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365inegi-my.sharepoint.com/personal/cesar_aveleyra_inegi_org_mx1/Documents/Documents/proyecto_validaciones/src/apps/"/>
    </mc:Choice>
  </mc:AlternateContent>
  <xr:revisionPtr revIDLastSave="469" documentId="11_6FB3D9EDA5FD3370C92941919B10D340D9A9AEC2" xr6:coauthVersionLast="47" xr6:coauthVersionMax="47" xr10:uidLastSave="{DCD8855F-7FE2-4DC8-86EE-4764737AB111}"/>
  <bookViews>
    <workbookView xWindow="-120" yWindow="-120" windowWidth="20730" windowHeight="11160" tabRatio="730" activeTab="7" xr2:uid="{00000000-000D-0000-FFFF-FFFF00000000}"/>
  </bookViews>
  <sheets>
    <sheet name="Índice" sheetId="1" r:id="rId1"/>
    <sheet name="Presentación" sheetId="2" r:id="rId2"/>
    <sheet name="Informantes" sheetId="3" r:id="rId3"/>
    <sheet name="Participantes" sheetId="4" r:id="rId4"/>
    <sheet name="CNSIPEF_2022_M2_Secc1" sheetId="5" r:id="rId5"/>
    <sheet name="CNSIPEF_2022_M2_Secc2" sheetId="6" r:id="rId6"/>
    <sheet name="CNSIPEF_2022_M2_Secc3" sheetId="7" r:id="rId7"/>
    <sheet name="CNSIPEF_2022_M2_Secc4" sheetId="8" r:id="rId8"/>
    <sheet name="Complemento" sheetId="9" r:id="rId9"/>
    <sheet name="Glosario" sheetId="10" r:id="rId10"/>
  </sheets>
  <definedNames>
    <definedName name="_xlnm.Print_Area" localSheetId="4">CNSIPEF_2022_M2_Secc1!$A$1:$AE$3956</definedName>
    <definedName name="_xlnm.Print_Area" localSheetId="5">CNSIPEF_2022_M2_Secc2!$A$1:$AE$2126</definedName>
    <definedName name="_xlnm.Print_Area" localSheetId="6">CNSIPEF_2022_M2_Secc3!$A$1:$AE$443</definedName>
    <definedName name="_xlnm.Print_Area" localSheetId="7">CNSIPEF_2022_M2_Secc4!$A$1:$AE$540</definedName>
    <definedName name="_xlnm.Print_Area" localSheetId="8">Complemento!$A$1:$AE$32</definedName>
    <definedName name="_xlnm.Print_Area" localSheetId="9">Glosario!$A$1:$AE$197</definedName>
    <definedName name="_xlnm.Print_Area" localSheetId="0">Índice!$A$1:$AE$29</definedName>
    <definedName name="_xlnm.Print_Area" localSheetId="2">Informantes!$A$1:$AE$55</definedName>
    <definedName name="_xlnm.Print_Area" localSheetId="3">Participantes!$A$1:$AE$54</definedName>
    <definedName name="_xlnm.Print_Area" localSheetId="1">Presentación!$A$1:$AE$118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974" i="6" l="1"/>
  <c r="AG974" i="6"/>
  <c r="AH974" i="6"/>
  <c r="AI974" i="6"/>
  <c r="AJ974" i="6"/>
  <c r="AK974" i="6"/>
  <c r="AL974" i="6"/>
  <c r="AP974" i="6"/>
  <c r="AQ974" i="6"/>
  <c r="AR974" i="6"/>
  <c r="AS974" i="6"/>
  <c r="AT974" i="6"/>
  <c r="AU974" i="6"/>
  <c r="AZ974" i="6"/>
  <c r="BA974" i="6"/>
  <c r="BB974" i="6"/>
  <c r="BC974" i="6"/>
  <c r="BD974" i="6"/>
  <c r="BE974" i="6"/>
  <c r="BJ974" i="6"/>
  <c r="BK974" i="6"/>
  <c r="BL974" i="6"/>
  <c r="BM974" i="6"/>
  <c r="BN974" i="6"/>
  <c r="BO974" i="6"/>
  <c r="BT974" i="6"/>
  <c r="BU974" i="6"/>
  <c r="BV974" i="6"/>
  <c r="BW974" i="6"/>
  <c r="BX974" i="6"/>
  <c r="BY974" i="6"/>
  <c r="CD974" i="6"/>
  <c r="CE974" i="6"/>
  <c r="CF974" i="6"/>
  <c r="CG974" i="6"/>
  <c r="CH974" i="6"/>
  <c r="CI974" i="6"/>
  <c r="CN974" i="6"/>
  <c r="CO974" i="6"/>
  <c r="CP974" i="6"/>
  <c r="CQ974" i="6"/>
  <c r="CR974" i="6"/>
  <c r="CS974" i="6"/>
  <c r="CX974" i="6"/>
  <c r="CY974" i="6"/>
  <c r="CZ974" i="6"/>
  <c r="DA974" i="6"/>
  <c r="DB974" i="6"/>
  <c r="DC974" i="6"/>
  <c r="DH974" i="6"/>
  <c r="DI974" i="6"/>
  <c r="DJ974" i="6"/>
  <c r="DK974" i="6"/>
  <c r="DL974" i="6"/>
  <c r="DM974" i="6"/>
  <c r="DR974" i="6"/>
  <c r="DS974" i="6"/>
  <c r="DT974" i="6"/>
  <c r="DU974" i="6"/>
  <c r="DV974" i="6"/>
  <c r="DW974" i="6"/>
  <c r="AF975" i="6"/>
  <c r="AG975" i="6"/>
  <c r="AH975" i="6"/>
  <c r="AI975" i="6"/>
  <c r="AJ975" i="6"/>
  <c r="AK975" i="6"/>
  <c r="AP975" i="6"/>
  <c r="AQ975" i="6"/>
  <c r="AR975" i="6"/>
  <c r="AS975" i="6"/>
  <c r="AT975" i="6"/>
  <c r="AU975" i="6"/>
  <c r="AZ975" i="6"/>
  <c r="BA975" i="6"/>
  <c r="BB975" i="6"/>
  <c r="BC975" i="6"/>
  <c r="BD975" i="6"/>
  <c r="BE975" i="6"/>
  <c r="BJ975" i="6"/>
  <c r="BK975" i="6"/>
  <c r="BL975" i="6"/>
  <c r="BM975" i="6"/>
  <c r="BN975" i="6"/>
  <c r="BO975" i="6"/>
  <c r="BT975" i="6"/>
  <c r="BU975" i="6"/>
  <c r="BV975" i="6"/>
  <c r="BW975" i="6"/>
  <c r="BX975" i="6"/>
  <c r="BY975" i="6"/>
  <c r="CD975" i="6"/>
  <c r="CE975" i="6"/>
  <c r="CF975" i="6"/>
  <c r="CG975" i="6"/>
  <c r="CH975" i="6"/>
  <c r="CI975" i="6"/>
  <c r="CN975" i="6"/>
  <c r="CO975" i="6"/>
  <c r="CP975" i="6"/>
  <c r="CQ975" i="6"/>
  <c r="CR975" i="6"/>
  <c r="CS975" i="6"/>
  <c r="CX975" i="6"/>
  <c r="CY975" i="6"/>
  <c r="CZ975" i="6"/>
  <c r="DA975" i="6"/>
  <c r="DB975" i="6"/>
  <c r="DC975" i="6"/>
  <c r="DH975" i="6"/>
  <c r="DI975" i="6"/>
  <c r="DJ975" i="6"/>
  <c r="DK975" i="6"/>
  <c r="DL975" i="6"/>
  <c r="DM975" i="6"/>
  <c r="DR975" i="6"/>
  <c r="DS975" i="6"/>
  <c r="DT975" i="6"/>
  <c r="DU975" i="6"/>
  <c r="DV975" i="6"/>
  <c r="DW975" i="6"/>
  <c r="AF976" i="6"/>
  <c r="AG976" i="6"/>
  <c r="AH976" i="6"/>
  <c r="AI976" i="6"/>
  <c r="AJ976" i="6"/>
  <c r="AK976" i="6"/>
  <c r="AP976" i="6"/>
  <c r="AQ976" i="6"/>
  <c r="AR976" i="6"/>
  <c r="AS976" i="6"/>
  <c r="AT976" i="6"/>
  <c r="AU976" i="6"/>
  <c r="AZ976" i="6"/>
  <c r="BA976" i="6"/>
  <c r="BB976" i="6"/>
  <c r="BC976" i="6"/>
  <c r="BD976" i="6"/>
  <c r="BE976" i="6"/>
  <c r="BJ976" i="6"/>
  <c r="BK976" i="6"/>
  <c r="BL976" i="6"/>
  <c r="BM976" i="6"/>
  <c r="BN976" i="6"/>
  <c r="BO976" i="6"/>
  <c r="BT976" i="6"/>
  <c r="BU976" i="6"/>
  <c r="BV976" i="6"/>
  <c r="BW976" i="6"/>
  <c r="BX976" i="6"/>
  <c r="BY976" i="6"/>
  <c r="CD976" i="6"/>
  <c r="CE976" i="6"/>
  <c r="CF976" i="6"/>
  <c r="CG976" i="6"/>
  <c r="CH976" i="6"/>
  <c r="CI976" i="6"/>
  <c r="CN976" i="6"/>
  <c r="CO976" i="6"/>
  <c r="CP976" i="6"/>
  <c r="CQ976" i="6"/>
  <c r="CR976" i="6"/>
  <c r="CS976" i="6"/>
  <c r="CX976" i="6"/>
  <c r="CY976" i="6"/>
  <c r="CZ976" i="6"/>
  <c r="DA976" i="6"/>
  <c r="DB976" i="6"/>
  <c r="DC976" i="6"/>
  <c r="DH976" i="6"/>
  <c r="DI976" i="6"/>
  <c r="DJ976" i="6"/>
  <c r="DK976" i="6"/>
  <c r="DL976" i="6"/>
  <c r="DM976" i="6"/>
  <c r="DR976" i="6"/>
  <c r="DS976" i="6"/>
  <c r="DT976" i="6"/>
  <c r="DU976" i="6"/>
  <c r="DV976" i="6"/>
  <c r="DW976" i="6"/>
  <c r="AF977" i="6"/>
  <c r="AG977" i="6"/>
  <c r="AH977" i="6"/>
  <c r="AI977" i="6"/>
  <c r="AJ977" i="6"/>
  <c r="AK977" i="6"/>
  <c r="AP977" i="6"/>
  <c r="AQ977" i="6"/>
  <c r="AR977" i="6"/>
  <c r="AS977" i="6"/>
  <c r="AT977" i="6"/>
  <c r="AU977" i="6"/>
  <c r="AZ977" i="6"/>
  <c r="BA977" i="6"/>
  <c r="BB977" i="6"/>
  <c r="BC977" i="6"/>
  <c r="BF977" i="6" s="1"/>
  <c r="BD977" i="6"/>
  <c r="BE977" i="6"/>
  <c r="BJ977" i="6"/>
  <c r="BK977" i="6"/>
  <c r="BL977" i="6"/>
  <c r="BM977" i="6"/>
  <c r="BN977" i="6"/>
  <c r="BO977" i="6"/>
  <c r="BT977" i="6"/>
  <c r="BZ977" i="6" s="1"/>
  <c r="BU977" i="6"/>
  <c r="BV977" i="6"/>
  <c r="BW977" i="6"/>
  <c r="BX977" i="6"/>
  <c r="BY977" i="6"/>
  <c r="CD977" i="6"/>
  <c r="CE977" i="6"/>
  <c r="CF977" i="6"/>
  <c r="CG977" i="6"/>
  <c r="CH977" i="6"/>
  <c r="CI977" i="6"/>
  <c r="CN977" i="6"/>
  <c r="CO977" i="6"/>
  <c r="CP977" i="6"/>
  <c r="CQ977" i="6"/>
  <c r="CR977" i="6"/>
  <c r="CS977" i="6"/>
  <c r="CX977" i="6"/>
  <c r="CY977" i="6"/>
  <c r="CZ977" i="6"/>
  <c r="DA977" i="6"/>
  <c r="DB977" i="6"/>
  <c r="DC977" i="6"/>
  <c r="DH977" i="6"/>
  <c r="DI977" i="6"/>
  <c r="DJ977" i="6"/>
  <c r="DK977" i="6"/>
  <c r="DL977" i="6"/>
  <c r="DM977" i="6"/>
  <c r="DR977" i="6"/>
  <c r="DS977" i="6"/>
  <c r="DT977" i="6"/>
  <c r="DU977" i="6"/>
  <c r="DV977" i="6"/>
  <c r="DW977" i="6"/>
  <c r="AF978" i="6"/>
  <c r="AG978" i="6"/>
  <c r="AH978" i="6"/>
  <c r="AI978" i="6"/>
  <c r="AJ978" i="6"/>
  <c r="AK978" i="6"/>
  <c r="AP978" i="6"/>
  <c r="AQ978" i="6"/>
  <c r="AR978" i="6"/>
  <c r="AS978" i="6"/>
  <c r="AT978" i="6"/>
  <c r="AU978" i="6"/>
  <c r="AZ978" i="6"/>
  <c r="BA978" i="6"/>
  <c r="BB978" i="6"/>
  <c r="BC978" i="6"/>
  <c r="BD978" i="6"/>
  <c r="BE978" i="6"/>
  <c r="BJ978" i="6"/>
  <c r="BK978" i="6"/>
  <c r="BL978" i="6"/>
  <c r="BM978" i="6"/>
  <c r="BN978" i="6"/>
  <c r="BO978" i="6"/>
  <c r="BT978" i="6"/>
  <c r="BU978" i="6"/>
  <c r="BV978" i="6"/>
  <c r="BW978" i="6"/>
  <c r="BX978" i="6"/>
  <c r="BY978" i="6"/>
  <c r="CD978" i="6"/>
  <c r="CE978" i="6"/>
  <c r="CF978" i="6"/>
  <c r="CG978" i="6"/>
  <c r="CH978" i="6"/>
  <c r="CI978" i="6"/>
  <c r="CN978" i="6"/>
  <c r="CO978" i="6"/>
  <c r="CP978" i="6"/>
  <c r="CQ978" i="6"/>
  <c r="CR978" i="6"/>
  <c r="CS978" i="6"/>
  <c r="CX978" i="6"/>
  <c r="CY978" i="6"/>
  <c r="CZ978" i="6"/>
  <c r="DA978" i="6"/>
  <c r="DB978" i="6"/>
  <c r="DC978" i="6"/>
  <c r="DH978" i="6"/>
  <c r="DI978" i="6"/>
  <c r="DJ978" i="6"/>
  <c r="DK978" i="6"/>
  <c r="DL978" i="6"/>
  <c r="DM978" i="6"/>
  <c r="DR978" i="6"/>
  <c r="DS978" i="6"/>
  <c r="DT978" i="6"/>
  <c r="DU978" i="6"/>
  <c r="DV978" i="6"/>
  <c r="DW978" i="6"/>
  <c r="AF979" i="6"/>
  <c r="AG979" i="6"/>
  <c r="AH979" i="6"/>
  <c r="AI979" i="6"/>
  <c r="AJ979" i="6"/>
  <c r="AK979" i="6"/>
  <c r="AP979" i="6"/>
  <c r="AQ979" i="6"/>
  <c r="AR979" i="6"/>
  <c r="AS979" i="6"/>
  <c r="AT979" i="6"/>
  <c r="AU979" i="6"/>
  <c r="AZ979" i="6"/>
  <c r="BA979" i="6"/>
  <c r="BB979" i="6"/>
  <c r="BC979" i="6"/>
  <c r="BD979" i="6"/>
  <c r="BE979" i="6"/>
  <c r="BJ979" i="6"/>
  <c r="BK979" i="6"/>
  <c r="BL979" i="6"/>
  <c r="BM979" i="6"/>
  <c r="BN979" i="6"/>
  <c r="BO979" i="6"/>
  <c r="BT979" i="6"/>
  <c r="BU979" i="6"/>
  <c r="BV979" i="6"/>
  <c r="BW979" i="6"/>
  <c r="BX979" i="6"/>
  <c r="BY979" i="6"/>
  <c r="CD979" i="6"/>
  <c r="CE979" i="6"/>
  <c r="CF979" i="6"/>
  <c r="CG979" i="6"/>
  <c r="CH979" i="6"/>
  <c r="CI979" i="6"/>
  <c r="CN979" i="6"/>
  <c r="CO979" i="6"/>
  <c r="CP979" i="6"/>
  <c r="CQ979" i="6"/>
  <c r="CR979" i="6"/>
  <c r="CS979" i="6"/>
  <c r="CX979" i="6"/>
  <c r="CY979" i="6"/>
  <c r="CZ979" i="6"/>
  <c r="DA979" i="6"/>
  <c r="DB979" i="6"/>
  <c r="DC979" i="6"/>
  <c r="DH979" i="6"/>
  <c r="DI979" i="6"/>
  <c r="DJ979" i="6"/>
  <c r="DK979" i="6"/>
  <c r="DL979" i="6"/>
  <c r="DM979" i="6"/>
  <c r="DR979" i="6"/>
  <c r="DS979" i="6"/>
  <c r="DT979" i="6"/>
  <c r="DU979" i="6"/>
  <c r="DV979" i="6"/>
  <c r="DW979" i="6"/>
  <c r="AF980" i="6"/>
  <c r="AG980" i="6"/>
  <c r="AH980" i="6"/>
  <c r="AI980" i="6"/>
  <c r="AJ980" i="6"/>
  <c r="AK980" i="6"/>
  <c r="AP980" i="6"/>
  <c r="AQ980" i="6"/>
  <c r="AR980" i="6"/>
  <c r="AS980" i="6"/>
  <c r="AT980" i="6"/>
  <c r="AU980" i="6"/>
  <c r="AZ980" i="6"/>
  <c r="BA980" i="6"/>
  <c r="BB980" i="6"/>
  <c r="BC980" i="6"/>
  <c r="BD980" i="6"/>
  <c r="BE980" i="6"/>
  <c r="BJ980" i="6"/>
  <c r="BK980" i="6"/>
  <c r="BL980" i="6"/>
  <c r="BM980" i="6"/>
  <c r="BN980" i="6"/>
  <c r="BO980" i="6"/>
  <c r="BT980" i="6"/>
  <c r="BU980" i="6"/>
  <c r="BV980" i="6"/>
  <c r="BW980" i="6"/>
  <c r="BX980" i="6"/>
  <c r="BY980" i="6"/>
  <c r="CD980" i="6"/>
  <c r="CE980" i="6"/>
  <c r="CF980" i="6"/>
  <c r="CG980" i="6"/>
  <c r="CH980" i="6"/>
  <c r="CI980" i="6"/>
  <c r="CN980" i="6"/>
  <c r="CO980" i="6"/>
  <c r="CP980" i="6"/>
  <c r="CQ980" i="6"/>
  <c r="CR980" i="6"/>
  <c r="CS980" i="6"/>
  <c r="CX980" i="6"/>
  <c r="CY980" i="6"/>
  <c r="CZ980" i="6"/>
  <c r="DA980" i="6"/>
  <c r="DB980" i="6"/>
  <c r="DC980" i="6"/>
  <c r="DH980" i="6"/>
  <c r="DI980" i="6"/>
  <c r="DJ980" i="6"/>
  <c r="DK980" i="6"/>
  <c r="DL980" i="6"/>
  <c r="DM980" i="6"/>
  <c r="DR980" i="6"/>
  <c r="DS980" i="6"/>
  <c r="DT980" i="6"/>
  <c r="DU980" i="6"/>
  <c r="DV980" i="6"/>
  <c r="DW980" i="6"/>
  <c r="AF981" i="6"/>
  <c r="AG981" i="6"/>
  <c r="AH981" i="6"/>
  <c r="AI981" i="6"/>
  <c r="AJ981" i="6"/>
  <c r="AL981" i="6" s="1"/>
  <c r="AK981" i="6"/>
  <c r="AP981" i="6"/>
  <c r="AQ981" i="6"/>
  <c r="AR981" i="6"/>
  <c r="AS981" i="6"/>
  <c r="AT981" i="6"/>
  <c r="AU981" i="6"/>
  <c r="AZ981" i="6"/>
  <c r="BA981" i="6"/>
  <c r="BB981" i="6"/>
  <c r="BC981" i="6"/>
  <c r="BD981" i="6"/>
  <c r="BE981" i="6"/>
  <c r="BJ981" i="6"/>
  <c r="BK981" i="6"/>
  <c r="BL981" i="6"/>
  <c r="BM981" i="6"/>
  <c r="BN981" i="6"/>
  <c r="BO981" i="6"/>
  <c r="BT981" i="6"/>
  <c r="BU981" i="6"/>
  <c r="BV981" i="6"/>
  <c r="BW981" i="6"/>
  <c r="BX981" i="6"/>
  <c r="BY981" i="6"/>
  <c r="CD981" i="6"/>
  <c r="CE981" i="6"/>
  <c r="CF981" i="6"/>
  <c r="CG981" i="6"/>
  <c r="CH981" i="6"/>
  <c r="CI981" i="6"/>
  <c r="CN981" i="6"/>
  <c r="CO981" i="6"/>
  <c r="CP981" i="6"/>
  <c r="CQ981" i="6"/>
  <c r="CR981" i="6"/>
  <c r="CS981" i="6"/>
  <c r="CX981" i="6"/>
  <c r="CY981" i="6"/>
  <c r="CZ981" i="6"/>
  <c r="DA981" i="6"/>
  <c r="DB981" i="6"/>
  <c r="DC981" i="6"/>
  <c r="DH981" i="6"/>
  <c r="DI981" i="6"/>
  <c r="DJ981" i="6"/>
  <c r="DK981" i="6"/>
  <c r="DL981" i="6"/>
  <c r="DM981" i="6"/>
  <c r="DR981" i="6"/>
  <c r="DS981" i="6"/>
  <c r="DT981" i="6"/>
  <c r="DU981" i="6"/>
  <c r="DV981" i="6"/>
  <c r="DW981" i="6"/>
  <c r="AF982" i="6"/>
  <c r="AG982" i="6"/>
  <c r="AH982" i="6"/>
  <c r="AI982" i="6"/>
  <c r="AJ982" i="6"/>
  <c r="AK982" i="6"/>
  <c r="AL982" i="6"/>
  <c r="AP982" i="6"/>
  <c r="AQ982" i="6"/>
  <c r="AR982" i="6"/>
  <c r="AS982" i="6"/>
  <c r="AT982" i="6"/>
  <c r="AU982" i="6"/>
  <c r="AZ982" i="6"/>
  <c r="BA982" i="6"/>
  <c r="BB982" i="6"/>
  <c r="BC982" i="6"/>
  <c r="BD982" i="6"/>
  <c r="BE982" i="6"/>
  <c r="BJ982" i="6"/>
  <c r="BK982" i="6"/>
  <c r="BL982" i="6"/>
  <c r="BM982" i="6"/>
  <c r="BN982" i="6"/>
  <c r="BO982" i="6"/>
  <c r="BT982" i="6"/>
  <c r="BU982" i="6"/>
  <c r="BV982" i="6"/>
  <c r="BW982" i="6"/>
  <c r="BX982" i="6"/>
  <c r="BY982" i="6"/>
  <c r="CD982" i="6"/>
  <c r="CE982" i="6"/>
  <c r="CF982" i="6"/>
  <c r="CG982" i="6"/>
  <c r="CH982" i="6"/>
  <c r="CI982" i="6"/>
  <c r="CN982" i="6"/>
  <c r="CO982" i="6"/>
  <c r="CP982" i="6"/>
  <c r="CQ982" i="6"/>
  <c r="CR982" i="6"/>
  <c r="CS982" i="6"/>
  <c r="CX982" i="6"/>
  <c r="CY982" i="6"/>
  <c r="CZ982" i="6"/>
  <c r="DA982" i="6"/>
  <c r="DB982" i="6"/>
  <c r="DC982" i="6"/>
  <c r="DH982" i="6"/>
  <c r="DI982" i="6"/>
  <c r="DJ982" i="6"/>
  <c r="DK982" i="6"/>
  <c r="DL982" i="6"/>
  <c r="DM982" i="6"/>
  <c r="DR982" i="6"/>
  <c r="DS982" i="6"/>
  <c r="DT982" i="6"/>
  <c r="DU982" i="6"/>
  <c r="DV982" i="6"/>
  <c r="DW982" i="6"/>
  <c r="AF983" i="6"/>
  <c r="AG983" i="6"/>
  <c r="AH983" i="6"/>
  <c r="AI983" i="6"/>
  <c r="AJ983" i="6"/>
  <c r="AK983" i="6"/>
  <c r="AP983" i="6"/>
  <c r="AQ983" i="6"/>
  <c r="AR983" i="6"/>
  <c r="AS983" i="6"/>
  <c r="AT983" i="6"/>
  <c r="AU983" i="6"/>
  <c r="AZ983" i="6"/>
  <c r="BA983" i="6"/>
  <c r="BB983" i="6"/>
  <c r="BC983" i="6"/>
  <c r="BD983" i="6"/>
  <c r="BE983" i="6"/>
  <c r="BJ983" i="6"/>
  <c r="BK983" i="6"/>
  <c r="BL983" i="6"/>
  <c r="BM983" i="6"/>
  <c r="BN983" i="6"/>
  <c r="BO983" i="6"/>
  <c r="BT983" i="6"/>
  <c r="BU983" i="6"/>
  <c r="BV983" i="6"/>
  <c r="BW983" i="6"/>
  <c r="BX983" i="6"/>
  <c r="BY983" i="6"/>
  <c r="CD983" i="6"/>
  <c r="CJ983" i="6" s="1"/>
  <c r="CE983" i="6"/>
  <c r="CF983" i="6"/>
  <c r="CG983" i="6"/>
  <c r="CH983" i="6"/>
  <c r="CI983" i="6"/>
  <c r="CN983" i="6"/>
  <c r="CO983" i="6"/>
  <c r="CP983" i="6"/>
  <c r="CQ983" i="6"/>
  <c r="CR983" i="6"/>
  <c r="CS983" i="6"/>
  <c r="CX983" i="6"/>
  <c r="CY983" i="6"/>
  <c r="CZ983" i="6"/>
  <c r="DA983" i="6"/>
  <c r="DB983" i="6"/>
  <c r="DC983" i="6"/>
  <c r="DH983" i="6"/>
  <c r="DI983" i="6"/>
  <c r="DJ983" i="6"/>
  <c r="DK983" i="6"/>
  <c r="DL983" i="6"/>
  <c r="DM983" i="6"/>
  <c r="DR983" i="6"/>
  <c r="DS983" i="6"/>
  <c r="DT983" i="6"/>
  <c r="DU983" i="6"/>
  <c r="DV983" i="6"/>
  <c r="DW983" i="6"/>
  <c r="AF984" i="6"/>
  <c r="AG984" i="6"/>
  <c r="AH984" i="6"/>
  <c r="AI984" i="6"/>
  <c r="AJ984" i="6"/>
  <c r="AK984" i="6"/>
  <c r="AP984" i="6"/>
  <c r="AQ984" i="6"/>
  <c r="AR984" i="6"/>
  <c r="AS984" i="6"/>
  <c r="AT984" i="6"/>
  <c r="AU984" i="6"/>
  <c r="AZ984" i="6"/>
  <c r="BA984" i="6"/>
  <c r="BB984" i="6"/>
  <c r="BC984" i="6"/>
  <c r="BD984" i="6"/>
  <c r="BE984" i="6"/>
  <c r="BJ984" i="6"/>
  <c r="BK984" i="6"/>
  <c r="BL984" i="6"/>
  <c r="BM984" i="6"/>
  <c r="BN984" i="6"/>
  <c r="BO984" i="6"/>
  <c r="BT984" i="6"/>
  <c r="BU984" i="6"/>
  <c r="BV984" i="6"/>
  <c r="BW984" i="6"/>
  <c r="BX984" i="6"/>
  <c r="BY984" i="6"/>
  <c r="CD984" i="6"/>
  <c r="CE984" i="6"/>
  <c r="CF984" i="6"/>
  <c r="CG984" i="6"/>
  <c r="CH984" i="6"/>
  <c r="CI984" i="6"/>
  <c r="CN984" i="6"/>
  <c r="CO984" i="6"/>
  <c r="CP984" i="6"/>
  <c r="CQ984" i="6"/>
  <c r="CR984" i="6"/>
  <c r="CS984" i="6"/>
  <c r="CX984" i="6"/>
  <c r="CY984" i="6"/>
  <c r="CZ984" i="6"/>
  <c r="DA984" i="6"/>
  <c r="DB984" i="6"/>
  <c r="DC984" i="6"/>
  <c r="DH984" i="6"/>
  <c r="DI984" i="6"/>
  <c r="DJ984" i="6"/>
  <c r="DK984" i="6"/>
  <c r="DL984" i="6"/>
  <c r="DM984" i="6"/>
  <c r="DR984" i="6"/>
  <c r="DS984" i="6"/>
  <c r="DT984" i="6"/>
  <c r="DU984" i="6"/>
  <c r="DV984" i="6"/>
  <c r="DW984" i="6"/>
  <c r="AF985" i="6"/>
  <c r="AG985" i="6"/>
  <c r="AH985" i="6"/>
  <c r="AI985" i="6"/>
  <c r="AJ985" i="6"/>
  <c r="AK985" i="6"/>
  <c r="AP985" i="6"/>
  <c r="AQ985" i="6"/>
  <c r="AR985" i="6"/>
  <c r="AS985" i="6"/>
  <c r="AT985" i="6"/>
  <c r="AU985" i="6"/>
  <c r="AZ985" i="6"/>
  <c r="BA985" i="6"/>
  <c r="BB985" i="6"/>
  <c r="BC985" i="6"/>
  <c r="BD985" i="6"/>
  <c r="BE985" i="6"/>
  <c r="BJ985" i="6"/>
  <c r="BK985" i="6"/>
  <c r="BL985" i="6"/>
  <c r="BM985" i="6"/>
  <c r="BN985" i="6"/>
  <c r="BO985" i="6"/>
  <c r="BT985" i="6"/>
  <c r="BU985" i="6"/>
  <c r="BV985" i="6"/>
  <c r="BW985" i="6"/>
  <c r="BX985" i="6"/>
  <c r="BY985" i="6"/>
  <c r="CD985" i="6"/>
  <c r="CE985" i="6"/>
  <c r="CF985" i="6"/>
  <c r="CG985" i="6"/>
  <c r="CH985" i="6"/>
  <c r="CI985" i="6"/>
  <c r="CN985" i="6"/>
  <c r="CO985" i="6"/>
  <c r="CP985" i="6"/>
  <c r="CQ985" i="6"/>
  <c r="CR985" i="6"/>
  <c r="CS985" i="6"/>
  <c r="CX985" i="6"/>
  <c r="CY985" i="6"/>
  <c r="CZ985" i="6"/>
  <c r="DA985" i="6"/>
  <c r="DB985" i="6"/>
  <c r="DC985" i="6"/>
  <c r="DH985" i="6"/>
  <c r="DI985" i="6"/>
  <c r="DJ985" i="6"/>
  <c r="DK985" i="6"/>
  <c r="DL985" i="6"/>
  <c r="DM985" i="6"/>
  <c r="DR985" i="6"/>
  <c r="DS985" i="6"/>
  <c r="DT985" i="6"/>
  <c r="DU985" i="6"/>
  <c r="DV985" i="6"/>
  <c r="DW985" i="6"/>
  <c r="AF986" i="6"/>
  <c r="AG986" i="6"/>
  <c r="AH986" i="6"/>
  <c r="AI986" i="6"/>
  <c r="AJ986" i="6"/>
  <c r="AK986" i="6"/>
  <c r="AP986" i="6"/>
  <c r="AQ986" i="6"/>
  <c r="AR986" i="6"/>
  <c r="AS986" i="6"/>
  <c r="AT986" i="6"/>
  <c r="AU986" i="6"/>
  <c r="AZ986" i="6"/>
  <c r="BA986" i="6"/>
  <c r="BB986" i="6"/>
  <c r="BC986" i="6"/>
  <c r="BD986" i="6"/>
  <c r="BE986" i="6"/>
  <c r="BJ986" i="6"/>
  <c r="BK986" i="6"/>
  <c r="BL986" i="6"/>
  <c r="BM986" i="6"/>
  <c r="BN986" i="6"/>
  <c r="BO986" i="6"/>
  <c r="BT986" i="6"/>
  <c r="BU986" i="6"/>
  <c r="BV986" i="6"/>
  <c r="BW986" i="6"/>
  <c r="BX986" i="6"/>
  <c r="BY986" i="6"/>
  <c r="CD986" i="6"/>
  <c r="CE986" i="6"/>
  <c r="CF986" i="6"/>
  <c r="CG986" i="6"/>
  <c r="CH986" i="6"/>
  <c r="CI986" i="6"/>
  <c r="CN986" i="6"/>
  <c r="CO986" i="6"/>
  <c r="CP986" i="6"/>
  <c r="CQ986" i="6"/>
  <c r="CR986" i="6"/>
  <c r="CS986" i="6"/>
  <c r="CX986" i="6"/>
  <c r="CY986" i="6"/>
  <c r="CZ986" i="6"/>
  <c r="DA986" i="6"/>
  <c r="DB986" i="6"/>
  <c r="DC986" i="6"/>
  <c r="DH986" i="6"/>
  <c r="DI986" i="6"/>
  <c r="DJ986" i="6"/>
  <c r="DK986" i="6"/>
  <c r="DL986" i="6"/>
  <c r="DM986" i="6"/>
  <c r="DR986" i="6"/>
  <c r="DS986" i="6"/>
  <c r="DT986" i="6"/>
  <c r="DU986" i="6"/>
  <c r="DV986" i="6"/>
  <c r="DW986" i="6"/>
  <c r="AF987" i="6"/>
  <c r="AG987" i="6"/>
  <c r="AH987" i="6"/>
  <c r="AI987" i="6"/>
  <c r="AJ987" i="6"/>
  <c r="AK987" i="6"/>
  <c r="AP987" i="6"/>
  <c r="AQ987" i="6"/>
  <c r="AR987" i="6"/>
  <c r="AS987" i="6"/>
  <c r="AT987" i="6"/>
  <c r="AU987" i="6"/>
  <c r="AZ987" i="6"/>
  <c r="BA987" i="6"/>
  <c r="BB987" i="6"/>
  <c r="BC987" i="6"/>
  <c r="BD987" i="6"/>
  <c r="BE987" i="6"/>
  <c r="BJ987" i="6"/>
  <c r="BK987" i="6"/>
  <c r="BL987" i="6"/>
  <c r="BM987" i="6"/>
  <c r="BN987" i="6"/>
  <c r="BO987" i="6"/>
  <c r="BT987" i="6"/>
  <c r="BU987" i="6"/>
  <c r="BV987" i="6"/>
  <c r="BW987" i="6"/>
  <c r="BX987" i="6"/>
  <c r="BY987" i="6"/>
  <c r="CD987" i="6"/>
  <c r="CE987" i="6"/>
  <c r="CF987" i="6"/>
  <c r="CG987" i="6"/>
  <c r="CH987" i="6"/>
  <c r="CI987" i="6"/>
  <c r="CN987" i="6"/>
  <c r="CO987" i="6"/>
  <c r="CP987" i="6"/>
  <c r="CQ987" i="6"/>
  <c r="CR987" i="6"/>
  <c r="CS987" i="6"/>
  <c r="CX987" i="6"/>
  <c r="CY987" i="6"/>
  <c r="CZ987" i="6"/>
  <c r="DA987" i="6"/>
  <c r="DB987" i="6"/>
  <c r="DC987" i="6"/>
  <c r="DH987" i="6"/>
  <c r="DI987" i="6"/>
  <c r="DJ987" i="6"/>
  <c r="DK987" i="6"/>
  <c r="DL987" i="6"/>
  <c r="DM987" i="6"/>
  <c r="DR987" i="6"/>
  <c r="DS987" i="6"/>
  <c r="DT987" i="6"/>
  <c r="DU987" i="6"/>
  <c r="DV987" i="6"/>
  <c r="DW987" i="6"/>
  <c r="AF988" i="6"/>
  <c r="AG988" i="6"/>
  <c r="AH988" i="6"/>
  <c r="AI988" i="6"/>
  <c r="AJ988" i="6"/>
  <c r="AK988" i="6"/>
  <c r="AP988" i="6"/>
  <c r="AQ988" i="6"/>
  <c r="AR988" i="6"/>
  <c r="AS988" i="6"/>
  <c r="AT988" i="6"/>
  <c r="AU988" i="6"/>
  <c r="AZ988" i="6"/>
  <c r="BA988" i="6"/>
  <c r="BB988" i="6"/>
  <c r="BC988" i="6"/>
  <c r="BD988" i="6"/>
  <c r="BE988" i="6"/>
  <c r="BJ988" i="6"/>
  <c r="BK988" i="6"/>
  <c r="BL988" i="6"/>
  <c r="BM988" i="6"/>
  <c r="BN988" i="6"/>
  <c r="BO988" i="6"/>
  <c r="BT988" i="6"/>
  <c r="BZ988" i="6" s="1"/>
  <c r="BU988" i="6"/>
  <c r="BV988" i="6"/>
  <c r="BW988" i="6"/>
  <c r="BX988" i="6"/>
  <c r="BY988" i="6"/>
  <c r="CD988" i="6"/>
  <c r="CE988" i="6"/>
  <c r="CF988" i="6"/>
  <c r="CG988" i="6"/>
  <c r="CH988" i="6"/>
  <c r="CI988" i="6"/>
  <c r="CN988" i="6"/>
  <c r="CO988" i="6"/>
  <c r="CP988" i="6"/>
  <c r="CQ988" i="6"/>
  <c r="CR988" i="6"/>
  <c r="CS988" i="6"/>
  <c r="CX988" i="6"/>
  <c r="CY988" i="6"/>
  <c r="CZ988" i="6"/>
  <c r="DA988" i="6"/>
  <c r="DB988" i="6"/>
  <c r="DC988" i="6"/>
  <c r="DH988" i="6"/>
  <c r="DI988" i="6"/>
  <c r="DJ988" i="6"/>
  <c r="DK988" i="6"/>
  <c r="DL988" i="6"/>
  <c r="DM988" i="6"/>
  <c r="DR988" i="6"/>
  <c r="DS988" i="6"/>
  <c r="DT988" i="6"/>
  <c r="DU988" i="6"/>
  <c r="DV988" i="6"/>
  <c r="DW988" i="6"/>
  <c r="AF989" i="6"/>
  <c r="AG989" i="6"/>
  <c r="AH989" i="6"/>
  <c r="AI989" i="6"/>
  <c r="AJ989" i="6"/>
  <c r="AK989" i="6"/>
  <c r="AP989" i="6"/>
  <c r="AQ989" i="6"/>
  <c r="AR989" i="6"/>
  <c r="AS989" i="6"/>
  <c r="AT989" i="6"/>
  <c r="AU989" i="6"/>
  <c r="AZ989" i="6"/>
  <c r="BA989" i="6"/>
  <c r="BB989" i="6"/>
  <c r="BC989" i="6"/>
  <c r="BD989" i="6"/>
  <c r="BE989" i="6"/>
  <c r="BJ989" i="6"/>
  <c r="BK989" i="6"/>
  <c r="BL989" i="6"/>
  <c r="BM989" i="6"/>
  <c r="BN989" i="6"/>
  <c r="BO989" i="6"/>
  <c r="BT989" i="6"/>
  <c r="BU989" i="6"/>
  <c r="BV989" i="6"/>
  <c r="BW989" i="6"/>
  <c r="BX989" i="6"/>
  <c r="BY989" i="6"/>
  <c r="CD989" i="6"/>
  <c r="CE989" i="6"/>
  <c r="CF989" i="6"/>
  <c r="CG989" i="6"/>
  <c r="CH989" i="6"/>
  <c r="CI989" i="6"/>
  <c r="CN989" i="6"/>
  <c r="CO989" i="6"/>
  <c r="CP989" i="6"/>
  <c r="CQ989" i="6"/>
  <c r="CR989" i="6"/>
  <c r="CS989" i="6"/>
  <c r="CX989" i="6"/>
  <c r="CY989" i="6"/>
  <c r="CZ989" i="6"/>
  <c r="DA989" i="6"/>
  <c r="DB989" i="6"/>
  <c r="DC989" i="6"/>
  <c r="DH989" i="6"/>
  <c r="DI989" i="6"/>
  <c r="DJ989" i="6"/>
  <c r="DK989" i="6"/>
  <c r="DL989" i="6"/>
  <c r="DM989" i="6"/>
  <c r="DR989" i="6"/>
  <c r="DS989" i="6"/>
  <c r="DT989" i="6"/>
  <c r="DU989" i="6"/>
  <c r="DV989" i="6"/>
  <c r="DW989" i="6"/>
  <c r="AF990" i="6"/>
  <c r="AG990" i="6"/>
  <c r="AH990" i="6"/>
  <c r="AI990" i="6"/>
  <c r="AJ990" i="6"/>
  <c r="AK990" i="6"/>
  <c r="AL990" i="6"/>
  <c r="AP990" i="6"/>
  <c r="AQ990" i="6"/>
  <c r="AR990" i="6"/>
  <c r="AS990" i="6"/>
  <c r="AT990" i="6"/>
  <c r="AU990" i="6"/>
  <c r="AZ990" i="6"/>
  <c r="BA990" i="6"/>
  <c r="BB990" i="6"/>
  <c r="BC990" i="6"/>
  <c r="BD990" i="6"/>
  <c r="BE990" i="6"/>
  <c r="BJ990" i="6"/>
  <c r="BK990" i="6"/>
  <c r="BL990" i="6"/>
  <c r="BM990" i="6"/>
  <c r="BN990" i="6"/>
  <c r="BO990" i="6"/>
  <c r="BT990" i="6"/>
  <c r="BU990" i="6"/>
  <c r="BV990" i="6"/>
  <c r="BW990" i="6"/>
  <c r="BX990" i="6"/>
  <c r="BY990" i="6"/>
  <c r="CD990" i="6"/>
  <c r="CE990" i="6"/>
  <c r="CF990" i="6"/>
  <c r="CG990" i="6"/>
  <c r="CH990" i="6"/>
  <c r="CI990" i="6"/>
  <c r="CN990" i="6"/>
  <c r="CO990" i="6"/>
  <c r="CP990" i="6"/>
  <c r="CQ990" i="6"/>
  <c r="CR990" i="6"/>
  <c r="CS990" i="6"/>
  <c r="CX990" i="6"/>
  <c r="CY990" i="6"/>
  <c r="CZ990" i="6"/>
  <c r="DA990" i="6"/>
  <c r="DB990" i="6"/>
  <c r="DC990" i="6"/>
  <c r="DH990" i="6"/>
  <c r="DI990" i="6"/>
  <c r="DJ990" i="6"/>
  <c r="DK990" i="6"/>
  <c r="DL990" i="6"/>
  <c r="DM990" i="6"/>
  <c r="DR990" i="6"/>
  <c r="DS990" i="6"/>
  <c r="DT990" i="6"/>
  <c r="DU990" i="6"/>
  <c r="DV990" i="6"/>
  <c r="DW990" i="6"/>
  <c r="AF991" i="6"/>
  <c r="AG991" i="6"/>
  <c r="AH991" i="6"/>
  <c r="AI991" i="6"/>
  <c r="AJ991" i="6"/>
  <c r="AK991" i="6"/>
  <c r="AP991" i="6"/>
  <c r="AQ991" i="6"/>
  <c r="AR991" i="6"/>
  <c r="AS991" i="6"/>
  <c r="AT991" i="6"/>
  <c r="AU991" i="6"/>
  <c r="AZ991" i="6"/>
  <c r="BA991" i="6"/>
  <c r="BB991" i="6"/>
  <c r="BC991" i="6"/>
  <c r="BD991" i="6"/>
  <c r="BE991" i="6"/>
  <c r="BJ991" i="6"/>
  <c r="BK991" i="6"/>
  <c r="BL991" i="6"/>
  <c r="BM991" i="6"/>
  <c r="BN991" i="6"/>
  <c r="BO991" i="6"/>
  <c r="BT991" i="6"/>
  <c r="BU991" i="6"/>
  <c r="BV991" i="6"/>
  <c r="BW991" i="6"/>
  <c r="BX991" i="6"/>
  <c r="BY991" i="6"/>
  <c r="CD991" i="6"/>
  <c r="CE991" i="6"/>
  <c r="CF991" i="6"/>
  <c r="CG991" i="6"/>
  <c r="CH991" i="6"/>
  <c r="CI991" i="6"/>
  <c r="CN991" i="6"/>
  <c r="CT991" i="6" s="1"/>
  <c r="CO991" i="6"/>
  <c r="CP991" i="6"/>
  <c r="CQ991" i="6"/>
  <c r="CR991" i="6"/>
  <c r="CS991" i="6"/>
  <c r="CX991" i="6"/>
  <c r="CY991" i="6"/>
  <c r="CZ991" i="6"/>
  <c r="DA991" i="6"/>
  <c r="DB991" i="6"/>
  <c r="DC991" i="6"/>
  <c r="DH991" i="6"/>
  <c r="DI991" i="6"/>
  <c r="DJ991" i="6"/>
  <c r="DK991" i="6"/>
  <c r="DL991" i="6"/>
  <c r="DM991" i="6"/>
  <c r="DR991" i="6"/>
  <c r="DS991" i="6"/>
  <c r="DT991" i="6"/>
  <c r="DU991" i="6"/>
  <c r="DV991" i="6"/>
  <c r="DW991" i="6"/>
  <c r="AF992" i="6"/>
  <c r="AG992" i="6"/>
  <c r="AH992" i="6"/>
  <c r="AI992" i="6"/>
  <c r="AJ992" i="6"/>
  <c r="AK992" i="6"/>
  <c r="AP992" i="6"/>
  <c r="AQ992" i="6"/>
  <c r="AR992" i="6"/>
  <c r="AS992" i="6"/>
  <c r="AT992" i="6"/>
  <c r="AU992" i="6"/>
  <c r="AZ992" i="6"/>
  <c r="BA992" i="6"/>
  <c r="BB992" i="6"/>
  <c r="BC992" i="6"/>
  <c r="BD992" i="6"/>
  <c r="BE992" i="6"/>
  <c r="BJ992" i="6"/>
  <c r="BK992" i="6"/>
  <c r="BL992" i="6"/>
  <c r="BM992" i="6"/>
  <c r="BN992" i="6"/>
  <c r="BO992" i="6"/>
  <c r="BT992" i="6"/>
  <c r="BU992" i="6"/>
  <c r="BV992" i="6"/>
  <c r="BW992" i="6"/>
  <c r="BX992" i="6"/>
  <c r="BY992" i="6"/>
  <c r="CD992" i="6"/>
  <c r="CE992" i="6"/>
  <c r="CF992" i="6"/>
  <c r="CG992" i="6"/>
  <c r="CH992" i="6"/>
  <c r="CI992" i="6"/>
  <c r="CN992" i="6"/>
  <c r="CO992" i="6"/>
  <c r="CP992" i="6"/>
  <c r="CQ992" i="6"/>
  <c r="CR992" i="6"/>
  <c r="CS992" i="6"/>
  <c r="CX992" i="6"/>
  <c r="CY992" i="6"/>
  <c r="CZ992" i="6"/>
  <c r="DA992" i="6"/>
  <c r="DB992" i="6"/>
  <c r="DC992" i="6"/>
  <c r="DH992" i="6"/>
  <c r="DI992" i="6"/>
  <c r="DJ992" i="6"/>
  <c r="DK992" i="6"/>
  <c r="DL992" i="6"/>
  <c r="DM992" i="6"/>
  <c r="DR992" i="6"/>
  <c r="DS992" i="6"/>
  <c r="DT992" i="6"/>
  <c r="DU992" i="6"/>
  <c r="DV992" i="6"/>
  <c r="DW992" i="6"/>
  <c r="AF993" i="6"/>
  <c r="AG993" i="6"/>
  <c r="AH993" i="6"/>
  <c r="AI993" i="6"/>
  <c r="AJ993" i="6"/>
  <c r="AK993" i="6"/>
  <c r="AP993" i="6"/>
  <c r="AQ993" i="6"/>
  <c r="AR993" i="6"/>
  <c r="AS993" i="6"/>
  <c r="AT993" i="6"/>
  <c r="AU993" i="6"/>
  <c r="AZ993" i="6"/>
  <c r="BA993" i="6"/>
  <c r="BB993" i="6"/>
  <c r="BC993" i="6"/>
  <c r="BD993" i="6"/>
  <c r="BE993" i="6"/>
  <c r="BJ993" i="6"/>
  <c r="BK993" i="6"/>
  <c r="BL993" i="6"/>
  <c r="BM993" i="6"/>
  <c r="BN993" i="6"/>
  <c r="BO993" i="6"/>
  <c r="BT993" i="6"/>
  <c r="BU993" i="6"/>
  <c r="BV993" i="6"/>
  <c r="BW993" i="6"/>
  <c r="BX993" i="6"/>
  <c r="BY993" i="6"/>
  <c r="CD993" i="6"/>
  <c r="CE993" i="6"/>
  <c r="CF993" i="6"/>
  <c r="CG993" i="6"/>
  <c r="CH993" i="6"/>
  <c r="CI993" i="6"/>
  <c r="CN993" i="6"/>
  <c r="CO993" i="6"/>
  <c r="CP993" i="6"/>
  <c r="CQ993" i="6"/>
  <c r="CR993" i="6"/>
  <c r="CS993" i="6"/>
  <c r="CX993" i="6"/>
  <c r="CY993" i="6"/>
  <c r="CZ993" i="6"/>
  <c r="DA993" i="6"/>
  <c r="DB993" i="6"/>
  <c r="DC993" i="6"/>
  <c r="DH993" i="6"/>
  <c r="DI993" i="6"/>
  <c r="DJ993" i="6"/>
  <c r="DK993" i="6"/>
  <c r="DL993" i="6"/>
  <c r="DM993" i="6"/>
  <c r="DR993" i="6"/>
  <c r="DS993" i="6"/>
  <c r="DT993" i="6"/>
  <c r="DU993" i="6"/>
  <c r="DV993" i="6"/>
  <c r="DW993" i="6"/>
  <c r="AF994" i="6"/>
  <c r="AG994" i="6"/>
  <c r="AH994" i="6"/>
  <c r="AI994" i="6"/>
  <c r="AJ994" i="6"/>
  <c r="AK994" i="6"/>
  <c r="AP994" i="6"/>
  <c r="AQ994" i="6"/>
  <c r="AR994" i="6"/>
  <c r="AS994" i="6"/>
  <c r="AT994" i="6"/>
  <c r="AU994" i="6"/>
  <c r="AZ994" i="6"/>
  <c r="BA994" i="6"/>
  <c r="BB994" i="6"/>
  <c r="BC994" i="6"/>
  <c r="BD994" i="6"/>
  <c r="BE994" i="6"/>
  <c r="BJ994" i="6"/>
  <c r="BK994" i="6"/>
  <c r="BL994" i="6"/>
  <c r="BM994" i="6"/>
  <c r="BN994" i="6"/>
  <c r="BO994" i="6"/>
  <c r="BT994" i="6"/>
  <c r="BU994" i="6"/>
  <c r="BV994" i="6"/>
  <c r="BW994" i="6"/>
  <c r="BX994" i="6"/>
  <c r="BY994" i="6"/>
  <c r="CD994" i="6"/>
  <c r="CE994" i="6"/>
  <c r="CF994" i="6"/>
  <c r="CG994" i="6"/>
  <c r="CH994" i="6"/>
  <c r="CI994" i="6"/>
  <c r="CN994" i="6"/>
  <c r="CO994" i="6"/>
  <c r="CP994" i="6"/>
  <c r="CQ994" i="6"/>
  <c r="CR994" i="6"/>
  <c r="CS994" i="6"/>
  <c r="CX994" i="6"/>
  <c r="CY994" i="6"/>
  <c r="CZ994" i="6"/>
  <c r="DA994" i="6"/>
  <c r="DB994" i="6"/>
  <c r="DC994" i="6"/>
  <c r="DH994" i="6"/>
  <c r="DI994" i="6"/>
  <c r="DJ994" i="6"/>
  <c r="DK994" i="6"/>
  <c r="DL994" i="6"/>
  <c r="DM994" i="6"/>
  <c r="DR994" i="6"/>
  <c r="DS994" i="6"/>
  <c r="DT994" i="6"/>
  <c r="DU994" i="6"/>
  <c r="DV994" i="6"/>
  <c r="DW994" i="6"/>
  <c r="AF995" i="6"/>
  <c r="AG995" i="6"/>
  <c r="AH995" i="6"/>
  <c r="AI995" i="6"/>
  <c r="AJ995" i="6"/>
  <c r="AK995" i="6"/>
  <c r="AP995" i="6"/>
  <c r="AQ995" i="6"/>
  <c r="AR995" i="6"/>
  <c r="AS995" i="6"/>
  <c r="AT995" i="6"/>
  <c r="AU995" i="6"/>
  <c r="AZ995" i="6"/>
  <c r="BA995" i="6"/>
  <c r="BB995" i="6"/>
  <c r="BC995" i="6"/>
  <c r="BD995" i="6"/>
  <c r="BE995" i="6"/>
  <c r="BJ995" i="6"/>
  <c r="BK995" i="6"/>
  <c r="BL995" i="6"/>
  <c r="BM995" i="6"/>
  <c r="BN995" i="6"/>
  <c r="BO995" i="6"/>
  <c r="BT995" i="6"/>
  <c r="BU995" i="6"/>
  <c r="BV995" i="6"/>
  <c r="BW995" i="6"/>
  <c r="BX995" i="6"/>
  <c r="BY995" i="6"/>
  <c r="CD995" i="6"/>
  <c r="CE995" i="6"/>
  <c r="CF995" i="6"/>
  <c r="CG995" i="6"/>
  <c r="CH995" i="6"/>
  <c r="CI995" i="6"/>
  <c r="CN995" i="6"/>
  <c r="CO995" i="6"/>
  <c r="CP995" i="6"/>
  <c r="CQ995" i="6"/>
  <c r="CT995" i="6" s="1"/>
  <c r="CR995" i="6"/>
  <c r="CS995" i="6"/>
  <c r="CX995" i="6"/>
  <c r="CY995" i="6"/>
  <c r="CZ995" i="6"/>
  <c r="DA995" i="6"/>
  <c r="DB995" i="6"/>
  <c r="DC995" i="6"/>
  <c r="DH995" i="6"/>
  <c r="DI995" i="6"/>
  <c r="DJ995" i="6"/>
  <c r="DK995" i="6"/>
  <c r="DL995" i="6"/>
  <c r="DM995" i="6"/>
  <c r="DR995" i="6"/>
  <c r="DS995" i="6"/>
  <c r="DT995" i="6"/>
  <c r="DU995" i="6"/>
  <c r="DV995" i="6"/>
  <c r="DW995" i="6"/>
  <c r="AF996" i="6"/>
  <c r="AG996" i="6"/>
  <c r="AH996" i="6"/>
  <c r="AI996" i="6"/>
  <c r="AJ996" i="6"/>
  <c r="AK996" i="6"/>
  <c r="AP996" i="6"/>
  <c r="AQ996" i="6"/>
  <c r="AR996" i="6"/>
  <c r="AS996" i="6"/>
  <c r="AT996" i="6"/>
  <c r="AU996" i="6"/>
  <c r="AZ996" i="6"/>
  <c r="BA996" i="6"/>
  <c r="BB996" i="6"/>
  <c r="BC996" i="6"/>
  <c r="BD996" i="6"/>
  <c r="BE996" i="6"/>
  <c r="BJ996" i="6"/>
  <c r="BK996" i="6"/>
  <c r="BL996" i="6"/>
  <c r="BM996" i="6"/>
  <c r="BN996" i="6"/>
  <c r="BO996" i="6"/>
  <c r="BT996" i="6"/>
  <c r="BU996" i="6"/>
  <c r="BV996" i="6"/>
  <c r="BW996" i="6"/>
  <c r="BX996" i="6"/>
  <c r="BY996" i="6"/>
  <c r="CD996" i="6"/>
  <c r="CE996" i="6"/>
  <c r="CF996" i="6"/>
  <c r="CG996" i="6"/>
  <c r="CH996" i="6"/>
  <c r="CI996" i="6"/>
  <c r="CN996" i="6"/>
  <c r="CO996" i="6"/>
  <c r="CP996" i="6"/>
  <c r="CQ996" i="6"/>
  <c r="CR996" i="6"/>
  <c r="CS996" i="6"/>
  <c r="CX996" i="6"/>
  <c r="CY996" i="6"/>
  <c r="CZ996" i="6"/>
  <c r="DA996" i="6"/>
  <c r="DB996" i="6"/>
  <c r="DC996" i="6"/>
  <c r="DH996" i="6"/>
  <c r="DI996" i="6"/>
  <c r="DJ996" i="6"/>
  <c r="DK996" i="6"/>
  <c r="DL996" i="6"/>
  <c r="DM996" i="6"/>
  <c r="DR996" i="6"/>
  <c r="DS996" i="6"/>
  <c r="DT996" i="6"/>
  <c r="DU996" i="6"/>
  <c r="DV996" i="6"/>
  <c r="DW996" i="6"/>
  <c r="AF997" i="6"/>
  <c r="AG997" i="6"/>
  <c r="AH997" i="6"/>
  <c r="AI997" i="6"/>
  <c r="AJ997" i="6"/>
  <c r="AK997" i="6"/>
  <c r="AP997" i="6"/>
  <c r="AQ997" i="6"/>
  <c r="AR997" i="6"/>
  <c r="AS997" i="6"/>
  <c r="AT997" i="6"/>
  <c r="AU997" i="6"/>
  <c r="AZ997" i="6"/>
  <c r="BA997" i="6"/>
  <c r="BB997" i="6"/>
  <c r="BC997" i="6"/>
  <c r="BD997" i="6"/>
  <c r="BE997" i="6"/>
  <c r="BJ997" i="6"/>
  <c r="BK997" i="6"/>
  <c r="BL997" i="6"/>
  <c r="BM997" i="6"/>
  <c r="BN997" i="6"/>
  <c r="BO997" i="6"/>
  <c r="BT997" i="6"/>
  <c r="BU997" i="6"/>
  <c r="BV997" i="6"/>
  <c r="BW997" i="6"/>
  <c r="BX997" i="6"/>
  <c r="BY997" i="6"/>
  <c r="CD997" i="6"/>
  <c r="CE997" i="6"/>
  <c r="CF997" i="6"/>
  <c r="CG997" i="6"/>
  <c r="CH997" i="6"/>
  <c r="CI997" i="6"/>
  <c r="CN997" i="6"/>
  <c r="CO997" i="6"/>
  <c r="CP997" i="6"/>
  <c r="CQ997" i="6"/>
  <c r="CR997" i="6"/>
  <c r="CS997" i="6"/>
  <c r="CX997" i="6"/>
  <c r="CY997" i="6"/>
  <c r="CZ997" i="6"/>
  <c r="DA997" i="6"/>
  <c r="DB997" i="6"/>
  <c r="DC997" i="6"/>
  <c r="DH997" i="6"/>
  <c r="DI997" i="6"/>
  <c r="DJ997" i="6"/>
  <c r="DK997" i="6"/>
  <c r="DL997" i="6"/>
  <c r="DM997" i="6"/>
  <c r="DR997" i="6"/>
  <c r="DS997" i="6"/>
  <c r="DT997" i="6"/>
  <c r="DU997" i="6"/>
  <c r="DV997" i="6"/>
  <c r="DW997" i="6"/>
  <c r="AF608" i="6"/>
  <c r="AL608" i="6" s="1"/>
  <c r="AG608" i="6"/>
  <c r="AH608" i="6"/>
  <c r="AI608" i="6"/>
  <c r="AJ608" i="6"/>
  <c r="AK608" i="6"/>
  <c r="AP608" i="6"/>
  <c r="AQ608" i="6"/>
  <c r="AR608" i="6"/>
  <c r="AS608" i="6"/>
  <c r="AT608" i="6"/>
  <c r="AU608" i="6"/>
  <c r="AZ608" i="6"/>
  <c r="BA608" i="6"/>
  <c r="BB608" i="6"/>
  <c r="BC608" i="6"/>
  <c r="BD608" i="6"/>
  <c r="BE608" i="6"/>
  <c r="BJ608" i="6"/>
  <c r="BK608" i="6"/>
  <c r="BL608" i="6"/>
  <c r="BM608" i="6"/>
  <c r="BN608" i="6"/>
  <c r="BO608" i="6"/>
  <c r="BT608" i="6"/>
  <c r="BU608" i="6"/>
  <c r="BV608" i="6"/>
  <c r="BW608" i="6"/>
  <c r="BX608" i="6"/>
  <c r="BY608" i="6"/>
  <c r="CD608" i="6"/>
  <c r="CE608" i="6"/>
  <c r="CF608" i="6"/>
  <c r="CG608" i="6"/>
  <c r="CH608" i="6"/>
  <c r="CI608" i="6"/>
  <c r="CN608" i="6"/>
  <c r="CO608" i="6"/>
  <c r="CP608" i="6"/>
  <c r="CQ608" i="6"/>
  <c r="CR608" i="6"/>
  <c r="CS608" i="6"/>
  <c r="CX608" i="6"/>
  <c r="CY608" i="6"/>
  <c r="CZ608" i="6"/>
  <c r="DA608" i="6"/>
  <c r="DB608" i="6"/>
  <c r="DC608" i="6"/>
  <c r="DH608" i="6"/>
  <c r="DI608" i="6"/>
  <c r="DJ608" i="6"/>
  <c r="DK608" i="6"/>
  <c r="DL608" i="6"/>
  <c r="DM608" i="6"/>
  <c r="DN608" i="6"/>
  <c r="DR608" i="6"/>
  <c r="DS608" i="6"/>
  <c r="DT608" i="6"/>
  <c r="DU608" i="6"/>
  <c r="DV608" i="6"/>
  <c r="DW608" i="6"/>
  <c r="EB608" i="6"/>
  <c r="EC608" i="6"/>
  <c r="ED608" i="6"/>
  <c r="EE608" i="6"/>
  <c r="EF608" i="6"/>
  <c r="EG608" i="6"/>
  <c r="EL608" i="6"/>
  <c r="EM608" i="6"/>
  <c r="EN608" i="6"/>
  <c r="EO608" i="6"/>
  <c r="EP608" i="6"/>
  <c r="EQ608" i="6"/>
  <c r="EV608" i="6"/>
  <c r="EW608" i="6"/>
  <c r="EX608" i="6"/>
  <c r="EY608" i="6"/>
  <c r="EZ608" i="6"/>
  <c r="FA608" i="6"/>
  <c r="FF608" i="6"/>
  <c r="FG608" i="6"/>
  <c r="FH608" i="6"/>
  <c r="FI608" i="6"/>
  <c r="FJ608" i="6"/>
  <c r="FK608" i="6"/>
  <c r="FP608" i="6"/>
  <c r="FQ608" i="6"/>
  <c r="FR608" i="6"/>
  <c r="FS608" i="6"/>
  <c r="FT608" i="6"/>
  <c r="FU608" i="6"/>
  <c r="FZ608" i="6"/>
  <c r="GA608" i="6"/>
  <c r="GB608" i="6"/>
  <c r="GC608" i="6"/>
  <c r="GD608" i="6"/>
  <c r="GE608" i="6"/>
  <c r="AF609" i="6"/>
  <c r="AG609" i="6"/>
  <c r="AH609" i="6"/>
  <c r="AI609" i="6"/>
  <c r="AJ609" i="6"/>
  <c r="AK609" i="6"/>
  <c r="AL609" i="6"/>
  <c r="AP609" i="6"/>
  <c r="AV609" i="6" s="1"/>
  <c r="AQ609" i="6"/>
  <c r="AR609" i="6"/>
  <c r="AS609" i="6"/>
  <c r="AT609" i="6"/>
  <c r="AU609" i="6"/>
  <c r="AZ609" i="6"/>
  <c r="BA609" i="6"/>
  <c r="BB609" i="6"/>
  <c r="BC609" i="6"/>
  <c r="BD609" i="6"/>
  <c r="BE609" i="6"/>
  <c r="BJ609" i="6"/>
  <c r="BK609" i="6"/>
  <c r="BL609" i="6"/>
  <c r="BM609" i="6"/>
  <c r="BN609" i="6"/>
  <c r="BO609" i="6"/>
  <c r="BT609" i="6"/>
  <c r="BU609" i="6"/>
  <c r="BV609" i="6"/>
  <c r="BW609" i="6"/>
  <c r="BX609" i="6"/>
  <c r="BY609" i="6"/>
  <c r="CD609" i="6"/>
  <c r="CE609" i="6"/>
  <c r="CF609" i="6"/>
  <c r="CG609" i="6"/>
  <c r="CH609" i="6"/>
  <c r="CI609" i="6"/>
  <c r="CN609" i="6"/>
  <c r="CO609" i="6"/>
  <c r="CP609" i="6"/>
  <c r="CQ609" i="6"/>
  <c r="CR609" i="6"/>
  <c r="CS609" i="6"/>
  <c r="CX609" i="6"/>
  <c r="CY609" i="6"/>
  <c r="CZ609" i="6"/>
  <c r="DD609" i="6" s="1"/>
  <c r="DA609" i="6"/>
  <c r="DB609" i="6"/>
  <c r="DC609" i="6"/>
  <c r="DH609" i="6"/>
  <c r="DI609" i="6"/>
  <c r="DN609" i="6" s="1"/>
  <c r="DJ609" i="6"/>
  <c r="DK609" i="6"/>
  <c r="DL609" i="6"/>
  <c r="DM609" i="6"/>
  <c r="DR609" i="6"/>
  <c r="DS609" i="6"/>
  <c r="DT609" i="6"/>
  <c r="DU609" i="6"/>
  <c r="DV609" i="6"/>
  <c r="DW609" i="6"/>
  <c r="EB609" i="6"/>
  <c r="EH609" i="6" s="1"/>
  <c r="EC609" i="6"/>
  <c r="ED609" i="6"/>
  <c r="EE609" i="6"/>
  <c r="EF609" i="6"/>
  <c r="EG609" i="6"/>
  <c r="EL609" i="6"/>
  <c r="EM609" i="6"/>
  <c r="ER609" i="6" s="1"/>
  <c r="EN609" i="6"/>
  <c r="EO609" i="6"/>
  <c r="EP609" i="6"/>
  <c r="EQ609" i="6"/>
  <c r="EV609" i="6"/>
  <c r="EW609" i="6"/>
  <c r="EX609" i="6"/>
  <c r="EY609" i="6"/>
  <c r="EZ609" i="6"/>
  <c r="FA609" i="6"/>
  <c r="FF609" i="6"/>
  <c r="FG609" i="6"/>
  <c r="FH609" i="6"/>
  <c r="FI609" i="6"/>
  <c r="FJ609" i="6"/>
  <c r="FK609" i="6"/>
  <c r="FP609" i="6"/>
  <c r="FQ609" i="6"/>
  <c r="FR609" i="6"/>
  <c r="FS609" i="6"/>
  <c r="FT609" i="6"/>
  <c r="FU609" i="6"/>
  <c r="FZ609" i="6"/>
  <c r="GA609" i="6"/>
  <c r="GB609" i="6"/>
  <c r="GC609" i="6"/>
  <c r="GD609" i="6"/>
  <c r="GE609" i="6"/>
  <c r="AF610" i="6"/>
  <c r="AG610" i="6"/>
  <c r="AH610" i="6"/>
  <c r="AI610" i="6"/>
  <c r="AJ610" i="6"/>
  <c r="AK610" i="6"/>
  <c r="AL610" i="6"/>
  <c r="AP610" i="6"/>
  <c r="AQ610" i="6"/>
  <c r="AR610" i="6"/>
  <c r="AS610" i="6"/>
  <c r="AT610" i="6"/>
  <c r="AU610" i="6"/>
  <c r="AZ610" i="6"/>
  <c r="BA610" i="6"/>
  <c r="BB610" i="6"/>
  <c r="BC610" i="6"/>
  <c r="BD610" i="6"/>
  <c r="BE610" i="6"/>
  <c r="BJ610" i="6"/>
  <c r="BK610" i="6"/>
  <c r="BP610" i="6" s="1"/>
  <c r="BL610" i="6"/>
  <c r="BM610" i="6"/>
  <c r="BN610" i="6"/>
  <c r="BO610" i="6"/>
  <c r="BT610" i="6"/>
  <c r="BU610" i="6"/>
  <c r="BV610" i="6"/>
  <c r="BW610" i="6"/>
  <c r="BX610" i="6"/>
  <c r="BY610" i="6"/>
  <c r="CD610" i="6"/>
  <c r="CE610" i="6"/>
  <c r="CF610" i="6"/>
  <c r="CG610" i="6"/>
  <c r="CH610" i="6"/>
  <c r="CI610" i="6"/>
  <c r="CN610" i="6"/>
  <c r="CO610" i="6"/>
  <c r="CT610" i="6" s="1"/>
  <c r="CP610" i="6"/>
  <c r="CQ610" i="6"/>
  <c r="CR610" i="6"/>
  <c r="CS610" i="6"/>
  <c r="CX610" i="6"/>
  <c r="CY610" i="6"/>
  <c r="CZ610" i="6"/>
  <c r="DA610" i="6"/>
  <c r="DB610" i="6"/>
  <c r="DC610" i="6"/>
  <c r="DH610" i="6"/>
  <c r="DN610" i="6" s="1"/>
  <c r="DI610" i="6"/>
  <c r="DJ610" i="6"/>
  <c r="DK610" i="6"/>
  <c r="DL610" i="6"/>
  <c r="DM610" i="6"/>
  <c r="DR610" i="6"/>
  <c r="DS610" i="6"/>
  <c r="DT610" i="6"/>
  <c r="DU610" i="6"/>
  <c r="DV610" i="6"/>
  <c r="DW610" i="6"/>
  <c r="EB610" i="6"/>
  <c r="EC610" i="6"/>
  <c r="ED610" i="6"/>
  <c r="EE610" i="6"/>
  <c r="EF610" i="6"/>
  <c r="EG610" i="6"/>
  <c r="EL610" i="6"/>
  <c r="EM610" i="6"/>
  <c r="EN610" i="6"/>
  <c r="EO610" i="6"/>
  <c r="EP610" i="6"/>
  <c r="EQ610" i="6"/>
  <c r="EV610" i="6"/>
  <c r="EW610" i="6"/>
  <c r="EX610" i="6"/>
  <c r="EY610" i="6"/>
  <c r="EZ610" i="6"/>
  <c r="FA610" i="6"/>
  <c r="FF610" i="6"/>
  <c r="FG610" i="6"/>
  <c r="FH610" i="6"/>
  <c r="FI610" i="6"/>
  <c r="FJ610" i="6"/>
  <c r="FK610" i="6"/>
  <c r="FP610" i="6"/>
  <c r="FQ610" i="6"/>
  <c r="FR610" i="6"/>
  <c r="FS610" i="6"/>
  <c r="FT610" i="6"/>
  <c r="FU610" i="6"/>
  <c r="FZ610" i="6"/>
  <c r="GA610" i="6"/>
  <c r="GB610" i="6"/>
  <c r="GC610" i="6"/>
  <c r="GD610" i="6"/>
  <c r="GE610" i="6"/>
  <c r="AF611" i="6"/>
  <c r="AG611" i="6"/>
  <c r="AH611" i="6"/>
  <c r="AI611" i="6"/>
  <c r="AJ611" i="6"/>
  <c r="AL611" i="6" s="1"/>
  <c r="AK611" i="6"/>
  <c r="AP611" i="6"/>
  <c r="AV611" i="6" s="1"/>
  <c r="AQ611" i="6"/>
  <c r="AR611" i="6"/>
  <c r="AS611" i="6"/>
  <c r="AT611" i="6"/>
  <c r="AU611" i="6"/>
  <c r="AZ611" i="6"/>
  <c r="BA611" i="6"/>
  <c r="BB611" i="6"/>
  <c r="BC611" i="6"/>
  <c r="BD611" i="6"/>
  <c r="BE611" i="6"/>
  <c r="BJ611" i="6"/>
  <c r="BK611" i="6"/>
  <c r="BL611" i="6"/>
  <c r="BM611" i="6"/>
  <c r="BN611" i="6"/>
  <c r="BO611" i="6"/>
  <c r="BT611" i="6"/>
  <c r="BU611" i="6"/>
  <c r="BV611" i="6"/>
  <c r="BW611" i="6"/>
  <c r="BX611" i="6"/>
  <c r="BY611" i="6"/>
  <c r="CD611" i="6"/>
  <c r="CE611" i="6"/>
  <c r="CF611" i="6"/>
  <c r="CG611" i="6"/>
  <c r="CH611" i="6"/>
  <c r="CI611" i="6"/>
  <c r="CN611" i="6"/>
  <c r="CO611" i="6"/>
  <c r="CP611" i="6"/>
  <c r="CQ611" i="6"/>
  <c r="CR611" i="6"/>
  <c r="CS611" i="6"/>
  <c r="CX611" i="6"/>
  <c r="CY611" i="6"/>
  <c r="CZ611" i="6"/>
  <c r="DD611" i="6" s="1"/>
  <c r="DA611" i="6"/>
  <c r="DB611" i="6"/>
  <c r="DC611" i="6"/>
  <c r="DH611" i="6"/>
  <c r="DI611" i="6"/>
  <c r="DN611" i="6" s="1"/>
  <c r="DJ611" i="6"/>
  <c r="DK611" i="6"/>
  <c r="DL611" i="6"/>
  <c r="DM611" i="6"/>
  <c r="DR611" i="6"/>
  <c r="DS611" i="6"/>
  <c r="DT611" i="6"/>
  <c r="DU611" i="6"/>
  <c r="DV611" i="6"/>
  <c r="DW611" i="6"/>
  <c r="EB611" i="6"/>
  <c r="EC611" i="6"/>
  <c r="ED611" i="6"/>
  <c r="EE611" i="6"/>
  <c r="EF611" i="6"/>
  <c r="EG611" i="6"/>
  <c r="EL611" i="6"/>
  <c r="EM611" i="6"/>
  <c r="ER611" i="6" s="1"/>
  <c r="EN611" i="6"/>
  <c r="EO611" i="6"/>
  <c r="EP611" i="6"/>
  <c r="EQ611" i="6"/>
  <c r="EV611" i="6"/>
  <c r="FB611" i="6" s="1"/>
  <c r="EW611" i="6"/>
  <c r="EX611" i="6"/>
  <c r="EY611" i="6"/>
  <c r="EZ611" i="6"/>
  <c r="FA611" i="6"/>
  <c r="FF611" i="6"/>
  <c r="FG611" i="6"/>
  <c r="FH611" i="6"/>
  <c r="FI611" i="6"/>
  <c r="FJ611" i="6"/>
  <c r="FK611" i="6"/>
  <c r="FP611" i="6"/>
  <c r="FQ611" i="6"/>
  <c r="FR611" i="6"/>
  <c r="FS611" i="6"/>
  <c r="FT611" i="6"/>
  <c r="FU611" i="6"/>
  <c r="FZ611" i="6"/>
  <c r="GA611" i="6"/>
  <c r="GB611" i="6"/>
  <c r="GC611" i="6"/>
  <c r="GD611" i="6"/>
  <c r="GE611" i="6"/>
  <c r="AF612" i="6"/>
  <c r="AL612" i="6" s="1"/>
  <c r="AG612" i="6"/>
  <c r="AH612" i="6"/>
  <c r="AI612" i="6"/>
  <c r="AJ612" i="6"/>
  <c r="AK612" i="6"/>
  <c r="AP612" i="6"/>
  <c r="AQ612" i="6"/>
  <c r="AR612" i="6"/>
  <c r="AS612" i="6"/>
  <c r="AT612" i="6"/>
  <c r="AU612" i="6"/>
  <c r="AZ612" i="6"/>
  <c r="BA612" i="6"/>
  <c r="BB612" i="6"/>
  <c r="BC612" i="6"/>
  <c r="BD612" i="6"/>
  <c r="BE612" i="6"/>
  <c r="BJ612" i="6"/>
  <c r="BK612" i="6"/>
  <c r="BL612" i="6"/>
  <c r="BM612" i="6"/>
  <c r="BN612" i="6"/>
  <c r="BO612" i="6"/>
  <c r="BT612" i="6"/>
  <c r="BU612" i="6"/>
  <c r="BV612" i="6"/>
  <c r="BW612" i="6"/>
  <c r="BX612" i="6"/>
  <c r="BY612" i="6"/>
  <c r="CD612" i="6"/>
  <c r="CE612" i="6"/>
  <c r="CF612" i="6"/>
  <c r="CG612" i="6"/>
  <c r="CH612" i="6"/>
  <c r="CI612" i="6"/>
  <c r="CN612" i="6"/>
  <c r="CO612" i="6"/>
  <c r="CP612" i="6"/>
  <c r="CQ612" i="6"/>
  <c r="CR612" i="6"/>
  <c r="CS612" i="6"/>
  <c r="CX612" i="6"/>
  <c r="CY612" i="6"/>
  <c r="CZ612" i="6"/>
  <c r="DA612" i="6"/>
  <c r="DB612" i="6"/>
  <c r="DC612" i="6"/>
  <c r="DH612" i="6"/>
  <c r="DN612" i="6" s="1"/>
  <c r="DI612" i="6"/>
  <c r="DJ612" i="6"/>
  <c r="DK612" i="6"/>
  <c r="DL612" i="6"/>
  <c r="DM612" i="6"/>
  <c r="DR612" i="6"/>
  <c r="DS612" i="6"/>
  <c r="DT612" i="6"/>
  <c r="DU612" i="6"/>
  <c r="DV612" i="6"/>
  <c r="DW612" i="6"/>
  <c r="EB612" i="6"/>
  <c r="EC612" i="6"/>
  <c r="ED612" i="6"/>
  <c r="EE612" i="6"/>
  <c r="EF612" i="6"/>
  <c r="EG612" i="6"/>
  <c r="EL612" i="6"/>
  <c r="EM612" i="6"/>
  <c r="EN612" i="6"/>
  <c r="EO612" i="6"/>
  <c r="EP612" i="6"/>
  <c r="EQ612" i="6"/>
  <c r="EV612" i="6"/>
  <c r="EW612" i="6"/>
  <c r="EX612" i="6"/>
  <c r="EY612" i="6"/>
  <c r="EZ612" i="6"/>
  <c r="FA612" i="6"/>
  <c r="FF612" i="6"/>
  <c r="FG612" i="6"/>
  <c r="FH612" i="6"/>
  <c r="FI612" i="6"/>
  <c r="FJ612" i="6"/>
  <c r="FK612" i="6"/>
  <c r="FP612" i="6"/>
  <c r="FQ612" i="6"/>
  <c r="FR612" i="6"/>
  <c r="FS612" i="6"/>
  <c r="FT612" i="6"/>
  <c r="FU612" i="6"/>
  <c r="FZ612" i="6"/>
  <c r="GA612" i="6"/>
  <c r="GB612" i="6"/>
  <c r="GC612" i="6"/>
  <c r="GD612" i="6"/>
  <c r="GE612" i="6"/>
  <c r="AF613" i="6"/>
  <c r="AG613" i="6"/>
  <c r="AH613" i="6"/>
  <c r="AI613" i="6"/>
  <c r="AJ613" i="6"/>
  <c r="AK613" i="6"/>
  <c r="AL613" i="6"/>
  <c r="AP613" i="6"/>
  <c r="AQ613" i="6"/>
  <c r="AR613" i="6"/>
  <c r="AS613" i="6"/>
  <c r="AT613" i="6"/>
  <c r="AU613" i="6"/>
  <c r="AZ613" i="6"/>
  <c r="BA613" i="6"/>
  <c r="BB613" i="6"/>
  <c r="BC613" i="6"/>
  <c r="BD613" i="6"/>
  <c r="BE613" i="6"/>
  <c r="BJ613" i="6"/>
  <c r="BK613" i="6"/>
  <c r="BL613" i="6"/>
  <c r="BM613" i="6"/>
  <c r="BN613" i="6"/>
  <c r="BO613" i="6"/>
  <c r="BT613" i="6"/>
  <c r="BU613" i="6"/>
  <c r="BV613" i="6"/>
  <c r="BW613" i="6"/>
  <c r="BX613" i="6"/>
  <c r="BY613" i="6"/>
  <c r="CD613" i="6"/>
  <c r="CJ613" i="6" s="1"/>
  <c r="CE613" i="6"/>
  <c r="CF613" i="6"/>
  <c r="CG613" i="6"/>
  <c r="CH613" i="6"/>
  <c r="CI613" i="6"/>
  <c r="CN613" i="6"/>
  <c r="CO613" i="6"/>
  <c r="CP613" i="6"/>
  <c r="CQ613" i="6"/>
  <c r="CR613" i="6"/>
  <c r="CS613" i="6"/>
  <c r="CX613" i="6"/>
  <c r="CY613" i="6"/>
  <c r="CZ613" i="6"/>
  <c r="DA613" i="6"/>
  <c r="DB613" i="6"/>
  <c r="DC613" i="6"/>
  <c r="DH613" i="6"/>
  <c r="DI613" i="6"/>
  <c r="DJ613" i="6"/>
  <c r="DK613" i="6"/>
  <c r="DL613" i="6"/>
  <c r="DM613" i="6"/>
  <c r="DN613" i="6"/>
  <c r="DR613" i="6"/>
  <c r="DS613" i="6"/>
  <c r="DT613" i="6"/>
  <c r="DU613" i="6"/>
  <c r="DV613" i="6"/>
  <c r="DW613" i="6"/>
  <c r="EB613" i="6"/>
  <c r="EC613" i="6"/>
  <c r="ED613" i="6"/>
  <c r="EE613" i="6"/>
  <c r="EF613" i="6"/>
  <c r="EG613" i="6"/>
  <c r="EL613" i="6"/>
  <c r="EM613" i="6"/>
  <c r="EN613" i="6"/>
  <c r="EO613" i="6"/>
  <c r="EP613" i="6"/>
  <c r="EQ613" i="6"/>
  <c r="EV613" i="6"/>
  <c r="EW613" i="6"/>
  <c r="EX613" i="6"/>
  <c r="EY613" i="6"/>
  <c r="EZ613" i="6"/>
  <c r="FA613" i="6"/>
  <c r="FF613" i="6"/>
  <c r="FG613" i="6"/>
  <c r="FH613" i="6"/>
  <c r="FI613" i="6"/>
  <c r="FJ613" i="6"/>
  <c r="FK613" i="6"/>
  <c r="FP613" i="6"/>
  <c r="FQ613" i="6"/>
  <c r="FR613" i="6"/>
  <c r="FS613" i="6"/>
  <c r="FT613" i="6"/>
  <c r="FU613" i="6"/>
  <c r="FZ613" i="6"/>
  <c r="GA613" i="6"/>
  <c r="GB613" i="6"/>
  <c r="GC613" i="6"/>
  <c r="GD613" i="6"/>
  <c r="GE613" i="6"/>
  <c r="AF614" i="6"/>
  <c r="AG614" i="6"/>
  <c r="AH614" i="6"/>
  <c r="AI614" i="6"/>
  <c r="AJ614" i="6"/>
  <c r="AL614" i="6" s="1"/>
  <c r="AK614" i="6"/>
  <c r="AP614" i="6"/>
  <c r="AQ614" i="6"/>
  <c r="AR614" i="6"/>
  <c r="AS614" i="6"/>
  <c r="AT614" i="6"/>
  <c r="AU614" i="6"/>
  <c r="AZ614" i="6"/>
  <c r="BA614" i="6"/>
  <c r="BB614" i="6"/>
  <c r="BC614" i="6"/>
  <c r="BD614" i="6"/>
  <c r="BE614" i="6"/>
  <c r="BJ614" i="6"/>
  <c r="BK614" i="6"/>
  <c r="BP614" i="6" s="1"/>
  <c r="BL614" i="6"/>
  <c r="BM614" i="6"/>
  <c r="BN614" i="6"/>
  <c r="BO614" i="6"/>
  <c r="BT614" i="6"/>
  <c r="BU614" i="6"/>
  <c r="BV614" i="6"/>
  <c r="BW614" i="6"/>
  <c r="BX614" i="6"/>
  <c r="BY614" i="6"/>
  <c r="CD614" i="6"/>
  <c r="CE614" i="6"/>
  <c r="CF614" i="6"/>
  <c r="CG614" i="6"/>
  <c r="CH614" i="6"/>
  <c r="CI614" i="6"/>
  <c r="CN614" i="6"/>
  <c r="CO614" i="6"/>
  <c r="CT614" i="6" s="1"/>
  <c r="CP614" i="6"/>
  <c r="CQ614" i="6"/>
  <c r="CR614" i="6"/>
  <c r="CS614" i="6"/>
  <c r="CX614" i="6"/>
  <c r="CY614" i="6"/>
  <c r="CZ614" i="6"/>
  <c r="DA614" i="6"/>
  <c r="DB614" i="6"/>
  <c r="DC614" i="6"/>
  <c r="DH614" i="6"/>
  <c r="DN614" i="6" s="1"/>
  <c r="DI614" i="6"/>
  <c r="DJ614" i="6"/>
  <c r="DK614" i="6"/>
  <c r="DL614" i="6"/>
  <c r="DM614" i="6"/>
  <c r="DR614" i="6"/>
  <c r="DS614" i="6"/>
  <c r="DT614" i="6"/>
  <c r="DU614" i="6"/>
  <c r="DV614" i="6"/>
  <c r="DW614" i="6"/>
  <c r="EB614" i="6"/>
  <c r="EH614" i="6" s="1"/>
  <c r="EC614" i="6"/>
  <c r="ED614" i="6"/>
  <c r="EE614" i="6"/>
  <c r="EF614" i="6"/>
  <c r="EG614" i="6"/>
  <c r="EL614" i="6"/>
  <c r="EM614" i="6"/>
  <c r="EN614" i="6"/>
  <c r="EO614" i="6"/>
  <c r="EP614" i="6"/>
  <c r="EQ614" i="6"/>
  <c r="EV614" i="6"/>
  <c r="EW614" i="6"/>
  <c r="EX614" i="6"/>
  <c r="EY614" i="6"/>
  <c r="EZ614" i="6"/>
  <c r="FA614" i="6"/>
  <c r="FF614" i="6"/>
  <c r="FG614" i="6"/>
  <c r="FH614" i="6"/>
  <c r="FI614" i="6"/>
  <c r="FJ614" i="6"/>
  <c r="FK614" i="6"/>
  <c r="FP614" i="6"/>
  <c r="FQ614" i="6"/>
  <c r="FR614" i="6"/>
  <c r="FS614" i="6"/>
  <c r="FT614" i="6"/>
  <c r="FU614" i="6"/>
  <c r="FZ614" i="6"/>
  <c r="GA614" i="6"/>
  <c r="GB614" i="6"/>
  <c r="GC614" i="6"/>
  <c r="GD614" i="6"/>
  <c r="GE614" i="6"/>
  <c r="AF615" i="6"/>
  <c r="AG615" i="6"/>
  <c r="AH615" i="6"/>
  <c r="AL615" i="6" s="1"/>
  <c r="AI615" i="6"/>
  <c r="AJ615" i="6"/>
  <c r="AK615" i="6"/>
  <c r="AP615" i="6"/>
  <c r="AQ615" i="6"/>
  <c r="AR615" i="6"/>
  <c r="AS615" i="6"/>
  <c r="AT615" i="6"/>
  <c r="AU615" i="6"/>
  <c r="AZ615" i="6"/>
  <c r="BA615" i="6"/>
  <c r="BB615" i="6"/>
  <c r="BC615" i="6"/>
  <c r="BD615" i="6"/>
  <c r="BE615" i="6"/>
  <c r="BJ615" i="6"/>
  <c r="BK615" i="6"/>
  <c r="BP615" i="6" s="1"/>
  <c r="BL615" i="6"/>
  <c r="BM615" i="6"/>
  <c r="BN615" i="6"/>
  <c r="BO615" i="6"/>
  <c r="BT615" i="6"/>
  <c r="BU615" i="6"/>
  <c r="BV615" i="6"/>
  <c r="BW615" i="6"/>
  <c r="BX615" i="6"/>
  <c r="BY615" i="6"/>
  <c r="CD615" i="6"/>
  <c r="CE615" i="6"/>
  <c r="CF615" i="6"/>
  <c r="CG615" i="6"/>
  <c r="CH615" i="6"/>
  <c r="CI615" i="6"/>
  <c r="CN615" i="6"/>
  <c r="CO615" i="6"/>
  <c r="CP615" i="6"/>
  <c r="CQ615" i="6"/>
  <c r="CR615" i="6"/>
  <c r="CS615" i="6"/>
  <c r="CX615" i="6"/>
  <c r="CY615" i="6"/>
  <c r="CZ615" i="6"/>
  <c r="DD615" i="6" s="1"/>
  <c r="DA615" i="6"/>
  <c r="DB615" i="6"/>
  <c r="DC615" i="6"/>
  <c r="DH615" i="6"/>
  <c r="DI615" i="6"/>
  <c r="DN615" i="6" s="1"/>
  <c r="DJ615" i="6"/>
  <c r="DK615" i="6"/>
  <c r="DL615" i="6"/>
  <c r="DM615" i="6"/>
  <c r="DR615" i="6"/>
  <c r="DS615" i="6"/>
  <c r="DT615" i="6"/>
  <c r="DU615" i="6"/>
  <c r="DV615" i="6"/>
  <c r="DW615" i="6"/>
  <c r="EB615" i="6"/>
  <c r="EC615" i="6"/>
  <c r="ED615" i="6"/>
  <c r="EE615" i="6"/>
  <c r="EF615" i="6"/>
  <c r="EG615" i="6"/>
  <c r="EL615" i="6"/>
  <c r="EM615" i="6"/>
  <c r="ER615" i="6" s="1"/>
  <c r="EN615" i="6"/>
  <c r="EO615" i="6"/>
  <c r="EP615" i="6"/>
  <c r="EQ615" i="6"/>
  <c r="EV615" i="6"/>
  <c r="EW615" i="6"/>
  <c r="EX615" i="6"/>
  <c r="EY615" i="6"/>
  <c r="EZ615" i="6"/>
  <c r="FA615" i="6"/>
  <c r="FF615" i="6"/>
  <c r="FG615" i="6"/>
  <c r="FH615" i="6"/>
  <c r="FI615" i="6"/>
  <c r="FJ615" i="6"/>
  <c r="FK615" i="6"/>
  <c r="FP615" i="6"/>
  <c r="FQ615" i="6"/>
  <c r="FR615" i="6"/>
  <c r="FS615" i="6"/>
  <c r="FT615" i="6"/>
  <c r="FU615" i="6"/>
  <c r="FZ615" i="6"/>
  <c r="GA615" i="6"/>
  <c r="GB615" i="6"/>
  <c r="GC615" i="6"/>
  <c r="GD615" i="6"/>
  <c r="GE615" i="6"/>
  <c r="AF616" i="6"/>
  <c r="AL616" i="6" s="1"/>
  <c r="AG616" i="6"/>
  <c r="AH616" i="6"/>
  <c r="AI616" i="6"/>
  <c r="AJ616" i="6"/>
  <c r="AK616" i="6"/>
  <c r="AP616" i="6"/>
  <c r="AQ616" i="6"/>
  <c r="AR616" i="6"/>
  <c r="AS616" i="6"/>
  <c r="AT616" i="6"/>
  <c r="AU616" i="6"/>
  <c r="AZ616" i="6"/>
  <c r="BA616" i="6"/>
  <c r="BB616" i="6"/>
  <c r="BC616" i="6"/>
  <c r="BD616" i="6"/>
  <c r="BE616" i="6"/>
  <c r="BJ616" i="6"/>
  <c r="BK616" i="6"/>
  <c r="BL616" i="6"/>
  <c r="BM616" i="6"/>
  <c r="BN616" i="6"/>
  <c r="BO616" i="6"/>
  <c r="BT616" i="6"/>
  <c r="BU616" i="6"/>
  <c r="BV616" i="6"/>
  <c r="BW616" i="6"/>
  <c r="BX616" i="6"/>
  <c r="BY616" i="6"/>
  <c r="CD616" i="6"/>
  <c r="CE616" i="6"/>
  <c r="CF616" i="6"/>
  <c r="CG616" i="6"/>
  <c r="CH616" i="6"/>
  <c r="CI616" i="6"/>
  <c r="CN616" i="6"/>
  <c r="CO616" i="6"/>
  <c r="CP616" i="6"/>
  <c r="CQ616" i="6"/>
  <c r="CR616" i="6"/>
  <c r="CS616" i="6"/>
  <c r="CX616" i="6"/>
  <c r="CY616" i="6"/>
  <c r="CZ616" i="6"/>
  <c r="DA616" i="6"/>
  <c r="DB616" i="6"/>
  <c r="DC616" i="6"/>
  <c r="DH616" i="6"/>
  <c r="DI616" i="6"/>
  <c r="DJ616" i="6"/>
  <c r="DK616" i="6"/>
  <c r="DN616" i="6" s="1"/>
  <c r="DL616" i="6"/>
  <c r="DM616" i="6"/>
  <c r="DR616" i="6"/>
  <c r="DS616" i="6"/>
  <c r="DT616" i="6"/>
  <c r="DU616" i="6"/>
  <c r="DV616" i="6"/>
  <c r="DW616" i="6"/>
  <c r="EB616" i="6"/>
  <c r="EC616" i="6"/>
  <c r="ED616" i="6"/>
  <c r="EE616" i="6"/>
  <c r="EF616" i="6"/>
  <c r="EG616" i="6"/>
  <c r="EL616" i="6"/>
  <c r="EM616" i="6"/>
  <c r="EN616" i="6"/>
  <c r="EO616" i="6"/>
  <c r="EP616" i="6"/>
  <c r="EQ616" i="6"/>
  <c r="EV616" i="6"/>
  <c r="EW616" i="6"/>
  <c r="EX616" i="6"/>
  <c r="EY616" i="6"/>
  <c r="EZ616" i="6"/>
  <c r="FA616" i="6"/>
  <c r="FF616" i="6"/>
  <c r="FG616" i="6"/>
  <c r="FH616" i="6"/>
  <c r="FI616" i="6"/>
  <c r="FJ616" i="6"/>
  <c r="FK616" i="6"/>
  <c r="FP616" i="6"/>
  <c r="FQ616" i="6"/>
  <c r="FR616" i="6"/>
  <c r="FS616" i="6"/>
  <c r="FT616" i="6"/>
  <c r="FU616" i="6"/>
  <c r="FZ616" i="6"/>
  <c r="GA616" i="6"/>
  <c r="GB616" i="6"/>
  <c r="GC616" i="6"/>
  <c r="GD616" i="6"/>
  <c r="GE616" i="6"/>
  <c r="AF617" i="6"/>
  <c r="AG617" i="6"/>
  <c r="AH617" i="6"/>
  <c r="AI617" i="6"/>
  <c r="AJ617" i="6"/>
  <c r="AK617" i="6"/>
  <c r="AL617" i="6"/>
  <c r="AP617" i="6"/>
  <c r="AQ617" i="6"/>
  <c r="AR617" i="6"/>
  <c r="AS617" i="6"/>
  <c r="AT617" i="6"/>
  <c r="AU617" i="6"/>
  <c r="AZ617" i="6"/>
  <c r="BA617" i="6"/>
  <c r="BB617" i="6"/>
  <c r="BC617" i="6"/>
  <c r="BD617" i="6"/>
  <c r="BE617" i="6"/>
  <c r="BJ617" i="6"/>
  <c r="BK617" i="6"/>
  <c r="BL617" i="6"/>
  <c r="BM617" i="6"/>
  <c r="BN617" i="6"/>
  <c r="BO617" i="6"/>
  <c r="BT617" i="6"/>
  <c r="BU617" i="6"/>
  <c r="BV617" i="6"/>
  <c r="BW617" i="6"/>
  <c r="BX617" i="6"/>
  <c r="BY617" i="6"/>
  <c r="CD617" i="6"/>
  <c r="CE617" i="6"/>
  <c r="CF617" i="6"/>
  <c r="CG617" i="6"/>
  <c r="CH617" i="6"/>
  <c r="CI617" i="6"/>
  <c r="CN617" i="6"/>
  <c r="CO617" i="6"/>
  <c r="CP617" i="6"/>
  <c r="CQ617" i="6"/>
  <c r="CR617" i="6"/>
  <c r="CS617" i="6"/>
  <c r="CX617" i="6"/>
  <c r="CY617" i="6"/>
  <c r="CZ617" i="6"/>
  <c r="DD617" i="6" s="1"/>
  <c r="DA617" i="6"/>
  <c r="DB617" i="6"/>
  <c r="DC617" i="6"/>
  <c r="DH617" i="6"/>
  <c r="DN617" i="6" s="1"/>
  <c r="DI617" i="6"/>
  <c r="DJ617" i="6"/>
  <c r="DK617" i="6"/>
  <c r="DL617" i="6"/>
  <c r="DM617" i="6"/>
  <c r="DR617" i="6"/>
  <c r="DS617" i="6"/>
  <c r="DT617" i="6"/>
  <c r="DU617" i="6"/>
  <c r="DV617" i="6"/>
  <c r="DW617" i="6"/>
  <c r="EB617" i="6"/>
  <c r="EC617" i="6"/>
  <c r="ED617" i="6"/>
  <c r="EE617" i="6"/>
  <c r="EF617" i="6"/>
  <c r="EG617" i="6"/>
  <c r="EL617" i="6"/>
  <c r="EM617" i="6"/>
  <c r="EN617" i="6"/>
  <c r="EO617" i="6"/>
  <c r="EP617" i="6"/>
  <c r="EQ617" i="6"/>
  <c r="EV617" i="6"/>
  <c r="FB617" i="6" s="1"/>
  <c r="EW617" i="6"/>
  <c r="EX617" i="6"/>
  <c r="EY617" i="6"/>
  <c r="EZ617" i="6"/>
  <c r="FA617" i="6"/>
  <c r="FF617" i="6"/>
  <c r="FG617" i="6"/>
  <c r="FH617" i="6"/>
  <c r="FI617" i="6"/>
  <c r="FJ617" i="6"/>
  <c r="FK617" i="6"/>
  <c r="FP617" i="6"/>
  <c r="FQ617" i="6"/>
  <c r="FR617" i="6"/>
  <c r="FS617" i="6"/>
  <c r="FT617" i="6"/>
  <c r="FU617" i="6"/>
  <c r="FZ617" i="6"/>
  <c r="GA617" i="6"/>
  <c r="GB617" i="6"/>
  <c r="GC617" i="6"/>
  <c r="GD617" i="6"/>
  <c r="GE617" i="6"/>
  <c r="AF618" i="6"/>
  <c r="AG618" i="6"/>
  <c r="AH618" i="6"/>
  <c r="AI618" i="6"/>
  <c r="AJ618" i="6"/>
  <c r="AL618" i="6" s="1"/>
  <c r="AK618" i="6"/>
  <c r="AP618" i="6"/>
  <c r="AQ618" i="6"/>
  <c r="AR618" i="6"/>
  <c r="AS618" i="6"/>
  <c r="AT618" i="6"/>
  <c r="AU618" i="6"/>
  <c r="AZ618" i="6"/>
  <c r="BA618" i="6"/>
  <c r="BB618" i="6"/>
  <c r="BC618" i="6"/>
  <c r="BD618" i="6"/>
  <c r="BE618" i="6"/>
  <c r="BJ618" i="6"/>
  <c r="BK618" i="6"/>
  <c r="BP618" i="6" s="1"/>
  <c r="BL618" i="6"/>
  <c r="BM618" i="6"/>
  <c r="BN618" i="6"/>
  <c r="BO618" i="6"/>
  <c r="BT618" i="6"/>
  <c r="BU618" i="6"/>
  <c r="BV618" i="6"/>
  <c r="BW618" i="6"/>
  <c r="BX618" i="6"/>
  <c r="BY618" i="6"/>
  <c r="CD618" i="6"/>
  <c r="CE618" i="6"/>
  <c r="CF618" i="6"/>
  <c r="CG618" i="6"/>
  <c r="CH618" i="6"/>
  <c r="CI618" i="6"/>
  <c r="CN618" i="6"/>
  <c r="CO618" i="6"/>
  <c r="CP618" i="6"/>
  <c r="CQ618" i="6"/>
  <c r="CR618" i="6"/>
  <c r="CS618" i="6"/>
  <c r="CX618" i="6"/>
  <c r="CY618" i="6"/>
  <c r="CZ618" i="6"/>
  <c r="DA618" i="6"/>
  <c r="DB618" i="6"/>
  <c r="DC618" i="6"/>
  <c r="DH618" i="6"/>
  <c r="DN618" i="6" s="1"/>
  <c r="DI618" i="6"/>
  <c r="DJ618" i="6"/>
  <c r="DK618" i="6"/>
  <c r="DL618" i="6"/>
  <c r="DM618" i="6"/>
  <c r="DR618" i="6"/>
  <c r="DS618" i="6"/>
  <c r="DT618" i="6"/>
  <c r="DU618" i="6"/>
  <c r="DV618" i="6"/>
  <c r="DW618" i="6"/>
  <c r="EB618" i="6"/>
  <c r="EC618" i="6"/>
  <c r="ED618" i="6"/>
  <c r="EE618" i="6"/>
  <c r="EF618" i="6"/>
  <c r="EG618" i="6"/>
  <c r="EL618" i="6"/>
  <c r="EM618" i="6"/>
  <c r="EN618" i="6"/>
  <c r="EO618" i="6"/>
  <c r="EP618" i="6"/>
  <c r="EQ618" i="6"/>
  <c r="EV618" i="6"/>
  <c r="EW618" i="6"/>
  <c r="EX618" i="6"/>
  <c r="EY618" i="6"/>
  <c r="EZ618" i="6"/>
  <c r="FA618" i="6"/>
  <c r="FF618" i="6"/>
  <c r="FG618" i="6"/>
  <c r="FH618" i="6"/>
  <c r="FI618" i="6"/>
  <c r="FJ618" i="6"/>
  <c r="FK618" i="6"/>
  <c r="FP618" i="6"/>
  <c r="FQ618" i="6"/>
  <c r="FR618" i="6"/>
  <c r="FS618" i="6"/>
  <c r="FT618" i="6"/>
  <c r="FU618" i="6"/>
  <c r="FZ618" i="6"/>
  <c r="GA618" i="6"/>
  <c r="GB618" i="6"/>
  <c r="GC618" i="6"/>
  <c r="GD618" i="6"/>
  <c r="GE618" i="6"/>
  <c r="AF619" i="6"/>
  <c r="AG619" i="6"/>
  <c r="AH619" i="6"/>
  <c r="AL619" i="6" s="1"/>
  <c r="AI619" i="6"/>
  <c r="AJ619" i="6"/>
  <c r="AK619" i="6"/>
  <c r="AP619" i="6"/>
  <c r="AQ619" i="6"/>
  <c r="AR619" i="6"/>
  <c r="AS619" i="6"/>
  <c r="AT619" i="6"/>
  <c r="AU619" i="6"/>
  <c r="AZ619" i="6"/>
  <c r="BA619" i="6"/>
  <c r="BB619" i="6"/>
  <c r="BC619" i="6"/>
  <c r="BD619" i="6"/>
  <c r="BE619" i="6"/>
  <c r="BJ619" i="6"/>
  <c r="BK619" i="6"/>
  <c r="BP619" i="6" s="1"/>
  <c r="BL619" i="6"/>
  <c r="BM619" i="6"/>
  <c r="BN619" i="6"/>
  <c r="BO619" i="6"/>
  <c r="BT619" i="6"/>
  <c r="BU619" i="6"/>
  <c r="BV619" i="6"/>
  <c r="BW619" i="6"/>
  <c r="BX619" i="6"/>
  <c r="BY619" i="6"/>
  <c r="CD619" i="6"/>
  <c r="CE619" i="6"/>
  <c r="CF619" i="6"/>
  <c r="CG619" i="6"/>
  <c r="CH619" i="6"/>
  <c r="CI619" i="6"/>
  <c r="CN619" i="6"/>
  <c r="CO619" i="6"/>
  <c r="CP619" i="6"/>
  <c r="CQ619" i="6"/>
  <c r="CR619" i="6"/>
  <c r="CS619" i="6"/>
  <c r="CX619" i="6"/>
  <c r="CY619" i="6"/>
  <c r="CZ619" i="6"/>
  <c r="DA619" i="6"/>
  <c r="DB619" i="6"/>
  <c r="DC619" i="6"/>
  <c r="DH619" i="6"/>
  <c r="DI619" i="6"/>
  <c r="DJ619" i="6"/>
  <c r="DK619" i="6"/>
  <c r="DL619" i="6"/>
  <c r="DM619" i="6"/>
  <c r="DN619" i="6"/>
  <c r="DR619" i="6"/>
  <c r="DX619" i="6" s="1"/>
  <c r="DS619" i="6"/>
  <c r="DT619" i="6"/>
  <c r="DU619" i="6"/>
  <c r="DV619" i="6"/>
  <c r="DW619" i="6"/>
  <c r="EB619" i="6"/>
  <c r="EC619" i="6"/>
  <c r="ED619" i="6"/>
  <c r="EE619" i="6"/>
  <c r="EF619" i="6"/>
  <c r="EG619" i="6"/>
  <c r="EL619" i="6"/>
  <c r="EM619" i="6"/>
  <c r="EN619" i="6"/>
  <c r="EO619" i="6"/>
  <c r="EP619" i="6"/>
  <c r="EQ619" i="6"/>
  <c r="EV619" i="6"/>
  <c r="EW619" i="6"/>
  <c r="EX619" i="6"/>
  <c r="EY619" i="6"/>
  <c r="EZ619" i="6"/>
  <c r="FA619" i="6"/>
  <c r="FF619" i="6"/>
  <c r="FG619" i="6"/>
  <c r="FH619" i="6"/>
  <c r="FI619" i="6"/>
  <c r="FJ619" i="6"/>
  <c r="FK619" i="6"/>
  <c r="FP619" i="6"/>
  <c r="FQ619" i="6"/>
  <c r="FR619" i="6"/>
  <c r="FS619" i="6"/>
  <c r="FT619" i="6"/>
  <c r="FU619" i="6"/>
  <c r="FZ619" i="6"/>
  <c r="GA619" i="6"/>
  <c r="GB619" i="6"/>
  <c r="GC619" i="6"/>
  <c r="GD619" i="6"/>
  <c r="GE619" i="6"/>
  <c r="AF620" i="6"/>
  <c r="AL620" i="6" s="1"/>
  <c r="AG620" i="6"/>
  <c r="AH620" i="6"/>
  <c r="AI620" i="6"/>
  <c r="AJ620" i="6"/>
  <c r="AK620" i="6"/>
  <c r="AP620" i="6"/>
  <c r="AQ620" i="6"/>
  <c r="AR620" i="6"/>
  <c r="AS620" i="6"/>
  <c r="AT620" i="6"/>
  <c r="AU620" i="6"/>
  <c r="AZ620" i="6"/>
  <c r="BA620" i="6"/>
  <c r="BB620" i="6"/>
  <c r="BC620" i="6"/>
  <c r="BD620" i="6"/>
  <c r="BE620" i="6"/>
  <c r="BJ620" i="6"/>
  <c r="BK620" i="6"/>
  <c r="BL620" i="6"/>
  <c r="BM620" i="6"/>
  <c r="BN620" i="6"/>
  <c r="BO620" i="6"/>
  <c r="BT620" i="6"/>
  <c r="BU620" i="6"/>
  <c r="BV620" i="6"/>
  <c r="BW620" i="6"/>
  <c r="BX620" i="6"/>
  <c r="BY620" i="6"/>
  <c r="CD620" i="6"/>
  <c r="CJ620" i="6" s="1"/>
  <c r="CE620" i="6"/>
  <c r="CF620" i="6"/>
  <c r="CG620" i="6"/>
  <c r="CH620" i="6"/>
  <c r="CI620" i="6"/>
  <c r="CN620" i="6"/>
  <c r="CO620" i="6"/>
  <c r="CP620" i="6"/>
  <c r="CQ620" i="6"/>
  <c r="CR620" i="6"/>
  <c r="CS620" i="6"/>
  <c r="CX620" i="6"/>
  <c r="CY620" i="6"/>
  <c r="CZ620" i="6"/>
  <c r="DA620" i="6"/>
  <c r="DB620" i="6"/>
  <c r="DC620" i="6"/>
  <c r="DH620" i="6"/>
  <c r="DI620" i="6"/>
  <c r="DJ620" i="6"/>
  <c r="DK620" i="6"/>
  <c r="DL620" i="6"/>
  <c r="DM620" i="6"/>
  <c r="DN620" i="6"/>
  <c r="DR620" i="6"/>
  <c r="DS620" i="6"/>
  <c r="DT620" i="6"/>
  <c r="DU620" i="6"/>
  <c r="DV620" i="6"/>
  <c r="DW620" i="6"/>
  <c r="EB620" i="6"/>
  <c r="EC620" i="6"/>
  <c r="ED620" i="6"/>
  <c r="EE620" i="6"/>
  <c r="EF620" i="6"/>
  <c r="EG620" i="6"/>
  <c r="EL620" i="6"/>
  <c r="EM620" i="6"/>
  <c r="EN620" i="6"/>
  <c r="EO620" i="6"/>
  <c r="EP620" i="6"/>
  <c r="EQ620" i="6"/>
  <c r="EV620" i="6"/>
  <c r="EW620" i="6"/>
  <c r="EX620" i="6"/>
  <c r="EY620" i="6"/>
  <c r="EZ620" i="6"/>
  <c r="FA620" i="6"/>
  <c r="FF620" i="6"/>
  <c r="FG620" i="6"/>
  <c r="FH620" i="6"/>
  <c r="FI620" i="6"/>
  <c r="FJ620" i="6"/>
  <c r="FK620" i="6"/>
  <c r="FP620" i="6"/>
  <c r="FQ620" i="6"/>
  <c r="FR620" i="6"/>
  <c r="FS620" i="6"/>
  <c r="FT620" i="6"/>
  <c r="FU620" i="6"/>
  <c r="FZ620" i="6"/>
  <c r="GA620" i="6"/>
  <c r="GB620" i="6"/>
  <c r="GC620" i="6"/>
  <c r="GD620" i="6"/>
  <c r="GE620" i="6"/>
  <c r="AF621" i="6"/>
  <c r="AG621" i="6"/>
  <c r="AH621" i="6"/>
  <c r="AI621" i="6"/>
  <c r="AJ621" i="6"/>
  <c r="AK621" i="6"/>
  <c r="AL621" i="6"/>
  <c r="AP621" i="6"/>
  <c r="AQ621" i="6"/>
  <c r="AR621" i="6"/>
  <c r="AS621" i="6"/>
  <c r="AT621" i="6"/>
  <c r="AU621" i="6"/>
  <c r="AZ621" i="6"/>
  <c r="BA621" i="6"/>
  <c r="BB621" i="6"/>
  <c r="BC621" i="6"/>
  <c r="BD621" i="6"/>
  <c r="BE621" i="6"/>
  <c r="BJ621" i="6"/>
  <c r="BK621" i="6"/>
  <c r="BL621" i="6"/>
  <c r="BM621" i="6"/>
  <c r="BN621" i="6"/>
  <c r="BO621" i="6"/>
  <c r="BT621" i="6"/>
  <c r="BU621" i="6"/>
  <c r="BV621" i="6"/>
  <c r="BW621" i="6"/>
  <c r="BX621" i="6"/>
  <c r="BY621" i="6"/>
  <c r="CD621" i="6"/>
  <c r="CE621" i="6"/>
  <c r="CF621" i="6"/>
  <c r="CG621" i="6"/>
  <c r="CH621" i="6"/>
  <c r="CI621" i="6"/>
  <c r="CN621" i="6"/>
  <c r="CO621" i="6"/>
  <c r="CP621" i="6"/>
  <c r="CQ621" i="6"/>
  <c r="CR621" i="6"/>
  <c r="CS621" i="6"/>
  <c r="CX621" i="6"/>
  <c r="CY621" i="6"/>
  <c r="CZ621" i="6"/>
  <c r="DD621" i="6" s="1"/>
  <c r="DA621" i="6"/>
  <c r="DB621" i="6"/>
  <c r="DC621" i="6"/>
  <c r="DH621" i="6"/>
  <c r="DN621" i="6" s="1"/>
  <c r="DI621" i="6"/>
  <c r="DJ621" i="6"/>
  <c r="DK621" i="6"/>
  <c r="DL621" i="6"/>
  <c r="DM621" i="6"/>
  <c r="DR621" i="6"/>
  <c r="DS621" i="6"/>
  <c r="DT621" i="6"/>
  <c r="DU621" i="6"/>
  <c r="DV621" i="6"/>
  <c r="DW621" i="6"/>
  <c r="EB621" i="6"/>
  <c r="EC621" i="6"/>
  <c r="ED621" i="6"/>
  <c r="EE621" i="6"/>
  <c r="EF621" i="6"/>
  <c r="EG621" i="6"/>
  <c r="EL621" i="6"/>
  <c r="EM621" i="6"/>
  <c r="ER621" i="6" s="1"/>
  <c r="EN621" i="6"/>
  <c r="EO621" i="6"/>
  <c r="EP621" i="6"/>
  <c r="EQ621" i="6"/>
  <c r="EV621" i="6"/>
  <c r="EW621" i="6"/>
  <c r="EX621" i="6"/>
  <c r="EY621" i="6"/>
  <c r="EZ621" i="6"/>
  <c r="FA621" i="6"/>
  <c r="FF621" i="6"/>
  <c r="FG621" i="6"/>
  <c r="FH621" i="6"/>
  <c r="FI621" i="6"/>
  <c r="FJ621" i="6"/>
  <c r="FK621" i="6"/>
  <c r="FP621" i="6"/>
  <c r="FQ621" i="6"/>
  <c r="FR621" i="6"/>
  <c r="FS621" i="6"/>
  <c r="FT621" i="6"/>
  <c r="FU621" i="6"/>
  <c r="FZ621" i="6"/>
  <c r="GA621" i="6"/>
  <c r="GB621" i="6"/>
  <c r="GC621" i="6"/>
  <c r="GD621" i="6"/>
  <c r="GE621" i="6"/>
  <c r="AF622" i="6"/>
  <c r="AG622" i="6"/>
  <c r="AH622" i="6"/>
  <c r="AI622" i="6"/>
  <c r="AJ622" i="6"/>
  <c r="AL622" i="6" s="1"/>
  <c r="AK622" i="6"/>
  <c r="AP622" i="6"/>
  <c r="AQ622" i="6"/>
  <c r="AR622" i="6"/>
  <c r="AS622" i="6"/>
  <c r="AT622" i="6"/>
  <c r="AU622" i="6"/>
  <c r="AZ622" i="6"/>
  <c r="BA622" i="6"/>
  <c r="BB622" i="6"/>
  <c r="BC622" i="6"/>
  <c r="BD622" i="6"/>
  <c r="BE622" i="6"/>
  <c r="BJ622" i="6"/>
  <c r="BK622" i="6"/>
  <c r="BP622" i="6" s="1"/>
  <c r="BL622" i="6"/>
  <c r="BM622" i="6"/>
  <c r="BN622" i="6"/>
  <c r="BO622" i="6"/>
  <c r="BT622" i="6"/>
  <c r="BU622" i="6"/>
  <c r="BV622" i="6"/>
  <c r="BW622" i="6"/>
  <c r="BX622" i="6"/>
  <c r="BY622" i="6"/>
  <c r="CD622" i="6"/>
  <c r="CE622" i="6"/>
  <c r="CF622" i="6"/>
  <c r="CG622" i="6"/>
  <c r="CH622" i="6"/>
  <c r="CI622" i="6"/>
  <c r="CN622" i="6"/>
  <c r="CO622" i="6"/>
  <c r="CP622" i="6"/>
  <c r="CQ622" i="6"/>
  <c r="CR622" i="6"/>
  <c r="CS622" i="6"/>
  <c r="CX622" i="6"/>
  <c r="CY622" i="6"/>
  <c r="CZ622" i="6"/>
  <c r="DA622" i="6"/>
  <c r="DB622" i="6"/>
  <c r="DC622" i="6"/>
  <c r="DH622" i="6"/>
  <c r="DI622" i="6"/>
  <c r="DJ622" i="6"/>
  <c r="DK622" i="6"/>
  <c r="DN622" i="6" s="1"/>
  <c r="DL622" i="6"/>
  <c r="DM622" i="6"/>
  <c r="DR622" i="6"/>
  <c r="DS622" i="6"/>
  <c r="DT622" i="6"/>
  <c r="DU622" i="6"/>
  <c r="DV622" i="6"/>
  <c r="DW622" i="6"/>
  <c r="EB622" i="6"/>
  <c r="EC622" i="6"/>
  <c r="ED622" i="6"/>
  <c r="EE622" i="6"/>
  <c r="EF622" i="6"/>
  <c r="EG622" i="6"/>
  <c r="EL622" i="6"/>
  <c r="EM622" i="6"/>
  <c r="EN622" i="6"/>
  <c r="EO622" i="6"/>
  <c r="EP622" i="6"/>
  <c r="EQ622" i="6"/>
  <c r="EV622" i="6"/>
  <c r="EW622" i="6"/>
  <c r="EX622" i="6"/>
  <c r="EY622" i="6"/>
  <c r="EZ622" i="6"/>
  <c r="FA622" i="6"/>
  <c r="FF622" i="6"/>
  <c r="FG622" i="6"/>
  <c r="FH622" i="6"/>
  <c r="FI622" i="6"/>
  <c r="FJ622" i="6"/>
  <c r="FK622" i="6"/>
  <c r="FP622" i="6"/>
  <c r="FQ622" i="6"/>
  <c r="FR622" i="6"/>
  <c r="FS622" i="6"/>
  <c r="FT622" i="6"/>
  <c r="FU622" i="6"/>
  <c r="FZ622" i="6"/>
  <c r="GA622" i="6"/>
  <c r="GB622" i="6"/>
  <c r="GC622" i="6"/>
  <c r="GD622" i="6"/>
  <c r="GE622" i="6"/>
  <c r="AF623" i="6"/>
  <c r="AG623" i="6"/>
  <c r="AL623" i="6" s="1"/>
  <c r="AH623" i="6"/>
  <c r="AI623" i="6"/>
  <c r="AJ623" i="6"/>
  <c r="AK623" i="6"/>
  <c r="AP623" i="6"/>
  <c r="AQ623" i="6"/>
  <c r="AR623" i="6"/>
  <c r="AS623" i="6"/>
  <c r="AT623" i="6"/>
  <c r="AU623" i="6"/>
  <c r="AZ623" i="6"/>
  <c r="BA623" i="6"/>
  <c r="BB623" i="6"/>
  <c r="BC623" i="6"/>
  <c r="BD623" i="6"/>
  <c r="BE623" i="6"/>
  <c r="BJ623" i="6"/>
  <c r="BK623" i="6"/>
  <c r="BP623" i="6" s="1"/>
  <c r="BL623" i="6"/>
  <c r="BM623" i="6"/>
  <c r="BN623" i="6"/>
  <c r="BO623" i="6"/>
  <c r="BT623" i="6"/>
  <c r="BU623" i="6"/>
  <c r="BV623" i="6"/>
  <c r="BW623" i="6"/>
  <c r="BX623" i="6"/>
  <c r="BY623" i="6"/>
  <c r="CD623" i="6"/>
  <c r="CE623" i="6"/>
  <c r="CF623" i="6"/>
  <c r="CG623" i="6"/>
  <c r="CH623" i="6"/>
  <c r="CI623" i="6"/>
  <c r="CN623" i="6"/>
  <c r="CO623" i="6"/>
  <c r="CP623" i="6"/>
  <c r="CQ623" i="6"/>
  <c r="CR623" i="6"/>
  <c r="CS623" i="6"/>
  <c r="CX623" i="6"/>
  <c r="CY623" i="6"/>
  <c r="CZ623" i="6"/>
  <c r="DA623" i="6"/>
  <c r="DB623" i="6"/>
  <c r="DC623" i="6"/>
  <c r="DH623" i="6"/>
  <c r="DN623" i="6" s="1"/>
  <c r="DI623" i="6"/>
  <c r="DJ623" i="6"/>
  <c r="DK623" i="6"/>
  <c r="DL623" i="6"/>
  <c r="DM623" i="6"/>
  <c r="DR623" i="6"/>
  <c r="DS623" i="6"/>
  <c r="DT623" i="6"/>
  <c r="DU623" i="6"/>
  <c r="DV623" i="6"/>
  <c r="DW623" i="6"/>
  <c r="EB623" i="6"/>
  <c r="EC623" i="6"/>
  <c r="ED623" i="6"/>
  <c r="EE623" i="6"/>
  <c r="EF623" i="6"/>
  <c r="EG623" i="6"/>
  <c r="EL623" i="6"/>
  <c r="EM623" i="6"/>
  <c r="EN623" i="6"/>
  <c r="EO623" i="6"/>
  <c r="EP623" i="6"/>
  <c r="EQ623" i="6"/>
  <c r="EV623" i="6"/>
  <c r="EW623" i="6"/>
  <c r="EX623" i="6"/>
  <c r="EY623" i="6"/>
  <c r="EZ623" i="6"/>
  <c r="FA623" i="6"/>
  <c r="FF623" i="6"/>
  <c r="FG623" i="6"/>
  <c r="FH623" i="6"/>
  <c r="FI623" i="6"/>
  <c r="FJ623" i="6"/>
  <c r="FK623" i="6"/>
  <c r="FP623" i="6"/>
  <c r="FQ623" i="6"/>
  <c r="FR623" i="6"/>
  <c r="FS623" i="6"/>
  <c r="FT623" i="6"/>
  <c r="FU623" i="6"/>
  <c r="FZ623" i="6"/>
  <c r="GA623" i="6"/>
  <c r="GB623" i="6"/>
  <c r="GC623" i="6"/>
  <c r="GD623" i="6"/>
  <c r="GE623" i="6"/>
  <c r="AF624" i="6"/>
  <c r="AL624" i="6" s="1"/>
  <c r="AG624" i="6"/>
  <c r="AH624" i="6"/>
  <c r="AI624" i="6"/>
  <c r="AJ624" i="6"/>
  <c r="AK624" i="6"/>
  <c r="AP624" i="6"/>
  <c r="AQ624" i="6"/>
  <c r="AR624" i="6"/>
  <c r="AS624" i="6"/>
  <c r="AT624" i="6"/>
  <c r="AU624" i="6"/>
  <c r="AZ624" i="6"/>
  <c r="BA624" i="6"/>
  <c r="BB624" i="6"/>
  <c r="BC624" i="6"/>
  <c r="BD624" i="6"/>
  <c r="BE624" i="6"/>
  <c r="BJ624" i="6"/>
  <c r="BK624" i="6"/>
  <c r="BL624" i="6"/>
  <c r="BM624" i="6"/>
  <c r="BN624" i="6"/>
  <c r="BO624" i="6"/>
  <c r="BT624" i="6"/>
  <c r="BU624" i="6"/>
  <c r="BV624" i="6"/>
  <c r="BW624" i="6"/>
  <c r="BX624" i="6"/>
  <c r="BY624" i="6"/>
  <c r="CD624" i="6"/>
  <c r="CE624" i="6"/>
  <c r="CF624" i="6"/>
  <c r="CG624" i="6"/>
  <c r="CH624" i="6"/>
  <c r="CI624" i="6"/>
  <c r="CN624" i="6"/>
  <c r="CO624" i="6"/>
  <c r="CP624" i="6"/>
  <c r="CQ624" i="6"/>
  <c r="CR624" i="6"/>
  <c r="CS624" i="6"/>
  <c r="CX624" i="6"/>
  <c r="CY624" i="6"/>
  <c r="CZ624" i="6"/>
  <c r="DA624" i="6"/>
  <c r="DB624" i="6"/>
  <c r="DC624" i="6"/>
  <c r="DH624" i="6"/>
  <c r="DI624" i="6"/>
  <c r="DN624" i="6" s="1"/>
  <c r="DJ624" i="6"/>
  <c r="DK624" i="6"/>
  <c r="DL624" i="6"/>
  <c r="DM624" i="6"/>
  <c r="DR624" i="6"/>
  <c r="DS624" i="6"/>
  <c r="DT624" i="6"/>
  <c r="DU624" i="6"/>
  <c r="DV624" i="6"/>
  <c r="DW624" i="6"/>
  <c r="EB624" i="6"/>
  <c r="EC624" i="6"/>
  <c r="ED624" i="6"/>
  <c r="EE624" i="6"/>
  <c r="EF624" i="6"/>
  <c r="EG624" i="6"/>
  <c r="EL624" i="6"/>
  <c r="EM624" i="6"/>
  <c r="EN624" i="6"/>
  <c r="EO624" i="6"/>
  <c r="EP624" i="6"/>
  <c r="EQ624" i="6"/>
  <c r="EV624" i="6"/>
  <c r="FB624" i="6" s="1"/>
  <c r="EW624" i="6"/>
  <c r="EX624" i="6"/>
  <c r="EY624" i="6"/>
  <c r="EZ624" i="6"/>
  <c r="FA624" i="6"/>
  <c r="FF624" i="6"/>
  <c r="FG624" i="6"/>
  <c r="FH624" i="6"/>
  <c r="FI624" i="6"/>
  <c r="FJ624" i="6"/>
  <c r="FK624" i="6"/>
  <c r="FP624" i="6"/>
  <c r="FQ624" i="6"/>
  <c r="FR624" i="6"/>
  <c r="FS624" i="6"/>
  <c r="FT624" i="6"/>
  <c r="FU624" i="6"/>
  <c r="FZ624" i="6"/>
  <c r="GA624" i="6"/>
  <c r="GB624" i="6"/>
  <c r="GC624" i="6"/>
  <c r="GD624" i="6"/>
  <c r="GE624" i="6"/>
  <c r="AF625" i="6"/>
  <c r="AG625" i="6"/>
  <c r="AH625" i="6"/>
  <c r="AI625" i="6"/>
  <c r="AJ625" i="6"/>
  <c r="AK625" i="6"/>
  <c r="AL625" i="6"/>
  <c r="AP625" i="6"/>
  <c r="AQ625" i="6"/>
  <c r="AR625" i="6"/>
  <c r="AS625" i="6"/>
  <c r="AT625" i="6"/>
  <c r="AU625" i="6"/>
  <c r="AZ625" i="6"/>
  <c r="BA625" i="6"/>
  <c r="BB625" i="6"/>
  <c r="BC625" i="6"/>
  <c r="BD625" i="6"/>
  <c r="BE625" i="6"/>
  <c r="BJ625" i="6"/>
  <c r="BK625" i="6"/>
  <c r="BL625" i="6"/>
  <c r="BM625" i="6"/>
  <c r="BN625" i="6"/>
  <c r="BO625" i="6"/>
  <c r="BT625" i="6"/>
  <c r="BU625" i="6"/>
  <c r="BV625" i="6"/>
  <c r="BW625" i="6"/>
  <c r="BX625" i="6"/>
  <c r="BY625" i="6"/>
  <c r="CD625" i="6"/>
  <c r="CE625" i="6"/>
  <c r="CF625" i="6"/>
  <c r="CG625" i="6"/>
  <c r="CH625" i="6"/>
  <c r="CI625" i="6"/>
  <c r="CN625" i="6"/>
  <c r="CO625" i="6"/>
  <c r="CP625" i="6"/>
  <c r="CQ625" i="6"/>
  <c r="CR625" i="6"/>
  <c r="CS625" i="6"/>
  <c r="CX625" i="6"/>
  <c r="CY625" i="6"/>
  <c r="CZ625" i="6"/>
  <c r="DA625" i="6"/>
  <c r="DB625" i="6"/>
  <c r="DC625" i="6"/>
  <c r="DD625" i="6" s="1"/>
  <c r="DH625" i="6"/>
  <c r="DI625" i="6"/>
  <c r="DJ625" i="6"/>
  <c r="DK625" i="6"/>
  <c r="DL625" i="6"/>
  <c r="DM625" i="6"/>
  <c r="DN625" i="6"/>
  <c r="DR625" i="6"/>
  <c r="DX625" i="6" s="1"/>
  <c r="DS625" i="6"/>
  <c r="DT625" i="6"/>
  <c r="DU625" i="6"/>
  <c r="DV625" i="6"/>
  <c r="DW625" i="6"/>
  <c r="EB625" i="6"/>
  <c r="EC625" i="6"/>
  <c r="ED625" i="6"/>
  <c r="EE625" i="6"/>
  <c r="EF625" i="6"/>
  <c r="EG625" i="6"/>
  <c r="EL625" i="6"/>
  <c r="EM625" i="6"/>
  <c r="EN625" i="6"/>
  <c r="EO625" i="6"/>
  <c r="EP625" i="6"/>
  <c r="EQ625" i="6"/>
  <c r="EV625" i="6"/>
  <c r="EW625" i="6"/>
  <c r="EX625" i="6"/>
  <c r="EY625" i="6"/>
  <c r="EZ625" i="6"/>
  <c r="FA625" i="6"/>
  <c r="FF625" i="6"/>
  <c r="FG625" i="6"/>
  <c r="FH625" i="6"/>
  <c r="FI625" i="6"/>
  <c r="FJ625" i="6"/>
  <c r="FK625" i="6"/>
  <c r="FP625" i="6"/>
  <c r="FQ625" i="6"/>
  <c r="FR625" i="6"/>
  <c r="FS625" i="6"/>
  <c r="FT625" i="6"/>
  <c r="FU625" i="6"/>
  <c r="FZ625" i="6"/>
  <c r="GA625" i="6"/>
  <c r="GB625" i="6"/>
  <c r="GC625" i="6"/>
  <c r="GD625" i="6"/>
  <c r="GE625" i="6"/>
  <c r="AF626" i="6"/>
  <c r="AG626" i="6"/>
  <c r="AH626" i="6"/>
  <c r="AI626" i="6"/>
  <c r="AJ626" i="6"/>
  <c r="AL626" i="6" s="1"/>
  <c r="AK626" i="6"/>
  <c r="AP626" i="6"/>
  <c r="AQ626" i="6"/>
  <c r="AR626" i="6"/>
  <c r="AS626" i="6"/>
  <c r="AT626" i="6"/>
  <c r="AU626" i="6"/>
  <c r="AZ626" i="6"/>
  <c r="BA626" i="6"/>
  <c r="BB626" i="6"/>
  <c r="BC626" i="6"/>
  <c r="BD626" i="6"/>
  <c r="BE626" i="6"/>
  <c r="BJ626" i="6"/>
  <c r="BK626" i="6"/>
  <c r="BP626" i="6" s="1"/>
  <c r="BL626" i="6"/>
  <c r="BM626" i="6"/>
  <c r="BN626" i="6"/>
  <c r="BO626" i="6"/>
  <c r="BT626" i="6"/>
  <c r="BU626" i="6"/>
  <c r="BV626" i="6"/>
  <c r="BW626" i="6"/>
  <c r="BX626" i="6"/>
  <c r="BY626" i="6"/>
  <c r="CD626" i="6"/>
  <c r="CJ626" i="6" s="1"/>
  <c r="CE626" i="6"/>
  <c r="CF626" i="6"/>
  <c r="CG626" i="6"/>
  <c r="CH626" i="6"/>
  <c r="CI626" i="6"/>
  <c r="CN626" i="6"/>
  <c r="CO626" i="6"/>
  <c r="CP626" i="6"/>
  <c r="CQ626" i="6"/>
  <c r="CR626" i="6"/>
  <c r="CS626" i="6"/>
  <c r="CX626" i="6"/>
  <c r="CY626" i="6"/>
  <c r="CZ626" i="6"/>
  <c r="DA626" i="6"/>
  <c r="DB626" i="6"/>
  <c r="DC626" i="6"/>
  <c r="DH626" i="6"/>
  <c r="DI626" i="6"/>
  <c r="DJ626" i="6"/>
  <c r="DK626" i="6"/>
  <c r="DL626" i="6"/>
  <c r="DM626" i="6"/>
  <c r="DN626" i="6"/>
  <c r="DR626" i="6"/>
  <c r="DS626" i="6"/>
  <c r="DT626" i="6"/>
  <c r="DU626" i="6"/>
  <c r="DV626" i="6"/>
  <c r="DW626" i="6"/>
  <c r="EB626" i="6"/>
  <c r="EC626" i="6"/>
  <c r="ED626" i="6"/>
  <c r="EE626" i="6"/>
  <c r="EF626" i="6"/>
  <c r="EG626" i="6"/>
  <c r="EL626" i="6"/>
  <c r="EM626" i="6"/>
  <c r="EN626" i="6"/>
  <c r="EO626" i="6"/>
  <c r="EP626" i="6"/>
  <c r="EQ626" i="6"/>
  <c r="EV626" i="6"/>
  <c r="EW626" i="6"/>
  <c r="EX626" i="6"/>
  <c r="EY626" i="6"/>
  <c r="EZ626" i="6"/>
  <c r="FA626" i="6"/>
  <c r="FF626" i="6"/>
  <c r="FG626" i="6"/>
  <c r="FH626" i="6"/>
  <c r="FI626" i="6"/>
  <c r="FJ626" i="6"/>
  <c r="FK626" i="6"/>
  <c r="FP626" i="6"/>
  <c r="FQ626" i="6"/>
  <c r="FR626" i="6"/>
  <c r="FS626" i="6"/>
  <c r="FT626" i="6"/>
  <c r="FU626" i="6"/>
  <c r="FZ626" i="6"/>
  <c r="GA626" i="6"/>
  <c r="GB626" i="6"/>
  <c r="GC626" i="6"/>
  <c r="GD626" i="6"/>
  <c r="GE626" i="6"/>
  <c r="AF627" i="6"/>
  <c r="AG627" i="6"/>
  <c r="AH627" i="6"/>
  <c r="AI627" i="6"/>
  <c r="AJ627" i="6"/>
  <c r="AK627" i="6"/>
  <c r="AP627" i="6"/>
  <c r="AQ627" i="6"/>
  <c r="AR627" i="6"/>
  <c r="AS627" i="6"/>
  <c r="AT627" i="6"/>
  <c r="AU627" i="6"/>
  <c r="AZ627" i="6"/>
  <c r="BA627" i="6"/>
  <c r="BB627" i="6"/>
  <c r="BC627" i="6"/>
  <c r="BD627" i="6"/>
  <c r="BE627" i="6"/>
  <c r="BJ627" i="6"/>
  <c r="BK627" i="6"/>
  <c r="BL627" i="6"/>
  <c r="BM627" i="6"/>
  <c r="BN627" i="6"/>
  <c r="BO627" i="6"/>
  <c r="BT627" i="6"/>
  <c r="BU627" i="6"/>
  <c r="BV627" i="6"/>
  <c r="BW627" i="6"/>
  <c r="BX627" i="6"/>
  <c r="BY627" i="6"/>
  <c r="CD627" i="6"/>
  <c r="CE627" i="6"/>
  <c r="CF627" i="6"/>
  <c r="CG627" i="6"/>
  <c r="CH627" i="6"/>
  <c r="CI627" i="6"/>
  <c r="CN627" i="6"/>
  <c r="CO627" i="6"/>
  <c r="CP627" i="6"/>
  <c r="CQ627" i="6"/>
  <c r="CR627" i="6"/>
  <c r="CS627" i="6"/>
  <c r="CX627" i="6"/>
  <c r="CY627" i="6"/>
  <c r="CZ627" i="6"/>
  <c r="DA627" i="6"/>
  <c r="DB627" i="6"/>
  <c r="DC627" i="6"/>
  <c r="DH627" i="6"/>
  <c r="DI627" i="6"/>
  <c r="DJ627" i="6"/>
  <c r="DK627" i="6"/>
  <c r="DL627" i="6"/>
  <c r="DM627" i="6"/>
  <c r="DR627" i="6"/>
  <c r="DS627" i="6"/>
  <c r="DT627" i="6"/>
  <c r="DU627" i="6"/>
  <c r="DV627" i="6"/>
  <c r="DW627" i="6"/>
  <c r="EB627" i="6"/>
  <c r="EC627" i="6"/>
  <c r="ED627" i="6"/>
  <c r="EE627" i="6"/>
  <c r="EF627" i="6"/>
  <c r="EG627" i="6"/>
  <c r="EL627" i="6"/>
  <c r="EM627" i="6"/>
  <c r="EN627" i="6"/>
  <c r="EO627" i="6"/>
  <c r="EP627" i="6"/>
  <c r="EQ627" i="6"/>
  <c r="EV627" i="6"/>
  <c r="EW627" i="6"/>
  <c r="EX627" i="6"/>
  <c r="EY627" i="6"/>
  <c r="EZ627" i="6"/>
  <c r="FA627" i="6"/>
  <c r="FF627" i="6"/>
  <c r="FG627" i="6"/>
  <c r="FH627" i="6"/>
  <c r="FI627" i="6"/>
  <c r="FJ627" i="6"/>
  <c r="FK627" i="6"/>
  <c r="FP627" i="6"/>
  <c r="FQ627" i="6"/>
  <c r="FR627" i="6"/>
  <c r="FS627" i="6"/>
  <c r="FT627" i="6"/>
  <c r="FU627" i="6"/>
  <c r="FZ627" i="6"/>
  <c r="GA627" i="6"/>
  <c r="GB627" i="6"/>
  <c r="GC627" i="6"/>
  <c r="GD627" i="6"/>
  <c r="GE627" i="6"/>
  <c r="AF628" i="6"/>
  <c r="AL628" i="6" s="1"/>
  <c r="AG628" i="6"/>
  <c r="AH628" i="6"/>
  <c r="AI628" i="6"/>
  <c r="AJ628" i="6"/>
  <c r="AK628" i="6"/>
  <c r="AP628" i="6"/>
  <c r="AQ628" i="6"/>
  <c r="AR628" i="6"/>
  <c r="AS628" i="6"/>
  <c r="AT628" i="6"/>
  <c r="AU628" i="6"/>
  <c r="AZ628" i="6"/>
  <c r="BA628" i="6"/>
  <c r="BB628" i="6"/>
  <c r="BC628" i="6"/>
  <c r="BD628" i="6"/>
  <c r="BE628" i="6"/>
  <c r="BJ628" i="6"/>
  <c r="BK628" i="6"/>
  <c r="BL628" i="6"/>
  <c r="BM628" i="6"/>
  <c r="BN628" i="6"/>
  <c r="BO628" i="6"/>
  <c r="BT628" i="6"/>
  <c r="BU628" i="6"/>
  <c r="BV628" i="6"/>
  <c r="BW628" i="6"/>
  <c r="BX628" i="6"/>
  <c r="BY628" i="6"/>
  <c r="CD628" i="6"/>
  <c r="CE628" i="6"/>
  <c r="CF628" i="6"/>
  <c r="CG628" i="6"/>
  <c r="CH628" i="6"/>
  <c r="CI628" i="6"/>
  <c r="CN628" i="6"/>
  <c r="CO628" i="6"/>
  <c r="CP628" i="6"/>
  <c r="CQ628" i="6"/>
  <c r="CR628" i="6"/>
  <c r="CS628" i="6"/>
  <c r="CX628" i="6"/>
  <c r="CY628" i="6"/>
  <c r="CZ628" i="6"/>
  <c r="DA628" i="6"/>
  <c r="DB628" i="6"/>
  <c r="DC628" i="6"/>
  <c r="DH628" i="6"/>
  <c r="DN628" i="6" s="1"/>
  <c r="DI628" i="6"/>
  <c r="DJ628" i="6"/>
  <c r="DK628" i="6"/>
  <c r="DL628" i="6"/>
  <c r="DM628" i="6"/>
  <c r="DR628" i="6"/>
  <c r="DS628" i="6"/>
  <c r="DT628" i="6"/>
  <c r="DU628" i="6"/>
  <c r="DV628" i="6"/>
  <c r="DW628" i="6"/>
  <c r="EB628" i="6"/>
  <c r="EC628" i="6"/>
  <c r="ED628" i="6"/>
  <c r="EE628" i="6"/>
  <c r="EF628" i="6"/>
  <c r="EG628" i="6"/>
  <c r="EL628" i="6"/>
  <c r="EM628" i="6"/>
  <c r="ER628" i="6" s="1"/>
  <c r="EN628" i="6"/>
  <c r="EO628" i="6"/>
  <c r="EP628" i="6"/>
  <c r="EQ628" i="6"/>
  <c r="EV628" i="6"/>
  <c r="EW628" i="6"/>
  <c r="EX628" i="6"/>
  <c r="EY628" i="6"/>
  <c r="EZ628" i="6"/>
  <c r="FA628" i="6"/>
  <c r="FF628" i="6"/>
  <c r="FG628" i="6"/>
  <c r="FH628" i="6"/>
  <c r="FI628" i="6"/>
  <c r="FJ628" i="6"/>
  <c r="FK628" i="6"/>
  <c r="FP628" i="6"/>
  <c r="FQ628" i="6"/>
  <c r="FR628" i="6"/>
  <c r="FS628" i="6"/>
  <c r="FT628" i="6"/>
  <c r="FU628" i="6"/>
  <c r="FZ628" i="6"/>
  <c r="GA628" i="6"/>
  <c r="GB628" i="6"/>
  <c r="GC628" i="6"/>
  <c r="GD628" i="6"/>
  <c r="GE628" i="6"/>
  <c r="AF629" i="6"/>
  <c r="AL629" i="6" s="1"/>
  <c r="AG629" i="6"/>
  <c r="AH629" i="6"/>
  <c r="AI629" i="6"/>
  <c r="AJ629" i="6"/>
  <c r="AK629" i="6"/>
  <c r="AP629" i="6"/>
  <c r="AQ629" i="6"/>
  <c r="AR629" i="6"/>
  <c r="AS629" i="6"/>
  <c r="AT629" i="6"/>
  <c r="AU629" i="6"/>
  <c r="AZ629" i="6"/>
  <c r="BA629" i="6"/>
  <c r="BB629" i="6"/>
  <c r="BC629" i="6"/>
  <c r="BD629" i="6"/>
  <c r="BE629" i="6"/>
  <c r="BJ629" i="6"/>
  <c r="BK629" i="6"/>
  <c r="BL629" i="6"/>
  <c r="BM629" i="6"/>
  <c r="BN629" i="6"/>
  <c r="BO629" i="6"/>
  <c r="BT629" i="6"/>
  <c r="BU629" i="6"/>
  <c r="BV629" i="6"/>
  <c r="BW629" i="6"/>
  <c r="BX629" i="6"/>
  <c r="BY629" i="6"/>
  <c r="CD629" i="6"/>
  <c r="CE629" i="6"/>
  <c r="CF629" i="6"/>
  <c r="CG629" i="6"/>
  <c r="CH629" i="6"/>
  <c r="CI629" i="6"/>
  <c r="CN629" i="6"/>
  <c r="CO629" i="6"/>
  <c r="CP629" i="6"/>
  <c r="CQ629" i="6"/>
  <c r="CR629" i="6"/>
  <c r="CT629" i="6" s="1"/>
  <c r="CS629" i="6"/>
  <c r="CX629" i="6"/>
  <c r="CY629" i="6"/>
  <c r="CZ629" i="6"/>
  <c r="DA629" i="6"/>
  <c r="DB629" i="6"/>
  <c r="DC629" i="6"/>
  <c r="DH629" i="6"/>
  <c r="DN629" i="6" s="1"/>
  <c r="DI629" i="6"/>
  <c r="DJ629" i="6"/>
  <c r="DK629" i="6"/>
  <c r="DL629" i="6"/>
  <c r="DM629" i="6"/>
  <c r="DR629" i="6"/>
  <c r="DS629" i="6"/>
  <c r="DT629" i="6"/>
  <c r="DU629" i="6"/>
  <c r="DV629" i="6"/>
  <c r="DW629" i="6"/>
  <c r="EB629" i="6"/>
  <c r="EC629" i="6"/>
  <c r="ED629" i="6"/>
  <c r="EE629" i="6"/>
  <c r="EF629" i="6"/>
  <c r="EG629" i="6"/>
  <c r="EL629" i="6"/>
  <c r="EM629" i="6"/>
  <c r="EN629" i="6"/>
  <c r="EO629" i="6"/>
  <c r="EP629" i="6"/>
  <c r="EQ629" i="6"/>
  <c r="EV629" i="6"/>
  <c r="EW629" i="6"/>
  <c r="EX629" i="6"/>
  <c r="EY629" i="6"/>
  <c r="EZ629" i="6"/>
  <c r="FA629" i="6"/>
  <c r="FF629" i="6"/>
  <c r="FG629" i="6"/>
  <c r="FH629" i="6"/>
  <c r="FI629" i="6"/>
  <c r="FJ629" i="6"/>
  <c r="FK629" i="6"/>
  <c r="FP629" i="6"/>
  <c r="FQ629" i="6"/>
  <c r="FR629" i="6"/>
  <c r="FS629" i="6"/>
  <c r="FT629" i="6"/>
  <c r="FU629" i="6"/>
  <c r="FZ629" i="6"/>
  <c r="GA629" i="6"/>
  <c r="GB629" i="6"/>
  <c r="GC629" i="6"/>
  <c r="GD629" i="6"/>
  <c r="GE629" i="6"/>
  <c r="AF630" i="6"/>
  <c r="AG630" i="6"/>
  <c r="AH630" i="6"/>
  <c r="AI630" i="6"/>
  <c r="AJ630" i="6"/>
  <c r="AK630" i="6"/>
  <c r="AL630" i="6"/>
  <c r="AP630" i="6"/>
  <c r="AQ630" i="6"/>
  <c r="AR630" i="6"/>
  <c r="AS630" i="6"/>
  <c r="AT630" i="6"/>
  <c r="AU630" i="6"/>
  <c r="AZ630" i="6"/>
  <c r="BA630" i="6"/>
  <c r="BB630" i="6"/>
  <c r="BC630" i="6"/>
  <c r="BD630" i="6"/>
  <c r="BE630" i="6"/>
  <c r="BJ630" i="6"/>
  <c r="BK630" i="6"/>
  <c r="BL630" i="6"/>
  <c r="BM630" i="6"/>
  <c r="BN630" i="6"/>
  <c r="BO630" i="6"/>
  <c r="BT630" i="6"/>
  <c r="BU630" i="6"/>
  <c r="BV630" i="6"/>
  <c r="BW630" i="6"/>
  <c r="BX630" i="6"/>
  <c r="BY630" i="6"/>
  <c r="CD630" i="6"/>
  <c r="CE630" i="6"/>
  <c r="CF630" i="6"/>
  <c r="CG630" i="6"/>
  <c r="CH630" i="6"/>
  <c r="CI630" i="6"/>
  <c r="CN630" i="6"/>
  <c r="CO630" i="6"/>
  <c r="CP630" i="6"/>
  <c r="CQ630" i="6"/>
  <c r="CR630" i="6"/>
  <c r="CS630" i="6"/>
  <c r="CX630" i="6"/>
  <c r="CY630" i="6"/>
  <c r="CZ630" i="6"/>
  <c r="DA630" i="6"/>
  <c r="DB630" i="6"/>
  <c r="DC630" i="6"/>
  <c r="DH630" i="6"/>
  <c r="DN630" i="6" s="1"/>
  <c r="DI630" i="6"/>
  <c r="DJ630" i="6"/>
  <c r="DK630" i="6"/>
  <c r="DL630" i="6"/>
  <c r="DM630" i="6"/>
  <c r="DR630" i="6"/>
  <c r="DS630" i="6"/>
  <c r="DT630" i="6"/>
  <c r="DU630" i="6"/>
  <c r="DV630" i="6"/>
  <c r="DW630" i="6"/>
  <c r="EB630" i="6"/>
  <c r="EC630" i="6"/>
  <c r="ED630" i="6"/>
  <c r="EE630" i="6"/>
  <c r="EF630" i="6"/>
  <c r="EG630" i="6"/>
  <c r="EL630" i="6"/>
  <c r="EM630" i="6"/>
  <c r="EN630" i="6"/>
  <c r="EO630" i="6"/>
  <c r="EP630" i="6"/>
  <c r="EQ630" i="6"/>
  <c r="EV630" i="6"/>
  <c r="FB630" i="6" s="1"/>
  <c r="EW630" i="6"/>
  <c r="EX630" i="6"/>
  <c r="EY630" i="6"/>
  <c r="EZ630" i="6"/>
  <c r="FA630" i="6"/>
  <c r="FF630" i="6"/>
  <c r="FG630" i="6"/>
  <c r="FH630" i="6"/>
  <c r="FI630" i="6"/>
  <c r="FJ630" i="6"/>
  <c r="FK630" i="6"/>
  <c r="FP630" i="6"/>
  <c r="FQ630" i="6"/>
  <c r="FR630" i="6"/>
  <c r="FS630" i="6"/>
  <c r="FT630" i="6"/>
  <c r="FU630" i="6"/>
  <c r="FZ630" i="6"/>
  <c r="GA630" i="6"/>
  <c r="GB630" i="6"/>
  <c r="GC630" i="6"/>
  <c r="GD630" i="6"/>
  <c r="GE630" i="6"/>
  <c r="AF631" i="6"/>
  <c r="AG631" i="6"/>
  <c r="AH631" i="6"/>
  <c r="AL631" i="6" s="1"/>
  <c r="AI631" i="6"/>
  <c r="AJ631" i="6"/>
  <c r="AK631" i="6"/>
  <c r="AP631" i="6"/>
  <c r="AQ631" i="6"/>
  <c r="AR631" i="6"/>
  <c r="AS631" i="6"/>
  <c r="AT631" i="6"/>
  <c r="AU631" i="6"/>
  <c r="AZ631" i="6"/>
  <c r="BA631" i="6"/>
  <c r="BB631" i="6"/>
  <c r="BC631" i="6"/>
  <c r="BD631" i="6"/>
  <c r="BE631" i="6"/>
  <c r="BJ631" i="6"/>
  <c r="BK631" i="6"/>
  <c r="BL631" i="6"/>
  <c r="BM631" i="6"/>
  <c r="BN631" i="6"/>
  <c r="BO631" i="6"/>
  <c r="BT631" i="6"/>
  <c r="BU631" i="6"/>
  <c r="BV631" i="6"/>
  <c r="BW631" i="6"/>
  <c r="BX631" i="6"/>
  <c r="BY631" i="6"/>
  <c r="CD631" i="6"/>
  <c r="CE631" i="6"/>
  <c r="CF631" i="6"/>
  <c r="CG631" i="6"/>
  <c r="CH631" i="6"/>
  <c r="CI631" i="6"/>
  <c r="CN631" i="6"/>
  <c r="CO631" i="6"/>
  <c r="CP631" i="6"/>
  <c r="CQ631" i="6"/>
  <c r="CR631" i="6"/>
  <c r="CT631" i="6" s="1"/>
  <c r="CS631" i="6"/>
  <c r="CX631" i="6"/>
  <c r="CY631" i="6"/>
  <c r="CZ631" i="6"/>
  <c r="DA631" i="6"/>
  <c r="DB631" i="6"/>
  <c r="DC631" i="6"/>
  <c r="DD631" i="6" s="1"/>
  <c r="DH631" i="6"/>
  <c r="DN631" i="6" s="1"/>
  <c r="DI631" i="6"/>
  <c r="DJ631" i="6"/>
  <c r="DK631" i="6"/>
  <c r="DL631" i="6"/>
  <c r="DM631" i="6"/>
  <c r="DR631" i="6"/>
  <c r="DS631" i="6"/>
  <c r="DT631" i="6"/>
  <c r="DU631" i="6"/>
  <c r="DV631" i="6"/>
  <c r="DW631" i="6"/>
  <c r="EB631" i="6"/>
  <c r="EC631" i="6"/>
  <c r="ED631" i="6"/>
  <c r="EE631" i="6"/>
  <c r="EF631" i="6"/>
  <c r="EG631" i="6"/>
  <c r="EL631" i="6"/>
  <c r="EM631" i="6"/>
  <c r="EN631" i="6"/>
  <c r="EO631" i="6"/>
  <c r="EP631" i="6"/>
  <c r="EQ631" i="6"/>
  <c r="EV631" i="6"/>
  <c r="EW631" i="6"/>
  <c r="EX631" i="6"/>
  <c r="EY631" i="6"/>
  <c r="EZ631" i="6"/>
  <c r="FA631" i="6"/>
  <c r="FF631" i="6"/>
  <c r="FG631" i="6"/>
  <c r="FH631" i="6"/>
  <c r="FI631" i="6"/>
  <c r="FJ631" i="6"/>
  <c r="FK631" i="6"/>
  <c r="FP631" i="6"/>
  <c r="FQ631" i="6"/>
  <c r="FR631" i="6"/>
  <c r="FS631" i="6"/>
  <c r="FT631" i="6"/>
  <c r="FU631" i="6"/>
  <c r="FZ631" i="6"/>
  <c r="GA631" i="6"/>
  <c r="GB631" i="6"/>
  <c r="GC631" i="6"/>
  <c r="GD631" i="6"/>
  <c r="GE631" i="6"/>
  <c r="AF528" i="6"/>
  <c r="AG528" i="6"/>
  <c r="AH528" i="6"/>
  <c r="AI528" i="6"/>
  <c r="AJ528" i="6"/>
  <c r="AK528" i="6"/>
  <c r="AP528" i="6"/>
  <c r="AQ528" i="6"/>
  <c r="AR528" i="6"/>
  <c r="AS528" i="6"/>
  <c r="AT528" i="6"/>
  <c r="AU528" i="6"/>
  <c r="AZ528" i="6"/>
  <c r="BA528" i="6"/>
  <c r="BB528" i="6"/>
  <c r="BC528" i="6"/>
  <c r="BD528" i="6"/>
  <c r="BE528" i="6"/>
  <c r="BJ528" i="6"/>
  <c r="BK528" i="6"/>
  <c r="BL528" i="6"/>
  <c r="BM528" i="6"/>
  <c r="BN528" i="6"/>
  <c r="BO528" i="6"/>
  <c r="BT528" i="6"/>
  <c r="BU528" i="6"/>
  <c r="BV528" i="6"/>
  <c r="BW528" i="6"/>
  <c r="BX528" i="6"/>
  <c r="BY528" i="6"/>
  <c r="CD528" i="6"/>
  <c r="CE528" i="6"/>
  <c r="CF528" i="6"/>
  <c r="CG528" i="6"/>
  <c r="CH528" i="6"/>
  <c r="CI528" i="6"/>
  <c r="CN528" i="6"/>
  <c r="CO528" i="6"/>
  <c r="CP528" i="6"/>
  <c r="CQ528" i="6"/>
  <c r="CR528" i="6"/>
  <c r="CS528" i="6"/>
  <c r="CX528" i="6"/>
  <c r="CY528" i="6"/>
  <c r="CZ528" i="6"/>
  <c r="DA528" i="6"/>
  <c r="DB528" i="6"/>
  <c r="DC528" i="6"/>
  <c r="DH528" i="6"/>
  <c r="DI528" i="6"/>
  <c r="DJ528" i="6"/>
  <c r="DK528" i="6"/>
  <c r="DL528" i="6"/>
  <c r="DM528" i="6"/>
  <c r="DR528" i="6"/>
  <c r="DS528" i="6"/>
  <c r="DT528" i="6"/>
  <c r="DU528" i="6"/>
  <c r="DV528" i="6"/>
  <c r="DW528" i="6"/>
  <c r="EB528" i="6"/>
  <c r="EC528" i="6"/>
  <c r="ED528" i="6"/>
  <c r="EE528" i="6"/>
  <c r="EF528" i="6"/>
  <c r="EG528" i="6"/>
  <c r="AF529" i="6"/>
  <c r="AG529" i="6"/>
  <c r="AH529" i="6"/>
  <c r="AI529" i="6"/>
  <c r="AL529" i="6" s="1"/>
  <c r="AJ529" i="6"/>
  <c r="AK529" i="6"/>
  <c r="AP529" i="6"/>
  <c r="AQ529" i="6"/>
  <c r="AR529" i="6"/>
  <c r="AS529" i="6"/>
  <c r="AT529" i="6"/>
  <c r="AU529" i="6"/>
  <c r="AZ529" i="6"/>
  <c r="BA529" i="6"/>
  <c r="BB529" i="6"/>
  <c r="BC529" i="6"/>
  <c r="BD529" i="6"/>
  <c r="BE529" i="6"/>
  <c r="BJ529" i="6"/>
  <c r="BK529" i="6"/>
  <c r="BL529" i="6"/>
  <c r="BM529" i="6"/>
  <c r="BN529" i="6"/>
  <c r="BO529" i="6"/>
  <c r="BT529" i="6"/>
  <c r="BU529" i="6"/>
  <c r="BV529" i="6"/>
  <c r="BW529" i="6"/>
  <c r="BX529" i="6"/>
  <c r="BY529" i="6"/>
  <c r="CD529" i="6"/>
  <c r="CE529" i="6"/>
  <c r="CF529" i="6"/>
  <c r="CG529" i="6"/>
  <c r="CH529" i="6"/>
  <c r="CI529" i="6"/>
  <c r="CN529" i="6"/>
  <c r="CO529" i="6"/>
  <c r="CP529" i="6"/>
  <c r="CQ529" i="6"/>
  <c r="CR529" i="6"/>
  <c r="CS529" i="6"/>
  <c r="CX529" i="6"/>
  <c r="CY529" i="6"/>
  <c r="CZ529" i="6"/>
  <c r="DA529" i="6"/>
  <c r="DB529" i="6"/>
  <c r="DC529" i="6"/>
  <c r="DH529" i="6"/>
  <c r="DI529" i="6"/>
  <c r="DJ529" i="6"/>
  <c r="DK529" i="6"/>
  <c r="DL529" i="6"/>
  <c r="DM529" i="6"/>
  <c r="DR529" i="6"/>
  <c r="DS529" i="6"/>
  <c r="DT529" i="6"/>
  <c r="DU529" i="6"/>
  <c r="DV529" i="6"/>
  <c r="DW529" i="6"/>
  <c r="EB529" i="6"/>
  <c r="EC529" i="6"/>
  <c r="ED529" i="6"/>
  <c r="EE529" i="6"/>
  <c r="EF529" i="6"/>
  <c r="EG529" i="6"/>
  <c r="AF530" i="6"/>
  <c r="AG530" i="6"/>
  <c r="AH530" i="6"/>
  <c r="AI530" i="6"/>
  <c r="AJ530" i="6"/>
  <c r="AK530" i="6"/>
  <c r="AP530" i="6"/>
  <c r="AQ530" i="6"/>
  <c r="AR530" i="6"/>
  <c r="AS530" i="6"/>
  <c r="AT530" i="6"/>
  <c r="AU530" i="6"/>
  <c r="AZ530" i="6"/>
  <c r="BA530" i="6"/>
  <c r="BB530" i="6"/>
  <c r="BC530" i="6"/>
  <c r="BD530" i="6"/>
  <c r="BE530" i="6"/>
  <c r="BJ530" i="6"/>
  <c r="BK530" i="6"/>
  <c r="BL530" i="6"/>
  <c r="BM530" i="6"/>
  <c r="BN530" i="6"/>
  <c r="BO530" i="6"/>
  <c r="BT530" i="6"/>
  <c r="BU530" i="6"/>
  <c r="BV530" i="6"/>
  <c r="BW530" i="6"/>
  <c r="BX530" i="6"/>
  <c r="BY530" i="6"/>
  <c r="CD530" i="6"/>
  <c r="CE530" i="6"/>
  <c r="CF530" i="6"/>
  <c r="CG530" i="6"/>
  <c r="CH530" i="6"/>
  <c r="CI530" i="6"/>
  <c r="CN530" i="6"/>
  <c r="CO530" i="6"/>
  <c r="CP530" i="6"/>
  <c r="CQ530" i="6"/>
  <c r="CR530" i="6"/>
  <c r="CS530" i="6"/>
  <c r="CX530" i="6"/>
  <c r="DD530" i="6" s="1"/>
  <c r="CY530" i="6"/>
  <c r="CZ530" i="6"/>
  <c r="DA530" i="6"/>
  <c r="DB530" i="6"/>
  <c r="DC530" i="6"/>
  <c r="DH530" i="6"/>
  <c r="DI530" i="6"/>
  <c r="DJ530" i="6"/>
  <c r="DK530" i="6"/>
  <c r="DL530" i="6"/>
  <c r="DM530" i="6"/>
  <c r="DR530" i="6"/>
  <c r="DS530" i="6"/>
  <c r="DT530" i="6"/>
  <c r="DU530" i="6"/>
  <c r="DV530" i="6"/>
  <c r="DW530" i="6"/>
  <c r="EB530" i="6"/>
  <c r="EC530" i="6"/>
  <c r="ED530" i="6"/>
  <c r="EE530" i="6"/>
  <c r="EF530" i="6"/>
  <c r="EG530" i="6"/>
  <c r="AF531" i="6"/>
  <c r="AG531" i="6"/>
  <c r="AH531" i="6"/>
  <c r="AI531" i="6"/>
  <c r="AJ531" i="6"/>
  <c r="AK531" i="6"/>
  <c r="AP531" i="6"/>
  <c r="AQ531" i="6"/>
  <c r="AR531" i="6"/>
  <c r="AS531" i="6"/>
  <c r="AT531" i="6"/>
  <c r="AU531" i="6"/>
  <c r="AZ531" i="6"/>
  <c r="BA531" i="6"/>
  <c r="BB531" i="6"/>
  <c r="BC531" i="6"/>
  <c r="BD531" i="6"/>
  <c r="BE531" i="6"/>
  <c r="BJ531" i="6"/>
  <c r="BK531" i="6"/>
  <c r="BL531" i="6"/>
  <c r="BM531" i="6"/>
  <c r="BN531" i="6"/>
  <c r="BO531" i="6"/>
  <c r="BT531" i="6"/>
  <c r="BZ531" i="6" s="1"/>
  <c r="BU531" i="6"/>
  <c r="BV531" i="6"/>
  <c r="BW531" i="6"/>
  <c r="BX531" i="6"/>
  <c r="BY531" i="6"/>
  <c r="CD531" i="6"/>
  <c r="CE531" i="6"/>
  <c r="CF531" i="6"/>
  <c r="CG531" i="6"/>
  <c r="CH531" i="6"/>
  <c r="CI531" i="6"/>
  <c r="CN531" i="6"/>
  <c r="CO531" i="6"/>
  <c r="CP531" i="6"/>
  <c r="CQ531" i="6"/>
  <c r="CR531" i="6"/>
  <c r="CS531" i="6"/>
  <c r="CX531" i="6"/>
  <c r="CY531" i="6"/>
  <c r="CZ531" i="6"/>
  <c r="DA531" i="6"/>
  <c r="DB531" i="6"/>
  <c r="DC531" i="6"/>
  <c r="DH531" i="6"/>
  <c r="DI531" i="6"/>
  <c r="DJ531" i="6"/>
  <c r="DK531" i="6"/>
  <c r="DL531" i="6"/>
  <c r="DM531" i="6"/>
  <c r="DR531" i="6"/>
  <c r="DS531" i="6"/>
  <c r="DT531" i="6"/>
  <c r="DU531" i="6"/>
  <c r="DV531" i="6"/>
  <c r="DW531" i="6"/>
  <c r="EB531" i="6"/>
  <c r="EC531" i="6"/>
  <c r="ED531" i="6"/>
  <c r="EE531" i="6"/>
  <c r="EF531" i="6"/>
  <c r="EG531" i="6"/>
  <c r="AF532" i="6"/>
  <c r="AG532" i="6"/>
  <c r="AH532" i="6"/>
  <c r="AI532" i="6"/>
  <c r="AJ532" i="6"/>
  <c r="AK532" i="6"/>
  <c r="AP532" i="6"/>
  <c r="AQ532" i="6"/>
  <c r="AR532" i="6"/>
  <c r="AS532" i="6"/>
  <c r="AT532" i="6"/>
  <c r="AU532" i="6"/>
  <c r="AZ532" i="6"/>
  <c r="BA532" i="6"/>
  <c r="BB532" i="6"/>
  <c r="BC532" i="6"/>
  <c r="BD532" i="6"/>
  <c r="BE532" i="6"/>
  <c r="BJ532" i="6"/>
  <c r="BK532" i="6"/>
  <c r="BL532" i="6"/>
  <c r="BM532" i="6"/>
  <c r="BN532" i="6"/>
  <c r="BO532" i="6"/>
  <c r="BT532" i="6"/>
  <c r="BU532" i="6"/>
  <c r="BV532" i="6"/>
  <c r="BW532" i="6"/>
  <c r="BX532" i="6"/>
  <c r="BY532" i="6"/>
  <c r="CD532" i="6"/>
  <c r="CE532" i="6"/>
  <c r="CF532" i="6"/>
  <c r="CG532" i="6"/>
  <c r="CH532" i="6"/>
  <c r="CI532" i="6"/>
  <c r="CN532" i="6"/>
  <c r="CO532" i="6"/>
  <c r="CP532" i="6"/>
  <c r="CQ532" i="6"/>
  <c r="CR532" i="6"/>
  <c r="CS532" i="6"/>
  <c r="CX532" i="6"/>
  <c r="CY532" i="6"/>
  <c r="CZ532" i="6"/>
  <c r="DA532" i="6"/>
  <c r="DB532" i="6"/>
  <c r="DC532" i="6"/>
  <c r="DH532" i="6"/>
  <c r="DI532" i="6"/>
  <c r="DJ532" i="6"/>
  <c r="DK532" i="6"/>
  <c r="DL532" i="6"/>
  <c r="DM532" i="6"/>
  <c r="DR532" i="6"/>
  <c r="DS532" i="6"/>
  <c r="DT532" i="6"/>
  <c r="DU532" i="6"/>
  <c r="DV532" i="6"/>
  <c r="DW532" i="6"/>
  <c r="EB532" i="6"/>
  <c r="EC532" i="6"/>
  <c r="ED532" i="6"/>
  <c r="EE532" i="6"/>
  <c r="EF532" i="6"/>
  <c r="EG532" i="6"/>
  <c r="AF533" i="6"/>
  <c r="AG533" i="6"/>
  <c r="AH533" i="6"/>
  <c r="AI533" i="6"/>
  <c r="AJ533" i="6"/>
  <c r="AK533" i="6"/>
  <c r="AP533" i="6"/>
  <c r="AQ533" i="6"/>
  <c r="AR533" i="6"/>
  <c r="AS533" i="6"/>
  <c r="AT533" i="6"/>
  <c r="AU533" i="6"/>
  <c r="AZ533" i="6"/>
  <c r="BA533" i="6"/>
  <c r="BB533" i="6"/>
  <c r="BC533" i="6"/>
  <c r="BD533" i="6"/>
  <c r="BE533" i="6"/>
  <c r="BJ533" i="6"/>
  <c r="BK533" i="6"/>
  <c r="BL533" i="6"/>
  <c r="BM533" i="6"/>
  <c r="BN533" i="6"/>
  <c r="BO533" i="6"/>
  <c r="BT533" i="6"/>
  <c r="BU533" i="6"/>
  <c r="BV533" i="6"/>
  <c r="BW533" i="6"/>
  <c r="BX533" i="6"/>
  <c r="BY533" i="6"/>
  <c r="CD533" i="6"/>
  <c r="CE533" i="6"/>
  <c r="CF533" i="6"/>
  <c r="CG533" i="6"/>
  <c r="CH533" i="6"/>
  <c r="CI533" i="6"/>
  <c r="CN533" i="6"/>
  <c r="CT533" i="6" s="1"/>
  <c r="CO533" i="6"/>
  <c r="CP533" i="6"/>
  <c r="CQ533" i="6"/>
  <c r="CR533" i="6"/>
  <c r="CS533" i="6"/>
  <c r="CX533" i="6"/>
  <c r="CY533" i="6"/>
  <c r="CZ533" i="6"/>
  <c r="DA533" i="6"/>
  <c r="DB533" i="6"/>
  <c r="DC533" i="6"/>
  <c r="DH533" i="6"/>
  <c r="DI533" i="6"/>
  <c r="DJ533" i="6"/>
  <c r="DK533" i="6"/>
  <c r="DL533" i="6"/>
  <c r="DM533" i="6"/>
  <c r="DR533" i="6"/>
  <c r="DS533" i="6"/>
  <c r="DT533" i="6"/>
  <c r="DU533" i="6"/>
  <c r="DV533" i="6"/>
  <c r="DW533" i="6"/>
  <c r="EB533" i="6"/>
  <c r="EC533" i="6"/>
  <c r="ED533" i="6"/>
  <c r="EE533" i="6"/>
  <c r="EF533" i="6"/>
  <c r="EG533" i="6"/>
  <c r="AF534" i="6"/>
  <c r="AG534" i="6"/>
  <c r="AH534" i="6"/>
  <c r="AI534" i="6"/>
  <c r="AJ534" i="6"/>
  <c r="AK534" i="6"/>
  <c r="AP534" i="6"/>
  <c r="AQ534" i="6"/>
  <c r="AR534" i="6"/>
  <c r="AS534" i="6"/>
  <c r="AT534" i="6"/>
  <c r="AU534" i="6"/>
  <c r="AV534" i="6"/>
  <c r="AZ534" i="6"/>
  <c r="BF534" i="6" s="1"/>
  <c r="BA534" i="6"/>
  <c r="BB534" i="6"/>
  <c r="BC534" i="6"/>
  <c r="BD534" i="6"/>
  <c r="BE534" i="6"/>
  <c r="BJ534" i="6"/>
  <c r="BK534" i="6"/>
  <c r="BL534" i="6"/>
  <c r="BM534" i="6"/>
  <c r="BN534" i="6"/>
  <c r="BO534" i="6"/>
  <c r="BT534" i="6"/>
  <c r="BU534" i="6"/>
  <c r="BV534" i="6"/>
  <c r="BW534" i="6"/>
  <c r="BX534" i="6"/>
  <c r="BY534" i="6"/>
  <c r="CD534" i="6"/>
  <c r="CE534" i="6"/>
  <c r="CF534" i="6"/>
  <c r="CG534" i="6"/>
  <c r="CH534" i="6"/>
  <c r="CI534" i="6"/>
  <c r="CN534" i="6"/>
  <c r="CO534" i="6"/>
  <c r="CP534" i="6"/>
  <c r="CQ534" i="6"/>
  <c r="CR534" i="6"/>
  <c r="CS534" i="6"/>
  <c r="CX534" i="6"/>
  <c r="CY534" i="6"/>
  <c r="CZ534" i="6"/>
  <c r="DA534" i="6"/>
  <c r="DB534" i="6"/>
  <c r="DC534" i="6"/>
  <c r="DH534" i="6"/>
  <c r="DI534" i="6"/>
  <c r="DJ534" i="6"/>
  <c r="DK534" i="6"/>
  <c r="DL534" i="6"/>
  <c r="DM534" i="6"/>
  <c r="DR534" i="6"/>
  <c r="DS534" i="6"/>
  <c r="DT534" i="6"/>
  <c r="DU534" i="6"/>
  <c r="DV534" i="6"/>
  <c r="DW534" i="6"/>
  <c r="EB534" i="6"/>
  <c r="EC534" i="6"/>
  <c r="ED534" i="6"/>
  <c r="EE534" i="6"/>
  <c r="EF534" i="6"/>
  <c r="EG534" i="6"/>
  <c r="AF535" i="6"/>
  <c r="AG535" i="6"/>
  <c r="AH535" i="6"/>
  <c r="AI535" i="6"/>
  <c r="AJ535" i="6"/>
  <c r="AK535" i="6"/>
  <c r="AP535" i="6"/>
  <c r="AQ535" i="6"/>
  <c r="AR535" i="6"/>
  <c r="AS535" i="6"/>
  <c r="AT535" i="6"/>
  <c r="AU535" i="6"/>
  <c r="AZ535" i="6"/>
  <c r="BA535" i="6"/>
  <c r="BB535" i="6"/>
  <c r="BC535" i="6"/>
  <c r="BD535" i="6"/>
  <c r="BE535" i="6"/>
  <c r="BJ535" i="6"/>
  <c r="BK535" i="6"/>
  <c r="BL535" i="6"/>
  <c r="BM535" i="6"/>
  <c r="BN535" i="6"/>
  <c r="BO535" i="6"/>
  <c r="BT535" i="6"/>
  <c r="BU535" i="6"/>
  <c r="BV535" i="6"/>
  <c r="BW535" i="6"/>
  <c r="BX535" i="6"/>
  <c r="BY535" i="6"/>
  <c r="CD535" i="6"/>
  <c r="CE535" i="6"/>
  <c r="CF535" i="6"/>
  <c r="CG535" i="6"/>
  <c r="CH535" i="6"/>
  <c r="CI535" i="6"/>
  <c r="CN535" i="6"/>
  <c r="CO535" i="6"/>
  <c r="CP535" i="6"/>
  <c r="CQ535" i="6"/>
  <c r="CR535" i="6"/>
  <c r="CS535" i="6"/>
  <c r="CX535" i="6"/>
  <c r="CY535" i="6"/>
  <c r="CZ535" i="6"/>
  <c r="DA535" i="6"/>
  <c r="DB535" i="6"/>
  <c r="DC535" i="6"/>
  <c r="DH535" i="6"/>
  <c r="DI535" i="6"/>
  <c r="DJ535" i="6"/>
  <c r="DK535" i="6"/>
  <c r="DL535" i="6"/>
  <c r="DM535" i="6"/>
  <c r="DR535" i="6"/>
  <c r="DS535" i="6"/>
  <c r="DT535" i="6"/>
  <c r="DU535" i="6"/>
  <c r="DV535" i="6"/>
  <c r="DW535" i="6"/>
  <c r="EB535" i="6"/>
  <c r="EC535" i="6"/>
  <c r="ED535" i="6"/>
  <c r="EE535" i="6"/>
  <c r="EF535" i="6"/>
  <c r="EG535" i="6"/>
  <c r="AF536" i="6"/>
  <c r="AG536" i="6"/>
  <c r="AH536" i="6"/>
  <c r="AI536" i="6"/>
  <c r="AJ536" i="6"/>
  <c r="AK536" i="6"/>
  <c r="AP536" i="6"/>
  <c r="AQ536" i="6"/>
  <c r="AR536" i="6"/>
  <c r="AS536" i="6"/>
  <c r="AT536" i="6"/>
  <c r="AU536" i="6"/>
  <c r="AZ536" i="6"/>
  <c r="BA536" i="6"/>
  <c r="BB536" i="6"/>
  <c r="BC536" i="6"/>
  <c r="BD536" i="6"/>
  <c r="BE536" i="6"/>
  <c r="BJ536" i="6"/>
  <c r="BK536" i="6"/>
  <c r="BL536" i="6"/>
  <c r="BM536" i="6"/>
  <c r="BN536" i="6"/>
  <c r="BO536" i="6"/>
  <c r="BT536" i="6"/>
  <c r="BU536" i="6"/>
  <c r="BV536" i="6"/>
  <c r="BW536" i="6"/>
  <c r="BX536" i="6"/>
  <c r="BY536" i="6"/>
  <c r="CD536" i="6"/>
  <c r="CE536" i="6"/>
  <c r="CF536" i="6"/>
  <c r="CG536" i="6"/>
  <c r="CH536" i="6"/>
  <c r="CI536" i="6"/>
  <c r="CN536" i="6"/>
  <c r="CO536" i="6"/>
  <c r="CP536" i="6"/>
  <c r="CQ536" i="6"/>
  <c r="CR536" i="6"/>
  <c r="CS536" i="6"/>
  <c r="CX536" i="6"/>
  <c r="CY536" i="6"/>
  <c r="CZ536" i="6"/>
  <c r="DA536" i="6"/>
  <c r="DB536" i="6"/>
  <c r="DC536" i="6"/>
  <c r="DH536" i="6"/>
  <c r="DI536" i="6"/>
  <c r="DJ536" i="6"/>
  <c r="DK536" i="6"/>
  <c r="DL536" i="6"/>
  <c r="DM536" i="6"/>
  <c r="DR536" i="6"/>
  <c r="DS536" i="6"/>
  <c r="DT536" i="6"/>
  <c r="DU536" i="6"/>
  <c r="DV536" i="6"/>
  <c r="DW536" i="6"/>
  <c r="EB536" i="6"/>
  <c r="EC536" i="6"/>
  <c r="ED536" i="6"/>
  <c r="EE536" i="6"/>
  <c r="EF536" i="6"/>
  <c r="EG536" i="6"/>
  <c r="AF537" i="6"/>
  <c r="AG537" i="6"/>
  <c r="AH537" i="6"/>
  <c r="AI537" i="6"/>
  <c r="AJ537" i="6"/>
  <c r="AK537" i="6"/>
  <c r="AP537" i="6"/>
  <c r="AQ537" i="6"/>
  <c r="AR537" i="6"/>
  <c r="AS537" i="6"/>
  <c r="AT537" i="6"/>
  <c r="AU537" i="6"/>
  <c r="AZ537" i="6"/>
  <c r="BA537" i="6"/>
  <c r="BB537" i="6"/>
  <c r="BC537" i="6"/>
  <c r="BD537" i="6"/>
  <c r="BE537" i="6"/>
  <c r="BJ537" i="6"/>
  <c r="BK537" i="6"/>
  <c r="BL537" i="6"/>
  <c r="BM537" i="6"/>
  <c r="BN537" i="6"/>
  <c r="BO537" i="6"/>
  <c r="BT537" i="6"/>
  <c r="BU537" i="6"/>
  <c r="BV537" i="6"/>
  <c r="BW537" i="6"/>
  <c r="BX537" i="6"/>
  <c r="BY537" i="6"/>
  <c r="CD537" i="6"/>
  <c r="CE537" i="6"/>
  <c r="CF537" i="6"/>
  <c r="CG537" i="6"/>
  <c r="CH537" i="6"/>
  <c r="CI537" i="6"/>
  <c r="CN537" i="6"/>
  <c r="CO537" i="6"/>
  <c r="CP537" i="6"/>
  <c r="CQ537" i="6"/>
  <c r="CR537" i="6"/>
  <c r="CS537" i="6"/>
  <c r="CX537" i="6"/>
  <c r="CY537" i="6"/>
  <c r="CZ537" i="6"/>
  <c r="DA537" i="6"/>
  <c r="DB537" i="6"/>
  <c r="DC537" i="6"/>
  <c r="DH537" i="6"/>
  <c r="DI537" i="6"/>
  <c r="DJ537" i="6"/>
  <c r="DK537" i="6"/>
  <c r="DL537" i="6"/>
  <c r="DM537" i="6"/>
  <c r="DR537" i="6"/>
  <c r="DS537" i="6"/>
  <c r="DT537" i="6"/>
  <c r="DU537" i="6"/>
  <c r="DV537" i="6"/>
  <c r="DW537" i="6"/>
  <c r="EB537" i="6"/>
  <c r="EC537" i="6"/>
  <c r="ED537" i="6"/>
  <c r="EE537" i="6"/>
  <c r="EF537" i="6"/>
  <c r="EG537" i="6"/>
  <c r="AF538" i="6"/>
  <c r="AG538" i="6"/>
  <c r="AH538" i="6"/>
  <c r="AI538" i="6"/>
  <c r="AJ538" i="6"/>
  <c r="AK538" i="6"/>
  <c r="AP538" i="6"/>
  <c r="AQ538" i="6"/>
  <c r="AR538" i="6"/>
  <c r="AS538" i="6"/>
  <c r="AT538" i="6"/>
  <c r="AU538" i="6"/>
  <c r="AZ538" i="6"/>
  <c r="BA538" i="6"/>
  <c r="BB538" i="6"/>
  <c r="BC538" i="6"/>
  <c r="BD538" i="6"/>
  <c r="BE538" i="6"/>
  <c r="BJ538" i="6"/>
  <c r="BK538" i="6"/>
  <c r="BL538" i="6"/>
  <c r="BM538" i="6"/>
  <c r="BN538" i="6"/>
  <c r="BO538" i="6"/>
  <c r="BT538" i="6"/>
  <c r="BU538" i="6"/>
  <c r="BV538" i="6"/>
  <c r="BW538" i="6"/>
  <c r="BX538" i="6"/>
  <c r="BY538" i="6"/>
  <c r="CD538" i="6"/>
  <c r="CE538" i="6"/>
  <c r="CF538" i="6"/>
  <c r="CG538" i="6"/>
  <c r="CH538" i="6"/>
  <c r="CI538" i="6"/>
  <c r="CN538" i="6"/>
  <c r="CO538" i="6"/>
  <c r="CP538" i="6"/>
  <c r="CQ538" i="6"/>
  <c r="CR538" i="6"/>
  <c r="CS538" i="6"/>
  <c r="CX538" i="6"/>
  <c r="CY538" i="6"/>
  <c r="CZ538" i="6"/>
  <c r="DA538" i="6"/>
  <c r="DB538" i="6"/>
  <c r="DC538" i="6"/>
  <c r="DH538" i="6"/>
  <c r="DI538" i="6"/>
  <c r="DJ538" i="6"/>
  <c r="DK538" i="6"/>
  <c r="DL538" i="6"/>
  <c r="DM538" i="6"/>
  <c r="DR538" i="6"/>
  <c r="DS538" i="6"/>
  <c r="DT538" i="6"/>
  <c r="DU538" i="6"/>
  <c r="DV538" i="6"/>
  <c r="DW538" i="6"/>
  <c r="EB538" i="6"/>
  <c r="EC538" i="6"/>
  <c r="ED538" i="6"/>
  <c r="EE538" i="6"/>
  <c r="EF538" i="6"/>
  <c r="EG538" i="6"/>
  <c r="AF539" i="6"/>
  <c r="AG539" i="6"/>
  <c r="AH539" i="6"/>
  <c r="AI539" i="6"/>
  <c r="AJ539" i="6"/>
  <c r="AK539" i="6"/>
  <c r="AP539" i="6"/>
  <c r="AQ539" i="6"/>
  <c r="AR539" i="6"/>
  <c r="AS539" i="6"/>
  <c r="AT539" i="6"/>
  <c r="AU539" i="6"/>
  <c r="AZ539" i="6"/>
  <c r="BA539" i="6"/>
  <c r="BB539" i="6"/>
  <c r="BC539" i="6"/>
  <c r="BD539" i="6"/>
  <c r="BE539" i="6"/>
  <c r="BJ539" i="6"/>
  <c r="BK539" i="6"/>
  <c r="BL539" i="6"/>
  <c r="BM539" i="6"/>
  <c r="BN539" i="6"/>
  <c r="BO539" i="6"/>
  <c r="BT539" i="6"/>
  <c r="BU539" i="6"/>
  <c r="BV539" i="6"/>
  <c r="BW539" i="6"/>
  <c r="BX539" i="6"/>
  <c r="BY539" i="6"/>
  <c r="CD539" i="6"/>
  <c r="CE539" i="6"/>
  <c r="CF539" i="6"/>
  <c r="CG539" i="6"/>
  <c r="CH539" i="6"/>
  <c r="CI539" i="6"/>
  <c r="CN539" i="6"/>
  <c r="CO539" i="6"/>
  <c r="CP539" i="6"/>
  <c r="CQ539" i="6"/>
  <c r="CR539" i="6"/>
  <c r="CS539" i="6"/>
  <c r="CX539" i="6"/>
  <c r="CY539" i="6"/>
  <c r="CZ539" i="6"/>
  <c r="DA539" i="6"/>
  <c r="DB539" i="6"/>
  <c r="DC539" i="6"/>
  <c r="DH539" i="6"/>
  <c r="DI539" i="6"/>
  <c r="DJ539" i="6"/>
  <c r="DK539" i="6"/>
  <c r="DL539" i="6"/>
  <c r="DM539" i="6"/>
  <c r="DR539" i="6"/>
  <c r="DS539" i="6"/>
  <c r="DT539" i="6"/>
  <c r="DU539" i="6"/>
  <c r="DV539" i="6"/>
  <c r="DW539" i="6"/>
  <c r="EB539" i="6"/>
  <c r="EC539" i="6"/>
  <c r="ED539" i="6"/>
  <c r="EE539" i="6"/>
  <c r="EF539" i="6"/>
  <c r="EG539" i="6"/>
  <c r="AF540" i="6"/>
  <c r="AG540" i="6"/>
  <c r="AH540" i="6"/>
  <c r="AI540" i="6"/>
  <c r="AJ540" i="6"/>
  <c r="AK540" i="6"/>
  <c r="AP540" i="6"/>
  <c r="AQ540" i="6"/>
  <c r="AR540" i="6"/>
  <c r="AS540" i="6"/>
  <c r="AT540" i="6"/>
  <c r="AU540" i="6"/>
  <c r="AZ540" i="6"/>
  <c r="BA540" i="6"/>
  <c r="BB540" i="6"/>
  <c r="BC540" i="6"/>
  <c r="BD540" i="6"/>
  <c r="BE540" i="6"/>
  <c r="BJ540" i="6"/>
  <c r="BK540" i="6"/>
  <c r="BL540" i="6"/>
  <c r="BM540" i="6"/>
  <c r="BN540" i="6"/>
  <c r="BO540" i="6"/>
  <c r="BT540" i="6"/>
  <c r="BU540" i="6"/>
  <c r="BV540" i="6"/>
  <c r="BW540" i="6"/>
  <c r="BX540" i="6"/>
  <c r="BY540" i="6"/>
  <c r="CD540" i="6"/>
  <c r="CE540" i="6"/>
  <c r="CF540" i="6"/>
  <c r="CG540" i="6"/>
  <c r="CH540" i="6"/>
  <c r="CI540" i="6"/>
  <c r="CN540" i="6"/>
  <c r="CO540" i="6"/>
  <c r="CP540" i="6"/>
  <c r="CQ540" i="6"/>
  <c r="CR540" i="6"/>
  <c r="CS540" i="6"/>
  <c r="CX540" i="6"/>
  <c r="CY540" i="6"/>
  <c r="CZ540" i="6"/>
  <c r="DA540" i="6"/>
  <c r="DB540" i="6"/>
  <c r="DC540" i="6"/>
  <c r="DH540" i="6"/>
  <c r="DI540" i="6"/>
  <c r="DJ540" i="6"/>
  <c r="DK540" i="6"/>
  <c r="DL540" i="6"/>
  <c r="DM540" i="6"/>
  <c r="DR540" i="6"/>
  <c r="DS540" i="6"/>
  <c r="DT540" i="6"/>
  <c r="DU540" i="6"/>
  <c r="DV540" i="6"/>
  <c r="DW540" i="6"/>
  <c r="EB540" i="6"/>
  <c r="EC540" i="6"/>
  <c r="ED540" i="6"/>
  <c r="EE540" i="6"/>
  <c r="EF540" i="6"/>
  <c r="EG540" i="6"/>
  <c r="AF541" i="6"/>
  <c r="AG541" i="6"/>
  <c r="AH541" i="6"/>
  <c r="AI541" i="6"/>
  <c r="AJ541" i="6"/>
  <c r="AK541" i="6"/>
  <c r="AP541" i="6"/>
  <c r="AQ541" i="6"/>
  <c r="AR541" i="6"/>
  <c r="AS541" i="6"/>
  <c r="AT541" i="6"/>
  <c r="AU541" i="6"/>
  <c r="AZ541" i="6"/>
  <c r="BA541" i="6"/>
  <c r="BB541" i="6"/>
  <c r="BC541" i="6"/>
  <c r="BD541" i="6"/>
  <c r="BE541" i="6"/>
  <c r="BJ541" i="6"/>
  <c r="BK541" i="6"/>
  <c r="BL541" i="6"/>
  <c r="BM541" i="6"/>
  <c r="BN541" i="6"/>
  <c r="BO541" i="6"/>
  <c r="BT541" i="6"/>
  <c r="BU541" i="6"/>
  <c r="BV541" i="6"/>
  <c r="BW541" i="6"/>
  <c r="BX541" i="6"/>
  <c r="BY541" i="6"/>
  <c r="CD541" i="6"/>
  <c r="CE541" i="6"/>
  <c r="CF541" i="6"/>
  <c r="CG541" i="6"/>
  <c r="CH541" i="6"/>
  <c r="CI541" i="6"/>
  <c r="CN541" i="6"/>
  <c r="CO541" i="6"/>
  <c r="CP541" i="6"/>
  <c r="CQ541" i="6"/>
  <c r="CR541" i="6"/>
  <c r="CS541" i="6"/>
  <c r="CX541" i="6"/>
  <c r="CY541" i="6"/>
  <c r="CZ541" i="6"/>
  <c r="DA541" i="6"/>
  <c r="DB541" i="6"/>
  <c r="DC541" i="6"/>
  <c r="DH541" i="6"/>
  <c r="DI541" i="6"/>
  <c r="DJ541" i="6"/>
  <c r="DK541" i="6"/>
  <c r="DL541" i="6"/>
  <c r="DM541" i="6"/>
  <c r="DR541" i="6"/>
  <c r="DS541" i="6"/>
  <c r="DT541" i="6"/>
  <c r="DU541" i="6"/>
  <c r="DV541" i="6"/>
  <c r="DW541" i="6"/>
  <c r="EB541" i="6"/>
  <c r="EC541" i="6"/>
  <c r="ED541" i="6"/>
  <c r="EE541" i="6"/>
  <c r="EF541" i="6"/>
  <c r="EG541" i="6"/>
  <c r="AF542" i="6"/>
  <c r="AG542" i="6"/>
  <c r="AH542" i="6"/>
  <c r="AI542" i="6"/>
  <c r="AJ542" i="6"/>
  <c r="AK542" i="6"/>
  <c r="AP542" i="6"/>
  <c r="AQ542" i="6"/>
  <c r="AR542" i="6"/>
  <c r="AS542" i="6"/>
  <c r="AT542" i="6"/>
  <c r="AU542" i="6"/>
  <c r="AZ542" i="6"/>
  <c r="BA542" i="6"/>
  <c r="BB542" i="6"/>
  <c r="BC542" i="6"/>
  <c r="BD542" i="6"/>
  <c r="BE542" i="6"/>
  <c r="BJ542" i="6"/>
  <c r="BK542" i="6"/>
  <c r="BL542" i="6"/>
  <c r="BM542" i="6"/>
  <c r="BN542" i="6"/>
  <c r="BO542" i="6"/>
  <c r="BT542" i="6"/>
  <c r="BU542" i="6"/>
  <c r="BV542" i="6"/>
  <c r="BW542" i="6"/>
  <c r="BX542" i="6"/>
  <c r="BY542" i="6"/>
  <c r="CD542" i="6"/>
  <c r="CE542" i="6"/>
  <c r="CF542" i="6"/>
  <c r="CG542" i="6"/>
  <c r="CH542" i="6"/>
  <c r="CI542" i="6"/>
  <c r="CN542" i="6"/>
  <c r="CO542" i="6"/>
  <c r="CP542" i="6"/>
  <c r="CQ542" i="6"/>
  <c r="CR542" i="6"/>
  <c r="CS542" i="6"/>
  <c r="CX542" i="6"/>
  <c r="CY542" i="6"/>
  <c r="CZ542" i="6"/>
  <c r="DA542" i="6"/>
  <c r="DB542" i="6"/>
  <c r="DC542" i="6"/>
  <c r="DH542" i="6"/>
  <c r="DI542" i="6"/>
  <c r="DJ542" i="6"/>
  <c r="DK542" i="6"/>
  <c r="DL542" i="6"/>
  <c r="DM542" i="6"/>
  <c r="DR542" i="6"/>
  <c r="DS542" i="6"/>
  <c r="DT542" i="6"/>
  <c r="DU542" i="6"/>
  <c r="DV542" i="6"/>
  <c r="DW542" i="6"/>
  <c r="EB542" i="6"/>
  <c r="EC542" i="6"/>
  <c r="ED542" i="6"/>
  <c r="EE542" i="6"/>
  <c r="EF542" i="6"/>
  <c r="EG542" i="6"/>
  <c r="AF543" i="6"/>
  <c r="AG543" i="6"/>
  <c r="AH543" i="6"/>
  <c r="AI543" i="6"/>
  <c r="AJ543" i="6"/>
  <c r="AK543" i="6"/>
  <c r="AP543" i="6"/>
  <c r="AQ543" i="6"/>
  <c r="AR543" i="6"/>
  <c r="AS543" i="6"/>
  <c r="AT543" i="6"/>
  <c r="AU543" i="6"/>
  <c r="AZ543" i="6"/>
  <c r="BA543" i="6"/>
  <c r="BB543" i="6"/>
  <c r="BC543" i="6"/>
  <c r="BD543" i="6"/>
  <c r="BE543" i="6"/>
  <c r="BJ543" i="6"/>
  <c r="BK543" i="6"/>
  <c r="BL543" i="6"/>
  <c r="BM543" i="6"/>
  <c r="BN543" i="6"/>
  <c r="BO543" i="6"/>
  <c r="BT543" i="6"/>
  <c r="BU543" i="6"/>
  <c r="BV543" i="6"/>
  <c r="BW543" i="6"/>
  <c r="BX543" i="6"/>
  <c r="BY543" i="6"/>
  <c r="CD543" i="6"/>
  <c r="CE543" i="6"/>
  <c r="CF543" i="6"/>
  <c r="CG543" i="6"/>
  <c r="CH543" i="6"/>
  <c r="CI543" i="6"/>
  <c r="CN543" i="6"/>
  <c r="CO543" i="6"/>
  <c r="CP543" i="6"/>
  <c r="CQ543" i="6"/>
  <c r="CR543" i="6"/>
  <c r="CS543" i="6"/>
  <c r="CX543" i="6"/>
  <c r="CY543" i="6"/>
  <c r="CZ543" i="6"/>
  <c r="DA543" i="6"/>
  <c r="DB543" i="6"/>
  <c r="DC543" i="6"/>
  <c r="DH543" i="6"/>
  <c r="DI543" i="6"/>
  <c r="DJ543" i="6"/>
  <c r="DK543" i="6"/>
  <c r="DL543" i="6"/>
  <c r="DM543" i="6"/>
  <c r="DR543" i="6"/>
  <c r="DS543" i="6"/>
  <c r="DT543" i="6"/>
  <c r="DU543" i="6"/>
  <c r="DV543" i="6"/>
  <c r="DW543" i="6"/>
  <c r="EB543" i="6"/>
  <c r="EC543" i="6"/>
  <c r="ED543" i="6"/>
  <c r="EE543" i="6"/>
  <c r="EF543" i="6"/>
  <c r="EG543" i="6"/>
  <c r="AF544" i="6"/>
  <c r="AG544" i="6"/>
  <c r="AH544" i="6"/>
  <c r="AI544" i="6"/>
  <c r="AJ544" i="6"/>
  <c r="AK544" i="6"/>
  <c r="AP544" i="6"/>
  <c r="AQ544" i="6"/>
  <c r="AR544" i="6"/>
  <c r="AS544" i="6"/>
  <c r="AT544" i="6"/>
  <c r="AU544" i="6"/>
  <c r="AZ544" i="6"/>
  <c r="BA544" i="6"/>
  <c r="BB544" i="6"/>
  <c r="BC544" i="6"/>
  <c r="BD544" i="6"/>
  <c r="BE544" i="6"/>
  <c r="BJ544" i="6"/>
  <c r="BK544" i="6"/>
  <c r="BL544" i="6"/>
  <c r="BM544" i="6"/>
  <c r="BN544" i="6"/>
  <c r="BO544" i="6"/>
  <c r="BT544" i="6"/>
  <c r="BU544" i="6"/>
  <c r="BV544" i="6"/>
  <c r="BW544" i="6"/>
  <c r="BX544" i="6"/>
  <c r="BY544" i="6"/>
  <c r="CD544" i="6"/>
  <c r="CE544" i="6"/>
  <c r="CF544" i="6"/>
  <c r="CG544" i="6"/>
  <c r="CH544" i="6"/>
  <c r="CI544" i="6"/>
  <c r="CN544" i="6"/>
  <c r="CO544" i="6"/>
  <c r="CP544" i="6"/>
  <c r="CQ544" i="6"/>
  <c r="CR544" i="6"/>
  <c r="CS544" i="6"/>
  <c r="CX544" i="6"/>
  <c r="CY544" i="6"/>
  <c r="CZ544" i="6"/>
  <c r="DA544" i="6"/>
  <c r="DB544" i="6"/>
  <c r="DC544" i="6"/>
  <c r="DH544" i="6"/>
  <c r="DI544" i="6"/>
  <c r="DJ544" i="6"/>
  <c r="DK544" i="6"/>
  <c r="DL544" i="6"/>
  <c r="DM544" i="6"/>
  <c r="DR544" i="6"/>
  <c r="DS544" i="6"/>
  <c r="DT544" i="6"/>
  <c r="DU544" i="6"/>
  <c r="DV544" i="6"/>
  <c r="DW544" i="6"/>
  <c r="EB544" i="6"/>
  <c r="EC544" i="6"/>
  <c r="ED544" i="6"/>
  <c r="EE544" i="6"/>
  <c r="EF544" i="6"/>
  <c r="EG544" i="6"/>
  <c r="AF545" i="6"/>
  <c r="AL545" i="6" s="1"/>
  <c r="AG545" i="6"/>
  <c r="AH545" i="6"/>
  <c r="AI545" i="6"/>
  <c r="AJ545" i="6"/>
  <c r="AK545" i="6"/>
  <c r="AP545" i="6"/>
  <c r="AQ545" i="6"/>
  <c r="AR545" i="6"/>
  <c r="AS545" i="6"/>
  <c r="AT545" i="6"/>
  <c r="AU545" i="6"/>
  <c r="AZ545" i="6"/>
  <c r="BA545" i="6"/>
  <c r="BB545" i="6"/>
  <c r="BC545" i="6"/>
  <c r="BD545" i="6"/>
  <c r="BE545" i="6"/>
  <c r="BJ545" i="6"/>
  <c r="BK545" i="6"/>
  <c r="BL545" i="6"/>
  <c r="BM545" i="6"/>
  <c r="BN545" i="6"/>
  <c r="BO545" i="6"/>
  <c r="BT545" i="6"/>
  <c r="BU545" i="6"/>
  <c r="BV545" i="6"/>
  <c r="BW545" i="6"/>
  <c r="BX545" i="6"/>
  <c r="BY545" i="6"/>
  <c r="CD545" i="6"/>
  <c r="CE545" i="6"/>
  <c r="CF545" i="6"/>
  <c r="CG545" i="6"/>
  <c r="CH545" i="6"/>
  <c r="CI545" i="6"/>
  <c r="CN545" i="6"/>
  <c r="CO545" i="6"/>
  <c r="CP545" i="6"/>
  <c r="CQ545" i="6"/>
  <c r="CR545" i="6"/>
  <c r="CS545" i="6"/>
  <c r="CX545" i="6"/>
  <c r="CY545" i="6"/>
  <c r="CZ545" i="6"/>
  <c r="DA545" i="6"/>
  <c r="DB545" i="6"/>
  <c r="DC545" i="6"/>
  <c r="DH545" i="6"/>
  <c r="DI545" i="6"/>
  <c r="DJ545" i="6"/>
  <c r="DK545" i="6"/>
  <c r="DL545" i="6"/>
  <c r="DM545" i="6"/>
  <c r="DR545" i="6"/>
  <c r="DS545" i="6"/>
  <c r="DT545" i="6"/>
  <c r="DU545" i="6"/>
  <c r="DV545" i="6"/>
  <c r="DW545" i="6"/>
  <c r="EB545" i="6"/>
  <c r="EC545" i="6"/>
  <c r="ED545" i="6"/>
  <c r="EE545" i="6"/>
  <c r="EF545" i="6"/>
  <c r="EG545" i="6"/>
  <c r="AF546" i="6"/>
  <c r="AG546" i="6"/>
  <c r="AH546" i="6"/>
  <c r="AI546" i="6"/>
  <c r="AJ546" i="6"/>
  <c r="AK546" i="6"/>
  <c r="AP546" i="6"/>
  <c r="AQ546" i="6"/>
  <c r="AR546" i="6"/>
  <c r="AS546" i="6"/>
  <c r="AT546" i="6"/>
  <c r="AU546" i="6"/>
  <c r="AZ546" i="6"/>
  <c r="BA546" i="6"/>
  <c r="BB546" i="6"/>
  <c r="BC546" i="6"/>
  <c r="BD546" i="6"/>
  <c r="BE546" i="6"/>
  <c r="BJ546" i="6"/>
  <c r="BK546" i="6"/>
  <c r="BL546" i="6"/>
  <c r="BM546" i="6"/>
  <c r="BN546" i="6"/>
  <c r="BO546" i="6"/>
  <c r="BT546" i="6"/>
  <c r="BU546" i="6"/>
  <c r="BV546" i="6"/>
  <c r="BW546" i="6"/>
  <c r="BX546" i="6"/>
  <c r="BY546" i="6"/>
  <c r="CD546" i="6"/>
  <c r="CE546" i="6"/>
  <c r="CF546" i="6"/>
  <c r="CG546" i="6"/>
  <c r="CH546" i="6"/>
  <c r="CI546" i="6"/>
  <c r="CN546" i="6"/>
  <c r="CO546" i="6"/>
  <c r="CP546" i="6"/>
  <c r="CQ546" i="6"/>
  <c r="CR546" i="6"/>
  <c r="CS546" i="6"/>
  <c r="CX546" i="6"/>
  <c r="CY546" i="6"/>
  <c r="CZ546" i="6"/>
  <c r="DA546" i="6"/>
  <c r="DB546" i="6"/>
  <c r="DC546" i="6"/>
  <c r="DH546" i="6"/>
  <c r="DI546" i="6"/>
  <c r="DJ546" i="6"/>
  <c r="DK546" i="6"/>
  <c r="DL546" i="6"/>
  <c r="DM546" i="6"/>
  <c r="DR546" i="6"/>
  <c r="DS546" i="6"/>
  <c r="DT546" i="6"/>
  <c r="DU546" i="6"/>
  <c r="DV546" i="6"/>
  <c r="DW546" i="6"/>
  <c r="EB546" i="6"/>
  <c r="EC546" i="6"/>
  <c r="ED546" i="6"/>
  <c r="EE546" i="6"/>
  <c r="EF546" i="6"/>
  <c r="EG546" i="6"/>
  <c r="AF547" i="6"/>
  <c r="AG547" i="6"/>
  <c r="AH547" i="6"/>
  <c r="AI547" i="6"/>
  <c r="AJ547" i="6"/>
  <c r="AK547" i="6"/>
  <c r="AP547" i="6"/>
  <c r="AQ547" i="6"/>
  <c r="AR547" i="6"/>
  <c r="AS547" i="6"/>
  <c r="AT547" i="6"/>
  <c r="AU547" i="6"/>
  <c r="AZ547" i="6"/>
  <c r="BA547" i="6"/>
  <c r="BB547" i="6"/>
  <c r="BC547" i="6"/>
  <c r="BD547" i="6"/>
  <c r="BE547" i="6"/>
  <c r="BJ547" i="6"/>
  <c r="BK547" i="6"/>
  <c r="BL547" i="6"/>
  <c r="BM547" i="6"/>
  <c r="BN547" i="6"/>
  <c r="BO547" i="6"/>
  <c r="BT547" i="6"/>
  <c r="BU547" i="6"/>
  <c r="BV547" i="6"/>
  <c r="BW547" i="6"/>
  <c r="BX547" i="6"/>
  <c r="BY547" i="6"/>
  <c r="CD547" i="6"/>
  <c r="CE547" i="6"/>
  <c r="CF547" i="6"/>
  <c r="CG547" i="6"/>
  <c r="CH547" i="6"/>
  <c r="CI547" i="6"/>
  <c r="CN547" i="6"/>
  <c r="CO547" i="6"/>
  <c r="CP547" i="6"/>
  <c r="CQ547" i="6"/>
  <c r="CR547" i="6"/>
  <c r="CS547" i="6"/>
  <c r="CX547" i="6"/>
  <c r="CY547" i="6"/>
  <c r="CZ547" i="6"/>
  <c r="DA547" i="6"/>
  <c r="DB547" i="6"/>
  <c r="DC547" i="6"/>
  <c r="DH547" i="6"/>
  <c r="DI547" i="6"/>
  <c r="DJ547" i="6"/>
  <c r="DK547" i="6"/>
  <c r="DL547" i="6"/>
  <c r="DM547" i="6"/>
  <c r="DR547" i="6"/>
  <c r="DS547" i="6"/>
  <c r="DT547" i="6"/>
  <c r="DU547" i="6"/>
  <c r="DV547" i="6"/>
  <c r="DW547" i="6"/>
  <c r="EB547" i="6"/>
  <c r="EC547" i="6"/>
  <c r="ED547" i="6"/>
  <c r="EE547" i="6"/>
  <c r="EF547" i="6"/>
  <c r="EG547" i="6"/>
  <c r="AF548" i="6"/>
  <c r="AG548" i="6"/>
  <c r="AH548" i="6"/>
  <c r="AI548" i="6"/>
  <c r="AJ548" i="6"/>
  <c r="AK548" i="6"/>
  <c r="AP548" i="6"/>
  <c r="AQ548" i="6"/>
  <c r="AR548" i="6"/>
  <c r="AS548" i="6"/>
  <c r="AT548" i="6"/>
  <c r="AU548" i="6"/>
  <c r="AZ548" i="6"/>
  <c r="BA548" i="6"/>
  <c r="BB548" i="6"/>
  <c r="BC548" i="6"/>
  <c r="BD548" i="6"/>
  <c r="BE548" i="6"/>
  <c r="BJ548" i="6"/>
  <c r="BK548" i="6"/>
  <c r="BL548" i="6"/>
  <c r="BM548" i="6"/>
  <c r="BN548" i="6"/>
  <c r="BO548" i="6"/>
  <c r="BT548" i="6"/>
  <c r="BU548" i="6"/>
  <c r="BV548" i="6"/>
  <c r="BW548" i="6"/>
  <c r="BX548" i="6"/>
  <c r="BY548" i="6"/>
  <c r="CD548" i="6"/>
  <c r="CE548" i="6"/>
  <c r="CF548" i="6"/>
  <c r="CG548" i="6"/>
  <c r="CH548" i="6"/>
  <c r="CI548" i="6"/>
  <c r="CN548" i="6"/>
  <c r="CO548" i="6"/>
  <c r="CP548" i="6"/>
  <c r="CQ548" i="6"/>
  <c r="CR548" i="6"/>
  <c r="CS548" i="6"/>
  <c r="CX548" i="6"/>
  <c r="CY548" i="6"/>
  <c r="CZ548" i="6"/>
  <c r="DA548" i="6"/>
  <c r="DB548" i="6"/>
  <c r="DC548" i="6"/>
  <c r="DH548" i="6"/>
  <c r="DI548" i="6"/>
  <c r="DJ548" i="6"/>
  <c r="DK548" i="6"/>
  <c r="DL548" i="6"/>
  <c r="DM548" i="6"/>
  <c r="DR548" i="6"/>
  <c r="DS548" i="6"/>
  <c r="DT548" i="6"/>
  <c r="DU548" i="6"/>
  <c r="DV548" i="6"/>
  <c r="DW548" i="6"/>
  <c r="EB548" i="6"/>
  <c r="EC548" i="6"/>
  <c r="ED548" i="6"/>
  <c r="EE548" i="6"/>
  <c r="EF548" i="6"/>
  <c r="EG548" i="6"/>
  <c r="AF549" i="6"/>
  <c r="AG549" i="6"/>
  <c r="AH549" i="6"/>
  <c r="AI549" i="6"/>
  <c r="AJ549" i="6"/>
  <c r="AK549" i="6"/>
  <c r="AP549" i="6"/>
  <c r="AQ549" i="6"/>
  <c r="AR549" i="6"/>
  <c r="AS549" i="6"/>
  <c r="AT549" i="6"/>
  <c r="AU549" i="6"/>
  <c r="AZ549" i="6"/>
  <c r="BA549" i="6"/>
  <c r="BB549" i="6"/>
  <c r="BC549" i="6"/>
  <c r="BD549" i="6"/>
  <c r="BE549" i="6"/>
  <c r="BJ549" i="6"/>
  <c r="BK549" i="6"/>
  <c r="BL549" i="6"/>
  <c r="BM549" i="6"/>
  <c r="BN549" i="6"/>
  <c r="BO549" i="6"/>
  <c r="BT549" i="6"/>
  <c r="BU549" i="6"/>
  <c r="BV549" i="6"/>
  <c r="BW549" i="6"/>
  <c r="BX549" i="6"/>
  <c r="BY549" i="6"/>
  <c r="CD549" i="6"/>
  <c r="CE549" i="6"/>
  <c r="CF549" i="6"/>
  <c r="CG549" i="6"/>
  <c r="CH549" i="6"/>
  <c r="CI549" i="6"/>
  <c r="CN549" i="6"/>
  <c r="CO549" i="6"/>
  <c r="CP549" i="6"/>
  <c r="CQ549" i="6"/>
  <c r="CR549" i="6"/>
  <c r="CS549" i="6"/>
  <c r="CX549" i="6"/>
  <c r="CY549" i="6"/>
  <c r="CZ549" i="6"/>
  <c r="DA549" i="6"/>
  <c r="DB549" i="6"/>
  <c r="DC549" i="6"/>
  <c r="DH549" i="6"/>
  <c r="DI549" i="6"/>
  <c r="DJ549" i="6"/>
  <c r="DK549" i="6"/>
  <c r="DL549" i="6"/>
  <c r="DM549" i="6"/>
  <c r="DR549" i="6"/>
  <c r="DS549" i="6"/>
  <c r="DT549" i="6"/>
  <c r="DU549" i="6"/>
  <c r="DV549" i="6"/>
  <c r="DW549" i="6"/>
  <c r="EB549" i="6"/>
  <c r="EC549" i="6"/>
  <c r="ED549" i="6"/>
  <c r="EE549" i="6"/>
  <c r="EF549" i="6"/>
  <c r="EG549" i="6"/>
  <c r="AF550" i="6"/>
  <c r="AG550" i="6"/>
  <c r="AH550" i="6"/>
  <c r="AI550" i="6"/>
  <c r="AJ550" i="6"/>
  <c r="AK550" i="6"/>
  <c r="AP550" i="6"/>
  <c r="AV550" i="6" s="1"/>
  <c r="AQ550" i="6"/>
  <c r="AR550" i="6"/>
  <c r="AS550" i="6"/>
  <c r="AT550" i="6"/>
  <c r="AU550" i="6"/>
  <c r="AZ550" i="6"/>
  <c r="BA550" i="6"/>
  <c r="BB550" i="6"/>
  <c r="BC550" i="6"/>
  <c r="BD550" i="6"/>
  <c r="BE550" i="6"/>
  <c r="BJ550" i="6"/>
  <c r="BK550" i="6"/>
  <c r="BL550" i="6"/>
  <c r="BM550" i="6"/>
  <c r="BN550" i="6"/>
  <c r="BO550" i="6"/>
  <c r="BT550" i="6"/>
  <c r="BU550" i="6"/>
  <c r="BV550" i="6"/>
  <c r="BW550" i="6"/>
  <c r="BX550" i="6"/>
  <c r="BY550" i="6"/>
  <c r="CD550" i="6"/>
  <c r="CE550" i="6"/>
  <c r="CF550" i="6"/>
  <c r="CG550" i="6"/>
  <c r="CH550" i="6"/>
  <c r="CI550" i="6"/>
  <c r="CN550" i="6"/>
  <c r="CO550" i="6"/>
  <c r="CP550" i="6"/>
  <c r="CQ550" i="6"/>
  <c r="CR550" i="6"/>
  <c r="CS550" i="6"/>
  <c r="CX550" i="6"/>
  <c r="CY550" i="6"/>
  <c r="CZ550" i="6"/>
  <c r="DA550" i="6"/>
  <c r="DB550" i="6"/>
  <c r="DC550" i="6"/>
  <c r="DH550" i="6"/>
  <c r="DI550" i="6"/>
  <c r="DJ550" i="6"/>
  <c r="DK550" i="6"/>
  <c r="DL550" i="6"/>
  <c r="DM550" i="6"/>
  <c r="DR550" i="6"/>
  <c r="DS550" i="6"/>
  <c r="DT550" i="6"/>
  <c r="DU550" i="6"/>
  <c r="DV550" i="6"/>
  <c r="DW550" i="6"/>
  <c r="EB550" i="6"/>
  <c r="EC550" i="6"/>
  <c r="ED550" i="6"/>
  <c r="EE550" i="6"/>
  <c r="EF550" i="6"/>
  <c r="EG550" i="6"/>
  <c r="AF551" i="6"/>
  <c r="AG551" i="6"/>
  <c r="AH551" i="6"/>
  <c r="AI551" i="6"/>
  <c r="AJ551" i="6"/>
  <c r="AK551" i="6"/>
  <c r="AP551" i="6"/>
  <c r="AQ551" i="6"/>
  <c r="AR551" i="6"/>
  <c r="AS551" i="6"/>
  <c r="AT551" i="6"/>
  <c r="AU551" i="6"/>
  <c r="AZ551" i="6"/>
  <c r="BA551" i="6"/>
  <c r="BB551" i="6"/>
  <c r="BC551" i="6"/>
  <c r="BD551" i="6"/>
  <c r="BE551" i="6"/>
  <c r="BJ551" i="6"/>
  <c r="BK551" i="6"/>
  <c r="BL551" i="6"/>
  <c r="BM551" i="6"/>
  <c r="BN551" i="6"/>
  <c r="BO551" i="6"/>
  <c r="BT551" i="6"/>
  <c r="BU551" i="6"/>
  <c r="BV551" i="6"/>
  <c r="BW551" i="6"/>
  <c r="BX551" i="6"/>
  <c r="BY551" i="6"/>
  <c r="CD551" i="6"/>
  <c r="CE551" i="6"/>
  <c r="CF551" i="6"/>
  <c r="CG551" i="6"/>
  <c r="CH551" i="6"/>
  <c r="CI551" i="6"/>
  <c r="CN551" i="6"/>
  <c r="CO551" i="6"/>
  <c r="CP551" i="6"/>
  <c r="CQ551" i="6"/>
  <c r="CR551" i="6"/>
  <c r="CS551" i="6"/>
  <c r="CX551" i="6"/>
  <c r="CY551" i="6"/>
  <c r="CZ551" i="6"/>
  <c r="DA551" i="6"/>
  <c r="DB551" i="6"/>
  <c r="DC551" i="6"/>
  <c r="DH551" i="6"/>
  <c r="DI551" i="6"/>
  <c r="DJ551" i="6"/>
  <c r="DK551" i="6"/>
  <c r="DL551" i="6"/>
  <c r="DM551" i="6"/>
  <c r="DR551" i="6"/>
  <c r="DS551" i="6"/>
  <c r="DT551" i="6"/>
  <c r="DU551" i="6"/>
  <c r="DV551" i="6"/>
  <c r="DW551" i="6"/>
  <c r="EB551" i="6"/>
  <c r="EC551" i="6"/>
  <c r="ED551" i="6"/>
  <c r="EE551" i="6"/>
  <c r="EF551" i="6"/>
  <c r="EG551" i="6"/>
  <c r="AF482" i="6"/>
  <c r="AG482" i="6"/>
  <c r="AH482" i="6"/>
  <c r="AI482" i="6"/>
  <c r="AJ482" i="6"/>
  <c r="AK482" i="6"/>
  <c r="AL482" i="6"/>
  <c r="AP482" i="6"/>
  <c r="AQ482" i="6"/>
  <c r="AR482" i="6"/>
  <c r="AS482" i="6"/>
  <c r="AT482" i="6"/>
  <c r="AU482" i="6"/>
  <c r="AZ482" i="6"/>
  <c r="BA482" i="6"/>
  <c r="BB482" i="6"/>
  <c r="BC482" i="6"/>
  <c r="BD482" i="6"/>
  <c r="BE482" i="6"/>
  <c r="BJ482" i="6"/>
  <c r="BK482" i="6"/>
  <c r="BL482" i="6"/>
  <c r="BM482" i="6"/>
  <c r="BN482" i="6"/>
  <c r="BO482" i="6"/>
  <c r="BT482" i="6"/>
  <c r="BU482" i="6"/>
  <c r="BV482" i="6"/>
  <c r="BW482" i="6"/>
  <c r="BX482" i="6"/>
  <c r="BY482" i="6"/>
  <c r="CD482" i="6"/>
  <c r="CE482" i="6"/>
  <c r="CF482" i="6"/>
  <c r="CG482" i="6"/>
  <c r="CH482" i="6"/>
  <c r="CI482" i="6"/>
  <c r="CN482" i="6"/>
  <c r="CO482" i="6"/>
  <c r="CP482" i="6"/>
  <c r="CQ482" i="6"/>
  <c r="CR482" i="6"/>
  <c r="CS482" i="6"/>
  <c r="AF483" i="6"/>
  <c r="AG483" i="6"/>
  <c r="AH483" i="6"/>
  <c r="AI483" i="6"/>
  <c r="AL483" i="6" s="1"/>
  <c r="AJ483" i="6"/>
  <c r="AK483" i="6"/>
  <c r="AP483" i="6"/>
  <c r="AQ483" i="6"/>
  <c r="AR483" i="6"/>
  <c r="AS483" i="6"/>
  <c r="AV483" i="6" s="1"/>
  <c r="AT483" i="6"/>
  <c r="AU483" i="6"/>
  <c r="AZ483" i="6"/>
  <c r="BA483" i="6"/>
  <c r="BB483" i="6"/>
  <c r="BC483" i="6"/>
  <c r="BD483" i="6"/>
  <c r="BE483" i="6"/>
  <c r="BJ483" i="6"/>
  <c r="BP483" i="6" s="1"/>
  <c r="BK483" i="6"/>
  <c r="BL483" i="6"/>
  <c r="BM483" i="6"/>
  <c r="BN483" i="6"/>
  <c r="BO483" i="6"/>
  <c r="BT483" i="6"/>
  <c r="BU483" i="6"/>
  <c r="BV483" i="6"/>
  <c r="BW483" i="6"/>
  <c r="BX483" i="6"/>
  <c r="BY483" i="6"/>
  <c r="CD483" i="6"/>
  <c r="CE483" i="6"/>
  <c r="CF483" i="6"/>
  <c r="CG483" i="6"/>
  <c r="CH483" i="6"/>
  <c r="CI483" i="6"/>
  <c r="CN483" i="6"/>
  <c r="CO483" i="6"/>
  <c r="CP483" i="6"/>
  <c r="CQ483" i="6"/>
  <c r="CR483" i="6"/>
  <c r="CS483" i="6"/>
  <c r="AF484" i="6"/>
  <c r="AG484" i="6"/>
  <c r="AH484" i="6"/>
  <c r="AI484" i="6"/>
  <c r="AJ484" i="6"/>
  <c r="AK484" i="6"/>
  <c r="AP484" i="6"/>
  <c r="AQ484" i="6"/>
  <c r="AR484" i="6"/>
  <c r="AS484" i="6"/>
  <c r="AT484" i="6"/>
  <c r="AU484" i="6"/>
  <c r="AZ484" i="6"/>
  <c r="BA484" i="6"/>
  <c r="BB484" i="6"/>
  <c r="BF484" i="6" s="1"/>
  <c r="BC484" i="6"/>
  <c r="BD484" i="6"/>
  <c r="BE484" i="6"/>
  <c r="BJ484" i="6"/>
  <c r="BK484" i="6"/>
  <c r="BL484" i="6"/>
  <c r="BM484" i="6"/>
  <c r="BN484" i="6"/>
  <c r="BO484" i="6"/>
  <c r="BT484" i="6"/>
  <c r="BU484" i="6"/>
  <c r="BV484" i="6"/>
  <c r="BW484" i="6"/>
  <c r="BX484" i="6"/>
  <c r="BY484" i="6"/>
  <c r="CD484" i="6"/>
  <c r="CE484" i="6"/>
  <c r="CF484" i="6"/>
  <c r="CG484" i="6"/>
  <c r="CH484" i="6"/>
  <c r="CI484" i="6"/>
  <c r="CN484" i="6"/>
  <c r="CO484" i="6"/>
  <c r="CP484" i="6"/>
  <c r="CQ484" i="6"/>
  <c r="CR484" i="6"/>
  <c r="CS484" i="6"/>
  <c r="AF485" i="6"/>
  <c r="AG485" i="6"/>
  <c r="AH485" i="6"/>
  <c r="AI485" i="6"/>
  <c r="AJ485" i="6"/>
  <c r="AK485" i="6"/>
  <c r="AP485" i="6"/>
  <c r="AQ485" i="6"/>
  <c r="AR485" i="6"/>
  <c r="AS485" i="6"/>
  <c r="AT485" i="6"/>
  <c r="AU485" i="6"/>
  <c r="AZ485" i="6"/>
  <c r="BA485" i="6"/>
  <c r="BF485" i="6" s="1"/>
  <c r="BB485" i="6"/>
  <c r="BC485" i="6"/>
  <c r="BD485" i="6"/>
  <c r="BE485" i="6"/>
  <c r="BJ485" i="6"/>
  <c r="BK485" i="6"/>
  <c r="BP485" i="6" s="1"/>
  <c r="BL485" i="6"/>
  <c r="BM485" i="6"/>
  <c r="BN485" i="6"/>
  <c r="BO485" i="6"/>
  <c r="BT485" i="6"/>
  <c r="BU485" i="6"/>
  <c r="BV485" i="6"/>
  <c r="BW485" i="6"/>
  <c r="BX485" i="6"/>
  <c r="BY485" i="6"/>
  <c r="CD485" i="6"/>
  <c r="CE485" i="6"/>
  <c r="CF485" i="6"/>
  <c r="CG485" i="6"/>
  <c r="CH485" i="6"/>
  <c r="CI485" i="6"/>
  <c r="CN485" i="6"/>
  <c r="CO485" i="6"/>
  <c r="CP485" i="6"/>
  <c r="CQ485" i="6"/>
  <c r="CR485" i="6"/>
  <c r="CS485" i="6"/>
  <c r="AF486" i="6"/>
  <c r="AG486" i="6"/>
  <c r="AH486" i="6"/>
  <c r="AI486" i="6"/>
  <c r="AJ486" i="6"/>
  <c r="AK486" i="6"/>
  <c r="AP486" i="6"/>
  <c r="AQ486" i="6"/>
  <c r="AR486" i="6"/>
  <c r="AS486" i="6"/>
  <c r="AT486" i="6"/>
  <c r="AU486" i="6"/>
  <c r="AZ486" i="6"/>
  <c r="BA486" i="6"/>
  <c r="BB486" i="6"/>
  <c r="BC486" i="6"/>
  <c r="BD486" i="6"/>
  <c r="BE486" i="6"/>
  <c r="BJ486" i="6"/>
  <c r="BK486" i="6"/>
  <c r="BL486" i="6"/>
  <c r="BM486" i="6"/>
  <c r="BN486" i="6"/>
  <c r="BO486" i="6"/>
  <c r="BT486" i="6"/>
  <c r="BU486" i="6"/>
  <c r="BV486" i="6"/>
  <c r="BW486" i="6"/>
  <c r="BX486" i="6"/>
  <c r="BY486" i="6"/>
  <c r="CD486" i="6"/>
  <c r="CE486" i="6"/>
  <c r="CF486" i="6"/>
  <c r="CG486" i="6"/>
  <c r="CH486" i="6"/>
  <c r="CI486" i="6"/>
  <c r="CN486" i="6"/>
  <c r="CO486" i="6"/>
  <c r="CP486" i="6"/>
  <c r="CQ486" i="6"/>
  <c r="CR486" i="6"/>
  <c r="CS486" i="6"/>
  <c r="AF487" i="6"/>
  <c r="AG487" i="6"/>
  <c r="AH487" i="6"/>
  <c r="AI487" i="6"/>
  <c r="AJ487" i="6"/>
  <c r="AK487" i="6"/>
  <c r="AP487" i="6"/>
  <c r="AQ487" i="6"/>
  <c r="AR487" i="6"/>
  <c r="AS487" i="6"/>
  <c r="AT487" i="6"/>
  <c r="AU487" i="6"/>
  <c r="AZ487" i="6"/>
  <c r="BA487" i="6"/>
  <c r="BB487" i="6"/>
  <c r="BC487" i="6"/>
  <c r="BD487" i="6"/>
  <c r="BE487" i="6"/>
  <c r="BJ487" i="6"/>
  <c r="BK487" i="6"/>
  <c r="BL487" i="6"/>
  <c r="BM487" i="6"/>
  <c r="BN487" i="6"/>
  <c r="BO487" i="6"/>
  <c r="BT487" i="6"/>
  <c r="BU487" i="6"/>
  <c r="BV487" i="6"/>
  <c r="BW487" i="6"/>
  <c r="BX487" i="6"/>
  <c r="BY487" i="6"/>
  <c r="CD487" i="6"/>
  <c r="CE487" i="6"/>
  <c r="CF487" i="6"/>
  <c r="CG487" i="6"/>
  <c r="CH487" i="6"/>
  <c r="CI487" i="6"/>
  <c r="CN487" i="6"/>
  <c r="CO487" i="6"/>
  <c r="CP487" i="6"/>
  <c r="CQ487" i="6"/>
  <c r="CR487" i="6"/>
  <c r="CS487" i="6"/>
  <c r="AF488" i="6"/>
  <c r="AG488" i="6"/>
  <c r="AH488" i="6"/>
  <c r="AI488" i="6"/>
  <c r="AJ488" i="6"/>
  <c r="AK488" i="6"/>
  <c r="AP488" i="6"/>
  <c r="AQ488" i="6"/>
  <c r="AR488" i="6"/>
  <c r="AS488" i="6"/>
  <c r="AT488" i="6"/>
  <c r="AU488" i="6"/>
  <c r="AZ488" i="6"/>
  <c r="BA488" i="6"/>
  <c r="BB488" i="6"/>
  <c r="BF488" i="6" s="1"/>
  <c r="BC488" i="6"/>
  <c r="BD488" i="6"/>
  <c r="BE488" i="6"/>
  <c r="BJ488" i="6"/>
  <c r="BK488" i="6"/>
  <c r="BL488" i="6"/>
  <c r="BM488" i="6"/>
  <c r="BN488" i="6"/>
  <c r="BO488" i="6"/>
  <c r="BT488" i="6"/>
  <c r="BU488" i="6"/>
  <c r="BV488" i="6"/>
  <c r="BW488" i="6"/>
  <c r="BX488" i="6"/>
  <c r="BY488" i="6"/>
  <c r="CD488" i="6"/>
  <c r="CE488" i="6"/>
  <c r="CF488" i="6"/>
  <c r="CG488" i="6"/>
  <c r="CH488" i="6"/>
  <c r="CI488" i="6"/>
  <c r="CN488" i="6"/>
  <c r="CO488" i="6"/>
  <c r="CP488" i="6"/>
  <c r="CQ488" i="6"/>
  <c r="CR488" i="6"/>
  <c r="CS488" i="6"/>
  <c r="AF489" i="6"/>
  <c r="AG489" i="6"/>
  <c r="AH489" i="6"/>
  <c r="AI489" i="6"/>
  <c r="AJ489" i="6"/>
  <c r="AK489" i="6"/>
  <c r="AP489" i="6"/>
  <c r="AQ489" i="6"/>
  <c r="AR489" i="6"/>
  <c r="AS489" i="6"/>
  <c r="AT489" i="6"/>
  <c r="AU489" i="6"/>
  <c r="AZ489" i="6"/>
  <c r="BA489" i="6"/>
  <c r="BB489" i="6"/>
  <c r="BC489" i="6"/>
  <c r="BD489" i="6"/>
  <c r="BE489" i="6"/>
  <c r="BJ489" i="6"/>
  <c r="BK489" i="6"/>
  <c r="BL489" i="6"/>
  <c r="BM489" i="6"/>
  <c r="BN489" i="6"/>
  <c r="BO489" i="6"/>
  <c r="BT489" i="6"/>
  <c r="BU489" i="6"/>
  <c r="BV489" i="6"/>
  <c r="BW489" i="6"/>
  <c r="BX489" i="6"/>
  <c r="BY489" i="6"/>
  <c r="CD489" i="6"/>
  <c r="CE489" i="6"/>
  <c r="CF489" i="6"/>
  <c r="CG489" i="6"/>
  <c r="CH489" i="6"/>
  <c r="CI489" i="6"/>
  <c r="CN489" i="6"/>
  <c r="CO489" i="6"/>
  <c r="CP489" i="6"/>
  <c r="CQ489" i="6"/>
  <c r="CR489" i="6"/>
  <c r="CS489" i="6"/>
  <c r="AF490" i="6"/>
  <c r="AL490" i="6" s="1"/>
  <c r="AG490" i="6"/>
  <c r="AH490" i="6"/>
  <c r="AI490" i="6"/>
  <c r="AJ490" i="6"/>
  <c r="AK490" i="6"/>
  <c r="AP490" i="6"/>
  <c r="AQ490" i="6"/>
  <c r="AR490" i="6"/>
  <c r="AS490" i="6"/>
  <c r="AT490" i="6"/>
  <c r="AU490" i="6"/>
  <c r="AZ490" i="6"/>
  <c r="BA490" i="6"/>
  <c r="BB490" i="6"/>
  <c r="BC490" i="6"/>
  <c r="BD490" i="6"/>
  <c r="BE490" i="6"/>
  <c r="BJ490" i="6"/>
  <c r="BK490" i="6"/>
  <c r="BL490" i="6"/>
  <c r="BM490" i="6"/>
  <c r="BN490" i="6"/>
  <c r="BO490" i="6"/>
  <c r="BT490" i="6"/>
  <c r="BU490" i="6"/>
  <c r="BV490" i="6"/>
  <c r="BW490" i="6"/>
  <c r="BX490" i="6"/>
  <c r="BY490" i="6"/>
  <c r="CD490" i="6"/>
  <c r="CE490" i="6"/>
  <c r="CF490" i="6"/>
  <c r="CG490" i="6"/>
  <c r="CH490" i="6"/>
  <c r="CI490" i="6"/>
  <c r="CN490" i="6"/>
  <c r="CO490" i="6"/>
  <c r="CP490" i="6"/>
  <c r="CQ490" i="6"/>
  <c r="CR490" i="6"/>
  <c r="CS490" i="6"/>
  <c r="AF491" i="6"/>
  <c r="AG491" i="6"/>
  <c r="AH491" i="6"/>
  <c r="AI491" i="6"/>
  <c r="AJ491" i="6"/>
  <c r="AK491" i="6"/>
  <c r="AP491" i="6"/>
  <c r="AV491" i="6" s="1"/>
  <c r="AQ491" i="6"/>
  <c r="AR491" i="6"/>
  <c r="AS491" i="6"/>
  <c r="AT491" i="6"/>
  <c r="AU491" i="6"/>
  <c r="AZ491" i="6"/>
  <c r="BA491" i="6"/>
  <c r="BB491" i="6"/>
  <c r="BC491" i="6"/>
  <c r="BD491" i="6"/>
  <c r="BE491" i="6"/>
  <c r="BJ491" i="6"/>
  <c r="BK491" i="6"/>
  <c r="BL491" i="6"/>
  <c r="BM491" i="6"/>
  <c r="BN491" i="6"/>
  <c r="BO491" i="6"/>
  <c r="BT491" i="6"/>
  <c r="BU491" i="6"/>
  <c r="BV491" i="6"/>
  <c r="BW491" i="6"/>
  <c r="BX491" i="6"/>
  <c r="BY491" i="6"/>
  <c r="CD491" i="6"/>
  <c r="CE491" i="6"/>
  <c r="CF491" i="6"/>
  <c r="CG491" i="6"/>
  <c r="CH491" i="6"/>
  <c r="CI491" i="6"/>
  <c r="CN491" i="6"/>
  <c r="CO491" i="6"/>
  <c r="CP491" i="6"/>
  <c r="CQ491" i="6"/>
  <c r="CR491" i="6"/>
  <c r="CS491" i="6"/>
  <c r="AF492" i="6"/>
  <c r="AG492" i="6"/>
  <c r="AH492" i="6"/>
  <c r="AI492" i="6"/>
  <c r="AJ492" i="6"/>
  <c r="AL492" i="6" s="1"/>
  <c r="AK492" i="6"/>
  <c r="AP492" i="6"/>
  <c r="AQ492" i="6"/>
  <c r="AR492" i="6"/>
  <c r="AS492" i="6"/>
  <c r="AT492" i="6"/>
  <c r="AU492" i="6"/>
  <c r="AZ492" i="6"/>
  <c r="BF492" i="6" s="1"/>
  <c r="BA492" i="6"/>
  <c r="BB492" i="6"/>
  <c r="BC492" i="6"/>
  <c r="BD492" i="6"/>
  <c r="BE492" i="6"/>
  <c r="BJ492" i="6"/>
  <c r="BK492" i="6"/>
  <c r="BL492" i="6"/>
  <c r="BM492" i="6"/>
  <c r="BN492" i="6"/>
  <c r="BO492" i="6"/>
  <c r="BT492" i="6"/>
  <c r="BU492" i="6"/>
  <c r="BV492" i="6"/>
  <c r="BW492" i="6"/>
  <c r="BX492" i="6"/>
  <c r="BY492" i="6"/>
  <c r="CD492" i="6"/>
  <c r="CE492" i="6"/>
  <c r="CF492" i="6"/>
  <c r="CG492" i="6"/>
  <c r="CH492" i="6"/>
  <c r="CI492" i="6"/>
  <c r="CN492" i="6"/>
  <c r="CO492" i="6"/>
  <c r="CP492" i="6"/>
  <c r="CQ492" i="6"/>
  <c r="CR492" i="6"/>
  <c r="CS492" i="6"/>
  <c r="AF493" i="6"/>
  <c r="AG493" i="6"/>
  <c r="AL493" i="6" s="1"/>
  <c r="AH493" i="6"/>
  <c r="AI493" i="6"/>
  <c r="AJ493" i="6"/>
  <c r="AK493" i="6"/>
  <c r="AP493" i="6"/>
  <c r="AQ493" i="6"/>
  <c r="AR493" i="6"/>
  <c r="AS493" i="6"/>
  <c r="AT493" i="6"/>
  <c r="AU493" i="6"/>
  <c r="AZ493" i="6"/>
  <c r="BA493" i="6"/>
  <c r="BB493" i="6"/>
  <c r="BC493" i="6"/>
  <c r="BD493" i="6"/>
  <c r="BE493" i="6"/>
  <c r="BJ493" i="6"/>
  <c r="BK493" i="6"/>
  <c r="BL493" i="6"/>
  <c r="BM493" i="6"/>
  <c r="BN493" i="6"/>
  <c r="BO493" i="6"/>
  <c r="BT493" i="6"/>
  <c r="BU493" i="6"/>
  <c r="BV493" i="6"/>
  <c r="BW493" i="6"/>
  <c r="BX493" i="6"/>
  <c r="BY493" i="6"/>
  <c r="CD493" i="6"/>
  <c r="CE493" i="6"/>
  <c r="CF493" i="6"/>
  <c r="CG493" i="6"/>
  <c r="CH493" i="6"/>
  <c r="CI493" i="6"/>
  <c r="CN493" i="6"/>
  <c r="CO493" i="6"/>
  <c r="CP493" i="6"/>
  <c r="CQ493" i="6"/>
  <c r="CR493" i="6"/>
  <c r="CS493" i="6"/>
  <c r="AF494" i="6"/>
  <c r="AG494" i="6"/>
  <c r="AH494" i="6"/>
  <c r="AI494" i="6"/>
  <c r="AJ494" i="6"/>
  <c r="AK494" i="6"/>
  <c r="AP494" i="6"/>
  <c r="AQ494" i="6"/>
  <c r="AR494" i="6"/>
  <c r="AS494" i="6"/>
  <c r="AT494" i="6"/>
  <c r="AU494" i="6"/>
  <c r="AZ494" i="6"/>
  <c r="BA494" i="6"/>
  <c r="BB494" i="6"/>
  <c r="BC494" i="6"/>
  <c r="BD494" i="6"/>
  <c r="BE494" i="6"/>
  <c r="BJ494" i="6"/>
  <c r="BK494" i="6"/>
  <c r="BL494" i="6"/>
  <c r="BM494" i="6"/>
  <c r="BN494" i="6"/>
  <c r="BO494" i="6"/>
  <c r="BT494" i="6"/>
  <c r="BU494" i="6"/>
  <c r="BV494" i="6"/>
  <c r="BW494" i="6"/>
  <c r="BX494" i="6"/>
  <c r="BY494" i="6"/>
  <c r="CD494" i="6"/>
  <c r="CE494" i="6"/>
  <c r="CF494" i="6"/>
  <c r="CG494" i="6"/>
  <c r="CH494" i="6"/>
  <c r="CI494" i="6"/>
  <c r="CN494" i="6"/>
  <c r="CO494" i="6"/>
  <c r="CP494" i="6"/>
  <c r="CQ494" i="6"/>
  <c r="CR494" i="6"/>
  <c r="CS494" i="6"/>
  <c r="AF495" i="6"/>
  <c r="AG495" i="6"/>
  <c r="AH495" i="6"/>
  <c r="AI495" i="6"/>
  <c r="AJ495" i="6"/>
  <c r="AK495" i="6"/>
  <c r="AP495" i="6"/>
  <c r="AQ495" i="6"/>
  <c r="AR495" i="6"/>
  <c r="AS495" i="6"/>
  <c r="AT495" i="6"/>
  <c r="AU495" i="6"/>
  <c r="AZ495" i="6"/>
  <c r="BA495" i="6"/>
  <c r="BB495" i="6"/>
  <c r="BC495" i="6"/>
  <c r="BD495" i="6"/>
  <c r="BE495" i="6"/>
  <c r="BJ495" i="6"/>
  <c r="BK495" i="6"/>
  <c r="BL495" i="6"/>
  <c r="BM495" i="6"/>
  <c r="BN495" i="6"/>
  <c r="BO495" i="6"/>
  <c r="BT495" i="6"/>
  <c r="BU495" i="6"/>
  <c r="BV495" i="6"/>
  <c r="BW495" i="6"/>
  <c r="BX495" i="6"/>
  <c r="BY495" i="6"/>
  <c r="CD495" i="6"/>
  <c r="CE495" i="6"/>
  <c r="CF495" i="6"/>
  <c r="CG495" i="6"/>
  <c r="CH495" i="6"/>
  <c r="CI495" i="6"/>
  <c r="CN495" i="6"/>
  <c r="CO495" i="6"/>
  <c r="CP495" i="6"/>
  <c r="CQ495" i="6"/>
  <c r="CR495" i="6"/>
  <c r="CS495" i="6"/>
  <c r="AF496" i="6"/>
  <c r="AG496" i="6"/>
  <c r="AH496" i="6"/>
  <c r="AI496" i="6"/>
  <c r="AJ496" i="6"/>
  <c r="AK496" i="6"/>
  <c r="AP496" i="6"/>
  <c r="AQ496" i="6"/>
  <c r="AR496" i="6"/>
  <c r="AS496" i="6"/>
  <c r="AT496" i="6"/>
  <c r="AU496" i="6"/>
  <c r="AZ496" i="6"/>
  <c r="BA496" i="6"/>
  <c r="BB496" i="6"/>
  <c r="BC496" i="6"/>
  <c r="BD496" i="6"/>
  <c r="BE496" i="6"/>
  <c r="BJ496" i="6"/>
  <c r="BK496" i="6"/>
  <c r="BL496" i="6"/>
  <c r="BM496" i="6"/>
  <c r="BN496" i="6"/>
  <c r="BO496" i="6"/>
  <c r="BT496" i="6"/>
  <c r="BU496" i="6"/>
  <c r="BV496" i="6"/>
  <c r="BW496" i="6"/>
  <c r="BX496" i="6"/>
  <c r="BY496" i="6"/>
  <c r="CD496" i="6"/>
  <c r="CE496" i="6"/>
  <c r="CF496" i="6"/>
  <c r="CG496" i="6"/>
  <c r="CH496" i="6"/>
  <c r="CI496" i="6"/>
  <c r="CN496" i="6"/>
  <c r="CO496" i="6"/>
  <c r="CP496" i="6"/>
  <c r="CQ496" i="6"/>
  <c r="CR496" i="6"/>
  <c r="CS496" i="6"/>
  <c r="AF497" i="6"/>
  <c r="AL497" i="6" s="1"/>
  <c r="AG497" i="6"/>
  <c r="AH497" i="6"/>
  <c r="AI497" i="6"/>
  <c r="AJ497" i="6"/>
  <c r="AK497" i="6"/>
  <c r="AP497" i="6"/>
  <c r="AQ497" i="6"/>
  <c r="AR497" i="6"/>
  <c r="AS497" i="6"/>
  <c r="AT497" i="6"/>
  <c r="AU497" i="6"/>
  <c r="AZ497" i="6"/>
  <c r="BA497" i="6"/>
  <c r="BB497" i="6"/>
  <c r="BC497" i="6"/>
  <c r="BD497" i="6"/>
  <c r="BE497" i="6"/>
  <c r="BJ497" i="6"/>
  <c r="BK497" i="6"/>
  <c r="BL497" i="6"/>
  <c r="BM497" i="6"/>
  <c r="BN497" i="6"/>
  <c r="BO497" i="6"/>
  <c r="BT497" i="6"/>
  <c r="BU497" i="6"/>
  <c r="BV497" i="6"/>
  <c r="BW497" i="6"/>
  <c r="BX497" i="6"/>
  <c r="BY497" i="6"/>
  <c r="CD497" i="6"/>
  <c r="CE497" i="6"/>
  <c r="CF497" i="6"/>
  <c r="CG497" i="6"/>
  <c r="CH497" i="6"/>
  <c r="CI497" i="6"/>
  <c r="CN497" i="6"/>
  <c r="CO497" i="6"/>
  <c r="CP497" i="6"/>
  <c r="CQ497" i="6"/>
  <c r="CR497" i="6"/>
  <c r="CS497" i="6"/>
  <c r="AF498" i="6"/>
  <c r="AG498" i="6"/>
  <c r="AH498" i="6"/>
  <c r="AI498" i="6"/>
  <c r="AJ498" i="6"/>
  <c r="AK498" i="6"/>
  <c r="AL498" i="6"/>
  <c r="AP498" i="6"/>
  <c r="AQ498" i="6"/>
  <c r="AR498" i="6"/>
  <c r="AS498" i="6"/>
  <c r="AT498" i="6"/>
  <c r="AU498" i="6"/>
  <c r="AZ498" i="6"/>
  <c r="BA498" i="6"/>
  <c r="BB498" i="6"/>
  <c r="BC498" i="6"/>
  <c r="BD498" i="6"/>
  <c r="BE498" i="6"/>
  <c r="BJ498" i="6"/>
  <c r="BK498" i="6"/>
  <c r="BL498" i="6"/>
  <c r="BM498" i="6"/>
  <c r="BN498" i="6"/>
  <c r="BO498" i="6"/>
  <c r="BT498" i="6"/>
  <c r="BU498" i="6"/>
  <c r="BV498" i="6"/>
  <c r="BW498" i="6"/>
  <c r="BX498" i="6"/>
  <c r="BY498" i="6"/>
  <c r="CD498" i="6"/>
  <c r="CE498" i="6"/>
  <c r="CF498" i="6"/>
  <c r="CG498" i="6"/>
  <c r="CH498" i="6"/>
  <c r="CI498" i="6"/>
  <c r="CN498" i="6"/>
  <c r="CO498" i="6"/>
  <c r="CP498" i="6"/>
  <c r="CQ498" i="6"/>
  <c r="CR498" i="6"/>
  <c r="CS498" i="6"/>
  <c r="AF499" i="6"/>
  <c r="AG499" i="6"/>
  <c r="AH499" i="6"/>
  <c r="AI499" i="6"/>
  <c r="AJ499" i="6"/>
  <c r="AK499" i="6"/>
  <c r="AP499" i="6"/>
  <c r="AQ499" i="6"/>
  <c r="AR499" i="6"/>
  <c r="AS499" i="6"/>
  <c r="AT499" i="6"/>
  <c r="AV499" i="6" s="1"/>
  <c r="AU499" i="6"/>
  <c r="AZ499" i="6"/>
  <c r="BF499" i="6" s="1"/>
  <c r="BA499" i="6"/>
  <c r="BB499" i="6"/>
  <c r="BC499" i="6"/>
  <c r="BD499" i="6"/>
  <c r="BE499" i="6"/>
  <c r="BJ499" i="6"/>
  <c r="BP499" i="6" s="1"/>
  <c r="BK499" i="6"/>
  <c r="BL499" i="6"/>
  <c r="BM499" i="6"/>
  <c r="BN499" i="6"/>
  <c r="BO499" i="6"/>
  <c r="BT499" i="6"/>
  <c r="BU499" i="6"/>
  <c r="BV499" i="6"/>
  <c r="BW499" i="6"/>
  <c r="BX499" i="6"/>
  <c r="BY499" i="6"/>
  <c r="CD499" i="6"/>
  <c r="CE499" i="6"/>
  <c r="CF499" i="6"/>
  <c r="CG499" i="6"/>
  <c r="CH499" i="6"/>
  <c r="CI499" i="6"/>
  <c r="CN499" i="6"/>
  <c r="CO499" i="6"/>
  <c r="CP499" i="6"/>
  <c r="CQ499" i="6"/>
  <c r="CR499" i="6"/>
  <c r="CS499" i="6"/>
  <c r="AF500" i="6"/>
  <c r="AG500" i="6"/>
  <c r="AH500" i="6"/>
  <c r="AI500" i="6"/>
  <c r="AJ500" i="6"/>
  <c r="AK500" i="6"/>
  <c r="AP500" i="6"/>
  <c r="AQ500" i="6"/>
  <c r="AR500" i="6"/>
  <c r="AS500" i="6"/>
  <c r="AT500" i="6"/>
  <c r="AU500" i="6"/>
  <c r="AZ500" i="6"/>
  <c r="BA500" i="6"/>
  <c r="BB500" i="6"/>
  <c r="BC500" i="6"/>
  <c r="BD500" i="6"/>
  <c r="BF500" i="6" s="1"/>
  <c r="BE500" i="6"/>
  <c r="BJ500" i="6"/>
  <c r="BK500" i="6"/>
  <c r="BL500" i="6"/>
  <c r="BM500" i="6"/>
  <c r="BN500" i="6"/>
  <c r="BO500" i="6"/>
  <c r="BT500" i="6"/>
  <c r="BU500" i="6"/>
  <c r="BV500" i="6"/>
  <c r="BW500" i="6"/>
  <c r="BX500" i="6"/>
  <c r="BY500" i="6"/>
  <c r="CD500" i="6"/>
  <c r="CE500" i="6"/>
  <c r="CF500" i="6"/>
  <c r="CG500" i="6"/>
  <c r="CH500" i="6"/>
  <c r="CI500" i="6"/>
  <c r="CN500" i="6"/>
  <c r="CO500" i="6"/>
  <c r="CP500" i="6"/>
  <c r="CQ500" i="6"/>
  <c r="CR500" i="6"/>
  <c r="CS500" i="6"/>
  <c r="AF501" i="6"/>
  <c r="AG501" i="6"/>
  <c r="AH501" i="6"/>
  <c r="AI501" i="6"/>
  <c r="AJ501" i="6"/>
  <c r="AK501" i="6"/>
  <c r="AP501" i="6"/>
  <c r="AQ501" i="6"/>
  <c r="AR501" i="6"/>
  <c r="AS501" i="6"/>
  <c r="AT501" i="6"/>
  <c r="AU501" i="6"/>
  <c r="AZ501" i="6"/>
  <c r="BA501" i="6"/>
  <c r="BF501" i="6" s="1"/>
  <c r="BB501" i="6"/>
  <c r="BC501" i="6"/>
  <c r="BD501" i="6"/>
  <c r="BE501" i="6"/>
  <c r="BJ501" i="6"/>
  <c r="BK501" i="6"/>
  <c r="BL501" i="6"/>
  <c r="BM501" i="6"/>
  <c r="BN501" i="6"/>
  <c r="BO501" i="6"/>
  <c r="BT501" i="6"/>
  <c r="BU501" i="6"/>
  <c r="BV501" i="6"/>
  <c r="BW501" i="6"/>
  <c r="BX501" i="6"/>
  <c r="BY501" i="6"/>
  <c r="CD501" i="6"/>
  <c r="CE501" i="6"/>
  <c r="CF501" i="6"/>
  <c r="CG501" i="6"/>
  <c r="CH501" i="6"/>
  <c r="CI501" i="6"/>
  <c r="CN501" i="6"/>
  <c r="CO501" i="6"/>
  <c r="CP501" i="6"/>
  <c r="CQ501" i="6"/>
  <c r="CR501" i="6"/>
  <c r="CS501" i="6"/>
  <c r="AF502" i="6"/>
  <c r="AG502" i="6"/>
  <c r="AH502" i="6"/>
  <c r="AL502" i="6" s="1"/>
  <c r="AI502" i="6"/>
  <c r="AJ502" i="6"/>
  <c r="AK502" i="6"/>
  <c r="AP502" i="6"/>
  <c r="AQ502" i="6"/>
  <c r="AR502" i="6"/>
  <c r="AS502" i="6"/>
  <c r="AT502" i="6"/>
  <c r="AU502" i="6"/>
  <c r="AZ502" i="6"/>
  <c r="BA502" i="6"/>
  <c r="BB502" i="6"/>
  <c r="BC502" i="6"/>
  <c r="BD502" i="6"/>
  <c r="BE502" i="6"/>
  <c r="BJ502" i="6"/>
  <c r="BK502" i="6"/>
  <c r="BL502" i="6"/>
  <c r="BM502" i="6"/>
  <c r="BN502" i="6"/>
  <c r="BO502" i="6"/>
  <c r="BT502" i="6"/>
  <c r="BU502" i="6"/>
  <c r="BV502" i="6"/>
  <c r="BW502" i="6"/>
  <c r="BX502" i="6"/>
  <c r="BY502" i="6"/>
  <c r="CD502" i="6"/>
  <c r="CE502" i="6"/>
  <c r="CF502" i="6"/>
  <c r="CG502" i="6"/>
  <c r="CH502" i="6"/>
  <c r="CI502" i="6"/>
  <c r="CN502" i="6"/>
  <c r="CT502" i="6" s="1"/>
  <c r="CO502" i="6"/>
  <c r="CP502" i="6"/>
  <c r="CQ502" i="6"/>
  <c r="CR502" i="6"/>
  <c r="CS502" i="6"/>
  <c r="AF503" i="6"/>
  <c r="AL503" i="6" s="1"/>
  <c r="AG503" i="6"/>
  <c r="AH503" i="6"/>
  <c r="AI503" i="6"/>
  <c r="AJ503" i="6"/>
  <c r="AK503" i="6"/>
  <c r="AP503" i="6"/>
  <c r="AQ503" i="6"/>
  <c r="AR503" i="6"/>
  <c r="AV503" i="6" s="1"/>
  <c r="AS503" i="6"/>
  <c r="AT503" i="6"/>
  <c r="AU503" i="6"/>
  <c r="AZ503" i="6"/>
  <c r="BA503" i="6"/>
  <c r="BB503" i="6"/>
  <c r="BC503" i="6"/>
  <c r="BD503" i="6"/>
  <c r="BE503" i="6"/>
  <c r="BJ503" i="6"/>
  <c r="BK503" i="6"/>
  <c r="BL503" i="6"/>
  <c r="BM503" i="6"/>
  <c r="BN503" i="6"/>
  <c r="BO503" i="6"/>
  <c r="BT503" i="6"/>
  <c r="BU503" i="6"/>
  <c r="BV503" i="6"/>
  <c r="BW503" i="6"/>
  <c r="BX503" i="6"/>
  <c r="BY503" i="6"/>
  <c r="CD503" i="6"/>
  <c r="CE503" i="6"/>
  <c r="CF503" i="6"/>
  <c r="CG503" i="6"/>
  <c r="CH503" i="6"/>
  <c r="CI503" i="6"/>
  <c r="CN503" i="6"/>
  <c r="CO503" i="6"/>
  <c r="CP503" i="6"/>
  <c r="CQ503" i="6"/>
  <c r="CR503" i="6"/>
  <c r="CS503" i="6"/>
  <c r="AF504" i="6"/>
  <c r="AL504" i="6" s="1"/>
  <c r="AG504" i="6"/>
  <c r="AH504" i="6"/>
  <c r="AI504" i="6"/>
  <c r="AJ504" i="6"/>
  <c r="AK504" i="6"/>
  <c r="AP504" i="6"/>
  <c r="AV504" i="6" s="1"/>
  <c r="AQ504" i="6"/>
  <c r="AR504" i="6"/>
  <c r="AS504" i="6"/>
  <c r="AT504" i="6"/>
  <c r="AU504" i="6"/>
  <c r="AZ504" i="6"/>
  <c r="BA504" i="6"/>
  <c r="BB504" i="6"/>
  <c r="BF504" i="6" s="1"/>
  <c r="BC504" i="6"/>
  <c r="BD504" i="6"/>
  <c r="BE504" i="6"/>
  <c r="BJ504" i="6"/>
  <c r="BK504" i="6"/>
  <c r="BL504" i="6"/>
  <c r="BM504" i="6"/>
  <c r="BN504" i="6"/>
  <c r="BO504" i="6"/>
  <c r="BT504" i="6"/>
  <c r="BU504" i="6"/>
  <c r="BV504" i="6"/>
  <c r="BW504" i="6"/>
  <c r="BX504" i="6"/>
  <c r="BY504" i="6"/>
  <c r="CD504" i="6"/>
  <c r="CE504" i="6"/>
  <c r="CF504" i="6"/>
  <c r="CG504" i="6"/>
  <c r="CH504" i="6"/>
  <c r="CI504" i="6"/>
  <c r="CN504" i="6"/>
  <c r="CO504" i="6"/>
  <c r="CP504" i="6"/>
  <c r="CQ504" i="6"/>
  <c r="CR504" i="6"/>
  <c r="CS504" i="6"/>
  <c r="AF505" i="6"/>
  <c r="AG505" i="6"/>
  <c r="AH505" i="6"/>
  <c r="AI505" i="6"/>
  <c r="AJ505" i="6"/>
  <c r="AK505" i="6"/>
  <c r="AP505" i="6"/>
  <c r="AV505" i="6" s="1"/>
  <c r="AQ505" i="6"/>
  <c r="AR505" i="6"/>
  <c r="AS505" i="6"/>
  <c r="AT505" i="6"/>
  <c r="AU505" i="6"/>
  <c r="AZ505" i="6"/>
  <c r="BF505" i="6" s="1"/>
  <c r="BA505" i="6"/>
  <c r="BB505" i="6"/>
  <c r="BC505" i="6"/>
  <c r="BD505" i="6"/>
  <c r="BE505" i="6"/>
  <c r="BJ505" i="6"/>
  <c r="BK505" i="6"/>
  <c r="BL505" i="6"/>
  <c r="BM505" i="6"/>
  <c r="BN505" i="6"/>
  <c r="BO505" i="6"/>
  <c r="BT505" i="6"/>
  <c r="BU505" i="6"/>
  <c r="BV505" i="6"/>
  <c r="BW505" i="6"/>
  <c r="BX505" i="6"/>
  <c r="BY505" i="6"/>
  <c r="CD505" i="6"/>
  <c r="CE505" i="6"/>
  <c r="CF505" i="6"/>
  <c r="CG505" i="6"/>
  <c r="CH505" i="6"/>
  <c r="CI505" i="6"/>
  <c r="CN505" i="6"/>
  <c r="CO505" i="6"/>
  <c r="CP505" i="6"/>
  <c r="CQ505" i="6"/>
  <c r="CR505" i="6"/>
  <c r="CS505" i="6"/>
  <c r="AF376" i="6"/>
  <c r="AG376" i="6"/>
  <c r="AH376" i="6"/>
  <c r="AI376" i="6"/>
  <c r="AJ376" i="6"/>
  <c r="AK376" i="6"/>
  <c r="AL376" i="6"/>
  <c r="AP376" i="6"/>
  <c r="AQ376" i="6"/>
  <c r="AR376" i="6"/>
  <c r="AS376" i="6"/>
  <c r="AT376" i="6"/>
  <c r="AU376" i="6"/>
  <c r="AZ376" i="6"/>
  <c r="BA376" i="6"/>
  <c r="BB376" i="6"/>
  <c r="BC376" i="6"/>
  <c r="BD376" i="6"/>
  <c r="BE376" i="6"/>
  <c r="BJ376" i="6"/>
  <c r="BK376" i="6"/>
  <c r="BL376" i="6"/>
  <c r="BM376" i="6"/>
  <c r="BN376" i="6"/>
  <c r="BO376" i="6"/>
  <c r="BT376" i="6"/>
  <c r="BU376" i="6"/>
  <c r="BV376" i="6"/>
  <c r="BW376" i="6"/>
  <c r="BX376" i="6"/>
  <c r="BY376" i="6"/>
  <c r="CD376" i="6"/>
  <c r="CE376" i="6"/>
  <c r="CF376" i="6"/>
  <c r="CG376" i="6"/>
  <c r="CH376" i="6"/>
  <c r="CI376" i="6"/>
  <c r="AF377" i="6"/>
  <c r="AG377" i="6"/>
  <c r="AH377" i="6"/>
  <c r="AI377" i="6"/>
  <c r="AJ377" i="6"/>
  <c r="AK377" i="6"/>
  <c r="AP377" i="6"/>
  <c r="AQ377" i="6"/>
  <c r="AR377" i="6"/>
  <c r="AS377" i="6"/>
  <c r="AT377" i="6"/>
  <c r="AU377" i="6"/>
  <c r="AZ377" i="6"/>
  <c r="BA377" i="6"/>
  <c r="BB377" i="6"/>
  <c r="BC377" i="6"/>
  <c r="BD377" i="6"/>
  <c r="BE377" i="6"/>
  <c r="BJ377" i="6"/>
  <c r="BK377" i="6"/>
  <c r="BL377" i="6"/>
  <c r="BM377" i="6"/>
  <c r="BN377" i="6"/>
  <c r="BO377" i="6"/>
  <c r="BT377" i="6"/>
  <c r="BU377" i="6"/>
  <c r="BV377" i="6"/>
  <c r="BW377" i="6"/>
  <c r="BX377" i="6"/>
  <c r="BY377" i="6"/>
  <c r="CD377" i="6"/>
  <c r="CE377" i="6"/>
  <c r="CF377" i="6"/>
  <c r="CG377" i="6"/>
  <c r="CH377" i="6"/>
  <c r="CI377" i="6"/>
  <c r="AF378" i="6"/>
  <c r="AG378" i="6"/>
  <c r="AH378" i="6"/>
  <c r="AI378" i="6"/>
  <c r="AJ378" i="6"/>
  <c r="AK378" i="6"/>
  <c r="AP378" i="6"/>
  <c r="AQ378" i="6"/>
  <c r="AR378" i="6"/>
  <c r="AS378" i="6"/>
  <c r="AT378" i="6"/>
  <c r="AU378" i="6"/>
  <c r="AZ378" i="6"/>
  <c r="BA378" i="6"/>
  <c r="BB378" i="6"/>
  <c r="BC378" i="6"/>
  <c r="BD378" i="6"/>
  <c r="BE378" i="6"/>
  <c r="BJ378" i="6"/>
  <c r="BK378" i="6"/>
  <c r="BL378" i="6"/>
  <c r="BM378" i="6"/>
  <c r="BN378" i="6"/>
  <c r="BO378" i="6"/>
  <c r="BT378" i="6"/>
  <c r="BU378" i="6"/>
  <c r="BV378" i="6"/>
  <c r="BW378" i="6"/>
  <c r="BX378" i="6"/>
  <c r="BY378" i="6"/>
  <c r="CD378" i="6"/>
  <c r="CE378" i="6"/>
  <c r="CF378" i="6"/>
  <c r="CG378" i="6"/>
  <c r="CH378" i="6"/>
  <c r="CI378" i="6"/>
  <c r="AF379" i="6"/>
  <c r="AG379" i="6"/>
  <c r="AH379" i="6"/>
  <c r="AI379" i="6"/>
  <c r="AJ379" i="6"/>
  <c r="AK379" i="6"/>
  <c r="AP379" i="6"/>
  <c r="AQ379" i="6"/>
  <c r="AR379" i="6"/>
  <c r="AS379" i="6"/>
  <c r="AT379" i="6"/>
  <c r="AU379" i="6"/>
  <c r="AZ379" i="6"/>
  <c r="BA379" i="6"/>
  <c r="BB379" i="6"/>
  <c r="BC379" i="6"/>
  <c r="BD379" i="6"/>
  <c r="BE379" i="6"/>
  <c r="BJ379" i="6"/>
  <c r="BK379" i="6"/>
  <c r="BL379" i="6"/>
  <c r="BM379" i="6"/>
  <c r="BN379" i="6"/>
  <c r="BO379" i="6"/>
  <c r="BT379" i="6"/>
  <c r="BU379" i="6"/>
  <c r="BV379" i="6"/>
  <c r="BW379" i="6"/>
  <c r="BX379" i="6"/>
  <c r="BY379" i="6"/>
  <c r="CD379" i="6"/>
  <c r="CE379" i="6"/>
  <c r="CF379" i="6"/>
  <c r="CG379" i="6"/>
  <c r="CH379" i="6"/>
  <c r="CI379" i="6"/>
  <c r="AF380" i="6"/>
  <c r="AL380" i="6" s="1"/>
  <c r="AG380" i="6"/>
  <c r="AH380" i="6"/>
  <c r="AI380" i="6"/>
  <c r="AJ380" i="6"/>
  <c r="AK380" i="6"/>
  <c r="AP380" i="6"/>
  <c r="AQ380" i="6"/>
  <c r="AR380" i="6"/>
  <c r="AS380" i="6"/>
  <c r="AT380" i="6"/>
  <c r="AU380" i="6"/>
  <c r="AV380" i="6"/>
  <c r="AZ380" i="6"/>
  <c r="BA380" i="6"/>
  <c r="BB380" i="6"/>
  <c r="BC380" i="6"/>
  <c r="BD380" i="6"/>
  <c r="BE380" i="6"/>
  <c r="BJ380" i="6"/>
  <c r="BK380" i="6"/>
  <c r="BL380" i="6"/>
  <c r="BM380" i="6"/>
  <c r="BN380" i="6"/>
  <c r="BO380" i="6"/>
  <c r="BT380" i="6"/>
  <c r="BU380" i="6"/>
  <c r="BV380" i="6"/>
  <c r="BW380" i="6"/>
  <c r="BX380" i="6"/>
  <c r="BY380" i="6"/>
  <c r="CD380" i="6"/>
  <c r="CE380" i="6"/>
  <c r="CF380" i="6"/>
  <c r="CG380" i="6"/>
  <c r="CH380" i="6"/>
  <c r="CI380" i="6"/>
  <c r="AF381" i="6"/>
  <c r="AG381" i="6"/>
  <c r="AH381" i="6"/>
  <c r="AI381" i="6"/>
  <c r="AJ381" i="6"/>
  <c r="AK381" i="6"/>
  <c r="AP381" i="6"/>
  <c r="AQ381" i="6"/>
  <c r="AR381" i="6"/>
  <c r="AS381" i="6"/>
  <c r="AT381" i="6"/>
  <c r="AU381" i="6"/>
  <c r="AZ381" i="6"/>
  <c r="BA381" i="6"/>
  <c r="BB381" i="6"/>
  <c r="BC381" i="6"/>
  <c r="BD381" i="6"/>
  <c r="BE381" i="6"/>
  <c r="BJ381" i="6"/>
  <c r="BK381" i="6"/>
  <c r="BL381" i="6"/>
  <c r="BM381" i="6"/>
  <c r="BN381" i="6"/>
  <c r="BO381" i="6"/>
  <c r="BT381" i="6"/>
  <c r="BU381" i="6"/>
  <c r="BV381" i="6"/>
  <c r="BW381" i="6"/>
  <c r="BX381" i="6"/>
  <c r="BY381" i="6"/>
  <c r="CD381" i="6"/>
  <c r="CE381" i="6"/>
  <c r="CF381" i="6"/>
  <c r="CG381" i="6"/>
  <c r="CH381" i="6"/>
  <c r="CI381" i="6"/>
  <c r="AF351" i="6"/>
  <c r="AG351" i="6"/>
  <c r="AH351" i="6"/>
  <c r="AL351" i="6" s="1"/>
  <c r="AI351" i="6"/>
  <c r="AJ351" i="6"/>
  <c r="AK351" i="6"/>
  <c r="AP351" i="6"/>
  <c r="AQ351" i="6"/>
  <c r="AR351" i="6"/>
  <c r="AS351" i="6"/>
  <c r="AT351" i="6"/>
  <c r="AU351" i="6"/>
  <c r="AZ351" i="6"/>
  <c r="BA351" i="6"/>
  <c r="BB351" i="6"/>
  <c r="BC351" i="6"/>
  <c r="BD351" i="6"/>
  <c r="BE351" i="6"/>
  <c r="BJ351" i="6"/>
  <c r="BK351" i="6"/>
  <c r="BL351" i="6"/>
  <c r="BM351" i="6"/>
  <c r="BN351" i="6"/>
  <c r="BO351" i="6"/>
  <c r="BT351" i="6"/>
  <c r="BU351" i="6"/>
  <c r="BV351" i="6"/>
  <c r="BW351" i="6"/>
  <c r="BX351" i="6"/>
  <c r="BY351" i="6"/>
  <c r="CD351" i="6"/>
  <c r="CJ351" i="6" s="1"/>
  <c r="CE351" i="6"/>
  <c r="CF351" i="6"/>
  <c r="CG351" i="6"/>
  <c r="CH351" i="6"/>
  <c r="CI351" i="6"/>
  <c r="AF352" i="6"/>
  <c r="AG352" i="6"/>
  <c r="AH352" i="6"/>
  <c r="AI352" i="6"/>
  <c r="AJ352" i="6"/>
  <c r="AK352" i="6"/>
  <c r="AP352" i="6"/>
  <c r="AQ352" i="6"/>
  <c r="AR352" i="6"/>
  <c r="AS352" i="6"/>
  <c r="AT352" i="6"/>
  <c r="AU352" i="6"/>
  <c r="AZ352" i="6"/>
  <c r="BA352" i="6"/>
  <c r="BB352" i="6"/>
  <c r="BC352" i="6"/>
  <c r="BD352" i="6"/>
  <c r="BE352" i="6"/>
  <c r="BJ352" i="6"/>
  <c r="BK352" i="6"/>
  <c r="BL352" i="6"/>
  <c r="BM352" i="6"/>
  <c r="BN352" i="6"/>
  <c r="BO352" i="6"/>
  <c r="BT352" i="6"/>
  <c r="BU352" i="6"/>
  <c r="BV352" i="6"/>
  <c r="BW352" i="6"/>
  <c r="BX352" i="6"/>
  <c r="BY352" i="6"/>
  <c r="CD352" i="6"/>
  <c r="CE352" i="6"/>
  <c r="CF352" i="6"/>
  <c r="CG352" i="6"/>
  <c r="CH352" i="6"/>
  <c r="CI352" i="6"/>
  <c r="AF353" i="6"/>
  <c r="AG353" i="6"/>
  <c r="AH353" i="6"/>
  <c r="AI353" i="6"/>
  <c r="AJ353" i="6"/>
  <c r="AK353" i="6"/>
  <c r="AP353" i="6"/>
  <c r="AV353" i="6" s="1"/>
  <c r="AQ353" i="6"/>
  <c r="AR353" i="6"/>
  <c r="AS353" i="6"/>
  <c r="AT353" i="6"/>
  <c r="AU353" i="6"/>
  <c r="AZ353" i="6"/>
  <c r="BA353" i="6"/>
  <c r="BB353" i="6"/>
  <c r="BC353" i="6"/>
  <c r="BD353" i="6"/>
  <c r="BE353" i="6"/>
  <c r="BJ353" i="6"/>
  <c r="BK353" i="6"/>
  <c r="BL353" i="6"/>
  <c r="BM353" i="6"/>
  <c r="BN353" i="6"/>
  <c r="BO353" i="6"/>
  <c r="BT353" i="6"/>
  <c r="BU353" i="6"/>
  <c r="BV353" i="6"/>
  <c r="BW353" i="6"/>
  <c r="BX353" i="6"/>
  <c r="BY353" i="6"/>
  <c r="CD353" i="6"/>
  <c r="CE353" i="6"/>
  <c r="CF353" i="6"/>
  <c r="CG353" i="6"/>
  <c r="CH353" i="6"/>
  <c r="CI353" i="6"/>
  <c r="AF354" i="6"/>
  <c r="AG354" i="6"/>
  <c r="AH354" i="6"/>
  <c r="AI354" i="6"/>
  <c r="AJ354" i="6"/>
  <c r="AK354" i="6"/>
  <c r="AP354" i="6"/>
  <c r="AQ354" i="6"/>
  <c r="AR354" i="6"/>
  <c r="AS354" i="6"/>
  <c r="AT354" i="6"/>
  <c r="AU354" i="6"/>
  <c r="AZ354" i="6"/>
  <c r="BA354" i="6"/>
  <c r="BB354" i="6"/>
  <c r="BC354" i="6"/>
  <c r="BD354" i="6"/>
  <c r="BE354" i="6"/>
  <c r="BJ354" i="6"/>
  <c r="BK354" i="6"/>
  <c r="BL354" i="6"/>
  <c r="BM354" i="6"/>
  <c r="BN354" i="6"/>
  <c r="BO354" i="6"/>
  <c r="BT354" i="6"/>
  <c r="BU354" i="6"/>
  <c r="BV354" i="6"/>
  <c r="BW354" i="6"/>
  <c r="BX354" i="6"/>
  <c r="BY354" i="6"/>
  <c r="CD354" i="6"/>
  <c r="CE354" i="6"/>
  <c r="CF354" i="6"/>
  <c r="CG354" i="6"/>
  <c r="CH354" i="6"/>
  <c r="CI354" i="6"/>
  <c r="AF355" i="6"/>
  <c r="AG355" i="6"/>
  <c r="AH355" i="6"/>
  <c r="AI355" i="6"/>
  <c r="AJ355" i="6"/>
  <c r="AK355" i="6"/>
  <c r="AL355" i="6"/>
  <c r="AP355" i="6"/>
  <c r="AQ355" i="6"/>
  <c r="AV355" i="6" s="1"/>
  <c r="AR355" i="6"/>
  <c r="AS355" i="6"/>
  <c r="AT355" i="6"/>
  <c r="AU355" i="6"/>
  <c r="AZ355" i="6"/>
  <c r="BA355" i="6"/>
  <c r="BB355" i="6"/>
  <c r="BC355" i="6"/>
  <c r="BD355" i="6"/>
  <c r="BE355" i="6"/>
  <c r="BJ355" i="6"/>
  <c r="BK355" i="6"/>
  <c r="BL355" i="6"/>
  <c r="BM355" i="6"/>
  <c r="BN355" i="6"/>
  <c r="BO355" i="6"/>
  <c r="BT355" i="6"/>
  <c r="BU355" i="6"/>
  <c r="BV355" i="6"/>
  <c r="BW355" i="6"/>
  <c r="BX355" i="6"/>
  <c r="BY355" i="6"/>
  <c r="CD355" i="6"/>
  <c r="CE355" i="6"/>
  <c r="CF355" i="6"/>
  <c r="CG355" i="6"/>
  <c r="CH355" i="6"/>
  <c r="CI355" i="6"/>
  <c r="AF308" i="6"/>
  <c r="AG308" i="6"/>
  <c r="AH308" i="6"/>
  <c r="AI308" i="6"/>
  <c r="AJ308" i="6"/>
  <c r="AK308" i="6"/>
  <c r="AF309" i="6"/>
  <c r="AG309" i="6"/>
  <c r="AH309" i="6"/>
  <c r="AI309" i="6"/>
  <c r="AJ309" i="6"/>
  <c r="AK309" i="6"/>
  <c r="AF310" i="6"/>
  <c r="AG310" i="6"/>
  <c r="AH310" i="6"/>
  <c r="AI310" i="6"/>
  <c r="AJ310" i="6"/>
  <c r="AK310" i="6"/>
  <c r="AF311" i="6"/>
  <c r="AG311" i="6"/>
  <c r="AH311" i="6"/>
  <c r="AL311" i="6" s="1"/>
  <c r="AI311" i="6"/>
  <c r="AJ311" i="6"/>
  <c r="AK311" i="6"/>
  <c r="AF312" i="6"/>
  <c r="AG312" i="6"/>
  <c r="AH312" i="6"/>
  <c r="AI312" i="6"/>
  <c r="AJ312" i="6"/>
  <c r="AK312" i="6"/>
  <c r="AF313" i="6"/>
  <c r="AL313" i="6" s="1"/>
  <c r="AG313" i="6"/>
  <c r="AH313" i="6"/>
  <c r="AI313" i="6"/>
  <c r="AJ313" i="6"/>
  <c r="AK313" i="6"/>
  <c r="AF314" i="6"/>
  <c r="AG314" i="6"/>
  <c r="AH314" i="6"/>
  <c r="AI314" i="6"/>
  <c r="AJ314" i="6"/>
  <c r="AK314" i="6"/>
  <c r="AF315" i="6"/>
  <c r="AG315" i="6"/>
  <c r="AH315" i="6"/>
  <c r="AI315" i="6"/>
  <c r="AJ315" i="6"/>
  <c r="AK315" i="6"/>
  <c r="AF316" i="6"/>
  <c r="AG316" i="6"/>
  <c r="AH316" i="6"/>
  <c r="AI316" i="6"/>
  <c r="AJ316" i="6"/>
  <c r="AK316" i="6"/>
  <c r="AF317" i="6"/>
  <c r="AL317" i="6" s="1"/>
  <c r="AG317" i="6"/>
  <c r="AH317" i="6"/>
  <c r="AI317" i="6"/>
  <c r="AJ317" i="6"/>
  <c r="AK317" i="6"/>
  <c r="AF318" i="6"/>
  <c r="AG318" i="6"/>
  <c r="AH318" i="6"/>
  <c r="AI318" i="6"/>
  <c r="AJ318" i="6"/>
  <c r="AK318" i="6"/>
  <c r="AF319" i="6"/>
  <c r="AL319" i="6" s="1"/>
  <c r="AG319" i="6"/>
  <c r="AH319" i="6"/>
  <c r="AI319" i="6"/>
  <c r="AJ319" i="6"/>
  <c r="AK319" i="6"/>
  <c r="AF320" i="6"/>
  <c r="AG320" i="6"/>
  <c r="AH320" i="6"/>
  <c r="AI320" i="6"/>
  <c r="AJ320" i="6"/>
  <c r="AK320" i="6"/>
  <c r="AF321" i="6"/>
  <c r="AG321" i="6"/>
  <c r="AH321" i="6"/>
  <c r="AI321" i="6"/>
  <c r="AJ321" i="6"/>
  <c r="AK321" i="6"/>
  <c r="AF322" i="6"/>
  <c r="AG322" i="6"/>
  <c r="AL322" i="6" s="1"/>
  <c r="AH322" i="6"/>
  <c r="AI322" i="6"/>
  <c r="AJ322" i="6"/>
  <c r="AK322" i="6"/>
  <c r="AF323" i="6"/>
  <c r="AG323" i="6"/>
  <c r="AH323" i="6"/>
  <c r="AI323" i="6"/>
  <c r="AJ323" i="6"/>
  <c r="AK323" i="6"/>
  <c r="AF324" i="6"/>
  <c r="AG324" i="6"/>
  <c r="AH324" i="6"/>
  <c r="AI324" i="6"/>
  <c r="AJ324" i="6"/>
  <c r="AK324" i="6"/>
  <c r="AF325" i="6"/>
  <c r="AG325" i="6"/>
  <c r="AH325" i="6"/>
  <c r="AI325" i="6"/>
  <c r="AJ325" i="6"/>
  <c r="AK325" i="6"/>
  <c r="AF326" i="6"/>
  <c r="AG326" i="6"/>
  <c r="AH326" i="6"/>
  <c r="AI326" i="6"/>
  <c r="AJ326" i="6"/>
  <c r="AK326" i="6"/>
  <c r="AF327" i="6"/>
  <c r="AG327" i="6"/>
  <c r="AH327" i="6"/>
  <c r="AL327" i="6" s="1"/>
  <c r="AI327" i="6"/>
  <c r="AJ327" i="6"/>
  <c r="AK327" i="6"/>
  <c r="AF328" i="6"/>
  <c r="AG328" i="6"/>
  <c r="AH328" i="6"/>
  <c r="AI328" i="6"/>
  <c r="AJ328" i="6"/>
  <c r="AK328" i="6"/>
  <c r="AF329" i="6"/>
  <c r="AG329" i="6"/>
  <c r="AH329" i="6"/>
  <c r="AI329" i="6"/>
  <c r="AJ329" i="6"/>
  <c r="AK329" i="6"/>
  <c r="AF330" i="6"/>
  <c r="AG330" i="6"/>
  <c r="AH330" i="6"/>
  <c r="AI330" i="6"/>
  <c r="AJ330" i="6"/>
  <c r="AK330" i="6"/>
  <c r="AF331" i="6"/>
  <c r="AG331" i="6"/>
  <c r="AH331" i="6"/>
  <c r="AL331" i="6" s="1"/>
  <c r="AI331" i="6"/>
  <c r="AJ331" i="6"/>
  <c r="AK331" i="6"/>
  <c r="AF265" i="6"/>
  <c r="AL265" i="6" s="1"/>
  <c r="AG265" i="6"/>
  <c r="AH265" i="6"/>
  <c r="AI265" i="6"/>
  <c r="AJ265" i="6"/>
  <c r="AK265" i="6"/>
  <c r="AP265" i="6"/>
  <c r="AQ265" i="6"/>
  <c r="AR265" i="6"/>
  <c r="AS265" i="6"/>
  <c r="AT265" i="6"/>
  <c r="AU265" i="6"/>
  <c r="AV265" i="6" s="1"/>
  <c r="AZ265" i="6"/>
  <c r="BA265" i="6"/>
  <c r="BB265" i="6"/>
  <c r="BF265" i="6" s="1"/>
  <c r="BC265" i="6"/>
  <c r="BD265" i="6"/>
  <c r="BE265" i="6"/>
  <c r="BJ265" i="6"/>
  <c r="BP265" i="6" s="1"/>
  <c r="BK265" i="6"/>
  <c r="BL265" i="6"/>
  <c r="BM265" i="6"/>
  <c r="BN265" i="6"/>
  <c r="BO265" i="6"/>
  <c r="BT265" i="6"/>
  <c r="BZ265" i="6" s="1"/>
  <c r="BU265" i="6"/>
  <c r="BV265" i="6"/>
  <c r="BW265" i="6"/>
  <c r="BX265" i="6"/>
  <c r="BY265" i="6"/>
  <c r="CD265" i="6"/>
  <c r="CE265" i="6"/>
  <c r="CJ265" i="6" s="1"/>
  <c r="CF265" i="6"/>
  <c r="CG265" i="6"/>
  <c r="CH265" i="6"/>
  <c r="CI265" i="6"/>
  <c r="CN265" i="6"/>
  <c r="CO265" i="6"/>
  <c r="CP265" i="6"/>
  <c r="CQ265" i="6"/>
  <c r="CT265" i="6" s="1"/>
  <c r="CR265" i="6"/>
  <c r="CS265" i="6"/>
  <c r="CX265" i="6"/>
  <c r="DD265" i="6" s="1"/>
  <c r="CY265" i="6"/>
  <c r="CZ265" i="6"/>
  <c r="DA265" i="6"/>
  <c r="DB265" i="6"/>
  <c r="DC265" i="6"/>
  <c r="DH265" i="6"/>
  <c r="DI265" i="6"/>
  <c r="DJ265" i="6"/>
  <c r="DK265" i="6"/>
  <c r="DL265" i="6"/>
  <c r="DM265" i="6"/>
  <c r="DN265" i="6" s="1"/>
  <c r="DR265" i="6"/>
  <c r="DS265" i="6"/>
  <c r="DT265" i="6"/>
  <c r="DU265" i="6"/>
  <c r="DV265" i="6"/>
  <c r="DW265" i="6"/>
  <c r="DX265" i="6"/>
  <c r="AF266" i="6"/>
  <c r="AL266" i="6" s="1"/>
  <c r="AG266" i="6"/>
  <c r="AH266" i="6"/>
  <c r="AI266" i="6"/>
  <c r="AJ266" i="6"/>
  <c r="AK266" i="6"/>
  <c r="AP266" i="6"/>
  <c r="AV266" i="6" s="1"/>
  <c r="AQ266" i="6"/>
  <c r="AR266" i="6"/>
  <c r="AS266" i="6"/>
  <c r="AT266" i="6"/>
  <c r="AU266" i="6"/>
  <c r="AZ266" i="6"/>
  <c r="BF266" i="6" s="1"/>
  <c r="BA266" i="6"/>
  <c r="BB266" i="6"/>
  <c r="BC266" i="6"/>
  <c r="BD266" i="6"/>
  <c r="BE266" i="6"/>
  <c r="BJ266" i="6"/>
  <c r="BK266" i="6"/>
  <c r="BP266" i="6" s="1"/>
  <c r="BL266" i="6"/>
  <c r="BM266" i="6"/>
  <c r="BN266" i="6"/>
  <c r="BO266" i="6"/>
  <c r="BT266" i="6"/>
  <c r="BU266" i="6"/>
  <c r="BV266" i="6"/>
  <c r="BZ266" i="6" s="1"/>
  <c r="BW266" i="6"/>
  <c r="BX266" i="6"/>
  <c r="BY266" i="6"/>
  <c r="CD266" i="6"/>
  <c r="CJ266" i="6" s="1"/>
  <c r="CE266" i="6"/>
  <c r="CF266" i="6"/>
  <c r="CG266" i="6"/>
  <c r="CH266" i="6"/>
  <c r="CI266" i="6"/>
  <c r="CN266" i="6"/>
  <c r="CO266" i="6"/>
  <c r="CP266" i="6"/>
  <c r="CQ266" i="6"/>
  <c r="CR266" i="6"/>
  <c r="CS266" i="6"/>
  <c r="CT266" i="6" s="1"/>
  <c r="CX266" i="6"/>
  <c r="CY266" i="6"/>
  <c r="CZ266" i="6"/>
  <c r="DA266" i="6"/>
  <c r="DB266" i="6"/>
  <c r="DC266" i="6"/>
  <c r="DD266" i="6"/>
  <c r="DH266" i="6"/>
  <c r="DN266" i="6" s="1"/>
  <c r="DI266" i="6"/>
  <c r="DJ266" i="6"/>
  <c r="DK266" i="6"/>
  <c r="DL266" i="6"/>
  <c r="DM266" i="6"/>
  <c r="DR266" i="6"/>
  <c r="DX266" i="6" s="1"/>
  <c r="DS266" i="6"/>
  <c r="DT266" i="6"/>
  <c r="DU266" i="6"/>
  <c r="DV266" i="6"/>
  <c r="DW266" i="6"/>
  <c r="AF267" i="6"/>
  <c r="AL267" i="6" s="1"/>
  <c r="AG267" i="6"/>
  <c r="AH267" i="6"/>
  <c r="AI267" i="6"/>
  <c r="AJ267" i="6"/>
  <c r="AK267" i="6"/>
  <c r="AP267" i="6"/>
  <c r="AQ267" i="6"/>
  <c r="AV267" i="6" s="1"/>
  <c r="AR267" i="6"/>
  <c r="AS267" i="6"/>
  <c r="AT267" i="6"/>
  <c r="AU267" i="6"/>
  <c r="AZ267" i="6"/>
  <c r="BA267" i="6"/>
  <c r="BB267" i="6"/>
  <c r="BF267" i="6" s="1"/>
  <c r="BC267" i="6"/>
  <c r="BD267" i="6"/>
  <c r="BE267" i="6"/>
  <c r="BJ267" i="6"/>
  <c r="BP267" i="6" s="1"/>
  <c r="BK267" i="6"/>
  <c r="BL267" i="6"/>
  <c r="BM267" i="6"/>
  <c r="BN267" i="6"/>
  <c r="BO267" i="6"/>
  <c r="BT267" i="6"/>
  <c r="BU267" i="6"/>
  <c r="BV267" i="6"/>
  <c r="BW267" i="6"/>
  <c r="BX267" i="6"/>
  <c r="BY267" i="6"/>
  <c r="BZ267" i="6" s="1"/>
  <c r="CD267" i="6"/>
  <c r="CE267" i="6"/>
  <c r="CF267" i="6"/>
  <c r="CG267" i="6"/>
  <c r="CH267" i="6"/>
  <c r="CI267" i="6"/>
  <c r="CJ267" i="6"/>
  <c r="CN267" i="6"/>
  <c r="CT267" i="6" s="1"/>
  <c r="CO267" i="6"/>
  <c r="CP267" i="6"/>
  <c r="CQ267" i="6"/>
  <c r="CR267" i="6"/>
  <c r="CS267" i="6"/>
  <c r="CX267" i="6"/>
  <c r="DD267" i="6" s="1"/>
  <c r="CY267" i="6"/>
  <c r="CZ267" i="6"/>
  <c r="DA267" i="6"/>
  <c r="DB267" i="6"/>
  <c r="DC267" i="6"/>
  <c r="DH267" i="6"/>
  <c r="DN267" i="6" s="1"/>
  <c r="DI267" i="6"/>
  <c r="DJ267" i="6"/>
  <c r="DK267" i="6"/>
  <c r="DL267" i="6"/>
  <c r="DM267" i="6"/>
  <c r="DR267" i="6"/>
  <c r="DS267" i="6"/>
  <c r="DX267" i="6" s="1"/>
  <c r="DT267" i="6"/>
  <c r="DU267" i="6"/>
  <c r="DV267" i="6"/>
  <c r="DW267" i="6"/>
  <c r="AF268" i="6"/>
  <c r="AG268" i="6"/>
  <c r="AH268" i="6"/>
  <c r="AI268" i="6"/>
  <c r="AL268" i="6" s="1"/>
  <c r="AJ268" i="6"/>
  <c r="AK268" i="6"/>
  <c r="AP268" i="6"/>
  <c r="AV268" i="6" s="1"/>
  <c r="AQ268" i="6"/>
  <c r="AR268" i="6"/>
  <c r="AS268" i="6"/>
  <c r="AT268" i="6"/>
  <c r="AU268" i="6"/>
  <c r="AZ268" i="6"/>
  <c r="BA268" i="6"/>
  <c r="BB268" i="6"/>
  <c r="BC268" i="6"/>
  <c r="BD268" i="6"/>
  <c r="BE268" i="6"/>
  <c r="BF268" i="6" s="1"/>
  <c r="BJ268" i="6"/>
  <c r="BK268" i="6"/>
  <c r="BL268" i="6"/>
  <c r="BM268" i="6"/>
  <c r="BN268" i="6"/>
  <c r="BO268" i="6"/>
  <c r="BP268" i="6"/>
  <c r="BT268" i="6"/>
  <c r="BZ268" i="6" s="1"/>
  <c r="BU268" i="6"/>
  <c r="BV268" i="6"/>
  <c r="BW268" i="6"/>
  <c r="BX268" i="6"/>
  <c r="BY268" i="6"/>
  <c r="CD268" i="6"/>
  <c r="CJ268" i="6" s="1"/>
  <c r="CE268" i="6"/>
  <c r="CF268" i="6"/>
  <c r="CG268" i="6"/>
  <c r="CH268" i="6"/>
  <c r="CI268" i="6"/>
  <c r="CN268" i="6"/>
  <c r="CT268" i="6" s="1"/>
  <c r="CO268" i="6"/>
  <c r="CP268" i="6"/>
  <c r="CQ268" i="6"/>
  <c r="CR268" i="6"/>
  <c r="CS268" i="6"/>
  <c r="CX268" i="6"/>
  <c r="CY268" i="6"/>
  <c r="DD268" i="6" s="1"/>
  <c r="CZ268" i="6"/>
  <c r="DA268" i="6"/>
  <c r="DB268" i="6"/>
  <c r="DC268" i="6"/>
  <c r="DH268" i="6"/>
  <c r="DI268" i="6"/>
  <c r="DJ268" i="6"/>
  <c r="DK268" i="6"/>
  <c r="DN268" i="6" s="1"/>
  <c r="DL268" i="6"/>
  <c r="DM268" i="6"/>
  <c r="DR268" i="6"/>
  <c r="DX268" i="6" s="1"/>
  <c r="DS268" i="6"/>
  <c r="DT268" i="6"/>
  <c r="DU268" i="6"/>
  <c r="DV268" i="6"/>
  <c r="DW268" i="6"/>
  <c r="AF269" i="6"/>
  <c r="AG269" i="6"/>
  <c r="AH269" i="6"/>
  <c r="AI269" i="6"/>
  <c r="AJ269" i="6"/>
  <c r="AK269" i="6"/>
  <c r="AL269" i="6" s="1"/>
  <c r="AP269" i="6"/>
  <c r="AQ269" i="6"/>
  <c r="AR269" i="6"/>
  <c r="AS269" i="6"/>
  <c r="AT269" i="6"/>
  <c r="AU269" i="6"/>
  <c r="AV269" i="6"/>
  <c r="AZ269" i="6"/>
  <c r="BF269" i="6" s="1"/>
  <c r="BA269" i="6"/>
  <c r="BB269" i="6"/>
  <c r="BC269" i="6"/>
  <c r="BD269" i="6"/>
  <c r="BE269" i="6"/>
  <c r="BJ269" i="6"/>
  <c r="BP269" i="6" s="1"/>
  <c r="BK269" i="6"/>
  <c r="BL269" i="6"/>
  <c r="BM269" i="6"/>
  <c r="BN269" i="6"/>
  <c r="BO269" i="6"/>
  <c r="BT269" i="6"/>
  <c r="BZ269" i="6" s="1"/>
  <c r="BU269" i="6"/>
  <c r="BV269" i="6"/>
  <c r="BW269" i="6"/>
  <c r="BX269" i="6"/>
  <c r="BY269" i="6"/>
  <c r="CD269" i="6"/>
  <c r="CE269" i="6"/>
  <c r="CJ269" i="6" s="1"/>
  <c r="CF269" i="6"/>
  <c r="CG269" i="6"/>
  <c r="CH269" i="6"/>
  <c r="CI269" i="6"/>
  <c r="CN269" i="6"/>
  <c r="CO269" i="6"/>
  <c r="CP269" i="6"/>
  <c r="CQ269" i="6"/>
  <c r="CT269" i="6" s="1"/>
  <c r="CR269" i="6"/>
  <c r="CS269" i="6"/>
  <c r="CX269" i="6"/>
  <c r="DD269" i="6" s="1"/>
  <c r="CY269" i="6"/>
  <c r="CZ269" i="6"/>
  <c r="DA269" i="6"/>
  <c r="DB269" i="6"/>
  <c r="DC269" i="6"/>
  <c r="DH269" i="6"/>
  <c r="DI269" i="6"/>
  <c r="DJ269" i="6"/>
  <c r="DK269" i="6"/>
  <c r="DL269" i="6"/>
  <c r="DM269" i="6"/>
  <c r="DN269" i="6" s="1"/>
  <c r="DR269" i="6"/>
  <c r="DS269" i="6"/>
  <c r="DT269" i="6"/>
  <c r="DU269" i="6"/>
  <c r="DV269" i="6"/>
  <c r="DW269" i="6"/>
  <c r="DX269" i="6"/>
  <c r="AF270" i="6"/>
  <c r="AL270" i="6" s="1"/>
  <c r="AG270" i="6"/>
  <c r="AH270" i="6"/>
  <c r="AI270" i="6"/>
  <c r="AJ270" i="6"/>
  <c r="AK270" i="6"/>
  <c r="AP270" i="6"/>
  <c r="AV270" i="6" s="1"/>
  <c r="AQ270" i="6"/>
  <c r="AR270" i="6"/>
  <c r="AS270" i="6"/>
  <c r="AT270" i="6"/>
  <c r="AU270" i="6"/>
  <c r="AZ270" i="6"/>
  <c r="BF270" i="6" s="1"/>
  <c r="BA270" i="6"/>
  <c r="BB270" i="6"/>
  <c r="BC270" i="6"/>
  <c r="BD270" i="6"/>
  <c r="BE270" i="6"/>
  <c r="BJ270" i="6"/>
  <c r="BK270" i="6"/>
  <c r="BP270" i="6" s="1"/>
  <c r="BL270" i="6"/>
  <c r="BM270" i="6"/>
  <c r="BN270" i="6"/>
  <c r="BO270" i="6"/>
  <c r="BT270" i="6"/>
  <c r="BU270" i="6"/>
  <c r="BV270" i="6"/>
  <c r="BZ270" i="6" s="1"/>
  <c r="BW270" i="6"/>
  <c r="BX270" i="6"/>
  <c r="BY270" i="6"/>
  <c r="CD270" i="6"/>
  <c r="CJ270" i="6" s="1"/>
  <c r="CE270" i="6"/>
  <c r="CF270" i="6"/>
  <c r="CG270" i="6"/>
  <c r="CH270" i="6"/>
  <c r="CI270" i="6"/>
  <c r="CN270" i="6"/>
  <c r="CO270" i="6"/>
  <c r="CP270" i="6"/>
  <c r="CQ270" i="6"/>
  <c r="CR270" i="6"/>
  <c r="CS270" i="6"/>
  <c r="CT270" i="6" s="1"/>
  <c r="CX270" i="6"/>
  <c r="CY270" i="6"/>
  <c r="CZ270" i="6"/>
  <c r="DA270" i="6"/>
  <c r="DB270" i="6"/>
  <c r="DC270" i="6"/>
  <c r="DD270" i="6"/>
  <c r="DH270" i="6"/>
  <c r="DN270" i="6" s="1"/>
  <c r="DI270" i="6"/>
  <c r="DJ270" i="6"/>
  <c r="DK270" i="6"/>
  <c r="DL270" i="6"/>
  <c r="DM270" i="6"/>
  <c r="DR270" i="6"/>
  <c r="DX270" i="6" s="1"/>
  <c r="DS270" i="6"/>
  <c r="DT270" i="6"/>
  <c r="DU270" i="6"/>
  <c r="DV270" i="6"/>
  <c r="DW270" i="6"/>
  <c r="AF271" i="6"/>
  <c r="AL271" i="6" s="1"/>
  <c r="AG271" i="6"/>
  <c r="AH271" i="6"/>
  <c r="AI271" i="6"/>
  <c r="AJ271" i="6"/>
  <c r="AK271" i="6"/>
  <c r="AP271" i="6"/>
  <c r="AQ271" i="6"/>
  <c r="AV271" i="6" s="1"/>
  <c r="AR271" i="6"/>
  <c r="AS271" i="6"/>
  <c r="AT271" i="6"/>
  <c r="AU271" i="6"/>
  <c r="AZ271" i="6"/>
  <c r="BA271" i="6"/>
  <c r="BB271" i="6"/>
  <c r="BF271" i="6" s="1"/>
  <c r="BC271" i="6"/>
  <c r="BD271" i="6"/>
  <c r="BE271" i="6"/>
  <c r="BJ271" i="6"/>
  <c r="BP271" i="6" s="1"/>
  <c r="BK271" i="6"/>
  <c r="BL271" i="6"/>
  <c r="BM271" i="6"/>
  <c r="BN271" i="6"/>
  <c r="BO271" i="6"/>
  <c r="BT271" i="6"/>
  <c r="BU271" i="6"/>
  <c r="BV271" i="6"/>
  <c r="BW271" i="6"/>
  <c r="BX271" i="6"/>
  <c r="BY271" i="6"/>
  <c r="BZ271" i="6" s="1"/>
  <c r="CD271" i="6"/>
  <c r="CE271" i="6"/>
  <c r="CF271" i="6"/>
  <c r="CG271" i="6"/>
  <c r="CH271" i="6"/>
  <c r="CI271" i="6"/>
  <c r="CJ271" i="6"/>
  <c r="CN271" i="6"/>
  <c r="CT271" i="6" s="1"/>
  <c r="CO271" i="6"/>
  <c r="CP271" i="6"/>
  <c r="CQ271" i="6"/>
  <c r="CR271" i="6"/>
  <c r="CS271" i="6"/>
  <c r="CX271" i="6"/>
  <c r="DD271" i="6" s="1"/>
  <c r="CY271" i="6"/>
  <c r="CZ271" i="6"/>
  <c r="DA271" i="6"/>
  <c r="DB271" i="6"/>
  <c r="DC271" i="6"/>
  <c r="DH271" i="6"/>
  <c r="DN271" i="6" s="1"/>
  <c r="DI271" i="6"/>
  <c r="DJ271" i="6"/>
  <c r="DK271" i="6"/>
  <c r="DL271" i="6"/>
  <c r="DM271" i="6"/>
  <c r="DR271" i="6"/>
  <c r="DS271" i="6"/>
  <c r="DX271" i="6" s="1"/>
  <c r="DT271" i="6"/>
  <c r="DU271" i="6"/>
  <c r="DV271" i="6"/>
  <c r="DW271" i="6"/>
  <c r="AF272" i="6"/>
  <c r="AG272" i="6"/>
  <c r="AH272" i="6"/>
  <c r="AI272" i="6"/>
  <c r="AL272" i="6" s="1"/>
  <c r="AJ272" i="6"/>
  <c r="AK272" i="6"/>
  <c r="AP272" i="6"/>
  <c r="AV272" i="6" s="1"/>
  <c r="AQ272" i="6"/>
  <c r="AR272" i="6"/>
  <c r="AS272" i="6"/>
  <c r="AT272" i="6"/>
  <c r="AU272" i="6"/>
  <c r="AZ272" i="6"/>
  <c r="BA272" i="6"/>
  <c r="BB272" i="6"/>
  <c r="BC272" i="6"/>
  <c r="BD272" i="6"/>
  <c r="BE272" i="6"/>
  <c r="BF272" i="6"/>
  <c r="BJ272" i="6"/>
  <c r="BK272" i="6"/>
  <c r="BL272" i="6"/>
  <c r="BM272" i="6"/>
  <c r="BN272" i="6"/>
  <c r="BO272" i="6"/>
  <c r="BP272" i="6"/>
  <c r="BT272" i="6"/>
  <c r="BZ272" i="6" s="1"/>
  <c r="BU272" i="6"/>
  <c r="BV272" i="6"/>
  <c r="BW272" i="6"/>
  <c r="BX272" i="6"/>
  <c r="BY272" i="6"/>
  <c r="CD272" i="6"/>
  <c r="CJ272" i="6" s="1"/>
  <c r="CE272" i="6"/>
  <c r="CF272" i="6"/>
  <c r="CG272" i="6"/>
  <c r="CH272" i="6"/>
  <c r="CI272" i="6"/>
  <c r="CN272" i="6"/>
  <c r="CT272" i="6" s="1"/>
  <c r="CO272" i="6"/>
  <c r="CP272" i="6"/>
  <c r="CQ272" i="6"/>
  <c r="CR272" i="6"/>
  <c r="CS272" i="6"/>
  <c r="CX272" i="6"/>
  <c r="CY272" i="6"/>
  <c r="DD272" i="6" s="1"/>
  <c r="CZ272" i="6"/>
  <c r="DA272" i="6"/>
  <c r="DB272" i="6"/>
  <c r="DC272" i="6"/>
  <c r="DH272" i="6"/>
  <c r="DI272" i="6"/>
  <c r="DJ272" i="6"/>
  <c r="DK272" i="6"/>
  <c r="DN272" i="6" s="1"/>
  <c r="DL272" i="6"/>
  <c r="DM272" i="6"/>
  <c r="DR272" i="6"/>
  <c r="DX272" i="6" s="1"/>
  <c r="DS272" i="6"/>
  <c r="DT272" i="6"/>
  <c r="DU272" i="6"/>
  <c r="DV272" i="6"/>
  <c r="DW272" i="6"/>
  <c r="AF273" i="6"/>
  <c r="AG273" i="6"/>
  <c r="AH273" i="6"/>
  <c r="AI273" i="6"/>
  <c r="AJ273" i="6"/>
  <c r="AK273" i="6"/>
  <c r="AL273" i="6"/>
  <c r="AP273" i="6"/>
  <c r="AQ273" i="6"/>
  <c r="AR273" i="6"/>
  <c r="AS273" i="6"/>
  <c r="AT273" i="6"/>
  <c r="AU273" i="6"/>
  <c r="AV273" i="6"/>
  <c r="AZ273" i="6"/>
  <c r="BF273" i="6" s="1"/>
  <c r="BA273" i="6"/>
  <c r="BB273" i="6"/>
  <c r="BC273" i="6"/>
  <c r="BD273" i="6"/>
  <c r="BE273" i="6"/>
  <c r="BJ273" i="6"/>
  <c r="BP273" i="6" s="1"/>
  <c r="BK273" i="6"/>
  <c r="BL273" i="6"/>
  <c r="BM273" i="6"/>
  <c r="BN273" i="6"/>
  <c r="BO273" i="6"/>
  <c r="BT273" i="6"/>
  <c r="BZ273" i="6" s="1"/>
  <c r="BU273" i="6"/>
  <c r="BV273" i="6"/>
  <c r="BW273" i="6"/>
  <c r="BX273" i="6"/>
  <c r="BY273" i="6"/>
  <c r="CD273" i="6"/>
  <c r="CE273" i="6"/>
  <c r="CJ273" i="6" s="1"/>
  <c r="CF273" i="6"/>
  <c r="CG273" i="6"/>
  <c r="CH273" i="6"/>
  <c r="CI273" i="6"/>
  <c r="CN273" i="6"/>
  <c r="CO273" i="6"/>
  <c r="CP273" i="6"/>
  <c r="CQ273" i="6"/>
  <c r="CT273" i="6" s="1"/>
  <c r="CR273" i="6"/>
  <c r="CS273" i="6"/>
  <c r="CX273" i="6"/>
  <c r="DD273" i="6" s="1"/>
  <c r="CY273" i="6"/>
  <c r="CZ273" i="6"/>
  <c r="DA273" i="6"/>
  <c r="DB273" i="6"/>
  <c r="DC273" i="6"/>
  <c r="DH273" i="6"/>
  <c r="DI273" i="6"/>
  <c r="DJ273" i="6"/>
  <c r="DK273" i="6"/>
  <c r="DL273" i="6"/>
  <c r="DM273" i="6"/>
  <c r="DN273" i="6"/>
  <c r="DR273" i="6"/>
  <c r="DS273" i="6"/>
  <c r="DT273" i="6"/>
  <c r="DU273" i="6"/>
  <c r="DV273" i="6"/>
  <c r="DW273" i="6"/>
  <c r="DX273" i="6"/>
  <c r="AF274" i="6"/>
  <c r="AL274" i="6" s="1"/>
  <c r="AG274" i="6"/>
  <c r="AH274" i="6"/>
  <c r="AI274" i="6"/>
  <c r="AJ274" i="6"/>
  <c r="AK274" i="6"/>
  <c r="AP274" i="6"/>
  <c r="AV274" i="6" s="1"/>
  <c r="AQ274" i="6"/>
  <c r="AR274" i="6"/>
  <c r="AS274" i="6"/>
  <c r="AT274" i="6"/>
  <c r="AU274" i="6"/>
  <c r="AZ274" i="6"/>
  <c r="BF274" i="6" s="1"/>
  <c r="BA274" i="6"/>
  <c r="BB274" i="6"/>
  <c r="BC274" i="6"/>
  <c r="BD274" i="6"/>
  <c r="BE274" i="6"/>
  <c r="BJ274" i="6"/>
  <c r="BK274" i="6"/>
  <c r="BP274" i="6" s="1"/>
  <c r="BL274" i="6"/>
  <c r="BM274" i="6"/>
  <c r="BN274" i="6"/>
  <c r="BO274" i="6"/>
  <c r="BT274" i="6"/>
  <c r="BU274" i="6"/>
  <c r="BV274" i="6"/>
  <c r="BZ274" i="6" s="1"/>
  <c r="BW274" i="6"/>
  <c r="BX274" i="6"/>
  <c r="BY274" i="6"/>
  <c r="CD274" i="6"/>
  <c r="CJ274" i="6" s="1"/>
  <c r="CE274" i="6"/>
  <c r="CF274" i="6"/>
  <c r="CG274" i="6"/>
  <c r="CH274" i="6"/>
  <c r="CI274" i="6"/>
  <c r="CN274" i="6"/>
  <c r="CO274" i="6"/>
  <c r="CP274" i="6"/>
  <c r="CQ274" i="6"/>
  <c r="CR274" i="6"/>
  <c r="CS274" i="6"/>
  <c r="CT274" i="6"/>
  <c r="CX274" i="6"/>
  <c r="CY274" i="6"/>
  <c r="CZ274" i="6"/>
  <c r="DA274" i="6"/>
  <c r="DB274" i="6"/>
  <c r="DC274" i="6"/>
  <c r="DD274" i="6"/>
  <c r="DH274" i="6"/>
  <c r="DN274" i="6" s="1"/>
  <c r="DI274" i="6"/>
  <c r="DJ274" i="6"/>
  <c r="DK274" i="6"/>
  <c r="DL274" i="6"/>
  <c r="DM274" i="6"/>
  <c r="DR274" i="6"/>
  <c r="DX274" i="6" s="1"/>
  <c r="DS274" i="6"/>
  <c r="DT274" i="6"/>
  <c r="DU274" i="6"/>
  <c r="DV274" i="6"/>
  <c r="DW274" i="6"/>
  <c r="AF275" i="6"/>
  <c r="AL275" i="6" s="1"/>
  <c r="AG275" i="6"/>
  <c r="AH275" i="6"/>
  <c r="AI275" i="6"/>
  <c r="AJ275" i="6"/>
  <c r="AK275" i="6"/>
  <c r="AP275" i="6"/>
  <c r="AQ275" i="6"/>
  <c r="AV275" i="6" s="1"/>
  <c r="AR275" i="6"/>
  <c r="AS275" i="6"/>
  <c r="AT275" i="6"/>
  <c r="AU275" i="6"/>
  <c r="AZ275" i="6"/>
  <c r="BA275" i="6"/>
  <c r="BB275" i="6"/>
  <c r="BF275" i="6" s="1"/>
  <c r="BC275" i="6"/>
  <c r="BD275" i="6"/>
  <c r="BE275" i="6"/>
  <c r="BJ275" i="6"/>
  <c r="BP275" i="6" s="1"/>
  <c r="BK275" i="6"/>
  <c r="BL275" i="6"/>
  <c r="BM275" i="6"/>
  <c r="BN275" i="6"/>
  <c r="BO275" i="6"/>
  <c r="BT275" i="6"/>
  <c r="BU275" i="6"/>
  <c r="BV275" i="6"/>
  <c r="BW275" i="6"/>
  <c r="BX275" i="6"/>
  <c r="BY275" i="6"/>
  <c r="BZ275" i="6"/>
  <c r="CD275" i="6"/>
  <c r="CE275" i="6"/>
  <c r="CF275" i="6"/>
  <c r="CG275" i="6"/>
  <c r="CH275" i="6"/>
  <c r="CI275" i="6"/>
  <c r="CJ275" i="6"/>
  <c r="CN275" i="6"/>
  <c r="CT275" i="6" s="1"/>
  <c r="CO275" i="6"/>
  <c r="CP275" i="6"/>
  <c r="CQ275" i="6"/>
  <c r="CR275" i="6"/>
  <c r="CS275" i="6"/>
  <c r="CX275" i="6"/>
  <c r="DD275" i="6" s="1"/>
  <c r="CY275" i="6"/>
  <c r="CZ275" i="6"/>
  <c r="DA275" i="6"/>
  <c r="DB275" i="6"/>
  <c r="DC275" i="6"/>
  <c r="DH275" i="6"/>
  <c r="DN275" i="6" s="1"/>
  <c r="DI275" i="6"/>
  <c r="DJ275" i="6"/>
  <c r="DK275" i="6"/>
  <c r="DL275" i="6"/>
  <c r="DM275" i="6"/>
  <c r="DR275" i="6"/>
  <c r="DS275" i="6"/>
  <c r="DX275" i="6" s="1"/>
  <c r="DT275" i="6"/>
  <c r="DU275" i="6"/>
  <c r="DV275" i="6"/>
  <c r="DW275" i="6"/>
  <c r="AF276" i="6"/>
  <c r="AG276" i="6"/>
  <c r="AH276" i="6"/>
  <c r="AI276" i="6"/>
  <c r="AL276" i="6" s="1"/>
  <c r="AJ276" i="6"/>
  <c r="AK276" i="6"/>
  <c r="AP276" i="6"/>
  <c r="AV276" i="6" s="1"/>
  <c r="AQ276" i="6"/>
  <c r="AR276" i="6"/>
  <c r="AS276" i="6"/>
  <c r="AT276" i="6"/>
  <c r="AU276" i="6"/>
  <c r="AZ276" i="6"/>
  <c r="BA276" i="6"/>
  <c r="BB276" i="6"/>
  <c r="BC276" i="6"/>
  <c r="BD276" i="6"/>
  <c r="BE276" i="6"/>
  <c r="BF276" i="6"/>
  <c r="BJ276" i="6"/>
  <c r="BK276" i="6"/>
  <c r="BL276" i="6"/>
  <c r="BM276" i="6"/>
  <c r="BN276" i="6"/>
  <c r="BO276" i="6"/>
  <c r="BP276" i="6"/>
  <c r="BT276" i="6"/>
  <c r="BZ276" i="6" s="1"/>
  <c r="BU276" i="6"/>
  <c r="BV276" i="6"/>
  <c r="BW276" i="6"/>
  <c r="BX276" i="6"/>
  <c r="BY276" i="6"/>
  <c r="CD276" i="6"/>
  <c r="CJ276" i="6" s="1"/>
  <c r="CE276" i="6"/>
  <c r="CF276" i="6"/>
  <c r="CG276" i="6"/>
  <c r="CH276" i="6"/>
  <c r="CI276" i="6"/>
  <c r="CN276" i="6"/>
  <c r="CT276" i="6" s="1"/>
  <c r="CO276" i="6"/>
  <c r="CP276" i="6"/>
  <c r="CQ276" i="6"/>
  <c r="CR276" i="6"/>
  <c r="CS276" i="6"/>
  <c r="CX276" i="6"/>
  <c r="CY276" i="6"/>
  <c r="DD276" i="6" s="1"/>
  <c r="CZ276" i="6"/>
  <c r="DA276" i="6"/>
  <c r="DB276" i="6"/>
  <c r="DC276" i="6"/>
  <c r="DH276" i="6"/>
  <c r="DI276" i="6"/>
  <c r="DJ276" i="6"/>
  <c r="DK276" i="6"/>
  <c r="DN276" i="6" s="1"/>
  <c r="DL276" i="6"/>
  <c r="DM276" i="6"/>
  <c r="DR276" i="6"/>
  <c r="DX276" i="6" s="1"/>
  <c r="DS276" i="6"/>
  <c r="DT276" i="6"/>
  <c r="DU276" i="6"/>
  <c r="DV276" i="6"/>
  <c r="DW276" i="6"/>
  <c r="AF277" i="6"/>
  <c r="AG277" i="6"/>
  <c r="AH277" i="6"/>
  <c r="AI277" i="6"/>
  <c r="AJ277" i="6"/>
  <c r="AK277" i="6"/>
  <c r="AL277" i="6"/>
  <c r="AP277" i="6"/>
  <c r="AQ277" i="6"/>
  <c r="AR277" i="6"/>
  <c r="AS277" i="6"/>
  <c r="AT277" i="6"/>
  <c r="AU277" i="6"/>
  <c r="AV277" i="6"/>
  <c r="AZ277" i="6"/>
  <c r="BF277" i="6" s="1"/>
  <c r="BA277" i="6"/>
  <c r="BB277" i="6"/>
  <c r="BC277" i="6"/>
  <c r="BD277" i="6"/>
  <c r="BE277" i="6"/>
  <c r="BJ277" i="6"/>
  <c r="BP277" i="6" s="1"/>
  <c r="BK277" i="6"/>
  <c r="BL277" i="6"/>
  <c r="BM277" i="6"/>
  <c r="BN277" i="6"/>
  <c r="BO277" i="6"/>
  <c r="BT277" i="6"/>
  <c r="BZ277" i="6" s="1"/>
  <c r="BU277" i="6"/>
  <c r="BV277" i="6"/>
  <c r="BW277" i="6"/>
  <c r="BX277" i="6"/>
  <c r="BY277" i="6"/>
  <c r="CD277" i="6"/>
  <c r="CE277" i="6"/>
  <c r="CJ277" i="6" s="1"/>
  <c r="CF277" i="6"/>
  <c r="CG277" i="6"/>
  <c r="CH277" i="6"/>
  <c r="CI277" i="6"/>
  <c r="CN277" i="6"/>
  <c r="CO277" i="6"/>
  <c r="CP277" i="6"/>
  <c r="CQ277" i="6"/>
  <c r="CT277" i="6" s="1"/>
  <c r="CR277" i="6"/>
  <c r="CS277" i="6"/>
  <c r="CX277" i="6"/>
  <c r="DD277" i="6" s="1"/>
  <c r="CY277" i="6"/>
  <c r="CZ277" i="6"/>
  <c r="DA277" i="6"/>
  <c r="DB277" i="6"/>
  <c r="DC277" i="6"/>
  <c r="DH277" i="6"/>
  <c r="DI277" i="6"/>
  <c r="DJ277" i="6"/>
  <c r="DK277" i="6"/>
  <c r="DL277" i="6"/>
  <c r="DM277" i="6"/>
  <c r="DN277" i="6"/>
  <c r="DR277" i="6"/>
  <c r="DS277" i="6"/>
  <c r="DT277" i="6"/>
  <c r="DU277" i="6"/>
  <c r="DV277" i="6"/>
  <c r="DW277" i="6"/>
  <c r="DX277" i="6"/>
  <c r="AF278" i="6"/>
  <c r="AL278" i="6" s="1"/>
  <c r="AG278" i="6"/>
  <c r="AH278" i="6"/>
  <c r="AI278" i="6"/>
  <c r="AJ278" i="6"/>
  <c r="AK278" i="6"/>
  <c r="AP278" i="6"/>
  <c r="AV278" i="6" s="1"/>
  <c r="AQ278" i="6"/>
  <c r="AR278" i="6"/>
  <c r="AS278" i="6"/>
  <c r="AT278" i="6"/>
  <c r="AU278" i="6"/>
  <c r="AZ278" i="6"/>
  <c r="BF278" i="6" s="1"/>
  <c r="BA278" i="6"/>
  <c r="BB278" i="6"/>
  <c r="BC278" i="6"/>
  <c r="BD278" i="6"/>
  <c r="BE278" i="6"/>
  <c r="BJ278" i="6"/>
  <c r="BK278" i="6"/>
  <c r="BP278" i="6" s="1"/>
  <c r="BL278" i="6"/>
  <c r="BM278" i="6"/>
  <c r="BN278" i="6"/>
  <c r="BO278" i="6"/>
  <c r="BT278" i="6"/>
  <c r="BU278" i="6"/>
  <c r="BV278" i="6"/>
  <c r="BZ278" i="6" s="1"/>
  <c r="BW278" i="6"/>
  <c r="BX278" i="6"/>
  <c r="BY278" i="6"/>
  <c r="CD278" i="6"/>
  <c r="CJ278" i="6" s="1"/>
  <c r="CE278" i="6"/>
  <c r="CF278" i="6"/>
  <c r="CG278" i="6"/>
  <c r="CH278" i="6"/>
  <c r="CI278" i="6"/>
  <c r="CN278" i="6"/>
  <c r="CO278" i="6"/>
  <c r="CP278" i="6"/>
  <c r="CQ278" i="6"/>
  <c r="CR278" i="6"/>
  <c r="CS278" i="6"/>
  <c r="CT278" i="6"/>
  <c r="CX278" i="6"/>
  <c r="CY278" i="6"/>
  <c r="CZ278" i="6"/>
  <c r="DA278" i="6"/>
  <c r="DB278" i="6"/>
  <c r="DC278" i="6"/>
  <c r="DD278" i="6"/>
  <c r="DH278" i="6"/>
  <c r="DN278" i="6" s="1"/>
  <c r="DI278" i="6"/>
  <c r="DJ278" i="6"/>
  <c r="DK278" i="6"/>
  <c r="DL278" i="6"/>
  <c r="DM278" i="6"/>
  <c r="DR278" i="6"/>
  <c r="DX278" i="6" s="1"/>
  <c r="DS278" i="6"/>
  <c r="DT278" i="6"/>
  <c r="DU278" i="6"/>
  <c r="DV278" i="6"/>
  <c r="DW278" i="6"/>
  <c r="AF279" i="6"/>
  <c r="AL279" i="6" s="1"/>
  <c r="AG279" i="6"/>
  <c r="AH279" i="6"/>
  <c r="AI279" i="6"/>
  <c r="AJ279" i="6"/>
  <c r="AK279" i="6"/>
  <c r="AP279" i="6"/>
  <c r="AQ279" i="6"/>
  <c r="AV279" i="6" s="1"/>
  <c r="AR279" i="6"/>
  <c r="AS279" i="6"/>
  <c r="AT279" i="6"/>
  <c r="AU279" i="6"/>
  <c r="AZ279" i="6"/>
  <c r="BA279" i="6"/>
  <c r="BB279" i="6"/>
  <c r="BF279" i="6" s="1"/>
  <c r="BC279" i="6"/>
  <c r="BD279" i="6"/>
  <c r="BE279" i="6"/>
  <c r="BJ279" i="6"/>
  <c r="BP279" i="6" s="1"/>
  <c r="BK279" i="6"/>
  <c r="BL279" i="6"/>
  <c r="BM279" i="6"/>
  <c r="BN279" i="6"/>
  <c r="BO279" i="6"/>
  <c r="BT279" i="6"/>
  <c r="BU279" i="6"/>
  <c r="BV279" i="6"/>
  <c r="BW279" i="6"/>
  <c r="BX279" i="6"/>
  <c r="BY279" i="6"/>
  <c r="BZ279" i="6"/>
  <c r="CD279" i="6"/>
  <c r="CE279" i="6"/>
  <c r="CF279" i="6"/>
  <c r="CG279" i="6"/>
  <c r="CH279" i="6"/>
  <c r="CI279" i="6"/>
  <c r="CJ279" i="6"/>
  <c r="CN279" i="6"/>
  <c r="CT279" i="6" s="1"/>
  <c r="CO279" i="6"/>
  <c r="CP279" i="6"/>
  <c r="CQ279" i="6"/>
  <c r="CR279" i="6"/>
  <c r="CS279" i="6"/>
  <c r="CX279" i="6"/>
  <c r="DD279" i="6" s="1"/>
  <c r="CY279" i="6"/>
  <c r="CZ279" i="6"/>
  <c r="DA279" i="6"/>
  <c r="DB279" i="6"/>
  <c r="DC279" i="6"/>
  <c r="DH279" i="6"/>
  <c r="DN279" i="6" s="1"/>
  <c r="DI279" i="6"/>
  <c r="DJ279" i="6"/>
  <c r="DK279" i="6"/>
  <c r="DL279" i="6"/>
  <c r="DM279" i="6"/>
  <c r="DR279" i="6"/>
  <c r="DS279" i="6"/>
  <c r="DX279" i="6" s="1"/>
  <c r="DT279" i="6"/>
  <c r="DU279" i="6"/>
  <c r="DV279" i="6"/>
  <c r="DW279" i="6"/>
  <c r="AF280" i="6"/>
  <c r="AG280" i="6"/>
  <c r="AH280" i="6"/>
  <c r="AI280" i="6"/>
  <c r="AL280" i="6" s="1"/>
  <c r="AJ280" i="6"/>
  <c r="AK280" i="6"/>
  <c r="AP280" i="6"/>
  <c r="AV280" i="6" s="1"/>
  <c r="AQ280" i="6"/>
  <c r="AR280" i="6"/>
  <c r="AS280" i="6"/>
  <c r="AT280" i="6"/>
  <c r="AU280" i="6"/>
  <c r="AZ280" i="6"/>
  <c r="BA280" i="6"/>
  <c r="BB280" i="6"/>
  <c r="BC280" i="6"/>
  <c r="BD280" i="6"/>
  <c r="BE280" i="6"/>
  <c r="BF280" i="6"/>
  <c r="BJ280" i="6"/>
  <c r="BK280" i="6"/>
  <c r="BL280" i="6"/>
  <c r="BM280" i="6"/>
  <c r="BN280" i="6"/>
  <c r="BO280" i="6"/>
  <c r="BP280" i="6"/>
  <c r="BT280" i="6"/>
  <c r="BZ280" i="6" s="1"/>
  <c r="BU280" i="6"/>
  <c r="BV280" i="6"/>
  <c r="BW280" i="6"/>
  <c r="BX280" i="6"/>
  <c r="BY280" i="6"/>
  <c r="CD280" i="6"/>
  <c r="CJ280" i="6" s="1"/>
  <c r="CE280" i="6"/>
  <c r="CF280" i="6"/>
  <c r="CG280" i="6"/>
  <c r="CH280" i="6"/>
  <c r="CI280" i="6"/>
  <c r="CN280" i="6"/>
  <c r="CT280" i="6" s="1"/>
  <c r="CO280" i="6"/>
  <c r="CP280" i="6"/>
  <c r="CQ280" i="6"/>
  <c r="CR280" i="6"/>
  <c r="CS280" i="6"/>
  <c r="CX280" i="6"/>
  <c r="CY280" i="6"/>
  <c r="DD280" i="6" s="1"/>
  <c r="CZ280" i="6"/>
  <c r="DA280" i="6"/>
  <c r="DB280" i="6"/>
  <c r="DC280" i="6"/>
  <c r="DH280" i="6"/>
  <c r="DI280" i="6"/>
  <c r="DJ280" i="6"/>
  <c r="DK280" i="6"/>
  <c r="DN280" i="6" s="1"/>
  <c r="DL280" i="6"/>
  <c r="DM280" i="6"/>
  <c r="DR280" i="6"/>
  <c r="DS280" i="6"/>
  <c r="DT280" i="6"/>
  <c r="DU280" i="6"/>
  <c r="DV280" i="6"/>
  <c r="DX280" i="6" s="1"/>
  <c r="DW280" i="6"/>
  <c r="AF281" i="6"/>
  <c r="AG281" i="6"/>
  <c r="AH281" i="6"/>
  <c r="AI281" i="6"/>
  <c r="AJ281" i="6"/>
  <c r="AK281" i="6"/>
  <c r="AL281" i="6"/>
  <c r="AP281" i="6"/>
  <c r="AQ281" i="6"/>
  <c r="AR281" i="6"/>
  <c r="AS281" i="6"/>
  <c r="AT281" i="6"/>
  <c r="AU281" i="6"/>
  <c r="AV281" i="6"/>
  <c r="AZ281" i="6"/>
  <c r="BF281" i="6" s="1"/>
  <c r="BA281" i="6"/>
  <c r="BB281" i="6"/>
  <c r="BC281" i="6"/>
  <c r="BD281" i="6"/>
  <c r="BE281" i="6"/>
  <c r="BJ281" i="6"/>
  <c r="BP281" i="6" s="1"/>
  <c r="BK281" i="6"/>
  <c r="BL281" i="6"/>
  <c r="BM281" i="6"/>
  <c r="BN281" i="6"/>
  <c r="BO281" i="6"/>
  <c r="BT281" i="6"/>
  <c r="BZ281" i="6" s="1"/>
  <c r="BU281" i="6"/>
  <c r="BV281" i="6"/>
  <c r="BW281" i="6"/>
  <c r="BX281" i="6"/>
  <c r="BY281" i="6"/>
  <c r="CD281" i="6"/>
  <c r="CE281" i="6"/>
  <c r="CJ281" i="6" s="1"/>
  <c r="CF281" i="6"/>
  <c r="CG281" i="6"/>
  <c r="CH281" i="6"/>
  <c r="CI281" i="6"/>
  <c r="CN281" i="6"/>
  <c r="CO281" i="6"/>
  <c r="CP281" i="6"/>
  <c r="CQ281" i="6"/>
  <c r="CT281" i="6" s="1"/>
  <c r="CR281" i="6"/>
  <c r="CS281" i="6"/>
  <c r="CX281" i="6"/>
  <c r="CY281" i="6"/>
  <c r="CZ281" i="6"/>
  <c r="DA281" i="6"/>
  <c r="DB281" i="6"/>
  <c r="DD281" i="6" s="1"/>
  <c r="DC281" i="6"/>
  <c r="DH281" i="6"/>
  <c r="DI281" i="6"/>
  <c r="DJ281" i="6"/>
  <c r="DK281" i="6"/>
  <c r="DL281" i="6"/>
  <c r="DM281" i="6"/>
  <c r="DN281" i="6"/>
  <c r="DR281" i="6"/>
  <c r="DS281" i="6"/>
  <c r="DT281" i="6"/>
  <c r="DU281" i="6"/>
  <c r="DV281" i="6"/>
  <c r="DW281" i="6"/>
  <c r="DX281" i="6"/>
  <c r="AF282" i="6"/>
  <c r="AL282" i="6" s="1"/>
  <c r="AG282" i="6"/>
  <c r="AH282" i="6"/>
  <c r="AI282" i="6"/>
  <c r="AJ282" i="6"/>
  <c r="AK282" i="6"/>
  <c r="AP282" i="6"/>
  <c r="AV282" i="6" s="1"/>
  <c r="AQ282" i="6"/>
  <c r="AR282" i="6"/>
  <c r="AS282" i="6"/>
  <c r="AT282" i="6"/>
  <c r="AU282" i="6"/>
  <c r="AZ282" i="6"/>
  <c r="BF282" i="6" s="1"/>
  <c r="BA282" i="6"/>
  <c r="BB282" i="6"/>
  <c r="BC282" i="6"/>
  <c r="BD282" i="6"/>
  <c r="BE282" i="6"/>
  <c r="BJ282" i="6"/>
  <c r="BK282" i="6"/>
  <c r="BP282" i="6" s="1"/>
  <c r="BL282" i="6"/>
  <c r="BM282" i="6"/>
  <c r="BN282" i="6"/>
  <c r="BO282" i="6"/>
  <c r="BT282" i="6"/>
  <c r="BU282" i="6"/>
  <c r="BV282" i="6"/>
  <c r="BZ282" i="6" s="1"/>
  <c r="BW282" i="6"/>
  <c r="BX282" i="6"/>
  <c r="BY282" i="6"/>
  <c r="CD282" i="6"/>
  <c r="CE282" i="6"/>
  <c r="CF282" i="6"/>
  <c r="CG282" i="6"/>
  <c r="CH282" i="6"/>
  <c r="CJ282" i="6" s="1"/>
  <c r="CI282" i="6"/>
  <c r="CN282" i="6"/>
  <c r="CO282" i="6"/>
  <c r="CP282" i="6"/>
  <c r="CQ282" i="6"/>
  <c r="CR282" i="6"/>
  <c r="CS282" i="6"/>
  <c r="CT282" i="6"/>
  <c r="CX282" i="6"/>
  <c r="CY282" i="6"/>
  <c r="CZ282" i="6"/>
  <c r="DA282" i="6"/>
  <c r="DB282" i="6"/>
  <c r="DC282" i="6"/>
  <c r="DD282" i="6"/>
  <c r="DH282" i="6"/>
  <c r="DN282" i="6" s="1"/>
  <c r="DI282" i="6"/>
  <c r="DJ282" i="6"/>
  <c r="DK282" i="6"/>
  <c r="DL282" i="6"/>
  <c r="DM282" i="6"/>
  <c r="DR282" i="6"/>
  <c r="DX282" i="6" s="1"/>
  <c r="DS282" i="6"/>
  <c r="DT282" i="6"/>
  <c r="DU282" i="6"/>
  <c r="DV282" i="6"/>
  <c r="DW282" i="6"/>
  <c r="AF283" i="6"/>
  <c r="AL283" i="6" s="1"/>
  <c r="AG283" i="6"/>
  <c r="AH283" i="6"/>
  <c r="AI283" i="6"/>
  <c r="AJ283" i="6"/>
  <c r="AK283" i="6"/>
  <c r="AP283" i="6"/>
  <c r="AQ283" i="6"/>
  <c r="AV283" i="6" s="1"/>
  <c r="AR283" i="6"/>
  <c r="AS283" i="6"/>
  <c r="AT283" i="6"/>
  <c r="AU283" i="6"/>
  <c r="AZ283" i="6"/>
  <c r="BA283" i="6"/>
  <c r="BB283" i="6"/>
  <c r="BF283" i="6" s="1"/>
  <c r="BC283" i="6"/>
  <c r="BD283" i="6"/>
  <c r="BE283" i="6"/>
  <c r="BJ283" i="6"/>
  <c r="BK283" i="6"/>
  <c r="BL283" i="6"/>
  <c r="BM283" i="6"/>
  <c r="BN283" i="6"/>
  <c r="BP283" i="6" s="1"/>
  <c r="BO283" i="6"/>
  <c r="BT283" i="6"/>
  <c r="BU283" i="6"/>
  <c r="BV283" i="6"/>
  <c r="BW283" i="6"/>
  <c r="BX283" i="6"/>
  <c r="BY283" i="6"/>
  <c r="BZ283" i="6"/>
  <c r="CD283" i="6"/>
  <c r="CE283" i="6"/>
  <c r="CF283" i="6"/>
  <c r="CG283" i="6"/>
  <c r="CH283" i="6"/>
  <c r="CI283" i="6"/>
  <c r="CJ283" i="6"/>
  <c r="CN283" i="6"/>
  <c r="CT283" i="6" s="1"/>
  <c r="CO283" i="6"/>
  <c r="CP283" i="6"/>
  <c r="CQ283" i="6"/>
  <c r="CR283" i="6"/>
  <c r="CS283" i="6"/>
  <c r="CX283" i="6"/>
  <c r="DD283" i="6" s="1"/>
  <c r="CY283" i="6"/>
  <c r="CZ283" i="6"/>
  <c r="DA283" i="6"/>
  <c r="DB283" i="6"/>
  <c r="DC283" i="6"/>
  <c r="DH283" i="6"/>
  <c r="DN283" i="6" s="1"/>
  <c r="DI283" i="6"/>
  <c r="DJ283" i="6"/>
  <c r="DK283" i="6"/>
  <c r="DL283" i="6"/>
  <c r="DM283" i="6"/>
  <c r="DR283" i="6"/>
  <c r="DS283" i="6"/>
  <c r="DX283" i="6" s="1"/>
  <c r="DT283" i="6"/>
  <c r="DU283" i="6"/>
  <c r="DV283" i="6"/>
  <c r="DW283" i="6"/>
  <c r="AF284" i="6"/>
  <c r="AG284" i="6"/>
  <c r="AH284" i="6"/>
  <c r="AI284" i="6"/>
  <c r="AL284" i="6" s="1"/>
  <c r="AJ284" i="6"/>
  <c r="AK284" i="6"/>
  <c r="AP284" i="6"/>
  <c r="AQ284" i="6"/>
  <c r="AR284" i="6"/>
  <c r="AS284" i="6"/>
  <c r="AT284" i="6"/>
  <c r="AV284" i="6" s="1"/>
  <c r="AU284" i="6"/>
  <c r="AZ284" i="6"/>
  <c r="BA284" i="6"/>
  <c r="BB284" i="6"/>
  <c r="BC284" i="6"/>
  <c r="BD284" i="6"/>
  <c r="BE284" i="6"/>
  <c r="BF284" i="6"/>
  <c r="BJ284" i="6"/>
  <c r="BK284" i="6"/>
  <c r="BL284" i="6"/>
  <c r="BM284" i="6"/>
  <c r="BN284" i="6"/>
  <c r="BO284" i="6"/>
  <c r="BP284" i="6"/>
  <c r="BT284" i="6"/>
  <c r="BZ284" i="6" s="1"/>
  <c r="BU284" i="6"/>
  <c r="BV284" i="6"/>
  <c r="BW284" i="6"/>
  <c r="BX284" i="6"/>
  <c r="BY284" i="6"/>
  <c r="CD284" i="6"/>
  <c r="CJ284" i="6" s="1"/>
  <c r="CE284" i="6"/>
  <c r="CF284" i="6"/>
  <c r="CG284" i="6"/>
  <c r="CH284" i="6"/>
  <c r="CI284" i="6"/>
  <c r="CN284" i="6"/>
  <c r="CT284" i="6" s="1"/>
  <c r="CO284" i="6"/>
  <c r="CP284" i="6"/>
  <c r="CQ284" i="6"/>
  <c r="CR284" i="6"/>
  <c r="CS284" i="6"/>
  <c r="CX284" i="6"/>
  <c r="DD284" i="6" s="1"/>
  <c r="CY284" i="6"/>
  <c r="CZ284" i="6"/>
  <c r="DA284" i="6"/>
  <c r="DB284" i="6"/>
  <c r="DC284" i="6"/>
  <c r="DH284" i="6"/>
  <c r="DI284" i="6"/>
  <c r="DJ284" i="6"/>
  <c r="DK284" i="6"/>
  <c r="DN284" i="6" s="1"/>
  <c r="DL284" i="6"/>
  <c r="DM284" i="6"/>
  <c r="DR284" i="6"/>
  <c r="DS284" i="6"/>
  <c r="DT284" i="6"/>
  <c r="DU284" i="6"/>
  <c r="DV284" i="6"/>
  <c r="DW284" i="6"/>
  <c r="DX284" i="6" s="1"/>
  <c r="AF285" i="6"/>
  <c r="AG285" i="6"/>
  <c r="AH285" i="6"/>
  <c r="AI285" i="6"/>
  <c r="AJ285" i="6"/>
  <c r="AK285" i="6"/>
  <c r="AL285" i="6"/>
  <c r="AP285" i="6"/>
  <c r="AV285" i="6" s="1"/>
  <c r="AQ285" i="6"/>
  <c r="AR285" i="6"/>
  <c r="AS285" i="6"/>
  <c r="AT285" i="6"/>
  <c r="AU285" i="6"/>
  <c r="AZ285" i="6"/>
  <c r="BF285" i="6" s="1"/>
  <c r="BA285" i="6"/>
  <c r="BB285" i="6"/>
  <c r="BC285" i="6"/>
  <c r="BD285" i="6"/>
  <c r="BE285" i="6"/>
  <c r="BJ285" i="6"/>
  <c r="BP285" i="6" s="1"/>
  <c r="BK285" i="6"/>
  <c r="BL285" i="6"/>
  <c r="BM285" i="6"/>
  <c r="BN285" i="6"/>
  <c r="BO285" i="6"/>
  <c r="BT285" i="6"/>
  <c r="BZ285" i="6" s="1"/>
  <c r="BU285" i="6"/>
  <c r="BV285" i="6"/>
  <c r="BW285" i="6"/>
  <c r="BX285" i="6"/>
  <c r="BY285" i="6"/>
  <c r="CD285" i="6"/>
  <c r="CJ285" i="6" s="1"/>
  <c r="CE285" i="6"/>
  <c r="CF285" i="6"/>
  <c r="CG285" i="6"/>
  <c r="CH285" i="6"/>
  <c r="CI285" i="6"/>
  <c r="CN285" i="6"/>
  <c r="CO285" i="6"/>
  <c r="CT285" i="6" s="1"/>
  <c r="CP285" i="6"/>
  <c r="CQ285" i="6"/>
  <c r="CR285" i="6"/>
  <c r="CS285" i="6"/>
  <c r="CX285" i="6"/>
  <c r="CY285" i="6"/>
  <c r="CZ285" i="6"/>
  <c r="DA285" i="6"/>
  <c r="DB285" i="6"/>
  <c r="DC285" i="6"/>
  <c r="DD285" i="6" s="1"/>
  <c r="DH285" i="6"/>
  <c r="DI285" i="6"/>
  <c r="DJ285" i="6"/>
  <c r="DK285" i="6"/>
  <c r="DL285" i="6"/>
  <c r="DM285" i="6"/>
  <c r="DN285" i="6"/>
  <c r="DR285" i="6"/>
  <c r="DX285" i="6" s="1"/>
  <c r="DS285" i="6"/>
  <c r="DT285" i="6"/>
  <c r="DU285" i="6"/>
  <c r="DV285" i="6"/>
  <c r="DW285" i="6"/>
  <c r="AF286" i="6"/>
  <c r="AL286" i="6" s="1"/>
  <c r="AG286" i="6"/>
  <c r="AH286" i="6"/>
  <c r="AI286" i="6"/>
  <c r="AJ286" i="6"/>
  <c r="AK286" i="6"/>
  <c r="AP286" i="6"/>
  <c r="AV286" i="6" s="1"/>
  <c r="AQ286" i="6"/>
  <c r="AR286" i="6"/>
  <c r="AS286" i="6"/>
  <c r="AT286" i="6"/>
  <c r="AU286" i="6"/>
  <c r="AZ286" i="6"/>
  <c r="BF286" i="6" s="1"/>
  <c r="BA286" i="6"/>
  <c r="BB286" i="6"/>
  <c r="BC286" i="6"/>
  <c r="BD286" i="6"/>
  <c r="BE286" i="6"/>
  <c r="BJ286" i="6"/>
  <c r="BP286" i="6" s="1"/>
  <c r="BK286" i="6"/>
  <c r="BL286" i="6"/>
  <c r="BM286" i="6"/>
  <c r="BN286" i="6"/>
  <c r="BO286" i="6"/>
  <c r="BT286" i="6"/>
  <c r="BU286" i="6"/>
  <c r="BZ286" i="6" s="1"/>
  <c r="BV286" i="6"/>
  <c r="BW286" i="6"/>
  <c r="BX286" i="6"/>
  <c r="BY286" i="6"/>
  <c r="CD286" i="6"/>
  <c r="CE286" i="6"/>
  <c r="CF286" i="6"/>
  <c r="CG286" i="6"/>
  <c r="CH286" i="6"/>
  <c r="CI286" i="6"/>
  <c r="CJ286" i="6" s="1"/>
  <c r="CN286" i="6"/>
  <c r="CO286" i="6"/>
  <c r="CP286" i="6"/>
  <c r="CQ286" i="6"/>
  <c r="CR286" i="6"/>
  <c r="CS286" i="6"/>
  <c r="CT286" i="6"/>
  <c r="CX286" i="6"/>
  <c r="DD286" i="6" s="1"/>
  <c r="CY286" i="6"/>
  <c r="CZ286" i="6"/>
  <c r="DA286" i="6"/>
  <c r="DB286" i="6"/>
  <c r="DC286" i="6"/>
  <c r="DH286" i="6"/>
  <c r="DN286" i="6" s="1"/>
  <c r="DI286" i="6"/>
  <c r="DJ286" i="6"/>
  <c r="DK286" i="6"/>
  <c r="DL286" i="6"/>
  <c r="DM286" i="6"/>
  <c r="DR286" i="6"/>
  <c r="DX286" i="6" s="1"/>
  <c r="DS286" i="6"/>
  <c r="DT286" i="6"/>
  <c r="DU286" i="6"/>
  <c r="DV286" i="6"/>
  <c r="DW286" i="6"/>
  <c r="AF287" i="6"/>
  <c r="AL287" i="6" s="1"/>
  <c r="AG287" i="6"/>
  <c r="AH287" i="6"/>
  <c r="AI287" i="6"/>
  <c r="AJ287" i="6"/>
  <c r="AK287" i="6"/>
  <c r="AP287" i="6"/>
  <c r="AV287" i="6" s="1"/>
  <c r="AQ287" i="6"/>
  <c r="AR287" i="6"/>
  <c r="AS287" i="6"/>
  <c r="AT287" i="6"/>
  <c r="AU287" i="6"/>
  <c r="AZ287" i="6"/>
  <c r="BA287" i="6"/>
  <c r="BF287" i="6" s="1"/>
  <c r="BB287" i="6"/>
  <c r="BC287" i="6"/>
  <c r="BD287" i="6"/>
  <c r="BE287" i="6"/>
  <c r="BJ287" i="6"/>
  <c r="BK287" i="6"/>
  <c r="BL287" i="6"/>
  <c r="BM287" i="6"/>
  <c r="BN287" i="6"/>
  <c r="BO287" i="6"/>
  <c r="BP287" i="6" s="1"/>
  <c r="BT287" i="6"/>
  <c r="BU287" i="6"/>
  <c r="BV287" i="6"/>
  <c r="BW287" i="6"/>
  <c r="BX287" i="6"/>
  <c r="BY287" i="6"/>
  <c r="BZ287" i="6"/>
  <c r="CD287" i="6"/>
  <c r="CJ287" i="6" s="1"/>
  <c r="CE287" i="6"/>
  <c r="CF287" i="6"/>
  <c r="CG287" i="6"/>
  <c r="CH287" i="6"/>
  <c r="CI287" i="6"/>
  <c r="CN287" i="6"/>
  <c r="CT287" i="6" s="1"/>
  <c r="CO287" i="6"/>
  <c r="CP287" i="6"/>
  <c r="CQ287" i="6"/>
  <c r="CR287" i="6"/>
  <c r="CS287" i="6"/>
  <c r="CX287" i="6"/>
  <c r="DD287" i="6" s="1"/>
  <c r="CY287" i="6"/>
  <c r="CZ287" i="6"/>
  <c r="DA287" i="6"/>
  <c r="DB287" i="6"/>
  <c r="DC287" i="6"/>
  <c r="DH287" i="6"/>
  <c r="DN287" i="6" s="1"/>
  <c r="DI287" i="6"/>
  <c r="DJ287" i="6"/>
  <c r="DK287" i="6"/>
  <c r="DL287" i="6"/>
  <c r="DM287" i="6"/>
  <c r="DR287" i="6"/>
  <c r="DX287" i="6" s="1"/>
  <c r="DS287" i="6"/>
  <c r="DT287" i="6"/>
  <c r="DU287" i="6"/>
  <c r="DV287" i="6"/>
  <c r="DW287" i="6"/>
  <c r="AF288" i="6"/>
  <c r="AG288" i="6"/>
  <c r="AL288" i="6" s="1"/>
  <c r="AH288" i="6"/>
  <c r="AI288" i="6"/>
  <c r="AJ288" i="6"/>
  <c r="AK288" i="6"/>
  <c r="AP288" i="6"/>
  <c r="AQ288" i="6"/>
  <c r="AR288" i="6"/>
  <c r="AS288" i="6"/>
  <c r="AT288" i="6"/>
  <c r="AU288" i="6"/>
  <c r="AV288" i="6" s="1"/>
  <c r="AZ288" i="6"/>
  <c r="BA288" i="6"/>
  <c r="BB288" i="6"/>
  <c r="BC288" i="6"/>
  <c r="BD288" i="6"/>
  <c r="BE288" i="6"/>
  <c r="BF288" i="6"/>
  <c r="BJ288" i="6"/>
  <c r="BP288" i="6" s="1"/>
  <c r="BK288" i="6"/>
  <c r="BL288" i="6"/>
  <c r="BM288" i="6"/>
  <c r="BN288" i="6"/>
  <c r="BO288" i="6"/>
  <c r="BT288" i="6"/>
  <c r="BZ288" i="6" s="1"/>
  <c r="BU288" i="6"/>
  <c r="BV288" i="6"/>
  <c r="BW288" i="6"/>
  <c r="BX288" i="6"/>
  <c r="BY288" i="6"/>
  <c r="CD288" i="6"/>
  <c r="CJ288" i="6" s="1"/>
  <c r="CE288" i="6"/>
  <c r="CF288" i="6"/>
  <c r="CG288" i="6"/>
  <c r="CH288" i="6"/>
  <c r="CI288" i="6"/>
  <c r="CN288" i="6"/>
  <c r="CT288" i="6" s="1"/>
  <c r="CO288" i="6"/>
  <c r="CP288" i="6"/>
  <c r="CQ288" i="6"/>
  <c r="CR288" i="6"/>
  <c r="CS288" i="6"/>
  <c r="CX288" i="6"/>
  <c r="DD288" i="6" s="1"/>
  <c r="CY288" i="6"/>
  <c r="CZ288" i="6"/>
  <c r="DA288" i="6"/>
  <c r="DB288" i="6"/>
  <c r="DC288" i="6"/>
  <c r="DH288" i="6"/>
  <c r="DI288" i="6"/>
  <c r="DJ288" i="6"/>
  <c r="DK288" i="6"/>
  <c r="DN288" i="6" s="1"/>
  <c r="DL288" i="6"/>
  <c r="DM288" i="6"/>
  <c r="DR288" i="6"/>
  <c r="DS288" i="6"/>
  <c r="DT288" i="6"/>
  <c r="DU288" i="6"/>
  <c r="DV288" i="6"/>
  <c r="DW288" i="6"/>
  <c r="DX288" i="6" s="1"/>
  <c r="AF232" i="6"/>
  <c r="AG232" i="6"/>
  <c r="AH232" i="6"/>
  <c r="AI232" i="6"/>
  <c r="AJ232" i="6"/>
  <c r="AK232" i="6"/>
  <c r="AL232" i="6"/>
  <c r="AP232" i="6"/>
  <c r="AQ232" i="6"/>
  <c r="AR232" i="6"/>
  <c r="AS232" i="6"/>
  <c r="AT232" i="6"/>
  <c r="AU232" i="6"/>
  <c r="AZ232" i="6"/>
  <c r="BA232" i="6"/>
  <c r="BB232" i="6"/>
  <c r="BC232" i="6"/>
  <c r="BD232" i="6"/>
  <c r="BE232" i="6"/>
  <c r="BJ232" i="6"/>
  <c r="BK232" i="6"/>
  <c r="BL232" i="6"/>
  <c r="BM232" i="6"/>
  <c r="BN232" i="6"/>
  <c r="BO232" i="6"/>
  <c r="BT232" i="6"/>
  <c r="BU232" i="6"/>
  <c r="BV232" i="6"/>
  <c r="BW232" i="6"/>
  <c r="BX232" i="6"/>
  <c r="BY232" i="6"/>
  <c r="CD232" i="6"/>
  <c r="CE232" i="6"/>
  <c r="CF232" i="6"/>
  <c r="CG232" i="6"/>
  <c r="CH232" i="6"/>
  <c r="CI232" i="6"/>
  <c r="AF233" i="6"/>
  <c r="AG233" i="6"/>
  <c r="AH233" i="6"/>
  <c r="AI233" i="6"/>
  <c r="AJ233" i="6"/>
  <c r="AK233" i="6"/>
  <c r="AP233" i="6"/>
  <c r="AQ233" i="6"/>
  <c r="AR233" i="6"/>
  <c r="AV233" i="6" s="1"/>
  <c r="AS233" i="6"/>
  <c r="AT233" i="6"/>
  <c r="AU233" i="6"/>
  <c r="AZ233" i="6"/>
  <c r="BA233" i="6"/>
  <c r="BB233" i="6"/>
  <c r="BC233" i="6"/>
  <c r="BD233" i="6"/>
  <c r="BE233" i="6"/>
  <c r="BJ233" i="6"/>
  <c r="BK233" i="6"/>
  <c r="BL233" i="6"/>
  <c r="BM233" i="6"/>
  <c r="BN233" i="6"/>
  <c r="BO233" i="6"/>
  <c r="BT233" i="6"/>
  <c r="BZ233" i="6" s="1"/>
  <c r="BU233" i="6"/>
  <c r="BV233" i="6"/>
  <c r="BW233" i="6"/>
  <c r="BX233" i="6"/>
  <c r="BY233" i="6"/>
  <c r="CD233" i="6"/>
  <c r="CE233" i="6"/>
  <c r="CF233" i="6"/>
  <c r="CG233" i="6"/>
  <c r="CH233" i="6"/>
  <c r="CI233" i="6"/>
  <c r="AF234" i="6"/>
  <c r="AG234" i="6"/>
  <c r="AH234" i="6"/>
  <c r="AI234" i="6"/>
  <c r="AJ234" i="6"/>
  <c r="AK234" i="6"/>
  <c r="AP234" i="6"/>
  <c r="AQ234" i="6"/>
  <c r="AR234" i="6"/>
  <c r="AS234" i="6"/>
  <c r="AT234" i="6"/>
  <c r="AU234" i="6"/>
  <c r="AZ234" i="6"/>
  <c r="BF234" i="6" s="1"/>
  <c r="BA234" i="6"/>
  <c r="BB234" i="6"/>
  <c r="BC234" i="6"/>
  <c r="BD234" i="6"/>
  <c r="BE234" i="6"/>
  <c r="BJ234" i="6"/>
  <c r="BK234" i="6"/>
  <c r="BL234" i="6"/>
  <c r="BM234" i="6"/>
  <c r="BN234" i="6"/>
  <c r="BO234" i="6"/>
  <c r="BT234" i="6"/>
  <c r="BU234" i="6"/>
  <c r="BV234" i="6"/>
  <c r="BW234" i="6"/>
  <c r="BX234" i="6"/>
  <c r="BY234" i="6"/>
  <c r="CD234" i="6"/>
  <c r="CE234" i="6"/>
  <c r="CF234" i="6"/>
  <c r="CG234" i="6"/>
  <c r="CH234" i="6"/>
  <c r="CI234" i="6"/>
  <c r="AF235" i="6"/>
  <c r="AG235" i="6"/>
  <c r="AH235" i="6"/>
  <c r="AI235" i="6"/>
  <c r="AJ235" i="6"/>
  <c r="AK235" i="6"/>
  <c r="AP235" i="6"/>
  <c r="AQ235" i="6"/>
  <c r="AR235" i="6"/>
  <c r="AS235" i="6"/>
  <c r="AT235" i="6"/>
  <c r="AU235" i="6"/>
  <c r="AZ235" i="6"/>
  <c r="BA235" i="6"/>
  <c r="BB235" i="6"/>
  <c r="BC235" i="6"/>
  <c r="BD235" i="6"/>
  <c r="BE235" i="6"/>
  <c r="BJ235" i="6"/>
  <c r="BK235" i="6"/>
  <c r="BL235" i="6"/>
  <c r="BM235" i="6"/>
  <c r="BN235" i="6"/>
  <c r="BO235" i="6"/>
  <c r="BT235" i="6"/>
  <c r="BU235" i="6"/>
  <c r="BV235" i="6"/>
  <c r="BW235" i="6"/>
  <c r="BX235" i="6"/>
  <c r="BY235" i="6"/>
  <c r="CD235" i="6"/>
  <c r="CJ235" i="6" s="1"/>
  <c r="CE235" i="6"/>
  <c r="CF235" i="6"/>
  <c r="CG235" i="6"/>
  <c r="CH235" i="6"/>
  <c r="CI235" i="6"/>
  <c r="AF236" i="6"/>
  <c r="AG236" i="6"/>
  <c r="AL236" i="6" s="1"/>
  <c r="AH236" i="6"/>
  <c r="AI236" i="6"/>
  <c r="AJ236" i="6"/>
  <c r="AK236" i="6"/>
  <c r="AP236" i="6"/>
  <c r="AQ236" i="6"/>
  <c r="AR236" i="6"/>
  <c r="AS236" i="6"/>
  <c r="AT236" i="6"/>
  <c r="AU236" i="6"/>
  <c r="AZ236" i="6"/>
  <c r="BA236" i="6"/>
  <c r="BB236" i="6"/>
  <c r="BC236" i="6"/>
  <c r="BD236" i="6"/>
  <c r="BE236" i="6"/>
  <c r="BJ236" i="6"/>
  <c r="BK236" i="6"/>
  <c r="BL236" i="6"/>
  <c r="BM236" i="6"/>
  <c r="BN236" i="6"/>
  <c r="BO236" i="6"/>
  <c r="BT236" i="6"/>
  <c r="BU236" i="6"/>
  <c r="BV236" i="6"/>
  <c r="BW236" i="6"/>
  <c r="BX236" i="6"/>
  <c r="BY236" i="6"/>
  <c r="CD236" i="6"/>
  <c r="CJ236" i="6" s="1"/>
  <c r="CE236" i="6"/>
  <c r="CF236" i="6"/>
  <c r="CG236" i="6"/>
  <c r="CH236" i="6"/>
  <c r="CI236" i="6"/>
  <c r="AF237" i="6"/>
  <c r="AG237" i="6"/>
  <c r="AH237" i="6"/>
  <c r="AI237" i="6"/>
  <c r="AJ237" i="6"/>
  <c r="AK237" i="6"/>
  <c r="AP237" i="6"/>
  <c r="AV237" i="6" s="1"/>
  <c r="AQ237" i="6"/>
  <c r="AR237" i="6"/>
  <c r="AS237" i="6"/>
  <c r="AT237" i="6"/>
  <c r="AU237" i="6"/>
  <c r="AZ237" i="6"/>
  <c r="BF237" i="6" s="1"/>
  <c r="BA237" i="6"/>
  <c r="BB237" i="6"/>
  <c r="BC237" i="6"/>
  <c r="BD237" i="6"/>
  <c r="BE237" i="6"/>
  <c r="BJ237" i="6"/>
  <c r="BK237" i="6"/>
  <c r="BL237" i="6"/>
  <c r="BM237" i="6"/>
  <c r="BN237" i="6"/>
  <c r="BO237" i="6"/>
  <c r="BT237" i="6"/>
  <c r="BU237" i="6"/>
  <c r="BV237" i="6"/>
  <c r="BW237" i="6"/>
  <c r="BX237" i="6"/>
  <c r="BY237" i="6"/>
  <c r="CD237" i="6"/>
  <c r="CE237" i="6"/>
  <c r="CF237" i="6"/>
  <c r="CG237" i="6"/>
  <c r="CH237" i="6"/>
  <c r="CI237" i="6"/>
  <c r="CD207" i="6"/>
  <c r="CE207" i="6"/>
  <c r="CF207" i="6"/>
  <c r="CG207" i="6"/>
  <c r="CH207" i="6"/>
  <c r="CJ207" i="6" s="1"/>
  <c r="CI207" i="6"/>
  <c r="CD208" i="6"/>
  <c r="CE208" i="6"/>
  <c r="CF208" i="6"/>
  <c r="CG208" i="6"/>
  <c r="CH208" i="6"/>
  <c r="CI208" i="6"/>
  <c r="CD209" i="6"/>
  <c r="CE209" i="6"/>
  <c r="CF209" i="6"/>
  <c r="CG209" i="6"/>
  <c r="CH209" i="6"/>
  <c r="CI209" i="6"/>
  <c r="CD210" i="6"/>
  <c r="CE210" i="6"/>
  <c r="CF210" i="6"/>
  <c r="CG210" i="6"/>
  <c r="CH210" i="6"/>
  <c r="CI210" i="6"/>
  <c r="CD211" i="6"/>
  <c r="CE211" i="6"/>
  <c r="CF211" i="6"/>
  <c r="CG211" i="6"/>
  <c r="CH211" i="6"/>
  <c r="CI211" i="6"/>
  <c r="AF207" i="6"/>
  <c r="AG207" i="6"/>
  <c r="AH207" i="6"/>
  <c r="AI207" i="6"/>
  <c r="AJ207" i="6"/>
  <c r="AK207" i="6"/>
  <c r="AP207" i="6"/>
  <c r="AQ207" i="6"/>
  <c r="AR207" i="6"/>
  <c r="AS207" i="6"/>
  <c r="AT207" i="6"/>
  <c r="AU207" i="6"/>
  <c r="AZ207" i="6"/>
  <c r="BA207" i="6"/>
  <c r="BB207" i="6"/>
  <c r="BC207" i="6"/>
  <c r="BD207" i="6"/>
  <c r="BE207" i="6"/>
  <c r="BJ207" i="6"/>
  <c r="BK207" i="6"/>
  <c r="BL207" i="6"/>
  <c r="BM207" i="6"/>
  <c r="BN207" i="6"/>
  <c r="BO207" i="6"/>
  <c r="BT207" i="6"/>
  <c r="BU207" i="6"/>
  <c r="BV207" i="6"/>
  <c r="BW207" i="6"/>
  <c r="BX207" i="6"/>
  <c r="BY207" i="6"/>
  <c r="AF208" i="6"/>
  <c r="AG208" i="6"/>
  <c r="AH208" i="6"/>
  <c r="AI208" i="6"/>
  <c r="AJ208" i="6"/>
  <c r="AK208" i="6"/>
  <c r="AP208" i="6"/>
  <c r="AQ208" i="6"/>
  <c r="AR208" i="6"/>
  <c r="AS208" i="6"/>
  <c r="AT208" i="6"/>
  <c r="AU208" i="6"/>
  <c r="AZ208" i="6"/>
  <c r="BA208" i="6"/>
  <c r="BB208" i="6"/>
  <c r="BF208" i="6" s="1"/>
  <c r="BC208" i="6"/>
  <c r="BD208" i="6"/>
  <c r="BE208" i="6"/>
  <c r="BJ208" i="6"/>
  <c r="BK208" i="6"/>
  <c r="BL208" i="6"/>
  <c r="BM208" i="6"/>
  <c r="BN208" i="6"/>
  <c r="BO208" i="6"/>
  <c r="BT208" i="6"/>
  <c r="BU208" i="6"/>
  <c r="BV208" i="6"/>
  <c r="BW208" i="6"/>
  <c r="BX208" i="6"/>
  <c r="BY208" i="6"/>
  <c r="AF209" i="6"/>
  <c r="AG209" i="6"/>
  <c r="AH209" i="6"/>
  <c r="AI209" i="6"/>
  <c r="AJ209" i="6"/>
  <c r="AK209" i="6"/>
  <c r="AP209" i="6"/>
  <c r="AQ209" i="6"/>
  <c r="AR209" i="6"/>
  <c r="AS209" i="6"/>
  <c r="AT209" i="6"/>
  <c r="AU209" i="6"/>
  <c r="AZ209" i="6"/>
  <c r="BA209" i="6"/>
  <c r="BB209" i="6"/>
  <c r="BC209" i="6"/>
  <c r="BD209" i="6"/>
  <c r="BE209" i="6"/>
  <c r="BJ209" i="6"/>
  <c r="BK209" i="6"/>
  <c r="BL209" i="6"/>
  <c r="BM209" i="6"/>
  <c r="BN209" i="6"/>
  <c r="BO209" i="6"/>
  <c r="BT209" i="6"/>
  <c r="BU209" i="6"/>
  <c r="BV209" i="6"/>
  <c r="BW209" i="6"/>
  <c r="BX209" i="6"/>
  <c r="BY209" i="6"/>
  <c r="AF210" i="6"/>
  <c r="AG210" i="6"/>
  <c r="AH210" i="6"/>
  <c r="AI210" i="6"/>
  <c r="AJ210" i="6"/>
  <c r="AL210" i="6" s="1"/>
  <c r="AK210" i="6"/>
  <c r="AP210" i="6"/>
  <c r="AQ210" i="6"/>
  <c r="AR210" i="6"/>
  <c r="AV210" i="6" s="1"/>
  <c r="AS210" i="6"/>
  <c r="AT210" i="6"/>
  <c r="AU210" i="6"/>
  <c r="AZ210" i="6"/>
  <c r="BA210" i="6"/>
  <c r="BB210" i="6"/>
  <c r="BC210" i="6"/>
  <c r="BD210" i="6"/>
  <c r="BE210" i="6"/>
  <c r="BJ210" i="6"/>
  <c r="BK210" i="6"/>
  <c r="BL210" i="6"/>
  <c r="BM210" i="6"/>
  <c r="BN210" i="6"/>
  <c r="BO210" i="6"/>
  <c r="BT210" i="6"/>
  <c r="BU210" i="6"/>
  <c r="BV210" i="6"/>
  <c r="BW210" i="6"/>
  <c r="BX210" i="6"/>
  <c r="BY210" i="6"/>
  <c r="AF211" i="6"/>
  <c r="AG211" i="6"/>
  <c r="AH211" i="6"/>
  <c r="AI211" i="6"/>
  <c r="AJ211" i="6"/>
  <c r="AK211" i="6"/>
  <c r="AP211" i="6"/>
  <c r="AQ211" i="6"/>
  <c r="AR211" i="6"/>
  <c r="AS211" i="6"/>
  <c r="AT211" i="6"/>
  <c r="AU211" i="6"/>
  <c r="AZ211" i="6"/>
  <c r="BA211" i="6"/>
  <c r="BB211" i="6"/>
  <c r="BC211" i="6"/>
  <c r="BD211" i="6"/>
  <c r="BE211" i="6"/>
  <c r="BJ211" i="6"/>
  <c r="BK211" i="6"/>
  <c r="BL211" i="6"/>
  <c r="BM211" i="6"/>
  <c r="BN211" i="6"/>
  <c r="BO211" i="6"/>
  <c r="BT211" i="6"/>
  <c r="BU211" i="6"/>
  <c r="BV211" i="6"/>
  <c r="BW211" i="6"/>
  <c r="BX211" i="6"/>
  <c r="BY211" i="6"/>
  <c r="AF164" i="6"/>
  <c r="AL164" i="6" s="1"/>
  <c r="AG164" i="6"/>
  <c r="AH164" i="6"/>
  <c r="AI164" i="6"/>
  <c r="AJ164" i="6"/>
  <c r="AK164" i="6"/>
  <c r="AP164" i="6"/>
  <c r="AV164" i="6" s="1"/>
  <c r="AQ164" i="6"/>
  <c r="AR164" i="6"/>
  <c r="AS164" i="6"/>
  <c r="AT164" i="6"/>
  <c r="AU164" i="6"/>
  <c r="AZ164" i="6"/>
  <c r="BA164" i="6"/>
  <c r="BF164" i="6" s="1"/>
  <c r="BB164" i="6"/>
  <c r="BC164" i="6"/>
  <c r="BD164" i="6"/>
  <c r="BE164" i="6"/>
  <c r="BJ164" i="6"/>
  <c r="BK164" i="6"/>
  <c r="BL164" i="6"/>
  <c r="BP164" i="6" s="1"/>
  <c r="BM164" i="6"/>
  <c r="BN164" i="6"/>
  <c r="BO164" i="6"/>
  <c r="BT164" i="6"/>
  <c r="BU164" i="6"/>
  <c r="BV164" i="6"/>
  <c r="BW164" i="6"/>
  <c r="BZ164" i="6" s="1"/>
  <c r="BX164" i="6"/>
  <c r="BY164" i="6"/>
  <c r="CD164" i="6"/>
  <c r="CJ164" i="6" s="1"/>
  <c r="CE164" i="6"/>
  <c r="CF164" i="6"/>
  <c r="CG164" i="6"/>
  <c r="CH164" i="6"/>
  <c r="CI164" i="6"/>
  <c r="CN164" i="6"/>
  <c r="CO164" i="6"/>
  <c r="CP164" i="6"/>
  <c r="CQ164" i="6"/>
  <c r="CR164" i="6"/>
  <c r="CS164" i="6"/>
  <c r="CX164" i="6"/>
  <c r="CY164" i="6"/>
  <c r="CZ164" i="6"/>
  <c r="DD164" i="6" s="1"/>
  <c r="DA164" i="6"/>
  <c r="DB164" i="6"/>
  <c r="DC164" i="6"/>
  <c r="DH164" i="6"/>
  <c r="DI164" i="6"/>
  <c r="DJ164" i="6"/>
  <c r="DK164" i="6"/>
  <c r="DL164" i="6"/>
  <c r="DM164" i="6"/>
  <c r="AF165" i="6"/>
  <c r="AL165" i="6" s="1"/>
  <c r="AG165" i="6"/>
  <c r="AH165" i="6"/>
  <c r="AI165" i="6"/>
  <c r="AJ165" i="6"/>
  <c r="AK165" i="6"/>
  <c r="AP165" i="6"/>
  <c r="AQ165" i="6"/>
  <c r="AV165" i="6" s="1"/>
  <c r="AR165" i="6"/>
  <c r="AS165" i="6"/>
  <c r="AT165" i="6"/>
  <c r="AU165" i="6"/>
  <c r="AZ165" i="6"/>
  <c r="BF165" i="6" s="1"/>
  <c r="BA165" i="6"/>
  <c r="BB165" i="6"/>
  <c r="BC165" i="6"/>
  <c r="BD165" i="6"/>
  <c r="BE165" i="6"/>
  <c r="BJ165" i="6"/>
  <c r="BK165" i="6"/>
  <c r="BL165" i="6"/>
  <c r="BM165" i="6"/>
  <c r="BP165" i="6" s="1"/>
  <c r="BN165" i="6"/>
  <c r="BO165" i="6"/>
  <c r="BT165" i="6"/>
  <c r="BZ165" i="6" s="1"/>
  <c r="BU165" i="6"/>
  <c r="BV165" i="6"/>
  <c r="BW165" i="6"/>
  <c r="BX165" i="6"/>
  <c r="BY165" i="6"/>
  <c r="CD165" i="6"/>
  <c r="CJ165" i="6" s="1"/>
  <c r="CE165" i="6"/>
  <c r="CF165" i="6"/>
  <c r="CG165" i="6"/>
  <c r="CH165" i="6"/>
  <c r="CI165" i="6"/>
  <c r="CN165" i="6"/>
  <c r="CO165" i="6"/>
  <c r="CT165" i="6" s="1"/>
  <c r="CP165" i="6"/>
  <c r="CQ165" i="6"/>
  <c r="CR165" i="6"/>
  <c r="CS165" i="6"/>
  <c r="CX165" i="6"/>
  <c r="CY165" i="6"/>
  <c r="CZ165" i="6"/>
  <c r="DA165" i="6"/>
  <c r="DB165" i="6"/>
  <c r="DC165" i="6"/>
  <c r="DH165" i="6"/>
  <c r="DI165" i="6"/>
  <c r="DJ165" i="6"/>
  <c r="DK165" i="6"/>
  <c r="DL165" i="6"/>
  <c r="DM165" i="6"/>
  <c r="AF166" i="6"/>
  <c r="AG166" i="6"/>
  <c r="AL166" i="6" s="1"/>
  <c r="AH166" i="6"/>
  <c r="AI166" i="6"/>
  <c r="AJ166" i="6"/>
  <c r="AK166" i="6"/>
  <c r="AP166" i="6"/>
  <c r="AV166" i="6" s="1"/>
  <c r="AQ166" i="6"/>
  <c r="AR166" i="6"/>
  <c r="AS166" i="6"/>
  <c r="AT166" i="6"/>
  <c r="AU166" i="6"/>
  <c r="AZ166" i="6"/>
  <c r="BA166" i="6"/>
  <c r="BB166" i="6"/>
  <c r="BC166" i="6"/>
  <c r="BF166" i="6" s="1"/>
  <c r="BD166" i="6"/>
  <c r="BE166" i="6"/>
  <c r="BJ166" i="6"/>
  <c r="BK166" i="6"/>
  <c r="BP166" i="6" s="1"/>
  <c r="BL166" i="6"/>
  <c r="BM166" i="6"/>
  <c r="BN166" i="6"/>
  <c r="BO166" i="6"/>
  <c r="BT166" i="6"/>
  <c r="BZ166" i="6" s="1"/>
  <c r="BU166" i="6"/>
  <c r="BV166" i="6"/>
  <c r="BW166" i="6"/>
  <c r="BX166" i="6"/>
  <c r="BY166" i="6"/>
  <c r="CD166" i="6"/>
  <c r="CE166" i="6"/>
  <c r="CF166" i="6"/>
  <c r="CG166" i="6"/>
  <c r="CH166" i="6"/>
  <c r="CI166" i="6"/>
  <c r="CJ166" i="6"/>
  <c r="CN166" i="6"/>
  <c r="CO166" i="6"/>
  <c r="CT166" i="6" s="1"/>
  <c r="CP166" i="6"/>
  <c r="CQ166" i="6"/>
  <c r="CR166" i="6"/>
  <c r="CS166" i="6"/>
  <c r="CX166" i="6"/>
  <c r="CY166" i="6"/>
  <c r="CZ166" i="6"/>
  <c r="DA166" i="6"/>
  <c r="DB166" i="6"/>
  <c r="DC166" i="6"/>
  <c r="DH166" i="6"/>
  <c r="DI166" i="6"/>
  <c r="DJ166" i="6"/>
  <c r="DK166" i="6"/>
  <c r="DL166" i="6"/>
  <c r="DM166" i="6"/>
  <c r="AF167" i="6"/>
  <c r="AL167" i="6" s="1"/>
  <c r="AG167" i="6"/>
  <c r="AH167" i="6"/>
  <c r="AI167" i="6"/>
  <c r="AJ167" i="6"/>
  <c r="AK167" i="6"/>
  <c r="AP167" i="6"/>
  <c r="AV167" i="6" s="1"/>
  <c r="AQ167" i="6"/>
  <c r="AR167" i="6"/>
  <c r="AS167" i="6"/>
  <c r="AT167" i="6"/>
  <c r="AU167" i="6"/>
  <c r="AZ167" i="6"/>
  <c r="BA167" i="6"/>
  <c r="BF167" i="6" s="1"/>
  <c r="BB167" i="6"/>
  <c r="BC167" i="6"/>
  <c r="BD167" i="6"/>
  <c r="BE167" i="6"/>
  <c r="BJ167" i="6"/>
  <c r="BP167" i="6" s="1"/>
  <c r="BK167" i="6"/>
  <c r="BL167" i="6"/>
  <c r="BM167" i="6"/>
  <c r="BN167" i="6"/>
  <c r="BO167" i="6"/>
  <c r="BT167" i="6"/>
  <c r="BU167" i="6"/>
  <c r="BV167" i="6"/>
  <c r="BW167" i="6"/>
  <c r="BX167" i="6"/>
  <c r="BY167" i="6"/>
  <c r="BZ167" i="6"/>
  <c r="CD167" i="6"/>
  <c r="CE167" i="6"/>
  <c r="CF167" i="6"/>
  <c r="CG167" i="6"/>
  <c r="CH167" i="6"/>
  <c r="CJ167" i="6" s="1"/>
  <c r="CI167" i="6"/>
  <c r="CN167" i="6"/>
  <c r="CT167" i="6" s="1"/>
  <c r="CO167" i="6"/>
  <c r="CP167" i="6"/>
  <c r="CQ167" i="6"/>
  <c r="CR167" i="6"/>
  <c r="CS167" i="6"/>
  <c r="CX167" i="6"/>
  <c r="CY167" i="6"/>
  <c r="DD167" i="6" s="1"/>
  <c r="CZ167" i="6"/>
  <c r="DA167" i="6"/>
  <c r="DB167" i="6"/>
  <c r="DC167" i="6"/>
  <c r="DH167" i="6"/>
  <c r="DI167" i="6"/>
  <c r="DJ167" i="6"/>
  <c r="DK167" i="6"/>
  <c r="DL167" i="6"/>
  <c r="DM167" i="6"/>
  <c r="AF168" i="6"/>
  <c r="AL168" i="6" s="1"/>
  <c r="AG168" i="6"/>
  <c r="AH168" i="6"/>
  <c r="AI168" i="6"/>
  <c r="AJ168" i="6"/>
  <c r="AK168" i="6"/>
  <c r="AP168" i="6"/>
  <c r="AQ168" i="6"/>
  <c r="AV168" i="6" s="1"/>
  <c r="AR168" i="6"/>
  <c r="AS168" i="6"/>
  <c r="AT168" i="6"/>
  <c r="AU168" i="6"/>
  <c r="AZ168" i="6"/>
  <c r="BF168" i="6" s="1"/>
  <c r="BA168" i="6"/>
  <c r="BB168" i="6"/>
  <c r="BC168" i="6"/>
  <c r="BD168" i="6"/>
  <c r="BE168" i="6"/>
  <c r="BJ168" i="6"/>
  <c r="BK168" i="6"/>
  <c r="BL168" i="6"/>
  <c r="BM168" i="6"/>
  <c r="BN168" i="6"/>
  <c r="BO168" i="6"/>
  <c r="BP168" i="6"/>
  <c r="BT168" i="6"/>
  <c r="BU168" i="6"/>
  <c r="BV168" i="6"/>
  <c r="BZ168" i="6" s="1"/>
  <c r="BW168" i="6"/>
  <c r="BX168" i="6"/>
  <c r="BY168" i="6"/>
  <c r="CD168" i="6"/>
  <c r="CJ168" i="6" s="1"/>
  <c r="CE168" i="6"/>
  <c r="CF168" i="6"/>
  <c r="CG168" i="6"/>
  <c r="CH168" i="6"/>
  <c r="CI168" i="6"/>
  <c r="CN168" i="6"/>
  <c r="CO168" i="6"/>
  <c r="CT168" i="6" s="1"/>
  <c r="CP168" i="6"/>
  <c r="CQ168" i="6"/>
  <c r="CR168" i="6"/>
  <c r="CS168" i="6"/>
  <c r="CX168" i="6"/>
  <c r="CY168" i="6"/>
  <c r="DD168" i="6" s="1"/>
  <c r="CZ168" i="6"/>
  <c r="DA168" i="6"/>
  <c r="DB168" i="6"/>
  <c r="DC168" i="6"/>
  <c r="DH168" i="6"/>
  <c r="DI168" i="6"/>
  <c r="DJ168" i="6"/>
  <c r="DK168" i="6"/>
  <c r="DN168" i="6" s="1"/>
  <c r="DL168" i="6"/>
  <c r="DM168" i="6"/>
  <c r="AF169" i="6"/>
  <c r="AG169" i="6"/>
  <c r="AL169" i="6" s="1"/>
  <c r="AH169" i="6"/>
  <c r="AI169" i="6"/>
  <c r="AJ169" i="6"/>
  <c r="AK169" i="6"/>
  <c r="AP169" i="6"/>
  <c r="AV169" i="6" s="1"/>
  <c r="AQ169" i="6"/>
  <c r="AR169" i="6"/>
  <c r="AS169" i="6"/>
  <c r="AT169" i="6"/>
  <c r="AU169" i="6"/>
  <c r="AZ169" i="6"/>
  <c r="BA169" i="6"/>
  <c r="BB169" i="6"/>
  <c r="BC169" i="6"/>
  <c r="BD169" i="6"/>
  <c r="BE169" i="6"/>
  <c r="BF169" i="6"/>
  <c r="BJ169" i="6"/>
  <c r="BK169" i="6"/>
  <c r="BL169" i="6"/>
  <c r="BP169" i="6" s="1"/>
  <c r="BM169" i="6"/>
  <c r="BN169" i="6"/>
  <c r="BO169" i="6"/>
  <c r="BT169" i="6"/>
  <c r="BZ169" i="6" s="1"/>
  <c r="BU169" i="6"/>
  <c r="BV169" i="6"/>
  <c r="BW169" i="6"/>
  <c r="BX169" i="6"/>
  <c r="BY169" i="6"/>
  <c r="CD169" i="6"/>
  <c r="CE169" i="6"/>
  <c r="CJ169" i="6" s="1"/>
  <c r="CF169" i="6"/>
  <c r="CG169" i="6"/>
  <c r="CH169" i="6"/>
  <c r="CI169" i="6"/>
  <c r="CN169" i="6"/>
  <c r="CT169" i="6" s="1"/>
  <c r="CO169" i="6"/>
  <c r="CP169" i="6"/>
  <c r="CQ169" i="6"/>
  <c r="CR169" i="6"/>
  <c r="CS169" i="6"/>
  <c r="CX169" i="6"/>
  <c r="CY169" i="6"/>
  <c r="CZ169" i="6"/>
  <c r="DA169" i="6"/>
  <c r="DD169" i="6" s="1"/>
  <c r="DB169" i="6"/>
  <c r="DC169" i="6"/>
  <c r="DH169" i="6"/>
  <c r="DI169" i="6"/>
  <c r="DN169" i="6" s="1"/>
  <c r="DJ169" i="6"/>
  <c r="DK169" i="6"/>
  <c r="DL169" i="6"/>
  <c r="DM169" i="6"/>
  <c r="AF170" i="6"/>
  <c r="AL170" i="6" s="1"/>
  <c r="AG170" i="6"/>
  <c r="AH170" i="6"/>
  <c r="AI170" i="6"/>
  <c r="AJ170" i="6"/>
  <c r="AK170" i="6"/>
  <c r="AP170" i="6"/>
  <c r="AQ170" i="6"/>
  <c r="AR170" i="6"/>
  <c r="AS170" i="6"/>
  <c r="AT170" i="6"/>
  <c r="AU170" i="6"/>
  <c r="AV170" i="6"/>
  <c r="AZ170" i="6"/>
  <c r="BF170" i="6" s="1"/>
  <c r="BA170" i="6"/>
  <c r="BB170" i="6"/>
  <c r="BC170" i="6"/>
  <c r="BD170" i="6"/>
  <c r="BE170" i="6"/>
  <c r="BJ170" i="6"/>
  <c r="BP170" i="6" s="1"/>
  <c r="BK170" i="6"/>
  <c r="BL170" i="6"/>
  <c r="BM170" i="6"/>
  <c r="BN170" i="6"/>
  <c r="BO170" i="6"/>
  <c r="BT170" i="6"/>
  <c r="BU170" i="6"/>
  <c r="BZ170" i="6" s="1"/>
  <c r="BV170" i="6"/>
  <c r="BW170" i="6"/>
  <c r="BX170" i="6"/>
  <c r="BY170" i="6"/>
  <c r="CD170" i="6"/>
  <c r="CJ170" i="6" s="1"/>
  <c r="CE170" i="6"/>
  <c r="CF170" i="6"/>
  <c r="CG170" i="6"/>
  <c r="CH170" i="6"/>
  <c r="CI170" i="6"/>
  <c r="CN170" i="6"/>
  <c r="CT170" i="6" s="1"/>
  <c r="CO170" i="6"/>
  <c r="CP170" i="6"/>
  <c r="CQ170" i="6"/>
  <c r="CR170" i="6"/>
  <c r="CS170" i="6"/>
  <c r="CX170" i="6"/>
  <c r="CY170" i="6"/>
  <c r="DD170" i="6" s="1"/>
  <c r="CZ170" i="6"/>
  <c r="DA170" i="6"/>
  <c r="DB170" i="6"/>
  <c r="DC170" i="6"/>
  <c r="DH170" i="6"/>
  <c r="DI170" i="6"/>
  <c r="DJ170" i="6"/>
  <c r="DK170" i="6"/>
  <c r="DL170" i="6"/>
  <c r="DM170" i="6"/>
  <c r="DN170" i="6" s="1"/>
  <c r="AF171" i="6"/>
  <c r="AG171" i="6"/>
  <c r="AH171" i="6"/>
  <c r="AI171" i="6"/>
  <c r="AJ171" i="6"/>
  <c r="AK171" i="6"/>
  <c r="AL171" i="6"/>
  <c r="AP171" i="6"/>
  <c r="AV171" i="6" s="1"/>
  <c r="AQ171" i="6"/>
  <c r="AR171" i="6"/>
  <c r="AS171" i="6"/>
  <c r="AT171" i="6"/>
  <c r="AU171" i="6"/>
  <c r="AZ171" i="6"/>
  <c r="BF171" i="6" s="1"/>
  <c r="BA171" i="6"/>
  <c r="BB171" i="6"/>
  <c r="BC171" i="6"/>
  <c r="BD171" i="6"/>
  <c r="BE171" i="6"/>
  <c r="BJ171" i="6"/>
  <c r="BK171" i="6"/>
  <c r="BP171" i="6" s="1"/>
  <c r="BL171" i="6"/>
  <c r="BM171" i="6"/>
  <c r="BN171" i="6"/>
  <c r="BO171" i="6"/>
  <c r="BT171" i="6"/>
  <c r="BZ171" i="6" s="1"/>
  <c r="BU171" i="6"/>
  <c r="BV171" i="6"/>
  <c r="BW171" i="6"/>
  <c r="BX171" i="6"/>
  <c r="BY171" i="6"/>
  <c r="CD171" i="6"/>
  <c r="CJ171" i="6" s="1"/>
  <c r="CE171" i="6"/>
  <c r="CF171" i="6"/>
  <c r="CG171" i="6"/>
  <c r="CH171" i="6"/>
  <c r="CI171" i="6"/>
  <c r="CN171" i="6"/>
  <c r="CO171" i="6"/>
  <c r="CT171" i="6" s="1"/>
  <c r="CP171" i="6"/>
  <c r="CQ171" i="6"/>
  <c r="CR171" i="6"/>
  <c r="CS171" i="6"/>
  <c r="CX171" i="6"/>
  <c r="CY171" i="6"/>
  <c r="CZ171" i="6"/>
  <c r="DA171" i="6"/>
  <c r="DB171" i="6"/>
  <c r="DC171" i="6"/>
  <c r="DD171" i="6" s="1"/>
  <c r="DH171" i="6"/>
  <c r="DI171" i="6"/>
  <c r="DJ171" i="6"/>
  <c r="DK171" i="6"/>
  <c r="DL171" i="6"/>
  <c r="DM171" i="6"/>
  <c r="DN171" i="6"/>
  <c r="AF172" i="6"/>
  <c r="AL172" i="6" s="1"/>
  <c r="AG172" i="6"/>
  <c r="AH172" i="6"/>
  <c r="AI172" i="6"/>
  <c r="AJ172" i="6"/>
  <c r="AK172" i="6"/>
  <c r="AP172" i="6"/>
  <c r="AV172" i="6" s="1"/>
  <c r="AQ172" i="6"/>
  <c r="AR172" i="6"/>
  <c r="AS172" i="6"/>
  <c r="AT172" i="6"/>
  <c r="AU172" i="6"/>
  <c r="AZ172" i="6"/>
  <c r="BA172" i="6"/>
  <c r="BF172" i="6" s="1"/>
  <c r="BB172" i="6"/>
  <c r="BC172" i="6"/>
  <c r="BD172" i="6"/>
  <c r="BE172" i="6"/>
  <c r="BJ172" i="6"/>
  <c r="BP172" i="6" s="1"/>
  <c r="BK172" i="6"/>
  <c r="BL172" i="6"/>
  <c r="BM172" i="6"/>
  <c r="BN172" i="6"/>
  <c r="BO172" i="6"/>
  <c r="BT172" i="6"/>
  <c r="BZ172" i="6" s="1"/>
  <c r="BU172" i="6"/>
  <c r="BV172" i="6"/>
  <c r="BW172" i="6"/>
  <c r="BX172" i="6"/>
  <c r="BY172" i="6"/>
  <c r="CD172" i="6"/>
  <c r="CE172" i="6"/>
  <c r="CJ172" i="6" s="1"/>
  <c r="CF172" i="6"/>
  <c r="CG172" i="6"/>
  <c r="CH172" i="6"/>
  <c r="CI172" i="6"/>
  <c r="CN172" i="6"/>
  <c r="CO172" i="6"/>
  <c r="CP172" i="6"/>
  <c r="CT172" i="6" s="1"/>
  <c r="CQ172" i="6"/>
  <c r="CR172" i="6"/>
  <c r="CS172" i="6"/>
  <c r="CX172" i="6"/>
  <c r="CY172" i="6"/>
  <c r="CZ172" i="6"/>
  <c r="DA172" i="6"/>
  <c r="DB172" i="6"/>
  <c r="DC172" i="6"/>
  <c r="DD172" i="6"/>
  <c r="DH172" i="6"/>
  <c r="DN172" i="6" s="1"/>
  <c r="DI172" i="6"/>
  <c r="DJ172" i="6"/>
  <c r="DK172" i="6"/>
  <c r="DL172" i="6"/>
  <c r="DM172" i="6"/>
  <c r="AF173" i="6"/>
  <c r="AL173" i="6" s="1"/>
  <c r="AG173" i="6"/>
  <c r="AH173" i="6"/>
  <c r="AI173" i="6"/>
  <c r="AJ173" i="6"/>
  <c r="AK173" i="6"/>
  <c r="AP173" i="6"/>
  <c r="AQ173" i="6"/>
  <c r="AV173" i="6" s="1"/>
  <c r="AR173" i="6"/>
  <c r="AS173" i="6"/>
  <c r="AT173" i="6"/>
  <c r="AU173" i="6"/>
  <c r="AZ173" i="6"/>
  <c r="BF173" i="6" s="1"/>
  <c r="BA173" i="6"/>
  <c r="BB173" i="6"/>
  <c r="BC173" i="6"/>
  <c r="BD173" i="6"/>
  <c r="BE173" i="6"/>
  <c r="BJ173" i="6"/>
  <c r="BP173" i="6" s="1"/>
  <c r="BK173" i="6"/>
  <c r="BL173" i="6"/>
  <c r="BM173" i="6"/>
  <c r="BN173" i="6"/>
  <c r="BO173" i="6"/>
  <c r="BT173" i="6"/>
  <c r="BU173" i="6"/>
  <c r="BZ173" i="6" s="1"/>
  <c r="BV173" i="6"/>
  <c r="BW173" i="6"/>
  <c r="BX173" i="6"/>
  <c r="BY173" i="6"/>
  <c r="CD173" i="6"/>
  <c r="CE173" i="6"/>
  <c r="CF173" i="6"/>
  <c r="CJ173" i="6" s="1"/>
  <c r="CG173" i="6"/>
  <c r="CH173" i="6"/>
  <c r="CI173" i="6"/>
  <c r="CN173" i="6"/>
  <c r="CO173" i="6"/>
  <c r="CP173" i="6"/>
  <c r="CQ173" i="6"/>
  <c r="CR173" i="6"/>
  <c r="CS173" i="6"/>
  <c r="CT173" i="6"/>
  <c r="CX173" i="6"/>
  <c r="DD173" i="6" s="1"/>
  <c r="CY173" i="6"/>
  <c r="CZ173" i="6"/>
  <c r="DA173" i="6"/>
  <c r="DB173" i="6"/>
  <c r="DC173" i="6"/>
  <c r="DH173" i="6"/>
  <c r="DN173" i="6" s="1"/>
  <c r="DI173" i="6"/>
  <c r="DJ173" i="6"/>
  <c r="DK173" i="6"/>
  <c r="DL173" i="6"/>
  <c r="DM173" i="6"/>
  <c r="AF174" i="6"/>
  <c r="AG174" i="6"/>
  <c r="AL174" i="6" s="1"/>
  <c r="AH174" i="6"/>
  <c r="AI174" i="6"/>
  <c r="AJ174" i="6"/>
  <c r="AK174" i="6"/>
  <c r="AP174" i="6"/>
  <c r="AV174" i="6" s="1"/>
  <c r="AQ174" i="6"/>
  <c r="AR174" i="6"/>
  <c r="AS174" i="6"/>
  <c r="AT174" i="6"/>
  <c r="AU174" i="6"/>
  <c r="AZ174" i="6"/>
  <c r="BF174" i="6" s="1"/>
  <c r="BA174" i="6"/>
  <c r="BB174" i="6"/>
  <c r="BC174" i="6"/>
  <c r="BD174" i="6"/>
  <c r="BE174" i="6"/>
  <c r="BJ174" i="6"/>
  <c r="BK174" i="6"/>
  <c r="BP174" i="6" s="1"/>
  <c r="BL174" i="6"/>
  <c r="BM174" i="6"/>
  <c r="BN174" i="6"/>
  <c r="BO174" i="6"/>
  <c r="BT174" i="6"/>
  <c r="BU174" i="6"/>
  <c r="BV174" i="6"/>
  <c r="BZ174" i="6" s="1"/>
  <c r="BW174" i="6"/>
  <c r="BX174" i="6"/>
  <c r="BY174" i="6"/>
  <c r="CD174" i="6"/>
  <c r="CE174" i="6"/>
  <c r="CF174" i="6"/>
  <c r="CG174" i="6"/>
  <c r="CH174" i="6"/>
  <c r="CI174" i="6"/>
  <c r="CJ174" i="6"/>
  <c r="CN174" i="6"/>
  <c r="CT174" i="6" s="1"/>
  <c r="CO174" i="6"/>
  <c r="CP174" i="6"/>
  <c r="CQ174" i="6"/>
  <c r="CR174" i="6"/>
  <c r="CS174" i="6"/>
  <c r="CX174" i="6"/>
  <c r="DD174" i="6" s="1"/>
  <c r="CY174" i="6"/>
  <c r="CZ174" i="6"/>
  <c r="DA174" i="6"/>
  <c r="DB174" i="6"/>
  <c r="DC174" i="6"/>
  <c r="DH174" i="6"/>
  <c r="DI174" i="6"/>
  <c r="DN174" i="6" s="1"/>
  <c r="DJ174" i="6"/>
  <c r="DK174" i="6"/>
  <c r="DL174" i="6"/>
  <c r="DM174" i="6"/>
  <c r="AF175" i="6"/>
  <c r="AL175" i="6" s="1"/>
  <c r="AG175" i="6"/>
  <c r="AH175" i="6"/>
  <c r="AI175" i="6"/>
  <c r="AJ175" i="6"/>
  <c r="AK175" i="6"/>
  <c r="AP175" i="6"/>
  <c r="AV175" i="6" s="1"/>
  <c r="AQ175" i="6"/>
  <c r="AR175" i="6"/>
  <c r="AS175" i="6"/>
  <c r="AT175" i="6"/>
  <c r="AU175" i="6"/>
  <c r="AZ175" i="6"/>
  <c r="BA175" i="6"/>
  <c r="BF175" i="6" s="1"/>
  <c r="BB175" i="6"/>
  <c r="BC175" i="6"/>
  <c r="BD175" i="6"/>
  <c r="BE175" i="6"/>
  <c r="BJ175" i="6"/>
  <c r="BK175" i="6"/>
  <c r="BL175" i="6"/>
  <c r="BP175" i="6" s="1"/>
  <c r="BM175" i="6"/>
  <c r="BN175" i="6"/>
  <c r="BO175" i="6"/>
  <c r="BT175" i="6"/>
  <c r="BU175" i="6"/>
  <c r="BV175" i="6"/>
  <c r="BW175" i="6"/>
  <c r="BX175" i="6"/>
  <c r="BY175" i="6"/>
  <c r="BZ175" i="6"/>
  <c r="CD175" i="6"/>
  <c r="CJ175" i="6" s="1"/>
  <c r="CE175" i="6"/>
  <c r="CF175" i="6"/>
  <c r="CG175" i="6"/>
  <c r="CH175" i="6"/>
  <c r="CI175" i="6"/>
  <c r="CN175" i="6"/>
  <c r="CT175" i="6" s="1"/>
  <c r="CO175" i="6"/>
  <c r="CP175" i="6"/>
  <c r="CQ175" i="6"/>
  <c r="CR175" i="6"/>
  <c r="CS175" i="6"/>
  <c r="CX175" i="6"/>
  <c r="CY175" i="6"/>
  <c r="DD175" i="6" s="1"/>
  <c r="CZ175" i="6"/>
  <c r="DA175" i="6"/>
  <c r="DB175" i="6"/>
  <c r="DC175" i="6"/>
  <c r="DH175" i="6"/>
  <c r="DN175" i="6" s="1"/>
  <c r="DI175" i="6"/>
  <c r="DJ175" i="6"/>
  <c r="DK175" i="6"/>
  <c r="DL175" i="6"/>
  <c r="DM175" i="6"/>
  <c r="AF176" i="6"/>
  <c r="AL176" i="6" s="1"/>
  <c r="AG176" i="6"/>
  <c r="AH176" i="6"/>
  <c r="AI176" i="6"/>
  <c r="AJ176" i="6"/>
  <c r="AK176" i="6"/>
  <c r="AP176" i="6"/>
  <c r="AQ176" i="6"/>
  <c r="AV176" i="6" s="1"/>
  <c r="AR176" i="6"/>
  <c r="AS176" i="6"/>
  <c r="AT176" i="6"/>
  <c r="AU176" i="6"/>
  <c r="AZ176" i="6"/>
  <c r="BA176" i="6"/>
  <c r="BB176" i="6"/>
  <c r="BF176" i="6" s="1"/>
  <c r="BC176" i="6"/>
  <c r="BD176" i="6"/>
  <c r="BE176" i="6"/>
  <c r="BJ176" i="6"/>
  <c r="BK176" i="6"/>
  <c r="BL176" i="6"/>
  <c r="BM176" i="6"/>
  <c r="BN176" i="6"/>
  <c r="BO176" i="6"/>
  <c r="BP176" i="6"/>
  <c r="BT176" i="6"/>
  <c r="BZ176" i="6" s="1"/>
  <c r="BU176" i="6"/>
  <c r="BV176" i="6"/>
  <c r="BW176" i="6"/>
  <c r="BX176" i="6"/>
  <c r="BY176" i="6"/>
  <c r="CD176" i="6"/>
  <c r="CJ176" i="6" s="1"/>
  <c r="CE176" i="6"/>
  <c r="CF176" i="6"/>
  <c r="CG176" i="6"/>
  <c r="CH176" i="6"/>
  <c r="CI176" i="6"/>
  <c r="CN176" i="6"/>
  <c r="CO176" i="6"/>
  <c r="CT176" i="6" s="1"/>
  <c r="CP176" i="6"/>
  <c r="CQ176" i="6"/>
  <c r="CR176" i="6"/>
  <c r="CS176" i="6"/>
  <c r="CX176" i="6"/>
  <c r="DD176" i="6" s="1"/>
  <c r="CY176" i="6"/>
  <c r="CZ176" i="6"/>
  <c r="DA176" i="6"/>
  <c r="DB176" i="6"/>
  <c r="DC176" i="6"/>
  <c r="DH176" i="6"/>
  <c r="DN176" i="6" s="1"/>
  <c r="DI176" i="6"/>
  <c r="DJ176" i="6"/>
  <c r="DK176" i="6"/>
  <c r="DL176" i="6"/>
  <c r="DM176" i="6"/>
  <c r="AF177" i="6"/>
  <c r="AG177" i="6"/>
  <c r="AL177" i="6" s="1"/>
  <c r="AH177" i="6"/>
  <c r="AI177" i="6"/>
  <c r="AJ177" i="6"/>
  <c r="AK177" i="6"/>
  <c r="AP177" i="6"/>
  <c r="AQ177" i="6"/>
  <c r="AR177" i="6"/>
  <c r="AV177" i="6" s="1"/>
  <c r="AS177" i="6"/>
  <c r="AT177" i="6"/>
  <c r="AU177" i="6"/>
  <c r="AZ177" i="6"/>
  <c r="BA177" i="6"/>
  <c r="BB177" i="6"/>
  <c r="BC177" i="6"/>
  <c r="BD177" i="6"/>
  <c r="BE177" i="6"/>
  <c r="BF177" i="6"/>
  <c r="BJ177" i="6"/>
  <c r="BP177" i="6" s="1"/>
  <c r="BK177" i="6"/>
  <c r="BL177" i="6"/>
  <c r="BM177" i="6"/>
  <c r="BN177" i="6"/>
  <c r="BO177" i="6"/>
  <c r="BT177" i="6"/>
  <c r="BZ177" i="6" s="1"/>
  <c r="BU177" i="6"/>
  <c r="BV177" i="6"/>
  <c r="BW177" i="6"/>
  <c r="BX177" i="6"/>
  <c r="BY177" i="6"/>
  <c r="CD177" i="6"/>
  <c r="CE177" i="6"/>
  <c r="CJ177" i="6" s="1"/>
  <c r="CF177" i="6"/>
  <c r="CG177" i="6"/>
  <c r="CH177" i="6"/>
  <c r="CI177" i="6"/>
  <c r="CN177" i="6"/>
  <c r="CT177" i="6" s="1"/>
  <c r="CO177" i="6"/>
  <c r="CP177" i="6"/>
  <c r="CQ177" i="6"/>
  <c r="CR177" i="6"/>
  <c r="CS177" i="6"/>
  <c r="CX177" i="6"/>
  <c r="DD177" i="6" s="1"/>
  <c r="CY177" i="6"/>
  <c r="CZ177" i="6"/>
  <c r="DA177" i="6"/>
  <c r="DB177" i="6"/>
  <c r="DC177" i="6"/>
  <c r="DH177" i="6"/>
  <c r="DI177" i="6"/>
  <c r="DN177" i="6" s="1"/>
  <c r="DJ177" i="6"/>
  <c r="DK177" i="6"/>
  <c r="DL177" i="6"/>
  <c r="DM177" i="6"/>
  <c r="AF178" i="6"/>
  <c r="AG178" i="6"/>
  <c r="AH178" i="6"/>
  <c r="AI178" i="6"/>
  <c r="AJ178" i="6"/>
  <c r="AK178" i="6"/>
  <c r="AL178" i="6" s="1"/>
  <c r="AP178" i="6"/>
  <c r="AQ178" i="6"/>
  <c r="AR178" i="6"/>
  <c r="AS178" i="6"/>
  <c r="AT178" i="6"/>
  <c r="AU178" i="6"/>
  <c r="AV178" i="6"/>
  <c r="AZ178" i="6"/>
  <c r="BF178" i="6" s="1"/>
  <c r="BA178" i="6"/>
  <c r="BB178" i="6"/>
  <c r="BC178" i="6"/>
  <c r="BD178" i="6"/>
  <c r="BE178" i="6"/>
  <c r="BJ178" i="6"/>
  <c r="BP178" i="6" s="1"/>
  <c r="BK178" i="6"/>
  <c r="BL178" i="6"/>
  <c r="BM178" i="6"/>
  <c r="BN178" i="6"/>
  <c r="BO178" i="6"/>
  <c r="BT178" i="6"/>
  <c r="BU178" i="6"/>
  <c r="BZ178" i="6" s="1"/>
  <c r="BV178" i="6"/>
  <c r="BW178" i="6"/>
  <c r="BX178" i="6"/>
  <c r="BY178" i="6"/>
  <c r="CD178" i="6"/>
  <c r="CJ178" i="6" s="1"/>
  <c r="CE178" i="6"/>
  <c r="CF178" i="6"/>
  <c r="CG178" i="6"/>
  <c r="CH178" i="6"/>
  <c r="CI178" i="6"/>
  <c r="CN178" i="6"/>
  <c r="CT178" i="6" s="1"/>
  <c r="CO178" i="6"/>
  <c r="CP178" i="6"/>
  <c r="CQ178" i="6"/>
  <c r="CR178" i="6"/>
  <c r="CS178" i="6"/>
  <c r="CX178" i="6"/>
  <c r="CY178" i="6"/>
  <c r="DD178" i="6" s="1"/>
  <c r="CZ178" i="6"/>
  <c r="DA178" i="6"/>
  <c r="DB178" i="6"/>
  <c r="DC178" i="6"/>
  <c r="DH178" i="6"/>
  <c r="DI178" i="6"/>
  <c r="DJ178" i="6"/>
  <c r="DK178" i="6"/>
  <c r="DL178" i="6"/>
  <c r="DM178" i="6"/>
  <c r="DN178" i="6" s="1"/>
  <c r="AF179" i="6"/>
  <c r="AG179" i="6"/>
  <c r="AH179" i="6"/>
  <c r="AI179" i="6"/>
  <c r="AJ179" i="6"/>
  <c r="AK179" i="6"/>
  <c r="AL179" i="6"/>
  <c r="AP179" i="6"/>
  <c r="AV179" i="6" s="1"/>
  <c r="AQ179" i="6"/>
  <c r="AR179" i="6"/>
  <c r="AS179" i="6"/>
  <c r="AT179" i="6"/>
  <c r="AU179" i="6"/>
  <c r="AZ179" i="6"/>
  <c r="BF179" i="6" s="1"/>
  <c r="BA179" i="6"/>
  <c r="BB179" i="6"/>
  <c r="BC179" i="6"/>
  <c r="BD179" i="6"/>
  <c r="BE179" i="6"/>
  <c r="BJ179" i="6"/>
  <c r="BK179" i="6"/>
  <c r="BP179" i="6" s="1"/>
  <c r="BL179" i="6"/>
  <c r="BM179" i="6"/>
  <c r="BN179" i="6"/>
  <c r="BO179" i="6"/>
  <c r="BT179" i="6"/>
  <c r="BZ179" i="6" s="1"/>
  <c r="BU179" i="6"/>
  <c r="BV179" i="6"/>
  <c r="BW179" i="6"/>
  <c r="BX179" i="6"/>
  <c r="BY179" i="6"/>
  <c r="CD179" i="6"/>
  <c r="CJ179" i="6" s="1"/>
  <c r="CE179" i="6"/>
  <c r="CF179" i="6"/>
  <c r="CG179" i="6"/>
  <c r="CH179" i="6"/>
  <c r="CI179" i="6"/>
  <c r="CN179" i="6"/>
  <c r="CO179" i="6"/>
  <c r="CT179" i="6" s="1"/>
  <c r="CP179" i="6"/>
  <c r="CQ179" i="6"/>
  <c r="CR179" i="6"/>
  <c r="CS179" i="6"/>
  <c r="CX179" i="6"/>
  <c r="CY179" i="6"/>
  <c r="CZ179" i="6"/>
  <c r="DA179" i="6"/>
  <c r="DB179" i="6"/>
  <c r="DC179" i="6"/>
  <c r="DD179" i="6" s="1"/>
  <c r="DH179" i="6"/>
  <c r="DI179" i="6"/>
  <c r="DJ179" i="6"/>
  <c r="DK179" i="6"/>
  <c r="DL179" i="6"/>
  <c r="DM179" i="6"/>
  <c r="DN179" i="6"/>
  <c r="AF180" i="6"/>
  <c r="AL180" i="6" s="1"/>
  <c r="AG180" i="6"/>
  <c r="AH180" i="6"/>
  <c r="AI180" i="6"/>
  <c r="AJ180" i="6"/>
  <c r="AK180" i="6"/>
  <c r="AP180" i="6"/>
  <c r="AV180" i="6" s="1"/>
  <c r="AQ180" i="6"/>
  <c r="AR180" i="6"/>
  <c r="AS180" i="6"/>
  <c r="AT180" i="6"/>
  <c r="AU180" i="6"/>
  <c r="AZ180" i="6"/>
  <c r="BA180" i="6"/>
  <c r="BF180" i="6" s="1"/>
  <c r="BB180" i="6"/>
  <c r="BC180" i="6"/>
  <c r="BD180" i="6"/>
  <c r="BE180" i="6"/>
  <c r="BJ180" i="6"/>
  <c r="BP180" i="6" s="1"/>
  <c r="BK180" i="6"/>
  <c r="BL180" i="6"/>
  <c r="BM180" i="6"/>
  <c r="BN180" i="6"/>
  <c r="BO180" i="6"/>
  <c r="BT180" i="6"/>
  <c r="BZ180" i="6" s="1"/>
  <c r="BU180" i="6"/>
  <c r="BV180" i="6"/>
  <c r="BW180" i="6"/>
  <c r="BX180" i="6"/>
  <c r="BY180" i="6"/>
  <c r="CD180" i="6"/>
  <c r="CE180" i="6"/>
  <c r="CJ180" i="6" s="1"/>
  <c r="CF180" i="6"/>
  <c r="CG180" i="6"/>
  <c r="CH180" i="6"/>
  <c r="CI180" i="6"/>
  <c r="CN180" i="6"/>
  <c r="CO180" i="6"/>
  <c r="CP180" i="6"/>
  <c r="CQ180" i="6"/>
  <c r="CR180" i="6"/>
  <c r="CS180" i="6"/>
  <c r="CT180" i="6" s="1"/>
  <c r="CX180" i="6"/>
  <c r="CY180" i="6"/>
  <c r="CZ180" i="6"/>
  <c r="DA180" i="6"/>
  <c r="DB180" i="6"/>
  <c r="DC180" i="6"/>
  <c r="DD180" i="6"/>
  <c r="DH180" i="6"/>
  <c r="DN180" i="6" s="1"/>
  <c r="DI180" i="6"/>
  <c r="DJ180" i="6"/>
  <c r="DK180" i="6"/>
  <c r="DL180" i="6"/>
  <c r="DM180" i="6"/>
  <c r="AF181" i="6"/>
  <c r="AL181" i="6" s="1"/>
  <c r="AG181" i="6"/>
  <c r="AH181" i="6"/>
  <c r="AI181" i="6"/>
  <c r="AJ181" i="6"/>
  <c r="AK181" i="6"/>
  <c r="AP181" i="6"/>
  <c r="AQ181" i="6"/>
  <c r="AV181" i="6" s="1"/>
  <c r="AR181" i="6"/>
  <c r="AS181" i="6"/>
  <c r="AT181" i="6"/>
  <c r="AU181" i="6"/>
  <c r="AZ181" i="6"/>
  <c r="BF181" i="6" s="1"/>
  <c r="BA181" i="6"/>
  <c r="BB181" i="6"/>
  <c r="BC181" i="6"/>
  <c r="BD181" i="6"/>
  <c r="BE181" i="6"/>
  <c r="BJ181" i="6"/>
  <c r="BP181" i="6" s="1"/>
  <c r="BK181" i="6"/>
  <c r="BL181" i="6"/>
  <c r="BM181" i="6"/>
  <c r="BN181" i="6"/>
  <c r="BO181" i="6"/>
  <c r="BT181" i="6"/>
  <c r="BU181" i="6"/>
  <c r="BZ181" i="6" s="1"/>
  <c r="BV181" i="6"/>
  <c r="BW181" i="6"/>
  <c r="BX181" i="6"/>
  <c r="BY181" i="6"/>
  <c r="CD181" i="6"/>
  <c r="CE181" i="6"/>
  <c r="CF181" i="6"/>
  <c r="CG181" i="6"/>
  <c r="CH181" i="6"/>
  <c r="CI181" i="6"/>
  <c r="CJ181" i="6" s="1"/>
  <c r="CN181" i="6"/>
  <c r="CO181" i="6"/>
  <c r="CP181" i="6"/>
  <c r="CQ181" i="6"/>
  <c r="CR181" i="6"/>
  <c r="CS181" i="6"/>
  <c r="CT181" i="6"/>
  <c r="CX181" i="6"/>
  <c r="DD181" i="6" s="1"/>
  <c r="CY181" i="6"/>
  <c r="CZ181" i="6"/>
  <c r="DA181" i="6"/>
  <c r="DB181" i="6"/>
  <c r="DC181" i="6"/>
  <c r="DH181" i="6"/>
  <c r="DN181" i="6" s="1"/>
  <c r="DI181" i="6"/>
  <c r="DJ181" i="6"/>
  <c r="DK181" i="6"/>
  <c r="DL181" i="6"/>
  <c r="DM181" i="6"/>
  <c r="AF182" i="6"/>
  <c r="AG182" i="6"/>
  <c r="AL182" i="6" s="1"/>
  <c r="AH182" i="6"/>
  <c r="AI182" i="6"/>
  <c r="AJ182" i="6"/>
  <c r="AK182" i="6"/>
  <c r="AP182" i="6"/>
  <c r="AV182" i="6" s="1"/>
  <c r="AQ182" i="6"/>
  <c r="AR182" i="6"/>
  <c r="AS182" i="6"/>
  <c r="AT182" i="6"/>
  <c r="AU182" i="6"/>
  <c r="AZ182" i="6"/>
  <c r="BF182" i="6" s="1"/>
  <c r="BA182" i="6"/>
  <c r="BB182" i="6"/>
  <c r="BC182" i="6"/>
  <c r="BD182" i="6"/>
  <c r="BE182" i="6"/>
  <c r="BJ182" i="6"/>
  <c r="BK182" i="6"/>
  <c r="BP182" i="6" s="1"/>
  <c r="BL182" i="6"/>
  <c r="BM182" i="6"/>
  <c r="BN182" i="6"/>
  <c r="BO182" i="6"/>
  <c r="BT182" i="6"/>
  <c r="BU182" i="6"/>
  <c r="BV182" i="6"/>
  <c r="BW182" i="6"/>
  <c r="BX182" i="6"/>
  <c r="BY182" i="6"/>
  <c r="BZ182" i="6" s="1"/>
  <c r="CD182" i="6"/>
  <c r="CE182" i="6"/>
  <c r="CF182" i="6"/>
  <c r="CG182" i="6"/>
  <c r="CH182" i="6"/>
  <c r="CI182" i="6"/>
  <c r="CJ182" i="6"/>
  <c r="CN182" i="6"/>
  <c r="CT182" i="6" s="1"/>
  <c r="CO182" i="6"/>
  <c r="CP182" i="6"/>
  <c r="CQ182" i="6"/>
  <c r="CR182" i="6"/>
  <c r="CS182" i="6"/>
  <c r="CX182" i="6"/>
  <c r="DD182" i="6" s="1"/>
  <c r="CY182" i="6"/>
  <c r="CZ182" i="6"/>
  <c r="DA182" i="6"/>
  <c r="DB182" i="6"/>
  <c r="DC182" i="6"/>
  <c r="DH182" i="6"/>
  <c r="DI182" i="6"/>
  <c r="DN182" i="6" s="1"/>
  <c r="DJ182" i="6"/>
  <c r="DK182" i="6"/>
  <c r="DL182" i="6"/>
  <c r="DM182" i="6"/>
  <c r="AF183" i="6"/>
  <c r="AL183" i="6" s="1"/>
  <c r="AG183" i="6"/>
  <c r="AH183" i="6"/>
  <c r="AI183" i="6"/>
  <c r="AJ183" i="6"/>
  <c r="AK183" i="6"/>
  <c r="AP183" i="6"/>
  <c r="AV183" i="6" s="1"/>
  <c r="AQ183" i="6"/>
  <c r="AR183" i="6"/>
  <c r="AS183" i="6"/>
  <c r="AT183" i="6"/>
  <c r="AU183" i="6"/>
  <c r="AZ183" i="6"/>
  <c r="BA183" i="6"/>
  <c r="BF183" i="6" s="1"/>
  <c r="BB183" i="6"/>
  <c r="BC183" i="6"/>
  <c r="BD183" i="6"/>
  <c r="BE183" i="6"/>
  <c r="BJ183" i="6"/>
  <c r="BK183" i="6"/>
  <c r="BL183" i="6"/>
  <c r="BM183" i="6"/>
  <c r="BN183" i="6"/>
  <c r="BO183" i="6"/>
  <c r="BP183" i="6" s="1"/>
  <c r="BT183" i="6"/>
  <c r="BU183" i="6"/>
  <c r="BV183" i="6"/>
  <c r="BW183" i="6"/>
  <c r="BX183" i="6"/>
  <c r="BY183" i="6"/>
  <c r="BZ183" i="6"/>
  <c r="CD183" i="6"/>
  <c r="CJ183" i="6" s="1"/>
  <c r="CE183" i="6"/>
  <c r="CF183" i="6"/>
  <c r="CG183" i="6"/>
  <c r="CH183" i="6"/>
  <c r="CI183" i="6"/>
  <c r="CN183" i="6"/>
  <c r="CT183" i="6" s="1"/>
  <c r="CO183" i="6"/>
  <c r="CP183" i="6"/>
  <c r="CQ183" i="6"/>
  <c r="CR183" i="6"/>
  <c r="CS183" i="6"/>
  <c r="CX183" i="6"/>
  <c r="CY183" i="6"/>
  <c r="DD183" i="6" s="1"/>
  <c r="CZ183" i="6"/>
  <c r="DA183" i="6"/>
  <c r="DB183" i="6"/>
  <c r="DC183" i="6"/>
  <c r="DH183" i="6"/>
  <c r="DN183" i="6" s="1"/>
  <c r="DI183" i="6"/>
  <c r="DJ183" i="6"/>
  <c r="DK183" i="6"/>
  <c r="DL183" i="6"/>
  <c r="DM183" i="6"/>
  <c r="AF184" i="6"/>
  <c r="AL184" i="6" s="1"/>
  <c r="AG184" i="6"/>
  <c r="AH184" i="6"/>
  <c r="AI184" i="6"/>
  <c r="AJ184" i="6"/>
  <c r="AK184" i="6"/>
  <c r="AP184" i="6"/>
  <c r="AQ184" i="6"/>
  <c r="AV184" i="6" s="1"/>
  <c r="AR184" i="6"/>
  <c r="AS184" i="6"/>
  <c r="AT184" i="6"/>
  <c r="AU184" i="6"/>
  <c r="AZ184" i="6"/>
  <c r="BA184" i="6"/>
  <c r="BB184" i="6"/>
  <c r="BC184" i="6"/>
  <c r="BD184" i="6"/>
  <c r="BE184" i="6"/>
  <c r="BF184" i="6" s="1"/>
  <c r="BJ184" i="6"/>
  <c r="BK184" i="6"/>
  <c r="BL184" i="6"/>
  <c r="BM184" i="6"/>
  <c r="BN184" i="6"/>
  <c r="BO184" i="6"/>
  <c r="BP184" i="6"/>
  <c r="BT184" i="6"/>
  <c r="BZ184" i="6" s="1"/>
  <c r="BU184" i="6"/>
  <c r="BV184" i="6"/>
  <c r="BW184" i="6"/>
  <c r="BX184" i="6"/>
  <c r="BY184" i="6"/>
  <c r="CD184" i="6"/>
  <c r="CJ184" i="6" s="1"/>
  <c r="CE184" i="6"/>
  <c r="CF184" i="6"/>
  <c r="CG184" i="6"/>
  <c r="CH184" i="6"/>
  <c r="CI184" i="6"/>
  <c r="CN184" i="6"/>
  <c r="CO184" i="6"/>
  <c r="CT184" i="6" s="1"/>
  <c r="CP184" i="6"/>
  <c r="CQ184" i="6"/>
  <c r="CR184" i="6"/>
  <c r="CS184" i="6"/>
  <c r="CX184" i="6"/>
  <c r="DD184" i="6" s="1"/>
  <c r="CY184" i="6"/>
  <c r="CZ184" i="6"/>
  <c r="DA184" i="6"/>
  <c r="DB184" i="6"/>
  <c r="DC184" i="6"/>
  <c r="DH184" i="6"/>
  <c r="DN184" i="6" s="1"/>
  <c r="DI184" i="6"/>
  <c r="DJ184" i="6"/>
  <c r="DK184" i="6"/>
  <c r="DL184" i="6"/>
  <c r="DM184" i="6"/>
  <c r="AF185" i="6"/>
  <c r="AG185" i="6"/>
  <c r="AL185" i="6" s="1"/>
  <c r="AH185" i="6"/>
  <c r="AI185" i="6"/>
  <c r="AJ185" i="6"/>
  <c r="AK185" i="6"/>
  <c r="AP185" i="6"/>
  <c r="AQ185" i="6"/>
  <c r="AR185" i="6"/>
  <c r="AS185" i="6"/>
  <c r="AT185" i="6"/>
  <c r="AU185" i="6"/>
  <c r="AV185" i="6" s="1"/>
  <c r="AZ185" i="6"/>
  <c r="BA185" i="6"/>
  <c r="BB185" i="6"/>
  <c r="BC185" i="6"/>
  <c r="BD185" i="6"/>
  <c r="BE185" i="6"/>
  <c r="BF185" i="6"/>
  <c r="BJ185" i="6"/>
  <c r="BP185" i="6" s="1"/>
  <c r="BK185" i="6"/>
  <c r="BL185" i="6"/>
  <c r="BM185" i="6"/>
  <c r="BN185" i="6"/>
  <c r="BO185" i="6"/>
  <c r="BT185" i="6"/>
  <c r="BZ185" i="6" s="1"/>
  <c r="BU185" i="6"/>
  <c r="BV185" i="6"/>
  <c r="BW185" i="6"/>
  <c r="BX185" i="6"/>
  <c r="BY185" i="6"/>
  <c r="CD185" i="6"/>
  <c r="CE185" i="6"/>
  <c r="CJ185" i="6" s="1"/>
  <c r="CF185" i="6"/>
  <c r="CG185" i="6"/>
  <c r="CH185" i="6"/>
  <c r="CI185" i="6"/>
  <c r="CN185" i="6"/>
  <c r="CT185" i="6" s="1"/>
  <c r="CO185" i="6"/>
  <c r="CP185" i="6"/>
  <c r="CQ185" i="6"/>
  <c r="CR185" i="6"/>
  <c r="CS185" i="6"/>
  <c r="CX185" i="6"/>
  <c r="DD185" i="6" s="1"/>
  <c r="CY185" i="6"/>
  <c r="CZ185" i="6"/>
  <c r="DA185" i="6"/>
  <c r="DB185" i="6"/>
  <c r="DC185" i="6"/>
  <c r="DH185" i="6"/>
  <c r="DI185" i="6"/>
  <c r="DN185" i="6" s="1"/>
  <c r="DJ185" i="6"/>
  <c r="DK185" i="6"/>
  <c r="DL185" i="6"/>
  <c r="DM185" i="6"/>
  <c r="AF186" i="6"/>
  <c r="AG186" i="6"/>
  <c r="AH186" i="6"/>
  <c r="AI186" i="6"/>
  <c r="AJ186" i="6"/>
  <c r="AK186" i="6"/>
  <c r="AL186" i="6" s="1"/>
  <c r="AP186" i="6"/>
  <c r="AQ186" i="6"/>
  <c r="AR186" i="6"/>
  <c r="AS186" i="6"/>
  <c r="AT186" i="6"/>
  <c r="AU186" i="6"/>
  <c r="AV186" i="6"/>
  <c r="AZ186" i="6"/>
  <c r="BF186" i="6" s="1"/>
  <c r="BA186" i="6"/>
  <c r="BB186" i="6"/>
  <c r="BC186" i="6"/>
  <c r="BD186" i="6"/>
  <c r="BE186" i="6"/>
  <c r="BJ186" i="6"/>
  <c r="BP186" i="6" s="1"/>
  <c r="BK186" i="6"/>
  <c r="BL186" i="6"/>
  <c r="BM186" i="6"/>
  <c r="BN186" i="6"/>
  <c r="BO186" i="6"/>
  <c r="BT186" i="6"/>
  <c r="BU186" i="6"/>
  <c r="BZ186" i="6" s="1"/>
  <c r="BV186" i="6"/>
  <c r="BW186" i="6"/>
  <c r="BX186" i="6"/>
  <c r="BY186" i="6"/>
  <c r="CD186" i="6"/>
  <c r="CJ186" i="6" s="1"/>
  <c r="CE186" i="6"/>
  <c r="CF186" i="6"/>
  <c r="CG186" i="6"/>
  <c r="CH186" i="6"/>
  <c r="CI186" i="6"/>
  <c r="CN186" i="6"/>
  <c r="CT186" i="6" s="1"/>
  <c r="CO186" i="6"/>
  <c r="CP186" i="6"/>
  <c r="CQ186" i="6"/>
  <c r="CR186" i="6"/>
  <c r="CS186" i="6"/>
  <c r="CX186" i="6"/>
  <c r="CY186" i="6"/>
  <c r="DD186" i="6" s="1"/>
  <c r="CZ186" i="6"/>
  <c r="DA186" i="6"/>
  <c r="DB186" i="6"/>
  <c r="DC186" i="6"/>
  <c r="DH186" i="6"/>
  <c r="DI186" i="6"/>
  <c r="DJ186" i="6"/>
  <c r="DK186" i="6"/>
  <c r="DL186" i="6"/>
  <c r="DM186" i="6"/>
  <c r="DN186" i="6"/>
  <c r="AF187" i="6"/>
  <c r="AG187" i="6"/>
  <c r="AH187" i="6"/>
  <c r="AI187" i="6"/>
  <c r="AJ187" i="6"/>
  <c r="AK187" i="6"/>
  <c r="AL187" i="6"/>
  <c r="AP187" i="6"/>
  <c r="AV187" i="6" s="1"/>
  <c r="AQ187" i="6"/>
  <c r="AR187" i="6"/>
  <c r="AS187" i="6"/>
  <c r="AT187" i="6"/>
  <c r="AU187" i="6"/>
  <c r="AZ187" i="6"/>
  <c r="BF187" i="6" s="1"/>
  <c r="BA187" i="6"/>
  <c r="BB187" i="6"/>
  <c r="BC187" i="6"/>
  <c r="BD187" i="6"/>
  <c r="BE187" i="6"/>
  <c r="BJ187" i="6"/>
  <c r="BK187" i="6"/>
  <c r="BP187" i="6" s="1"/>
  <c r="BL187" i="6"/>
  <c r="BM187" i="6"/>
  <c r="BN187" i="6"/>
  <c r="BO187" i="6"/>
  <c r="BT187" i="6"/>
  <c r="BZ187" i="6" s="1"/>
  <c r="BU187" i="6"/>
  <c r="BV187" i="6"/>
  <c r="BW187" i="6"/>
  <c r="BX187" i="6"/>
  <c r="BY187" i="6"/>
  <c r="CD187" i="6"/>
  <c r="CJ187" i="6" s="1"/>
  <c r="CE187" i="6"/>
  <c r="CF187" i="6"/>
  <c r="CG187" i="6"/>
  <c r="CH187" i="6"/>
  <c r="CI187" i="6"/>
  <c r="CN187" i="6"/>
  <c r="CO187" i="6"/>
  <c r="CT187" i="6" s="1"/>
  <c r="CP187" i="6"/>
  <c r="CQ187" i="6"/>
  <c r="CR187" i="6"/>
  <c r="CS187" i="6"/>
  <c r="CX187" i="6"/>
  <c r="CY187" i="6"/>
  <c r="CZ187" i="6"/>
  <c r="DA187" i="6"/>
  <c r="DB187" i="6"/>
  <c r="DC187" i="6"/>
  <c r="DD187" i="6"/>
  <c r="DH187" i="6"/>
  <c r="DI187" i="6"/>
  <c r="DJ187" i="6"/>
  <c r="DK187" i="6"/>
  <c r="DL187" i="6"/>
  <c r="DM187" i="6"/>
  <c r="DN187" i="6"/>
  <c r="AG163" i="6"/>
  <c r="AF119" i="6"/>
  <c r="AG119" i="6"/>
  <c r="AH119" i="6"/>
  <c r="AI119" i="6"/>
  <c r="AJ119" i="6"/>
  <c r="AK119" i="6"/>
  <c r="AL119" i="6"/>
  <c r="AF120" i="6"/>
  <c r="AL120" i="6" s="1"/>
  <c r="AG120" i="6"/>
  <c r="AH120" i="6"/>
  <c r="AI120" i="6"/>
  <c r="AJ120" i="6"/>
  <c r="AK120" i="6"/>
  <c r="AF121" i="6"/>
  <c r="AL121" i="6" s="1"/>
  <c r="AG121" i="6"/>
  <c r="AH121" i="6"/>
  <c r="AI121" i="6"/>
  <c r="AJ121" i="6"/>
  <c r="AK121" i="6"/>
  <c r="AF122" i="6"/>
  <c r="AL122" i="6" s="1"/>
  <c r="AG122" i="6"/>
  <c r="AH122" i="6"/>
  <c r="AI122" i="6"/>
  <c r="AJ122" i="6"/>
  <c r="AK122" i="6"/>
  <c r="AF123" i="6"/>
  <c r="AL123" i="6" s="1"/>
  <c r="AG123" i="6"/>
  <c r="AH123" i="6"/>
  <c r="AI123" i="6"/>
  <c r="AJ123" i="6"/>
  <c r="AK123" i="6"/>
  <c r="AF124" i="6"/>
  <c r="AG124" i="6"/>
  <c r="AL124" i="6" s="1"/>
  <c r="AH124" i="6"/>
  <c r="AI124" i="6"/>
  <c r="AJ124" i="6"/>
  <c r="AK124" i="6"/>
  <c r="AF125" i="6"/>
  <c r="AG125" i="6"/>
  <c r="AH125" i="6"/>
  <c r="AI125" i="6"/>
  <c r="AJ125" i="6"/>
  <c r="AL125" i="6" s="1"/>
  <c r="AK125" i="6"/>
  <c r="AF126" i="6"/>
  <c r="AG126" i="6"/>
  <c r="AH126" i="6"/>
  <c r="AI126" i="6"/>
  <c r="AJ126" i="6"/>
  <c r="AK126" i="6"/>
  <c r="AL126" i="6" s="1"/>
  <c r="AF127" i="6"/>
  <c r="AG127" i="6"/>
  <c r="AH127" i="6"/>
  <c r="AI127" i="6"/>
  <c r="AJ127" i="6"/>
  <c r="AK127" i="6"/>
  <c r="AL127" i="6"/>
  <c r="AF128" i="6"/>
  <c r="AL128" i="6" s="1"/>
  <c r="AG128" i="6"/>
  <c r="AH128" i="6"/>
  <c r="AI128" i="6"/>
  <c r="AJ128" i="6"/>
  <c r="AK128" i="6"/>
  <c r="AF129" i="6"/>
  <c r="AL129" i="6" s="1"/>
  <c r="AG129" i="6"/>
  <c r="AH129" i="6"/>
  <c r="AI129" i="6"/>
  <c r="AJ129" i="6"/>
  <c r="AK129" i="6"/>
  <c r="AF130" i="6"/>
  <c r="AL130" i="6" s="1"/>
  <c r="AG130" i="6"/>
  <c r="AH130" i="6"/>
  <c r="AI130" i="6"/>
  <c r="AJ130" i="6"/>
  <c r="AK130" i="6"/>
  <c r="AF131" i="6"/>
  <c r="AL131" i="6" s="1"/>
  <c r="AG131" i="6"/>
  <c r="AH131" i="6"/>
  <c r="AI131" i="6"/>
  <c r="AJ131" i="6"/>
  <c r="AK131" i="6"/>
  <c r="AF132" i="6"/>
  <c r="AG132" i="6"/>
  <c r="AL132" i="6" s="1"/>
  <c r="AH132" i="6"/>
  <c r="AI132" i="6"/>
  <c r="AJ132" i="6"/>
  <c r="AK132" i="6"/>
  <c r="AF133" i="6"/>
  <c r="AG133" i="6"/>
  <c r="AH133" i="6"/>
  <c r="AI133" i="6"/>
  <c r="AJ133" i="6"/>
  <c r="AL133" i="6" s="1"/>
  <c r="AK133" i="6"/>
  <c r="AF134" i="6"/>
  <c r="AG134" i="6"/>
  <c r="AH134" i="6"/>
  <c r="AI134" i="6"/>
  <c r="AJ134" i="6"/>
  <c r="AK134" i="6"/>
  <c r="AL134" i="6" s="1"/>
  <c r="AF135" i="6"/>
  <c r="AG135" i="6"/>
  <c r="AH135" i="6"/>
  <c r="AI135" i="6"/>
  <c r="AJ135" i="6"/>
  <c r="AK135" i="6"/>
  <c r="AL135" i="6"/>
  <c r="AF136" i="6"/>
  <c r="AL136" i="6" s="1"/>
  <c r="AG136" i="6"/>
  <c r="AH136" i="6"/>
  <c r="AI136" i="6"/>
  <c r="AJ136" i="6"/>
  <c r="AK136" i="6"/>
  <c r="AF137" i="6"/>
  <c r="AL137" i="6" s="1"/>
  <c r="AG137" i="6"/>
  <c r="AH137" i="6"/>
  <c r="AI137" i="6"/>
  <c r="AJ137" i="6"/>
  <c r="AK137" i="6"/>
  <c r="AF138" i="6"/>
  <c r="AG138" i="6"/>
  <c r="AL138" i="6" s="1"/>
  <c r="AH138" i="6"/>
  <c r="AI138" i="6"/>
  <c r="AJ138" i="6"/>
  <c r="AK138" i="6"/>
  <c r="AF139" i="6"/>
  <c r="AL139" i="6" s="1"/>
  <c r="AG139" i="6"/>
  <c r="AH139" i="6"/>
  <c r="AI139" i="6"/>
  <c r="AJ139" i="6"/>
  <c r="AK139" i="6"/>
  <c r="AF140" i="6"/>
  <c r="AG140" i="6"/>
  <c r="AL140" i="6" s="1"/>
  <c r="AH140" i="6"/>
  <c r="AI140" i="6"/>
  <c r="AJ140" i="6"/>
  <c r="AK140" i="6"/>
  <c r="AF141" i="6"/>
  <c r="AG141" i="6"/>
  <c r="AH141" i="6"/>
  <c r="AI141" i="6"/>
  <c r="AJ141" i="6"/>
  <c r="AL141" i="6" s="1"/>
  <c r="AK141" i="6"/>
  <c r="AF142" i="6"/>
  <c r="AG142" i="6"/>
  <c r="AH142" i="6"/>
  <c r="AI142" i="6"/>
  <c r="AJ142" i="6"/>
  <c r="AK142" i="6"/>
  <c r="AL142" i="6" s="1"/>
  <c r="AF80" i="6"/>
  <c r="AG80" i="6"/>
  <c r="AH80" i="6"/>
  <c r="AI80" i="6"/>
  <c r="AJ80" i="6"/>
  <c r="AK80" i="6"/>
  <c r="AF81" i="6"/>
  <c r="AG81" i="6"/>
  <c r="AH81" i="6"/>
  <c r="AI81" i="6"/>
  <c r="AJ81" i="6"/>
  <c r="AK81" i="6"/>
  <c r="AF82" i="6"/>
  <c r="AG82" i="6"/>
  <c r="AH82" i="6"/>
  <c r="AI82" i="6"/>
  <c r="AJ82" i="6"/>
  <c r="AK82" i="6"/>
  <c r="AF83" i="6"/>
  <c r="AG83" i="6"/>
  <c r="AH83" i="6"/>
  <c r="AI83" i="6"/>
  <c r="AJ83" i="6"/>
  <c r="AK83" i="6"/>
  <c r="AF84" i="6"/>
  <c r="AG84" i="6"/>
  <c r="AH84" i="6"/>
  <c r="AI84" i="6"/>
  <c r="AJ84" i="6"/>
  <c r="AK84" i="6"/>
  <c r="AF85" i="6"/>
  <c r="AG85" i="6"/>
  <c r="AH85" i="6"/>
  <c r="AI85" i="6"/>
  <c r="AJ85" i="6"/>
  <c r="AK85" i="6"/>
  <c r="AF35" i="6"/>
  <c r="AG35" i="6"/>
  <c r="AH35" i="6"/>
  <c r="AI35" i="6"/>
  <c r="AJ35" i="6"/>
  <c r="AK35" i="6"/>
  <c r="AF36" i="6"/>
  <c r="AG36" i="6"/>
  <c r="AH36" i="6"/>
  <c r="AI36" i="6"/>
  <c r="AJ36" i="6"/>
  <c r="AK36" i="6"/>
  <c r="AF37" i="6"/>
  <c r="AG37" i="6"/>
  <c r="AH37" i="6"/>
  <c r="AI37" i="6"/>
  <c r="AJ37" i="6"/>
  <c r="AK37" i="6"/>
  <c r="AF38" i="6"/>
  <c r="AG38" i="6"/>
  <c r="AH38" i="6"/>
  <c r="AI38" i="6"/>
  <c r="AJ38" i="6"/>
  <c r="AK38" i="6"/>
  <c r="AF39" i="6"/>
  <c r="AG39" i="6"/>
  <c r="AH39" i="6"/>
  <c r="AI39" i="6"/>
  <c r="AJ39" i="6"/>
  <c r="AK39" i="6"/>
  <c r="AF40" i="6"/>
  <c r="AG40" i="6"/>
  <c r="AH40" i="6"/>
  <c r="AI40" i="6"/>
  <c r="AJ40" i="6"/>
  <c r="AK40" i="6"/>
  <c r="AF41" i="6"/>
  <c r="AG41" i="6"/>
  <c r="AH41" i="6"/>
  <c r="AI41" i="6"/>
  <c r="AJ41" i="6"/>
  <c r="AK41" i="6"/>
  <c r="AF42" i="6"/>
  <c r="AG42" i="6"/>
  <c r="AH42" i="6"/>
  <c r="AI42" i="6"/>
  <c r="AJ42" i="6"/>
  <c r="AK42" i="6"/>
  <c r="AF43" i="6"/>
  <c r="AG43" i="6"/>
  <c r="AH43" i="6"/>
  <c r="AI43" i="6"/>
  <c r="AJ43" i="6"/>
  <c r="AK43" i="6"/>
  <c r="AF44" i="6"/>
  <c r="AG44" i="6"/>
  <c r="AH44" i="6"/>
  <c r="AI44" i="6"/>
  <c r="AJ44" i="6"/>
  <c r="AK44" i="6"/>
  <c r="AF45" i="6"/>
  <c r="AG45" i="6"/>
  <c r="AH45" i="6"/>
  <c r="AI45" i="6"/>
  <c r="AJ45" i="6"/>
  <c r="AK45" i="6"/>
  <c r="AF46" i="6"/>
  <c r="AG46" i="6"/>
  <c r="AH46" i="6"/>
  <c r="AI46" i="6"/>
  <c r="AJ46" i="6"/>
  <c r="AK46" i="6"/>
  <c r="AF47" i="6"/>
  <c r="AG47" i="6"/>
  <c r="AH47" i="6"/>
  <c r="AI47" i="6"/>
  <c r="AJ47" i="6"/>
  <c r="AK47" i="6"/>
  <c r="AF48" i="6"/>
  <c r="AG48" i="6"/>
  <c r="AH48" i="6"/>
  <c r="AI48" i="6"/>
  <c r="AJ48" i="6"/>
  <c r="AK48" i="6"/>
  <c r="AF49" i="6"/>
  <c r="AG49" i="6"/>
  <c r="AH49" i="6"/>
  <c r="AI49" i="6"/>
  <c r="AJ49" i="6"/>
  <c r="AK49" i="6"/>
  <c r="AF50" i="6"/>
  <c r="AG50" i="6"/>
  <c r="AH50" i="6"/>
  <c r="AI50" i="6"/>
  <c r="AJ50" i="6"/>
  <c r="AK50" i="6"/>
  <c r="AF51" i="6"/>
  <c r="AG51" i="6"/>
  <c r="AH51" i="6"/>
  <c r="AI51" i="6"/>
  <c r="AJ51" i="6"/>
  <c r="AK51" i="6"/>
  <c r="AF52" i="6"/>
  <c r="AG52" i="6"/>
  <c r="AH52" i="6"/>
  <c r="AI52" i="6"/>
  <c r="AJ52" i="6"/>
  <c r="AK52" i="6"/>
  <c r="AF53" i="6"/>
  <c r="AG53" i="6"/>
  <c r="AH53" i="6"/>
  <c r="AI53" i="6"/>
  <c r="AJ53" i="6"/>
  <c r="AK53" i="6"/>
  <c r="AF54" i="6"/>
  <c r="AG54" i="6"/>
  <c r="AH54" i="6"/>
  <c r="AI54" i="6"/>
  <c r="AJ54" i="6"/>
  <c r="AK54" i="6"/>
  <c r="AF55" i="6"/>
  <c r="AG55" i="6"/>
  <c r="AH55" i="6"/>
  <c r="AI55" i="6"/>
  <c r="AJ55" i="6"/>
  <c r="AK55" i="6"/>
  <c r="AF56" i="6"/>
  <c r="AG56" i="6"/>
  <c r="AH56" i="6"/>
  <c r="AI56" i="6"/>
  <c r="AJ56" i="6"/>
  <c r="AK56" i="6"/>
  <c r="AF57" i="6"/>
  <c r="AG57" i="6"/>
  <c r="AH57" i="6"/>
  <c r="AI57" i="6"/>
  <c r="AJ57" i="6"/>
  <c r="AK57" i="6"/>
  <c r="AF58" i="6"/>
  <c r="AG58" i="6"/>
  <c r="AH58" i="6"/>
  <c r="AI58" i="6"/>
  <c r="AJ58" i="6"/>
  <c r="AK58" i="6"/>
  <c r="AK532" i="8"/>
  <c r="C536" i="8" s="1"/>
  <c r="AH532" i="8"/>
  <c r="C535" i="8" s="1"/>
  <c r="AK531" i="8"/>
  <c r="AK530" i="8"/>
  <c r="AJ530" i="8"/>
  <c r="AI530" i="8"/>
  <c r="AF530" i="8"/>
  <c r="Y529" i="8"/>
  <c r="S529" i="8"/>
  <c r="M529" i="8"/>
  <c r="AK517" i="8"/>
  <c r="AJ517" i="8"/>
  <c r="AI517" i="8"/>
  <c r="AH517" i="8"/>
  <c r="AH530" i="8" s="1"/>
  <c r="AG517" i="8"/>
  <c r="AG530" i="8" s="1"/>
  <c r="AF517" i="8"/>
  <c r="AL517" i="8" s="1"/>
  <c r="AK503" i="8"/>
  <c r="C505" i="8" s="1"/>
  <c r="AH503" i="8"/>
  <c r="C504" i="8" s="1"/>
  <c r="AJ501" i="8"/>
  <c r="AK500" i="8"/>
  <c r="AK501" i="8" s="1"/>
  <c r="AJ500" i="8"/>
  <c r="AI500" i="8"/>
  <c r="AI501" i="8" s="1"/>
  <c r="AH500" i="8"/>
  <c r="AH501" i="8" s="1"/>
  <c r="AG500" i="8"/>
  <c r="AG501" i="8" s="1"/>
  <c r="AF500" i="8"/>
  <c r="AF501" i="8" s="1"/>
  <c r="AK484" i="8"/>
  <c r="AH484" i="8"/>
  <c r="AK483" i="8"/>
  <c r="AK482" i="8"/>
  <c r="AJ482" i="8"/>
  <c r="AI482" i="8"/>
  <c r="AH482" i="8"/>
  <c r="Y481" i="8"/>
  <c r="S481" i="8"/>
  <c r="M481" i="8"/>
  <c r="AK454" i="8"/>
  <c r="AJ454" i="8"/>
  <c r="AI454" i="8"/>
  <c r="AH454" i="8"/>
  <c r="AG454" i="8"/>
  <c r="AG482" i="8" s="1"/>
  <c r="AF454" i="8"/>
  <c r="AF482" i="8" s="1"/>
  <c r="AK439" i="8"/>
  <c r="C441" i="8" s="1"/>
  <c r="AH439" i="8"/>
  <c r="C440" i="8" s="1"/>
  <c r="AK436" i="8"/>
  <c r="AK437" i="8" s="1"/>
  <c r="AJ436" i="8"/>
  <c r="AJ437" i="8" s="1"/>
  <c r="AI436" i="8"/>
  <c r="AI437" i="8" s="1"/>
  <c r="AH436" i="8"/>
  <c r="AH437" i="8" s="1"/>
  <c r="AG436" i="8"/>
  <c r="AG437" i="8" s="1"/>
  <c r="AF436" i="8"/>
  <c r="AF437" i="8" s="1"/>
  <c r="AK420" i="8"/>
  <c r="AH420" i="8"/>
  <c r="AK418" i="8"/>
  <c r="AJ418" i="8"/>
  <c r="AI418" i="8"/>
  <c r="AK419" i="8" s="1"/>
  <c r="AH418" i="8"/>
  <c r="AG418" i="8"/>
  <c r="Y417" i="8"/>
  <c r="S417" i="8"/>
  <c r="M417" i="8"/>
  <c r="AK410" i="8"/>
  <c r="AJ410" i="8"/>
  <c r="AI410" i="8"/>
  <c r="AH410" i="8"/>
  <c r="AG410" i="8"/>
  <c r="AF410" i="8"/>
  <c r="AF418" i="8" s="1"/>
  <c r="AH419" i="8" s="1"/>
  <c r="AK394" i="8"/>
  <c r="C398" i="8" s="1"/>
  <c r="AH394" i="8"/>
  <c r="C397" i="8" s="1"/>
  <c r="AJ392" i="8"/>
  <c r="AI392" i="8"/>
  <c r="AH392" i="8"/>
  <c r="AG392" i="8"/>
  <c r="AF392" i="8"/>
  <c r="AH393" i="8" s="1"/>
  <c r="Y391" i="8"/>
  <c r="S391" i="8"/>
  <c r="M391" i="8"/>
  <c r="AL384" i="8"/>
  <c r="AK384" i="8"/>
  <c r="AK392" i="8" s="1"/>
  <c r="AJ384" i="8"/>
  <c r="AI384" i="8"/>
  <c r="AH384" i="8"/>
  <c r="AG384" i="8"/>
  <c r="AF384" i="8"/>
  <c r="AK368" i="8"/>
  <c r="C372" i="8" s="1"/>
  <c r="AH368" i="8"/>
  <c r="C371" i="8" s="1"/>
  <c r="Y365" i="8"/>
  <c r="S365" i="8"/>
  <c r="M365" i="8"/>
  <c r="AK359" i="8"/>
  <c r="AK366" i="8" s="1"/>
  <c r="AJ359" i="8"/>
  <c r="AJ366" i="8" s="1"/>
  <c r="AI359" i="8"/>
  <c r="AI366" i="8" s="1"/>
  <c r="AH359" i="8"/>
  <c r="AH366" i="8" s="1"/>
  <c r="AG359" i="8"/>
  <c r="AG366" i="8" s="1"/>
  <c r="AF359" i="8"/>
  <c r="AK343" i="8"/>
  <c r="C347" i="8" s="1"/>
  <c r="AH343" i="8"/>
  <c r="C346" i="8" s="1"/>
  <c r="AI341" i="8"/>
  <c r="AK342" i="8" s="1"/>
  <c r="Y340" i="8"/>
  <c r="S340" i="8"/>
  <c r="M340" i="8"/>
  <c r="AK328" i="8"/>
  <c r="AK341" i="8" s="1"/>
  <c r="AJ328" i="8"/>
  <c r="AJ341" i="8" s="1"/>
  <c r="AI328" i="8"/>
  <c r="AH328" i="8"/>
  <c r="AH341" i="8" s="1"/>
  <c r="AG328" i="8"/>
  <c r="AG341" i="8" s="1"/>
  <c r="AF328" i="8"/>
  <c r="AK312" i="8"/>
  <c r="C316" i="8" s="1"/>
  <c r="AH312" i="8"/>
  <c r="C315" i="8" s="1"/>
  <c r="AK310" i="8"/>
  <c r="AJ310" i="8"/>
  <c r="AI310" i="8"/>
  <c r="AK311" i="8" s="1"/>
  <c r="AH310" i="8"/>
  <c r="AG310" i="8"/>
  <c r="Y309" i="8"/>
  <c r="S309" i="8"/>
  <c r="M309" i="8"/>
  <c r="AK302" i="8"/>
  <c r="AJ302" i="8"/>
  <c r="AI302" i="8"/>
  <c r="AH302" i="8"/>
  <c r="AG302" i="8"/>
  <c r="AF302" i="8"/>
  <c r="AF310" i="8" s="1"/>
  <c r="AH311" i="8" s="1"/>
  <c r="AK288" i="8"/>
  <c r="C290" i="8" s="1"/>
  <c r="AH288" i="8"/>
  <c r="C289" i="8" s="1"/>
  <c r="AJ286" i="8"/>
  <c r="AI286" i="8"/>
  <c r="AH286" i="8"/>
  <c r="AG286" i="8"/>
  <c r="AF286" i="8"/>
  <c r="AH287" i="8" s="1"/>
  <c r="Z285" i="8"/>
  <c r="U285" i="8"/>
  <c r="P285" i="8"/>
  <c r="AL279" i="8"/>
  <c r="AK279" i="8"/>
  <c r="AK286" i="8" s="1"/>
  <c r="AJ279" i="8"/>
  <c r="AI279" i="8"/>
  <c r="AH279" i="8"/>
  <c r="AG279" i="8"/>
  <c r="AF279" i="8"/>
  <c r="AK266" i="8"/>
  <c r="C268" i="8" s="1"/>
  <c r="AH266" i="8"/>
  <c r="C267" i="8" s="1"/>
  <c r="AK262" i="8"/>
  <c r="AK264" i="8" s="1"/>
  <c r="AJ262" i="8"/>
  <c r="AJ264" i="8" s="1"/>
  <c r="AI262" i="8"/>
  <c r="AI264" i="8" s="1"/>
  <c r="AH262" i="8"/>
  <c r="AH264" i="8" s="1"/>
  <c r="AG262" i="8"/>
  <c r="AG264" i="8" s="1"/>
  <c r="AF262" i="8"/>
  <c r="AF264" i="8" s="1"/>
  <c r="AK136" i="8"/>
  <c r="C138" i="8" s="1"/>
  <c r="AH136" i="8"/>
  <c r="C137" i="8" s="1"/>
  <c r="AK132" i="8"/>
  <c r="AK134" i="8" s="1"/>
  <c r="AJ132" i="8"/>
  <c r="AJ134" i="8" s="1"/>
  <c r="AI132" i="8"/>
  <c r="AI134" i="8" s="1"/>
  <c r="AH132" i="8"/>
  <c r="AH134" i="8" s="1"/>
  <c r="AG132" i="8"/>
  <c r="AG134" i="8" s="1"/>
  <c r="AF132" i="8"/>
  <c r="AF134" i="8" s="1"/>
  <c r="AK435" i="7"/>
  <c r="C439" i="7" s="1"/>
  <c r="AH435" i="7"/>
  <c r="C438" i="7" s="1"/>
  <c r="AK433" i="7"/>
  <c r="AJ433" i="7"/>
  <c r="AF433" i="7"/>
  <c r="AB432" i="7"/>
  <c r="Y432" i="7"/>
  <c r="V432" i="7"/>
  <c r="S432" i="7"/>
  <c r="AK407" i="7"/>
  <c r="AJ407" i="7"/>
  <c r="AI407" i="7"/>
  <c r="AI433" i="7" s="1"/>
  <c r="AK434" i="7" s="1"/>
  <c r="AH407" i="7"/>
  <c r="AH433" i="7" s="1"/>
  <c r="AG407" i="7"/>
  <c r="AG433" i="7" s="1"/>
  <c r="AF407" i="7"/>
  <c r="AL407" i="7" s="1"/>
  <c r="AK389" i="7"/>
  <c r="C393" i="7" s="1"/>
  <c r="AH389" i="7"/>
  <c r="C392" i="7" s="1"/>
  <c r="AK387" i="7"/>
  <c r="AC386" i="7"/>
  <c r="Z386" i="7"/>
  <c r="X386" i="7"/>
  <c r="V386" i="7"/>
  <c r="T386" i="7"/>
  <c r="Q386" i="7"/>
  <c r="AK361" i="7"/>
  <c r="AJ361" i="7"/>
  <c r="AJ387" i="7" s="1"/>
  <c r="AI361" i="7"/>
  <c r="AI387" i="7" s="1"/>
  <c r="AK388" i="7" s="1"/>
  <c r="AH361" i="7"/>
  <c r="AH387" i="7" s="1"/>
  <c r="AG361" i="7"/>
  <c r="AG387" i="7" s="1"/>
  <c r="AF361" i="7"/>
  <c r="AL361" i="7" s="1"/>
  <c r="AK339" i="7"/>
  <c r="AH339" i="7"/>
  <c r="AK337" i="7"/>
  <c r="AC336" i="7"/>
  <c r="AA336" i="7"/>
  <c r="Y336" i="7"/>
  <c r="W336" i="7"/>
  <c r="U336" i="7"/>
  <c r="S336" i="7"/>
  <c r="Q336" i="7"/>
  <c r="AK311" i="7"/>
  <c r="AJ311" i="7"/>
  <c r="AJ337" i="7" s="1"/>
  <c r="AI311" i="7"/>
  <c r="AI337" i="7" s="1"/>
  <c r="AK338" i="7" s="1"/>
  <c r="AH311" i="7"/>
  <c r="AH337" i="7" s="1"/>
  <c r="AG311" i="7"/>
  <c r="AG337" i="7" s="1"/>
  <c r="AF311" i="7"/>
  <c r="AF337" i="7" s="1"/>
  <c r="AK293" i="7"/>
  <c r="C297" i="7" s="1"/>
  <c r="AH293" i="7"/>
  <c r="C296" i="7" s="1"/>
  <c r="AG291" i="7"/>
  <c r="AF291" i="7"/>
  <c r="AC290" i="7"/>
  <c r="AA290" i="7"/>
  <c r="Y290" i="7"/>
  <c r="W290" i="7"/>
  <c r="U290" i="7"/>
  <c r="Q290" i="7"/>
  <c r="O290" i="7"/>
  <c r="AL265" i="7"/>
  <c r="AK265" i="7"/>
  <c r="AK291" i="7" s="1"/>
  <c r="AJ265" i="7"/>
  <c r="AJ291" i="7" s="1"/>
  <c r="AI265" i="7"/>
  <c r="AI291" i="7" s="1"/>
  <c r="AH265" i="7"/>
  <c r="AH291" i="7" s="1"/>
  <c r="AG265" i="7"/>
  <c r="AF265" i="7"/>
  <c r="AK237" i="7"/>
  <c r="C250" i="7" s="1"/>
  <c r="AH237" i="7"/>
  <c r="C249" i="7" s="1"/>
  <c r="AH235" i="7"/>
  <c r="AG235" i="7"/>
  <c r="AF235" i="7"/>
  <c r="AH236" i="7" s="1"/>
  <c r="AD234" i="7"/>
  <c r="AC234" i="7"/>
  <c r="AB234" i="7"/>
  <c r="AA234" i="7"/>
  <c r="Z234" i="7"/>
  <c r="Y234" i="7"/>
  <c r="X234" i="7"/>
  <c r="W234" i="7"/>
  <c r="V234" i="7"/>
  <c r="U234" i="7"/>
  <c r="T234" i="7"/>
  <c r="S234" i="7"/>
  <c r="R234" i="7"/>
  <c r="P234" i="7"/>
  <c r="AL209" i="7"/>
  <c r="AK209" i="7"/>
  <c r="AK235" i="7" s="1"/>
  <c r="AJ209" i="7"/>
  <c r="AJ235" i="7" s="1"/>
  <c r="AI209" i="7"/>
  <c r="AI235" i="7" s="1"/>
  <c r="AH209" i="7"/>
  <c r="AG209" i="7"/>
  <c r="AF209" i="7"/>
  <c r="Y190" i="7"/>
  <c r="AK139" i="7"/>
  <c r="AH139" i="7"/>
  <c r="AI137" i="7"/>
  <c r="AH137" i="7"/>
  <c r="AC136" i="7"/>
  <c r="AA136" i="7"/>
  <c r="Y136" i="7"/>
  <c r="U136" i="7"/>
  <c r="S136" i="7"/>
  <c r="Q136" i="7"/>
  <c r="O136" i="7"/>
  <c r="M136" i="7"/>
  <c r="AK111" i="7"/>
  <c r="AK137" i="7" s="1"/>
  <c r="AJ111" i="7"/>
  <c r="AJ137" i="7" s="1"/>
  <c r="AK138" i="7" s="1"/>
  <c r="AI111" i="7"/>
  <c r="AH111" i="7"/>
  <c r="AG111" i="7"/>
  <c r="AG137" i="7" s="1"/>
  <c r="AF111" i="7"/>
  <c r="AF137" i="7" s="1"/>
  <c r="AH138" i="7" s="1"/>
  <c r="AC88" i="7"/>
  <c r="AA88" i="7"/>
  <c r="Y88" i="7"/>
  <c r="W88" i="7"/>
  <c r="U88" i="7"/>
  <c r="S88" i="7"/>
  <c r="Q88" i="7"/>
  <c r="O88" i="7"/>
  <c r="M88" i="7"/>
  <c r="K88" i="7"/>
  <c r="I88" i="7"/>
  <c r="G88" i="7"/>
  <c r="AK60" i="7"/>
  <c r="C95" i="7" s="1"/>
  <c r="AH60" i="7"/>
  <c r="C94" i="7" s="1"/>
  <c r="AG58" i="7"/>
  <c r="AC57" i="7"/>
  <c r="AA57" i="7"/>
  <c r="Y57" i="7"/>
  <c r="W57" i="7"/>
  <c r="U57" i="7"/>
  <c r="S57" i="7"/>
  <c r="Q57" i="7"/>
  <c r="O57" i="7"/>
  <c r="M57" i="7"/>
  <c r="K57" i="7"/>
  <c r="AK32" i="7"/>
  <c r="AK58" i="7" s="1"/>
  <c r="AJ32" i="7"/>
  <c r="AJ58" i="7" s="1"/>
  <c r="AI32" i="7"/>
  <c r="AI58" i="7" s="1"/>
  <c r="AH32" i="7"/>
  <c r="AH58" i="7" s="1"/>
  <c r="AG32" i="7"/>
  <c r="AF32" i="7"/>
  <c r="AF58" i="7" s="1"/>
  <c r="AK2120" i="6"/>
  <c r="C2122" i="6" s="1"/>
  <c r="AH2120" i="6"/>
  <c r="C2121" i="6" s="1"/>
  <c r="AK2118" i="6"/>
  <c r="AJ2118" i="6"/>
  <c r="AH2118" i="6"/>
  <c r="AG2118" i="6"/>
  <c r="AA2117" i="6"/>
  <c r="W2117" i="6"/>
  <c r="S2117" i="6"/>
  <c r="AK2092" i="6"/>
  <c r="AJ2092" i="6"/>
  <c r="AI2092" i="6"/>
  <c r="AI2118" i="6" s="1"/>
  <c r="AK2119" i="6" s="1"/>
  <c r="AH2092" i="6"/>
  <c r="AG2092" i="6"/>
  <c r="AF2092" i="6"/>
  <c r="AF2118" i="6" s="1"/>
  <c r="AH2119" i="6" s="1"/>
  <c r="AK2077" i="6"/>
  <c r="C2079" i="6" s="1"/>
  <c r="AH2077" i="6"/>
  <c r="C2078" i="6" s="1"/>
  <c r="AB2074" i="6"/>
  <c r="Z2074" i="6"/>
  <c r="X2074" i="6"/>
  <c r="V2074" i="6"/>
  <c r="T2074" i="6"/>
  <c r="R2074" i="6"/>
  <c r="P2074" i="6"/>
  <c r="N2074" i="6"/>
  <c r="L2074" i="6"/>
  <c r="AK2052" i="6"/>
  <c r="AK2075" i="6" s="1"/>
  <c r="AJ2052" i="6"/>
  <c r="AJ2075" i="6" s="1"/>
  <c r="AI2052" i="6"/>
  <c r="AI2075" i="6" s="1"/>
  <c r="AH2052" i="6"/>
  <c r="AH2075" i="6" s="1"/>
  <c r="AG2052" i="6"/>
  <c r="AG2075" i="6" s="1"/>
  <c r="AF2052" i="6"/>
  <c r="AL2052" i="6" s="1"/>
  <c r="AK2022" i="6"/>
  <c r="C2039" i="6" s="1"/>
  <c r="AH2022" i="6"/>
  <c r="C2038" i="6" s="1"/>
  <c r="AD2019" i="6"/>
  <c r="AC2019" i="6"/>
  <c r="AB2019" i="6"/>
  <c r="AA2019" i="6"/>
  <c r="Z2019" i="6"/>
  <c r="Y2019" i="6"/>
  <c r="X2019" i="6"/>
  <c r="W2019" i="6"/>
  <c r="V2019" i="6"/>
  <c r="U2019" i="6"/>
  <c r="T2019" i="6"/>
  <c r="S2019" i="6"/>
  <c r="R2019" i="6"/>
  <c r="Q2019" i="6"/>
  <c r="P2019" i="6"/>
  <c r="O2019" i="6"/>
  <c r="N2019" i="6"/>
  <c r="M2019" i="6"/>
  <c r="L2019" i="6"/>
  <c r="K2019" i="6"/>
  <c r="J2019" i="6"/>
  <c r="I2019" i="6"/>
  <c r="H2019" i="6"/>
  <c r="AK1994" i="6"/>
  <c r="AK2020" i="6" s="1"/>
  <c r="AJ1994" i="6"/>
  <c r="AJ2020" i="6" s="1"/>
  <c r="AI1994" i="6"/>
  <c r="AI2020" i="6" s="1"/>
  <c r="AH1994" i="6"/>
  <c r="AH2020" i="6" s="1"/>
  <c r="AG1994" i="6"/>
  <c r="AG2020" i="6" s="1"/>
  <c r="AF1994" i="6"/>
  <c r="AF2020" i="6" s="1"/>
  <c r="AH2021" i="6" s="1"/>
  <c r="AK1979" i="6"/>
  <c r="C1983" i="6" s="1"/>
  <c r="AH1979" i="6"/>
  <c r="C1982" i="6" s="1"/>
  <c r="AC1976" i="6"/>
  <c r="AA1976" i="6"/>
  <c r="X1976" i="6"/>
  <c r="U1976" i="6"/>
  <c r="S1976" i="6"/>
  <c r="Q1976" i="6"/>
  <c r="O1976" i="6"/>
  <c r="M1976" i="6"/>
  <c r="AK1951" i="6"/>
  <c r="AK1977" i="6" s="1"/>
  <c r="AJ1951" i="6"/>
  <c r="AJ1977" i="6" s="1"/>
  <c r="AI1951" i="6"/>
  <c r="AI1977" i="6" s="1"/>
  <c r="AH1951" i="6"/>
  <c r="AH1977" i="6" s="1"/>
  <c r="AG1951" i="6"/>
  <c r="AG1977" i="6" s="1"/>
  <c r="AF1951" i="6"/>
  <c r="AF1977" i="6" s="1"/>
  <c r="AK1938" i="6"/>
  <c r="C1940" i="6" s="1"/>
  <c r="AH1938" i="6"/>
  <c r="C1939" i="6" s="1"/>
  <c r="AK1936" i="6"/>
  <c r="AJ1936" i="6"/>
  <c r="AI1936" i="6"/>
  <c r="AK1937" i="6" s="1"/>
  <c r="AG1936" i="6"/>
  <c r="AF1936" i="6"/>
  <c r="AA1935" i="6"/>
  <c r="W1935" i="6"/>
  <c r="S1935" i="6"/>
  <c r="AL1910" i="6"/>
  <c r="AK1910" i="6"/>
  <c r="AJ1910" i="6"/>
  <c r="AI1910" i="6"/>
  <c r="AH1910" i="6"/>
  <c r="AH1936" i="6" s="1"/>
  <c r="AG1910" i="6"/>
  <c r="AF1910" i="6"/>
  <c r="Y1885" i="6"/>
  <c r="C1885" i="6"/>
  <c r="Y1813" i="6"/>
  <c r="C1813" i="6"/>
  <c r="AK1744" i="6"/>
  <c r="AH1744" i="6"/>
  <c r="AK1742" i="6"/>
  <c r="AJ1742" i="6"/>
  <c r="AF1742" i="6"/>
  <c r="AC1741" i="6"/>
  <c r="AA1741" i="6"/>
  <c r="Y1741" i="6"/>
  <c r="W1741" i="6"/>
  <c r="U1741" i="6"/>
  <c r="S1741" i="6"/>
  <c r="Q1741" i="6"/>
  <c r="AK1733" i="6"/>
  <c r="AJ1733" i="6"/>
  <c r="AI1733" i="6"/>
  <c r="AI1742" i="6" s="1"/>
  <c r="AK1743" i="6" s="1"/>
  <c r="AH1733" i="6"/>
  <c r="AL1733" i="6" s="1"/>
  <c r="AG1733" i="6"/>
  <c r="AG1742" i="6" s="1"/>
  <c r="AF1733" i="6"/>
  <c r="Y1710" i="6"/>
  <c r="C1710" i="6"/>
  <c r="AC1655" i="6"/>
  <c r="AA1655" i="6"/>
  <c r="Y1655" i="6"/>
  <c r="W1655" i="6"/>
  <c r="U1655" i="6"/>
  <c r="S1655" i="6"/>
  <c r="Q1655" i="6"/>
  <c r="O1655" i="6"/>
  <c r="M1655" i="6"/>
  <c r="K1655" i="6"/>
  <c r="I1655" i="6"/>
  <c r="G1655" i="6"/>
  <c r="AK1626" i="6"/>
  <c r="AH1626" i="6"/>
  <c r="AC1623" i="6"/>
  <c r="AA1623" i="6"/>
  <c r="Y1623" i="6"/>
  <c r="W1623" i="6"/>
  <c r="U1623" i="6"/>
  <c r="S1623" i="6"/>
  <c r="Q1623" i="6"/>
  <c r="O1623" i="6"/>
  <c r="M1623" i="6"/>
  <c r="DM1598" i="6"/>
  <c r="DL1598" i="6"/>
  <c r="DK1598" i="6"/>
  <c r="DJ1598" i="6"/>
  <c r="DN1598" i="6" s="1"/>
  <c r="DI1598" i="6"/>
  <c r="DH1598" i="6"/>
  <c r="DC1598" i="6"/>
  <c r="DB1598" i="6"/>
  <c r="DA1598" i="6"/>
  <c r="CZ1598" i="6"/>
  <c r="CY1598" i="6"/>
  <c r="CX1598" i="6"/>
  <c r="DD1598" i="6" s="1"/>
  <c r="CS1598" i="6"/>
  <c r="CR1598" i="6"/>
  <c r="CQ1598" i="6"/>
  <c r="CP1598" i="6"/>
  <c r="CO1598" i="6"/>
  <c r="CN1598" i="6"/>
  <c r="CT1598" i="6" s="1"/>
  <c r="CI1598" i="6"/>
  <c r="CH1598" i="6"/>
  <c r="CG1598" i="6"/>
  <c r="CF1598" i="6"/>
  <c r="CE1598" i="6"/>
  <c r="CD1598" i="6"/>
  <c r="CJ1598" i="6" s="1"/>
  <c r="BZ1598" i="6"/>
  <c r="BY1598" i="6"/>
  <c r="BX1598" i="6"/>
  <c r="BW1598" i="6"/>
  <c r="BV1598" i="6"/>
  <c r="BU1598" i="6"/>
  <c r="BT1598" i="6"/>
  <c r="BP1598" i="6"/>
  <c r="BO1598" i="6"/>
  <c r="BN1598" i="6"/>
  <c r="BM1598" i="6"/>
  <c r="BL1598" i="6"/>
  <c r="BK1598" i="6"/>
  <c r="BJ1598" i="6"/>
  <c r="BE1598" i="6"/>
  <c r="BD1598" i="6"/>
  <c r="BC1598" i="6"/>
  <c r="BB1598" i="6"/>
  <c r="BA1598" i="6"/>
  <c r="AZ1598" i="6"/>
  <c r="BF1598" i="6" s="1"/>
  <c r="AU1598" i="6"/>
  <c r="AT1598" i="6"/>
  <c r="AS1598" i="6"/>
  <c r="AR1598" i="6"/>
  <c r="AQ1598" i="6"/>
  <c r="AP1598" i="6"/>
  <c r="AV1598" i="6" s="1"/>
  <c r="AK1598" i="6"/>
  <c r="AK1624" i="6" s="1"/>
  <c r="AJ1598" i="6"/>
  <c r="AJ1624" i="6" s="1"/>
  <c r="AI1598" i="6"/>
  <c r="AI1624" i="6" s="1"/>
  <c r="AK1625" i="6" s="1"/>
  <c r="AH1598" i="6"/>
  <c r="AL1598" i="6" s="1"/>
  <c r="AG1598" i="6"/>
  <c r="AG1624" i="6" s="1"/>
  <c r="AF1598" i="6"/>
  <c r="AF1624" i="6" s="1"/>
  <c r="AK1575" i="6"/>
  <c r="AH1575" i="6"/>
  <c r="AD1572" i="6"/>
  <c r="AC1572" i="6"/>
  <c r="AB1572" i="6"/>
  <c r="AA1572" i="6"/>
  <c r="Z1572" i="6"/>
  <c r="Y1572" i="6"/>
  <c r="X1572" i="6"/>
  <c r="W1572" i="6"/>
  <c r="V1572" i="6"/>
  <c r="U1572" i="6"/>
  <c r="T1572" i="6"/>
  <c r="S1572" i="6"/>
  <c r="R1572" i="6"/>
  <c r="Q1572" i="6"/>
  <c r="P1572" i="6"/>
  <c r="N1572" i="6"/>
  <c r="L1572" i="6"/>
  <c r="J1572" i="6"/>
  <c r="DD1547" i="6"/>
  <c r="DC1547" i="6"/>
  <c r="DB1547" i="6"/>
  <c r="DA1547" i="6"/>
  <c r="CZ1547" i="6"/>
  <c r="CY1547" i="6"/>
  <c r="CX1547" i="6"/>
  <c r="CS1547" i="6"/>
  <c r="AK1573" i="6" s="1"/>
  <c r="CR1547" i="6"/>
  <c r="CQ1547" i="6"/>
  <c r="CP1547" i="6"/>
  <c r="CO1547" i="6"/>
  <c r="CN1547" i="6"/>
  <c r="CT1547" i="6" s="1"/>
  <c r="CI1547" i="6"/>
  <c r="CH1547" i="6"/>
  <c r="CG1547" i="6"/>
  <c r="CF1547" i="6"/>
  <c r="CE1547" i="6"/>
  <c r="CD1547" i="6"/>
  <c r="CJ1547" i="6" s="1"/>
  <c r="BY1547" i="6"/>
  <c r="BX1547" i="6"/>
  <c r="BW1547" i="6"/>
  <c r="BV1547" i="6"/>
  <c r="BZ1547" i="6" s="1"/>
  <c r="BU1547" i="6"/>
  <c r="BT1547" i="6"/>
  <c r="BO1547" i="6"/>
  <c r="BN1547" i="6"/>
  <c r="BM1547" i="6"/>
  <c r="BL1547" i="6"/>
  <c r="BK1547" i="6"/>
  <c r="BP1547" i="6" s="1"/>
  <c r="BJ1547" i="6"/>
  <c r="BE1547" i="6"/>
  <c r="BD1547" i="6"/>
  <c r="AJ1573" i="6" s="1"/>
  <c r="BC1547" i="6"/>
  <c r="BB1547" i="6"/>
  <c r="BA1547" i="6"/>
  <c r="AZ1547" i="6"/>
  <c r="BF1547" i="6" s="1"/>
  <c r="AU1547" i="6"/>
  <c r="AT1547" i="6"/>
  <c r="AS1547" i="6"/>
  <c r="AR1547" i="6"/>
  <c r="AQ1547" i="6"/>
  <c r="AG1573" i="6" s="1"/>
  <c r="AP1547" i="6"/>
  <c r="AF1573" i="6" s="1"/>
  <c r="AH1574" i="6" s="1"/>
  <c r="AL1547" i="6"/>
  <c r="AK1547" i="6"/>
  <c r="AJ1547" i="6"/>
  <c r="AI1547" i="6"/>
  <c r="AI1573" i="6" s="1"/>
  <c r="AK1574" i="6" s="1"/>
  <c r="AH1547" i="6"/>
  <c r="AH1573" i="6" s="1"/>
  <c r="AG1547" i="6"/>
  <c r="AF1547" i="6"/>
  <c r="AD1523" i="6"/>
  <c r="AC1523" i="6"/>
  <c r="AA1523" i="6"/>
  <c r="Z1523" i="6"/>
  <c r="Y1523" i="6"/>
  <c r="W1523" i="6"/>
  <c r="V1523" i="6"/>
  <c r="U1523" i="6"/>
  <c r="S1523" i="6"/>
  <c r="R1523" i="6"/>
  <c r="Q1523" i="6"/>
  <c r="O1523" i="6"/>
  <c r="N1523" i="6"/>
  <c r="M1523" i="6"/>
  <c r="K1523" i="6"/>
  <c r="J1523" i="6"/>
  <c r="I1523" i="6"/>
  <c r="G1523" i="6"/>
  <c r="AD1491" i="6"/>
  <c r="AC1491" i="6"/>
  <c r="AA1491" i="6"/>
  <c r="Z1491" i="6"/>
  <c r="Y1491" i="6"/>
  <c r="W1491" i="6"/>
  <c r="V1491" i="6"/>
  <c r="U1491" i="6"/>
  <c r="S1491" i="6"/>
  <c r="R1491" i="6"/>
  <c r="Q1491" i="6"/>
  <c r="O1491" i="6"/>
  <c r="N1491" i="6"/>
  <c r="M1491" i="6"/>
  <c r="K1491" i="6"/>
  <c r="J1491" i="6"/>
  <c r="I1491" i="6"/>
  <c r="G1491" i="6"/>
  <c r="AK1462" i="6"/>
  <c r="AH1462" i="6"/>
  <c r="AD1459" i="6"/>
  <c r="AC1459" i="6"/>
  <c r="AA1459" i="6"/>
  <c r="Z1459" i="6"/>
  <c r="Y1459" i="6"/>
  <c r="W1459" i="6"/>
  <c r="V1459" i="6"/>
  <c r="U1459" i="6"/>
  <c r="S1459" i="6"/>
  <c r="R1459" i="6"/>
  <c r="Q1459" i="6"/>
  <c r="O1459" i="6"/>
  <c r="M1459" i="6"/>
  <c r="K1459" i="6"/>
  <c r="I1459" i="6"/>
  <c r="HI1434" i="6"/>
  <c r="HH1434" i="6"/>
  <c r="HG1434" i="6"/>
  <c r="HF1434" i="6"/>
  <c r="HE1434" i="6"/>
  <c r="HD1434" i="6"/>
  <c r="GY1434" i="6"/>
  <c r="GX1434" i="6"/>
  <c r="GW1434" i="6"/>
  <c r="GV1434" i="6"/>
  <c r="GU1434" i="6"/>
  <c r="GT1434" i="6"/>
  <c r="GZ1434" i="6" s="1"/>
  <c r="GO1434" i="6"/>
  <c r="GN1434" i="6"/>
  <c r="GM1434" i="6"/>
  <c r="GL1434" i="6"/>
  <c r="GK1434" i="6"/>
  <c r="GJ1434" i="6"/>
  <c r="GP1434" i="6" s="1"/>
  <c r="GE1434" i="6"/>
  <c r="GD1434" i="6"/>
  <c r="GC1434" i="6"/>
  <c r="GB1434" i="6"/>
  <c r="GA1434" i="6"/>
  <c r="FZ1434" i="6"/>
  <c r="GF1434" i="6" s="1"/>
  <c r="FV1434" i="6"/>
  <c r="FU1434" i="6"/>
  <c r="FT1434" i="6"/>
  <c r="FS1434" i="6"/>
  <c r="FR1434" i="6"/>
  <c r="FQ1434" i="6"/>
  <c r="FP1434" i="6"/>
  <c r="FL1434" i="6"/>
  <c r="FK1434" i="6"/>
  <c r="FJ1434" i="6"/>
  <c r="FI1434" i="6"/>
  <c r="FH1434" i="6"/>
  <c r="FG1434" i="6"/>
  <c r="FF1434" i="6"/>
  <c r="FA1434" i="6"/>
  <c r="EZ1434" i="6"/>
  <c r="EY1434" i="6"/>
  <c r="EX1434" i="6"/>
  <c r="EW1434" i="6"/>
  <c r="EV1434" i="6"/>
  <c r="FB1434" i="6" s="1"/>
  <c r="EQ1434" i="6"/>
  <c r="EP1434" i="6"/>
  <c r="EO1434" i="6"/>
  <c r="EN1434" i="6"/>
  <c r="EM1434" i="6"/>
  <c r="EL1434" i="6"/>
  <c r="ER1434" i="6" s="1"/>
  <c r="EG1434" i="6"/>
  <c r="EF1434" i="6"/>
  <c r="EE1434" i="6"/>
  <c r="ED1434" i="6"/>
  <c r="EC1434" i="6"/>
  <c r="EB1434" i="6"/>
  <c r="DW1434" i="6"/>
  <c r="DV1434" i="6"/>
  <c r="DU1434" i="6"/>
  <c r="DT1434" i="6"/>
  <c r="DS1434" i="6"/>
  <c r="DX1434" i="6" s="1"/>
  <c r="DR1434" i="6"/>
  <c r="DM1434" i="6"/>
  <c r="DL1434" i="6"/>
  <c r="DK1434" i="6"/>
  <c r="DJ1434" i="6"/>
  <c r="DI1434" i="6"/>
  <c r="DH1434" i="6"/>
  <c r="DN1434" i="6" s="1"/>
  <c r="DC1434" i="6"/>
  <c r="DB1434" i="6"/>
  <c r="DA1434" i="6"/>
  <c r="CZ1434" i="6"/>
  <c r="CY1434" i="6"/>
  <c r="CX1434" i="6"/>
  <c r="DD1434" i="6" s="1"/>
  <c r="CT1434" i="6"/>
  <c r="CS1434" i="6"/>
  <c r="CR1434" i="6"/>
  <c r="CQ1434" i="6"/>
  <c r="CP1434" i="6"/>
  <c r="CO1434" i="6"/>
  <c r="CN1434" i="6"/>
  <c r="CJ1434" i="6"/>
  <c r="CI1434" i="6"/>
  <c r="CH1434" i="6"/>
  <c r="CG1434" i="6"/>
  <c r="CF1434" i="6"/>
  <c r="CE1434" i="6"/>
  <c r="CD1434" i="6"/>
  <c r="BY1434" i="6"/>
  <c r="AK1460" i="6" s="1"/>
  <c r="BX1434" i="6"/>
  <c r="BW1434" i="6"/>
  <c r="BV1434" i="6"/>
  <c r="BU1434" i="6"/>
  <c r="BT1434" i="6"/>
  <c r="BZ1434" i="6" s="1"/>
  <c r="BO1434" i="6"/>
  <c r="BN1434" i="6"/>
  <c r="BM1434" i="6"/>
  <c r="BL1434" i="6"/>
  <c r="BK1434" i="6"/>
  <c r="BJ1434" i="6"/>
  <c r="BP1434" i="6" s="1"/>
  <c r="BE1434" i="6"/>
  <c r="BD1434" i="6"/>
  <c r="BC1434" i="6"/>
  <c r="BB1434" i="6"/>
  <c r="BF1434" i="6" s="1"/>
  <c r="BA1434" i="6"/>
  <c r="AZ1434" i="6"/>
  <c r="AU1434" i="6"/>
  <c r="AT1434" i="6"/>
  <c r="AS1434" i="6"/>
  <c r="AR1434" i="6"/>
  <c r="AQ1434" i="6"/>
  <c r="AV1434" i="6" s="1"/>
  <c r="AP1434" i="6"/>
  <c r="AK1434" i="6"/>
  <c r="AJ1434" i="6"/>
  <c r="AI1434" i="6"/>
  <c r="AH1434" i="6"/>
  <c r="AH1460" i="6" s="1"/>
  <c r="AG1434" i="6"/>
  <c r="AG1460" i="6" s="1"/>
  <c r="AF1434" i="6"/>
  <c r="AF1460" i="6" s="1"/>
  <c r="AC1410" i="6"/>
  <c r="AA1410" i="6"/>
  <c r="Y1410" i="6"/>
  <c r="W1410" i="6"/>
  <c r="U1410" i="6"/>
  <c r="S1410" i="6"/>
  <c r="Q1410" i="6"/>
  <c r="O1410" i="6"/>
  <c r="M1410" i="6"/>
  <c r="K1410" i="6"/>
  <c r="I1410" i="6"/>
  <c r="G1410" i="6"/>
  <c r="AK1381" i="6"/>
  <c r="C1417" i="6" s="1"/>
  <c r="AH1381" i="6"/>
  <c r="C1416" i="6" s="1"/>
  <c r="AC1378" i="6"/>
  <c r="AA1378" i="6"/>
  <c r="Y1378" i="6"/>
  <c r="W1378" i="6"/>
  <c r="U1378" i="6"/>
  <c r="S1378" i="6"/>
  <c r="Q1378" i="6"/>
  <c r="O1378" i="6"/>
  <c r="M1378" i="6"/>
  <c r="DM1353" i="6"/>
  <c r="DL1353" i="6"/>
  <c r="DK1353" i="6"/>
  <c r="DJ1353" i="6"/>
  <c r="DI1353" i="6"/>
  <c r="DH1353" i="6"/>
  <c r="DC1353" i="6"/>
  <c r="DB1353" i="6"/>
  <c r="DA1353" i="6"/>
  <c r="CZ1353" i="6"/>
  <c r="CY1353" i="6"/>
  <c r="CX1353" i="6"/>
  <c r="CS1353" i="6"/>
  <c r="CR1353" i="6"/>
  <c r="CQ1353" i="6"/>
  <c r="CP1353" i="6"/>
  <c r="CO1353" i="6"/>
  <c r="CN1353" i="6"/>
  <c r="CT1353" i="6" s="1"/>
  <c r="CJ1353" i="6"/>
  <c r="CI1353" i="6"/>
  <c r="CH1353" i="6"/>
  <c r="CG1353" i="6"/>
  <c r="CF1353" i="6"/>
  <c r="CE1353" i="6"/>
  <c r="CD1353" i="6"/>
  <c r="BY1353" i="6"/>
  <c r="BX1353" i="6"/>
  <c r="BW1353" i="6"/>
  <c r="BV1353" i="6"/>
  <c r="BU1353" i="6"/>
  <c r="BT1353" i="6"/>
  <c r="BZ1353" i="6" s="1"/>
  <c r="BO1353" i="6"/>
  <c r="BN1353" i="6"/>
  <c r="BM1353" i="6"/>
  <c r="BL1353" i="6"/>
  <c r="BK1353" i="6"/>
  <c r="BJ1353" i="6"/>
  <c r="BP1353" i="6" s="1"/>
  <c r="BE1353" i="6"/>
  <c r="BD1353" i="6"/>
  <c r="BC1353" i="6"/>
  <c r="BB1353" i="6"/>
  <c r="BF1353" i="6" s="1"/>
  <c r="BA1353" i="6"/>
  <c r="AZ1353" i="6"/>
  <c r="AU1353" i="6"/>
  <c r="AT1353" i="6"/>
  <c r="AS1353" i="6"/>
  <c r="AR1353" i="6"/>
  <c r="AQ1353" i="6"/>
  <c r="AV1353" i="6" s="1"/>
  <c r="AP1353" i="6"/>
  <c r="AK1353" i="6"/>
  <c r="AJ1353" i="6"/>
  <c r="AI1353" i="6"/>
  <c r="AI1379" i="6" s="1"/>
  <c r="AH1353" i="6"/>
  <c r="AG1353" i="6"/>
  <c r="AF1353" i="6"/>
  <c r="AK1332" i="6"/>
  <c r="C1336" i="6" s="1"/>
  <c r="AH1332" i="6"/>
  <c r="C1335" i="6" s="1"/>
  <c r="AD1329" i="6"/>
  <c r="AC1329" i="6"/>
  <c r="AB1329" i="6"/>
  <c r="AA1329" i="6"/>
  <c r="Z1329" i="6"/>
  <c r="Y1329" i="6"/>
  <c r="X1329" i="6"/>
  <c r="W1329" i="6"/>
  <c r="V1329" i="6"/>
  <c r="U1329" i="6"/>
  <c r="T1329" i="6"/>
  <c r="S1329" i="6"/>
  <c r="R1329" i="6"/>
  <c r="Q1329" i="6"/>
  <c r="P1329" i="6"/>
  <c r="N1329" i="6"/>
  <c r="L1329" i="6"/>
  <c r="J1329" i="6"/>
  <c r="DD1304" i="6"/>
  <c r="DC1304" i="6"/>
  <c r="DB1304" i="6"/>
  <c r="DA1304" i="6"/>
  <c r="CZ1304" i="6"/>
  <c r="CY1304" i="6"/>
  <c r="CX1304" i="6"/>
  <c r="CS1304" i="6"/>
  <c r="AK1330" i="6" s="1"/>
  <c r="CR1304" i="6"/>
  <c r="CQ1304" i="6"/>
  <c r="CP1304" i="6"/>
  <c r="CO1304" i="6"/>
  <c r="CN1304" i="6"/>
  <c r="CT1304" i="6" s="1"/>
  <c r="CI1304" i="6"/>
  <c r="CH1304" i="6"/>
  <c r="CG1304" i="6"/>
  <c r="CF1304" i="6"/>
  <c r="CE1304" i="6"/>
  <c r="CD1304" i="6"/>
  <c r="CJ1304" i="6" s="1"/>
  <c r="BY1304" i="6"/>
  <c r="BX1304" i="6"/>
  <c r="BW1304" i="6"/>
  <c r="BV1304" i="6"/>
  <c r="BZ1304" i="6" s="1"/>
  <c r="BU1304" i="6"/>
  <c r="BT1304" i="6"/>
  <c r="BO1304" i="6"/>
  <c r="BN1304" i="6"/>
  <c r="BM1304" i="6"/>
  <c r="BL1304" i="6"/>
  <c r="BK1304" i="6"/>
  <c r="BP1304" i="6" s="1"/>
  <c r="BJ1304" i="6"/>
  <c r="BE1304" i="6"/>
  <c r="BD1304" i="6"/>
  <c r="AJ1330" i="6" s="1"/>
  <c r="BC1304" i="6"/>
  <c r="BB1304" i="6"/>
  <c r="BA1304" i="6"/>
  <c r="AZ1304" i="6"/>
  <c r="BF1304" i="6" s="1"/>
  <c r="AU1304" i="6"/>
  <c r="AT1304" i="6"/>
  <c r="AS1304" i="6"/>
  <c r="AR1304" i="6"/>
  <c r="AQ1304" i="6"/>
  <c r="AG1330" i="6" s="1"/>
  <c r="AP1304" i="6"/>
  <c r="AF1330" i="6" s="1"/>
  <c r="AH1331" i="6" s="1"/>
  <c r="AL1304" i="6"/>
  <c r="AK1304" i="6"/>
  <c r="AJ1304" i="6"/>
  <c r="AI1304" i="6"/>
  <c r="AI1330" i="6" s="1"/>
  <c r="AH1304" i="6"/>
  <c r="AH1330" i="6" s="1"/>
  <c r="AG1304" i="6"/>
  <c r="AF1304" i="6"/>
  <c r="AD1281" i="6"/>
  <c r="AC1281" i="6"/>
  <c r="AA1281" i="6"/>
  <c r="Z1281" i="6"/>
  <c r="Y1281" i="6"/>
  <c r="W1281" i="6"/>
  <c r="V1281" i="6"/>
  <c r="U1281" i="6"/>
  <c r="S1281" i="6"/>
  <c r="R1281" i="6"/>
  <c r="Q1281" i="6"/>
  <c r="O1281" i="6"/>
  <c r="N1281" i="6"/>
  <c r="M1281" i="6"/>
  <c r="K1281" i="6"/>
  <c r="J1281" i="6"/>
  <c r="I1281" i="6"/>
  <c r="G1281" i="6"/>
  <c r="AK1252" i="6"/>
  <c r="C1288" i="6" s="1"/>
  <c r="AH1252" i="6"/>
  <c r="C1287" i="6" s="1"/>
  <c r="AD1249" i="6"/>
  <c r="AC1249" i="6"/>
  <c r="AA1249" i="6"/>
  <c r="Z1249" i="6"/>
  <c r="Y1249" i="6"/>
  <c r="W1249" i="6"/>
  <c r="V1249" i="6"/>
  <c r="U1249" i="6"/>
  <c r="S1249" i="6"/>
  <c r="Q1249" i="6"/>
  <c r="O1249" i="6"/>
  <c r="M1249" i="6"/>
  <c r="EQ1224" i="6"/>
  <c r="EP1224" i="6"/>
  <c r="EO1224" i="6"/>
  <c r="EN1224" i="6"/>
  <c r="EM1224" i="6"/>
  <c r="EL1224" i="6"/>
  <c r="ER1224" i="6" s="1"/>
  <c r="EH1224" i="6"/>
  <c r="EG1224" i="6"/>
  <c r="EF1224" i="6"/>
  <c r="EE1224" i="6"/>
  <c r="ED1224" i="6"/>
  <c r="EC1224" i="6"/>
  <c r="EB1224" i="6"/>
  <c r="DX1224" i="6"/>
  <c r="DW1224" i="6"/>
  <c r="DV1224" i="6"/>
  <c r="DU1224" i="6"/>
  <c r="DT1224" i="6"/>
  <c r="DS1224" i="6"/>
  <c r="DR1224" i="6"/>
  <c r="DM1224" i="6"/>
  <c r="DL1224" i="6"/>
  <c r="DK1224" i="6"/>
  <c r="DJ1224" i="6"/>
  <c r="DI1224" i="6"/>
  <c r="DH1224" i="6"/>
  <c r="DN1224" i="6" s="1"/>
  <c r="DC1224" i="6"/>
  <c r="DB1224" i="6"/>
  <c r="DA1224" i="6"/>
  <c r="CZ1224" i="6"/>
  <c r="CY1224" i="6"/>
  <c r="CX1224" i="6"/>
  <c r="DD1224" i="6" s="1"/>
  <c r="CS1224" i="6"/>
  <c r="CR1224" i="6"/>
  <c r="CQ1224" i="6"/>
  <c r="CP1224" i="6"/>
  <c r="CT1224" i="6" s="1"/>
  <c r="CO1224" i="6"/>
  <c r="CN1224" i="6"/>
  <c r="CI1224" i="6"/>
  <c r="CH1224" i="6"/>
  <c r="CG1224" i="6"/>
  <c r="CF1224" i="6"/>
  <c r="CE1224" i="6"/>
  <c r="CJ1224" i="6" s="1"/>
  <c r="CD1224" i="6"/>
  <c r="BY1224" i="6"/>
  <c r="BX1224" i="6"/>
  <c r="BW1224" i="6"/>
  <c r="BV1224" i="6"/>
  <c r="BU1224" i="6"/>
  <c r="BT1224" i="6"/>
  <c r="BZ1224" i="6" s="1"/>
  <c r="BO1224" i="6"/>
  <c r="BN1224" i="6"/>
  <c r="BM1224" i="6"/>
  <c r="BL1224" i="6"/>
  <c r="BK1224" i="6"/>
  <c r="BJ1224" i="6"/>
  <c r="BP1224" i="6" s="1"/>
  <c r="BF1224" i="6"/>
  <c r="BE1224" i="6"/>
  <c r="BD1224" i="6"/>
  <c r="BC1224" i="6"/>
  <c r="BB1224" i="6"/>
  <c r="BA1224" i="6"/>
  <c r="AZ1224" i="6"/>
  <c r="AV1224" i="6"/>
  <c r="AU1224" i="6"/>
  <c r="AT1224" i="6"/>
  <c r="AS1224" i="6"/>
  <c r="AR1224" i="6"/>
  <c r="AQ1224" i="6"/>
  <c r="AP1224" i="6"/>
  <c r="AK1224" i="6"/>
  <c r="AK1250" i="6" s="1"/>
  <c r="AJ1224" i="6"/>
  <c r="AJ1250" i="6" s="1"/>
  <c r="AI1224" i="6"/>
  <c r="AI1250" i="6" s="1"/>
  <c r="AH1224" i="6"/>
  <c r="AH1250" i="6" s="1"/>
  <c r="AG1224" i="6"/>
  <c r="AG1250" i="6" s="1"/>
  <c r="AF1224" i="6"/>
  <c r="AF1250" i="6" s="1"/>
  <c r="AH1251" i="6" s="1"/>
  <c r="AD1200" i="6"/>
  <c r="AC1200" i="6"/>
  <c r="AB1200" i="6"/>
  <c r="AA1200" i="6"/>
  <c r="Z1200" i="6"/>
  <c r="Y1200" i="6"/>
  <c r="X1200" i="6"/>
  <c r="W1200" i="6"/>
  <c r="V1200" i="6"/>
  <c r="U1200" i="6"/>
  <c r="T1200" i="6"/>
  <c r="S1200" i="6"/>
  <c r="R1200" i="6"/>
  <c r="Q1200" i="6"/>
  <c r="P1200" i="6"/>
  <c r="O1200" i="6"/>
  <c r="N1200" i="6"/>
  <c r="M1200" i="6"/>
  <c r="L1200" i="6"/>
  <c r="K1200" i="6"/>
  <c r="J1200" i="6"/>
  <c r="I1200" i="6"/>
  <c r="H1200" i="6"/>
  <c r="G1200" i="6"/>
  <c r="AK1171" i="6"/>
  <c r="C1207" i="6" s="1"/>
  <c r="AH1171" i="6"/>
  <c r="C1206" i="6" s="1"/>
  <c r="AD1168" i="6"/>
  <c r="AC1168" i="6"/>
  <c r="AB1168" i="6"/>
  <c r="AA1168" i="6"/>
  <c r="Z1168" i="6"/>
  <c r="Y1168" i="6"/>
  <c r="W1168" i="6"/>
  <c r="U1168" i="6"/>
  <c r="S1168" i="6"/>
  <c r="FA1143" i="6"/>
  <c r="EZ1143" i="6"/>
  <c r="EY1143" i="6"/>
  <c r="EX1143" i="6"/>
  <c r="EW1143" i="6"/>
  <c r="EV1143" i="6"/>
  <c r="EQ1143" i="6"/>
  <c r="EP1143" i="6"/>
  <c r="EO1143" i="6"/>
  <c r="EN1143" i="6"/>
  <c r="EM1143" i="6"/>
  <c r="EL1143" i="6"/>
  <c r="EG1143" i="6"/>
  <c r="EF1143" i="6"/>
  <c r="EE1143" i="6"/>
  <c r="ED1143" i="6"/>
  <c r="EC1143" i="6"/>
  <c r="EB1143" i="6"/>
  <c r="DW1143" i="6"/>
  <c r="DV1143" i="6"/>
  <c r="DU1143" i="6"/>
  <c r="DT1143" i="6"/>
  <c r="DS1143" i="6"/>
  <c r="DR1143" i="6"/>
  <c r="DX1143" i="6" s="1"/>
  <c r="DM1143" i="6"/>
  <c r="DL1143" i="6"/>
  <c r="DK1143" i="6"/>
  <c r="DJ1143" i="6"/>
  <c r="DI1143" i="6"/>
  <c r="DH1143" i="6"/>
  <c r="DC1143" i="6"/>
  <c r="DB1143" i="6"/>
  <c r="DA1143" i="6"/>
  <c r="CZ1143" i="6"/>
  <c r="CY1143" i="6"/>
  <c r="CX1143" i="6"/>
  <c r="CS1143" i="6"/>
  <c r="CR1143" i="6"/>
  <c r="CQ1143" i="6"/>
  <c r="CP1143" i="6"/>
  <c r="CO1143" i="6"/>
  <c r="CN1143" i="6"/>
  <c r="CI1143" i="6"/>
  <c r="CH1143" i="6"/>
  <c r="CG1143" i="6"/>
  <c r="CF1143" i="6"/>
  <c r="CE1143" i="6"/>
  <c r="CD1143" i="6"/>
  <c r="BY1143" i="6"/>
  <c r="BX1143" i="6"/>
  <c r="BW1143" i="6"/>
  <c r="BV1143" i="6"/>
  <c r="BU1143" i="6"/>
  <c r="BT1143" i="6"/>
  <c r="BO1143" i="6"/>
  <c r="BN1143" i="6"/>
  <c r="BM1143" i="6"/>
  <c r="BL1143" i="6"/>
  <c r="BK1143" i="6"/>
  <c r="BJ1143" i="6"/>
  <c r="BE1143" i="6"/>
  <c r="BD1143" i="6"/>
  <c r="BC1143" i="6"/>
  <c r="BB1143" i="6"/>
  <c r="BF1143" i="6" s="1"/>
  <c r="BA1143" i="6"/>
  <c r="AZ1143" i="6"/>
  <c r="AU1143" i="6"/>
  <c r="AT1143" i="6"/>
  <c r="AS1143" i="6"/>
  <c r="AR1143" i="6"/>
  <c r="AQ1143" i="6"/>
  <c r="AP1143" i="6"/>
  <c r="AK1143" i="6"/>
  <c r="AJ1143" i="6"/>
  <c r="AI1143" i="6"/>
  <c r="AH1143" i="6"/>
  <c r="AG1143" i="6"/>
  <c r="AF1143" i="6"/>
  <c r="AK1116" i="6"/>
  <c r="AH1116" i="6"/>
  <c r="AK1115" i="6"/>
  <c r="AJ1114" i="6"/>
  <c r="AI1114" i="6"/>
  <c r="AH1114" i="6"/>
  <c r="AF1114" i="6"/>
  <c r="AC1113" i="6"/>
  <c r="AA1113" i="6"/>
  <c r="Y1113" i="6"/>
  <c r="W1113" i="6"/>
  <c r="U1113" i="6"/>
  <c r="S1113" i="6"/>
  <c r="Q1113" i="6"/>
  <c r="O1113" i="6"/>
  <c r="AL1088" i="6"/>
  <c r="AK1088" i="6"/>
  <c r="AK1114" i="6" s="1"/>
  <c r="AJ1088" i="6"/>
  <c r="AI1088" i="6"/>
  <c r="AH1088" i="6"/>
  <c r="AG1088" i="6"/>
  <c r="AG1114" i="6" s="1"/>
  <c r="AH1115" i="6" s="1"/>
  <c r="AF1088" i="6"/>
  <c r="AD1030" i="6"/>
  <c r="AC1030" i="6"/>
  <c r="AA1030" i="6"/>
  <c r="Z1030" i="6"/>
  <c r="Y1030" i="6"/>
  <c r="W1030" i="6"/>
  <c r="V1030" i="6"/>
  <c r="U1030" i="6"/>
  <c r="S1030" i="6"/>
  <c r="R1030" i="6"/>
  <c r="Q1030" i="6"/>
  <c r="O1030" i="6"/>
  <c r="N1030" i="6"/>
  <c r="M1030" i="6"/>
  <c r="K1030" i="6"/>
  <c r="J1030" i="6"/>
  <c r="I1030" i="6"/>
  <c r="G1030" i="6"/>
  <c r="AK1001" i="6"/>
  <c r="C1037" i="6" s="1"/>
  <c r="AH1001" i="6"/>
  <c r="C1036" i="6" s="1"/>
  <c r="AD998" i="6"/>
  <c r="AC998" i="6"/>
  <c r="AA998" i="6"/>
  <c r="X998" i="6"/>
  <c r="U998" i="6"/>
  <c r="R998" i="6"/>
  <c r="DW973" i="6"/>
  <c r="DV973" i="6"/>
  <c r="DU973" i="6"/>
  <c r="DT973" i="6"/>
  <c r="DS973" i="6"/>
  <c r="DR973" i="6"/>
  <c r="DX973" i="6" s="1"/>
  <c r="DM973" i="6"/>
  <c r="DL973" i="6"/>
  <c r="DK973" i="6"/>
  <c r="DJ973" i="6"/>
  <c r="DI973" i="6"/>
  <c r="DH973" i="6"/>
  <c r="DN973" i="6" s="1"/>
  <c r="DC973" i="6"/>
  <c r="DB973" i="6"/>
  <c r="DA973" i="6"/>
  <c r="CZ973" i="6"/>
  <c r="DD973" i="6" s="1"/>
  <c r="CY973" i="6"/>
  <c r="CX973" i="6"/>
  <c r="CT973" i="6"/>
  <c r="CS973" i="6"/>
  <c r="CR973" i="6"/>
  <c r="CQ973" i="6"/>
  <c r="CP973" i="6"/>
  <c r="CO973" i="6"/>
  <c r="CN973" i="6"/>
  <c r="CI973" i="6"/>
  <c r="CH973" i="6"/>
  <c r="CG973" i="6"/>
  <c r="CF973" i="6"/>
  <c r="CE973" i="6"/>
  <c r="CD973" i="6"/>
  <c r="BY973" i="6"/>
  <c r="BX973" i="6"/>
  <c r="BW973" i="6"/>
  <c r="BV973" i="6"/>
  <c r="BU973" i="6"/>
  <c r="BT973" i="6"/>
  <c r="BZ973" i="6" s="1"/>
  <c r="BO973" i="6"/>
  <c r="BN973" i="6"/>
  <c r="BM973" i="6"/>
  <c r="BP973" i="6" s="1"/>
  <c r="BL973" i="6"/>
  <c r="BK973" i="6"/>
  <c r="BJ973" i="6"/>
  <c r="BE973" i="6"/>
  <c r="BD973" i="6"/>
  <c r="BC973" i="6"/>
  <c r="BB973" i="6"/>
  <c r="BA973" i="6"/>
  <c r="AZ973" i="6"/>
  <c r="AU973" i="6"/>
  <c r="AT973" i="6"/>
  <c r="AS973" i="6"/>
  <c r="AR973" i="6"/>
  <c r="AQ973" i="6"/>
  <c r="AP973" i="6"/>
  <c r="AK973" i="6"/>
  <c r="AJ973" i="6"/>
  <c r="AI973" i="6"/>
  <c r="AH973" i="6"/>
  <c r="AG973" i="6"/>
  <c r="AF973" i="6"/>
  <c r="AD949" i="6"/>
  <c r="AC949" i="6"/>
  <c r="AB949" i="6"/>
  <c r="AA949" i="6"/>
  <c r="Z949" i="6"/>
  <c r="Y949" i="6"/>
  <c r="X949" i="6"/>
  <c r="W949" i="6"/>
  <c r="V949" i="6"/>
  <c r="U949" i="6"/>
  <c r="T949" i="6"/>
  <c r="S949" i="6"/>
  <c r="R949" i="6"/>
  <c r="Q949" i="6"/>
  <c r="P949" i="6"/>
  <c r="O949" i="6"/>
  <c r="N949" i="6"/>
  <c r="M949" i="6"/>
  <c r="L949" i="6"/>
  <c r="K949" i="6"/>
  <c r="J949" i="6"/>
  <c r="I949" i="6"/>
  <c r="H949" i="6"/>
  <c r="G949" i="6"/>
  <c r="AK920" i="6"/>
  <c r="C956" i="6" s="1"/>
  <c r="AH920" i="6"/>
  <c r="C955" i="6" s="1"/>
  <c r="AD917" i="6"/>
  <c r="AC917" i="6"/>
  <c r="AB917" i="6"/>
  <c r="AA917" i="6"/>
  <c r="Z917" i="6"/>
  <c r="Y917" i="6"/>
  <c r="X917" i="6"/>
  <c r="W917" i="6"/>
  <c r="V917" i="6"/>
  <c r="T917" i="6"/>
  <c r="R917" i="6"/>
  <c r="P917" i="6"/>
  <c r="FK892" i="6"/>
  <c r="FJ892" i="6"/>
  <c r="FI892" i="6"/>
  <c r="FH892" i="6"/>
  <c r="FL892" i="6" s="1"/>
  <c r="FG892" i="6"/>
  <c r="FF892" i="6"/>
  <c r="FB892" i="6"/>
  <c r="FA892" i="6"/>
  <c r="EZ892" i="6"/>
  <c r="EY892" i="6"/>
  <c r="EX892" i="6"/>
  <c r="EW892" i="6"/>
  <c r="EV892" i="6"/>
  <c r="EQ892" i="6"/>
  <c r="EP892" i="6"/>
  <c r="EO892" i="6"/>
  <c r="EN892" i="6"/>
  <c r="EM892" i="6"/>
  <c r="EL892" i="6"/>
  <c r="EG892" i="6"/>
  <c r="EF892" i="6"/>
  <c r="EE892" i="6"/>
  <c r="ED892" i="6"/>
  <c r="EC892" i="6"/>
  <c r="EB892" i="6"/>
  <c r="EH892" i="6" s="1"/>
  <c r="DW892" i="6"/>
  <c r="DV892" i="6"/>
  <c r="DU892" i="6"/>
  <c r="DX892" i="6" s="1"/>
  <c r="DT892" i="6"/>
  <c r="DS892" i="6"/>
  <c r="DR892" i="6"/>
  <c r="DM892" i="6"/>
  <c r="DL892" i="6"/>
  <c r="DK892" i="6"/>
  <c r="DJ892" i="6"/>
  <c r="DI892" i="6"/>
  <c r="DN892" i="6" s="1"/>
  <c r="DH892" i="6"/>
  <c r="DC892" i="6"/>
  <c r="DB892" i="6"/>
  <c r="DA892" i="6"/>
  <c r="CZ892" i="6"/>
  <c r="CY892" i="6"/>
  <c r="CX892" i="6"/>
  <c r="CS892" i="6"/>
  <c r="CR892" i="6"/>
  <c r="CQ892" i="6"/>
  <c r="CP892" i="6"/>
  <c r="CO892" i="6"/>
  <c r="CN892" i="6"/>
  <c r="CT892" i="6" s="1"/>
  <c r="CI892" i="6"/>
  <c r="CH892" i="6"/>
  <c r="CG892" i="6"/>
  <c r="CF892" i="6"/>
  <c r="CJ892" i="6" s="1"/>
  <c r="CE892" i="6"/>
  <c r="CD892" i="6"/>
  <c r="BZ892" i="6"/>
  <c r="BY892" i="6"/>
  <c r="BX892" i="6"/>
  <c r="BW892" i="6"/>
  <c r="BV892" i="6"/>
  <c r="BU892" i="6"/>
  <c r="BT892" i="6"/>
  <c r="BO892" i="6"/>
  <c r="BN892" i="6"/>
  <c r="BM892" i="6"/>
  <c r="BL892" i="6"/>
  <c r="BK892" i="6"/>
  <c r="BJ892" i="6"/>
  <c r="BE892" i="6"/>
  <c r="BD892" i="6"/>
  <c r="AJ918" i="6" s="1"/>
  <c r="BC892" i="6"/>
  <c r="BB892" i="6"/>
  <c r="BA892" i="6"/>
  <c r="AZ892" i="6"/>
  <c r="AU892" i="6"/>
  <c r="AT892" i="6"/>
  <c r="AS892" i="6"/>
  <c r="AV892" i="6" s="1"/>
  <c r="AR892" i="6"/>
  <c r="AQ892" i="6"/>
  <c r="AP892" i="6"/>
  <c r="AK892" i="6"/>
  <c r="AK918" i="6" s="1"/>
  <c r="AJ892" i="6"/>
  <c r="AI892" i="6"/>
  <c r="AH892" i="6"/>
  <c r="AH918" i="6" s="1"/>
  <c r="AG892" i="6"/>
  <c r="AG918" i="6" s="1"/>
  <c r="AF892" i="6"/>
  <c r="AD868" i="6"/>
  <c r="AC868" i="6"/>
  <c r="AA868" i="6"/>
  <c r="Z868" i="6"/>
  <c r="Y868" i="6"/>
  <c r="W868" i="6"/>
  <c r="V868" i="6"/>
  <c r="U868" i="6"/>
  <c r="S868" i="6"/>
  <c r="R868" i="6"/>
  <c r="Q868" i="6"/>
  <c r="O868" i="6"/>
  <c r="N868" i="6"/>
  <c r="M868" i="6"/>
  <c r="K868" i="6"/>
  <c r="J868" i="6"/>
  <c r="I868" i="6"/>
  <c r="G868" i="6"/>
  <c r="AK839" i="6"/>
  <c r="C875" i="6" s="1"/>
  <c r="AH839" i="6"/>
  <c r="C874" i="6" s="1"/>
  <c r="AD836" i="6"/>
  <c r="AC836" i="6"/>
  <c r="AA836" i="6"/>
  <c r="Z836" i="6"/>
  <c r="Y836" i="6"/>
  <c r="W836" i="6"/>
  <c r="U836" i="6"/>
  <c r="S836" i="6"/>
  <c r="Q836" i="6"/>
  <c r="EG811" i="6"/>
  <c r="EF811" i="6"/>
  <c r="EE811" i="6"/>
  <c r="ED811" i="6"/>
  <c r="EC811" i="6"/>
  <c r="EB811" i="6"/>
  <c r="EH811" i="6" s="1"/>
  <c r="DW811" i="6"/>
  <c r="DV811" i="6"/>
  <c r="DU811" i="6"/>
  <c r="DT811" i="6"/>
  <c r="DX811" i="6" s="1"/>
  <c r="DS811" i="6"/>
  <c r="DR811" i="6"/>
  <c r="DN811" i="6"/>
  <c r="DM811" i="6"/>
  <c r="DL811" i="6"/>
  <c r="DK811" i="6"/>
  <c r="DJ811" i="6"/>
  <c r="DI811" i="6"/>
  <c r="DH811" i="6"/>
  <c r="DC811" i="6"/>
  <c r="DB811" i="6"/>
  <c r="DA811" i="6"/>
  <c r="CZ811" i="6"/>
  <c r="CY811" i="6"/>
  <c r="CX811" i="6"/>
  <c r="CS811" i="6"/>
  <c r="CR811" i="6"/>
  <c r="CQ811" i="6"/>
  <c r="CP811" i="6"/>
  <c r="CO811" i="6"/>
  <c r="CN811" i="6"/>
  <c r="CI811" i="6"/>
  <c r="CH811" i="6"/>
  <c r="CG811" i="6"/>
  <c r="CJ811" i="6" s="1"/>
  <c r="CF811" i="6"/>
  <c r="CE811" i="6"/>
  <c r="CD811" i="6"/>
  <c r="BY811" i="6"/>
  <c r="BX811" i="6"/>
  <c r="BW811" i="6"/>
  <c r="BV811" i="6"/>
  <c r="BU811" i="6"/>
  <c r="BZ811" i="6" s="1"/>
  <c r="BT811" i="6"/>
  <c r="BO811" i="6"/>
  <c r="BN811" i="6"/>
  <c r="BM811" i="6"/>
  <c r="BL811" i="6"/>
  <c r="BK811" i="6"/>
  <c r="BJ811" i="6"/>
  <c r="BP811" i="6" s="1"/>
  <c r="BE811" i="6"/>
  <c r="BD811" i="6"/>
  <c r="BC811" i="6"/>
  <c r="BB811" i="6"/>
  <c r="BA811" i="6"/>
  <c r="AZ811" i="6"/>
  <c r="BF811" i="6" s="1"/>
  <c r="AU811" i="6"/>
  <c r="AT811" i="6"/>
  <c r="AS811" i="6"/>
  <c r="AR811" i="6"/>
  <c r="AV811" i="6" s="1"/>
  <c r="AQ811" i="6"/>
  <c r="AP811" i="6"/>
  <c r="AL811" i="6"/>
  <c r="AK811" i="6"/>
  <c r="AJ811" i="6"/>
  <c r="AI811" i="6"/>
  <c r="AH811" i="6"/>
  <c r="AH837" i="6" s="1"/>
  <c r="AG811" i="6"/>
  <c r="AG837" i="6" s="1"/>
  <c r="AF811" i="6"/>
  <c r="AK793" i="6"/>
  <c r="C795" i="6" s="1"/>
  <c r="AH793" i="6"/>
  <c r="C794" i="6" s="1"/>
  <c r="AI791" i="6"/>
  <c r="AH791" i="6"/>
  <c r="AG791" i="6"/>
  <c r="AD790" i="6"/>
  <c r="AB790" i="6"/>
  <c r="Z790" i="6"/>
  <c r="X790" i="6"/>
  <c r="V790" i="6"/>
  <c r="U790" i="6"/>
  <c r="S790" i="6"/>
  <c r="R790" i="6"/>
  <c r="Q790" i="6"/>
  <c r="P790" i="6"/>
  <c r="O790" i="6"/>
  <c r="M790" i="6"/>
  <c r="AK765" i="6"/>
  <c r="AK791" i="6" s="1"/>
  <c r="AJ765" i="6"/>
  <c r="AJ791" i="6" s="1"/>
  <c r="AI765" i="6"/>
  <c r="AH765" i="6"/>
  <c r="AG765" i="6"/>
  <c r="AF765" i="6"/>
  <c r="AL765" i="6" s="1"/>
  <c r="AD745" i="6"/>
  <c r="AC745" i="6"/>
  <c r="AB745" i="6"/>
  <c r="AA745" i="6"/>
  <c r="Z745" i="6"/>
  <c r="Y745" i="6"/>
  <c r="X745" i="6"/>
  <c r="W745" i="6"/>
  <c r="V745" i="6"/>
  <c r="U745" i="6"/>
  <c r="T745" i="6"/>
  <c r="S745" i="6"/>
  <c r="R745" i="6"/>
  <c r="Q745" i="6"/>
  <c r="P745" i="6"/>
  <c r="O745" i="6"/>
  <c r="N745" i="6"/>
  <c r="M745" i="6"/>
  <c r="L745" i="6"/>
  <c r="K745" i="6"/>
  <c r="J745" i="6"/>
  <c r="I745" i="6"/>
  <c r="H745" i="6"/>
  <c r="G745" i="6"/>
  <c r="AK716" i="6"/>
  <c r="C750" i="6" s="1"/>
  <c r="AH716" i="6"/>
  <c r="C749" i="6" s="1"/>
  <c r="AD713" i="6"/>
  <c r="AC713" i="6"/>
  <c r="AB713" i="6"/>
  <c r="AA713" i="6"/>
  <c r="Z713" i="6"/>
  <c r="Y713" i="6"/>
  <c r="X713" i="6"/>
  <c r="W713" i="6"/>
  <c r="V713" i="6"/>
  <c r="U713" i="6"/>
  <c r="T713" i="6"/>
  <c r="S713" i="6"/>
  <c r="R713" i="6"/>
  <c r="Q713" i="6"/>
  <c r="P713" i="6"/>
  <c r="N713" i="6"/>
  <c r="L713" i="6"/>
  <c r="J713" i="6"/>
  <c r="GE688" i="6"/>
  <c r="GD688" i="6"/>
  <c r="GC688" i="6"/>
  <c r="GB688" i="6"/>
  <c r="GA688" i="6"/>
  <c r="FZ688" i="6"/>
  <c r="FU688" i="6"/>
  <c r="FT688" i="6"/>
  <c r="FS688" i="6"/>
  <c r="FR688" i="6"/>
  <c r="FQ688" i="6"/>
  <c r="FP688" i="6"/>
  <c r="FK688" i="6"/>
  <c r="FJ688" i="6"/>
  <c r="FI688" i="6"/>
  <c r="FH688" i="6"/>
  <c r="FG688" i="6"/>
  <c r="FF688" i="6"/>
  <c r="FL688" i="6" s="1"/>
  <c r="FA688" i="6"/>
  <c r="EZ688" i="6"/>
  <c r="EY688" i="6"/>
  <c r="EX688" i="6"/>
  <c r="FB688" i="6" s="1"/>
  <c r="EW688" i="6"/>
  <c r="EV688" i="6"/>
  <c r="ER688" i="6"/>
  <c r="EQ688" i="6"/>
  <c r="EP688" i="6"/>
  <c r="EO688" i="6"/>
  <c r="EN688" i="6"/>
  <c r="EM688" i="6"/>
  <c r="EL688" i="6"/>
  <c r="EG688" i="6"/>
  <c r="EF688" i="6"/>
  <c r="EE688" i="6"/>
  <c r="ED688" i="6"/>
  <c r="EC688" i="6"/>
  <c r="EB688" i="6"/>
  <c r="DW688" i="6"/>
  <c r="DV688" i="6"/>
  <c r="DU688" i="6"/>
  <c r="DT688" i="6"/>
  <c r="DS688" i="6"/>
  <c r="DR688" i="6"/>
  <c r="DX688" i="6" s="1"/>
  <c r="DM688" i="6"/>
  <c r="DL688" i="6"/>
  <c r="DK688" i="6"/>
  <c r="DN688" i="6" s="1"/>
  <c r="DJ688" i="6"/>
  <c r="DI688" i="6"/>
  <c r="DH688" i="6"/>
  <c r="DC688" i="6"/>
  <c r="DB688" i="6"/>
  <c r="DA688" i="6"/>
  <c r="CZ688" i="6"/>
  <c r="DD688" i="6" s="1"/>
  <c r="CY688" i="6"/>
  <c r="CX688" i="6"/>
  <c r="CS688" i="6"/>
  <c r="CR688" i="6"/>
  <c r="CQ688" i="6"/>
  <c r="CP688" i="6"/>
  <c r="CO688" i="6"/>
  <c r="CT688" i="6" s="1"/>
  <c r="CN688" i="6"/>
  <c r="CI688" i="6"/>
  <c r="CH688" i="6"/>
  <c r="CG688" i="6"/>
  <c r="CF688" i="6"/>
  <c r="CE688" i="6"/>
  <c r="CD688" i="6"/>
  <c r="CJ688" i="6" s="1"/>
  <c r="BY688" i="6"/>
  <c r="BX688" i="6"/>
  <c r="BW688" i="6"/>
  <c r="BV688" i="6"/>
  <c r="BZ688" i="6" s="1"/>
  <c r="BU688" i="6"/>
  <c r="BT688" i="6"/>
  <c r="BP688" i="6"/>
  <c r="BO688" i="6"/>
  <c r="BN688" i="6"/>
  <c r="BM688" i="6"/>
  <c r="BL688" i="6"/>
  <c r="BK688" i="6"/>
  <c r="BJ688" i="6"/>
  <c r="BE688" i="6"/>
  <c r="BD688" i="6"/>
  <c r="BC688" i="6"/>
  <c r="BB688" i="6"/>
  <c r="BA688" i="6"/>
  <c r="AZ688" i="6"/>
  <c r="AU688" i="6"/>
  <c r="AT688" i="6"/>
  <c r="AJ714" i="6" s="1"/>
  <c r="AS688" i="6"/>
  <c r="AR688" i="6"/>
  <c r="AQ688" i="6"/>
  <c r="AP688" i="6"/>
  <c r="AV688" i="6" s="1"/>
  <c r="AK688" i="6"/>
  <c r="AJ688" i="6"/>
  <c r="AI688" i="6"/>
  <c r="AH688" i="6"/>
  <c r="AG688" i="6"/>
  <c r="AF688" i="6"/>
  <c r="AD664" i="6"/>
  <c r="AC664" i="6"/>
  <c r="AB664" i="6"/>
  <c r="AA664" i="6"/>
  <c r="Z664" i="6"/>
  <c r="Y664" i="6"/>
  <c r="X664" i="6"/>
  <c r="W664" i="6"/>
  <c r="V664" i="6"/>
  <c r="U664" i="6"/>
  <c r="T664" i="6"/>
  <c r="S664" i="6"/>
  <c r="R664" i="6"/>
  <c r="Q664" i="6"/>
  <c r="P664" i="6"/>
  <c r="O664" i="6"/>
  <c r="N664" i="6"/>
  <c r="M664" i="6"/>
  <c r="L664" i="6"/>
  <c r="K664" i="6"/>
  <c r="J664" i="6"/>
  <c r="I664" i="6"/>
  <c r="H664" i="6"/>
  <c r="G664" i="6"/>
  <c r="AK635" i="6"/>
  <c r="C671" i="6" s="1"/>
  <c r="AH635" i="6"/>
  <c r="C670" i="6" s="1"/>
  <c r="AD632" i="6"/>
  <c r="AC632" i="6"/>
  <c r="AB632" i="6"/>
  <c r="AA632" i="6"/>
  <c r="Z632" i="6"/>
  <c r="Y632" i="6"/>
  <c r="X632" i="6"/>
  <c r="W632" i="6"/>
  <c r="V632" i="6"/>
  <c r="U632" i="6"/>
  <c r="T632" i="6"/>
  <c r="S632" i="6"/>
  <c r="R632" i="6"/>
  <c r="Q632" i="6"/>
  <c r="P632" i="6"/>
  <c r="N632" i="6"/>
  <c r="L632" i="6"/>
  <c r="J632" i="6"/>
  <c r="GE607" i="6"/>
  <c r="GD607" i="6"/>
  <c r="GC607" i="6"/>
  <c r="GB607" i="6"/>
  <c r="GA607" i="6"/>
  <c r="FZ607" i="6"/>
  <c r="GF607" i="6" s="1"/>
  <c r="FU607" i="6"/>
  <c r="FT607" i="6"/>
  <c r="FS607" i="6"/>
  <c r="FR607" i="6"/>
  <c r="FV607" i="6" s="1"/>
  <c r="FQ607" i="6"/>
  <c r="FP607" i="6"/>
  <c r="FL607" i="6"/>
  <c r="FK607" i="6"/>
  <c r="FJ607" i="6"/>
  <c r="FI607" i="6"/>
  <c r="FH607" i="6"/>
  <c r="FG607" i="6"/>
  <c r="FF607" i="6"/>
  <c r="FA607" i="6"/>
  <c r="EZ607" i="6"/>
  <c r="EY607" i="6"/>
  <c r="EX607" i="6"/>
  <c r="EW607" i="6"/>
  <c r="EV607" i="6"/>
  <c r="FB607" i="6" s="1"/>
  <c r="EQ607" i="6"/>
  <c r="EP607" i="6"/>
  <c r="EO607" i="6"/>
  <c r="EN607" i="6"/>
  <c r="EM607" i="6"/>
  <c r="EL607" i="6"/>
  <c r="ER607" i="6" s="1"/>
  <c r="EG607" i="6"/>
  <c r="EF607" i="6"/>
  <c r="EE607" i="6"/>
  <c r="EH607" i="6" s="1"/>
  <c r="ED607" i="6"/>
  <c r="EC607" i="6"/>
  <c r="EB607" i="6"/>
  <c r="DW607" i="6"/>
  <c r="DV607" i="6"/>
  <c r="DU607" i="6"/>
  <c r="DT607" i="6"/>
  <c r="DX607" i="6" s="1"/>
  <c r="DS607" i="6"/>
  <c r="DR607" i="6"/>
  <c r="DM607" i="6"/>
  <c r="DL607" i="6"/>
  <c r="DK607" i="6"/>
  <c r="DJ607" i="6"/>
  <c r="DI607" i="6"/>
  <c r="DN607" i="6" s="1"/>
  <c r="DH607" i="6"/>
  <c r="DC607" i="6"/>
  <c r="DB607" i="6"/>
  <c r="DA607" i="6"/>
  <c r="CZ607" i="6"/>
  <c r="CY607" i="6"/>
  <c r="CX607" i="6"/>
  <c r="DD607" i="6" s="1"/>
  <c r="CS607" i="6"/>
  <c r="CR607" i="6"/>
  <c r="CQ607" i="6"/>
  <c r="CP607" i="6"/>
  <c r="CT607" i="6" s="1"/>
  <c r="CO607" i="6"/>
  <c r="CN607" i="6"/>
  <c r="CJ607" i="6"/>
  <c r="CI607" i="6"/>
  <c r="CH607" i="6"/>
  <c r="CG607" i="6"/>
  <c r="CF607" i="6"/>
  <c r="CE607" i="6"/>
  <c r="CD607" i="6"/>
  <c r="BY607" i="6"/>
  <c r="BX607" i="6"/>
  <c r="BW607" i="6"/>
  <c r="BV607" i="6"/>
  <c r="BU607" i="6"/>
  <c r="BT607" i="6"/>
  <c r="BZ607" i="6" s="1"/>
  <c r="BO607" i="6"/>
  <c r="BN607" i="6"/>
  <c r="BM607" i="6"/>
  <c r="BL607" i="6"/>
  <c r="BK607" i="6"/>
  <c r="BJ607" i="6"/>
  <c r="BP607" i="6" s="1"/>
  <c r="BE607" i="6"/>
  <c r="BD607" i="6"/>
  <c r="BC607" i="6"/>
  <c r="BF607" i="6" s="1"/>
  <c r="BB607" i="6"/>
  <c r="BA607" i="6"/>
  <c r="AZ607" i="6"/>
  <c r="AU607" i="6"/>
  <c r="AT607" i="6"/>
  <c r="AS607" i="6"/>
  <c r="AR607" i="6"/>
  <c r="AQ607" i="6"/>
  <c r="AP607" i="6"/>
  <c r="AK607" i="6"/>
  <c r="AJ607" i="6"/>
  <c r="AI607" i="6"/>
  <c r="AH607" i="6"/>
  <c r="AG607" i="6"/>
  <c r="AF607" i="6"/>
  <c r="AD583" i="6"/>
  <c r="AC583" i="6"/>
  <c r="AA583" i="6"/>
  <c r="Z583" i="6"/>
  <c r="Y583" i="6"/>
  <c r="W583" i="6"/>
  <c r="V583" i="6"/>
  <c r="U583" i="6"/>
  <c r="S583" i="6"/>
  <c r="R583" i="6"/>
  <c r="Q583" i="6"/>
  <c r="O583" i="6"/>
  <c r="N583" i="6"/>
  <c r="M583" i="6"/>
  <c r="K583" i="6"/>
  <c r="J583" i="6"/>
  <c r="I583" i="6"/>
  <c r="G583" i="6"/>
  <c r="AK555" i="6"/>
  <c r="C590" i="6" s="1"/>
  <c r="AH555" i="6"/>
  <c r="C589" i="6" s="1"/>
  <c r="AD552" i="6"/>
  <c r="AC552" i="6"/>
  <c r="AA552" i="6"/>
  <c r="Z552" i="6"/>
  <c r="Y552" i="6"/>
  <c r="W552" i="6"/>
  <c r="U552" i="6"/>
  <c r="S552" i="6"/>
  <c r="Q552" i="6"/>
  <c r="EG527" i="6"/>
  <c r="EF527" i="6"/>
  <c r="EE527" i="6"/>
  <c r="ED527" i="6"/>
  <c r="EH527" i="6" s="1"/>
  <c r="EC527" i="6"/>
  <c r="EB527" i="6"/>
  <c r="DX527" i="6"/>
  <c r="DW527" i="6"/>
  <c r="DV527" i="6"/>
  <c r="DU527" i="6"/>
  <c r="DT527" i="6"/>
  <c r="DS527" i="6"/>
  <c r="DR527" i="6"/>
  <c r="DM527" i="6"/>
  <c r="DL527" i="6"/>
  <c r="DK527" i="6"/>
  <c r="DJ527" i="6"/>
  <c r="DI527" i="6"/>
  <c r="DH527" i="6"/>
  <c r="DC527" i="6"/>
  <c r="DB527" i="6"/>
  <c r="DA527" i="6"/>
  <c r="CZ527" i="6"/>
  <c r="CY527" i="6"/>
  <c r="CX527" i="6"/>
  <c r="DD527" i="6" s="1"/>
  <c r="CS527" i="6"/>
  <c r="CR527" i="6"/>
  <c r="CQ527" i="6"/>
  <c r="CT527" i="6" s="1"/>
  <c r="CP527" i="6"/>
  <c r="CO527" i="6"/>
  <c r="CN527" i="6"/>
  <c r="CI527" i="6"/>
  <c r="CH527" i="6"/>
  <c r="CG527" i="6"/>
  <c r="CF527" i="6"/>
  <c r="CJ527" i="6" s="1"/>
  <c r="CE527" i="6"/>
  <c r="CD527" i="6"/>
  <c r="BY527" i="6"/>
  <c r="BX527" i="6"/>
  <c r="BW527" i="6"/>
  <c r="BV527" i="6"/>
  <c r="BU527" i="6"/>
  <c r="BZ527" i="6" s="1"/>
  <c r="BT527" i="6"/>
  <c r="BO527" i="6"/>
  <c r="BN527" i="6"/>
  <c r="BM527" i="6"/>
  <c r="BL527" i="6"/>
  <c r="BK527" i="6"/>
  <c r="BJ527" i="6"/>
  <c r="BP527" i="6" s="1"/>
  <c r="BE527" i="6"/>
  <c r="BD527" i="6"/>
  <c r="BC527" i="6"/>
  <c r="BB527" i="6"/>
  <c r="BF527" i="6" s="1"/>
  <c r="BA527" i="6"/>
  <c r="AZ527" i="6"/>
  <c r="AV527" i="6"/>
  <c r="AU527" i="6"/>
  <c r="AT527" i="6"/>
  <c r="AS527" i="6"/>
  <c r="AR527" i="6"/>
  <c r="AQ527" i="6"/>
  <c r="AP527" i="6"/>
  <c r="AK527" i="6"/>
  <c r="AJ527" i="6"/>
  <c r="AI527" i="6"/>
  <c r="AH527" i="6"/>
  <c r="AG527" i="6"/>
  <c r="AF527" i="6"/>
  <c r="AK509" i="6"/>
  <c r="C513" i="6" s="1"/>
  <c r="AH509" i="6"/>
  <c r="C512" i="6" s="1"/>
  <c r="AD506" i="6"/>
  <c r="AC506" i="6"/>
  <c r="AB506" i="6"/>
  <c r="AA506" i="6"/>
  <c r="Z506" i="6"/>
  <c r="Y506" i="6"/>
  <c r="X506" i="6"/>
  <c r="W506" i="6"/>
  <c r="V506" i="6"/>
  <c r="U506" i="6"/>
  <c r="T506" i="6"/>
  <c r="S506" i="6"/>
  <c r="Q506" i="6"/>
  <c r="O506" i="6"/>
  <c r="M506" i="6"/>
  <c r="CS481" i="6"/>
  <c r="CR481" i="6"/>
  <c r="CQ481" i="6"/>
  <c r="CP481" i="6"/>
  <c r="CT481" i="6" s="1"/>
  <c r="CO481" i="6"/>
  <c r="CN481" i="6"/>
  <c r="CI481" i="6"/>
  <c r="CH481" i="6"/>
  <c r="CG481" i="6"/>
  <c r="CF481" i="6"/>
  <c r="CE481" i="6"/>
  <c r="CJ481" i="6" s="1"/>
  <c r="CD481" i="6"/>
  <c r="BY481" i="6"/>
  <c r="BX481" i="6"/>
  <c r="BW481" i="6"/>
  <c r="BV481" i="6"/>
  <c r="BU481" i="6"/>
  <c r="BT481" i="6"/>
  <c r="BZ481" i="6" s="1"/>
  <c r="BO481" i="6"/>
  <c r="BN481" i="6"/>
  <c r="BM481" i="6"/>
  <c r="BL481" i="6"/>
  <c r="BK481" i="6"/>
  <c r="BJ481" i="6"/>
  <c r="BP481" i="6" s="1"/>
  <c r="BF481" i="6"/>
  <c r="BE481" i="6"/>
  <c r="BD481" i="6"/>
  <c r="BC481" i="6"/>
  <c r="BB481" i="6"/>
  <c r="BA481" i="6"/>
  <c r="AZ481" i="6"/>
  <c r="AU481" i="6"/>
  <c r="AT481" i="6"/>
  <c r="AS481" i="6"/>
  <c r="AR481" i="6"/>
  <c r="AQ481" i="6"/>
  <c r="AP481" i="6"/>
  <c r="AK481" i="6"/>
  <c r="AJ481" i="6"/>
  <c r="AI481" i="6"/>
  <c r="AH481" i="6"/>
  <c r="AG481" i="6"/>
  <c r="AF481" i="6"/>
  <c r="AK460" i="6"/>
  <c r="AH460" i="6"/>
  <c r="AB457" i="6"/>
  <c r="Y457" i="6"/>
  <c r="V457" i="6"/>
  <c r="S457" i="6"/>
  <c r="P457" i="6"/>
  <c r="M457" i="6"/>
  <c r="AU432" i="6"/>
  <c r="AT432" i="6"/>
  <c r="AS432" i="6"/>
  <c r="AR432" i="6"/>
  <c r="AQ432" i="6"/>
  <c r="AP432" i="6"/>
  <c r="AK432" i="6"/>
  <c r="AJ432" i="6"/>
  <c r="AI432" i="6"/>
  <c r="AI458" i="6" s="1"/>
  <c r="AH432" i="6"/>
  <c r="AG432" i="6"/>
  <c r="AF432" i="6"/>
  <c r="AK385" i="6"/>
  <c r="AH385" i="6"/>
  <c r="AC382" i="6"/>
  <c r="AA382" i="6"/>
  <c r="Y382" i="6"/>
  <c r="X382" i="6"/>
  <c r="W382" i="6"/>
  <c r="V382" i="6"/>
  <c r="U382" i="6"/>
  <c r="T382" i="6"/>
  <c r="S382" i="6"/>
  <c r="Q382" i="6"/>
  <c r="O382" i="6"/>
  <c r="M382" i="6"/>
  <c r="CI375" i="6"/>
  <c r="CH375" i="6"/>
  <c r="CG375" i="6"/>
  <c r="CF375" i="6"/>
  <c r="CE375" i="6"/>
  <c r="CD375" i="6"/>
  <c r="CJ375" i="6" s="1"/>
  <c r="BZ375" i="6"/>
  <c r="BY375" i="6"/>
  <c r="BX375" i="6"/>
  <c r="BW375" i="6"/>
  <c r="BV375" i="6"/>
  <c r="BU375" i="6"/>
  <c r="BT375" i="6"/>
  <c r="BO375" i="6"/>
  <c r="BN375" i="6"/>
  <c r="BM375" i="6"/>
  <c r="BL375" i="6"/>
  <c r="BK375" i="6"/>
  <c r="BJ375" i="6"/>
  <c r="BE375" i="6"/>
  <c r="BD375" i="6"/>
  <c r="BC375" i="6"/>
  <c r="BB375" i="6"/>
  <c r="BA375" i="6"/>
  <c r="AZ375" i="6"/>
  <c r="AU375" i="6"/>
  <c r="AT375" i="6"/>
  <c r="AS375" i="6"/>
  <c r="AR375" i="6"/>
  <c r="AQ375" i="6"/>
  <c r="AP375" i="6"/>
  <c r="AK375" i="6"/>
  <c r="AJ375" i="6"/>
  <c r="AI375" i="6"/>
  <c r="AH375" i="6"/>
  <c r="AG375" i="6"/>
  <c r="AF375" i="6"/>
  <c r="AK359" i="6"/>
  <c r="C361" i="6" s="1"/>
  <c r="AH359" i="6"/>
  <c r="C360" i="6" s="1"/>
  <c r="AC356" i="6"/>
  <c r="AA356" i="6"/>
  <c r="Y356" i="6"/>
  <c r="X356" i="6"/>
  <c r="W356" i="6"/>
  <c r="V356" i="6"/>
  <c r="U356" i="6"/>
  <c r="T356" i="6"/>
  <c r="S356" i="6"/>
  <c r="Q356" i="6"/>
  <c r="O356" i="6"/>
  <c r="M356" i="6"/>
  <c r="CJ350" i="6"/>
  <c r="CI350" i="6"/>
  <c r="CH350" i="6"/>
  <c r="CG350" i="6"/>
  <c r="CF350" i="6"/>
  <c r="CE350" i="6"/>
  <c r="CD350" i="6"/>
  <c r="BY350" i="6"/>
  <c r="BX350" i="6"/>
  <c r="BW350" i="6"/>
  <c r="BV350" i="6"/>
  <c r="BU350" i="6"/>
  <c r="BT350" i="6"/>
  <c r="BO350" i="6"/>
  <c r="BN350" i="6"/>
  <c r="BM350" i="6"/>
  <c r="BL350" i="6"/>
  <c r="BK350" i="6"/>
  <c r="BJ350" i="6"/>
  <c r="BE350" i="6"/>
  <c r="BD350" i="6"/>
  <c r="BC350" i="6"/>
  <c r="BB350" i="6"/>
  <c r="BA350" i="6"/>
  <c r="AZ350" i="6"/>
  <c r="AU350" i="6"/>
  <c r="AT350" i="6"/>
  <c r="AS350" i="6"/>
  <c r="AR350" i="6"/>
  <c r="AQ350" i="6"/>
  <c r="AP350" i="6"/>
  <c r="AK350" i="6"/>
  <c r="AJ350" i="6"/>
  <c r="AI350" i="6"/>
  <c r="AH350" i="6"/>
  <c r="AG350" i="6"/>
  <c r="AF350" i="6"/>
  <c r="AK335" i="6"/>
  <c r="C337" i="6" s="1"/>
  <c r="AH335" i="6"/>
  <c r="C336" i="6" s="1"/>
  <c r="Y332" i="6"/>
  <c r="S332" i="6"/>
  <c r="M332" i="6"/>
  <c r="AK307" i="6"/>
  <c r="AJ307" i="6"/>
  <c r="AI307" i="6"/>
  <c r="AH307" i="6"/>
  <c r="AG307" i="6"/>
  <c r="AF307" i="6"/>
  <c r="AK292" i="6"/>
  <c r="C294" i="6" s="1"/>
  <c r="AH292" i="6"/>
  <c r="C293" i="6" s="1"/>
  <c r="AD289" i="6"/>
  <c r="AC289" i="6"/>
  <c r="AB289" i="6"/>
  <c r="AA289" i="6"/>
  <c r="Z289" i="6"/>
  <c r="Y289" i="6"/>
  <c r="X289" i="6"/>
  <c r="W289" i="6"/>
  <c r="V289" i="6"/>
  <c r="U289" i="6"/>
  <c r="T289" i="6"/>
  <c r="S289" i="6"/>
  <c r="R289" i="6"/>
  <c r="Q289" i="6"/>
  <c r="P289" i="6"/>
  <c r="O289" i="6"/>
  <c r="N289" i="6"/>
  <c r="M289" i="6"/>
  <c r="L289" i="6"/>
  <c r="K289" i="6"/>
  <c r="J289" i="6"/>
  <c r="I289" i="6"/>
  <c r="H289" i="6"/>
  <c r="G289" i="6"/>
  <c r="DW264" i="6"/>
  <c r="DV264" i="6"/>
  <c r="DU264" i="6"/>
  <c r="DT264" i="6"/>
  <c r="DS264" i="6"/>
  <c r="DR264" i="6"/>
  <c r="DM264" i="6"/>
  <c r="DL264" i="6"/>
  <c r="DK264" i="6"/>
  <c r="DJ264" i="6"/>
  <c r="DI264" i="6"/>
  <c r="DN264" i="6" s="1"/>
  <c r="DH264" i="6"/>
  <c r="DC264" i="6"/>
  <c r="DB264" i="6"/>
  <c r="DA264" i="6"/>
  <c r="CZ264" i="6"/>
  <c r="CY264" i="6"/>
  <c r="CX264" i="6"/>
  <c r="CS264" i="6"/>
  <c r="CR264" i="6"/>
  <c r="CQ264" i="6"/>
  <c r="CP264" i="6"/>
  <c r="CO264" i="6"/>
  <c r="CN264" i="6"/>
  <c r="CI264" i="6"/>
  <c r="CH264" i="6"/>
  <c r="CG264" i="6"/>
  <c r="CJ264" i="6" s="1"/>
  <c r="CF264" i="6"/>
  <c r="CE264" i="6"/>
  <c r="CD264" i="6"/>
  <c r="BY264" i="6"/>
  <c r="BX264" i="6"/>
  <c r="BW264" i="6"/>
  <c r="BV264" i="6"/>
  <c r="BU264" i="6"/>
  <c r="BT264" i="6"/>
  <c r="BO264" i="6"/>
  <c r="BN264" i="6"/>
  <c r="BM264" i="6"/>
  <c r="BL264" i="6"/>
  <c r="BK264" i="6"/>
  <c r="BJ264" i="6"/>
  <c r="BP264" i="6" s="1"/>
  <c r="BF264" i="6"/>
  <c r="BE264" i="6"/>
  <c r="BD264" i="6"/>
  <c r="BC264" i="6"/>
  <c r="BB264" i="6"/>
  <c r="BA264" i="6"/>
  <c r="AZ264" i="6"/>
  <c r="AU264" i="6"/>
  <c r="AT264" i="6"/>
  <c r="AS264" i="6"/>
  <c r="AR264" i="6"/>
  <c r="AQ264" i="6"/>
  <c r="AP264" i="6"/>
  <c r="AL264" i="6"/>
  <c r="AK264" i="6"/>
  <c r="AJ264" i="6"/>
  <c r="AI264" i="6"/>
  <c r="AH264" i="6"/>
  <c r="AH290" i="6" s="1"/>
  <c r="AG264" i="6"/>
  <c r="AF264" i="6"/>
  <c r="AK241" i="6"/>
  <c r="AH241" i="6"/>
  <c r="AC238" i="6"/>
  <c r="AA238" i="6"/>
  <c r="Y238" i="6"/>
  <c r="X238" i="6"/>
  <c r="W238" i="6"/>
  <c r="V238" i="6"/>
  <c r="U238" i="6"/>
  <c r="T238" i="6"/>
  <c r="S238" i="6"/>
  <c r="Q238" i="6"/>
  <c r="O238" i="6"/>
  <c r="M238" i="6"/>
  <c r="CI231" i="6"/>
  <c r="CH231" i="6"/>
  <c r="CG231" i="6"/>
  <c r="CJ231" i="6" s="1"/>
  <c r="CF231" i="6"/>
  <c r="CE231" i="6"/>
  <c r="CD231" i="6"/>
  <c r="BY231" i="6"/>
  <c r="BX231" i="6"/>
  <c r="BW231" i="6"/>
  <c r="BV231" i="6"/>
  <c r="BU231" i="6"/>
  <c r="BT231" i="6"/>
  <c r="BO231" i="6"/>
  <c r="BN231" i="6"/>
  <c r="BM231" i="6"/>
  <c r="BL231" i="6"/>
  <c r="BK231" i="6"/>
  <c r="BJ231" i="6"/>
  <c r="BP231" i="6" s="1"/>
  <c r="BE231" i="6"/>
  <c r="BD231" i="6"/>
  <c r="BC231" i="6"/>
  <c r="BB231" i="6"/>
  <c r="BA231" i="6"/>
  <c r="AZ231" i="6"/>
  <c r="BF231" i="6" s="1"/>
  <c r="AV231" i="6"/>
  <c r="AU231" i="6"/>
  <c r="AT231" i="6"/>
  <c r="AS231" i="6"/>
  <c r="AR231" i="6"/>
  <c r="AQ231" i="6"/>
  <c r="AP231" i="6"/>
  <c r="AK231" i="6"/>
  <c r="AJ231" i="6"/>
  <c r="AI231" i="6"/>
  <c r="AH231" i="6"/>
  <c r="AG231" i="6"/>
  <c r="AF231" i="6"/>
  <c r="AL231" i="6" s="1"/>
  <c r="AK215" i="6"/>
  <c r="C217" i="6" s="1"/>
  <c r="AH215" i="6"/>
  <c r="C216" i="6" s="1"/>
  <c r="AC212" i="6"/>
  <c r="AA212" i="6"/>
  <c r="Y212" i="6"/>
  <c r="X212" i="6"/>
  <c r="W212" i="6"/>
  <c r="V212" i="6"/>
  <c r="U212" i="6"/>
  <c r="T212" i="6"/>
  <c r="S212" i="6"/>
  <c r="Q212" i="6"/>
  <c r="O212" i="6"/>
  <c r="M212" i="6"/>
  <c r="CI206" i="6"/>
  <c r="CH206" i="6"/>
  <c r="CG206" i="6"/>
  <c r="CF206" i="6"/>
  <c r="CE206" i="6"/>
  <c r="CD206" i="6"/>
  <c r="CJ206" i="6" s="1"/>
  <c r="BY206" i="6"/>
  <c r="BX206" i="6"/>
  <c r="BW206" i="6"/>
  <c r="BV206" i="6"/>
  <c r="BZ206" i="6" s="1"/>
  <c r="BU206" i="6"/>
  <c r="BT206" i="6"/>
  <c r="BO206" i="6"/>
  <c r="BN206" i="6"/>
  <c r="BM206" i="6"/>
  <c r="BL206" i="6"/>
  <c r="BK206" i="6"/>
  <c r="BP206" i="6" s="1"/>
  <c r="BJ206" i="6"/>
  <c r="BE206" i="6"/>
  <c r="BD206" i="6"/>
  <c r="BC206" i="6"/>
  <c r="BB206" i="6"/>
  <c r="BA206" i="6"/>
  <c r="AZ206" i="6"/>
  <c r="BF206" i="6" s="1"/>
  <c r="AU206" i="6"/>
  <c r="AT206" i="6"/>
  <c r="AS206" i="6"/>
  <c r="AR206" i="6"/>
  <c r="AQ206" i="6"/>
  <c r="AP206" i="6"/>
  <c r="AK206" i="6"/>
  <c r="AJ206" i="6"/>
  <c r="AI206" i="6"/>
  <c r="AH206" i="6"/>
  <c r="AG206" i="6"/>
  <c r="AF206" i="6"/>
  <c r="AL206" i="6" s="1"/>
  <c r="AK191" i="6"/>
  <c r="C193" i="6" s="1"/>
  <c r="AH191" i="6"/>
  <c r="C192" i="6" s="1"/>
  <c r="AD188" i="6"/>
  <c r="AC188" i="6"/>
  <c r="AB188" i="6"/>
  <c r="AA188" i="6"/>
  <c r="Z188" i="6"/>
  <c r="Y188" i="6"/>
  <c r="X188" i="6"/>
  <c r="W188" i="6"/>
  <c r="V188" i="6"/>
  <c r="U188" i="6"/>
  <c r="T188" i="6"/>
  <c r="S188" i="6"/>
  <c r="R188" i="6"/>
  <c r="Q188" i="6"/>
  <c r="P188" i="6"/>
  <c r="O188" i="6"/>
  <c r="N188" i="6"/>
  <c r="M188" i="6"/>
  <c r="L188" i="6"/>
  <c r="K188" i="6"/>
  <c r="J188" i="6"/>
  <c r="DM163" i="6"/>
  <c r="DL163" i="6"/>
  <c r="DK163" i="6"/>
  <c r="DJ163" i="6"/>
  <c r="DI163" i="6"/>
  <c r="DH163" i="6"/>
  <c r="DC163" i="6"/>
  <c r="DB163" i="6"/>
  <c r="DA163" i="6"/>
  <c r="CZ163" i="6"/>
  <c r="CY163" i="6"/>
  <c r="CX163" i="6"/>
  <c r="CS163" i="6"/>
  <c r="CR163" i="6"/>
  <c r="CQ163" i="6"/>
  <c r="CP163" i="6"/>
  <c r="CO163" i="6"/>
  <c r="CN163" i="6"/>
  <c r="CJ163" i="6"/>
  <c r="CI163" i="6"/>
  <c r="CH163" i="6"/>
  <c r="CG163" i="6"/>
  <c r="CF163" i="6"/>
  <c r="CE163" i="6"/>
  <c r="CD163" i="6"/>
  <c r="BY163" i="6"/>
  <c r="BX163" i="6"/>
  <c r="BW163" i="6"/>
  <c r="BV163" i="6"/>
  <c r="BU163" i="6"/>
  <c r="BT163" i="6"/>
  <c r="BO163" i="6"/>
  <c r="BN163" i="6"/>
  <c r="BM163" i="6"/>
  <c r="BL163" i="6"/>
  <c r="BK163" i="6"/>
  <c r="BJ163" i="6"/>
  <c r="BP163" i="6" s="1"/>
  <c r="BE163" i="6"/>
  <c r="BD163" i="6"/>
  <c r="BC163" i="6"/>
  <c r="BF163" i="6" s="1"/>
  <c r="BB163" i="6"/>
  <c r="BA163" i="6"/>
  <c r="AZ163" i="6"/>
  <c r="AU163" i="6"/>
  <c r="AT163" i="6"/>
  <c r="AS163" i="6"/>
  <c r="AR163" i="6"/>
  <c r="AV163" i="6" s="1"/>
  <c r="AQ163" i="6"/>
  <c r="AP163" i="6"/>
  <c r="AK163" i="6"/>
  <c r="AJ163" i="6"/>
  <c r="AI163" i="6"/>
  <c r="AH163" i="6"/>
  <c r="AF163" i="6"/>
  <c r="AK146" i="6"/>
  <c r="C148" i="6" s="1"/>
  <c r="AH146" i="6"/>
  <c r="C147" i="6" s="1"/>
  <c r="AD143" i="6"/>
  <c r="AC143" i="6"/>
  <c r="AB143" i="6"/>
  <c r="AA143" i="6"/>
  <c r="Z143" i="6"/>
  <c r="Y143" i="6"/>
  <c r="W143" i="6"/>
  <c r="T143" i="6"/>
  <c r="S143" i="6"/>
  <c r="R143" i="6"/>
  <c r="Q143" i="6"/>
  <c r="P143" i="6"/>
  <c r="O143" i="6"/>
  <c r="M143" i="6"/>
  <c r="AU118" i="6"/>
  <c r="AT118" i="6"/>
  <c r="AS118" i="6"/>
  <c r="AR118" i="6"/>
  <c r="AQ118" i="6"/>
  <c r="AP118" i="6"/>
  <c r="AF144" i="6" s="1"/>
  <c r="AK118" i="6"/>
  <c r="AJ118" i="6"/>
  <c r="AI118" i="6"/>
  <c r="AH118" i="6"/>
  <c r="AG118" i="6"/>
  <c r="AF118" i="6"/>
  <c r="AL118" i="6" s="1"/>
  <c r="AD86" i="6"/>
  <c r="AC86" i="6"/>
  <c r="AB86" i="6"/>
  <c r="AA86" i="6"/>
  <c r="Z86" i="6"/>
  <c r="Y86" i="6"/>
  <c r="X86" i="6"/>
  <c r="W86" i="6"/>
  <c r="V86" i="6"/>
  <c r="U86" i="6"/>
  <c r="T86" i="6"/>
  <c r="S86" i="6"/>
  <c r="R86" i="6"/>
  <c r="Q86" i="6"/>
  <c r="P86" i="6"/>
  <c r="O86" i="6"/>
  <c r="N86" i="6"/>
  <c r="M86" i="6"/>
  <c r="L86" i="6"/>
  <c r="K86" i="6"/>
  <c r="J86" i="6"/>
  <c r="AK79" i="6"/>
  <c r="AJ79" i="6"/>
  <c r="AI79" i="6"/>
  <c r="AH79" i="6"/>
  <c r="AG79" i="6"/>
  <c r="AF79" i="6"/>
  <c r="AK62" i="6"/>
  <c r="C66" i="6" s="1"/>
  <c r="AH62" i="6"/>
  <c r="C65" i="6" s="1"/>
  <c r="AB59" i="6"/>
  <c r="Z59" i="6"/>
  <c r="W59" i="6"/>
  <c r="U59" i="6"/>
  <c r="S59" i="6"/>
  <c r="Q59" i="6"/>
  <c r="O59" i="6"/>
  <c r="M59" i="6"/>
  <c r="K59" i="6"/>
  <c r="AK34" i="6"/>
  <c r="AJ34" i="6"/>
  <c r="AI34" i="6"/>
  <c r="AH34" i="6"/>
  <c r="AG34" i="6"/>
  <c r="AF34" i="6"/>
  <c r="AK3950" i="5"/>
  <c r="C3952" i="5" s="1"/>
  <c r="AH3950" i="5"/>
  <c r="C3951" i="5" s="1"/>
  <c r="AK3948" i="5"/>
  <c r="AH3948" i="5"/>
  <c r="AG3948" i="5"/>
  <c r="AF3948" i="5"/>
  <c r="AH3949" i="5" s="1"/>
  <c r="AA3947" i="5"/>
  <c r="W3947" i="5"/>
  <c r="S3947" i="5"/>
  <c r="AK3922" i="5"/>
  <c r="AJ3922" i="5"/>
  <c r="AJ3948" i="5" s="1"/>
  <c r="AI3922" i="5"/>
  <c r="AH3922" i="5"/>
  <c r="AG3922" i="5"/>
  <c r="AF3922" i="5"/>
  <c r="AK3907" i="5"/>
  <c r="C3909" i="5" s="1"/>
  <c r="AH3907" i="5"/>
  <c r="C3908" i="5" s="1"/>
  <c r="AK3906" i="5"/>
  <c r="AD3904" i="5"/>
  <c r="AC3904" i="5"/>
  <c r="AB3904" i="5"/>
  <c r="AA3904" i="5"/>
  <c r="Z3904" i="5"/>
  <c r="Y3904" i="5"/>
  <c r="X3904" i="5"/>
  <c r="W3904" i="5"/>
  <c r="V3904" i="5"/>
  <c r="U3904" i="5"/>
  <c r="T3904" i="5"/>
  <c r="S3904" i="5"/>
  <c r="CI3879" i="5"/>
  <c r="CH3879" i="5"/>
  <c r="CG3879" i="5"/>
  <c r="CF3879" i="5"/>
  <c r="CJ3879" i="5" s="1"/>
  <c r="CE3879" i="5"/>
  <c r="CD3879" i="5"/>
  <c r="BY3879" i="5"/>
  <c r="BX3879" i="5"/>
  <c r="BW3879" i="5"/>
  <c r="BV3879" i="5"/>
  <c r="BU3879" i="5"/>
  <c r="BT3879" i="5"/>
  <c r="BZ3879" i="5" s="1"/>
  <c r="BO3879" i="5"/>
  <c r="BN3879" i="5"/>
  <c r="BM3879" i="5"/>
  <c r="BL3879" i="5"/>
  <c r="BK3879" i="5"/>
  <c r="BJ3879" i="5"/>
  <c r="BP3879" i="5" s="1"/>
  <c r="BE3879" i="5"/>
  <c r="BD3879" i="5"/>
  <c r="BC3879" i="5"/>
  <c r="AI3905" i="5" s="1"/>
  <c r="BB3879" i="5"/>
  <c r="BA3879" i="5"/>
  <c r="AZ3879" i="5"/>
  <c r="BF3879" i="5" s="1"/>
  <c r="AV3879" i="5"/>
  <c r="AU3879" i="5"/>
  <c r="AT3879" i="5"/>
  <c r="AS3879" i="5"/>
  <c r="AR3879" i="5"/>
  <c r="AQ3879" i="5"/>
  <c r="AP3879" i="5"/>
  <c r="AK3879" i="5"/>
  <c r="AK3905" i="5" s="1"/>
  <c r="AJ3879" i="5"/>
  <c r="AJ3905" i="5" s="1"/>
  <c r="AI3879" i="5"/>
  <c r="AH3879" i="5"/>
  <c r="AG3879" i="5"/>
  <c r="AG3905" i="5" s="1"/>
  <c r="AF3879" i="5"/>
  <c r="AK3870" i="5"/>
  <c r="C3870" i="5" s="1"/>
  <c r="AH3870" i="5"/>
  <c r="C3869" i="5" s="1"/>
  <c r="AK3868" i="5"/>
  <c r="AH3868" i="5"/>
  <c r="AG3868" i="5"/>
  <c r="AF3868" i="5"/>
  <c r="AH3869" i="5" s="1"/>
  <c r="AA3867" i="5"/>
  <c r="W3867" i="5"/>
  <c r="S3867" i="5"/>
  <c r="AK3842" i="5"/>
  <c r="AJ3842" i="5"/>
  <c r="AJ3868" i="5" s="1"/>
  <c r="AI3842" i="5"/>
  <c r="AH3842" i="5"/>
  <c r="AG3842" i="5"/>
  <c r="AF3842" i="5"/>
  <c r="AK3820" i="5"/>
  <c r="AH3820" i="5"/>
  <c r="AK3818" i="5"/>
  <c r="AJ3818" i="5"/>
  <c r="AG3818" i="5"/>
  <c r="AA3817" i="5"/>
  <c r="W3817" i="5"/>
  <c r="S3817" i="5"/>
  <c r="AK3792" i="5"/>
  <c r="AJ3792" i="5"/>
  <c r="AI3792" i="5"/>
  <c r="AI3818" i="5" s="1"/>
  <c r="AK3819" i="5" s="1"/>
  <c r="AH3792" i="5"/>
  <c r="AH3818" i="5" s="1"/>
  <c r="AG3792" i="5"/>
  <c r="AF3792" i="5"/>
  <c r="AF3818" i="5" s="1"/>
  <c r="AH3819" i="5" s="1"/>
  <c r="AK3780" i="5"/>
  <c r="C3782" i="5" s="1"/>
  <c r="AH3780" i="5"/>
  <c r="C3781" i="5" s="1"/>
  <c r="AD3777" i="5"/>
  <c r="AC3777" i="5"/>
  <c r="AA3777" i="5"/>
  <c r="Z3777" i="5"/>
  <c r="Y3777" i="5"/>
  <c r="W3777" i="5"/>
  <c r="V3777" i="5"/>
  <c r="U3777" i="5"/>
  <c r="S3777" i="5"/>
  <c r="Q3777" i="5"/>
  <c r="O3777" i="5"/>
  <c r="M3777" i="5"/>
  <c r="CJ3752" i="5"/>
  <c r="CI3752" i="5"/>
  <c r="CH3752" i="5"/>
  <c r="CG3752" i="5"/>
  <c r="CF3752" i="5"/>
  <c r="CE3752" i="5"/>
  <c r="CD3752" i="5"/>
  <c r="BY3752" i="5"/>
  <c r="BX3752" i="5"/>
  <c r="BW3752" i="5"/>
  <c r="BV3752" i="5"/>
  <c r="BU3752" i="5"/>
  <c r="BT3752" i="5"/>
  <c r="BO3752" i="5"/>
  <c r="BN3752" i="5"/>
  <c r="BM3752" i="5"/>
  <c r="BL3752" i="5"/>
  <c r="BK3752" i="5"/>
  <c r="BJ3752" i="5"/>
  <c r="BP3752" i="5" s="1"/>
  <c r="BE3752" i="5"/>
  <c r="BD3752" i="5"/>
  <c r="BC3752" i="5"/>
  <c r="BF3752" i="5" s="1"/>
  <c r="BB3752" i="5"/>
  <c r="BA3752" i="5"/>
  <c r="AZ3752" i="5"/>
  <c r="AU3752" i="5"/>
  <c r="AT3752" i="5"/>
  <c r="AS3752" i="5"/>
  <c r="AR3752" i="5"/>
  <c r="AV3752" i="5" s="1"/>
  <c r="AQ3752" i="5"/>
  <c r="AP3752" i="5"/>
  <c r="AK3752" i="5"/>
  <c r="AK3778" i="5" s="1"/>
  <c r="AJ3752" i="5"/>
  <c r="AI3752" i="5"/>
  <c r="AH3752" i="5"/>
  <c r="AH3778" i="5" s="1"/>
  <c r="AG3752" i="5"/>
  <c r="AG3778" i="5" s="1"/>
  <c r="AF3752" i="5"/>
  <c r="AF3778" i="5" s="1"/>
  <c r="AK3739" i="5"/>
  <c r="C3741" i="5" s="1"/>
  <c r="AH3739" i="5"/>
  <c r="C3740" i="5" s="1"/>
  <c r="AD3736" i="5"/>
  <c r="AC3736" i="5"/>
  <c r="AB3736" i="5"/>
  <c r="AA3736" i="5"/>
  <c r="Z3736" i="5"/>
  <c r="Y3736" i="5"/>
  <c r="X3736" i="5"/>
  <c r="W3736" i="5"/>
  <c r="V3736" i="5"/>
  <c r="T3736" i="5"/>
  <c r="R3736" i="5"/>
  <c r="P3736" i="5"/>
  <c r="CI3711" i="5"/>
  <c r="CH3711" i="5"/>
  <c r="CG3711" i="5"/>
  <c r="CF3711" i="5"/>
  <c r="CE3711" i="5"/>
  <c r="CD3711" i="5"/>
  <c r="CJ3711" i="5" s="1"/>
  <c r="BY3711" i="5"/>
  <c r="BX3711" i="5"/>
  <c r="BW3711" i="5"/>
  <c r="BV3711" i="5"/>
  <c r="BU3711" i="5"/>
  <c r="BT3711" i="5"/>
  <c r="BZ3711" i="5" s="1"/>
  <c r="BP3711" i="5"/>
  <c r="BO3711" i="5"/>
  <c r="BN3711" i="5"/>
  <c r="BM3711" i="5"/>
  <c r="BL3711" i="5"/>
  <c r="BK3711" i="5"/>
  <c r="BJ3711" i="5"/>
  <c r="BE3711" i="5"/>
  <c r="AK3737" i="5" s="1"/>
  <c r="BD3711" i="5"/>
  <c r="BC3711" i="5"/>
  <c r="BB3711" i="5"/>
  <c r="BA3711" i="5"/>
  <c r="AG3737" i="5" s="1"/>
  <c r="AZ3711" i="5"/>
  <c r="AU3711" i="5"/>
  <c r="AT3711" i="5"/>
  <c r="AS3711" i="5"/>
  <c r="AR3711" i="5"/>
  <c r="AQ3711" i="5"/>
  <c r="AP3711" i="5"/>
  <c r="AF3737" i="5" s="1"/>
  <c r="AH3738" i="5" s="1"/>
  <c r="AK3711" i="5"/>
  <c r="AJ3711" i="5"/>
  <c r="AI3711" i="5"/>
  <c r="AH3711" i="5"/>
  <c r="AH3737" i="5" s="1"/>
  <c r="AG3711" i="5"/>
  <c r="AF3711" i="5"/>
  <c r="Y3694" i="5"/>
  <c r="C3694" i="5"/>
  <c r="AK3658" i="5"/>
  <c r="C3660" i="5" s="1"/>
  <c r="AH3658" i="5"/>
  <c r="C3659" i="5" s="1"/>
  <c r="AK3656" i="5"/>
  <c r="AI3656" i="5"/>
  <c r="AH3656" i="5"/>
  <c r="AG3656" i="5"/>
  <c r="AA3655" i="5"/>
  <c r="W3655" i="5"/>
  <c r="S3655" i="5"/>
  <c r="O3655" i="5"/>
  <c r="AK3630" i="5"/>
  <c r="AJ3630" i="5"/>
  <c r="AJ3656" i="5" s="1"/>
  <c r="AI3630" i="5"/>
  <c r="AH3630" i="5"/>
  <c r="AG3630" i="5"/>
  <c r="AF3630" i="5"/>
  <c r="AK3613" i="5"/>
  <c r="AH3613" i="5"/>
  <c r="AI3611" i="5"/>
  <c r="AH3611" i="5"/>
  <c r="AK3591" i="5"/>
  <c r="AK3611" i="5" s="1"/>
  <c r="AJ3591" i="5"/>
  <c r="AJ3611" i="5" s="1"/>
  <c r="AK3612" i="5" s="1"/>
  <c r="AI3591" i="5"/>
  <c r="AH3591" i="5"/>
  <c r="AG3591" i="5"/>
  <c r="AG3611" i="5" s="1"/>
  <c r="AF3591" i="5"/>
  <c r="AF3611" i="5" s="1"/>
  <c r="AH3612" i="5" s="1"/>
  <c r="AK3576" i="5"/>
  <c r="C3578" i="5" s="1"/>
  <c r="AH3576" i="5"/>
  <c r="C3577" i="5" s="1"/>
  <c r="AG3574" i="5"/>
  <c r="CS3554" i="5"/>
  <c r="CR3554" i="5"/>
  <c r="CQ3554" i="5"/>
  <c r="CP3554" i="5"/>
  <c r="CO3554" i="5"/>
  <c r="CN3554" i="5"/>
  <c r="CT3554" i="5" s="1"/>
  <c r="CI3554" i="5"/>
  <c r="CH3554" i="5"/>
  <c r="CG3554" i="5"/>
  <c r="CF3554" i="5"/>
  <c r="CE3554" i="5"/>
  <c r="CD3554" i="5"/>
  <c r="CJ3554" i="5" s="1"/>
  <c r="BZ3554" i="5"/>
  <c r="BY3554" i="5"/>
  <c r="BX3554" i="5"/>
  <c r="BW3554" i="5"/>
  <c r="BV3554" i="5"/>
  <c r="BU3554" i="5"/>
  <c r="BT3554" i="5"/>
  <c r="BO3554" i="5"/>
  <c r="BN3554" i="5"/>
  <c r="BM3554" i="5"/>
  <c r="BL3554" i="5"/>
  <c r="BK3554" i="5"/>
  <c r="BJ3554" i="5"/>
  <c r="BE3554" i="5"/>
  <c r="BD3554" i="5"/>
  <c r="BC3554" i="5"/>
  <c r="BB3554" i="5"/>
  <c r="BA3554" i="5"/>
  <c r="AZ3554" i="5"/>
  <c r="BF3554" i="5" s="1"/>
  <c r="AU3554" i="5"/>
  <c r="AT3554" i="5"/>
  <c r="AS3554" i="5"/>
  <c r="AV3554" i="5" s="1"/>
  <c r="AR3554" i="5"/>
  <c r="AQ3554" i="5"/>
  <c r="AP3554" i="5"/>
  <c r="AK3554" i="5"/>
  <c r="AJ3554" i="5"/>
  <c r="AJ3574" i="5" s="1"/>
  <c r="AI3554" i="5"/>
  <c r="AI3574" i="5" s="1"/>
  <c r="AH3554" i="5"/>
  <c r="AG3554" i="5"/>
  <c r="AF3554" i="5"/>
  <c r="AF3574" i="5" s="1"/>
  <c r="AK3537" i="5"/>
  <c r="AH3537" i="5"/>
  <c r="AJ3535" i="5"/>
  <c r="AD3534" i="5"/>
  <c r="AC3534" i="5"/>
  <c r="AB3534" i="5"/>
  <c r="AA3534" i="5"/>
  <c r="Z3534" i="5"/>
  <c r="Y3534" i="5"/>
  <c r="X3534" i="5"/>
  <c r="W3534" i="5"/>
  <c r="V3534" i="5"/>
  <c r="U3534" i="5"/>
  <c r="T3534" i="5"/>
  <c r="S3534" i="5"/>
  <c r="R3534" i="5"/>
  <c r="Q3534" i="5"/>
  <c r="P3534" i="5"/>
  <c r="CV3530" i="5"/>
  <c r="CL3530" i="5"/>
  <c r="CB3530" i="5"/>
  <c r="BR3530" i="5"/>
  <c r="BH3530" i="5"/>
  <c r="AX3530" i="5"/>
  <c r="AN3530" i="5"/>
  <c r="CW3529" i="5"/>
  <c r="CV3529" i="5"/>
  <c r="CM3529" i="5"/>
  <c r="CL3529" i="5"/>
  <c r="CC3529" i="5"/>
  <c r="CB3529" i="5"/>
  <c r="BS3529" i="5"/>
  <c r="BR3529" i="5"/>
  <c r="BI3529" i="5"/>
  <c r="BH3529" i="5"/>
  <c r="AY3529" i="5"/>
  <c r="AX3529" i="5"/>
  <c r="AO3529" i="5"/>
  <c r="AN3529" i="5"/>
  <c r="CV3528" i="5"/>
  <c r="CL3528" i="5"/>
  <c r="CB3528" i="5"/>
  <c r="BR3528" i="5"/>
  <c r="BH3528" i="5"/>
  <c r="AX3528" i="5"/>
  <c r="AN3528" i="5"/>
  <c r="CV3527" i="5"/>
  <c r="CL3527" i="5"/>
  <c r="CB3527" i="5"/>
  <c r="BR3527" i="5"/>
  <c r="BH3527" i="5"/>
  <c r="AX3527" i="5"/>
  <c r="AN3527" i="5"/>
  <c r="CV3526" i="5"/>
  <c r="CL3526" i="5"/>
  <c r="CB3526" i="5"/>
  <c r="BR3526" i="5"/>
  <c r="BH3526" i="5"/>
  <c r="AX3526" i="5"/>
  <c r="AN3526" i="5"/>
  <c r="CU3525" i="5"/>
  <c r="CK3525" i="5"/>
  <c r="CA3525" i="5"/>
  <c r="BQ3525" i="5"/>
  <c r="BG3525" i="5"/>
  <c r="AW3525" i="5"/>
  <c r="AM3525" i="5"/>
  <c r="CV3516" i="5"/>
  <c r="CL3516" i="5"/>
  <c r="CB3516" i="5"/>
  <c r="BR3516" i="5"/>
  <c r="BH3516" i="5"/>
  <c r="AX3516" i="5"/>
  <c r="AN3516" i="5"/>
  <c r="CW3515" i="5"/>
  <c r="CV3515" i="5"/>
  <c r="CM3515" i="5"/>
  <c r="CL3515" i="5"/>
  <c r="CC3515" i="5"/>
  <c r="CB3515" i="5"/>
  <c r="BS3515" i="5"/>
  <c r="BR3515" i="5"/>
  <c r="BI3515" i="5"/>
  <c r="BH3515" i="5"/>
  <c r="AY3515" i="5"/>
  <c r="AX3515" i="5"/>
  <c r="AO3515" i="5"/>
  <c r="AN3515" i="5"/>
  <c r="CV3514" i="5"/>
  <c r="CL3514" i="5"/>
  <c r="CB3514" i="5"/>
  <c r="BR3514" i="5"/>
  <c r="BH3514" i="5"/>
  <c r="AX3514" i="5"/>
  <c r="AN3514" i="5"/>
  <c r="CU3513" i="5"/>
  <c r="CK3513" i="5"/>
  <c r="CA3513" i="5"/>
  <c r="BQ3513" i="5"/>
  <c r="BG3513" i="5"/>
  <c r="AW3513" i="5"/>
  <c r="AM3513" i="5"/>
  <c r="CV3511" i="5"/>
  <c r="CL3511" i="5"/>
  <c r="CB3511" i="5"/>
  <c r="BR3511" i="5"/>
  <c r="BH3511" i="5"/>
  <c r="AX3511" i="5"/>
  <c r="AN3511" i="5"/>
  <c r="CW3510" i="5"/>
  <c r="CV3510" i="5"/>
  <c r="CM3510" i="5"/>
  <c r="CL3510" i="5"/>
  <c r="CC3510" i="5"/>
  <c r="CB3510" i="5"/>
  <c r="BS3510" i="5"/>
  <c r="BR3510" i="5"/>
  <c r="BI3510" i="5"/>
  <c r="BH3510" i="5"/>
  <c r="AY3510" i="5"/>
  <c r="AX3510" i="5"/>
  <c r="AO3510" i="5"/>
  <c r="AN3510" i="5"/>
  <c r="CV3509" i="5"/>
  <c r="CL3509" i="5"/>
  <c r="CB3509" i="5"/>
  <c r="BR3509" i="5"/>
  <c r="BH3509" i="5"/>
  <c r="AX3509" i="5"/>
  <c r="AN3509" i="5"/>
  <c r="CV3508" i="5"/>
  <c r="CL3508" i="5"/>
  <c r="CB3508" i="5"/>
  <c r="BR3508" i="5"/>
  <c r="BH3508" i="5"/>
  <c r="AX3508" i="5"/>
  <c r="AN3508" i="5"/>
  <c r="CV3507" i="5"/>
  <c r="CL3507" i="5"/>
  <c r="CB3507" i="5"/>
  <c r="BR3507" i="5"/>
  <c r="BH3507" i="5"/>
  <c r="AX3507" i="5"/>
  <c r="AN3507" i="5"/>
  <c r="CV3506" i="5"/>
  <c r="CL3506" i="5"/>
  <c r="CB3506" i="5"/>
  <c r="BR3506" i="5"/>
  <c r="BH3506" i="5"/>
  <c r="AX3506" i="5"/>
  <c r="AN3506" i="5"/>
  <c r="CV3505" i="5"/>
  <c r="CL3505" i="5"/>
  <c r="CB3505" i="5"/>
  <c r="BR3505" i="5"/>
  <c r="BH3505" i="5"/>
  <c r="AX3505" i="5"/>
  <c r="AN3505" i="5"/>
  <c r="CU3504" i="5"/>
  <c r="CK3504" i="5"/>
  <c r="CA3504" i="5"/>
  <c r="BQ3504" i="5"/>
  <c r="BG3504" i="5"/>
  <c r="AW3504" i="5"/>
  <c r="AM3504" i="5"/>
  <c r="CV3496" i="5"/>
  <c r="CL3496" i="5"/>
  <c r="CB3496" i="5"/>
  <c r="BR3496" i="5"/>
  <c r="BH3496" i="5"/>
  <c r="AX3496" i="5"/>
  <c r="AN3496" i="5"/>
  <c r="CW3495" i="5"/>
  <c r="CV3495" i="5"/>
  <c r="CM3495" i="5"/>
  <c r="CL3495" i="5"/>
  <c r="CC3495" i="5"/>
  <c r="CB3495" i="5"/>
  <c r="BS3495" i="5"/>
  <c r="BR3495" i="5"/>
  <c r="BI3495" i="5"/>
  <c r="BH3495" i="5"/>
  <c r="AY3495" i="5"/>
  <c r="AX3495" i="5"/>
  <c r="AO3495" i="5"/>
  <c r="AN3495" i="5"/>
  <c r="CV3494" i="5"/>
  <c r="CL3494" i="5"/>
  <c r="CB3494" i="5"/>
  <c r="BR3494" i="5"/>
  <c r="BH3494" i="5"/>
  <c r="AX3494" i="5"/>
  <c r="AN3494" i="5"/>
  <c r="CU3493" i="5"/>
  <c r="CK3493" i="5"/>
  <c r="CA3493" i="5"/>
  <c r="BQ3493" i="5"/>
  <c r="BG3493" i="5"/>
  <c r="AW3493" i="5"/>
  <c r="AM3493" i="5"/>
  <c r="CV3492" i="5"/>
  <c r="CL3492" i="5"/>
  <c r="CB3492" i="5"/>
  <c r="BR3492" i="5"/>
  <c r="BH3492" i="5"/>
  <c r="AX3492" i="5"/>
  <c r="AN3492" i="5"/>
  <c r="CW3491" i="5"/>
  <c r="CV3491" i="5"/>
  <c r="CM3491" i="5"/>
  <c r="CL3491" i="5"/>
  <c r="CC3491" i="5"/>
  <c r="CB3491" i="5"/>
  <c r="BS3491" i="5"/>
  <c r="BR3491" i="5"/>
  <c r="BI3491" i="5"/>
  <c r="BH3491" i="5"/>
  <c r="AY3491" i="5"/>
  <c r="AX3491" i="5"/>
  <c r="AO3491" i="5"/>
  <c r="AN3491" i="5"/>
  <c r="CV3490" i="5"/>
  <c r="CL3490" i="5"/>
  <c r="CB3490" i="5"/>
  <c r="BR3490" i="5"/>
  <c r="BH3490" i="5"/>
  <c r="AX3490" i="5"/>
  <c r="AN3490" i="5"/>
  <c r="CV3489" i="5"/>
  <c r="CL3489" i="5"/>
  <c r="CB3489" i="5"/>
  <c r="BR3489" i="5"/>
  <c r="BH3489" i="5"/>
  <c r="AX3489" i="5"/>
  <c r="AN3489" i="5"/>
  <c r="CV3488" i="5"/>
  <c r="CL3488" i="5"/>
  <c r="CB3488" i="5"/>
  <c r="BR3488" i="5"/>
  <c r="BH3488" i="5"/>
  <c r="AX3488" i="5"/>
  <c r="AN3488" i="5"/>
  <c r="CV3487" i="5"/>
  <c r="CL3487" i="5"/>
  <c r="CB3487" i="5"/>
  <c r="BR3487" i="5"/>
  <c r="BH3487" i="5"/>
  <c r="AX3487" i="5"/>
  <c r="AN3487" i="5"/>
  <c r="CV3486" i="5"/>
  <c r="CL3486" i="5"/>
  <c r="CB3486" i="5"/>
  <c r="BR3486" i="5"/>
  <c r="BH3486" i="5"/>
  <c r="AX3486" i="5"/>
  <c r="AN3486" i="5"/>
  <c r="CV3485" i="5"/>
  <c r="CL3485" i="5"/>
  <c r="CB3485" i="5"/>
  <c r="BR3485" i="5"/>
  <c r="BH3485" i="5"/>
  <c r="AX3485" i="5"/>
  <c r="AN3485" i="5"/>
  <c r="CV3484" i="5"/>
  <c r="CL3484" i="5"/>
  <c r="CB3484" i="5"/>
  <c r="BR3484" i="5"/>
  <c r="BH3484" i="5"/>
  <c r="AX3484" i="5"/>
  <c r="AN3484" i="5"/>
  <c r="CU3483" i="5"/>
  <c r="CK3483" i="5"/>
  <c r="CA3483" i="5"/>
  <c r="BQ3483" i="5"/>
  <c r="BG3483" i="5"/>
  <c r="AW3483" i="5"/>
  <c r="AM3483" i="5"/>
  <c r="CV3479" i="5"/>
  <c r="CL3479" i="5"/>
  <c r="CB3479" i="5"/>
  <c r="BR3479" i="5"/>
  <c r="BH3479" i="5"/>
  <c r="AX3479" i="5"/>
  <c r="AN3479" i="5"/>
  <c r="CW3478" i="5"/>
  <c r="CV3478" i="5"/>
  <c r="CM3478" i="5"/>
  <c r="CL3478" i="5"/>
  <c r="CC3478" i="5"/>
  <c r="CB3478" i="5"/>
  <c r="BS3478" i="5"/>
  <c r="BR3478" i="5"/>
  <c r="BI3478" i="5"/>
  <c r="BH3478" i="5"/>
  <c r="AY3478" i="5"/>
  <c r="AX3478" i="5"/>
  <c r="AO3478" i="5"/>
  <c r="AN3478" i="5"/>
  <c r="CV3477" i="5"/>
  <c r="CL3477" i="5"/>
  <c r="CB3477" i="5"/>
  <c r="BR3477" i="5"/>
  <c r="BH3477" i="5"/>
  <c r="AX3477" i="5"/>
  <c r="AN3477" i="5"/>
  <c r="CV3476" i="5"/>
  <c r="CL3476" i="5"/>
  <c r="CB3476" i="5"/>
  <c r="BR3476" i="5"/>
  <c r="BH3476" i="5"/>
  <c r="AX3476" i="5"/>
  <c r="AN3476" i="5"/>
  <c r="CV3475" i="5"/>
  <c r="CL3475" i="5"/>
  <c r="CB3475" i="5"/>
  <c r="BR3475" i="5"/>
  <c r="BH3475" i="5"/>
  <c r="AX3475" i="5"/>
  <c r="AN3475" i="5"/>
  <c r="CV3474" i="5"/>
  <c r="CL3474" i="5"/>
  <c r="CB3474" i="5"/>
  <c r="BR3474" i="5"/>
  <c r="BH3474" i="5"/>
  <c r="AX3474" i="5"/>
  <c r="AN3474" i="5"/>
  <c r="CU3473" i="5"/>
  <c r="CK3473" i="5"/>
  <c r="CA3473" i="5"/>
  <c r="BQ3473" i="5"/>
  <c r="BG3473" i="5"/>
  <c r="AW3473" i="5"/>
  <c r="AM3473" i="5"/>
  <c r="CV3469" i="5"/>
  <c r="CL3469" i="5"/>
  <c r="CB3469" i="5"/>
  <c r="BR3469" i="5"/>
  <c r="BH3469" i="5"/>
  <c r="AX3469" i="5"/>
  <c r="AN3469" i="5"/>
  <c r="CW3468" i="5"/>
  <c r="CV3468" i="5"/>
  <c r="CM3468" i="5"/>
  <c r="CL3468" i="5"/>
  <c r="CC3468" i="5"/>
  <c r="CB3468" i="5"/>
  <c r="BS3468" i="5"/>
  <c r="BR3468" i="5"/>
  <c r="BI3468" i="5"/>
  <c r="BH3468" i="5"/>
  <c r="AY3468" i="5"/>
  <c r="AX3468" i="5"/>
  <c r="AO3468" i="5"/>
  <c r="AN3468" i="5"/>
  <c r="CV3467" i="5"/>
  <c r="CL3467" i="5"/>
  <c r="CB3467" i="5"/>
  <c r="BR3467" i="5"/>
  <c r="BH3467" i="5"/>
  <c r="AX3467" i="5"/>
  <c r="AN3467" i="5"/>
  <c r="CV3466" i="5"/>
  <c r="CL3466" i="5"/>
  <c r="CB3466" i="5"/>
  <c r="BR3466" i="5"/>
  <c r="BH3466" i="5"/>
  <c r="AX3466" i="5"/>
  <c r="AN3466" i="5"/>
  <c r="CV3465" i="5"/>
  <c r="CL3465" i="5"/>
  <c r="CB3465" i="5"/>
  <c r="BR3465" i="5"/>
  <c r="BH3465" i="5"/>
  <c r="AX3465" i="5"/>
  <c r="AN3465" i="5"/>
  <c r="CV3464" i="5"/>
  <c r="CL3464" i="5"/>
  <c r="CB3464" i="5"/>
  <c r="BR3464" i="5"/>
  <c r="BH3464" i="5"/>
  <c r="AX3464" i="5"/>
  <c r="AN3464" i="5"/>
  <c r="CV3463" i="5"/>
  <c r="CL3463" i="5"/>
  <c r="CB3463" i="5"/>
  <c r="BR3463" i="5"/>
  <c r="BH3463" i="5"/>
  <c r="AX3463" i="5"/>
  <c r="AN3463" i="5"/>
  <c r="CV3462" i="5"/>
  <c r="CL3462" i="5"/>
  <c r="CB3462" i="5"/>
  <c r="BR3462" i="5"/>
  <c r="BH3462" i="5"/>
  <c r="AX3462" i="5"/>
  <c r="AN3462" i="5"/>
  <c r="CU3461" i="5"/>
  <c r="CK3461" i="5"/>
  <c r="CA3461" i="5"/>
  <c r="BQ3461" i="5"/>
  <c r="BG3461" i="5"/>
  <c r="AW3461" i="5"/>
  <c r="AM3461" i="5"/>
  <c r="CV3460" i="5"/>
  <c r="CL3460" i="5"/>
  <c r="CB3460" i="5"/>
  <c r="BR3460" i="5"/>
  <c r="BH3460" i="5"/>
  <c r="AX3460" i="5"/>
  <c r="AN3460" i="5"/>
  <c r="CW3459" i="5"/>
  <c r="CV3459" i="5"/>
  <c r="CM3459" i="5"/>
  <c r="CL3459" i="5"/>
  <c r="CC3459" i="5"/>
  <c r="CB3459" i="5"/>
  <c r="BS3459" i="5"/>
  <c r="BR3459" i="5"/>
  <c r="BI3459" i="5"/>
  <c r="BH3459" i="5"/>
  <c r="AY3459" i="5"/>
  <c r="AX3459" i="5"/>
  <c r="AO3459" i="5"/>
  <c r="AN3459" i="5"/>
  <c r="CV3458" i="5"/>
  <c r="CL3458" i="5"/>
  <c r="CB3458" i="5"/>
  <c r="BR3458" i="5"/>
  <c r="BH3458" i="5"/>
  <c r="AX3458" i="5"/>
  <c r="AN3458" i="5"/>
  <c r="CV3457" i="5"/>
  <c r="CL3457" i="5"/>
  <c r="CB3457" i="5"/>
  <c r="BR3457" i="5"/>
  <c r="BH3457" i="5"/>
  <c r="AX3457" i="5"/>
  <c r="AN3457" i="5"/>
  <c r="CV3456" i="5"/>
  <c r="CL3456" i="5"/>
  <c r="CB3456" i="5"/>
  <c r="BR3456" i="5"/>
  <c r="BH3456" i="5"/>
  <c r="AX3456" i="5"/>
  <c r="AN3456" i="5"/>
  <c r="CV3455" i="5"/>
  <c r="CL3455" i="5"/>
  <c r="CB3455" i="5"/>
  <c r="BR3455" i="5"/>
  <c r="BH3455" i="5"/>
  <c r="AX3455" i="5"/>
  <c r="AN3455" i="5"/>
  <c r="CU3454" i="5"/>
  <c r="CK3454" i="5"/>
  <c r="CA3454" i="5"/>
  <c r="BQ3454" i="5"/>
  <c r="BG3454" i="5"/>
  <c r="AW3454" i="5"/>
  <c r="AM3454" i="5"/>
  <c r="CV3449" i="5"/>
  <c r="CL3449" i="5"/>
  <c r="CB3449" i="5"/>
  <c r="BR3449" i="5"/>
  <c r="BH3449" i="5"/>
  <c r="AX3449" i="5"/>
  <c r="AN3449" i="5"/>
  <c r="CW3448" i="5"/>
  <c r="CV3448" i="5"/>
  <c r="CM3448" i="5"/>
  <c r="CL3448" i="5"/>
  <c r="CC3448" i="5"/>
  <c r="CB3448" i="5"/>
  <c r="BS3448" i="5"/>
  <c r="BR3448" i="5"/>
  <c r="BI3448" i="5"/>
  <c r="BH3448" i="5"/>
  <c r="AY3448" i="5"/>
  <c r="AX3448" i="5"/>
  <c r="AO3448" i="5"/>
  <c r="AN3448" i="5"/>
  <c r="CV3447" i="5"/>
  <c r="CL3447" i="5"/>
  <c r="CB3447" i="5"/>
  <c r="BR3447" i="5"/>
  <c r="BH3447" i="5"/>
  <c r="AX3447" i="5"/>
  <c r="AN3447" i="5"/>
  <c r="CV3446" i="5"/>
  <c r="CL3446" i="5"/>
  <c r="CB3446" i="5"/>
  <c r="BR3446" i="5"/>
  <c r="BH3446" i="5"/>
  <c r="AX3446" i="5"/>
  <c r="AN3446" i="5"/>
  <c r="CV3445" i="5"/>
  <c r="CL3445" i="5"/>
  <c r="CB3445" i="5"/>
  <c r="BR3445" i="5"/>
  <c r="BH3445" i="5"/>
  <c r="AX3445" i="5"/>
  <c r="AN3445" i="5"/>
  <c r="CU3444" i="5"/>
  <c r="CK3444" i="5"/>
  <c r="CA3444" i="5"/>
  <c r="BQ3444" i="5"/>
  <c r="BG3444" i="5"/>
  <c r="AW3444" i="5"/>
  <c r="AM3444" i="5"/>
  <c r="CV3443" i="5"/>
  <c r="CL3443" i="5"/>
  <c r="CB3443" i="5"/>
  <c r="BR3443" i="5"/>
  <c r="BH3443" i="5"/>
  <c r="AX3443" i="5"/>
  <c r="AN3443" i="5"/>
  <c r="CW3442" i="5"/>
  <c r="CV3442" i="5"/>
  <c r="CM3442" i="5"/>
  <c r="CL3442" i="5"/>
  <c r="CC3442" i="5"/>
  <c r="CB3442" i="5"/>
  <c r="BS3442" i="5"/>
  <c r="BR3442" i="5"/>
  <c r="BI3442" i="5"/>
  <c r="BH3442" i="5"/>
  <c r="AY3442" i="5"/>
  <c r="AX3442" i="5"/>
  <c r="AO3442" i="5"/>
  <c r="AN3442" i="5"/>
  <c r="CV3441" i="5"/>
  <c r="CL3441" i="5"/>
  <c r="CB3441" i="5"/>
  <c r="BR3441" i="5"/>
  <c r="BH3441" i="5"/>
  <c r="AX3441" i="5"/>
  <c r="AN3441" i="5"/>
  <c r="CV3440" i="5"/>
  <c r="CL3440" i="5"/>
  <c r="CB3440" i="5"/>
  <c r="BR3440" i="5"/>
  <c r="BH3440" i="5"/>
  <c r="AX3440" i="5"/>
  <c r="AN3440" i="5"/>
  <c r="CV3439" i="5"/>
  <c r="CL3439" i="5"/>
  <c r="CB3439" i="5"/>
  <c r="BR3439" i="5"/>
  <c r="BH3439" i="5"/>
  <c r="AX3439" i="5"/>
  <c r="AN3439" i="5"/>
  <c r="CV3438" i="5"/>
  <c r="CL3438" i="5"/>
  <c r="CB3438" i="5"/>
  <c r="BR3438" i="5"/>
  <c r="BH3438" i="5"/>
  <c r="AX3438" i="5"/>
  <c r="AN3438" i="5"/>
  <c r="CV3437" i="5"/>
  <c r="CL3437" i="5"/>
  <c r="CB3437" i="5"/>
  <c r="BR3437" i="5"/>
  <c r="BH3437" i="5"/>
  <c r="AX3437" i="5"/>
  <c r="AN3437" i="5"/>
  <c r="CU3436" i="5"/>
  <c r="CK3436" i="5"/>
  <c r="CA3436" i="5"/>
  <c r="BQ3436" i="5"/>
  <c r="BG3436" i="5"/>
  <c r="AW3436" i="5"/>
  <c r="AM3436" i="5"/>
  <c r="CV3429" i="5"/>
  <c r="CL3429" i="5"/>
  <c r="CB3429" i="5"/>
  <c r="BR3429" i="5"/>
  <c r="BH3429" i="5"/>
  <c r="AX3429" i="5"/>
  <c r="AN3429" i="5"/>
  <c r="CW3428" i="5"/>
  <c r="CV3428" i="5"/>
  <c r="CM3428" i="5"/>
  <c r="CL3428" i="5"/>
  <c r="CC3428" i="5"/>
  <c r="CB3428" i="5"/>
  <c r="BS3428" i="5"/>
  <c r="BR3428" i="5"/>
  <c r="BI3428" i="5"/>
  <c r="BH3428" i="5"/>
  <c r="AY3428" i="5"/>
  <c r="AX3428" i="5"/>
  <c r="AO3428" i="5"/>
  <c r="AN3428" i="5"/>
  <c r="CV3427" i="5"/>
  <c r="CL3427" i="5"/>
  <c r="CB3427" i="5"/>
  <c r="BR3427" i="5"/>
  <c r="BH3427" i="5"/>
  <c r="AX3427" i="5"/>
  <c r="AN3427" i="5"/>
  <c r="CU3426" i="5"/>
  <c r="CK3426" i="5"/>
  <c r="CA3426" i="5"/>
  <c r="BQ3426" i="5"/>
  <c r="BG3426" i="5"/>
  <c r="AW3426" i="5"/>
  <c r="AM3426" i="5"/>
  <c r="CV3423" i="5"/>
  <c r="CL3423" i="5"/>
  <c r="CB3423" i="5"/>
  <c r="BR3423" i="5"/>
  <c r="BH3423" i="5"/>
  <c r="AX3423" i="5"/>
  <c r="AN3423" i="5"/>
  <c r="CW3422" i="5"/>
  <c r="CV3422" i="5"/>
  <c r="CM3422" i="5"/>
  <c r="CL3422" i="5"/>
  <c r="CC3422" i="5"/>
  <c r="CB3422" i="5"/>
  <c r="BS3422" i="5"/>
  <c r="BR3422" i="5"/>
  <c r="BI3422" i="5"/>
  <c r="BH3422" i="5"/>
  <c r="AY3422" i="5"/>
  <c r="AX3422" i="5"/>
  <c r="AO3422" i="5"/>
  <c r="AN3422" i="5"/>
  <c r="CV3421" i="5"/>
  <c r="CL3421" i="5"/>
  <c r="CB3421" i="5"/>
  <c r="BR3421" i="5"/>
  <c r="BH3421" i="5"/>
  <c r="AX3421" i="5"/>
  <c r="AN3421" i="5"/>
  <c r="CV3420" i="5"/>
  <c r="CL3420" i="5"/>
  <c r="CB3420" i="5"/>
  <c r="BR3420" i="5"/>
  <c r="BH3420" i="5"/>
  <c r="AX3420" i="5"/>
  <c r="AN3420" i="5"/>
  <c r="CV3419" i="5"/>
  <c r="CL3419" i="5"/>
  <c r="CB3419" i="5"/>
  <c r="BR3419" i="5"/>
  <c r="BH3419" i="5"/>
  <c r="AX3419" i="5"/>
  <c r="AN3419" i="5"/>
  <c r="CU3418" i="5"/>
  <c r="CK3418" i="5"/>
  <c r="CA3418" i="5"/>
  <c r="BQ3418" i="5"/>
  <c r="BG3418" i="5"/>
  <c r="AW3418" i="5"/>
  <c r="AM3418" i="5"/>
  <c r="CV3417" i="5"/>
  <c r="CL3417" i="5"/>
  <c r="CB3417" i="5"/>
  <c r="BR3417" i="5"/>
  <c r="BH3417" i="5"/>
  <c r="AX3417" i="5"/>
  <c r="AN3417" i="5"/>
  <c r="CW3416" i="5"/>
  <c r="CV3416" i="5"/>
  <c r="CM3416" i="5"/>
  <c r="CL3416" i="5"/>
  <c r="CC3416" i="5"/>
  <c r="CB3416" i="5"/>
  <c r="BS3416" i="5"/>
  <c r="BR3416" i="5"/>
  <c r="BI3416" i="5"/>
  <c r="BH3416" i="5"/>
  <c r="AY3416" i="5"/>
  <c r="AX3416" i="5"/>
  <c r="AO3416" i="5"/>
  <c r="AN3416" i="5"/>
  <c r="CV3415" i="5"/>
  <c r="CL3415" i="5"/>
  <c r="CB3415" i="5"/>
  <c r="BR3415" i="5"/>
  <c r="BH3415" i="5"/>
  <c r="AX3415" i="5"/>
  <c r="AN3415" i="5"/>
  <c r="CV3414" i="5"/>
  <c r="CL3414" i="5"/>
  <c r="CB3414" i="5"/>
  <c r="BR3414" i="5"/>
  <c r="BH3414" i="5"/>
  <c r="AX3414" i="5"/>
  <c r="AN3414" i="5"/>
  <c r="CV3413" i="5"/>
  <c r="CL3413" i="5"/>
  <c r="CB3413" i="5"/>
  <c r="BR3413" i="5"/>
  <c r="BH3413" i="5"/>
  <c r="AX3413" i="5"/>
  <c r="AN3413" i="5"/>
  <c r="CV3412" i="5"/>
  <c r="CL3412" i="5"/>
  <c r="CB3412" i="5"/>
  <c r="BR3412" i="5"/>
  <c r="BH3412" i="5"/>
  <c r="AX3412" i="5"/>
  <c r="AN3412" i="5"/>
  <c r="CV3411" i="5"/>
  <c r="CL3411" i="5"/>
  <c r="CB3411" i="5"/>
  <c r="BR3411" i="5"/>
  <c r="BH3411" i="5"/>
  <c r="AX3411" i="5"/>
  <c r="AN3411" i="5"/>
  <c r="CV3410" i="5"/>
  <c r="CL3410" i="5"/>
  <c r="CB3410" i="5"/>
  <c r="BR3410" i="5"/>
  <c r="BH3410" i="5"/>
  <c r="AX3410" i="5"/>
  <c r="AN3410" i="5"/>
  <c r="CV3409" i="5"/>
  <c r="CL3409" i="5"/>
  <c r="CB3409" i="5"/>
  <c r="BR3409" i="5"/>
  <c r="BH3409" i="5"/>
  <c r="AX3409" i="5"/>
  <c r="AN3409" i="5"/>
  <c r="CV3408" i="5"/>
  <c r="CL3408" i="5"/>
  <c r="CB3408" i="5"/>
  <c r="BR3408" i="5"/>
  <c r="BH3408" i="5"/>
  <c r="AX3408" i="5"/>
  <c r="AN3408" i="5"/>
  <c r="CV3407" i="5"/>
  <c r="CL3407" i="5"/>
  <c r="CB3407" i="5"/>
  <c r="BR3407" i="5"/>
  <c r="BH3407" i="5"/>
  <c r="AX3407" i="5"/>
  <c r="AN3407" i="5"/>
  <c r="CV3406" i="5"/>
  <c r="CL3406" i="5"/>
  <c r="CB3406" i="5"/>
  <c r="BR3406" i="5"/>
  <c r="BH3406" i="5"/>
  <c r="AX3406" i="5"/>
  <c r="AN3406" i="5"/>
  <c r="CV3405" i="5"/>
  <c r="CL3405" i="5"/>
  <c r="CB3405" i="5"/>
  <c r="BR3405" i="5"/>
  <c r="BH3405" i="5"/>
  <c r="AX3405" i="5"/>
  <c r="AN3405" i="5"/>
  <c r="CV3404" i="5"/>
  <c r="CL3404" i="5"/>
  <c r="CB3404" i="5"/>
  <c r="BR3404" i="5"/>
  <c r="BH3404" i="5"/>
  <c r="AX3404" i="5"/>
  <c r="AN3404" i="5"/>
  <c r="CV3403" i="5"/>
  <c r="CL3403" i="5"/>
  <c r="CB3403" i="5"/>
  <c r="BR3403" i="5"/>
  <c r="BH3403" i="5"/>
  <c r="AX3403" i="5"/>
  <c r="AN3403" i="5"/>
  <c r="CV3402" i="5"/>
  <c r="CL3402" i="5"/>
  <c r="CB3402" i="5"/>
  <c r="BR3402" i="5"/>
  <c r="BH3402" i="5"/>
  <c r="AX3402" i="5"/>
  <c r="AN3402" i="5"/>
  <c r="CV3401" i="5"/>
  <c r="CL3401" i="5"/>
  <c r="CB3401" i="5"/>
  <c r="BR3401" i="5"/>
  <c r="BH3401" i="5"/>
  <c r="AX3401" i="5"/>
  <c r="AN3401" i="5"/>
  <c r="CV3400" i="5"/>
  <c r="CL3400" i="5"/>
  <c r="CB3400" i="5"/>
  <c r="BR3400" i="5"/>
  <c r="BH3400" i="5"/>
  <c r="AX3400" i="5"/>
  <c r="AN3400" i="5"/>
  <c r="CU3399" i="5"/>
  <c r="CK3399" i="5"/>
  <c r="CA3399" i="5"/>
  <c r="BQ3399" i="5"/>
  <c r="BG3399" i="5"/>
  <c r="AW3399" i="5"/>
  <c r="AM3399" i="5"/>
  <c r="CV3395" i="5"/>
  <c r="CL3395" i="5"/>
  <c r="CB3395" i="5"/>
  <c r="BR3395" i="5"/>
  <c r="BH3395" i="5"/>
  <c r="AX3395" i="5"/>
  <c r="AN3395" i="5"/>
  <c r="CW3394" i="5"/>
  <c r="CV3394" i="5"/>
  <c r="CM3394" i="5"/>
  <c r="CL3394" i="5"/>
  <c r="CC3394" i="5"/>
  <c r="CB3394" i="5"/>
  <c r="BS3394" i="5"/>
  <c r="BR3394" i="5"/>
  <c r="BI3394" i="5"/>
  <c r="BH3394" i="5"/>
  <c r="AY3394" i="5"/>
  <c r="AX3394" i="5"/>
  <c r="AO3394" i="5"/>
  <c r="AN3394" i="5"/>
  <c r="CV3393" i="5"/>
  <c r="CL3393" i="5"/>
  <c r="CB3393" i="5"/>
  <c r="BR3393" i="5"/>
  <c r="BH3393" i="5"/>
  <c r="AX3393" i="5"/>
  <c r="AN3393" i="5"/>
  <c r="CV3392" i="5"/>
  <c r="CL3392" i="5"/>
  <c r="CB3392" i="5"/>
  <c r="BR3392" i="5"/>
  <c r="BH3392" i="5"/>
  <c r="AX3392" i="5"/>
  <c r="AN3392" i="5"/>
  <c r="CV3391" i="5"/>
  <c r="CL3391" i="5"/>
  <c r="CB3391" i="5"/>
  <c r="BR3391" i="5"/>
  <c r="BH3391" i="5"/>
  <c r="AX3391" i="5"/>
  <c r="AN3391" i="5"/>
  <c r="CU3390" i="5"/>
  <c r="CK3390" i="5"/>
  <c r="CA3390" i="5"/>
  <c r="BQ3390" i="5"/>
  <c r="BG3390" i="5"/>
  <c r="AW3390" i="5"/>
  <c r="AM3390" i="5"/>
  <c r="CV3385" i="5"/>
  <c r="CL3385" i="5"/>
  <c r="CB3385" i="5"/>
  <c r="BR3385" i="5"/>
  <c r="BH3385" i="5"/>
  <c r="AX3385" i="5"/>
  <c r="AN3385" i="5"/>
  <c r="CW3384" i="5"/>
  <c r="CV3384" i="5"/>
  <c r="CM3384" i="5"/>
  <c r="CL3384" i="5"/>
  <c r="CC3384" i="5"/>
  <c r="CB3384" i="5"/>
  <c r="BS3384" i="5"/>
  <c r="BR3384" i="5"/>
  <c r="BI3384" i="5"/>
  <c r="BH3384" i="5"/>
  <c r="AY3384" i="5"/>
  <c r="AX3384" i="5"/>
  <c r="AO3384" i="5"/>
  <c r="AN3384" i="5"/>
  <c r="CV3383" i="5"/>
  <c r="CL3383" i="5"/>
  <c r="CB3383" i="5"/>
  <c r="BR3383" i="5"/>
  <c r="BH3383" i="5"/>
  <c r="AX3383" i="5"/>
  <c r="AN3383" i="5"/>
  <c r="CV3382" i="5"/>
  <c r="CL3382" i="5"/>
  <c r="CB3382" i="5"/>
  <c r="BR3382" i="5"/>
  <c r="BH3382" i="5"/>
  <c r="AX3382" i="5"/>
  <c r="AN3382" i="5"/>
  <c r="CV3381" i="5"/>
  <c r="CL3381" i="5"/>
  <c r="CB3381" i="5"/>
  <c r="BR3381" i="5"/>
  <c r="BH3381" i="5"/>
  <c r="AX3381" i="5"/>
  <c r="AN3381" i="5"/>
  <c r="CV3380" i="5"/>
  <c r="CL3380" i="5"/>
  <c r="CB3380" i="5"/>
  <c r="BR3380" i="5"/>
  <c r="BH3380" i="5"/>
  <c r="AX3380" i="5"/>
  <c r="AN3380" i="5"/>
  <c r="CU3379" i="5"/>
  <c r="CK3379" i="5"/>
  <c r="CA3379" i="5"/>
  <c r="BQ3379" i="5"/>
  <c r="BG3379" i="5"/>
  <c r="AW3379" i="5"/>
  <c r="AM3379" i="5"/>
  <c r="CS3369" i="5"/>
  <c r="CR3369" i="5"/>
  <c r="CQ3369" i="5"/>
  <c r="CP3369" i="5"/>
  <c r="CO3369" i="5"/>
  <c r="CN3369" i="5"/>
  <c r="CT3369" i="5" s="1"/>
  <c r="CI3369" i="5"/>
  <c r="CH3369" i="5"/>
  <c r="CG3369" i="5"/>
  <c r="CJ3369" i="5" s="1"/>
  <c r="CF3369" i="5"/>
  <c r="CE3369" i="5"/>
  <c r="CD3369" i="5"/>
  <c r="BY3369" i="5"/>
  <c r="BX3369" i="5"/>
  <c r="BW3369" i="5"/>
  <c r="BV3369" i="5"/>
  <c r="BU3369" i="5"/>
  <c r="BT3369" i="5"/>
  <c r="BO3369" i="5"/>
  <c r="BN3369" i="5"/>
  <c r="BM3369" i="5"/>
  <c r="BL3369" i="5"/>
  <c r="BK3369" i="5"/>
  <c r="BJ3369" i="5"/>
  <c r="BP3369" i="5" s="1"/>
  <c r="BE3369" i="5"/>
  <c r="BD3369" i="5"/>
  <c r="BC3369" i="5"/>
  <c r="BB3369" i="5"/>
  <c r="BA3369" i="5"/>
  <c r="AZ3369" i="5"/>
  <c r="BF3369" i="5" s="1"/>
  <c r="AU3369" i="5"/>
  <c r="AT3369" i="5"/>
  <c r="AS3369" i="5"/>
  <c r="AR3369" i="5"/>
  <c r="AQ3369" i="5"/>
  <c r="AP3369" i="5"/>
  <c r="AV3369" i="5" s="1"/>
  <c r="AL3369" i="5"/>
  <c r="AK3369" i="5"/>
  <c r="AK3535" i="5" s="1"/>
  <c r="AJ3369" i="5"/>
  <c r="AI3369" i="5"/>
  <c r="AH3369" i="5"/>
  <c r="AH3535" i="5" s="1"/>
  <c r="AG3369" i="5"/>
  <c r="AF3369" i="5"/>
  <c r="AK3355" i="5"/>
  <c r="C3357" i="5" s="1"/>
  <c r="AH3355" i="5"/>
  <c r="C3356" i="5" s="1"/>
  <c r="AH3353" i="5"/>
  <c r="AD3352" i="5"/>
  <c r="AC3352" i="5"/>
  <c r="AB3352" i="5"/>
  <c r="AA3352" i="5"/>
  <c r="Z3352" i="5"/>
  <c r="Y3352" i="5"/>
  <c r="X3352" i="5"/>
  <c r="W3352" i="5"/>
  <c r="V3352" i="5"/>
  <c r="U3352" i="5"/>
  <c r="T3352" i="5"/>
  <c r="S3352" i="5"/>
  <c r="R3352" i="5"/>
  <c r="Q3352" i="5"/>
  <c r="P3352" i="5"/>
  <c r="CV3348" i="5"/>
  <c r="CL3348" i="5"/>
  <c r="CB3348" i="5"/>
  <c r="BR3348" i="5"/>
  <c r="BH3348" i="5"/>
  <c r="AX3348" i="5"/>
  <c r="AN3348" i="5"/>
  <c r="CW3347" i="5"/>
  <c r="CV3347" i="5"/>
  <c r="CM3347" i="5"/>
  <c r="CL3347" i="5"/>
  <c r="CC3347" i="5"/>
  <c r="CB3347" i="5"/>
  <c r="BS3347" i="5"/>
  <c r="BR3347" i="5"/>
  <c r="BI3347" i="5"/>
  <c r="BH3347" i="5"/>
  <c r="AY3347" i="5"/>
  <c r="AX3347" i="5"/>
  <c r="AO3347" i="5"/>
  <c r="AN3347" i="5"/>
  <c r="CV3346" i="5"/>
  <c r="CL3346" i="5"/>
  <c r="CB3346" i="5"/>
  <c r="BR3346" i="5"/>
  <c r="BH3346" i="5"/>
  <c r="AX3346" i="5"/>
  <c r="AN3346" i="5"/>
  <c r="CV3345" i="5"/>
  <c r="CL3345" i="5"/>
  <c r="CB3345" i="5"/>
  <c r="BR3345" i="5"/>
  <c r="BH3345" i="5"/>
  <c r="AX3345" i="5"/>
  <c r="AN3345" i="5"/>
  <c r="CV3344" i="5"/>
  <c r="CL3344" i="5"/>
  <c r="CB3344" i="5"/>
  <c r="BR3344" i="5"/>
  <c r="BH3344" i="5"/>
  <c r="AX3344" i="5"/>
  <c r="AN3344" i="5"/>
  <c r="CU3343" i="5"/>
  <c r="CK3343" i="5"/>
  <c r="CA3343" i="5"/>
  <c r="BQ3343" i="5"/>
  <c r="BG3343" i="5"/>
  <c r="AW3343" i="5"/>
  <c r="AM3343" i="5"/>
  <c r="CV3334" i="5"/>
  <c r="CL3334" i="5"/>
  <c r="CB3334" i="5"/>
  <c r="BR3334" i="5"/>
  <c r="BH3334" i="5"/>
  <c r="AX3334" i="5"/>
  <c r="AN3334" i="5"/>
  <c r="CW3333" i="5"/>
  <c r="CV3333" i="5"/>
  <c r="CM3333" i="5"/>
  <c r="CL3333" i="5"/>
  <c r="CC3333" i="5"/>
  <c r="CB3333" i="5"/>
  <c r="BS3333" i="5"/>
  <c r="BR3333" i="5"/>
  <c r="BI3333" i="5"/>
  <c r="BH3333" i="5"/>
  <c r="AY3333" i="5"/>
  <c r="AX3333" i="5"/>
  <c r="AO3333" i="5"/>
  <c r="AN3333" i="5"/>
  <c r="CV3332" i="5"/>
  <c r="CL3332" i="5"/>
  <c r="CB3332" i="5"/>
  <c r="BR3332" i="5"/>
  <c r="BH3332" i="5"/>
  <c r="AX3332" i="5"/>
  <c r="AN3332" i="5"/>
  <c r="CU3331" i="5"/>
  <c r="CK3331" i="5"/>
  <c r="CA3331" i="5"/>
  <c r="BQ3331" i="5"/>
  <c r="BG3331" i="5"/>
  <c r="AW3331" i="5"/>
  <c r="AM3331" i="5"/>
  <c r="CV3329" i="5"/>
  <c r="CL3329" i="5"/>
  <c r="CB3329" i="5"/>
  <c r="BR3329" i="5"/>
  <c r="BH3329" i="5"/>
  <c r="AX3329" i="5"/>
  <c r="AN3329" i="5"/>
  <c r="CW3328" i="5"/>
  <c r="CV3328" i="5"/>
  <c r="CM3328" i="5"/>
  <c r="CL3328" i="5"/>
  <c r="CC3328" i="5"/>
  <c r="CB3328" i="5"/>
  <c r="BS3328" i="5"/>
  <c r="BR3328" i="5"/>
  <c r="BI3328" i="5"/>
  <c r="BH3328" i="5"/>
  <c r="AY3328" i="5"/>
  <c r="AX3328" i="5"/>
  <c r="AO3328" i="5"/>
  <c r="AN3328" i="5"/>
  <c r="CV3327" i="5"/>
  <c r="CL3327" i="5"/>
  <c r="CB3327" i="5"/>
  <c r="BR3327" i="5"/>
  <c r="BH3327" i="5"/>
  <c r="AX3327" i="5"/>
  <c r="AN3327" i="5"/>
  <c r="CV3326" i="5"/>
  <c r="CL3326" i="5"/>
  <c r="CB3326" i="5"/>
  <c r="BR3326" i="5"/>
  <c r="BH3326" i="5"/>
  <c r="AX3326" i="5"/>
  <c r="AN3326" i="5"/>
  <c r="CV3325" i="5"/>
  <c r="CL3325" i="5"/>
  <c r="CB3325" i="5"/>
  <c r="BR3325" i="5"/>
  <c r="BH3325" i="5"/>
  <c r="AX3325" i="5"/>
  <c r="AN3325" i="5"/>
  <c r="CV3324" i="5"/>
  <c r="CL3324" i="5"/>
  <c r="CB3324" i="5"/>
  <c r="BR3324" i="5"/>
  <c r="BH3324" i="5"/>
  <c r="AX3324" i="5"/>
  <c r="AN3324" i="5"/>
  <c r="CV3323" i="5"/>
  <c r="CL3323" i="5"/>
  <c r="CB3323" i="5"/>
  <c r="BR3323" i="5"/>
  <c r="BH3323" i="5"/>
  <c r="AX3323" i="5"/>
  <c r="AN3323" i="5"/>
  <c r="CU3322" i="5"/>
  <c r="CK3322" i="5"/>
  <c r="CA3322" i="5"/>
  <c r="BQ3322" i="5"/>
  <c r="BG3322" i="5"/>
  <c r="AW3322" i="5"/>
  <c r="AM3322" i="5"/>
  <c r="CV3314" i="5"/>
  <c r="CL3314" i="5"/>
  <c r="CB3314" i="5"/>
  <c r="BR3314" i="5"/>
  <c r="BH3314" i="5"/>
  <c r="AX3314" i="5"/>
  <c r="AN3314" i="5"/>
  <c r="CW3313" i="5"/>
  <c r="CV3313" i="5"/>
  <c r="CM3313" i="5"/>
  <c r="CL3313" i="5"/>
  <c r="CC3313" i="5"/>
  <c r="CB3313" i="5"/>
  <c r="BS3313" i="5"/>
  <c r="BR3313" i="5"/>
  <c r="BI3313" i="5"/>
  <c r="BH3313" i="5"/>
  <c r="AY3313" i="5"/>
  <c r="AX3313" i="5"/>
  <c r="AO3313" i="5"/>
  <c r="AN3313" i="5"/>
  <c r="CV3312" i="5"/>
  <c r="CL3312" i="5"/>
  <c r="CB3312" i="5"/>
  <c r="BR3312" i="5"/>
  <c r="BH3312" i="5"/>
  <c r="AX3312" i="5"/>
  <c r="AN3312" i="5"/>
  <c r="CU3311" i="5"/>
  <c r="CK3311" i="5"/>
  <c r="CA3311" i="5"/>
  <c r="BQ3311" i="5"/>
  <c r="BG3311" i="5"/>
  <c r="AW3311" i="5"/>
  <c r="AM3311" i="5"/>
  <c r="CV3310" i="5"/>
  <c r="CL3310" i="5"/>
  <c r="CB3310" i="5"/>
  <c r="BR3310" i="5"/>
  <c r="BH3310" i="5"/>
  <c r="AX3310" i="5"/>
  <c r="AN3310" i="5"/>
  <c r="CW3309" i="5"/>
  <c r="CV3309" i="5"/>
  <c r="CM3309" i="5"/>
  <c r="CL3309" i="5"/>
  <c r="CC3309" i="5"/>
  <c r="CB3309" i="5"/>
  <c r="BS3309" i="5"/>
  <c r="BR3309" i="5"/>
  <c r="BI3309" i="5"/>
  <c r="BH3309" i="5"/>
  <c r="AY3309" i="5"/>
  <c r="AX3309" i="5"/>
  <c r="AO3309" i="5"/>
  <c r="AN3309" i="5"/>
  <c r="CV3308" i="5"/>
  <c r="CL3308" i="5"/>
  <c r="CB3308" i="5"/>
  <c r="BR3308" i="5"/>
  <c r="BH3308" i="5"/>
  <c r="AX3308" i="5"/>
  <c r="AN3308" i="5"/>
  <c r="CV3307" i="5"/>
  <c r="CL3307" i="5"/>
  <c r="CB3307" i="5"/>
  <c r="BR3307" i="5"/>
  <c r="BH3307" i="5"/>
  <c r="AX3307" i="5"/>
  <c r="AN3307" i="5"/>
  <c r="CV3306" i="5"/>
  <c r="CL3306" i="5"/>
  <c r="CB3306" i="5"/>
  <c r="BR3306" i="5"/>
  <c r="BH3306" i="5"/>
  <c r="AX3306" i="5"/>
  <c r="AN3306" i="5"/>
  <c r="CV3305" i="5"/>
  <c r="CL3305" i="5"/>
  <c r="CB3305" i="5"/>
  <c r="BR3305" i="5"/>
  <c r="BH3305" i="5"/>
  <c r="AX3305" i="5"/>
  <c r="AN3305" i="5"/>
  <c r="CV3304" i="5"/>
  <c r="CL3304" i="5"/>
  <c r="CB3304" i="5"/>
  <c r="BR3304" i="5"/>
  <c r="BH3304" i="5"/>
  <c r="AX3304" i="5"/>
  <c r="AN3304" i="5"/>
  <c r="CV3303" i="5"/>
  <c r="CL3303" i="5"/>
  <c r="CB3303" i="5"/>
  <c r="BR3303" i="5"/>
  <c r="BH3303" i="5"/>
  <c r="AX3303" i="5"/>
  <c r="AN3303" i="5"/>
  <c r="CV3302" i="5"/>
  <c r="CL3302" i="5"/>
  <c r="CB3302" i="5"/>
  <c r="BR3302" i="5"/>
  <c r="BH3302" i="5"/>
  <c r="AX3302" i="5"/>
  <c r="AN3302" i="5"/>
  <c r="CU3301" i="5"/>
  <c r="CK3301" i="5"/>
  <c r="CA3301" i="5"/>
  <c r="BQ3301" i="5"/>
  <c r="BG3301" i="5"/>
  <c r="AW3301" i="5"/>
  <c r="AM3301" i="5"/>
  <c r="CV3297" i="5"/>
  <c r="CL3297" i="5"/>
  <c r="CB3297" i="5"/>
  <c r="BR3297" i="5"/>
  <c r="BH3297" i="5"/>
  <c r="AX3297" i="5"/>
  <c r="AN3297" i="5"/>
  <c r="CW3296" i="5"/>
  <c r="CV3296" i="5"/>
  <c r="CM3296" i="5"/>
  <c r="CL3296" i="5"/>
  <c r="CC3296" i="5"/>
  <c r="CB3296" i="5"/>
  <c r="BS3296" i="5"/>
  <c r="BR3296" i="5"/>
  <c r="BI3296" i="5"/>
  <c r="BH3296" i="5"/>
  <c r="AY3296" i="5"/>
  <c r="AX3296" i="5"/>
  <c r="AO3296" i="5"/>
  <c r="AN3296" i="5"/>
  <c r="CV3295" i="5"/>
  <c r="CL3295" i="5"/>
  <c r="CB3295" i="5"/>
  <c r="BR3295" i="5"/>
  <c r="BH3295" i="5"/>
  <c r="AX3295" i="5"/>
  <c r="AN3295" i="5"/>
  <c r="CV3294" i="5"/>
  <c r="CL3294" i="5"/>
  <c r="CB3294" i="5"/>
  <c r="BR3294" i="5"/>
  <c r="BH3294" i="5"/>
  <c r="AX3294" i="5"/>
  <c r="AN3294" i="5"/>
  <c r="CV3293" i="5"/>
  <c r="CL3293" i="5"/>
  <c r="CB3293" i="5"/>
  <c r="BR3293" i="5"/>
  <c r="BH3293" i="5"/>
  <c r="AX3293" i="5"/>
  <c r="AN3293" i="5"/>
  <c r="CV3292" i="5"/>
  <c r="CL3292" i="5"/>
  <c r="CB3292" i="5"/>
  <c r="BR3292" i="5"/>
  <c r="BH3292" i="5"/>
  <c r="AX3292" i="5"/>
  <c r="AN3292" i="5"/>
  <c r="CU3291" i="5"/>
  <c r="CK3291" i="5"/>
  <c r="CA3291" i="5"/>
  <c r="BQ3291" i="5"/>
  <c r="BG3291" i="5"/>
  <c r="AW3291" i="5"/>
  <c r="AM3291" i="5"/>
  <c r="CV3287" i="5"/>
  <c r="CL3287" i="5"/>
  <c r="CB3287" i="5"/>
  <c r="BR3287" i="5"/>
  <c r="BH3287" i="5"/>
  <c r="AX3287" i="5"/>
  <c r="AN3287" i="5"/>
  <c r="CW3286" i="5"/>
  <c r="CV3286" i="5"/>
  <c r="CM3286" i="5"/>
  <c r="CL3286" i="5"/>
  <c r="CC3286" i="5"/>
  <c r="CB3286" i="5"/>
  <c r="BS3286" i="5"/>
  <c r="BR3286" i="5"/>
  <c r="BI3286" i="5"/>
  <c r="BH3286" i="5"/>
  <c r="AY3286" i="5"/>
  <c r="AX3286" i="5"/>
  <c r="AO3286" i="5"/>
  <c r="AN3286" i="5"/>
  <c r="CV3285" i="5"/>
  <c r="CL3285" i="5"/>
  <c r="CB3285" i="5"/>
  <c r="BR3285" i="5"/>
  <c r="BH3285" i="5"/>
  <c r="AX3285" i="5"/>
  <c r="AN3285" i="5"/>
  <c r="CV3284" i="5"/>
  <c r="CL3284" i="5"/>
  <c r="CB3284" i="5"/>
  <c r="BR3284" i="5"/>
  <c r="BH3284" i="5"/>
  <c r="AX3284" i="5"/>
  <c r="AN3284" i="5"/>
  <c r="CV3283" i="5"/>
  <c r="CL3283" i="5"/>
  <c r="CB3283" i="5"/>
  <c r="BR3283" i="5"/>
  <c r="BH3283" i="5"/>
  <c r="AX3283" i="5"/>
  <c r="AN3283" i="5"/>
  <c r="CV3282" i="5"/>
  <c r="CL3282" i="5"/>
  <c r="CB3282" i="5"/>
  <c r="BR3282" i="5"/>
  <c r="BH3282" i="5"/>
  <c r="AX3282" i="5"/>
  <c r="AN3282" i="5"/>
  <c r="CV3281" i="5"/>
  <c r="CL3281" i="5"/>
  <c r="CB3281" i="5"/>
  <c r="BR3281" i="5"/>
  <c r="BH3281" i="5"/>
  <c r="AX3281" i="5"/>
  <c r="AN3281" i="5"/>
  <c r="CV3280" i="5"/>
  <c r="CL3280" i="5"/>
  <c r="CB3280" i="5"/>
  <c r="BR3280" i="5"/>
  <c r="BH3280" i="5"/>
  <c r="AX3280" i="5"/>
  <c r="AN3280" i="5"/>
  <c r="CU3279" i="5"/>
  <c r="CK3279" i="5"/>
  <c r="CA3279" i="5"/>
  <c r="BQ3279" i="5"/>
  <c r="BG3279" i="5"/>
  <c r="AW3279" i="5"/>
  <c r="AM3279" i="5"/>
  <c r="CV3278" i="5"/>
  <c r="CL3278" i="5"/>
  <c r="CB3278" i="5"/>
  <c r="BR3278" i="5"/>
  <c r="BH3278" i="5"/>
  <c r="AX3278" i="5"/>
  <c r="AN3278" i="5"/>
  <c r="CW3277" i="5"/>
  <c r="CV3277" i="5"/>
  <c r="CM3277" i="5"/>
  <c r="CL3277" i="5"/>
  <c r="CC3277" i="5"/>
  <c r="CB3277" i="5"/>
  <c r="BS3277" i="5"/>
  <c r="BR3277" i="5"/>
  <c r="BI3277" i="5"/>
  <c r="BH3277" i="5"/>
  <c r="AY3277" i="5"/>
  <c r="AX3277" i="5"/>
  <c r="AO3277" i="5"/>
  <c r="AN3277" i="5"/>
  <c r="CV3276" i="5"/>
  <c r="CL3276" i="5"/>
  <c r="CB3276" i="5"/>
  <c r="BR3276" i="5"/>
  <c r="BH3276" i="5"/>
  <c r="AX3276" i="5"/>
  <c r="AN3276" i="5"/>
  <c r="CV3275" i="5"/>
  <c r="CL3275" i="5"/>
  <c r="CB3275" i="5"/>
  <c r="BR3275" i="5"/>
  <c r="BH3275" i="5"/>
  <c r="AX3275" i="5"/>
  <c r="AN3275" i="5"/>
  <c r="CV3274" i="5"/>
  <c r="CL3274" i="5"/>
  <c r="CB3274" i="5"/>
  <c r="BR3274" i="5"/>
  <c r="BH3274" i="5"/>
  <c r="AX3274" i="5"/>
  <c r="AN3274" i="5"/>
  <c r="CV3273" i="5"/>
  <c r="CL3273" i="5"/>
  <c r="CB3273" i="5"/>
  <c r="BR3273" i="5"/>
  <c r="BH3273" i="5"/>
  <c r="AX3273" i="5"/>
  <c r="AN3273" i="5"/>
  <c r="CU3272" i="5"/>
  <c r="CK3272" i="5"/>
  <c r="CA3272" i="5"/>
  <c r="BQ3272" i="5"/>
  <c r="BG3272" i="5"/>
  <c r="AW3272" i="5"/>
  <c r="AM3272" i="5"/>
  <c r="CV3267" i="5"/>
  <c r="CL3267" i="5"/>
  <c r="CB3267" i="5"/>
  <c r="BR3267" i="5"/>
  <c r="BH3267" i="5"/>
  <c r="AX3267" i="5"/>
  <c r="AN3267" i="5"/>
  <c r="CW3266" i="5"/>
  <c r="CV3266" i="5"/>
  <c r="CM3266" i="5"/>
  <c r="CL3266" i="5"/>
  <c r="CC3266" i="5"/>
  <c r="CB3266" i="5"/>
  <c r="BS3266" i="5"/>
  <c r="BR3266" i="5"/>
  <c r="BI3266" i="5"/>
  <c r="BH3266" i="5"/>
  <c r="AY3266" i="5"/>
  <c r="AX3266" i="5"/>
  <c r="AO3266" i="5"/>
  <c r="AN3266" i="5"/>
  <c r="CV3265" i="5"/>
  <c r="CL3265" i="5"/>
  <c r="CB3265" i="5"/>
  <c r="BR3265" i="5"/>
  <c r="BH3265" i="5"/>
  <c r="AX3265" i="5"/>
  <c r="AN3265" i="5"/>
  <c r="CV3264" i="5"/>
  <c r="CL3264" i="5"/>
  <c r="CB3264" i="5"/>
  <c r="BR3264" i="5"/>
  <c r="BH3264" i="5"/>
  <c r="AX3264" i="5"/>
  <c r="AN3264" i="5"/>
  <c r="CV3263" i="5"/>
  <c r="CL3263" i="5"/>
  <c r="CB3263" i="5"/>
  <c r="BR3263" i="5"/>
  <c r="BH3263" i="5"/>
  <c r="AX3263" i="5"/>
  <c r="AN3263" i="5"/>
  <c r="CU3262" i="5"/>
  <c r="CK3262" i="5"/>
  <c r="CA3262" i="5"/>
  <c r="BQ3262" i="5"/>
  <c r="BG3262" i="5"/>
  <c r="AW3262" i="5"/>
  <c r="AM3262" i="5"/>
  <c r="CV3261" i="5"/>
  <c r="CL3261" i="5"/>
  <c r="CB3261" i="5"/>
  <c r="BR3261" i="5"/>
  <c r="BH3261" i="5"/>
  <c r="AX3261" i="5"/>
  <c r="AN3261" i="5"/>
  <c r="CW3260" i="5"/>
  <c r="CV3260" i="5"/>
  <c r="CM3260" i="5"/>
  <c r="CL3260" i="5"/>
  <c r="CC3260" i="5"/>
  <c r="CB3260" i="5"/>
  <c r="BS3260" i="5"/>
  <c r="BR3260" i="5"/>
  <c r="BI3260" i="5"/>
  <c r="BH3260" i="5"/>
  <c r="AY3260" i="5"/>
  <c r="AX3260" i="5"/>
  <c r="AO3260" i="5"/>
  <c r="AN3260" i="5"/>
  <c r="CV3259" i="5"/>
  <c r="CL3259" i="5"/>
  <c r="CB3259" i="5"/>
  <c r="BR3259" i="5"/>
  <c r="BH3259" i="5"/>
  <c r="AX3259" i="5"/>
  <c r="AN3259" i="5"/>
  <c r="CV3258" i="5"/>
  <c r="CL3258" i="5"/>
  <c r="CB3258" i="5"/>
  <c r="BR3258" i="5"/>
  <c r="BH3258" i="5"/>
  <c r="AX3258" i="5"/>
  <c r="AN3258" i="5"/>
  <c r="CV3257" i="5"/>
  <c r="CL3257" i="5"/>
  <c r="CB3257" i="5"/>
  <c r="BR3257" i="5"/>
  <c r="BH3257" i="5"/>
  <c r="AX3257" i="5"/>
  <c r="AN3257" i="5"/>
  <c r="CV3256" i="5"/>
  <c r="CL3256" i="5"/>
  <c r="CB3256" i="5"/>
  <c r="BR3256" i="5"/>
  <c r="BH3256" i="5"/>
  <c r="AX3256" i="5"/>
  <c r="AN3256" i="5"/>
  <c r="CV3255" i="5"/>
  <c r="CL3255" i="5"/>
  <c r="CB3255" i="5"/>
  <c r="BR3255" i="5"/>
  <c r="BH3255" i="5"/>
  <c r="AX3255" i="5"/>
  <c r="AN3255" i="5"/>
  <c r="CU3254" i="5"/>
  <c r="CK3254" i="5"/>
  <c r="CA3254" i="5"/>
  <c r="BQ3254" i="5"/>
  <c r="BG3254" i="5"/>
  <c r="AW3254" i="5"/>
  <c r="AM3254" i="5"/>
  <c r="CV3247" i="5"/>
  <c r="CL3247" i="5"/>
  <c r="CB3247" i="5"/>
  <c r="BR3247" i="5"/>
  <c r="BH3247" i="5"/>
  <c r="AX3247" i="5"/>
  <c r="AN3247" i="5"/>
  <c r="CW3246" i="5"/>
  <c r="CV3246" i="5"/>
  <c r="CM3246" i="5"/>
  <c r="CL3246" i="5"/>
  <c r="CC3246" i="5"/>
  <c r="CB3246" i="5"/>
  <c r="BS3246" i="5"/>
  <c r="BR3246" i="5"/>
  <c r="BI3246" i="5"/>
  <c r="BH3246" i="5"/>
  <c r="AY3246" i="5"/>
  <c r="AX3246" i="5"/>
  <c r="AO3246" i="5"/>
  <c r="AN3246" i="5"/>
  <c r="CV3245" i="5"/>
  <c r="CL3245" i="5"/>
  <c r="CB3245" i="5"/>
  <c r="BR3245" i="5"/>
  <c r="BH3245" i="5"/>
  <c r="AX3245" i="5"/>
  <c r="AN3245" i="5"/>
  <c r="CU3244" i="5"/>
  <c r="CK3244" i="5"/>
  <c r="CA3244" i="5"/>
  <c r="BQ3244" i="5"/>
  <c r="BG3244" i="5"/>
  <c r="AW3244" i="5"/>
  <c r="AM3244" i="5"/>
  <c r="CV3241" i="5"/>
  <c r="CL3241" i="5"/>
  <c r="CB3241" i="5"/>
  <c r="BR3241" i="5"/>
  <c r="BH3241" i="5"/>
  <c r="AX3241" i="5"/>
  <c r="AN3241" i="5"/>
  <c r="CW3240" i="5"/>
  <c r="CV3240" i="5"/>
  <c r="CM3240" i="5"/>
  <c r="CL3240" i="5"/>
  <c r="CC3240" i="5"/>
  <c r="CB3240" i="5"/>
  <c r="BS3240" i="5"/>
  <c r="BR3240" i="5"/>
  <c r="BI3240" i="5"/>
  <c r="BH3240" i="5"/>
  <c r="AY3240" i="5"/>
  <c r="AX3240" i="5"/>
  <c r="AO3240" i="5"/>
  <c r="AN3240" i="5"/>
  <c r="CV3239" i="5"/>
  <c r="CL3239" i="5"/>
  <c r="CB3239" i="5"/>
  <c r="BR3239" i="5"/>
  <c r="BH3239" i="5"/>
  <c r="AX3239" i="5"/>
  <c r="AN3239" i="5"/>
  <c r="CV3238" i="5"/>
  <c r="CL3238" i="5"/>
  <c r="CB3238" i="5"/>
  <c r="BR3238" i="5"/>
  <c r="BH3238" i="5"/>
  <c r="AX3238" i="5"/>
  <c r="AN3238" i="5"/>
  <c r="CV3237" i="5"/>
  <c r="CL3237" i="5"/>
  <c r="CB3237" i="5"/>
  <c r="BR3237" i="5"/>
  <c r="BH3237" i="5"/>
  <c r="AX3237" i="5"/>
  <c r="AN3237" i="5"/>
  <c r="CU3236" i="5"/>
  <c r="CK3236" i="5"/>
  <c r="CA3236" i="5"/>
  <c r="BQ3236" i="5"/>
  <c r="BG3236" i="5"/>
  <c r="AW3236" i="5"/>
  <c r="AM3236" i="5"/>
  <c r="CV3235" i="5"/>
  <c r="CL3235" i="5"/>
  <c r="CB3235" i="5"/>
  <c r="BR3235" i="5"/>
  <c r="BH3235" i="5"/>
  <c r="AX3235" i="5"/>
  <c r="AN3235" i="5"/>
  <c r="CW3234" i="5"/>
  <c r="CV3234" i="5"/>
  <c r="CM3234" i="5"/>
  <c r="CL3234" i="5"/>
  <c r="CC3234" i="5"/>
  <c r="CB3234" i="5"/>
  <c r="BS3234" i="5"/>
  <c r="BR3234" i="5"/>
  <c r="BI3234" i="5"/>
  <c r="BH3234" i="5"/>
  <c r="AY3234" i="5"/>
  <c r="AX3234" i="5"/>
  <c r="AO3234" i="5"/>
  <c r="AN3234" i="5"/>
  <c r="CV3233" i="5"/>
  <c r="CL3233" i="5"/>
  <c r="CB3233" i="5"/>
  <c r="BR3233" i="5"/>
  <c r="BH3233" i="5"/>
  <c r="AX3233" i="5"/>
  <c r="AN3233" i="5"/>
  <c r="CV3232" i="5"/>
  <c r="CL3232" i="5"/>
  <c r="CB3232" i="5"/>
  <c r="BR3232" i="5"/>
  <c r="BH3232" i="5"/>
  <c r="AX3232" i="5"/>
  <c r="AN3232" i="5"/>
  <c r="CV3231" i="5"/>
  <c r="CL3231" i="5"/>
  <c r="CB3231" i="5"/>
  <c r="BR3231" i="5"/>
  <c r="BH3231" i="5"/>
  <c r="AX3231" i="5"/>
  <c r="AN3231" i="5"/>
  <c r="CV3230" i="5"/>
  <c r="CL3230" i="5"/>
  <c r="CB3230" i="5"/>
  <c r="BR3230" i="5"/>
  <c r="BH3230" i="5"/>
  <c r="AX3230" i="5"/>
  <c r="AN3230" i="5"/>
  <c r="CV3229" i="5"/>
  <c r="CL3229" i="5"/>
  <c r="CB3229" i="5"/>
  <c r="BR3229" i="5"/>
  <c r="BH3229" i="5"/>
  <c r="AX3229" i="5"/>
  <c r="AN3229" i="5"/>
  <c r="CV3228" i="5"/>
  <c r="CL3228" i="5"/>
  <c r="CB3228" i="5"/>
  <c r="BR3228" i="5"/>
  <c r="BH3228" i="5"/>
  <c r="AX3228" i="5"/>
  <c r="AN3228" i="5"/>
  <c r="CV3227" i="5"/>
  <c r="CL3227" i="5"/>
  <c r="CB3227" i="5"/>
  <c r="BR3227" i="5"/>
  <c r="BH3227" i="5"/>
  <c r="AX3227" i="5"/>
  <c r="AN3227" i="5"/>
  <c r="CV3226" i="5"/>
  <c r="CL3226" i="5"/>
  <c r="CB3226" i="5"/>
  <c r="BR3226" i="5"/>
  <c r="BH3226" i="5"/>
  <c r="AX3226" i="5"/>
  <c r="AN3226" i="5"/>
  <c r="CV3225" i="5"/>
  <c r="CL3225" i="5"/>
  <c r="CB3225" i="5"/>
  <c r="BR3225" i="5"/>
  <c r="BH3225" i="5"/>
  <c r="AX3225" i="5"/>
  <c r="AN3225" i="5"/>
  <c r="CV3224" i="5"/>
  <c r="CL3224" i="5"/>
  <c r="CB3224" i="5"/>
  <c r="BR3224" i="5"/>
  <c r="BH3224" i="5"/>
  <c r="AX3224" i="5"/>
  <c r="AN3224" i="5"/>
  <c r="CV3223" i="5"/>
  <c r="CL3223" i="5"/>
  <c r="CB3223" i="5"/>
  <c r="BR3223" i="5"/>
  <c r="BH3223" i="5"/>
  <c r="AX3223" i="5"/>
  <c r="AN3223" i="5"/>
  <c r="CV3222" i="5"/>
  <c r="CL3222" i="5"/>
  <c r="CB3222" i="5"/>
  <c r="BR3222" i="5"/>
  <c r="BH3222" i="5"/>
  <c r="AX3222" i="5"/>
  <c r="AN3222" i="5"/>
  <c r="CV3221" i="5"/>
  <c r="CL3221" i="5"/>
  <c r="CB3221" i="5"/>
  <c r="BR3221" i="5"/>
  <c r="BH3221" i="5"/>
  <c r="AX3221" i="5"/>
  <c r="AN3221" i="5"/>
  <c r="CV3220" i="5"/>
  <c r="CL3220" i="5"/>
  <c r="CB3220" i="5"/>
  <c r="BR3220" i="5"/>
  <c r="BH3220" i="5"/>
  <c r="AX3220" i="5"/>
  <c r="AN3220" i="5"/>
  <c r="CV3219" i="5"/>
  <c r="CL3219" i="5"/>
  <c r="CB3219" i="5"/>
  <c r="BR3219" i="5"/>
  <c r="BH3219" i="5"/>
  <c r="AX3219" i="5"/>
  <c r="AN3219" i="5"/>
  <c r="CV3218" i="5"/>
  <c r="CL3218" i="5"/>
  <c r="CB3218" i="5"/>
  <c r="BR3218" i="5"/>
  <c r="BH3218" i="5"/>
  <c r="AX3218" i="5"/>
  <c r="AN3218" i="5"/>
  <c r="CU3217" i="5"/>
  <c r="CK3217" i="5"/>
  <c r="CA3217" i="5"/>
  <c r="BQ3217" i="5"/>
  <c r="BG3217" i="5"/>
  <c r="AW3217" i="5"/>
  <c r="AM3217" i="5"/>
  <c r="CV3213" i="5"/>
  <c r="CL3213" i="5"/>
  <c r="CB3213" i="5"/>
  <c r="BR3213" i="5"/>
  <c r="BH3213" i="5"/>
  <c r="AX3213" i="5"/>
  <c r="AN3213" i="5"/>
  <c r="CW3212" i="5"/>
  <c r="CV3212" i="5"/>
  <c r="CM3212" i="5"/>
  <c r="CL3212" i="5"/>
  <c r="CC3212" i="5"/>
  <c r="CB3212" i="5"/>
  <c r="BS3212" i="5"/>
  <c r="BR3212" i="5"/>
  <c r="BI3212" i="5"/>
  <c r="BH3212" i="5"/>
  <c r="AY3212" i="5"/>
  <c r="AX3212" i="5"/>
  <c r="AO3212" i="5"/>
  <c r="AN3212" i="5"/>
  <c r="CV3211" i="5"/>
  <c r="CL3211" i="5"/>
  <c r="CB3211" i="5"/>
  <c r="BR3211" i="5"/>
  <c r="BH3211" i="5"/>
  <c r="AX3211" i="5"/>
  <c r="AN3211" i="5"/>
  <c r="CV3210" i="5"/>
  <c r="CL3210" i="5"/>
  <c r="CB3210" i="5"/>
  <c r="BR3210" i="5"/>
  <c r="BH3210" i="5"/>
  <c r="AX3210" i="5"/>
  <c r="AN3210" i="5"/>
  <c r="CV3209" i="5"/>
  <c r="CL3209" i="5"/>
  <c r="CB3209" i="5"/>
  <c r="BR3209" i="5"/>
  <c r="BH3209" i="5"/>
  <c r="AX3209" i="5"/>
  <c r="AN3209" i="5"/>
  <c r="CU3208" i="5"/>
  <c r="CK3208" i="5"/>
  <c r="CA3208" i="5"/>
  <c r="BQ3208" i="5"/>
  <c r="BG3208" i="5"/>
  <c r="AW3208" i="5"/>
  <c r="AM3208" i="5"/>
  <c r="CV3203" i="5"/>
  <c r="CL3203" i="5"/>
  <c r="CB3203" i="5"/>
  <c r="BR3203" i="5"/>
  <c r="BH3203" i="5"/>
  <c r="AX3203" i="5"/>
  <c r="AN3203" i="5"/>
  <c r="CW3202" i="5"/>
  <c r="CV3202" i="5"/>
  <c r="CM3202" i="5"/>
  <c r="CL3202" i="5"/>
  <c r="CC3202" i="5"/>
  <c r="CB3202" i="5"/>
  <c r="BS3202" i="5"/>
  <c r="BR3202" i="5"/>
  <c r="BI3202" i="5"/>
  <c r="BH3202" i="5"/>
  <c r="AY3202" i="5"/>
  <c r="AX3202" i="5"/>
  <c r="AO3202" i="5"/>
  <c r="AN3202" i="5"/>
  <c r="CV3201" i="5"/>
  <c r="CL3201" i="5"/>
  <c r="CB3201" i="5"/>
  <c r="BR3201" i="5"/>
  <c r="BH3201" i="5"/>
  <c r="AX3201" i="5"/>
  <c r="AN3201" i="5"/>
  <c r="CV3200" i="5"/>
  <c r="CL3200" i="5"/>
  <c r="CB3200" i="5"/>
  <c r="BR3200" i="5"/>
  <c r="BH3200" i="5"/>
  <c r="AX3200" i="5"/>
  <c r="AN3200" i="5"/>
  <c r="CV3199" i="5"/>
  <c r="CL3199" i="5"/>
  <c r="CB3199" i="5"/>
  <c r="BR3199" i="5"/>
  <c r="BH3199" i="5"/>
  <c r="AX3199" i="5"/>
  <c r="AN3199" i="5"/>
  <c r="CV3198" i="5"/>
  <c r="CL3198" i="5"/>
  <c r="CB3198" i="5"/>
  <c r="BR3198" i="5"/>
  <c r="BH3198" i="5"/>
  <c r="AX3198" i="5"/>
  <c r="AN3198" i="5"/>
  <c r="CU3197" i="5"/>
  <c r="CK3197" i="5"/>
  <c r="CA3197" i="5"/>
  <c r="BQ3197" i="5"/>
  <c r="BG3197" i="5"/>
  <c r="AW3197" i="5"/>
  <c r="AM3197" i="5"/>
  <c r="CS3187" i="5"/>
  <c r="CR3187" i="5"/>
  <c r="CQ3187" i="5"/>
  <c r="CP3187" i="5"/>
  <c r="CO3187" i="5"/>
  <c r="CN3187" i="5"/>
  <c r="CI3187" i="5"/>
  <c r="CH3187" i="5"/>
  <c r="CG3187" i="5"/>
  <c r="CF3187" i="5"/>
  <c r="CE3187" i="5"/>
  <c r="CD3187" i="5"/>
  <c r="CJ3187" i="5" s="1"/>
  <c r="BY3187" i="5"/>
  <c r="BX3187" i="5"/>
  <c r="BW3187" i="5"/>
  <c r="BV3187" i="5"/>
  <c r="BU3187" i="5"/>
  <c r="BT3187" i="5"/>
  <c r="BZ3187" i="5" s="1"/>
  <c r="BO3187" i="5"/>
  <c r="BN3187" i="5"/>
  <c r="BM3187" i="5"/>
  <c r="BL3187" i="5"/>
  <c r="BK3187" i="5"/>
  <c r="BJ3187" i="5"/>
  <c r="BP3187" i="5" s="1"/>
  <c r="BF3187" i="5"/>
  <c r="BE3187" i="5"/>
  <c r="BD3187" i="5"/>
  <c r="BC3187" i="5"/>
  <c r="BB3187" i="5"/>
  <c r="BA3187" i="5"/>
  <c r="AZ3187" i="5"/>
  <c r="AU3187" i="5"/>
  <c r="AT3187" i="5"/>
  <c r="AS3187" i="5"/>
  <c r="AR3187" i="5"/>
  <c r="AQ3187" i="5"/>
  <c r="AP3187" i="5"/>
  <c r="AK3187" i="5"/>
  <c r="AJ3187" i="5"/>
  <c r="AI3187" i="5"/>
  <c r="AI3353" i="5" s="1"/>
  <c r="AH3187" i="5"/>
  <c r="AG3187" i="5"/>
  <c r="AG3353" i="5" s="1"/>
  <c r="AF3187" i="5"/>
  <c r="AK3173" i="5"/>
  <c r="C3175" i="5" s="1"/>
  <c r="AH3173" i="5"/>
  <c r="C3174" i="5" s="1"/>
  <c r="AF3171" i="5"/>
  <c r="AD3170" i="5"/>
  <c r="AC3170" i="5"/>
  <c r="AB3170" i="5"/>
  <c r="AA3170" i="5"/>
  <c r="Z3170" i="5"/>
  <c r="Y3170" i="5"/>
  <c r="X3170" i="5"/>
  <c r="W3170" i="5"/>
  <c r="V3170" i="5"/>
  <c r="U3170" i="5"/>
  <c r="T3170" i="5"/>
  <c r="S3170" i="5"/>
  <c r="Q3170" i="5"/>
  <c r="O3170" i="5"/>
  <c r="M3170" i="5"/>
  <c r="CT3168" i="5"/>
  <c r="CS3168" i="5"/>
  <c r="CR3168" i="5"/>
  <c r="CQ3168" i="5"/>
  <c r="CP3168" i="5"/>
  <c r="CO3168" i="5"/>
  <c r="CN3168" i="5"/>
  <c r="CI3168" i="5"/>
  <c r="CH3168" i="5"/>
  <c r="CG3168" i="5"/>
  <c r="CF3168" i="5"/>
  <c r="CE3168" i="5"/>
  <c r="CD3168" i="5"/>
  <c r="BY3168" i="5"/>
  <c r="BX3168" i="5"/>
  <c r="BW3168" i="5"/>
  <c r="BV3168" i="5"/>
  <c r="BU3168" i="5"/>
  <c r="BT3168" i="5"/>
  <c r="BO3168" i="5"/>
  <c r="BN3168" i="5"/>
  <c r="BM3168" i="5"/>
  <c r="BP3168" i="5" s="1"/>
  <c r="BL3168" i="5"/>
  <c r="BK3168" i="5"/>
  <c r="BJ3168" i="5"/>
  <c r="BE3168" i="5"/>
  <c r="BD3168" i="5"/>
  <c r="BC3168" i="5"/>
  <c r="BB3168" i="5"/>
  <c r="BA3168" i="5"/>
  <c r="AZ3168" i="5"/>
  <c r="BF3168" i="5" s="1"/>
  <c r="AU3168" i="5"/>
  <c r="AT3168" i="5"/>
  <c r="AS3168" i="5"/>
  <c r="AR3168" i="5"/>
  <c r="AQ3168" i="5"/>
  <c r="AP3168" i="5"/>
  <c r="AK3168" i="5"/>
  <c r="AJ3168" i="5"/>
  <c r="AJ3171" i="5" s="1"/>
  <c r="AI3168" i="5"/>
  <c r="AI3171" i="5" s="1"/>
  <c r="AH3168" i="5"/>
  <c r="AH3171" i="5" s="1"/>
  <c r="AG3168" i="5"/>
  <c r="AG3171" i="5" s="1"/>
  <c r="AF3168" i="5"/>
  <c r="AL3168" i="5" s="1"/>
  <c r="AK3144" i="5"/>
  <c r="AH3144" i="5"/>
  <c r="AI3142" i="5"/>
  <c r="AH3142" i="5"/>
  <c r="AG3142" i="5"/>
  <c r="AF3142" i="5"/>
  <c r="Y3141" i="5"/>
  <c r="S3141" i="5"/>
  <c r="M3141" i="5"/>
  <c r="AK3135" i="5"/>
  <c r="AK3142" i="5" s="1"/>
  <c r="AJ3135" i="5"/>
  <c r="AJ3142" i="5" s="1"/>
  <c r="AI3135" i="5"/>
  <c r="AL3135" i="5" s="1"/>
  <c r="AH3135" i="5"/>
  <c r="AG3135" i="5"/>
  <c r="AF3135" i="5"/>
  <c r="AK3124" i="5"/>
  <c r="C3126" i="5" s="1"/>
  <c r="AH3124" i="5"/>
  <c r="C3125" i="5" s="1"/>
  <c r="AG3122" i="5"/>
  <c r="AF3122" i="5"/>
  <c r="AH3123" i="5" s="1"/>
  <c r="Y3121" i="5"/>
  <c r="S3121" i="5"/>
  <c r="M3121" i="5"/>
  <c r="AK3104" i="5"/>
  <c r="AK3122" i="5" s="1"/>
  <c r="AJ3104" i="5"/>
  <c r="AJ3122" i="5" s="1"/>
  <c r="AI3104" i="5"/>
  <c r="AI3122" i="5" s="1"/>
  <c r="AH3104" i="5"/>
  <c r="AH3122" i="5" s="1"/>
  <c r="AG3104" i="5"/>
  <c r="AF3104" i="5"/>
  <c r="AL3104" i="5" s="1"/>
  <c r="AK3092" i="5"/>
  <c r="C3094" i="5" s="1"/>
  <c r="AH3092" i="5"/>
  <c r="C3093" i="5" s="1"/>
  <c r="AD3089" i="5"/>
  <c r="AC3089" i="5"/>
  <c r="AA3089" i="5"/>
  <c r="Z3089" i="5"/>
  <c r="Y3089" i="5"/>
  <c r="W3089" i="5"/>
  <c r="V3089" i="5"/>
  <c r="U3089" i="5"/>
  <c r="S3089" i="5"/>
  <c r="Q3089" i="5"/>
  <c r="O3089" i="5"/>
  <c r="M3089" i="5"/>
  <c r="CI3064" i="5"/>
  <c r="CH3064" i="5"/>
  <c r="CG3064" i="5"/>
  <c r="CF3064" i="5"/>
  <c r="CE3064" i="5"/>
  <c r="CD3064" i="5"/>
  <c r="CJ3064" i="5" s="1"/>
  <c r="BY3064" i="5"/>
  <c r="BX3064" i="5"/>
  <c r="BW3064" i="5"/>
  <c r="BV3064" i="5"/>
  <c r="BU3064" i="5"/>
  <c r="BT3064" i="5"/>
  <c r="BZ3064" i="5" s="1"/>
  <c r="BO3064" i="5"/>
  <c r="BN3064" i="5"/>
  <c r="BM3064" i="5"/>
  <c r="BL3064" i="5"/>
  <c r="BK3064" i="5"/>
  <c r="BJ3064" i="5"/>
  <c r="BP3064" i="5" s="1"/>
  <c r="BF3064" i="5"/>
  <c r="BE3064" i="5"/>
  <c r="BD3064" i="5"/>
  <c r="BC3064" i="5"/>
  <c r="BB3064" i="5"/>
  <c r="BA3064" i="5"/>
  <c r="AG3090" i="5" s="1"/>
  <c r="AZ3064" i="5"/>
  <c r="AU3064" i="5"/>
  <c r="AV3064" i="5" s="1"/>
  <c r="AT3064" i="5"/>
  <c r="AS3064" i="5"/>
  <c r="AR3064" i="5"/>
  <c r="AQ3064" i="5"/>
  <c r="AP3064" i="5"/>
  <c r="AK3064" i="5"/>
  <c r="AJ3064" i="5"/>
  <c r="AJ3090" i="5" s="1"/>
  <c r="AI3064" i="5"/>
  <c r="AI3090" i="5" s="1"/>
  <c r="AH3064" i="5"/>
  <c r="AH3090" i="5" s="1"/>
  <c r="AG3064" i="5"/>
  <c r="AL3064" i="5" s="1"/>
  <c r="AF3064" i="5"/>
  <c r="AK3052" i="5"/>
  <c r="C3054" i="5" s="1"/>
  <c r="AH3052" i="5"/>
  <c r="C3053" i="5" s="1"/>
  <c r="AG3050" i="5"/>
  <c r="AF3050" i="5"/>
  <c r="AH3051" i="5" s="1"/>
  <c r="Y3049" i="5"/>
  <c r="S3049" i="5"/>
  <c r="M3049" i="5"/>
  <c r="AK3042" i="5"/>
  <c r="AK3050" i="5" s="1"/>
  <c r="AJ3042" i="5"/>
  <c r="AJ3050" i="5" s="1"/>
  <c r="AI3042" i="5"/>
  <c r="AI3050" i="5" s="1"/>
  <c r="AH3042" i="5"/>
  <c r="AH3050" i="5" s="1"/>
  <c r="AG3042" i="5"/>
  <c r="AF3042" i="5"/>
  <c r="AL3042" i="5" s="1"/>
  <c r="AK3030" i="5"/>
  <c r="C3032" i="5" s="1"/>
  <c r="AH3030" i="5"/>
  <c r="C3031" i="5" s="1"/>
  <c r="AD3027" i="5"/>
  <c r="AC3027" i="5"/>
  <c r="AA3027" i="5"/>
  <c r="Z3027" i="5"/>
  <c r="Y3027" i="5"/>
  <c r="W3027" i="5"/>
  <c r="V3027" i="5"/>
  <c r="U3027" i="5"/>
  <c r="S3027" i="5"/>
  <c r="Q3027" i="5"/>
  <c r="O3027" i="5"/>
  <c r="M3027" i="5"/>
  <c r="CI3002" i="5"/>
  <c r="CH3002" i="5"/>
  <c r="CG3002" i="5"/>
  <c r="CF3002" i="5"/>
  <c r="CE3002" i="5"/>
  <c r="CD3002" i="5"/>
  <c r="BY3002" i="5"/>
  <c r="BX3002" i="5"/>
  <c r="BW3002" i="5"/>
  <c r="BV3002" i="5"/>
  <c r="BU3002" i="5"/>
  <c r="BT3002" i="5"/>
  <c r="BZ3002" i="5" s="1"/>
  <c r="BO3002" i="5"/>
  <c r="BN3002" i="5"/>
  <c r="BM3002" i="5"/>
  <c r="BL3002" i="5"/>
  <c r="BK3002" i="5"/>
  <c r="BJ3002" i="5"/>
  <c r="BP3002" i="5" s="1"/>
  <c r="BF3002" i="5"/>
  <c r="BE3002" i="5"/>
  <c r="BD3002" i="5"/>
  <c r="BC3002" i="5"/>
  <c r="BB3002" i="5"/>
  <c r="BA3002" i="5"/>
  <c r="AG3028" i="5" s="1"/>
  <c r="AZ3002" i="5"/>
  <c r="AU3002" i="5"/>
  <c r="AV3002" i="5" s="1"/>
  <c r="AT3002" i="5"/>
  <c r="AS3002" i="5"/>
  <c r="AR3002" i="5"/>
  <c r="AQ3002" i="5"/>
  <c r="AP3002" i="5"/>
  <c r="AK3002" i="5"/>
  <c r="AK3028" i="5" s="1"/>
  <c r="AJ3002" i="5"/>
  <c r="AJ3028" i="5" s="1"/>
  <c r="AI3002" i="5"/>
  <c r="AI3028" i="5" s="1"/>
  <c r="AH3002" i="5"/>
  <c r="AH3028" i="5" s="1"/>
  <c r="AG3002" i="5"/>
  <c r="AF3002" i="5"/>
  <c r="AF3028" i="5" s="1"/>
  <c r="AH3029" i="5" s="1"/>
  <c r="AK2990" i="5"/>
  <c r="C2992" i="5" s="1"/>
  <c r="AH2990" i="5"/>
  <c r="C2991" i="5" s="1"/>
  <c r="AG2988" i="5"/>
  <c r="AF2988" i="5"/>
  <c r="Y2987" i="5"/>
  <c r="S2987" i="5"/>
  <c r="M2987" i="5"/>
  <c r="AK2981" i="5"/>
  <c r="AK2988" i="5" s="1"/>
  <c r="AJ2981" i="5"/>
  <c r="AJ2988" i="5" s="1"/>
  <c r="AI2981" i="5"/>
  <c r="AI2988" i="5" s="1"/>
  <c r="AH2981" i="5"/>
  <c r="AH2988" i="5" s="1"/>
  <c r="AG2981" i="5"/>
  <c r="AF2981" i="5"/>
  <c r="AK2969" i="5"/>
  <c r="C2971" i="5" s="1"/>
  <c r="AH2969" i="5"/>
  <c r="C2970" i="5" s="1"/>
  <c r="AD2966" i="5"/>
  <c r="AC2966" i="5"/>
  <c r="AA2966" i="5"/>
  <c r="Z2966" i="5"/>
  <c r="Y2966" i="5"/>
  <c r="W2966" i="5"/>
  <c r="V2966" i="5"/>
  <c r="U2966" i="5"/>
  <c r="S2966" i="5"/>
  <c r="Q2966" i="5"/>
  <c r="O2966" i="5"/>
  <c r="M2966" i="5"/>
  <c r="CI2941" i="5"/>
  <c r="CH2941" i="5"/>
  <c r="CG2941" i="5"/>
  <c r="CF2941" i="5"/>
  <c r="CE2941" i="5"/>
  <c r="CD2941" i="5"/>
  <c r="CJ2941" i="5" s="1"/>
  <c r="BY2941" i="5"/>
  <c r="BX2941" i="5"/>
  <c r="BW2941" i="5"/>
  <c r="BV2941" i="5"/>
  <c r="BU2941" i="5"/>
  <c r="BT2941" i="5"/>
  <c r="BZ2941" i="5" s="1"/>
  <c r="BO2941" i="5"/>
  <c r="BN2941" i="5"/>
  <c r="BM2941" i="5"/>
  <c r="BL2941" i="5"/>
  <c r="BK2941" i="5"/>
  <c r="BJ2941" i="5"/>
  <c r="BP2941" i="5" s="1"/>
  <c r="BF2941" i="5"/>
  <c r="BE2941" i="5"/>
  <c r="BD2941" i="5"/>
  <c r="BC2941" i="5"/>
  <c r="BB2941" i="5"/>
  <c r="BA2941" i="5"/>
  <c r="AG2967" i="5" s="1"/>
  <c r="AZ2941" i="5"/>
  <c r="AU2941" i="5"/>
  <c r="AV2941" i="5" s="1"/>
  <c r="AT2941" i="5"/>
  <c r="AS2941" i="5"/>
  <c r="AR2941" i="5"/>
  <c r="AQ2941" i="5"/>
  <c r="AP2941" i="5"/>
  <c r="AK2941" i="5"/>
  <c r="AJ2941" i="5"/>
  <c r="AJ2967" i="5" s="1"/>
  <c r="AI2941" i="5"/>
  <c r="AI2967" i="5" s="1"/>
  <c r="AH2941" i="5"/>
  <c r="AH2967" i="5" s="1"/>
  <c r="AG2941" i="5"/>
  <c r="AF2941" i="5"/>
  <c r="AK2929" i="5"/>
  <c r="C2931" i="5" s="1"/>
  <c r="AH2929" i="5"/>
  <c r="C2930" i="5" s="1"/>
  <c r="AG2927" i="5"/>
  <c r="AF2927" i="5"/>
  <c r="AH2928" i="5" s="1"/>
  <c r="Y2926" i="5"/>
  <c r="S2926" i="5"/>
  <c r="M2926" i="5"/>
  <c r="AK2915" i="5"/>
  <c r="AK2927" i="5" s="1"/>
  <c r="AJ2915" i="5"/>
  <c r="AJ2927" i="5" s="1"/>
  <c r="AI2915" i="5"/>
  <c r="AI2927" i="5" s="1"/>
  <c r="AK2928" i="5" s="1"/>
  <c r="AH2915" i="5"/>
  <c r="AH2927" i="5" s="1"/>
  <c r="AG2915" i="5"/>
  <c r="AF2915" i="5"/>
  <c r="AL2915" i="5" s="1"/>
  <c r="AK2903" i="5"/>
  <c r="C2905" i="5" s="1"/>
  <c r="AH2903" i="5"/>
  <c r="C2904" i="5" s="1"/>
  <c r="AD2900" i="5"/>
  <c r="AC2900" i="5"/>
  <c r="AA2900" i="5"/>
  <c r="Z2900" i="5"/>
  <c r="Y2900" i="5"/>
  <c r="W2900" i="5"/>
  <c r="V2900" i="5"/>
  <c r="U2900" i="5"/>
  <c r="S2900" i="5"/>
  <c r="Q2900" i="5"/>
  <c r="O2900" i="5"/>
  <c r="M2900" i="5"/>
  <c r="CI2875" i="5"/>
  <c r="CH2875" i="5"/>
  <c r="CG2875" i="5"/>
  <c r="CF2875" i="5"/>
  <c r="CE2875" i="5"/>
  <c r="CD2875" i="5"/>
  <c r="CJ2875" i="5" s="1"/>
  <c r="BY2875" i="5"/>
  <c r="BX2875" i="5"/>
  <c r="BW2875" i="5"/>
  <c r="BV2875" i="5"/>
  <c r="BU2875" i="5"/>
  <c r="BT2875" i="5"/>
  <c r="BZ2875" i="5" s="1"/>
  <c r="BO2875" i="5"/>
  <c r="BN2875" i="5"/>
  <c r="BM2875" i="5"/>
  <c r="BL2875" i="5"/>
  <c r="BK2875" i="5"/>
  <c r="BJ2875" i="5"/>
  <c r="BP2875" i="5" s="1"/>
  <c r="BF2875" i="5"/>
  <c r="BE2875" i="5"/>
  <c r="BD2875" i="5"/>
  <c r="BC2875" i="5"/>
  <c r="BB2875" i="5"/>
  <c r="BA2875" i="5"/>
  <c r="AZ2875" i="5"/>
  <c r="AU2875" i="5"/>
  <c r="AV2875" i="5" s="1"/>
  <c r="AT2875" i="5"/>
  <c r="AS2875" i="5"/>
  <c r="AR2875" i="5"/>
  <c r="AQ2875" i="5"/>
  <c r="AP2875" i="5"/>
  <c r="AK2875" i="5"/>
  <c r="AK2901" i="5" s="1"/>
  <c r="AJ2875" i="5"/>
  <c r="AJ2901" i="5" s="1"/>
  <c r="AI2875" i="5"/>
  <c r="AI2901" i="5" s="1"/>
  <c r="AH2875" i="5"/>
  <c r="AH2901" i="5" s="1"/>
  <c r="AG2875" i="5"/>
  <c r="AF2875" i="5"/>
  <c r="AF2901" i="5" s="1"/>
  <c r="AK2863" i="5"/>
  <c r="C2865" i="5" s="1"/>
  <c r="AH2863" i="5"/>
  <c r="C2864" i="5" s="1"/>
  <c r="AG2861" i="5"/>
  <c r="AF2861" i="5"/>
  <c r="AH2862" i="5" s="1"/>
  <c r="Y2860" i="5"/>
  <c r="S2860" i="5"/>
  <c r="M2860" i="5"/>
  <c r="AK2850" i="5"/>
  <c r="AK2861" i="5" s="1"/>
  <c r="AJ2850" i="5"/>
  <c r="AJ2861" i="5" s="1"/>
  <c r="AI2850" i="5"/>
  <c r="AI2861" i="5" s="1"/>
  <c r="AH2850" i="5"/>
  <c r="AH2861" i="5" s="1"/>
  <c r="AG2850" i="5"/>
  <c r="AF2850" i="5"/>
  <c r="AK2838" i="5"/>
  <c r="C2840" i="5" s="1"/>
  <c r="AH2838" i="5"/>
  <c r="C2839" i="5" s="1"/>
  <c r="AD2835" i="5"/>
  <c r="AC2835" i="5"/>
  <c r="AA2835" i="5"/>
  <c r="Z2835" i="5"/>
  <c r="Y2835" i="5"/>
  <c r="W2835" i="5"/>
  <c r="V2835" i="5"/>
  <c r="U2835" i="5"/>
  <c r="S2835" i="5"/>
  <c r="Q2835" i="5"/>
  <c r="O2835" i="5"/>
  <c r="M2835" i="5"/>
  <c r="CI2810" i="5"/>
  <c r="CH2810" i="5"/>
  <c r="CG2810" i="5"/>
  <c r="CF2810" i="5"/>
  <c r="CE2810" i="5"/>
  <c r="CJ2810" i="5" s="1"/>
  <c r="CD2810" i="5"/>
  <c r="BY2810" i="5"/>
  <c r="BX2810" i="5"/>
  <c r="BW2810" i="5"/>
  <c r="BV2810" i="5"/>
  <c r="BU2810" i="5"/>
  <c r="BT2810" i="5"/>
  <c r="BZ2810" i="5" s="1"/>
  <c r="BO2810" i="5"/>
  <c r="BN2810" i="5"/>
  <c r="BM2810" i="5"/>
  <c r="BL2810" i="5"/>
  <c r="BK2810" i="5"/>
  <c r="BJ2810" i="5"/>
  <c r="BP2810" i="5" s="1"/>
  <c r="BF2810" i="5"/>
  <c r="BE2810" i="5"/>
  <c r="BD2810" i="5"/>
  <c r="BC2810" i="5"/>
  <c r="BB2810" i="5"/>
  <c r="BA2810" i="5"/>
  <c r="AZ2810" i="5"/>
  <c r="AU2810" i="5"/>
  <c r="AV2810" i="5" s="1"/>
  <c r="AT2810" i="5"/>
  <c r="AS2810" i="5"/>
  <c r="AR2810" i="5"/>
  <c r="AQ2810" i="5"/>
  <c r="AP2810" i="5"/>
  <c r="AK2810" i="5"/>
  <c r="AK2836" i="5" s="1"/>
  <c r="AJ2810" i="5"/>
  <c r="AJ2836" i="5" s="1"/>
  <c r="AI2810" i="5"/>
  <c r="AI2836" i="5" s="1"/>
  <c r="AH2810" i="5"/>
  <c r="AH2836" i="5" s="1"/>
  <c r="AG2810" i="5"/>
  <c r="AF2810" i="5"/>
  <c r="AF2836" i="5" s="1"/>
  <c r="AK2798" i="5"/>
  <c r="C2800" i="5" s="1"/>
  <c r="AH2798" i="5"/>
  <c r="C2799" i="5" s="1"/>
  <c r="AG2796" i="5"/>
  <c r="AF2796" i="5"/>
  <c r="Y2795" i="5"/>
  <c r="S2795" i="5"/>
  <c r="M2795" i="5"/>
  <c r="AK2770" i="5"/>
  <c r="AK2796" i="5" s="1"/>
  <c r="AJ2770" i="5"/>
  <c r="AJ2796" i="5" s="1"/>
  <c r="AI2770" i="5"/>
  <c r="AI2796" i="5" s="1"/>
  <c r="AH2770" i="5"/>
  <c r="AH2796" i="5" s="1"/>
  <c r="AG2770" i="5"/>
  <c r="AF2770" i="5"/>
  <c r="AK2758" i="5"/>
  <c r="C2760" i="5" s="1"/>
  <c r="AH2758" i="5"/>
  <c r="C2759" i="5" s="1"/>
  <c r="AD2755" i="5"/>
  <c r="AC2755" i="5"/>
  <c r="AA2755" i="5"/>
  <c r="Z2755" i="5"/>
  <c r="Y2755" i="5"/>
  <c r="W2755" i="5"/>
  <c r="V2755" i="5"/>
  <c r="U2755" i="5"/>
  <c r="S2755" i="5"/>
  <c r="Q2755" i="5"/>
  <c r="O2755" i="5"/>
  <c r="M2755" i="5"/>
  <c r="CI2730" i="5"/>
  <c r="CH2730" i="5"/>
  <c r="CG2730" i="5"/>
  <c r="CF2730" i="5"/>
  <c r="CE2730" i="5"/>
  <c r="CJ2730" i="5" s="1"/>
  <c r="CD2730" i="5"/>
  <c r="BY2730" i="5"/>
  <c r="BX2730" i="5"/>
  <c r="BW2730" i="5"/>
  <c r="BV2730" i="5"/>
  <c r="BU2730" i="5"/>
  <c r="BT2730" i="5"/>
  <c r="BZ2730" i="5" s="1"/>
  <c r="BO2730" i="5"/>
  <c r="BN2730" i="5"/>
  <c r="BM2730" i="5"/>
  <c r="BL2730" i="5"/>
  <c r="BK2730" i="5"/>
  <c r="BJ2730" i="5"/>
  <c r="BP2730" i="5" s="1"/>
  <c r="BF2730" i="5"/>
  <c r="BE2730" i="5"/>
  <c r="BD2730" i="5"/>
  <c r="BC2730" i="5"/>
  <c r="BB2730" i="5"/>
  <c r="BA2730" i="5"/>
  <c r="AZ2730" i="5"/>
  <c r="AU2730" i="5"/>
  <c r="AV2730" i="5" s="1"/>
  <c r="AT2730" i="5"/>
  <c r="AS2730" i="5"/>
  <c r="AR2730" i="5"/>
  <c r="AQ2730" i="5"/>
  <c r="AP2730" i="5"/>
  <c r="AK2730" i="5"/>
  <c r="AJ2730" i="5"/>
  <c r="AJ2756" i="5" s="1"/>
  <c r="AI2730" i="5"/>
  <c r="AI2756" i="5" s="1"/>
  <c r="AH2730" i="5"/>
  <c r="AH2756" i="5" s="1"/>
  <c r="AG2730" i="5"/>
  <c r="AG2756" i="5" s="1"/>
  <c r="AF2730" i="5"/>
  <c r="AK2716" i="5"/>
  <c r="C2720" i="5" s="1"/>
  <c r="AH2716" i="5"/>
  <c r="C2719" i="5" s="1"/>
  <c r="AG2714" i="5"/>
  <c r="AF2714" i="5"/>
  <c r="AH2715" i="5" s="1"/>
  <c r="Y2713" i="5"/>
  <c r="S2713" i="5"/>
  <c r="M2713" i="5"/>
  <c r="AK2699" i="5"/>
  <c r="AK2714" i="5" s="1"/>
  <c r="AJ2699" i="5"/>
  <c r="AJ2714" i="5" s="1"/>
  <c r="AI2699" i="5"/>
  <c r="AI2714" i="5" s="1"/>
  <c r="AK2715" i="5" s="1"/>
  <c r="AH2699" i="5"/>
  <c r="AH2714" i="5" s="1"/>
  <c r="AG2699" i="5"/>
  <c r="AF2699" i="5"/>
  <c r="AL2699" i="5" s="1"/>
  <c r="AK2685" i="5"/>
  <c r="C2687" i="5" s="1"/>
  <c r="AH2685" i="5"/>
  <c r="C2686" i="5" s="1"/>
  <c r="AD2682" i="5"/>
  <c r="AC2682" i="5"/>
  <c r="AA2682" i="5"/>
  <c r="Z2682" i="5"/>
  <c r="Y2682" i="5"/>
  <c r="W2682" i="5"/>
  <c r="V2682" i="5"/>
  <c r="U2682" i="5"/>
  <c r="S2682" i="5"/>
  <c r="Q2682" i="5"/>
  <c r="O2682" i="5"/>
  <c r="M2682" i="5"/>
  <c r="CI2657" i="5"/>
  <c r="CH2657" i="5"/>
  <c r="CG2657" i="5"/>
  <c r="CF2657" i="5"/>
  <c r="CE2657" i="5"/>
  <c r="CJ2657" i="5" s="1"/>
  <c r="CD2657" i="5"/>
  <c r="BY2657" i="5"/>
  <c r="BX2657" i="5"/>
  <c r="BW2657" i="5"/>
  <c r="BV2657" i="5"/>
  <c r="BU2657" i="5"/>
  <c r="BT2657" i="5"/>
  <c r="BZ2657" i="5" s="1"/>
  <c r="BO2657" i="5"/>
  <c r="BN2657" i="5"/>
  <c r="BM2657" i="5"/>
  <c r="BL2657" i="5"/>
  <c r="BK2657" i="5"/>
  <c r="BJ2657" i="5"/>
  <c r="BP2657" i="5" s="1"/>
  <c r="BF2657" i="5"/>
  <c r="BE2657" i="5"/>
  <c r="BD2657" i="5"/>
  <c r="BC2657" i="5"/>
  <c r="BB2657" i="5"/>
  <c r="BA2657" i="5"/>
  <c r="AZ2657" i="5"/>
  <c r="AU2657" i="5"/>
  <c r="AV2657" i="5" s="1"/>
  <c r="AT2657" i="5"/>
  <c r="AS2657" i="5"/>
  <c r="AI2683" i="5" s="1"/>
  <c r="AR2657" i="5"/>
  <c r="AQ2657" i="5"/>
  <c r="AP2657" i="5"/>
  <c r="AK2657" i="5"/>
  <c r="AK2683" i="5" s="1"/>
  <c r="AJ2657" i="5"/>
  <c r="AJ2683" i="5" s="1"/>
  <c r="AI2657" i="5"/>
  <c r="AH2657" i="5"/>
  <c r="AH2683" i="5" s="1"/>
  <c r="AG2657" i="5"/>
  <c r="AF2657" i="5"/>
  <c r="AF2683" i="5" s="1"/>
  <c r="AK2645" i="5"/>
  <c r="C2647" i="5" s="1"/>
  <c r="AH2645" i="5"/>
  <c r="C2646" i="5" s="1"/>
  <c r="AF2643" i="5"/>
  <c r="AD2642" i="5"/>
  <c r="AC2642" i="5"/>
  <c r="AA2642" i="5"/>
  <c r="Z2642" i="5"/>
  <c r="Y2642" i="5"/>
  <c r="W2642" i="5"/>
  <c r="V2642" i="5"/>
  <c r="U2642" i="5"/>
  <c r="S2642" i="5"/>
  <c r="Q2642" i="5"/>
  <c r="O2642" i="5"/>
  <c r="M2642" i="5"/>
  <c r="CI2617" i="5"/>
  <c r="CH2617" i="5"/>
  <c r="CG2617" i="5"/>
  <c r="CJ2617" i="5" s="1"/>
  <c r="CF2617" i="5"/>
  <c r="CE2617" i="5"/>
  <c r="CD2617" i="5"/>
  <c r="BY2617" i="5"/>
  <c r="BX2617" i="5"/>
  <c r="BW2617" i="5"/>
  <c r="BV2617" i="5"/>
  <c r="BU2617" i="5"/>
  <c r="BT2617" i="5"/>
  <c r="BO2617" i="5"/>
  <c r="BN2617" i="5"/>
  <c r="BM2617" i="5"/>
  <c r="BL2617" i="5"/>
  <c r="BK2617" i="5"/>
  <c r="BP2617" i="5" s="1"/>
  <c r="BJ2617" i="5"/>
  <c r="BE2617" i="5"/>
  <c r="BD2617" i="5"/>
  <c r="BC2617" i="5"/>
  <c r="BB2617" i="5"/>
  <c r="BA2617" i="5"/>
  <c r="AG2643" i="5" s="1"/>
  <c r="AZ2617" i="5"/>
  <c r="BF2617" i="5" s="1"/>
  <c r="AU2617" i="5"/>
  <c r="AK2643" i="5" s="1"/>
  <c r="AT2617" i="5"/>
  <c r="AS2617" i="5"/>
  <c r="AR2617" i="5"/>
  <c r="AQ2617" i="5"/>
  <c r="AP2617" i="5"/>
  <c r="AV2617" i="5" s="1"/>
  <c r="AL2617" i="5"/>
  <c r="AK2617" i="5"/>
  <c r="AJ2617" i="5"/>
  <c r="AJ2643" i="5" s="1"/>
  <c r="AI2617" i="5"/>
  <c r="AI2643" i="5" s="1"/>
  <c r="AK2644" i="5" s="1"/>
  <c r="AH2617" i="5"/>
  <c r="AG2617" i="5"/>
  <c r="AF2617" i="5"/>
  <c r="AK2605" i="5"/>
  <c r="C2607" i="5" s="1"/>
  <c r="AH2605" i="5"/>
  <c r="C2606" i="5" s="1"/>
  <c r="AH2603" i="5"/>
  <c r="AD2602" i="5"/>
  <c r="AC2602" i="5"/>
  <c r="AA2602" i="5"/>
  <c r="Z2602" i="5"/>
  <c r="Y2602" i="5"/>
  <c r="W2602" i="5"/>
  <c r="V2602" i="5"/>
  <c r="U2602" i="5"/>
  <c r="S2602" i="5"/>
  <c r="Q2602" i="5"/>
  <c r="O2602" i="5"/>
  <c r="M2602" i="5"/>
  <c r="CI2577" i="5"/>
  <c r="CJ2577" i="5" s="1"/>
  <c r="CH2577" i="5"/>
  <c r="CG2577" i="5"/>
  <c r="CF2577" i="5"/>
  <c r="CE2577" i="5"/>
  <c r="CD2577" i="5"/>
  <c r="BY2577" i="5"/>
  <c r="BX2577" i="5"/>
  <c r="BW2577" i="5"/>
  <c r="BV2577" i="5"/>
  <c r="BU2577" i="5"/>
  <c r="BT2577" i="5"/>
  <c r="BO2577" i="5"/>
  <c r="BN2577" i="5"/>
  <c r="BM2577" i="5"/>
  <c r="BP2577" i="5" s="1"/>
  <c r="BL2577" i="5"/>
  <c r="BK2577" i="5"/>
  <c r="BJ2577" i="5"/>
  <c r="BE2577" i="5"/>
  <c r="BD2577" i="5"/>
  <c r="BC2577" i="5"/>
  <c r="BB2577" i="5"/>
  <c r="BA2577" i="5"/>
  <c r="AZ2577" i="5"/>
  <c r="BF2577" i="5" s="1"/>
  <c r="AU2577" i="5"/>
  <c r="AT2577" i="5"/>
  <c r="AS2577" i="5"/>
  <c r="AR2577" i="5"/>
  <c r="AQ2577" i="5"/>
  <c r="AV2577" i="5" s="1"/>
  <c r="AP2577" i="5"/>
  <c r="AK2577" i="5"/>
  <c r="AJ2577" i="5"/>
  <c r="AI2577" i="5"/>
  <c r="AH2577" i="5"/>
  <c r="AG2577" i="5"/>
  <c r="AG2603" i="5" s="1"/>
  <c r="AF2577" i="5"/>
  <c r="AK2565" i="5"/>
  <c r="C2567" i="5" s="1"/>
  <c r="AH2565" i="5"/>
  <c r="C2566" i="5" s="1"/>
  <c r="AD2562" i="5"/>
  <c r="AC2562" i="5"/>
  <c r="AA2562" i="5"/>
  <c r="Z2562" i="5"/>
  <c r="Y2562" i="5"/>
  <c r="W2562" i="5"/>
  <c r="V2562" i="5"/>
  <c r="U2562" i="5"/>
  <c r="S2562" i="5"/>
  <c r="Q2562" i="5"/>
  <c r="O2562" i="5"/>
  <c r="M2562" i="5"/>
  <c r="CI2537" i="5"/>
  <c r="CH2537" i="5"/>
  <c r="CG2537" i="5"/>
  <c r="CF2537" i="5"/>
  <c r="CE2537" i="5"/>
  <c r="CD2537" i="5"/>
  <c r="CJ2537" i="5" s="1"/>
  <c r="BZ2537" i="5"/>
  <c r="BY2537" i="5"/>
  <c r="BX2537" i="5"/>
  <c r="BW2537" i="5"/>
  <c r="BV2537" i="5"/>
  <c r="BU2537" i="5"/>
  <c r="BT2537" i="5"/>
  <c r="BO2537" i="5"/>
  <c r="BP2537" i="5" s="1"/>
  <c r="BN2537" i="5"/>
  <c r="BM2537" i="5"/>
  <c r="BL2537" i="5"/>
  <c r="BK2537" i="5"/>
  <c r="BJ2537" i="5"/>
  <c r="BE2537" i="5"/>
  <c r="AK2563" i="5" s="1"/>
  <c r="BD2537" i="5"/>
  <c r="BC2537" i="5"/>
  <c r="BB2537" i="5"/>
  <c r="BA2537" i="5"/>
  <c r="AZ2537" i="5"/>
  <c r="AU2537" i="5"/>
  <c r="AT2537" i="5"/>
  <c r="AJ2563" i="5" s="1"/>
  <c r="AS2537" i="5"/>
  <c r="AR2537" i="5"/>
  <c r="AQ2537" i="5"/>
  <c r="AG2563" i="5" s="1"/>
  <c r="AP2537" i="5"/>
  <c r="AK2537" i="5"/>
  <c r="AJ2537" i="5"/>
  <c r="AI2537" i="5"/>
  <c r="AH2537" i="5"/>
  <c r="AH2563" i="5" s="1"/>
  <c r="AG2537" i="5"/>
  <c r="AF2537" i="5"/>
  <c r="AF2563" i="5" s="1"/>
  <c r="AK2525" i="5"/>
  <c r="C2527" i="5" s="1"/>
  <c r="AH2525" i="5"/>
  <c r="C2526" i="5" s="1"/>
  <c r="AD2522" i="5"/>
  <c r="AC2522" i="5"/>
  <c r="AA2522" i="5"/>
  <c r="Z2522" i="5"/>
  <c r="Y2522" i="5"/>
  <c r="W2522" i="5"/>
  <c r="V2522" i="5"/>
  <c r="U2522" i="5"/>
  <c r="S2522" i="5"/>
  <c r="Q2522" i="5"/>
  <c r="O2522" i="5"/>
  <c r="M2522" i="5"/>
  <c r="CI2497" i="5"/>
  <c r="CH2497" i="5"/>
  <c r="CG2497" i="5"/>
  <c r="CF2497" i="5"/>
  <c r="CE2497" i="5"/>
  <c r="CD2497" i="5"/>
  <c r="BY2497" i="5"/>
  <c r="BX2497" i="5"/>
  <c r="BW2497" i="5"/>
  <c r="BV2497" i="5"/>
  <c r="BU2497" i="5"/>
  <c r="BT2497" i="5"/>
  <c r="BZ2497" i="5" s="1"/>
  <c r="BO2497" i="5"/>
  <c r="BN2497" i="5"/>
  <c r="BM2497" i="5"/>
  <c r="BL2497" i="5"/>
  <c r="BK2497" i="5"/>
  <c r="BJ2497" i="5"/>
  <c r="BP2497" i="5" s="1"/>
  <c r="BF2497" i="5"/>
  <c r="BE2497" i="5"/>
  <c r="BD2497" i="5"/>
  <c r="BC2497" i="5"/>
  <c r="BB2497" i="5"/>
  <c r="BA2497" i="5"/>
  <c r="AZ2497" i="5"/>
  <c r="AV2497" i="5"/>
  <c r="AU2497" i="5"/>
  <c r="AT2497" i="5"/>
  <c r="AS2497" i="5"/>
  <c r="AI2523" i="5" s="1"/>
  <c r="AK2524" i="5" s="1"/>
  <c r="AR2497" i="5"/>
  <c r="AQ2497" i="5"/>
  <c r="AP2497" i="5"/>
  <c r="AK2497" i="5"/>
  <c r="AK2523" i="5" s="1"/>
  <c r="AJ2497" i="5"/>
  <c r="AJ2523" i="5" s="1"/>
  <c r="AI2497" i="5"/>
  <c r="AH2497" i="5"/>
  <c r="AH2523" i="5" s="1"/>
  <c r="AG2497" i="5"/>
  <c r="AG2523" i="5" s="1"/>
  <c r="AF2497" i="5"/>
  <c r="AK2484" i="5"/>
  <c r="C2486" i="5" s="1"/>
  <c r="AH2484" i="5"/>
  <c r="C2485" i="5" s="1"/>
  <c r="AD2481" i="5"/>
  <c r="AC2481" i="5"/>
  <c r="AA2481" i="5"/>
  <c r="Z2481" i="5"/>
  <c r="Y2481" i="5"/>
  <c r="W2481" i="5"/>
  <c r="V2481" i="5"/>
  <c r="U2481" i="5"/>
  <c r="S2481" i="5"/>
  <c r="Q2481" i="5"/>
  <c r="O2481" i="5"/>
  <c r="M2481" i="5"/>
  <c r="CI2456" i="5"/>
  <c r="CH2456" i="5"/>
  <c r="CG2456" i="5"/>
  <c r="CF2456" i="5"/>
  <c r="CE2456" i="5"/>
  <c r="CD2456" i="5"/>
  <c r="CJ2456" i="5" s="1"/>
  <c r="BY2456" i="5"/>
  <c r="BX2456" i="5"/>
  <c r="BW2456" i="5"/>
  <c r="AI2482" i="5" s="1"/>
  <c r="BV2456" i="5"/>
  <c r="BU2456" i="5"/>
  <c r="BT2456" i="5"/>
  <c r="BO2456" i="5"/>
  <c r="BN2456" i="5"/>
  <c r="BM2456" i="5"/>
  <c r="BL2456" i="5"/>
  <c r="BP2456" i="5" s="1"/>
  <c r="BK2456" i="5"/>
  <c r="BJ2456" i="5"/>
  <c r="BE2456" i="5"/>
  <c r="BD2456" i="5"/>
  <c r="BC2456" i="5"/>
  <c r="BB2456" i="5"/>
  <c r="BA2456" i="5"/>
  <c r="BF2456" i="5" s="1"/>
  <c r="AZ2456" i="5"/>
  <c r="AU2456" i="5"/>
  <c r="AT2456" i="5"/>
  <c r="AS2456" i="5"/>
  <c r="AR2456" i="5"/>
  <c r="AQ2456" i="5"/>
  <c r="AP2456" i="5"/>
  <c r="AL2456" i="5"/>
  <c r="AK2456" i="5"/>
  <c r="AJ2456" i="5"/>
  <c r="AJ2482" i="5" s="1"/>
  <c r="AI2456" i="5"/>
  <c r="AH2456" i="5"/>
  <c r="AG2456" i="5"/>
  <c r="AG2482" i="5" s="1"/>
  <c r="AF2456" i="5"/>
  <c r="AK2444" i="5"/>
  <c r="C2446" i="5" s="1"/>
  <c r="AH2444" i="5"/>
  <c r="C2445" i="5" s="1"/>
  <c r="AD2441" i="5"/>
  <c r="AC2441" i="5"/>
  <c r="AB2441" i="5"/>
  <c r="AA2441" i="5"/>
  <c r="Z2441" i="5"/>
  <c r="Y2441" i="5"/>
  <c r="X2441" i="5"/>
  <c r="W2441" i="5"/>
  <c r="V2441" i="5"/>
  <c r="U2441" i="5"/>
  <c r="T2441" i="5"/>
  <c r="S2441" i="5"/>
  <c r="R2441" i="5"/>
  <c r="Q2441" i="5"/>
  <c r="P2441" i="5"/>
  <c r="O2441" i="5"/>
  <c r="N2441" i="5"/>
  <c r="M2441" i="5"/>
  <c r="L2441" i="5"/>
  <c r="K2441" i="5"/>
  <c r="J2441" i="5"/>
  <c r="DM2416" i="5"/>
  <c r="DL2416" i="5"/>
  <c r="DK2416" i="5"/>
  <c r="DN2416" i="5" s="1"/>
  <c r="DJ2416" i="5"/>
  <c r="DI2416" i="5"/>
  <c r="DH2416" i="5"/>
  <c r="DC2416" i="5"/>
  <c r="DB2416" i="5"/>
  <c r="DA2416" i="5"/>
  <c r="CZ2416" i="5"/>
  <c r="DD2416" i="5" s="1"/>
  <c r="CY2416" i="5"/>
  <c r="CX2416" i="5"/>
  <c r="CS2416" i="5"/>
  <c r="AK2442" i="5" s="1"/>
  <c r="CR2416" i="5"/>
  <c r="CQ2416" i="5"/>
  <c r="CP2416" i="5"/>
  <c r="CO2416" i="5"/>
  <c r="CT2416" i="5" s="1"/>
  <c r="CN2416" i="5"/>
  <c r="CI2416" i="5"/>
  <c r="CH2416" i="5"/>
  <c r="CG2416" i="5"/>
  <c r="AI2442" i="5" s="1"/>
  <c r="CF2416" i="5"/>
  <c r="CE2416" i="5"/>
  <c r="CD2416" i="5"/>
  <c r="CJ2416" i="5" s="1"/>
  <c r="BY2416" i="5"/>
  <c r="BX2416" i="5"/>
  <c r="BW2416" i="5"/>
  <c r="BV2416" i="5"/>
  <c r="BU2416" i="5"/>
  <c r="BT2416" i="5"/>
  <c r="BO2416" i="5"/>
  <c r="BN2416" i="5"/>
  <c r="BM2416" i="5"/>
  <c r="BL2416" i="5"/>
  <c r="BK2416" i="5"/>
  <c r="BJ2416" i="5"/>
  <c r="BP2416" i="5" s="1"/>
  <c r="BE2416" i="5"/>
  <c r="BD2416" i="5"/>
  <c r="BC2416" i="5"/>
  <c r="BB2416" i="5"/>
  <c r="AH2442" i="5" s="1"/>
  <c r="BA2416" i="5"/>
  <c r="AZ2416" i="5"/>
  <c r="BF2416" i="5" s="1"/>
  <c r="AV2416" i="5"/>
  <c r="AU2416" i="5"/>
  <c r="AT2416" i="5"/>
  <c r="AS2416" i="5"/>
  <c r="AR2416" i="5"/>
  <c r="AQ2416" i="5"/>
  <c r="AP2416" i="5"/>
  <c r="AL2416" i="5"/>
  <c r="AK2416" i="5"/>
  <c r="AJ2416" i="5"/>
  <c r="AI2416" i="5"/>
  <c r="AH2416" i="5"/>
  <c r="AG2416" i="5"/>
  <c r="AF2416" i="5"/>
  <c r="AK2404" i="5"/>
  <c r="C2406" i="5" s="1"/>
  <c r="AH2404" i="5"/>
  <c r="C2405" i="5" s="1"/>
  <c r="AK2402" i="5"/>
  <c r="AG2402" i="5"/>
  <c r="AF2402" i="5"/>
  <c r="Y2401" i="5"/>
  <c r="S2401" i="5"/>
  <c r="M2401" i="5"/>
  <c r="AK2398" i="5"/>
  <c r="AJ2398" i="5"/>
  <c r="AJ2402" i="5" s="1"/>
  <c r="AI2398" i="5"/>
  <c r="AI2402" i="5" s="1"/>
  <c r="AH2398" i="5"/>
  <c r="AH2402" i="5" s="1"/>
  <c r="AG2398" i="5"/>
  <c r="AL2398" i="5" s="1"/>
  <c r="AF2398" i="5"/>
  <c r="AK2385" i="5"/>
  <c r="C2389" i="5" s="1"/>
  <c r="AH2385" i="5"/>
  <c r="C2388" i="5" s="1"/>
  <c r="AH2383" i="5"/>
  <c r="AF2383" i="5"/>
  <c r="Y2382" i="5"/>
  <c r="S2382" i="5"/>
  <c r="M2382" i="5"/>
  <c r="AK2362" i="5"/>
  <c r="AK2383" i="5" s="1"/>
  <c r="AJ2362" i="5"/>
  <c r="AJ2383" i="5" s="1"/>
  <c r="AI2362" i="5"/>
  <c r="AI2383" i="5" s="1"/>
  <c r="AK2384" i="5" s="1"/>
  <c r="AH2362" i="5"/>
  <c r="AG2362" i="5"/>
  <c r="AG2383" i="5" s="1"/>
  <c r="AH2384" i="5" s="1"/>
  <c r="AF2362" i="5"/>
  <c r="AK2351" i="5"/>
  <c r="C2353" i="5" s="1"/>
  <c r="AH2351" i="5"/>
  <c r="C2352" i="5" s="1"/>
  <c r="AH2350" i="5"/>
  <c r="AJ2349" i="5"/>
  <c r="AG2349" i="5"/>
  <c r="AF2349" i="5"/>
  <c r="Y2348" i="5"/>
  <c r="S2348" i="5"/>
  <c r="M2348" i="5"/>
  <c r="AK2339" i="5"/>
  <c r="AK2349" i="5" s="1"/>
  <c r="AJ2339" i="5"/>
  <c r="AI2339" i="5"/>
  <c r="AI2349" i="5" s="1"/>
  <c r="AK2350" i="5" s="1"/>
  <c r="AH2339" i="5"/>
  <c r="AH2349" i="5" s="1"/>
  <c r="AG2339" i="5"/>
  <c r="AF2339" i="5"/>
  <c r="AL2339" i="5" s="1"/>
  <c r="AK2327" i="5"/>
  <c r="C2329" i="5" s="1"/>
  <c r="AH2327" i="5"/>
  <c r="C2328" i="5" s="1"/>
  <c r="AI2325" i="5"/>
  <c r="AK2326" i="5" s="1"/>
  <c r="AH2325" i="5"/>
  <c r="AG2325" i="5"/>
  <c r="Y2324" i="5"/>
  <c r="S2324" i="5"/>
  <c r="M2324" i="5"/>
  <c r="AK2314" i="5"/>
  <c r="AK2325" i="5" s="1"/>
  <c r="AJ2314" i="5"/>
  <c r="AJ2325" i="5" s="1"/>
  <c r="AI2314" i="5"/>
  <c r="AH2314" i="5"/>
  <c r="AG2314" i="5"/>
  <c r="AF2314" i="5"/>
  <c r="AF2325" i="5" s="1"/>
  <c r="AH2326" i="5" s="1"/>
  <c r="AK2302" i="5"/>
  <c r="C2304" i="5" s="1"/>
  <c r="AH2302" i="5"/>
  <c r="C2303" i="5" s="1"/>
  <c r="AI2300" i="5"/>
  <c r="AH2300" i="5"/>
  <c r="AF2300" i="5"/>
  <c r="Y2299" i="5"/>
  <c r="S2299" i="5"/>
  <c r="M2299" i="5"/>
  <c r="AK2282" i="5"/>
  <c r="AK2300" i="5" s="1"/>
  <c r="AJ2282" i="5"/>
  <c r="AJ2300" i="5" s="1"/>
  <c r="AI2282" i="5"/>
  <c r="AH2282" i="5"/>
  <c r="AG2282" i="5"/>
  <c r="AL2282" i="5" s="1"/>
  <c r="AF2282" i="5"/>
  <c r="AK2270" i="5"/>
  <c r="C2272" i="5" s="1"/>
  <c r="AH2270" i="5"/>
  <c r="C2271" i="5" s="1"/>
  <c r="AH2268" i="5"/>
  <c r="AF2268" i="5"/>
  <c r="Y2267" i="5"/>
  <c r="S2267" i="5"/>
  <c r="M2267" i="5"/>
  <c r="AK2261" i="5"/>
  <c r="AK2268" i="5" s="1"/>
  <c r="AJ2261" i="5"/>
  <c r="AJ2268" i="5" s="1"/>
  <c r="AI2261" i="5"/>
  <c r="AI2268" i="5" s="1"/>
  <c r="AK2269" i="5" s="1"/>
  <c r="AH2261" i="5"/>
  <c r="AG2261" i="5"/>
  <c r="AG2268" i="5" s="1"/>
  <c r="AF2261" i="5"/>
  <c r="AK2249" i="5"/>
  <c r="C2251" i="5" s="1"/>
  <c r="AH2249" i="5"/>
  <c r="C2250" i="5" s="1"/>
  <c r="AD2246" i="5"/>
  <c r="AC2246" i="5"/>
  <c r="AB2246" i="5"/>
  <c r="AA2246" i="5"/>
  <c r="Z2246" i="5"/>
  <c r="Y2246" i="5"/>
  <c r="X2246" i="5"/>
  <c r="W2246" i="5"/>
  <c r="V2246" i="5"/>
  <c r="U2246" i="5"/>
  <c r="T2246" i="5"/>
  <c r="S2246" i="5"/>
  <c r="Q2246" i="5"/>
  <c r="O2246" i="5"/>
  <c r="M2246" i="5"/>
  <c r="CS2221" i="5"/>
  <c r="CR2221" i="5"/>
  <c r="CQ2221" i="5"/>
  <c r="CP2221" i="5"/>
  <c r="CO2221" i="5"/>
  <c r="CN2221" i="5"/>
  <c r="CT2221" i="5" s="1"/>
  <c r="CJ2221" i="5"/>
  <c r="CI2221" i="5"/>
  <c r="CH2221" i="5"/>
  <c r="CG2221" i="5"/>
  <c r="CF2221" i="5"/>
  <c r="CE2221" i="5"/>
  <c r="CD2221" i="5"/>
  <c r="BY2221" i="5"/>
  <c r="BX2221" i="5"/>
  <c r="BW2221" i="5"/>
  <c r="BV2221" i="5"/>
  <c r="BU2221" i="5"/>
  <c r="BT2221" i="5"/>
  <c r="BZ2221" i="5" s="1"/>
  <c r="BO2221" i="5"/>
  <c r="BN2221" i="5"/>
  <c r="BM2221" i="5"/>
  <c r="BL2221" i="5"/>
  <c r="BK2221" i="5"/>
  <c r="BJ2221" i="5"/>
  <c r="BP2221" i="5" s="1"/>
  <c r="BE2221" i="5"/>
  <c r="BD2221" i="5"/>
  <c r="BC2221" i="5"/>
  <c r="BF2221" i="5" s="1"/>
  <c r="BB2221" i="5"/>
  <c r="BA2221" i="5"/>
  <c r="AZ2221" i="5"/>
  <c r="AU2221" i="5"/>
  <c r="AT2221" i="5"/>
  <c r="AS2221" i="5"/>
  <c r="AR2221" i="5"/>
  <c r="AV2221" i="5" s="1"/>
  <c r="AQ2221" i="5"/>
  <c r="AP2221" i="5"/>
  <c r="AK2221" i="5"/>
  <c r="AK2247" i="5" s="1"/>
  <c r="AJ2221" i="5"/>
  <c r="AJ2247" i="5" s="1"/>
  <c r="AI2221" i="5"/>
  <c r="AI2247" i="5" s="1"/>
  <c r="AK2248" i="5" s="1"/>
  <c r="AH2221" i="5"/>
  <c r="AH2247" i="5" s="1"/>
  <c r="AG2221" i="5"/>
  <c r="AL2221" i="5" s="1"/>
  <c r="AF2221" i="5"/>
  <c r="AF2247" i="5" s="1"/>
  <c r="AK2208" i="5"/>
  <c r="C2210" i="5" s="1"/>
  <c r="AH2208" i="5"/>
  <c r="C2209" i="5" s="1"/>
  <c r="AD2205" i="5"/>
  <c r="AC2205" i="5"/>
  <c r="AA2205" i="5"/>
  <c r="Z2205" i="5"/>
  <c r="Y2205" i="5"/>
  <c r="W2205" i="5"/>
  <c r="V2205" i="5"/>
  <c r="U2205" i="5"/>
  <c r="S2205" i="5"/>
  <c r="Q2205" i="5"/>
  <c r="O2205" i="5"/>
  <c r="M2205" i="5"/>
  <c r="CI2180" i="5"/>
  <c r="CH2180" i="5"/>
  <c r="CG2180" i="5"/>
  <c r="CF2180" i="5"/>
  <c r="CE2180" i="5"/>
  <c r="CD2180" i="5"/>
  <c r="CJ2180" i="5" s="1"/>
  <c r="BY2180" i="5"/>
  <c r="BX2180" i="5"/>
  <c r="BW2180" i="5"/>
  <c r="BV2180" i="5"/>
  <c r="BU2180" i="5"/>
  <c r="BT2180" i="5"/>
  <c r="BZ2180" i="5" s="1"/>
  <c r="BP2180" i="5"/>
  <c r="BO2180" i="5"/>
  <c r="BN2180" i="5"/>
  <c r="BM2180" i="5"/>
  <c r="BL2180" i="5"/>
  <c r="BK2180" i="5"/>
  <c r="BJ2180" i="5"/>
  <c r="BE2180" i="5"/>
  <c r="AK2206" i="5" s="1"/>
  <c r="BD2180" i="5"/>
  <c r="BC2180" i="5"/>
  <c r="BB2180" i="5"/>
  <c r="BA2180" i="5"/>
  <c r="AG2206" i="5" s="1"/>
  <c r="AZ2180" i="5"/>
  <c r="BF2180" i="5" s="1"/>
  <c r="AU2180" i="5"/>
  <c r="AT2180" i="5"/>
  <c r="AS2180" i="5"/>
  <c r="AR2180" i="5"/>
  <c r="AQ2180" i="5"/>
  <c r="AP2180" i="5"/>
  <c r="AF2206" i="5" s="1"/>
  <c r="AH2207" i="5" s="1"/>
  <c r="AK2180" i="5"/>
  <c r="AJ2180" i="5"/>
  <c r="AJ2206" i="5" s="1"/>
  <c r="AI2180" i="5"/>
  <c r="AI2206" i="5" s="1"/>
  <c r="AK2207" i="5" s="1"/>
  <c r="AH2180" i="5"/>
  <c r="AH2206" i="5" s="1"/>
  <c r="AG2180" i="5"/>
  <c r="AF2180" i="5"/>
  <c r="AK2167" i="5"/>
  <c r="C2169" i="5" s="1"/>
  <c r="AH2167" i="5"/>
  <c r="C2168" i="5" s="1"/>
  <c r="AI2165" i="5"/>
  <c r="AH2165" i="5"/>
  <c r="AF2165" i="5"/>
  <c r="Y2164" i="5"/>
  <c r="S2164" i="5"/>
  <c r="M2164" i="5"/>
  <c r="AK2139" i="5"/>
  <c r="AK2165" i="5" s="1"/>
  <c r="AJ2139" i="5"/>
  <c r="AJ2165" i="5" s="1"/>
  <c r="AK2166" i="5" s="1"/>
  <c r="AI2139" i="5"/>
  <c r="AH2139" i="5"/>
  <c r="AG2139" i="5"/>
  <c r="AL2139" i="5" s="1"/>
  <c r="AF2139" i="5"/>
  <c r="AD2109" i="5"/>
  <c r="AC2109" i="5"/>
  <c r="AB2109" i="5"/>
  <c r="AA2109" i="5"/>
  <c r="Z2109" i="5"/>
  <c r="Y2109" i="5"/>
  <c r="X2109" i="5"/>
  <c r="W2109" i="5"/>
  <c r="V2109" i="5"/>
  <c r="U2109" i="5"/>
  <c r="T2109" i="5"/>
  <c r="S2109" i="5"/>
  <c r="R2109" i="5"/>
  <c r="Q2109" i="5"/>
  <c r="P2109" i="5"/>
  <c r="O2109" i="5"/>
  <c r="N2109" i="5"/>
  <c r="M2109" i="5"/>
  <c r="L2109" i="5"/>
  <c r="K2109" i="5"/>
  <c r="J2109" i="5"/>
  <c r="I2109" i="5"/>
  <c r="H2109" i="5"/>
  <c r="G2109" i="5"/>
  <c r="AK1940" i="5"/>
  <c r="AH1940" i="5"/>
  <c r="AD1937" i="5"/>
  <c r="AC1937" i="5"/>
  <c r="AB1937" i="5"/>
  <c r="AA1937" i="5"/>
  <c r="Z1937" i="5"/>
  <c r="Y1937" i="5"/>
  <c r="X1937" i="5"/>
  <c r="W1937" i="5"/>
  <c r="V1937" i="5"/>
  <c r="U1937" i="5"/>
  <c r="T1937" i="5"/>
  <c r="S1937" i="5"/>
  <c r="FN1933" i="5"/>
  <c r="FD1933" i="5"/>
  <c r="ET1933" i="5"/>
  <c r="EJ1933" i="5"/>
  <c r="DZ1933" i="5"/>
  <c r="DP1933" i="5"/>
  <c r="DF1933" i="5"/>
  <c r="CV1933" i="5"/>
  <c r="CL1933" i="5"/>
  <c r="CB1933" i="5"/>
  <c r="BR1933" i="5"/>
  <c r="BH1933" i="5"/>
  <c r="AX1933" i="5"/>
  <c r="AN1933" i="5"/>
  <c r="FO1932" i="5"/>
  <c r="FN1932" i="5"/>
  <c r="FE1932" i="5"/>
  <c r="FD1932" i="5"/>
  <c r="EU1932" i="5"/>
  <c r="ET1932" i="5"/>
  <c r="EK1932" i="5"/>
  <c r="EJ1932" i="5"/>
  <c r="EA1932" i="5"/>
  <c r="DZ1932" i="5"/>
  <c r="DQ1932" i="5"/>
  <c r="DP1932" i="5"/>
  <c r="DG1932" i="5"/>
  <c r="DF1932" i="5"/>
  <c r="CW1932" i="5"/>
  <c r="CV1932" i="5"/>
  <c r="CM1932" i="5"/>
  <c r="CL1932" i="5"/>
  <c r="CC1932" i="5"/>
  <c r="CB1932" i="5"/>
  <c r="BS1932" i="5"/>
  <c r="BR1932" i="5"/>
  <c r="BI1932" i="5"/>
  <c r="BH1932" i="5"/>
  <c r="AY1932" i="5"/>
  <c r="AX1932" i="5"/>
  <c r="AO1932" i="5"/>
  <c r="AN1932" i="5"/>
  <c r="FN1931" i="5"/>
  <c r="FD1931" i="5"/>
  <c r="ET1931" i="5"/>
  <c r="EJ1931" i="5"/>
  <c r="DZ1931" i="5"/>
  <c r="DP1931" i="5"/>
  <c r="DF1931" i="5"/>
  <c r="CV1931" i="5"/>
  <c r="CL1931" i="5"/>
  <c r="CB1931" i="5"/>
  <c r="BR1931" i="5"/>
  <c r="BH1931" i="5"/>
  <c r="AX1931" i="5"/>
  <c r="AN1931" i="5"/>
  <c r="FN1930" i="5"/>
  <c r="FD1930" i="5"/>
  <c r="ET1930" i="5"/>
  <c r="EJ1930" i="5"/>
  <c r="DZ1930" i="5"/>
  <c r="DP1930" i="5"/>
  <c r="DF1930" i="5"/>
  <c r="CV1930" i="5"/>
  <c r="CL1930" i="5"/>
  <c r="CB1930" i="5"/>
  <c r="BR1930" i="5"/>
  <c r="BH1930" i="5"/>
  <c r="AX1930" i="5"/>
  <c r="AN1930" i="5"/>
  <c r="FN1929" i="5"/>
  <c r="FD1929" i="5"/>
  <c r="ET1929" i="5"/>
  <c r="EJ1929" i="5"/>
  <c r="DZ1929" i="5"/>
  <c r="DP1929" i="5"/>
  <c r="DF1929" i="5"/>
  <c r="CV1929" i="5"/>
  <c r="CL1929" i="5"/>
  <c r="CB1929" i="5"/>
  <c r="BR1929" i="5"/>
  <c r="BH1929" i="5"/>
  <c r="AX1929" i="5"/>
  <c r="AN1929" i="5"/>
  <c r="FM1928" i="5"/>
  <c r="FC1928" i="5"/>
  <c r="ES1928" i="5"/>
  <c r="EI1928" i="5"/>
  <c r="DY1928" i="5"/>
  <c r="DO1928" i="5"/>
  <c r="DE1928" i="5"/>
  <c r="CU1928" i="5"/>
  <c r="CK1928" i="5"/>
  <c r="CA1928" i="5"/>
  <c r="BQ1928" i="5"/>
  <c r="BG1928" i="5"/>
  <c r="AW1928" i="5"/>
  <c r="AM1928" i="5"/>
  <c r="FN1919" i="5"/>
  <c r="FD1919" i="5"/>
  <c r="ET1919" i="5"/>
  <c r="EJ1919" i="5"/>
  <c r="DZ1919" i="5"/>
  <c r="DP1919" i="5"/>
  <c r="DF1919" i="5"/>
  <c r="CV1919" i="5"/>
  <c r="CL1919" i="5"/>
  <c r="CB1919" i="5"/>
  <c r="BR1919" i="5"/>
  <c r="BH1919" i="5"/>
  <c r="AX1919" i="5"/>
  <c r="AN1919" i="5"/>
  <c r="FO1918" i="5"/>
  <c r="FN1918" i="5"/>
  <c r="FE1918" i="5"/>
  <c r="FD1918" i="5"/>
  <c r="EU1918" i="5"/>
  <c r="ET1918" i="5"/>
  <c r="EK1918" i="5"/>
  <c r="EJ1918" i="5"/>
  <c r="EA1918" i="5"/>
  <c r="DZ1918" i="5"/>
  <c r="DQ1918" i="5"/>
  <c r="DP1918" i="5"/>
  <c r="DG1918" i="5"/>
  <c r="DF1918" i="5"/>
  <c r="CW1918" i="5"/>
  <c r="CV1918" i="5"/>
  <c r="CM1918" i="5"/>
  <c r="CL1918" i="5"/>
  <c r="CC1918" i="5"/>
  <c r="CB1918" i="5"/>
  <c r="BS1918" i="5"/>
  <c r="BR1918" i="5"/>
  <c r="BI1918" i="5"/>
  <c r="BH1918" i="5"/>
  <c r="AY1918" i="5"/>
  <c r="AX1918" i="5"/>
  <c r="AO1918" i="5"/>
  <c r="AN1918" i="5"/>
  <c r="FN1917" i="5"/>
  <c r="FD1917" i="5"/>
  <c r="ET1917" i="5"/>
  <c r="EJ1917" i="5"/>
  <c r="DZ1917" i="5"/>
  <c r="DP1917" i="5"/>
  <c r="DF1917" i="5"/>
  <c r="CV1917" i="5"/>
  <c r="CL1917" i="5"/>
  <c r="CB1917" i="5"/>
  <c r="BR1917" i="5"/>
  <c r="BH1917" i="5"/>
  <c r="AX1917" i="5"/>
  <c r="AN1917" i="5"/>
  <c r="FM1916" i="5"/>
  <c r="FC1916" i="5"/>
  <c r="ES1916" i="5"/>
  <c r="EI1916" i="5"/>
  <c r="DY1916" i="5"/>
  <c r="DO1916" i="5"/>
  <c r="DE1916" i="5"/>
  <c r="CU1916" i="5"/>
  <c r="CK1916" i="5"/>
  <c r="CA1916" i="5"/>
  <c r="BQ1916" i="5"/>
  <c r="BG1916" i="5"/>
  <c r="AW1916" i="5"/>
  <c r="AM1916" i="5"/>
  <c r="FN1914" i="5"/>
  <c r="FD1914" i="5"/>
  <c r="ET1914" i="5"/>
  <c r="EJ1914" i="5"/>
  <c r="DZ1914" i="5"/>
  <c r="DP1914" i="5"/>
  <c r="DF1914" i="5"/>
  <c r="CV1914" i="5"/>
  <c r="CL1914" i="5"/>
  <c r="CB1914" i="5"/>
  <c r="BR1914" i="5"/>
  <c r="BH1914" i="5"/>
  <c r="AX1914" i="5"/>
  <c r="AN1914" i="5"/>
  <c r="FO1913" i="5"/>
  <c r="FN1913" i="5"/>
  <c r="FE1913" i="5"/>
  <c r="FD1913" i="5"/>
  <c r="EU1913" i="5"/>
  <c r="ET1913" i="5"/>
  <c r="EK1913" i="5"/>
  <c r="EJ1913" i="5"/>
  <c r="EA1913" i="5"/>
  <c r="DZ1913" i="5"/>
  <c r="DQ1913" i="5"/>
  <c r="DP1913" i="5"/>
  <c r="DG1913" i="5"/>
  <c r="DF1913" i="5"/>
  <c r="CW1913" i="5"/>
  <c r="CV1913" i="5"/>
  <c r="CM1913" i="5"/>
  <c r="CL1913" i="5"/>
  <c r="CC1913" i="5"/>
  <c r="CB1913" i="5"/>
  <c r="BS1913" i="5"/>
  <c r="BR1913" i="5"/>
  <c r="BI1913" i="5"/>
  <c r="BH1913" i="5"/>
  <c r="AY1913" i="5"/>
  <c r="AX1913" i="5"/>
  <c r="AO1913" i="5"/>
  <c r="AN1913" i="5"/>
  <c r="FN1912" i="5"/>
  <c r="FD1912" i="5"/>
  <c r="ET1912" i="5"/>
  <c r="EJ1912" i="5"/>
  <c r="DZ1912" i="5"/>
  <c r="DP1912" i="5"/>
  <c r="DF1912" i="5"/>
  <c r="CV1912" i="5"/>
  <c r="CL1912" i="5"/>
  <c r="CB1912" i="5"/>
  <c r="BR1912" i="5"/>
  <c r="BH1912" i="5"/>
  <c r="AX1912" i="5"/>
  <c r="AN1912" i="5"/>
  <c r="FN1911" i="5"/>
  <c r="FD1911" i="5"/>
  <c r="ET1911" i="5"/>
  <c r="EJ1911" i="5"/>
  <c r="DZ1911" i="5"/>
  <c r="DP1911" i="5"/>
  <c r="DF1911" i="5"/>
  <c r="CV1911" i="5"/>
  <c r="CL1911" i="5"/>
  <c r="CB1911" i="5"/>
  <c r="BR1911" i="5"/>
  <c r="BH1911" i="5"/>
  <c r="AX1911" i="5"/>
  <c r="AN1911" i="5"/>
  <c r="FN1910" i="5"/>
  <c r="FD1910" i="5"/>
  <c r="ET1910" i="5"/>
  <c r="EJ1910" i="5"/>
  <c r="DZ1910" i="5"/>
  <c r="DP1910" i="5"/>
  <c r="DF1910" i="5"/>
  <c r="CV1910" i="5"/>
  <c r="CL1910" i="5"/>
  <c r="CB1910" i="5"/>
  <c r="BR1910" i="5"/>
  <c r="BH1910" i="5"/>
  <c r="AX1910" i="5"/>
  <c r="AN1910" i="5"/>
  <c r="FN1909" i="5"/>
  <c r="FD1909" i="5"/>
  <c r="ET1909" i="5"/>
  <c r="EJ1909" i="5"/>
  <c r="DZ1909" i="5"/>
  <c r="DP1909" i="5"/>
  <c r="DF1909" i="5"/>
  <c r="CV1909" i="5"/>
  <c r="CL1909" i="5"/>
  <c r="CB1909" i="5"/>
  <c r="BR1909" i="5"/>
  <c r="BH1909" i="5"/>
  <c r="AX1909" i="5"/>
  <c r="AN1909" i="5"/>
  <c r="FN1908" i="5"/>
  <c r="FD1908" i="5"/>
  <c r="ET1908" i="5"/>
  <c r="EJ1908" i="5"/>
  <c r="DZ1908" i="5"/>
  <c r="DP1908" i="5"/>
  <c r="DF1908" i="5"/>
  <c r="CV1908" i="5"/>
  <c r="CL1908" i="5"/>
  <c r="CB1908" i="5"/>
  <c r="BR1908" i="5"/>
  <c r="BH1908" i="5"/>
  <c r="AX1908" i="5"/>
  <c r="AN1908" i="5"/>
  <c r="FM1907" i="5"/>
  <c r="FC1907" i="5"/>
  <c r="ES1907" i="5"/>
  <c r="EI1907" i="5"/>
  <c r="DY1907" i="5"/>
  <c r="DO1907" i="5"/>
  <c r="DE1907" i="5"/>
  <c r="CU1907" i="5"/>
  <c r="CK1907" i="5"/>
  <c r="CA1907" i="5"/>
  <c r="BQ1907" i="5"/>
  <c r="BG1907" i="5"/>
  <c r="AW1907" i="5"/>
  <c r="AM1907" i="5"/>
  <c r="FN1899" i="5"/>
  <c r="FD1899" i="5"/>
  <c r="ET1899" i="5"/>
  <c r="EJ1899" i="5"/>
  <c r="DZ1899" i="5"/>
  <c r="DP1899" i="5"/>
  <c r="DF1899" i="5"/>
  <c r="CV1899" i="5"/>
  <c r="CL1899" i="5"/>
  <c r="CB1899" i="5"/>
  <c r="BR1899" i="5"/>
  <c r="BH1899" i="5"/>
  <c r="AX1899" i="5"/>
  <c r="AN1899" i="5"/>
  <c r="FO1898" i="5"/>
  <c r="FN1898" i="5"/>
  <c r="FE1898" i="5"/>
  <c r="FD1898" i="5"/>
  <c r="EU1898" i="5"/>
  <c r="ET1898" i="5"/>
  <c r="EK1898" i="5"/>
  <c r="EJ1898" i="5"/>
  <c r="EA1898" i="5"/>
  <c r="DZ1898" i="5"/>
  <c r="DQ1898" i="5"/>
  <c r="DP1898" i="5"/>
  <c r="DG1898" i="5"/>
  <c r="DF1898" i="5"/>
  <c r="CW1898" i="5"/>
  <c r="CV1898" i="5"/>
  <c r="CM1898" i="5"/>
  <c r="CL1898" i="5"/>
  <c r="CC1898" i="5"/>
  <c r="CB1898" i="5"/>
  <c r="BS1898" i="5"/>
  <c r="BR1898" i="5"/>
  <c r="BI1898" i="5"/>
  <c r="BH1898" i="5"/>
  <c r="AY1898" i="5"/>
  <c r="AX1898" i="5"/>
  <c r="AO1898" i="5"/>
  <c r="AN1898" i="5"/>
  <c r="FN1897" i="5"/>
  <c r="FD1897" i="5"/>
  <c r="ET1897" i="5"/>
  <c r="EJ1897" i="5"/>
  <c r="DZ1897" i="5"/>
  <c r="DP1897" i="5"/>
  <c r="DF1897" i="5"/>
  <c r="CV1897" i="5"/>
  <c r="CL1897" i="5"/>
  <c r="CB1897" i="5"/>
  <c r="BR1897" i="5"/>
  <c r="BH1897" i="5"/>
  <c r="AX1897" i="5"/>
  <c r="AN1897" i="5"/>
  <c r="FM1896" i="5"/>
  <c r="FC1896" i="5"/>
  <c r="ES1896" i="5"/>
  <c r="EI1896" i="5"/>
  <c r="DY1896" i="5"/>
  <c r="DO1896" i="5"/>
  <c r="DE1896" i="5"/>
  <c r="CU1896" i="5"/>
  <c r="CK1896" i="5"/>
  <c r="CA1896" i="5"/>
  <c r="BQ1896" i="5"/>
  <c r="BG1896" i="5"/>
  <c r="AW1896" i="5"/>
  <c r="AM1896" i="5"/>
  <c r="FN1895" i="5"/>
  <c r="FD1895" i="5"/>
  <c r="ET1895" i="5"/>
  <c r="EJ1895" i="5"/>
  <c r="DZ1895" i="5"/>
  <c r="DP1895" i="5"/>
  <c r="DF1895" i="5"/>
  <c r="CV1895" i="5"/>
  <c r="CL1895" i="5"/>
  <c r="CB1895" i="5"/>
  <c r="BR1895" i="5"/>
  <c r="BH1895" i="5"/>
  <c r="AX1895" i="5"/>
  <c r="AN1895" i="5"/>
  <c r="FO1894" i="5"/>
  <c r="FN1894" i="5"/>
  <c r="FE1894" i="5"/>
  <c r="FD1894" i="5"/>
  <c r="EU1894" i="5"/>
  <c r="ET1894" i="5"/>
  <c r="EK1894" i="5"/>
  <c r="EJ1894" i="5"/>
  <c r="EA1894" i="5"/>
  <c r="DZ1894" i="5"/>
  <c r="DQ1894" i="5"/>
  <c r="DP1894" i="5"/>
  <c r="DG1894" i="5"/>
  <c r="DF1894" i="5"/>
  <c r="CW1894" i="5"/>
  <c r="CV1894" i="5"/>
  <c r="CM1894" i="5"/>
  <c r="CL1894" i="5"/>
  <c r="CC1894" i="5"/>
  <c r="CB1894" i="5"/>
  <c r="BS1894" i="5"/>
  <c r="BR1894" i="5"/>
  <c r="BI1894" i="5"/>
  <c r="BH1894" i="5"/>
  <c r="AY1894" i="5"/>
  <c r="AX1894" i="5"/>
  <c r="AO1894" i="5"/>
  <c r="AN1894" i="5"/>
  <c r="FN1893" i="5"/>
  <c r="FD1893" i="5"/>
  <c r="ET1893" i="5"/>
  <c r="EJ1893" i="5"/>
  <c r="DZ1893" i="5"/>
  <c r="DP1893" i="5"/>
  <c r="DF1893" i="5"/>
  <c r="CV1893" i="5"/>
  <c r="CL1893" i="5"/>
  <c r="CB1893" i="5"/>
  <c r="BR1893" i="5"/>
  <c r="BH1893" i="5"/>
  <c r="AX1893" i="5"/>
  <c r="AN1893" i="5"/>
  <c r="FN1892" i="5"/>
  <c r="FD1892" i="5"/>
  <c r="ET1892" i="5"/>
  <c r="EJ1892" i="5"/>
  <c r="DZ1892" i="5"/>
  <c r="DP1892" i="5"/>
  <c r="DF1892" i="5"/>
  <c r="CV1892" i="5"/>
  <c r="CL1892" i="5"/>
  <c r="CB1892" i="5"/>
  <c r="BR1892" i="5"/>
  <c r="BH1892" i="5"/>
  <c r="AX1892" i="5"/>
  <c r="AN1892" i="5"/>
  <c r="FN1891" i="5"/>
  <c r="FD1891" i="5"/>
  <c r="ET1891" i="5"/>
  <c r="EJ1891" i="5"/>
  <c r="DZ1891" i="5"/>
  <c r="DP1891" i="5"/>
  <c r="DF1891" i="5"/>
  <c r="CV1891" i="5"/>
  <c r="CL1891" i="5"/>
  <c r="CB1891" i="5"/>
  <c r="BR1891" i="5"/>
  <c r="BH1891" i="5"/>
  <c r="AX1891" i="5"/>
  <c r="AN1891" i="5"/>
  <c r="FN1890" i="5"/>
  <c r="FD1890" i="5"/>
  <c r="ET1890" i="5"/>
  <c r="EJ1890" i="5"/>
  <c r="DZ1890" i="5"/>
  <c r="DP1890" i="5"/>
  <c r="DF1890" i="5"/>
  <c r="CV1890" i="5"/>
  <c r="CL1890" i="5"/>
  <c r="CB1890" i="5"/>
  <c r="BR1890" i="5"/>
  <c r="BH1890" i="5"/>
  <c r="AX1890" i="5"/>
  <c r="AN1890" i="5"/>
  <c r="FN1889" i="5"/>
  <c r="FD1889" i="5"/>
  <c r="ET1889" i="5"/>
  <c r="EJ1889" i="5"/>
  <c r="DZ1889" i="5"/>
  <c r="DP1889" i="5"/>
  <c r="DF1889" i="5"/>
  <c r="CV1889" i="5"/>
  <c r="CL1889" i="5"/>
  <c r="CB1889" i="5"/>
  <c r="BR1889" i="5"/>
  <c r="BH1889" i="5"/>
  <c r="AX1889" i="5"/>
  <c r="AN1889" i="5"/>
  <c r="FN1888" i="5"/>
  <c r="FD1888" i="5"/>
  <c r="ET1888" i="5"/>
  <c r="EJ1888" i="5"/>
  <c r="DZ1888" i="5"/>
  <c r="DP1888" i="5"/>
  <c r="DF1888" i="5"/>
  <c r="CV1888" i="5"/>
  <c r="CL1888" i="5"/>
  <c r="CB1888" i="5"/>
  <c r="BR1888" i="5"/>
  <c r="BH1888" i="5"/>
  <c r="AX1888" i="5"/>
  <c r="AN1888" i="5"/>
  <c r="FN1887" i="5"/>
  <c r="FD1887" i="5"/>
  <c r="ET1887" i="5"/>
  <c r="EJ1887" i="5"/>
  <c r="DZ1887" i="5"/>
  <c r="DP1887" i="5"/>
  <c r="DF1887" i="5"/>
  <c r="CV1887" i="5"/>
  <c r="CL1887" i="5"/>
  <c r="CB1887" i="5"/>
  <c r="BR1887" i="5"/>
  <c r="BH1887" i="5"/>
  <c r="AX1887" i="5"/>
  <c r="AN1887" i="5"/>
  <c r="FM1886" i="5"/>
  <c r="FC1886" i="5"/>
  <c r="ES1886" i="5"/>
  <c r="EI1886" i="5"/>
  <c r="DY1886" i="5"/>
  <c r="DO1886" i="5"/>
  <c r="DE1886" i="5"/>
  <c r="CU1886" i="5"/>
  <c r="CK1886" i="5"/>
  <c r="CA1886" i="5"/>
  <c r="BQ1886" i="5"/>
  <c r="BG1886" i="5"/>
  <c r="AW1886" i="5"/>
  <c r="AM1886" i="5"/>
  <c r="FN1882" i="5"/>
  <c r="FD1882" i="5"/>
  <c r="ET1882" i="5"/>
  <c r="EJ1882" i="5"/>
  <c r="DZ1882" i="5"/>
  <c r="DP1882" i="5"/>
  <c r="DF1882" i="5"/>
  <c r="CV1882" i="5"/>
  <c r="CL1882" i="5"/>
  <c r="CB1882" i="5"/>
  <c r="BR1882" i="5"/>
  <c r="BH1882" i="5"/>
  <c r="AX1882" i="5"/>
  <c r="AN1882" i="5"/>
  <c r="FO1881" i="5"/>
  <c r="FN1881" i="5"/>
  <c r="FE1881" i="5"/>
  <c r="FD1881" i="5"/>
  <c r="EU1881" i="5"/>
  <c r="ET1881" i="5"/>
  <c r="EK1881" i="5"/>
  <c r="EJ1881" i="5"/>
  <c r="EA1881" i="5"/>
  <c r="DZ1881" i="5"/>
  <c r="DQ1881" i="5"/>
  <c r="DP1881" i="5"/>
  <c r="DG1881" i="5"/>
  <c r="DF1881" i="5"/>
  <c r="CW1881" i="5"/>
  <c r="CV1881" i="5"/>
  <c r="CM1881" i="5"/>
  <c r="CL1881" i="5"/>
  <c r="CC1881" i="5"/>
  <c r="CB1881" i="5"/>
  <c r="BS1881" i="5"/>
  <c r="BR1881" i="5"/>
  <c r="BI1881" i="5"/>
  <c r="BH1881" i="5"/>
  <c r="AY1881" i="5"/>
  <c r="AX1881" i="5"/>
  <c r="AO1881" i="5"/>
  <c r="AN1881" i="5"/>
  <c r="FN1880" i="5"/>
  <c r="FD1880" i="5"/>
  <c r="ET1880" i="5"/>
  <c r="EJ1880" i="5"/>
  <c r="DZ1880" i="5"/>
  <c r="DP1880" i="5"/>
  <c r="DF1880" i="5"/>
  <c r="CV1880" i="5"/>
  <c r="CL1880" i="5"/>
  <c r="CB1880" i="5"/>
  <c r="BR1880" i="5"/>
  <c r="BH1880" i="5"/>
  <c r="AX1880" i="5"/>
  <c r="AN1880" i="5"/>
  <c r="FN1879" i="5"/>
  <c r="FD1879" i="5"/>
  <c r="ET1879" i="5"/>
  <c r="EJ1879" i="5"/>
  <c r="DZ1879" i="5"/>
  <c r="DP1879" i="5"/>
  <c r="DF1879" i="5"/>
  <c r="CV1879" i="5"/>
  <c r="CL1879" i="5"/>
  <c r="CB1879" i="5"/>
  <c r="BR1879" i="5"/>
  <c r="BH1879" i="5"/>
  <c r="AX1879" i="5"/>
  <c r="AN1879" i="5"/>
  <c r="FN1878" i="5"/>
  <c r="FD1878" i="5"/>
  <c r="ET1878" i="5"/>
  <c r="EJ1878" i="5"/>
  <c r="DZ1878" i="5"/>
  <c r="DP1878" i="5"/>
  <c r="DF1878" i="5"/>
  <c r="CV1878" i="5"/>
  <c r="CL1878" i="5"/>
  <c r="CB1878" i="5"/>
  <c r="BR1878" i="5"/>
  <c r="BH1878" i="5"/>
  <c r="AX1878" i="5"/>
  <c r="AN1878" i="5"/>
  <c r="FN1877" i="5"/>
  <c r="FD1877" i="5"/>
  <c r="ET1877" i="5"/>
  <c r="EJ1877" i="5"/>
  <c r="DZ1877" i="5"/>
  <c r="DP1877" i="5"/>
  <c r="DF1877" i="5"/>
  <c r="CV1877" i="5"/>
  <c r="CL1877" i="5"/>
  <c r="CB1877" i="5"/>
  <c r="BR1877" i="5"/>
  <c r="BH1877" i="5"/>
  <c r="AX1877" i="5"/>
  <c r="AN1877" i="5"/>
  <c r="FM1876" i="5"/>
  <c r="FC1876" i="5"/>
  <c r="ES1876" i="5"/>
  <c r="EI1876" i="5"/>
  <c r="DY1876" i="5"/>
  <c r="DO1876" i="5"/>
  <c r="DE1876" i="5"/>
  <c r="CU1876" i="5"/>
  <c r="CK1876" i="5"/>
  <c r="CA1876" i="5"/>
  <c r="BQ1876" i="5"/>
  <c r="BG1876" i="5"/>
  <c r="AW1876" i="5"/>
  <c r="AM1876" i="5"/>
  <c r="FN1872" i="5"/>
  <c r="FD1872" i="5"/>
  <c r="ET1872" i="5"/>
  <c r="EJ1872" i="5"/>
  <c r="DZ1872" i="5"/>
  <c r="DP1872" i="5"/>
  <c r="DF1872" i="5"/>
  <c r="CV1872" i="5"/>
  <c r="CL1872" i="5"/>
  <c r="CB1872" i="5"/>
  <c r="BR1872" i="5"/>
  <c r="BH1872" i="5"/>
  <c r="AX1872" i="5"/>
  <c r="AN1872" i="5"/>
  <c r="FO1871" i="5"/>
  <c r="FN1871" i="5"/>
  <c r="FE1871" i="5"/>
  <c r="FD1871" i="5"/>
  <c r="EU1871" i="5"/>
  <c r="ET1871" i="5"/>
  <c r="EK1871" i="5"/>
  <c r="EJ1871" i="5"/>
  <c r="EA1871" i="5"/>
  <c r="DZ1871" i="5"/>
  <c r="DQ1871" i="5"/>
  <c r="DP1871" i="5"/>
  <c r="DG1871" i="5"/>
  <c r="DF1871" i="5"/>
  <c r="CW1871" i="5"/>
  <c r="CV1871" i="5"/>
  <c r="CM1871" i="5"/>
  <c r="CL1871" i="5"/>
  <c r="CC1871" i="5"/>
  <c r="CB1871" i="5"/>
  <c r="BS1871" i="5"/>
  <c r="BR1871" i="5"/>
  <c r="BI1871" i="5"/>
  <c r="BH1871" i="5"/>
  <c r="AY1871" i="5"/>
  <c r="AX1871" i="5"/>
  <c r="AO1871" i="5"/>
  <c r="AN1871" i="5"/>
  <c r="FN1870" i="5"/>
  <c r="FD1870" i="5"/>
  <c r="ET1870" i="5"/>
  <c r="EJ1870" i="5"/>
  <c r="DZ1870" i="5"/>
  <c r="DP1870" i="5"/>
  <c r="DF1870" i="5"/>
  <c r="CV1870" i="5"/>
  <c r="CL1870" i="5"/>
  <c r="CB1870" i="5"/>
  <c r="BR1870" i="5"/>
  <c r="BH1870" i="5"/>
  <c r="AX1870" i="5"/>
  <c r="AN1870" i="5"/>
  <c r="FN1869" i="5"/>
  <c r="FD1869" i="5"/>
  <c r="ET1869" i="5"/>
  <c r="EJ1869" i="5"/>
  <c r="DZ1869" i="5"/>
  <c r="DP1869" i="5"/>
  <c r="DF1869" i="5"/>
  <c r="CV1869" i="5"/>
  <c r="CL1869" i="5"/>
  <c r="CB1869" i="5"/>
  <c r="BR1869" i="5"/>
  <c r="BH1869" i="5"/>
  <c r="AX1869" i="5"/>
  <c r="AN1869" i="5"/>
  <c r="FN1868" i="5"/>
  <c r="FD1868" i="5"/>
  <c r="ET1868" i="5"/>
  <c r="EJ1868" i="5"/>
  <c r="DZ1868" i="5"/>
  <c r="DP1868" i="5"/>
  <c r="DF1868" i="5"/>
  <c r="CV1868" i="5"/>
  <c r="CL1868" i="5"/>
  <c r="CB1868" i="5"/>
  <c r="BR1868" i="5"/>
  <c r="BH1868" i="5"/>
  <c r="AX1868" i="5"/>
  <c r="AN1868" i="5"/>
  <c r="FN1867" i="5"/>
  <c r="FD1867" i="5"/>
  <c r="ET1867" i="5"/>
  <c r="EJ1867" i="5"/>
  <c r="DZ1867" i="5"/>
  <c r="DP1867" i="5"/>
  <c r="DF1867" i="5"/>
  <c r="CV1867" i="5"/>
  <c r="CL1867" i="5"/>
  <c r="CB1867" i="5"/>
  <c r="BR1867" i="5"/>
  <c r="BH1867" i="5"/>
  <c r="AX1867" i="5"/>
  <c r="AN1867" i="5"/>
  <c r="FN1866" i="5"/>
  <c r="FD1866" i="5"/>
  <c r="ET1866" i="5"/>
  <c r="EJ1866" i="5"/>
  <c r="DZ1866" i="5"/>
  <c r="DP1866" i="5"/>
  <c r="DF1866" i="5"/>
  <c r="CV1866" i="5"/>
  <c r="CL1866" i="5"/>
  <c r="CB1866" i="5"/>
  <c r="BR1866" i="5"/>
  <c r="BH1866" i="5"/>
  <c r="AX1866" i="5"/>
  <c r="AN1866" i="5"/>
  <c r="FN1865" i="5"/>
  <c r="FD1865" i="5"/>
  <c r="ET1865" i="5"/>
  <c r="EJ1865" i="5"/>
  <c r="DZ1865" i="5"/>
  <c r="DP1865" i="5"/>
  <c r="DF1865" i="5"/>
  <c r="CV1865" i="5"/>
  <c r="CL1865" i="5"/>
  <c r="CB1865" i="5"/>
  <c r="BR1865" i="5"/>
  <c r="BH1865" i="5"/>
  <c r="AX1865" i="5"/>
  <c r="AN1865" i="5"/>
  <c r="FM1864" i="5"/>
  <c r="FC1864" i="5"/>
  <c r="ES1864" i="5"/>
  <c r="EI1864" i="5"/>
  <c r="DY1864" i="5"/>
  <c r="DO1864" i="5"/>
  <c r="DE1864" i="5"/>
  <c r="CU1864" i="5"/>
  <c r="CK1864" i="5"/>
  <c r="CA1864" i="5"/>
  <c r="BQ1864" i="5"/>
  <c r="BG1864" i="5"/>
  <c r="AW1864" i="5"/>
  <c r="AM1864" i="5"/>
  <c r="FN1863" i="5"/>
  <c r="FD1863" i="5"/>
  <c r="ET1863" i="5"/>
  <c r="EJ1863" i="5"/>
  <c r="DZ1863" i="5"/>
  <c r="DP1863" i="5"/>
  <c r="DF1863" i="5"/>
  <c r="CV1863" i="5"/>
  <c r="CL1863" i="5"/>
  <c r="CB1863" i="5"/>
  <c r="BR1863" i="5"/>
  <c r="BH1863" i="5"/>
  <c r="AX1863" i="5"/>
  <c r="AN1863" i="5"/>
  <c r="FO1862" i="5"/>
  <c r="FN1862" i="5"/>
  <c r="FE1862" i="5"/>
  <c r="FD1862" i="5"/>
  <c r="EU1862" i="5"/>
  <c r="ET1862" i="5"/>
  <c r="EK1862" i="5"/>
  <c r="EJ1862" i="5"/>
  <c r="EA1862" i="5"/>
  <c r="DZ1862" i="5"/>
  <c r="DQ1862" i="5"/>
  <c r="DP1862" i="5"/>
  <c r="DG1862" i="5"/>
  <c r="DF1862" i="5"/>
  <c r="CW1862" i="5"/>
  <c r="CV1862" i="5"/>
  <c r="CM1862" i="5"/>
  <c r="CL1862" i="5"/>
  <c r="CC1862" i="5"/>
  <c r="CB1862" i="5"/>
  <c r="BS1862" i="5"/>
  <c r="BR1862" i="5"/>
  <c r="BI1862" i="5"/>
  <c r="BH1862" i="5"/>
  <c r="AY1862" i="5"/>
  <c r="AX1862" i="5"/>
  <c r="AO1862" i="5"/>
  <c r="AN1862" i="5"/>
  <c r="FN1861" i="5"/>
  <c r="FD1861" i="5"/>
  <c r="ET1861" i="5"/>
  <c r="EJ1861" i="5"/>
  <c r="DZ1861" i="5"/>
  <c r="DP1861" i="5"/>
  <c r="DF1861" i="5"/>
  <c r="CV1861" i="5"/>
  <c r="CL1861" i="5"/>
  <c r="CB1861" i="5"/>
  <c r="BR1861" i="5"/>
  <c r="BH1861" i="5"/>
  <c r="AX1861" i="5"/>
  <c r="AN1861" i="5"/>
  <c r="FN1860" i="5"/>
  <c r="FD1860" i="5"/>
  <c r="ET1860" i="5"/>
  <c r="EJ1860" i="5"/>
  <c r="DZ1860" i="5"/>
  <c r="DP1860" i="5"/>
  <c r="DF1860" i="5"/>
  <c r="CV1860" i="5"/>
  <c r="CL1860" i="5"/>
  <c r="CB1860" i="5"/>
  <c r="BR1860" i="5"/>
  <c r="BH1860" i="5"/>
  <c r="AX1860" i="5"/>
  <c r="AN1860" i="5"/>
  <c r="FN1859" i="5"/>
  <c r="FD1859" i="5"/>
  <c r="ET1859" i="5"/>
  <c r="EJ1859" i="5"/>
  <c r="DZ1859" i="5"/>
  <c r="DP1859" i="5"/>
  <c r="DF1859" i="5"/>
  <c r="CV1859" i="5"/>
  <c r="CL1859" i="5"/>
  <c r="CB1859" i="5"/>
  <c r="BR1859" i="5"/>
  <c r="BH1859" i="5"/>
  <c r="AX1859" i="5"/>
  <c r="AN1859" i="5"/>
  <c r="FN1858" i="5"/>
  <c r="FD1858" i="5"/>
  <c r="ET1858" i="5"/>
  <c r="EJ1858" i="5"/>
  <c r="DZ1858" i="5"/>
  <c r="DP1858" i="5"/>
  <c r="DF1858" i="5"/>
  <c r="CV1858" i="5"/>
  <c r="CL1858" i="5"/>
  <c r="CB1858" i="5"/>
  <c r="BR1858" i="5"/>
  <c r="BH1858" i="5"/>
  <c r="AX1858" i="5"/>
  <c r="AN1858" i="5"/>
  <c r="FM1857" i="5"/>
  <c r="FC1857" i="5"/>
  <c r="ES1857" i="5"/>
  <c r="EI1857" i="5"/>
  <c r="DY1857" i="5"/>
  <c r="DO1857" i="5"/>
  <c r="DE1857" i="5"/>
  <c r="CU1857" i="5"/>
  <c r="CK1857" i="5"/>
  <c r="CA1857" i="5"/>
  <c r="BQ1857" i="5"/>
  <c r="BG1857" i="5"/>
  <c r="AW1857" i="5"/>
  <c r="AM1857" i="5"/>
  <c r="FN1852" i="5"/>
  <c r="FD1852" i="5"/>
  <c r="ET1852" i="5"/>
  <c r="EJ1852" i="5"/>
  <c r="DZ1852" i="5"/>
  <c r="DP1852" i="5"/>
  <c r="DF1852" i="5"/>
  <c r="CV1852" i="5"/>
  <c r="CL1852" i="5"/>
  <c r="CB1852" i="5"/>
  <c r="BR1852" i="5"/>
  <c r="BH1852" i="5"/>
  <c r="AX1852" i="5"/>
  <c r="AN1852" i="5"/>
  <c r="FO1851" i="5"/>
  <c r="FN1851" i="5"/>
  <c r="FE1851" i="5"/>
  <c r="FD1851" i="5"/>
  <c r="EU1851" i="5"/>
  <c r="ET1851" i="5"/>
  <c r="EK1851" i="5"/>
  <c r="EJ1851" i="5"/>
  <c r="EA1851" i="5"/>
  <c r="DZ1851" i="5"/>
  <c r="DQ1851" i="5"/>
  <c r="DP1851" i="5"/>
  <c r="DG1851" i="5"/>
  <c r="DF1851" i="5"/>
  <c r="CW1851" i="5"/>
  <c r="CV1851" i="5"/>
  <c r="CM1851" i="5"/>
  <c r="CL1851" i="5"/>
  <c r="CC1851" i="5"/>
  <c r="CB1851" i="5"/>
  <c r="BS1851" i="5"/>
  <c r="BR1851" i="5"/>
  <c r="BI1851" i="5"/>
  <c r="BH1851" i="5"/>
  <c r="AY1851" i="5"/>
  <c r="AX1851" i="5"/>
  <c r="AO1851" i="5"/>
  <c r="AN1851" i="5"/>
  <c r="FN1850" i="5"/>
  <c r="FD1850" i="5"/>
  <c r="ET1850" i="5"/>
  <c r="EJ1850" i="5"/>
  <c r="DZ1850" i="5"/>
  <c r="DP1850" i="5"/>
  <c r="DF1850" i="5"/>
  <c r="CV1850" i="5"/>
  <c r="CL1850" i="5"/>
  <c r="CB1850" i="5"/>
  <c r="BR1850" i="5"/>
  <c r="BH1850" i="5"/>
  <c r="AX1850" i="5"/>
  <c r="AN1850" i="5"/>
  <c r="FN1849" i="5"/>
  <c r="FD1849" i="5"/>
  <c r="ET1849" i="5"/>
  <c r="EJ1849" i="5"/>
  <c r="DZ1849" i="5"/>
  <c r="DP1849" i="5"/>
  <c r="DF1849" i="5"/>
  <c r="CV1849" i="5"/>
  <c r="CL1849" i="5"/>
  <c r="CB1849" i="5"/>
  <c r="BR1849" i="5"/>
  <c r="BH1849" i="5"/>
  <c r="AX1849" i="5"/>
  <c r="AN1849" i="5"/>
  <c r="FN1848" i="5"/>
  <c r="FD1848" i="5"/>
  <c r="ET1848" i="5"/>
  <c r="EJ1848" i="5"/>
  <c r="DZ1848" i="5"/>
  <c r="DP1848" i="5"/>
  <c r="DF1848" i="5"/>
  <c r="CV1848" i="5"/>
  <c r="CL1848" i="5"/>
  <c r="CB1848" i="5"/>
  <c r="BR1848" i="5"/>
  <c r="BH1848" i="5"/>
  <c r="AX1848" i="5"/>
  <c r="AN1848" i="5"/>
  <c r="FM1847" i="5"/>
  <c r="FC1847" i="5"/>
  <c r="ES1847" i="5"/>
  <c r="EI1847" i="5"/>
  <c r="DY1847" i="5"/>
  <c r="DO1847" i="5"/>
  <c r="DE1847" i="5"/>
  <c r="CU1847" i="5"/>
  <c r="CK1847" i="5"/>
  <c r="CA1847" i="5"/>
  <c r="BQ1847" i="5"/>
  <c r="BG1847" i="5"/>
  <c r="AW1847" i="5"/>
  <c r="AM1847" i="5"/>
  <c r="FN1846" i="5"/>
  <c r="FD1846" i="5"/>
  <c r="ET1846" i="5"/>
  <c r="EJ1846" i="5"/>
  <c r="DZ1846" i="5"/>
  <c r="DP1846" i="5"/>
  <c r="DF1846" i="5"/>
  <c r="CV1846" i="5"/>
  <c r="CL1846" i="5"/>
  <c r="CB1846" i="5"/>
  <c r="BR1846" i="5"/>
  <c r="BH1846" i="5"/>
  <c r="AX1846" i="5"/>
  <c r="AN1846" i="5"/>
  <c r="FO1845" i="5"/>
  <c r="FN1845" i="5"/>
  <c r="FE1845" i="5"/>
  <c r="FD1845" i="5"/>
  <c r="EU1845" i="5"/>
  <c r="ET1845" i="5"/>
  <c r="EK1845" i="5"/>
  <c r="EJ1845" i="5"/>
  <c r="EA1845" i="5"/>
  <c r="DZ1845" i="5"/>
  <c r="DQ1845" i="5"/>
  <c r="DP1845" i="5"/>
  <c r="DG1845" i="5"/>
  <c r="DF1845" i="5"/>
  <c r="CW1845" i="5"/>
  <c r="CV1845" i="5"/>
  <c r="CM1845" i="5"/>
  <c r="CL1845" i="5"/>
  <c r="CC1845" i="5"/>
  <c r="CB1845" i="5"/>
  <c r="BS1845" i="5"/>
  <c r="BR1845" i="5"/>
  <c r="BI1845" i="5"/>
  <c r="BH1845" i="5"/>
  <c r="AY1845" i="5"/>
  <c r="AX1845" i="5"/>
  <c r="AO1845" i="5"/>
  <c r="AN1845" i="5"/>
  <c r="FN1844" i="5"/>
  <c r="FD1844" i="5"/>
  <c r="ET1844" i="5"/>
  <c r="EJ1844" i="5"/>
  <c r="DZ1844" i="5"/>
  <c r="DP1844" i="5"/>
  <c r="DF1844" i="5"/>
  <c r="CV1844" i="5"/>
  <c r="CL1844" i="5"/>
  <c r="CB1844" i="5"/>
  <c r="BR1844" i="5"/>
  <c r="BH1844" i="5"/>
  <c r="AX1844" i="5"/>
  <c r="AN1844" i="5"/>
  <c r="FN1843" i="5"/>
  <c r="FD1843" i="5"/>
  <c r="ET1843" i="5"/>
  <c r="EJ1843" i="5"/>
  <c r="DZ1843" i="5"/>
  <c r="DP1843" i="5"/>
  <c r="DF1843" i="5"/>
  <c r="CV1843" i="5"/>
  <c r="CL1843" i="5"/>
  <c r="CB1843" i="5"/>
  <c r="BR1843" i="5"/>
  <c r="BH1843" i="5"/>
  <c r="AX1843" i="5"/>
  <c r="AN1843" i="5"/>
  <c r="FN1842" i="5"/>
  <c r="FD1842" i="5"/>
  <c r="ET1842" i="5"/>
  <c r="EJ1842" i="5"/>
  <c r="DZ1842" i="5"/>
  <c r="DP1842" i="5"/>
  <c r="DF1842" i="5"/>
  <c r="CV1842" i="5"/>
  <c r="CL1842" i="5"/>
  <c r="CB1842" i="5"/>
  <c r="BR1842" i="5"/>
  <c r="BH1842" i="5"/>
  <c r="AX1842" i="5"/>
  <c r="AN1842" i="5"/>
  <c r="FN1841" i="5"/>
  <c r="FD1841" i="5"/>
  <c r="ET1841" i="5"/>
  <c r="EJ1841" i="5"/>
  <c r="DZ1841" i="5"/>
  <c r="DP1841" i="5"/>
  <c r="DF1841" i="5"/>
  <c r="CV1841" i="5"/>
  <c r="CL1841" i="5"/>
  <c r="CB1841" i="5"/>
  <c r="BR1841" i="5"/>
  <c r="BH1841" i="5"/>
  <c r="AX1841" i="5"/>
  <c r="AN1841" i="5"/>
  <c r="FN1840" i="5"/>
  <c r="FD1840" i="5"/>
  <c r="ET1840" i="5"/>
  <c r="EJ1840" i="5"/>
  <c r="DZ1840" i="5"/>
  <c r="DP1840" i="5"/>
  <c r="DF1840" i="5"/>
  <c r="CV1840" i="5"/>
  <c r="CL1840" i="5"/>
  <c r="CB1840" i="5"/>
  <c r="BR1840" i="5"/>
  <c r="BH1840" i="5"/>
  <c r="AX1840" i="5"/>
  <c r="AN1840" i="5"/>
  <c r="FM1839" i="5"/>
  <c r="FC1839" i="5"/>
  <c r="ES1839" i="5"/>
  <c r="EI1839" i="5"/>
  <c r="DY1839" i="5"/>
  <c r="DO1839" i="5"/>
  <c r="DE1839" i="5"/>
  <c r="CU1839" i="5"/>
  <c r="CK1839" i="5"/>
  <c r="CA1839" i="5"/>
  <c r="BQ1839" i="5"/>
  <c r="BG1839" i="5"/>
  <c r="AW1839" i="5"/>
  <c r="AM1839" i="5"/>
  <c r="FN1832" i="5"/>
  <c r="FD1832" i="5"/>
  <c r="ET1832" i="5"/>
  <c r="EJ1832" i="5"/>
  <c r="DZ1832" i="5"/>
  <c r="DP1832" i="5"/>
  <c r="DF1832" i="5"/>
  <c r="CV1832" i="5"/>
  <c r="CL1832" i="5"/>
  <c r="CB1832" i="5"/>
  <c r="BR1832" i="5"/>
  <c r="BH1832" i="5"/>
  <c r="AX1832" i="5"/>
  <c r="AN1832" i="5"/>
  <c r="FO1831" i="5"/>
  <c r="FN1831" i="5"/>
  <c r="FE1831" i="5"/>
  <c r="FD1831" i="5"/>
  <c r="EU1831" i="5"/>
  <c r="ET1831" i="5"/>
  <c r="EK1831" i="5"/>
  <c r="EJ1831" i="5"/>
  <c r="EA1831" i="5"/>
  <c r="DZ1831" i="5"/>
  <c r="DQ1831" i="5"/>
  <c r="DP1831" i="5"/>
  <c r="DG1831" i="5"/>
  <c r="DF1831" i="5"/>
  <c r="CW1831" i="5"/>
  <c r="CV1831" i="5"/>
  <c r="CM1831" i="5"/>
  <c r="CL1831" i="5"/>
  <c r="CC1831" i="5"/>
  <c r="CB1831" i="5"/>
  <c r="BS1831" i="5"/>
  <c r="BR1831" i="5"/>
  <c r="BI1831" i="5"/>
  <c r="BH1831" i="5"/>
  <c r="AY1831" i="5"/>
  <c r="AX1831" i="5"/>
  <c r="AO1831" i="5"/>
  <c r="AN1831" i="5"/>
  <c r="FN1830" i="5"/>
  <c r="FD1830" i="5"/>
  <c r="ET1830" i="5"/>
  <c r="EJ1830" i="5"/>
  <c r="DZ1830" i="5"/>
  <c r="DP1830" i="5"/>
  <c r="DF1830" i="5"/>
  <c r="CV1830" i="5"/>
  <c r="CL1830" i="5"/>
  <c r="CB1830" i="5"/>
  <c r="BR1830" i="5"/>
  <c r="BH1830" i="5"/>
  <c r="AX1830" i="5"/>
  <c r="AN1830" i="5"/>
  <c r="FM1829" i="5"/>
  <c r="FC1829" i="5"/>
  <c r="ES1829" i="5"/>
  <c r="EI1829" i="5"/>
  <c r="DY1829" i="5"/>
  <c r="DO1829" i="5"/>
  <c r="DE1829" i="5"/>
  <c r="CU1829" i="5"/>
  <c r="CK1829" i="5"/>
  <c r="CA1829" i="5"/>
  <c r="BQ1829" i="5"/>
  <c r="BG1829" i="5"/>
  <c r="AW1829" i="5"/>
  <c r="AM1829" i="5"/>
  <c r="FN1826" i="5"/>
  <c r="FD1826" i="5"/>
  <c r="ET1826" i="5"/>
  <c r="EJ1826" i="5"/>
  <c r="DZ1826" i="5"/>
  <c r="DP1826" i="5"/>
  <c r="DF1826" i="5"/>
  <c r="CV1826" i="5"/>
  <c r="CL1826" i="5"/>
  <c r="CB1826" i="5"/>
  <c r="BR1826" i="5"/>
  <c r="BH1826" i="5"/>
  <c r="AX1826" i="5"/>
  <c r="AN1826" i="5"/>
  <c r="FO1825" i="5"/>
  <c r="FN1825" i="5"/>
  <c r="FE1825" i="5"/>
  <c r="FD1825" i="5"/>
  <c r="EU1825" i="5"/>
  <c r="ET1825" i="5"/>
  <c r="EK1825" i="5"/>
  <c r="EJ1825" i="5"/>
  <c r="EA1825" i="5"/>
  <c r="DZ1825" i="5"/>
  <c r="DQ1825" i="5"/>
  <c r="DP1825" i="5"/>
  <c r="DG1825" i="5"/>
  <c r="DF1825" i="5"/>
  <c r="CW1825" i="5"/>
  <c r="CV1825" i="5"/>
  <c r="CM1825" i="5"/>
  <c r="CL1825" i="5"/>
  <c r="CC1825" i="5"/>
  <c r="CB1825" i="5"/>
  <c r="BS1825" i="5"/>
  <c r="BR1825" i="5"/>
  <c r="BI1825" i="5"/>
  <c r="BH1825" i="5"/>
  <c r="AY1825" i="5"/>
  <c r="AX1825" i="5"/>
  <c r="AO1825" i="5"/>
  <c r="AN1825" i="5"/>
  <c r="FN1824" i="5"/>
  <c r="FD1824" i="5"/>
  <c r="ET1824" i="5"/>
  <c r="EJ1824" i="5"/>
  <c r="DZ1824" i="5"/>
  <c r="DP1824" i="5"/>
  <c r="DF1824" i="5"/>
  <c r="CV1824" i="5"/>
  <c r="CL1824" i="5"/>
  <c r="CB1824" i="5"/>
  <c r="BR1824" i="5"/>
  <c r="BH1824" i="5"/>
  <c r="AX1824" i="5"/>
  <c r="AN1824" i="5"/>
  <c r="FN1823" i="5"/>
  <c r="FD1823" i="5"/>
  <c r="ET1823" i="5"/>
  <c r="EJ1823" i="5"/>
  <c r="DZ1823" i="5"/>
  <c r="DP1823" i="5"/>
  <c r="DF1823" i="5"/>
  <c r="CV1823" i="5"/>
  <c r="CL1823" i="5"/>
  <c r="CB1823" i="5"/>
  <c r="BR1823" i="5"/>
  <c r="BH1823" i="5"/>
  <c r="AX1823" i="5"/>
  <c r="AN1823" i="5"/>
  <c r="FN1822" i="5"/>
  <c r="FD1822" i="5"/>
  <c r="ET1822" i="5"/>
  <c r="EJ1822" i="5"/>
  <c r="DZ1822" i="5"/>
  <c r="DP1822" i="5"/>
  <c r="DF1822" i="5"/>
  <c r="CV1822" i="5"/>
  <c r="CL1822" i="5"/>
  <c r="CB1822" i="5"/>
  <c r="BR1822" i="5"/>
  <c r="BH1822" i="5"/>
  <c r="AX1822" i="5"/>
  <c r="AN1822" i="5"/>
  <c r="FM1821" i="5"/>
  <c r="FC1821" i="5"/>
  <c r="ES1821" i="5"/>
  <c r="EI1821" i="5"/>
  <c r="DY1821" i="5"/>
  <c r="DO1821" i="5"/>
  <c r="DE1821" i="5"/>
  <c r="CU1821" i="5"/>
  <c r="CK1821" i="5"/>
  <c r="CA1821" i="5"/>
  <c r="BQ1821" i="5"/>
  <c r="BG1821" i="5"/>
  <c r="AW1821" i="5"/>
  <c r="AM1821" i="5"/>
  <c r="FN1820" i="5"/>
  <c r="FD1820" i="5"/>
  <c r="ET1820" i="5"/>
  <c r="EJ1820" i="5"/>
  <c r="DZ1820" i="5"/>
  <c r="DP1820" i="5"/>
  <c r="DF1820" i="5"/>
  <c r="CV1820" i="5"/>
  <c r="CL1820" i="5"/>
  <c r="CB1820" i="5"/>
  <c r="BR1820" i="5"/>
  <c r="BH1820" i="5"/>
  <c r="AX1820" i="5"/>
  <c r="AN1820" i="5"/>
  <c r="FO1819" i="5"/>
  <c r="FN1819" i="5"/>
  <c r="FE1819" i="5"/>
  <c r="FD1819" i="5"/>
  <c r="EU1819" i="5"/>
  <c r="ET1819" i="5"/>
  <c r="EK1819" i="5"/>
  <c r="EJ1819" i="5"/>
  <c r="EA1819" i="5"/>
  <c r="DZ1819" i="5"/>
  <c r="DQ1819" i="5"/>
  <c r="DP1819" i="5"/>
  <c r="DG1819" i="5"/>
  <c r="DF1819" i="5"/>
  <c r="CW1819" i="5"/>
  <c r="CV1819" i="5"/>
  <c r="CM1819" i="5"/>
  <c r="CL1819" i="5"/>
  <c r="CC1819" i="5"/>
  <c r="CB1819" i="5"/>
  <c r="BS1819" i="5"/>
  <c r="BR1819" i="5"/>
  <c r="BI1819" i="5"/>
  <c r="BH1819" i="5"/>
  <c r="AY1819" i="5"/>
  <c r="AX1819" i="5"/>
  <c r="AO1819" i="5"/>
  <c r="AN1819" i="5"/>
  <c r="FN1818" i="5"/>
  <c r="FD1818" i="5"/>
  <c r="ET1818" i="5"/>
  <c r="EJ1818" i="5"/>
  <c r="DZ1818" i="5"/>
  <c r="DP1818" i="5"/>
  <c r="DF1818" i="5"/>
  <c r="CV1818" i="5"/>
  <c r="CL1818" i="5"/>
  <c r="CB1818" i="5"/>
  <c r="BR1818" i="5"/>
  <c r="BH1818" i="5"/>
  <c r="AX1818" i="5"/>
  <c r="AN1818" i="5"/>
  <c r="FN1817" i="5"/>
  <c r="FD1817" i="5"/>
  <c r="ET1817" i="5"/>
  <c r="EJ1817" i="5"/>
  <c r="DZ1817" i="5"/>
  <c r="DP1817" i="5"/>
  <c r="DF1817" i="5"/>
  <c r="CV1817" i="5"/>
  <c r="CL1817" i="5"/>
  <c r="CB1817" i="5"/>
  <c r="BR1817" i="5"/>
  <c r="BH1817" i="5"/>
  <c r="AX1817" i="5"/>
  <c r="AN1817" i="5"/>
  <c r="FN1816" i="5"/>
  <c r="FD1816" i="5"/>
  <c r="ET1816" i="5"/>
  <c r="EJ1816" i="5"/>
  <c r="DZ1816" i="5"/>
  <c r="DP1816" i="5"/>
  <c r="DF1816" i="5"/>
  <c r="CV1816" i="5"/>
  <c r="CL1816" i="5"/>
  <c r="CB1816" i="5"/>
  <c r="BR1816" i="5"/>
  <c r="BH1816" i="5"/>
  <c r="AX1816" i="5"/>
  <c r="AN1816" i="5"/>
  <c r="FN1815" i="5"/>
  <c r="FD1815" i="5"/>
  <c r="ET1815" i="5"/>
  <c r="EJ1815" i="5"/>
  <c r="DZ1815" i="5"/>
  <c r="DP1815" i="5"/>
  <c r="DF1815" i="5"/>
  <c r="CV1815" i="5"/>
  <c r="CL1815" i="5"/>
  <c r="CB1815" i="5"/>
  <c r="BR1815" i="5"/>
  <c r="BH1815" i="5"/>
  <c r="AX1815" i="5"/>
  <c r="AN1815" i="5"/>
  <c r="FN1814" i="5"/>
  <c r="FD1814" i="5"/>
  <c r="ET1814" i="5"/>
  <c r="EJ1814" i="5"/>
  <c r="DZ1814" i="5"/>
  <c r="DP1814" i="5"/>
  <c r="DF1814" i="5"/>
  <c r="CV1814" i="5"/>
  <c r="CL1814" i="5"/>
  <c r="CB1814" i="5"/>
  <c r="BR1814" i="5"/>
  <c r="BH1814" i="5"/>
  <c r="AX1814" i="5"/>
  <c r="AN1814" i="5"/>
  <c r="FN1813" i="5"/>
  <c r="FD1813" i="5"/>
  <c r="ET1813" i="5"/>
  <c r="EJ1813" i="5"/>
  <c r="DZ1813" i="5"/>
  <c r="DP1813" i="5"/>
  <c r="DF1813" i="5"/>
  <c r="CV1813" i="5"/>
  <c r="CL1813" i="5"/>
  <c r="CB1813" i="5"/>
  <c r="BR1813" i="5"/>
  <c r="BH1813" i="5"/>
  <c r="AX1813" i="5"/>
  <c r="AN1813" i="5"/>
  <c r="FN1812" i="5"/>
  <c r="FD1812" i="5"/>
  <c r="ET1812" i="5"/>
  <c r="EJ1812" i="5"/>
  <c r="DZ1812" i="5"/>
  <c r="DP1812" i="5"/>
  <c r="DF1812" i="5"/>
  <c r="CV1812" i="5"/>
  <c r="CL1812" i="5"/>
  <c r="CB1812" i="5"/>
  <c r="BR1812" i="5"/>
  <c r="BH1812" i="5"/>
  <c r="AX1812" i="5"/>
  <c r="AN1812" i="5"/>
  <c r="FN1811" i="5"/>
  <c r="FD1811" i="5"/>
  <c r="ET1811" i="5"/>
  <c r="EJ1811" i="5"/>
  <c r="DZ1811" i="5"/>
  <c r="DP1811" i="5"/>
  <c r="DF1811" i="5"/>
  <c r="CV1811" i="5"/>
  <c r="CL1811" i="5"/>
  <c r="CB1811" i="5"/>
  <c r="BR1811" i="5"/>
  <c r="BH1811" i="5"/>
  <c r="AX1811" i="5"/>
  <c r="AN1811" i="5"/>
  <c r="FN1810" i="5"/>
  <c r="FD1810" i="5"/>
  <c r="ET1810" i="5"/>
  <c r="EJ1810" i="5"/>
  <c r="DZ1810" i="5"/>
  <c r="DP1810" i="5"/>
  <c r="DF1810" i="5"/>
  <c r="CV1810" i="5"/>
  <c r="CL1810" i="5"/>
  <c r="CB1810" i="5"/>
  <c r="BR1810" i="5"/>
  <c r="BH1810" i="5"/>
  <c r="AX1810" i="5"/>
  <c r="AN1810" i="5"/>
  <c r="FN1809" i="5"/>
  <c r="FD1809" i="5"/>
  <c r="ET1809" i="5"/>
  <c r="EJ1809" i="5"/>
  <c r="DZ1809" i="5"/>
  <c r="DP1809" i="5"/>
  <c r="DF1809" i="5"/>
  <c r="CV1809" i="5"/>
  <c r="CL1809" i="5"/>
  <c r="CB1809" i="5"/>
  <c r="BR1809" i="5"/>
  <c r="BH1809" i="5"/>
  <c r="AX1809" i="5"/>
  <c r="AN1809" i="5"/>
  <c r="FN1808" i="5"/>
  <c r="FD1808" i="5"/>
  <c r="ET1808" i="5"/>
  <c r="EJ1808" i="5"/>
  <c r="DZ1808" i="5"/>
  <c r="DP1808" i="5"/>
  <c r="DF1808" i="5"/>
  <c r="CV1808" i="5"/>
  <c r="CL1808" i="5"/>
  <c r="CB1808" i="5"/>
  <c r="BR1808" i="5"/>
  <c r="BH1808" i="5"/>
  <c r="AX1808" i="5"/>
  <c r="AN1808" i="5"/>
  <c r="FN1807" i="5"/>
  <c r="FD1807" i="5"/>
  <c r="ET1807" i="5"/>
  <c r="EJ1807" i="5"/>
  <c r="DZ1807" i="5"/>
  <c r="DP1807" i="5"/>
  <c r="DF1807" i="5"/>
  <c r="CV1807" i="5"/>
  <c r="CL1807" i="5"/>
  <c r="CB1807" i="5"/>
  <c r="BR1807" i="5"/>
  <c r="BH1807" i="5"/>
  <c r="AX1807" i="5"/>
  <c r="AN1807" i="5"/>
  <c r="FN1806" i="5"/>
  <c r="FD1806" i="5"/>
  <c r="ET1806" i="5"/>
  <c r="EJ1806" i="5"/>
  <c r="DZ1806" i="5"/>
  <c r="DP1806" i="5"/>
  <c r="DF1806" i="5"/>
  <c r="CV1806" i="5"/>
  <c r="CL1806" i="5"/>
  <c r="CB1806" i="5"/>
  <c r="BR1806" i="5"/>
  <c r="BH1806" i="5"/>
  <c r="AX1806" i="5"/>
  <c r="AN1806" i="5"/>
  <c r="FN1805" i="5"/>
  <c r="FD1805" i="5"/>
  <c r="ET1805" i="5"/>
  <c r="EJ1805" i="5"/>
  <c r="DZ1805" i="5"/>
  <c r="DP1805" i="5"/>
  <c r="DF1805" i="5"/>
  <c r="CV1805" i="5"/>
  <c r="CL1805" i="5"/>
  <c r="CB1805" i="5"/>
  <c r="BR1805" i="5"/>
  <c r="BH1805" i="5"/>
  <c r="AX1805" i="5"/>
  <c r="AN1805" i="5"/>
  <c r="FN1804" i="5"/>
  <c r="FD1804" i="5"/>
  <c r="ET1804" i="5"/>
  <c r="EJ1804" i="5"/>
  <c r="DZ1804" i="5"/>
  <c r="DP1804" i="5"/>
  <c r="DF1804" i="5"/>
  <c r="CV1804" i="5"/>
  <c r="CL1804" i="5"/>
  <c r="CB1804" i="5"/>
  <c r="BR1804" i="5"/>
  <c r="BH1804" i="5"/>
  <c r="AX1804" i="5"/>
  <c r="AN1804" i="5"/>
  <c r="FN1803" i="5"/>
  <c r="FD1803" i="5"/>
  <c r="ET1803" i="5"/>
  <c r="EJ1803" i="5"/>
  <c r="DZ1803" i="5"/>
  <c r="DP1803" i="5"/>
  <c r="DF1803" i="5"/>
  <c r="CV1803" i="5"/>
  <c r="CL1803" i="5"/>
  <c r="CB1803" i="5"/>
  <c r="BR1803" i="5"/>
  <c r="BH1803" i="5"/>
  <c r="AX1803" i="5"/>
  <c r="AN1803" i="5"/>
  <c r="FM1802" i="5"/>
  <c r="FC1802" i="5"/>
  <c r="ES1802" i="5"/>
  <c r="EI1802" i="5"/>
  <c r="DY1802" i="5"/>
  <c r="DO1802" i="5"/>
  <c r="DE1802" i="5"/>
  <c r="CU1802" i="5"/>
  <c r="CK1802" i="5"/>
  <c r="CA1802" i="5"/>
  <c r="BQ1802" i="5"/>
  <c r="BG1802" i="5"/>
  <c r="AW1802" i="5"/>
  <c r="AM1802" i="5"/>
  <c r="FN1798" i="5"/>
  <c r="FD1798" i="5"/>
  <c r="ET1798" i="5"/>
  <c r="EJ1798" i="5"/>
  <c r="DZ1798" i="5"/>
  <c r="DP1798" i="5"/>
  <c r="DF1798" i="5"/>
  <c r="CV1798" i="5"/>
  <c r="CL1798" i="5"/>
  <c r="CB1798" i="5"/>
  <c r="BR1798" i="5"/>
  <c r="BH1798" i="5"/>
  <c r="AX1798" i="5"/>
  <c r="AN1798" i="5"/>
  <c r="FO1797" i="5"/>
  <c r="FN1797" i="5"/>
  <c r="FE1797" i="5"/>
  <c r="FD1797" i="5"/>
  <c r="EU1797" i="5"/>
  <c r="ET1797" i="5"/>
  <c r="EK1797" i="5"/>
  <c r="EJ1797" i="5"/>
  <c r="EA1797" i="5"/>
  <c r="DZ1797" i="5"/>
  <c r="DQ1797" i="5"/>
  <c r="DP1797" i="5"/>
  <c r="DG1797" i="5"/>
  <c r="DF1797" i="5"/>
  <c r="CW1797" i="5"/>
  <c r="CV1797" i="5"/>
  <c r="CM1797" i="5"/>
  <c r="CL1797" i="5"/>
  <c r="CC1797" i="5"/>
  <c r="CB1797" i="5"/>
  <c r="BS1797" i="5"/>
  <c r="BR1797" i="5"/>
  <c r="BI1797" i="5"/>
  <c r="BH1797" i="5"/>
  <c r="AY1797" i="5"/>
  <c r="AX1797" i="5"/>
  <c r="AO1797" i="5"/>
  <c r="AN1797" i="5"/>
  <c r="FN1796" i="5"/>
  <c r="FD1796" i="5"/>
  <c r="ET1796" i="5"/>
  <c r="EJ1796" i="5"/>
  <c r="DZ1796" i="5"/>
  <c r="DP1796" i="5"/>
  <c r="DF1796" i="5"/>
  <c r="CV1796" i="5"/>
  <c r="CL1796" i="5"/>
  <c r="CB1796" i="5"/>
  <c r="BR1796" i="5"/>
  <c r="BH1796" i="5"/>
  <c r="AX1796" i="5"/>
  <c r="AN1796" i="5"/>
  <c r="FN1795" i="5"/>
  <c r="FD1795" i="5"/>
  <c r="ET1795" i="5"/>
  <c r="EJ1795" i="5"/>
  <c r="DZ1795" i="5"/>
  <c r="DP1795" i="5"/>
  <c r="DF1795" i="5"/>
  <c r="CV1795" i="5"/>
  <c r="CL1795" i="5"/>
  <c r="CB1795" i="5"/>
  <c r="BR1795" i="5"/>
  <c r="BH1795" i="5"/>
  <c r="AX1795" i="5"/>
  <c r="AN1795" i="5"/>
  <c r="FN1794" i="5"/>
  <c r="FD1794" i="5"/>
  <c r="ET1794" i="5"/>
  <c r="EJ1794" i="5"/>
  <c r="DZ1794" i="5"/>
  <c r="DP1794" i="5"/>
  <c r="DF1794" i="5"/>
  <c r="CV1794" i="5"/>
  <c r="CL1794" i="5"/>
  <c r="CB1794" i="5"/>
  <c r="BR1794" i="5"/>
  <c r="BH1794" i="5"/>
  <c r="AX1794" i="5"/>
  <c r="AN1794" i="5"/>
  <c r="FM1793" i="5"/>
  <c r="FC1793" i="5"/>
  <c r="ES1793" i="5"/>
  <c r="EI1793" i="5"/>
  <c r="DY1793" i="5"/>
  <c r="DO1793" i="5"/>
  <c r="DE1793" i="5"/>
  <c r="CU1793" i="5"/>
  <c r="CK1793" i="5"/>
  <c r="CA1793" i="5"/>
  <c r="BQ1793" i="5"/>
  <c r="BG1793" i="5"/>
  <c r="AW1793" i="5"/>
  <c r="AM1793" i="5"/>
  <c r="FN1788" i="5"/>
  <c r="FD1788" i="5"/>
  <c r="ET1788" i="5"/>
  <c r="EJ1788" i="5"/>
  <c r="DZ1788" i="5"/>
  <c r="DP1788" i="5"/>
  <c r="DF1788" i="5"/>
  <c r="CV1788" i="5"/>
  <c r="CL1788" i="5"/>
  <c r="CB1788" i="5"/>
  <c r="BR1788" i="5"/>
  <c r="BH1788" i="5"/>
  <c r="AX1788" i="5"/>
  <c r="AN1788" i="5"/>
  <c r="FO1787" i="5"/>
  <c r="FN1787" i="5"/>
  <c r="FE1787" i="5"/>
  <c r="FD1787" i="5"/>
  <c r="EU1787" i="5"/>
  <c r="ET1787" i="5"/>
  <c r="EK1787" i="5"/>
  <c r="EJ1787" i="5"/>
  <c r="EA1787" i="5"/>
  <c r="DZ1787" i="5"/>
  <c r="DQ1787" i="5"/>
  <c r="DP1787" i="5"/>
  <c r="DG1787" i="5"/>
  <c r="DF1787" i="5"/>
  <c r="CW1787" i="5"/>
  <c r="CV1787" i="5"/>
  <c r="CM1787" i="5"/>
  <c r="CL1787" i="5"/>
  <c r="CC1787" i="5"/>
  <c r="CB1787" i="5"/>
  <c r="BS1787" i="5"/>
  <c r="BR1787" i="5"/>
  <c r="BI1787" i="5"/>
  <c r="BH1787" i="5"/>
  <c r="AY1787" i="5"/>
  <c r="AX1787" i="5"/>
  <c r="AO1787" i="5"/>
  <c r="AN1787" i="5"/>
  <c r="FN1786" i="5"/>
  <c r="FD1786" i="5"/>
  <c r="ET1786" i="5"/>
  <c r="EJ1786" i="5"/>
  <c r="DZ1786" i="5"/>
  <c r="DP1786" i="5"/>
  <c r="DF1786" i="5"/>
  <c r="CV1786" i="5"/>
  <c r="CL1786" i="5"/>
  <c r="CB1786" i="5"/>
  <c r="BR1786" i="5"/>
  <c r="BH1786" i="5"/>
  <c r="AX1786" i="5"/>
  <c r="AN1786" i="5"/>
  <c r="FN1785" i="5"/>
  <c r="FD1785" i="5"/>
  <c r="ET1785" i="5"/>
  <c r="EJ1785" i="5"/>
  <c r="DZ1785" i="5"/>
  <c r="DP1785" i="5"/>
  <c r="DF1785" i="5"/>
  <c r="CV1785" i="5"/>
  <c r="CL1785" i="5"/>
  <c r="CB1785" i="5"/>
  <c r="BR1785" i="5"/>
  <c r="BH1785" i="5"/>
  <c r="AX1785" i="5"/>
  <c r="AN1785" i="5"/>
  <c r="FN1784" i="5"/>
  <c r="FD1784" i="5"/>
  <c r="ET1784" i="5"/>
  <c r="EJ1784" i="5"/>
  <c r="DZ1784" i="5"/>
  <c r="DP1784" i="5"/>
  <c r="DF1784" i="5"/>
  <c r="CV1784" i="5"/>
  <c r="CL1784" i="5"/>
  <c r="CB1784" i="5"/>
  <c r="BR1784" i="5"/>
  <c r="BH1784" i="5"/>
  <c r="AX1784" i="5"/>
  <c r="AN1784" i="5"/>
  <c r="FN1783" i="5"/>
  <c r="FD1783" i="5"/>
  <c r="ET1783" i="5"/>
  <c r="EJ1783" i="5"/>
  <c r="DZ1783" i="5"/>
  <c r="DP1783" i="5"/>
  <c r="DF1783" i="5"/>
  <c r="CV1783" i="5"/>
  <c r="CL1783" i="5"/>
  <c r="CB1783" i="5"/>
  <c r="BR1783" i="5"/>
  <c r="BH1783" i="5"/>
  <c r="AX1783" i="5"/>
  <c r="AN1783" i="5"/>
  <c r="FM1782" i="5"/>
  <c r="FC1782" i="5"/>
  <c r="ES1782" i="5"/>
  <c r="EI1782" i="5"/>
  <c r="DY1782" i="5"/>
  <c r="DO1782" i="5"/>
  <c r="DE1782" i="5"/>
  <c r="CU1782" i="5"/>
  <c r="CK1782" i="5"/>
  <c r="CA1782" i="5"/>
  <c r="BQ1782" i="5"/>
  <c r="BG1782" i="5"/>
  <c r="AW1782" i="5"/>
  <c r="AM1782" i="5"/>
  <c r="FK1772" i="5"/>
  <c r="FJ1772" i="5"/>
  <c r="FI1772" i="5"/>
  <c r="FH1772" i="5"/>
  <c r="FL1772" i="5" s="1"/>
  <c r="FG1772" i="5"/>
  <c r="FF1772" i="5"/>
  <c r="FA1772" i="5"/>
  <c r="EZ1772" i="5"/>
  <c r="EY1772" i="5"/>
  <c r="EX1772" i="5"/>
  <c r="EW1772" i="5"/>
  <c r="EV1772" i="5"/>
  <c r="FB1772" i="5" s="1"/>
  <c r="EQ1772" i="5"/>
  <c r="EP1772" i="5"/>
  <c r="EO1772" i="5"/>
  <c r="EN1772" i="5"/>
  <c r="EM1772" i="5"/>
  <c r="EL1772" i="5"/>
  <c r="ER1772" i="5" s="1"/>
  <c r="EG1772" i="5"/>
  <c r="EF1772" i="5"/>
  <c r="EE1772" i="5"/>
  <c r="ED1772" i="5"/>
  <c r="EC1772" i="5"/>
  <c r="EB1772" i="5"/>
  <c r="EH1772" i="5" s="1"/>
  <c r="DX1772" i="5"/>
  <c r="DW1772" i="5"/>
  <c r="DV1772" i="5"/>
  <c r="DU1772" i="5"/>
  <c r="DT1772" i="5"/>
  <c r="DS1772" i="5"/>
  <c r="DR1772" i="5"/>
  <c r="DM1772" i="5"/>
  <c r="DL1772" i="5"/>
  <c r="DK1772" i="5"/>
  <c r="DJ1772" i="5"/>
  <c r="DI1772" i="5"/>
  <c r="DH1772" i="5"/>
  <c r="DC1772" i="5"/>
  <c r="DB1772" i="5"/>
  <c r="DA1772" i="5"/>
  <c r="CZ1772" i="5"/>
  <c r="CY1772" i="5"/>
  <c r="CX1772" i="5"/>
  <c r="DD1772" i="5" s="1"/>
  <c r="CS1772" i="5"/>
  <c r="CR1772" i="5"/>
  <c r="CQ1772" i="5"/>
  <c r="CP1772" i="5"/>
  <c r="CO1772" i="5"/>
  <c r="CN1772" i="5"/>
  <c r="CI1772" i="5"/>
  <c r="CH1772" i="5"/>
  <c r="CG1772" i="5"/>
  <c r="CF1772" i="5"/>
  <c r="CJ1772" i="5" s="1"/>
  <c r="CE1772" i="5"/>
  <c r="CD1772" i="5"/>
  <c r="BY1772" i="5"/>
  <c r="BX1772" i="5"/>
  <c r="BW1772" i="5"/>
  <c r="BV1772" i="5"/>
  <c r="BU1772" i="5"/>
  <c r="BZ1772" i="5" s="1"/>
  <c r="BT1772" i="5"/>
  <c r="BO1772" i="5"/>
  <c r="BN1772" i="5"/>
  <c r="BM1772" i="5"/>
  <c r="BL1772" i="5"/>
  <c r="BK1772" i="5"/>
  <c r="BJ1772" i="5"/>
  <c r="BP1772" i="5" s="1"/>
  <c r="BE1772" i="5"/>
  <c r="BD1772" i="5"/>
  <c r="BC1772" i="5"/>
  <c r="BB1772" i="5"/>
  <c r="BA1772" i="5"/>
  <c r="AZ1772" i="5"/>
  <c r="BF1772" i="5" s="1"/>
  <c r="AV1772" i="5"/>
  <c r="AU1772" i="5"/>
  <c r="AT1772" i="5"/>
  <c r="AJ1938" i="5" s="1"/>
  <c r="AS1772" i="5"/>
  <c r="AR1772" i="5"/>
  <c r="AQ1772" i="5"/>
  <c r="AP1772" i="5"/>
  <c r="AK1772" i="5"/>
  <c r="AK1938" i="5" s="1"/>
  <c r="AJ1772" i="5"/>
  <c r="AI1772" i="5"/>
  <c r="AH1772" i="5"/>
  <c r="AH1938" i="5" s="1"/>
  <c r="AG1772" i="5"/>
  <c r="AG1938" i="5" s="1"/>
  <c r="AF1772" i="5"/>
  <c r="AD1754" i="5"/>
  <c r="AC1754" i="5"/>
  <c r="AB1754" i="5"/>
  <c r="AA1754" i="5"/>
  <c r="Z1754" i="5"/>
  <c r="Y1754" i="5"/>
  <c r="X1754" i="5"/>
  <c r="W1754" i="5"/>
  <c r="V1754" i="5"/>
  <c r="U1754" i="5"/>
  <c r="T1754" i="5"/>
  <c r="S1754" i="5"/>
  <c r="R1754" i="5"/>
  <c r="Q1754" i="5"/>
  <c r="P1754" i="5"/>
  <c r="O1754" i="5"/>
  <c r="N1754" i="5"/>
  <c r="M1754" i="5"/>
  <c r="L1754" i="5"/>
  <c r="K1754" i="5"/>
  <c r="J1754" i="5"/>
  <c r="I1754" i="5"/>
  <c r="H1754" i="5"/>
  <c r="G1754" i="5"/>
  <c r="AK1585" i="5"/>
  <c r="C1759" i="5" s="1"/>
  <c r="AH1585" i="5"/>
  <c r="C1758" i="5" s="1"/>
  <c r="AD1582" i="5"/>
  <c r="AC1582" i="5"/>
  <c r="AB1582" i="5"/>
  <c r="AA1582" i="5"/>
  <c r="Z1582" i="5"/>
  <c r="Y1582" i="5"/>
  <c r="X1582" i="5"/>
  <c r="W1582" i="5"/>
  <c r="V1582" i="5"/>
  <c r="U1582" i="5"/>
  <c r="T1582" i="5"/>
  <c r="S1582" i="5"/>
  <c r="FN1578" i="5"/>
  <c r="FD1578" i="5"/>
  <c r="ET1578" i="5"/>
  <c r="EJ1578" i="5"/>
  <c r="DZ1578" i="5"/>
  <c r="DP1578" i="5"/>
  <c r="DF1578" i="5"/>
  <c r="CV1578" i="5"/>
  <c r="CL1578" i="5"/>
  <c r="CB1578" i="5"/>
  <c r="BR1578" i="5"/>
  <c r="BH1578" i="5"/>
  <c r="AX1578" i="5"/>
  <c r="AN1578" i="5"/>
  <c r="FO1577" i="5"/>
  <c r="FN1577" i="5"/>
  <c r="FE1577" i="5"/>
  <c r="FD1577" i="5"/>
  <c r="EU1577" i="5"/>
  <c r="ET1577" i="5"/>
  <c r="EK1577" i="5"/>
  <c r="EJ1577" i="5"/>
  <c r="EA1577" i="5"/>
  <c r="DZ1577" i="5"/>
  <c r="DQ1577" i="5"/>
  <c r="DP1577" i="5"/>
  <c r="DG1577" i="5"/>
  <c r="DF1577" i="5"/>
  <c r="CW1577" i="5"/>
  <c r="CV1577" i="5"/>
  <c r="CM1577" i="5"/>
  <c r="CL1577" i="5"/>
  <c r="CC1577" i="5"/>
  <c r="CB1577" i="5"/>
  <c r="BS1577" i="5"/>
  <c r="BR1577" i="5"/>
  <c r="BI1577" i="5"/>
  <c r="BH1577" i="5"/>
  <c r="AY1577" i="5"/>
  <c r="AX1577" i="5"/>
  <c r="AO1577" i="5"/>
  <c r="AN1577" i="5"/>
  <c r="FN1576" i="5"/>
  <c r="FD1576" i="5"/>
  <c r="ET1576" i="5"/>
  <c r="EJ1576" i="5"/>
  <c r="DZ1576" i="5"/>
  <c r="DP1576" i="5"/>
  <c r="DF1576" i="5"/>
  <c r="CV1576" i="5"/>
  <c r="CL1576" i="5"/>
  <c r="CB1576" i="5"/>
  <c r="BR1576" i="5"/>
  <c r="BH1576" i="5"/>
  <c r="AX1576" i="5"/>
  <c r="AN1576" i="5"/>
  <c r="FN1575" i="5"/>
  <c r="FD1575" i="5"/>
  <c r="ET1575" i="5"/>
  <c r="EJ1575" i="5"/>
  <c r="DZ1575" i="5"/>
  <c r="DP1575" i="5"/>
  <c r="DF1575" i="5"/>
  <c r="CV1575" i="5"/>
  <c r="CL1575" i="5"/>
  <c r="CB1575" i="5"/>
  <c r="BR1575" i="5"/>
  <c r="BH1575" i="5"/>
  <c r="AX1575" i="5"/>
  <c r="AN1575" i="5"/>
  <c r="FN1574" i="5"/>
  <c r="FD1574" i="5"/>
  <c r="ET1574" i="5"/>
  <c r="EJ1574" i="5"/>
  <c r="DZ1574" i="5"/>
  <c r="DP1574" i="5"/>
  <c r="DF1574" i="5"/>
  <c r="CV1574" i="5"/>
  <c r="CL1574" i="5"/>
  <c r="CB1574" i="5"/>
  <c r="BR1574" i="5"/>
  <c r="BH1574" i="5"/>
  <c r="AX1574" i="5"/>
  <c r="AN1574" i="5"/>
  <c r="FM1573" i="5"/>
  <c r="FC1573" i="5"/>
  <c r="ES1573" i="5"/>
  <c r="EI1573" i="5"/>
  <c r="DY1573" i="5"/>
  <c r="DO1573" i="5"/>
  <c r="DE1573" i="5"/>
  <c r="CU1573" i="5"/>
  <c r="CK1573" i="5"/>
  <c r="CA1573" i="5"/>
  <c r="BQ1573" i="5"/>
  <c r="BG1573" i="5"/>
  <c r="AW1573" i="5"/>
  <c r="AM1573" i="5"/>
  <c r="FN1564" i="5"/>
  <c r="FD1564" i="5"/>
  <c r="ET1564" i="5"/>
  <c r="EJ1564" i="5"/>
  <c r="DZ1564" i="5"/>
  <c r="DP1564" i="5"/>
  <c r="DF1564" i="5"/>
  <c r="CV1564" i="5"/>
  <c r="CL1564" i="5"/>
  <c r="CB1564" i="5"/>
  <c r="BR1564" i="5"/>
  <c r="BH1564" i="5"/>
  <c r="AX1564" i="5"/>
  <c r="AN1564" i="5"/>
  <c r="FO1563" i="5"/>
  <c r="FN1563" i="5"/>
  <c r="FE1563" i="5"/>
  <c r="FD1563" i="5"/>
  <c r="EU1563" i="5"/>
  <c r="ET1563" i="5"/>
  <c r="EK1563" i="5"/>
  <c r="EJ1563" i="5"/>
  <c r="EA1563" i="5"/>
  <c r="DZ1563" i="5"/>
  <c r="DQ1563" i="5"/>
  <c r="DP1563" i="5"/>
  <c r="DG1563" i="5"/>
  <c r="DF1563" i="5"/>
  <c r="CW1563" i="5"/>
  <c r="CV1563" i="5"/>
  <c r="CM1563" i="5"/>
  <c r="CL1563" i="5"/>
  <c r="CC1563" i="5"/>
  <c r="CB1563" i="5"/>
  <c r="BS1563" i="5"/>
  <c r="BR1563" i="5"/>
  <c r="BI1563" i="5"/>
  <c r="BH1563" i="5"/>
  <c r="AY1563" i="5"/>
  <c r="AX1563" i="5"/>
  <c r="AO1563" i="5"/>
  <c r="AN1563" i="5"/>
  <c r="FN1562" i="5"/>
  <c r="FD1562" i="5"/>
  <c r="ET1562" i="5"/>
  <c r="EJ1562" i="5"/>
  <c r="DZ1562" i="5"/>
  <c r="DP1562" i="5"/>
  <c r="DF1562" i="5"/>
  <c r="CV1562" i="5"/>
  <c r="CL1562" i="5"/>
  <c r="CB1562" i="5"/>
  <c r="BR1562" i="5"/>
  <c r="BH1562" i="5"/>
  <c r="AX1562" i="5"/>
  <c r="AN1562" i="5"/>
  <c r="FM1561" i="5"/>
  <c r="FC1561" i="5"/>
  <c r="ES1561" i="5"/>
  <c r="EI1561" i="5"/>
  <c r="DY1561" i="5"/>
  <c r="DO1561" i="5"/>
  <c r="DE1561" i="5"/>
  <c r="CU1561" i="5"/>
  <c r="CK1561" i="5"/>
  <c r="CA1561" i="5"/>
  <c r="BQ1561" i="5"/>
  <c r="BG1561" i="5"/>
  <c r="AW1561" i="5"/>
  <c r="AM1561" i="5"/>
  <c r="FN1559" i="5"/>
  <c r="FD1559" i="5"/>
  <c r="ET1559" i="5"/>
  <c r="EJ1559" i="5"/>
  <c r="DZ1559" i="5"/>
  <c r="DP1559" i="5"/>
  <c r="DF1559" i="5"/>
  <c r="CV1559" i="5"/>
  <c r="CL1559" i="5"/>
  <c r="CB1559" i="5"/>
  <c r="BR1559" i="5"/>
  <c r="BH1559" i="5"/>
  <c r="AX1559" i="5"/>
  <c r="AN1559" i="5"/>
  <c r="FO1558" i="5"/>
  <c r="FN1558" i="5"/>
  <c r="FE1558" i="5"/>
  <c r="FD1558" i="5"/>
  <c r="EU1558" i="5"/>
  <c r="ET1558" i="5"/>
  <c r="EK1558" i="5"/>
  <c r="EJ1558" i="5"/>
  <c r="EA1558" i="5"/>
  <c r="DZ1558" i="5"/>
  <c r="DQ1558" i="5"/>
  <c r="DP1558" i="5"/>
  <c r="DG1558" i="5"/>
  <c r="DF1558" i="5"/>
  <c r="CW1558" i="5"/>
  <c r="CV1558" i="5"/>
  <c r="CM1558" i="5"/>
  <c r="CL1558" i="5"/>
  <c r="CC1558" i="5"/>
  <c r="CB1558" i="5"/>
  <c r="BS1558" i="5"/>
  <c r="BR1558" i="5"/>
  <c r="BI1558" i="5"/>
  <c r="BH1558" i="5"/>
  <c r="AY1558" i="5"/>
  <c r="AX1558" i="5"/>
  <c r="AO1558" i="5"/>
  <c r="AN1558" i="5"/>
  <c r="FN1557" i="5"/>
  <c r="FD1557" i="5"/>
  <c r="ET1557" i="5"/>
  <c r="EJ1557" i="5"/>
  <c r="DZ1557" i="5"/>
  <c r="DP1557" i="5"/>
  <c r="DF1557" i="5"/>
  <c r="CV1557" i="5"/>
  <c r="CL1557" i="5"/>
  <c r="CB1557" i="5"/>
  <c r="BR1557" i="5"/>
  <c r="BH1557" i="5"/>
  <c r="AX1557" i="5"/>
  <c r="AN1557" i="5"/>
  <c r="FN1556" i="5"/>
  <c r="FD1556" i="5"/>
  <c r="ET1556" i="5"/>
  <c r="EJ1556" i="5"/>
  <c r="DZ1556" i="5"/>
  <c r="DP1556" i="5"/>
  <c r="DF1556" i="5"/>
  <c r="CV1556" i="5"/>
  <c r="CL1556" i="5"/>
  <c r="CB1556" i="5"/>
  <c r="BR1556" i="5"/>
  <c r="BH1556" i="5"/>
  <c r="AX1556" i="5"/>
  <c r="AN1556" i="5"/>
  <c r="FN1555" i="5"/>
  <c r="FD1555" i="5"/>
  <c r="ET1555" i="5"/>
  <c r="EJ1555" i="5"/>
  <c r="DZ1555" i="5"/>
  <c r="DP1555" i="5"/>
  <c r="DF1555" i="5"/>
  <c r="CV1555" i="5"/>
  <c r="CL1555" i="5"/>
  <c r="CB1555" i="5"/>
  <c r="BR1555" i="5"/>
  <c r="BH1555" i="5"/>
  <c r="AX1555" i="5"/>
  <c r="AN1555" i="5"/>
  <c r="FN1554" i="5"/>
  <c r="FD1554" i="5"/>
  <c r="ET1554" i="5"/>
  <c r="EJ1554" i="5"/>
  <c r="DZ1554" i="5"/>
  <c r="DP1554" i="5"/>
  <c r="DF1554" i="5"/>
  <c r="CV1554" i="5"/>
  <c r="CL1554" i="5"/>
  <c r="CB1554" i="5"/>
  <c r="BR1554" i="5"/>
  <c r="BH1554" i="5"/>
  <c r="AX1554" i="5"/>
  <c r="AN1554" i="5"/>
  <c r="FN1553" i="5"/>
  <c r="FD1553" i="5"/>
  <c r="ET1553" i="5"/>
  <c r="EJ1553" i="5"/>
  <c r="DZ1553" i="5"/>
  <c r="DP1553" i="5"/>
  <c r="DF1553" i="5"/>
  <c r="CV1553" i="5"/>
  <c r="CL1553" i="5"/>
  <c r="CB1553" i="5"/>
  <c r="BR1553" i="5"/>
  <c r="BH1553" i="5"/>
  <c r="AX1553" i="5"/>
  <c r="AN1553" i="5"/>
  <c r="FM1552" i="5"/>
  <c r="FC1552" i="5"/>
  <c r="ES1552" i="5"/>
  <c r="EI1552" i="5"/>
  <c r="DY1552" i="5"/>
  <c r="DO1552" i="5"/>
  <c r="DE1552" i="5"/>
  <c r="CU1552" i="5"/>
  <c r="CK1552" i="5"/>
  <c r="CA1552" i="5"/>
  <c r="BQ1552" i="5"/>
  <c r="BG1552" i="5"/>
  <c r="AW1552" i="5"/>
  <c r="AM1552" i="5"/>
  <c r="FN1544" i="5"/>
  <c r="FD1544" i="5"/>
  <c r="ET1544" i="5"/>
  <c r="EJ1544" i="5"/>
  <c r="DZ1544" i="5"/>
  <c r="DP1544" i="5"/>
  <c r="DF1544" i="5"/>
  <c r="CV1544" i="5"/>
  <c r="CL1544" i="5"/>
  <c r="CB1544" i="5"/>
  <c r="BR1544" i="5"/>
  <c r="BH1544" i="5"/>
  <c r="AX1544" i="5"/>
  <c r="AN1544" i="5"/>
  <c r="FO1543" i="5"/>
  <c r="FN1543" i="5"/>
  <c r="FE1543" i="5"/>
  <c r="FD1543" i="5"/>
  <c r="EU1543" i="5"/>
  <c r="ET1543" i="5"/>
  <c r="EK1543" i="5"/>
  <c r="EJ1543" i="5"/>
  <c r="EA1543" i="5"/>
  <c r="DZ1543" i="5"/>
  <c r="DQ1543" i="5"/>
  <c r="DP1543" i="5"/>
  <c r="DG1543" i="5"/>
  <c r="DF1543" i="5"/>
  <c r="CW1543" i="5"/>
  <c r="CV1543" i="5"/>
  <c r="CM1543" i="5"/>
  <c r="CL1543" i="5"/>
  <c r="CC1543" i="5"/>
  <c r="CB1543" i="5"/>
  <c r="BS1543" i="5"/>
  <c r="BR1543" i="5"/>
  <c r="BI1543" i="5"/>
  <c r="BH1543" i="5"/>
  <c r="AY1543" i="5"/>
  <c r="AX1543" i="5"/>
  <c r="AO1543" i="5"/>
  <c r="AN1543" i="5"/>
  <c r="FN1542" i="5"/>
  <c r="FD1542" i="5"/>
  <c r="ET1542" i="5"/>
  <c r="EJ1542" i="5"/>
  <c r="DZ1542" i="5"/>
  <c r="DP1542" i="5"/>
  <c r="DF1542" i="5"/>
  <c r="CV1542" i="5"/>
  <c r="CL1542" i="5"/>
  <c r="CB1542" i="5"/>
  <c r="BR1542" i="5"/>
  <c r="BH1542" i="5"/>
  <c r="AX1542" i="5"/>
  <c r="AN1542" i="5"/>
  <c r="FM1541" i="5"/>
  <c r="FC1541" i="5"/>
  <c r="ES1541" i="5"/>
  <c r="EI1541" i="5"/>
  <c r="DY1541" i="5"/>
  <c r="DO1541" i="5"/>
  <c r="DE1541" i="5"/>
  <c r="CU1541" i="5"/>
  <c r="CK1541" i="5"/>
  <c r="CA1541" i="5"/>
  <c r="BQ1541" i="5"/>
  <c r="BG1541" i="5"/>
  <c r="AW1541" i="5"/>
  <c r="AM1541" i="5"/>
  <c r="FN1540" i="5"/>
  <c r="FD1540" i="5"/>
  <c r="ET1540" i="5"/>
  <c r="EJ1540" i="5"/>
  <c r="DZ1540" i="5"/>
  <c r="DP1540" i="5"/>
  <c r="DF1540" i="5"/>
  <c r="CV1540" i="5"/>
  <c r="CL1540" i="5"/>
  <c r="CB1540" i="5"/>
  <c r="BR1540" i="5"/>
  <c r="BH1540" i="5"/>
  <c r="AX1540" i="5"/>
  <c r="AN1540" i="5"/>
  <c r="FO1539" i="5"/>
  <c r="FN1539" i="5"/>
  <c r="FE1539" i="5"/>
  <c r="FD1539" i="5"/>
  <c r="EU1539" i="5"/>
  <c r="ET1539" i="5"/>
  <c r="EK1539" i="5"/>
  <c r="EJ1539" i="5"/>
  <c r="EA1539" i="5"/>
  <c r="DZ1539" i="5"/>
  <c r="DQ1539" i="5"/>
  <c r="DP1539" i="5"/>
  <c r="DG1539" i="5"/>
  <c r="DF1539" i="5"/>
  <c r="CW1539" i="5"/>
  <c r="CV1539" i="5"/>
  <c r="CM1539" i="5"/>
  <c r="CL1539" i="5"/>
  <c r="CC1539" i="5"/>
  <c r="CB1539" i="5"/>
  <c r="BS1539" i="5"/>
  <c r="BR1539" i="5"/>
  <c r="BI1539" i="5"/>
  <c r="BH1539" i="5"/>
  <c r="AY1539" i="5"/>
  <c r="AX1539" i="5"/>
  <c r="AO1539" i="5"/>
  <c r="AN1539" i="5"/>
  <c r="FN1538" i="5"/>
  <c r="FD1538" i="5"/>
  <c r="ET1538" i="5"/>
  <c r="EJ1538" i="5"/>
  <c r="DZ1538" i="5"/>
  <c r="DP1538" i="5"/>
  <c r="DF1538" i="5"/>
  <c r="CV1538" i="5"/>
  <c r="CL1538" i="5"/>
  <c r="CB1538" i="5"/>
  <c r="BR1538" i="5"/>
  <c r="BH1538" i="5"/>
  <c r="AX1538" i="5"/>
  <c r="AN1538" i="5"/>
  <c r="FN1537" i="5"/>
  <c r="FD1537" i="5"/>
  <c r="ET1537" i="5"/>
  <c r="EJ1537" i="5"/>
  <c r="DZ1537" i="5"/>
  <c r="DP1537" i="5"/>
  <c r="DF1537" i="5"/>
  <c r="CV1537" i="5"/>
  <c r="CL1537" i="5"/>
  <c r="CB1537" i="5"/>
  <c r="BR1537" i="5"/>
  <c r="BH1537" i="5"/>
  <c r="AX1537" i="5"/>
  <c r="AN1537" i="5"/>
  <c r="FN1536" i="5"/>
  <c r="FD1536" i="5"/>
  <c r="ET1536" i="5"/>
  <c r="EJ1536" i="5"/>
  <c r="DZ1536" i="5"/>
  <c r="DP1536" i="5"/>
  <c r="DF1536" i="5"/>
  <c r="CV1536" i="5"/>
  <c r="CL1536" i="5"/>
  <c r="CB1536" i="5"/>
  <c r="BR1536" i="5"/>
  <c r="BH1536" i="5"/>
  <c r="AX1536" i="5"/>
  <c r="AN1536" i="5"/>
  <c r="FN1535" i="5"/>
  <c r="FD1535" i="5"/>
  <c r="ET1535" i="5"/>
  <c r="EJ1535" i="5"/>
  <c r="DZ1535" i="5"/>
  <c r="DP1535" i="5"/>
  <c r="DF1535" i="5"/>
  <c r="CV1535" i="5"/>
  <c r="CL1535" i="5"/>
  <c r="CB1535" i="5"/>
  <c r="BR1535" i="5"/>
  <c r="BH1535" i="5"/>
  <c r="AX1535" i="5"/>
  <c r="AN1535" i="5"/>
  <c r="FN1534" i="5"/>
  <c r="FD1534" i="5"/>
  <c r="ET1534" i="5"/>
  <c r="EJ1534" i="5"/>
  <c r="DZ1534" i="5"/>
  <c r="DP1534" i="5"/>
  <c r="DF1534" i="5"/>
  <c r="CV1534" i="5"/>
  <c r="CL1534" i="5"/>
  <c r="CB1534" i="5"/>
  <c r="BR1534" i="5"/>
  <c r="BH1534" i="5"/>
  <c r="AX1534" i="5"/>
  <c r="AN1534" i="5"/>
  <c r="FN1533" i="5"/>
  <c r="FD1533" i="5"/>
  <c r="ET1533" i="5"/>
  <c r="EJ1533" i="5"/>
  <c r="DZ1533" i="5"/>
  <c r="DP1533" i="5"/>
  <c r="DF1533" i="5"/>
  <c r="CV1533" i="5"/>
  <c r="CL1533" i="5"/>
  <c r="CB1533" i="5"/>
  <c r="BR1533" i="5"/>
  <c r="BH1533" i="5"/>
  <c r="AX1533" i="5"/>
  <c r="AN1533" i="5"/>
  <c r="FN1532" i="5"/>
  <c r="FD1532" i="5"/>
  <c r="ET1532" i="5"/>
  <c r="EJ1532" i="5"/>
  <c r="DZ1532" i="5"/>
  <c r="DP1532" i="5"/>
  <c r="DF1532" i="5"/>
  <c r="CV1532" i="5"/>
  <c r="CL1532" i="5"/>
  <c r="CB1532" i="5"/>
  <c r="BR1532" i="5"/>
  <c r="BH1532" i="5"/>
  <c r="AX1532" i="5"/>
  <c r="AN1532" i="5"/>
  <c r="FM1531" i="5"/>
  <c r="FC1531" i="5"/>
  <c r="ES1531" i="5"/>
  <c r="EI1531" i="5"/>
  <c r="DY1531" i="5"/>
  <c r="DO1531" i="5"/>
  <c r="DE1531" i="5"/>
  <c r="CU1531" i="5"/>
  <c r="CK1531" i="5"/>
  <c r="CA1531" i="5"/>
  <c r="BQ1531" i="5"/>
  <c r="BG1531" i="5"/>
  <c r="AW1531" i="5"/>
  <c r="AM1531" i="5"/>
  <c r="FN1527" i="5"/>
  <c r="FD1527" i="5"/>
  <c r="ET1527" i="5"/>
  <c r="EJ1527" i="5"/>
  <c r="DZ1527" i="5"/>
  <c r="DP1527" i="5"/>
  <c r="DF1527" i="5"/>
  <c r="CV1527" i="5"/>
  <c r="CL1527" i="5"/>
  <c r="CB1527" i="5"/>
  <c r="BR1527" i="5"/>
  <c r="BH1527" i="5"/>
  <c r="AX1527" i="5"/>
  <c r="AN1527" i="5"/>
  <c r="FO1526" i="5"/>
  <c r="FN1526" i="5"/>
  <c r="FE1526" i="5"/>
  <c r="FD1526" i="5"/>
  <c r="EU1526" i="5"/>
  <c r="ET1526" i="5"/>
  <c r="EK1526" i="5"/>
  <c r="EJ1526" i="5"/>
  <c r="EA1526" i="5"/>
  <c r="DZ1526" i="5"/>
  <c r="DQ1526" i="5"/>
  <c r="DP1526" i="5"/>
  <c r="DG1526" i="5"/>
  <c r="DF1526" i="5"/>
  <c r="CW1526" i="5"/>
  <c r="CV1526" i="5"/>
  <c r="CM1526" i="5"/>
  <c r="CL1526" i="5"/>
  <c r="CC1526" i="5"/>
  <c r="CB1526" i="5"/>
  <c r="BS1526" i="5"/>
  <c r="BR1526" i="5"/>
  <c r="BI1526" i="5"/>
  <c r="BH1526" i="5"/>
  <c r="AY1526" i="5"/>
  <c r="AX1526" i="5"/>
  <c r="AO1526" i="5"/>
  <c r="AN1526" i="5"/>
  <c r="FN1525" i="5"/>
  <c r="FD1525" i="5"/>
  <c r="ET1525" i="5"/>
  <c r="EJ1525" i="5"/>
  <c r="DZ1525" i="5"/>
  <c r="DP1525" i="5"/>
  <c r="DF1525" i="5"/>
  <c r="CV1525" i="5"/>
  <c r="CL1525" i="5"/>
  <c r="CB1525" i="5"/>
  <c r="BR1525" i="5"/>
  <c r="BH1525" i="5"/>
  <c r="AX1525" i="5"/>
  <c r="AN1525" i="5"/>
  <c r="FN1524" i="5"/>
  <c r="FD1524" i="5"/>
  <c r="ET1524" i="5"/>
  <c r="EJ1524" i="5"/>
  <c r="DZ1524" i="5"/>
  <c r="DP1524" i="5"/>
  <c r="DF1524" i="5"/>
  <c r="CV1524" i="5"/>
  <c r="CL1524" i="5"/>
  <c r="CB1524" i="5"/>
  <c r="BR1524" i="5"/>
  <c r="BH1524" i="5"/>
  <c r="AX1524" i="5"/>
  <c r="AN1524" i="5"/>
  <c r="FN1523" i="5"/>
  <c r="FD1523" i="5"/>
  <c r="ET1523" i="5"/>
  <c r="EJ1523" i="5"/>
  <c r="DZ1523" i="5"/>
  <c r="DP1523" i="5"/>
  <c r="DF1523" i="5"/>
  <c r="CV1523" i="5"/>
  <c r="CL1523" i="5"/>
  <c r="CB1523" i="5"/>
  <c r="BR1523" i="5"/>
  <c r="BH1523" i="5"/>
  <c r="AX1523" i="5"/>
  <c r="AN1523" i="5"/>
  <c r="FN1522" i="5"/>
  <c r="FD1522" i="5"/>
  <c r="ET1522" i="5"/>
  <c r="EJ1522" i="5"/>
  <c r="DZ1522" i="5"/>
  <c r="DP1522" i="5"/>
  <c r="DF1522" i="5"/>
  <c r="CV1522" i="5"/>
  <c r="CL1522" i="5"/>
  <c r="CB1522" i="5"/>
  <c r="BR1522" i="5"/>
  <c r="BH1522" i="5"/>
  <c r="AX1522" i="5"/>
  <c r="AN1522" i="5"/>
  <c r="FM1521" i="5"/>
  <c r="FC1521" i="5"/>
  <c r="ES1521" i="5"/>
  <c r="EI1521" i="5"/>
  <c r="DY1521" i="5"/>
  <c r="DO1521" i="5"/>
  <c r="DE1521" i="5"/>
  <c r="CU1521" i="5"/>
  <c r="CK1521" i="5"/>
  <c r="CA1521" i="5"/>
  <c r="BQ1521" i="5"/>
  <c r="BG1521" i="5"/>
  <c r="AW1521" i="5"/>
  <c r="AM1521" i="5"/>
  <c r="FN1517" i="5"/>
  <c r="FD1517" i="5"/>
  <c r="ET1517" i="5"/>
  <c r="EJ1517" i="5"/>
  <c r="DZ1517" i="5"/>
  <c r="DP1517" i="5"/>
  <c r="DF1517" i="5"/>
  <c r="CV1517" i="5"/>
  <c r="CL1517" i="5"/>
  <c r="CB1517" i="5"/>
  <c r="BR1517" i="5"/>
  <c r="BH1517" i="5"/>
  <c r="AX1517" i="5"/>
  <c r="AN1517" i="5"/>
  <c r="FO1516" i="5"/>
  <c r="FN1516" i="5"/>
  <c r="FE1516" i="5"/>
  <c r="FD1516" i="5"/>
  <c r="EU1516" i="5"/>
  <c r="ET1516" i="5"/>
  <c r="EK1516" i="5"/>
  <c r="EJ1516" i="5"/>
  <c r="EA1516" i="5"/>
  <c r="DZ1516" i="5"/>
  <c r="DQ1516" i="5"/>
  <c r="DP1516" i="5"/>
  <c r="DG1516" i="5"/>
  <c r="DF1516" i="5"/>
  <c r="CW1516" i="5"/>
  <c r="CV1516" i="5"/>
  <c r="CM1516" i="5"/>
  <c r="CL1516" i="5"/>
  <c r="CC1516" i="5"/>
  <c r="CB1516" i="5"/>
  <c r="BS1516" i="5"/>
  <c r="BR1516" i="5"/>
  <c r="BI1516" i="5"/>
  <c r="BH1516" i="5"/>
  <c r="AY1516" i="5"/>
  <c r="AX1516" i="5"/>
  <c r="AO1516" i="5"/>
  <c r="AN1516" i="5"/>
  <c r="FN1515" i="5"/>
  <c r="FD1515" i="5"/>
  <c r="ET1515" i="5"/>
  <c r="EJ1515" i="5"/>
  <c r="DZ1515" i="5"/>
  <c r="DP1515" i="5"/>
  <c r="DF1515" i="5"/>
  <c r="CV1515" i="5"/>
  <c r="CL1515" i="5"/>
  <c r="CB1515" i="5"/>
  <c r="BR1515" i="5"/>
  <c r="BH1515" i="5"/>
  <c r="AX1515" i="5"/>
  <c r="AN1515" i="5"/>
  <c r="FN1514" i="5"/>
  <c r="FD1514" i="5"/>
  <c r="ET1514" i="5"/>
  <c r="EJ1514" i="5"/>
  <c r="DZ1514" i="5"/>
  <c r="DP1514" i="5"/>
  <c r="DF1514" i="5"/>
  <c r="CV1514" i="5"/>
  <c r="CL1514" i="5"/>
  <c r="CB1514" i="5"/>
  <c r="BR1514" i="5"/>
  <c r="BH1514" i="5"/>
  <c r="AX1514" i="5"/>
  <c r="AN1514" i="5"/>
  <c r="FN1513" i="5"/>
  <c r="FD1513" i="5"/>
  <c r="ET1513" i="5"/>
  <c r="EJ1513" i="5"/>
  <c r="DZ1513" i="5"/>
  <c r="DP1513" i="5"/>
  <c r="DF1513" i="5"/>
  <c r="CV1513" i="5"/>
  <c r="CL1513" i="5"/>
  <c r="CB1513" i="5"/>
  <c r="BR1513" i="5"/>
  <c r="BH1513" i="5"/>
  <c r="AX1513" i="5"/>
  <c r="AN1513" i="5"/>
  <c r="FN1512" i="5"/>
  <c r="FD1512" i="5"/>
  <c r="ET1512" i="5"/>
  <c r="EJ1512" i="5"/>
  <c r="DZ1512" i="5"/>
  <c r="DP1512" i="5"/>
  <c r="DF1512" i="5"/>
  <c r="CV1512" i="5"/>
  <c r="CL1512" i="5"/>
  <c r="CB1512" i="5"/>
  <c r="BR1512" i="5"/>
  <c r="BH1512" i="5"/>
  <c r="AX1512" i="5"/>
  <c r="AN1512" i="5"/>
  <c r="FN1511" i="5"/>
  <c r="FD1511" i="5"/>
  <c r="ET1511" i="5"/>
  <c r="EJ1511" i="5"/>
  <c r="DZ1511" i="5"/>
  <c r="DP1511" i="5"/>
  <c r="DF1511" i="5"/>
  <c r="CV1511" i="5"/>
  <c r="CL1511" i="5"/>
  <c r="CB1511" i="5"/>
  <c r="BR1511" i="5"/>
  <c r="BH1511" i="5"/>
  <c r="AX1511" i="5"/>
  <c r="AN1511" i="5"/>
  <c r="FN1510" i="5"/>
  <c r="FD1510" i="5"/>
  <c r="ET1510" i="5"/>
  <c r="EJ1510" i="5"/>
  <c r="DZ1510" i="5"/>
  <c r="DP1510" i="5"/>
  <c r="DF1510" i="5"/>
  <c r="CV1510" i="5"/>
  <c r="CL1510" i="5"/>
  <c r="CB1510" i="5"/>
  <c r="BR1510" i="5"/>
  <c r="BH1510" i="5"/>
  <c r="AX1510" i="5"/>
  <c r="AN1510" i="5"/>
  <c r="FM1509" i="5"/>
  <c r="FC1509" i="5"/>
  <c r="ES1509" i="5"/>
  <c r="EI1509" i="5"/>
  <c r="DY1509" i="5"/>
  <c r="DO1509" i="5"/>
  <c r="DE1509" i="5"/>
  <c r="CU1509" i="5"/>
  <c r="CK1509" i="5"/>
  <c r="CA1509" i="5"/>
  <c r="BQ1509" i="5"/>
  <c r="BG1509" i="5"/>
  <c r="AW1509" i="5"/>
  <c r="AM1509" i="5"/>
  <c r="FN1508" i="5"/>
  <c r="FD1508" i="5"/>
  <c r="ET1508" i="5"/>
  <c r="EJ1508" i="5"/>
  <c r="DZ1508" i="5"/>
  <c r="DP1508" i="5"/>
  <c r="DF1508" i="5"/>
  <c r="CV1508" i="5"/>
  <c r="CL1508" i="5"/>
  <c r="CB1508" i="5"/>
  <c r="BR1508" i="5"/>
  <c r="BH1508" i="5"/>
  <c r="AX1508" i="5"/>
  <c r="AN1508" i="5"/>
  <c r="FO1507" i="5"/>
  <c r="FN1507" i="5"/>
  <c r="FE1507" i="5"/>
  <c r="FD1507" i="5"/>
  <c r="EU1507" i="5"/>
  <c r="ET1507" i="5"/>
  <c r="EK1507" i="5"/>
  <c r="EJ1507" i="5"/>
  <c r="EA1507" i="5"/>
  <c r="DZ1507" i="5"/>
  <c r="DQ1507" i="5"/>
  <c r="DP1507" i="5"/>
  <c r="DG1507" i="5"/>
  <c r="DF1507" i="5"/>
  <c r="CW1507" i="5"/>
  <c r="CV1507" i="5"/>
  <c r="CM1507" i="5"/>
  <c r="CL1507" i="5"/>
  <c r="CC1507" i="5"/>
  <c r="CB1507" i="5"/>
  <c r="BS1507" i="5"/>
  <c r="BR1507" i="5"/>
  <c r="BI1507" i="5"/>
  <c r="BH1507" i="5"/>
  <c r="AY1507" i="5"/>
  <c r="AX1507" i="5"/>
  <c r="AO1507" i="5"/>
  <c r="AN1507" i="5"/>
  <c r="FN1506" i="5"/>
  <c r="FD1506" i="5"/>
  <c r="ET1506" i="5"/>
  <c r="EJ1506" i="5"/>
  <c r="DZ1506" i="5"/>
  <c r="DP1506" i="5"/>
  <c r="DF1506" i="5"/>
  <c r="CV1506" i="5"/>
  <c r="CL1506" i="5"/>
  <c r="CB1506" i="5"/>
  <c r="BR1506" i="5"/>
  <c r="BH1506" i="5"/>
  <c r="AX1506" i="5"/>
  <c r="AN1506" i="5"/>
  <c r="FN1505" i="5"/>
  <c r="FD1505" i="5"/>
  <c r="ET1505" i="5"/>
  <c r="EJ1505" i="5"/>
  <c r="DZ1505" i="5"/>
  <c r="DP1505" i="5"/>
  <c r="DF1505" i="5"/>
  <c r="CV1505" i="5"/>
  <c r="CL1505" i="5"/>
  <c r="CB1505" i="5"/>
  <c r="BR1505" i="5"/>
  <c r="BH1505" i="5"/>
  <c r="AX1505" i="5"/>
  <c r="AN1505" i="5"/>
  <c r="FN1504" i="5"/>
  <c r="FD1504" i="5"/>
  <c r="ET1504" i="5"/>
  <c r="EJ1504" i="5"/>
  <c r="DZ1504" i="5"/>
  <c r="DP1504" i="5"/>
  <c r="DF1504" i="5"/>
  <c r="CV1504" i="5"/>
  <c r="CL1504" i="5"/>
  <c r="CB1504" i="5"/>
  <c r="BR1504" i="5"/>
  <c r="BH1504" i="5"/>
  <c r="AX1504" i="5"/>
  <c r="AN1504" i="5"/>
  <c r="FN1503" i="5"/>
  <c r="FD1503" i="5"/>
  <c r="ET1503" i="5"/>
  <c r="EJ1503" i="5"/>
  <c r="DZ1503" i="5"/>
  <c r="DP1503" i="5"/>
  <c r="DF1503" i="5"/>
  <c r="CV1503" i="5"/>
  <c r="CL1503" i="5"/>
  <c r="CB1503" i="5"/>
  <c r="BR1503" i="5"/>
  <c r="BH1503" i="5"/>
  <c r="AX1503" i="5"/>
  <c r="AN1503" i="5"/>
  <c r="FM1502" i="5"/>
  <c r="FC1502" i="5"/>
  <c r="ES1502" i="5"/>
  <c r="EI1502" i="5"/>
  <c r="DY1502" i="5"/>
  <c r="DO1502" i="5"/>
  <c r="DE1502" i="5"/>
  <c r="CU1502" i="5"/>
  <c r="CK1502" i="5"/>
  <c r="CA1502" i="5"/>
  <c r="BQ1502" i="5"/>
  <c r="BG1502" i="5"/>
  <c r="AW1502" i="5"/>
  <c r="AM1502" i="5"/>
  <c r="FN1497" i="5"/>
  <c r="FD1497" i="5"/>
  <c r="ET1497" i="5"/>
  <c r="EJ1497" i="5"/>
  <c r="DZ1497" i="5"/>
  <c r="DP1497" i="5"/>
  <c r="DF1497" i="5"/>
  <c r="CV1497" i="5"/>
  <c r="CL1497" i="5"/>
  <c r="CB1497" i="5"/>
  <c r="BR1497" i="5"/>
  <c r="BH1497" i="5"/>
  <c r="AX1497" i="5"/>
  <c r="AN1497" i="5"/>
  <c r="FO1496" i="5"/>
  <c r="FN1496" i="5"/>
  <c r="FE1496" i="5"/>
  <c r="FD1496" i="5"/>
  <c r="EU1496" i="5"/>
  <c r="ET1496" i="5"/>
  <c r="EK1496" i="5"/>
  <c r="EJ1496" i="5"/>
  <c r="EA1496" i="5"/>
  <c r="DZ1496" i="5"/>
  <c r="DQ1496" i="5"/>
  <c r="DP1496" i="5"/>
  <c r="DG1496" i="5"/>
  <c r="DF1496" i="5"/>
  <c r="CW1496" i="5"/>
  <c r="CV1496" i="5"/>
  <c r="CM1496" i="5"/>
  <c r="CL1496" i="5"/>
  <c r="CC1496" i="5"/>
  <c r="CB1496" i="5"/>
  <c r="BS1496" i="5"/>
  <c r="BR1496" i="5"/>
  <c r="BI1496" i="5"/>
  <c r="BH1496" i="5"/>
  <c r="AY1496" i="5"/>
  <c r="AX1496" i="5"/>
  <c r="AO1496" i="5"/>
  <c r="AN1496" i="5"/>
  <c r="FN1495" i="5"/>
  <c r="FD1495" i="5"/>
  <c r="ET1495" i="5"/>
  <c r="EJ1495" i="5"/>
  <c r="DZ1495" i="5"/>
  <c r="DP1495" i="5"/>
  <c r="DF1495" i="5"/>
  <c r="CV1495" i="5"/>
  <c r="CL1495" i="5"/>
  <c r="CB1495" i="5"/>
  <c r="BR1495" i="5"/>
  <c r="BH1495" i="5"/>
  <c r="AX1495" i="5"/>
  <c r="AN1495" i="5"/>
  <c r="FN1494" i="5"/>
  <c r="FD1494" i="5"/>
  <c r="ET1494" i="5"/>
  <c r="EJ1494" i="5"/>
  <c r="DZ1494" i="5"/>
  <c r="DP1494" i="5"/>
  <c r="DF1494" i="5"/>
  <c r="CV1494" i="5"/>
  <c r="CL1494" i="5"/>
  <c r="CB1494" i="5"/>
  <c r="BR1494" i="5"/>
  <c r="BH1494" i="5"/>
  <c r="AX1494" i="5"/>
  <c r="AN1494" i="5"/>
  <c r="FN1493" i="5"/>
  <c r="FD1493" i="5"/>
  <c r="ET1493" i="5"/>
  <c r="EJ1493" i="5"/>
  <c r="DZ1493" i="5"/>
  <c r="DP1493" i="5"/>
  <c r="DF1493" i="5"/>
  <c r="CV1493" i="5"/>
  <c r="CL1493" i="5"/>
  <c r="CB1493" i="5"/>
  <c r="BR1493" i="5"/>
  <c r="BH1493" i="5"/>
  <c r="AX1493" i="5"/>
  <c r="AN1493" i="5"/>
  <c r="FM1492" i="5"/>
  <c r="FC1492" i="5"/>
  <c r="ES1492" i="5"/>
  <c r="EI1492" i="5"/>
  <c r="DY1492" i="5"/>
  <c r="DO1492" i="5"/>
  <c r="DE1492" i="5"/>
  <c r="CU1492" i="5"/>
  <c r="CK1492" i="5"/>
  <c r="CA1492" i="5"/>
  <c r="BQ1492" i="5"/>
  <c r="BG1492" i="5"/>
  <c r="AW1492" i="5"/>
  <c r="AM1492" i="5"/>
  <c r="FN1491" i="5"/>
  <c r="FD1491" i="5"/>
  <c r="ET1491" i="5"/>
  <c r="EJ1491" i="5"/>
  <c r="DZ1491" i="5"/>
  <c r="DP1491" i="5"/>
  <c r="DF1491" i="5"/>
  <c r="CV1491" i="5"/>
  <c r="CL1491" i="5"/>
  <c r="CB1491" i="5"/>
  <c r="BR1491" i="5"/>
  <c r="BH1491" i="5"/>
  <c r="AX1491" i="5"/>
  <c r="AN1491" i="5"/>
  <c r="FO1490" i="5"/>
  <c r="FN1490" i="5"/>
  <c r="FE1490" i="5"/>
  <c r="FD1490" i="5"/>
  <c r="EU1490" i="5"/>
  <c r="ET1490" i="5"/>
  <c r="EK1490" i="5"/>
  <c r="EJ1490" i="5"/>
  <c r="EA1490" i="5"/>
  <c r="DZ1490" i="5"/>
  <c r="DQ1490" i="5"/>
  <c r="DP1490" i="5"/>
  <c r="DG1490" i="5"/>
  <c r="DF1490" i="5"/>
  <c r="CW1490" i="5"/>
  <c r="CV1490" i="5"/>
  <c r="CM1490" i="5"/>
  <c r="CL1490" i="5"/>
  <c r="CC1490" i="5"/>
  <c r="CB1490" i="5"/>
  <c r="BS1490" i="5"/>
  <c r="BR1490" i="5"/>
  <c r="BI1490" i="5"/>
  <c r="BH1490" i="5"/>
  <c r="AY1490" i="5"/>
  <c r="AX1490" i="5"/>
  <c r="AO1490" i="5"/>
  <c r="AN1490" i="5"/>
  <c r="FN1489" i="5"/>
  <c r="FD1489" i="5"/>
  <c r="ET1489" i="5"/>
  <c r="EJ1489" i="5"/>
  <c r="DZ1489" i="5"/>
  <c r="DP1489" i="5"/>
  <c r="DF1489" i="5"/>
  <c r="CV1489" i="5"/>
  <c r="CL1489" i="5"/>
  <c r="CB1489" i="5"/>
  <c r="BR1489" i="5"/>
  <c r="BH1489" i="5"/>
  <c r="AX1489" i="5"/>
  <c r="AN1489" i="5"/>
  <c r="FN1488" i="5"/>
  <c r="FD1488" i="5"/>
  <c r="ET1488" i="5"/>
  <c r="EJ1488" i="5"/>
  <c r="DZ1488" i="5"/>
  <c r="DP1488" i="5"/>
  <c r="DF1488" i="5"/>
  <c r="CV1488" i="5"/>
  <c r="CL1488" i="5"/>
  <c r="CB1488" i="5"/>
  <c r="BR1488" i="5"/>
  <c r="BH1488" i="5"/>
  <c r="AX1488" i="5"/>
  <c r="AN1488" i="5"/>
  <c r="FN1487" i="5"/>
  <c r="FD1487" i="5"/>
  <c r="ET1487" i="5"/>
  <c r="EJ1487" i="5"/>
  <c r="DZ1487" i="5"/>
  <c r="DP1487" i="5"/>
  <c r="DF1487" i="5"/>
  <c r="CV1487" i="5"/>
  <c r="CL1487" i="5"/>
  <c r="CB1487" i="5"/>
  <c r="BR1487" i="5"/>
  <c r="BH1487" i="5"/>
  <c r="AX1487" i="5"/>
  <c r="AN1487" i="5"/>
  <c r="FN1486" i="5"/>
  <c r="FD1486" i="5"/>
  <c r="ET1486" i="5"/>
  <c r="EJ1486" i="5"/>
  <c r="DZ1486" i="5"/>
  <c r="DP1486" i="5"/>
  <c r="DF1486" i="5"/>
  <c r="CV1486" i="5"/>
  <c r="CL1486" i="5"/>
  <c r="CB1486" i="5"/>
  <c r="BR1486" i="5"/>
  <c r="BH1486" i="5"/>
  <c r="AX1486" i="5"/>
  <c r="AN1486" i="5"/>
  <c r="FN1485" i="5"/>
  <c r="FD1485" i="5"/>
  <c r="ET1485" i="5"/>
  <c r="EJ1485" i="5"/>
  <c r="DZ1485" i="5"/>
  <c r="DP1485" i="5"/>
  <c r="DF1485" i="5"/>
  <c r="CV1485" i="5"/>
  <c r="CL1485" i="5"/>
  <c r="CB1485" i="5"/>
  <c r="BR1485" i="5"/>
  <c r="BH1485" i="5"/>
  <c r="AX1485" i="5"/>
  <c r="AN1485" i="5"/>
  <c r="FM1484" i="5"/>
  <c r="FC1484" i="5"/>
  <c r="ES1484" i="5"/>
  <c r="EI1484" i="5"/>
  <c r="DY1484" i="5"/>
  <c r="DO1484" i="5"/>
  <c r="DE1484" i="5"/>
  <c r="CU1484" i="5"/>
  <c r="CK1484" i="5"/>
  <c r="CA1484" i="5"/>
  <c r="BQ1484" i="5"/>
  <c r="BG1484" i="5"/>
  <c r="AW1484" i="5"/>
  <c r="AM1484" i="5"/>
  <c r="FN1477" i="5"/>
  <c r="FD1477" i="5"/>
  <c r="ET1477" i="5"/>
  <c r="EJ1477" i="5"/>
  <c r="DZ1477" i="5"/>
  <c r="DP1477" i="5"/>
  <c r="DF1477" i="5"/>
  <c r="CV1477" i="5"/>
  <c r="CL1477" i="5"/>
  <c r="CB1477" i="5"/>
  <c r="BR1477" i="5"/>
  <c r="BH1477" i="5"/>
  <c r="AX1477" i="5"/>
  <c r="AN1477" i="5"/>
  <c r="FO1476" i="5"/>
  <c r="FN1476" i="5"/>
  <c r="FE1476" i="5"/>
  <c r="FD1476" i="5"/>
  <c r="EU1476" i="5"/>
  <c r="ET1476" i="5"/>
  <c r="EK1476" i="5"/>
  <c r="EJ1476" i="5"/>
  <c r="EA1476" i="5"/>
  <c r="DZ1476" i="5"/>
  <c r="DQ1476" i="5"/>
  <c r="DP1476" i="5"/>
  <c r="DG1476" i="5"/>
  <c r="DF1476" i="5"/>
  <c r="CW1476" i="5"/>
  <c r="CV1476" i="5"/>
  <c r="CM1476" i="5"/>
  <c r="CL1476" i="5"/>
  <c r="CC1476" i="5"/>
  <c r="CB1476" i="5"/>
  <c r="BS1476" i="5"/>
  <c r="BR1476" i="5"/>
  <c r="BI1476" i="5"/>
  <c r="BH1476" i="5"/>
  <c r="AY1476" i="5"/>
  <c r="AX1476" i="5"/>
  <c r="AO1476" i="5"/>
  <c r="AN1476" i="5"/>
  <c r="FN1475" i="5"/>
  <c r="FD1475" i="5"/>
  <c r="ET1475" i="5"/>
  <c r="EJ1475" i="5"/>
  <c r="DZ1475" i="5"/>
  <c r="DP1475" i="5"/>
  <c r="DF1475" i="5"/>
  <c r="CV1475" i="5"/>
  <c r="CL1475" i="5"/>
  <c r="CB1475" i="5"/>
  <c r="BR1475" i="5"/>
  <c r="BH1475" i="5"/>
  <c r="AX1475" i="5"/>
  <c r="AN1475" i="5"/>
  <c r="FM1474" i="5"/>
  <c r="FC1474" i="5"/>
  <c r="ES1474" i="5"/>
  <c r="EI1474" i="5"/>
  <c r="DY1474" i="5"/>
  <c r="DO1474" i="5"/>
  <c r="DE1474" i="5"/>
  <c r="CU1474" i="5"/>
  <c r="CK1474" i="5"/>
  <c r="CA1474" i="5"/>
  <c r="BQ1474" i="5"/>
  <c r="BG1474" i="5"/>
  <c r="AW1474" i="5"/>
  <c r="AM1474" i="5"/>
  <c r="FN1471" i="5"/>
  <c r="FD1471" i="5"/>
  <c r="ET1471" i="5"/>
  <c r="EJ1471" i="5"/>
  <c r="DZ1471" i="5"/>
  <c r="DP1471" i="5"/>
  <c r="DF1471" i="5"/>
  <c r="CV1471" i="5"/>
  <c r="CL1471" i="5"/>
  <c r="CB1471" i="5"/>
  <c r="BR1471" i="5"/>
  <c r="BH1471" i="5"/>
  <c r="AX1471" i="5"/>
  <c r="AN1471" i="5"/>
  <c r="FO1470" i="5"/>
  <c r="FN1470" i="5"/>
  <c r="FE1470" i="5"/>
  <c r="FD1470" i="5"/>
  <c r="EU1470" i="5"/>
  <c r="ET1470" i="5"/>
  <c r="EK1470" i="5"/>
  <c r="EJ1470" i="5"/>
  <c r="EA1470" i="5"/>
  <c r="DZ1470" i="5"/>
  <c r="DQ1470" i="5"/>
  <c r="DP1470" i="5"/>
  <c r="DG1470" i="5"/>
  <c r="DF1470" i="5"/>
  <c r="CW1470" i="5"/>
  <c r="CV1470" i="5"/>
  <c r="CM1470" i="5"/>
  <c r="CL1470" i="5"/>
  <c r="CC1470" i="5"/>
  <c r="CB1470" i="5"/>
  <c r="BS1470" i="5"/>
  <c r="BR1470" i="5"/>
  <c r="BI1470" i="5"/>
  <c r="BH1470" i="5"/>
  <c r="AY1470" i="5"/>
  <c r="AX1470" i="5"/>
  <c r="AO1470" i="5"/>
  <c r="AN1470" i="5"/>
  <c r="FN1469" i="5"/>
  <c r="FD1469" i="5"/>
  <c r="ET1469" i="5"/>
  <c r="EJ1469" i="5"/>
  <c r="DZ1469" i="5"/>
  <c r="DP1469" i="5"/>
  <c r="DF1469" i="5"/>
  <c r="CV1469" i="5"/>
  <c r="CL1469" i="5"/>
  <c r="CB1469" i="5"/>
  <c r="BR1469" i="5"/>
  <c r="BH1469" i="5"/>
  <c r="AX1469" i="5"/>
  <c r="AN1469" i="5"/>
  <c r="FN1468" i="5"/>
  <c r="FD1468" i="5"/>
  <c r="ET1468" i="5"/>
  <c r="EJ1468" i="5"/>
  <c r="DZ1468" i="5"/>
  <c r="DP1468" i="5"/>
  <c r="DF1468" i="5"/>
  <c r="CV1468" i="5"/>
  <c r="CL1468" i="5"/>
  <c r="CB1468" i="5"/>
  <c r="BR1468" i="5"/>
  <c r="BH1468" i="5"/>
  <c r="AX1468" i="5"/>
  <c r="AN1468" i="5"/>
  <c r="FN1467" i="5"/>
  <c r="FD1467" i="5"/>
  <c r="ET1467" i="5"/>
  <c r="EJ1467" i="5"/>
  <c r="DZ1467" i="5"/>
  <c r="DP1467" i="5"/>
  <c r="DF1467" i="5"/>
  <c r="CV1467" i="5"/>
  <c r="CL1467" i="5"/>
  <c r="CB1467" i="5"/>
  <c r="BR1467" i="5"/>
  <c r="BH1467" i="5"/>
  <c r="AX1467" i="5"/>
  <c r="AN1467" i="5"/>
  <c r="FM1466" i="5"/>
  <c r="FC1466" i="5"/>
  <c r="ES1466" i="5"/>
  <c r="EI1466" i="5"/>
  <c r="DY1466" i="5"/>
  <c r="DO1466" i="5"/>
  <c r="DE1466" i="5"/>
  <c r="CU1466" i="5"/>
  <c r="CK1466" i="5"/>
  <c r="CA1466" i="5"/>
  <c r="BQ1466" i="5"/>
  <c r="BG1466" i="5"/>
  <c r="AW1466" i="5"/>
  <c r="AM1466" i="5"/>
  <c r="FN1465" i="5"/>
  <c r="FD1465" i="5"/>
  <c r="ET1465" i="5"/>
  <c r="EJ1465" i="5"/>
  <c r="DZ1465" i="5"/>
  <c r="DP1465" i="5"/>
  <c r="DF1465" i="5"/>
  <c r="CV1465" i="5"/>
  <c r="CL1465" i="5"/>
  <c r="CB1465" i="5"/>
  <c r="BR1465" i="5"/>
  <c r="BH1465" i="5"/>
  <c r="AX1465" i="5"/>
  <c r="AN1465" i="5"/>
  <c r="FO1464" i="5"/>
  <c r="FN1464" i="5"/>
  <c r="FE1464" i="5"/>
  <c r="FD1464" i="5"/>
  <c r="EU1464" i="5"/>
  <c r="ET1464" i="5"/>
  <c r="EK1464" i="5"/>
  <c r="EJ1464" i="5"/>
  <c r="EA1464" i="5"/>
  <c r="DZ1464" i="5"/>
  <c r="DQ1464" i="5"/>
  <c r="DP1464" i="5"/>
  <c r="DG1464" i="5"/>
  <c r="DF1464" i="5"/>
  <c r="CW1464" i="5"/>
  <c r="CV1464" i="5"/>
  <c r="CM1464" i="5"/>
  <c r="CL1464" i="5"/>
  <c r="CC1464" i="5"/>
  <c r="CB1464" i="5"/>
  <c r="BS1464" i="5"/>
  <c r="BR1464" i="5"/>
  <c r="BI1464" i="5"/>
  <c r="BH1464" i="5"/>
  <c r="AY1464" i="5"/>
  <c r="AX1464" i="5"/>
  <c r="AO1464" i="5"/>
  <c r="AN1464" i="5"/>
  <c r="FN1463" i="5"/>
  <c r="FD1463" i="5"/>
  <c r="ET1463" i="5"/>
  <c r="EJ1463" i="5"/>
  <c r="DZ1463" i="5"/>
  <c r="DP1463" i="5"/>
  <c r="DF1463" i="5"/>
  <c r="CV1463" i="5"/>
  <c r="CL1463" i="5"/>
  <c r="CB1463" i="5"/>
  <c r="BR1463" i="5"/>
  <c r="BH1463" i="5"/>
  <c r="AX1463" i="5"/>
  <c r="AN1463" i="5"/>
  <c r="FN1462" i="5"/>
  <c r="FD1462" i="5"/>
  <c r="ET1462" i="5"/>
  <c r="EJ1462" i="5"/>
  <c r="DZ1462" i="5"/>
  <c r="DP1462" i="5"/>
  <c r="DF1462" i="5"/>
  <c r="CV1462" i="5"/>
  <c r="CL1462" i="5"/>
  <c r="CB1462" i="5"/>
  <c r="BR1462" i="5"/>
  <c r="BH1462" i="5"/>
  <c r="AX1462" i="5"/>
  <c r="AN1462" i="5"/>
  <c r="FN1461" i="5"/>
  <c r="FD1461" i="5"/>
  <c r="ET1461" i="5"/>
  <c r="EJ1461" i="5"/>
  <c r="DZ1461" i="5"/>
  <c r="DP1461" i="5"/>
  <c r="DF1461" i="5"/>
  <c r="CV1461" i="5"/>
  <c r="CL1461" i="5"/>
  <c r="CB1461" i="5"/>
  <c r="BR1461" i="5"/>
  <c r="BH1461" i="5"/>
  <c r="AX1461" i="5"/>
  <c r="AN1461" i="5"/>
  <c r="FN1460" i="5"/>
  <c r="FD1460" i="5"/>
  <c r="ET1460" i="5"/>
  <c r="EJ1460" i="5"/>
  <c r="DZ1460" i="5"/>
  <c r="DP1460" i="5"/>
  <c r="DF1460" i="5"/>
  <c r="CV1460" i="5"/>
  <c r="CL1460" i="5"/>
  <c r="CB1460" i="5"/>
  <c r="BR1460" i="5"/>
  <c r="BH1460" i="5"/>
  <c r="AX1460" i="5"/>
  <c r="AN1460" i="5"/>
  <c r="FN1459" i="5"/>
  <c r="FD1459" i="5"/>
  <c r="ET1459" i="5"/>
  <c r="EJ1459" i="5"/>
  <c r="DZ1459" i="5"/>
  <c r="DP1459" i="5"/>
  <c r="DF1459" i="5"/>
  <c r="CV1459" i="5"/>
  <c r="CL1459" i="5"/>
  <c r="CB1459" i="5"/>
  <c r="BR1459" i="5"/>
  <c r="BH1459" i="5"/>
  <c r="AX1459" i="5"/>
  <c r="AN1459" i="5"/>
  <c r="FN1458" i="5"/>
  <c r="FD1458" i="5"/>
  <c r="ET1458" i="5"/>
  <c r="EJ1458" i="5"/>
  <c r="DZ1458" i="5"/>
  <c r="DP1458" i="5"/>
  <c r="DF1458" i="5"/>
  <c r="CV1458" i="5"/>
  <c r="CL1458" i="5"/>
  <c r="CB1458" i="5"/>
  <c r="BR1458" i="5"/>
  <c r="BH1458" i="5"/>
  <c r="AX1458" i="5"/>
  <c r="AN1458" i="5"/>
  <c r="FN1457" i="5"/>
  <c r="FD1457" i="5"/>
  <c r="ET1457" i="5"/>
  <c r="EJ1457" i="5"/>
  <c r="DZ1457" i="5"/>
  <c r="DP1457" i="5"/>
  <c r="DF1457" i="5"/>
  <c r="CV1457" i="5"/>
  <c r="CL1457" i="5"/>
  <c r="CB1457" i="5"/>
  <c r="BR1457" i="5"/>
  <c r="BH1457" i="5"/>
  <c r="AX1457" i="5"/>
  <c r="AN1457" i="5"/>
  <c r="FN1456" i="5"/>
  <c r="FD1456" i="5"/>
  <c r="ET1456" i="5"/>
  <c r="EJ1456" i="5"/>
  <c r="DZ1456" i="5"/>
  <c r="DP1456" i="5"/>
  <c r="DF1456" i="5"/>
  <c r="CV1456" i="5"/>
  <c r="CL1456" i="5"/>
  <c r="CB1456" i="5"/>
  <c r="BR1456" i="5"/>
  <c r="BH1456" i="5"/>
  <c r="AX1456" i="5"/>
  <c r="AN1456" i="5"/>
  <c r="FN1455" i="5"/>
  <c r="FD1455" i="5"/>
  <c r="ET1455" i="5"/>
  <c r="EJ1455" i="5"/>
  <c r="DZ1455" i="5"/>
  <c r="DP1455" i="5"/>
  <c r="DF1455" i="5"/>
  <c r="CV1455" i="5"/>
  <c r="CL1455" i="5"/>
  <c r="CB1455" i="5"/>
  <c r="BR1455" i="5"/>
  <c r="BH1455" i="5"/>
  <c r="AX1455" i="5"/>
  <c r="AN1455" i="5"/>
  <c r="FN1454" i="5"/>
  <c r="FD1454" i="5"/>
  <c r="ET1454" i="5"/>
  <c r="EJ1454" i="5"/>
  <c r="DZ1454" i="5"/>
  <c r="DP1454" i="5"/>
  <c r="DF1454" i="5"/>
  <c r="CV1454" i="5"/>
  <c r="CL1454" i="5"/>
  <c r="CB1454" i="5"/>
  <c r="BR1454" i="5"/>
  <c r="BH1454" i="5"/>
  <c r="AX1454" i="5"/>
  <c r="AN1454" i="5"/>
  <c r="FN1453" i="5"/>
  <c r="FD1453" i="5"/>
  <c r="ET1453" i="5"/>
  <c r="EJ1453" i="5"/>
  <c r="DZ1453" i="5"/>
  <c r="DP1453" i="5"/>
  <c r="DF1453" i="5"/>
  <c r="CV1453" i="5"/>
  <c r="CL1453" i="5"/>
  <c r="CB1453" i="5"/>
  <c r="BR1453" i="5"/>
  <c r="BH1453" i="5"/>
  <c r="AX1453" i="5"/>
  <c r="AN1453" i="5"/>
  <c r="FN1452" i="5"/>
  <c r="FD1452" i="5"/>
  <c r="ET1452" i="5"/>
  <c r="EJ1452" i="5"/>
  <c r="DZ1452" i="5"/>
  <c r="DP1452" i="5"/>
  <c r="DF1452" i="5"/>
  <c r="CV1452" i="5"/>
  <c r="CL1452" i="5"/>
  <c r="CB1452" i="5"/>
  <c r="BR1452" i="5"/>
  <c r="BH1452" i="5"/>
  <c r="AX1452" i="5"/>
  <c r="AN1452" i="5"/>
  <c r="FN1451" i="5"/>
  <c r="FD1451" i="5"/>
  <c r="ET1451" i="5"/>
  <c r="EJ1451" i="5"/>
  <c r="DZ1451" i="5"/>
  <c r="DP1451" i="5"/>
  <c r="DF1451" i="5"/>
  <c r="CV1451" i="5"/>
  <c r="CL1451" i="5"/>
  <c r="CB1451" i="5"/>
  <c r="BR1451" i="5"/>
  <c r="BH1451" i="5"/>
  <c r="AX1451" i="5"/>
  <c r="AN1451" i="5"/>
  <c r="FN1450" i="5"/>
  <c r="FD1450" i="5"/>
  <c r="ET1450" i="5"/>
  <c r="EJ1450" i="5"/>
  <c r="DZ1450" i="5"/>
  <c r="DP1450" i="5"/>
  <c r="DF1450" i="5"/>
  <c r="CV1450" i="5"/>
  <c r="CL1450" i="5"/>
  <c r="CB1450" i="5"/>
  <c r="BR1450" i="5"/>
  <c r="BH1450" i="5"/>
  <c r="AX1450" i="5"/>
  <c r="AN1450" i="5"/>
  <c r="FN1449" i="5"/>
  <c r="FD1449" i="5"/>
  <c r="ET1449" i="5"/>
  <c r="EJ1449" i="5"/>
  <c r="DZ1449" i="5"/>
  <c r="DP1449" i="5"/>
  <c r="DF1449" i="5"/>
  <c r="CV1449" i="5"/>
  <c r="CL1449" i="5"/>
  <c r="CB1449" i="5"/>
  <c r="BR1449" i="5"/>
  <c r="BH1449" i="5"/>
  <c r="AX1449" i="5"/>
  <c r="AN1449" i="5"/>
  <c r="FN1448" i="5"/>
  <c r="FD1448" i="5"/>
  <c r="ET1448" i="5"/>
  <c r="EJ1448" i="5"/>
  <c r="DZ1448" i="5"/>
  <c r="DP1448" i="5"/>
  <c r="DF1448" i="5"/>
  <c r="CV1448" i="5"/>
  <c r="CL1448" i="5"/>
  <c r="CB1448" i="5"/>
  <c r="BR1448" i="5"/>
  <c r="BH1448" i="5"/>
  <c r="AX1448" i="5"/>
  <c r="AN1448" i="5"/>
  <c r="FM1447" i="5"/>
  <c r="FC1447" i="5"/>
  <c r="ES1447" i="5"/>
  <c r="EI1447" i="5"/>
  <c r="DY1447" i="5"/>
  <c r="DO1447" i="5"/>
  <c r="DE1447" i="5"/>
  <c r="CU1447" i="5"/>
  <c r="CK1447" i="5"/>
  <c r="CA1447" i="5"/>
  <c r="BQ1447" i="5"/>
  <c r="BG1447" i="5"/>
  <c r="AW1447" i="5"/>
  <c r="AM1447" i="5"/>
  <c r="FN1443" i="5"/>
  <c r="FD1443" i="5"/>
  <c r="ET1443" i="5"/>
  <c r="EJ1443" i="5"/>
  <c r="DZ1443" i="5"/>
  <c r="DP1443" i="5"/>
  <c r="DF1443" i="5"/>
  <c r="CV1443" i="5"/>
  <c r="CL1443" i="5"/>
  <c r="CB1443" i="5"/>
  <c r="BR1443" i="5"/>
  <c r="BH1443" i="5"/>
  <c r="AX1443" i="5"/>
  <c r="AN1443" i="5"/>
  <c r="FO1442" i="5"/>
  <c r="FN1442" i="5"/>
  <c r="FE1442" i="5"/>
  <c r="FD1442" i="5"/>
  <c r="EU1442" i="5"/>
  <c r="ET1442" i="5"/>
  <c r="EK1442" i="5"/>
  <c r="EJ1442" i="5"/>
  <c r="EA1442" i="5"/>
  <c r="DZ1442" i="5"/>
  <c r="DQ1442" i="5"/>
  <c r="DP1442" i="5"/>
  <c r="DG1442" i="5"/>
  <c r="DF1442" i="5"/>
  <c r="CW1442" i="5"/>
  <c r="CV1442" i="5"/>
  <c r="CM1442" i="5"/>
  <c r="CL1442" i="5"/>
  <c r="CC1442" i="5"/>
  <c r="CB1442" i="5"/>
  <c r="BS1442" i="5"/>
  <c r="BR1442" i="5"/>
  <c r="BI1442" i="5"/>
  <c r="BH1442" i="5"/>
  <c r="AY1442" i="5"/>
  <c r="AX1442" i="5"/>
  <c r="AO1442" i="5"/>
  <c r="AN1442" i="5"/>
  <c r="FN1441" i="5"/>
  <c r="FD1441" i="5"/>
  <c r="ET1441" i="5"/>
  <c r="EJ1441" i="5"/>
  <c r="DZ1441" i="5"/>
  <c r="DP1441" i="5"/>
  <c r="DF1441" i="5"/>
  <c r="CV1441" i="5"/>
  <c r="CL1441" i="5"/>
  <c r="CB1441" i="5"/>
  <c r="BR1441" i="5"/>
  <c r="BH1441" i="5"/>
  <c r="AX1441" i="5"/>
  <c r="AN1441" i="5"/>
  <c r="FN1440" i="5"/>
  <c r="FD1440" i="5"/>
  <c r="ET1440" i="5"/>
  <c r="EJ1440" i="5"/>
  <c r="DZ1440" i="5"/>
  <c r="DP1440" i="5"/>
  <c r="DF1440" i="5"/>
  <c r="CV1440" i="5"/>
  <c r="CL1440" i="5"/>
  <c r="CB1440" i="5"/>
  <c r="BR1440" i="5"/>
  <c r="BH1440" i="5"/>
  <c r="AX1440" i="5"/>
  <c r="AN1440" i="5"/>
  <c r="FN1439" i="5"/>
  <c r="FD1439" i="5"/>
  <c r="ET1439" i="5"/>
  <c r="EJ1439" i="5"/>
  <c r="DZ1439" i="5"/>
  <c r="DP1439" i="5"/>
  <c r="DF1439" i="5"/>
  <c r="CV1439" i="5"/>
  <c r="CL1439" i="5"/>
  <c r="CB1439" i="5"/>
  <c r="BR1439" i="5"/>
  <c r="BH1439" i="5"/>
  <c r="AX1439" i="5"/>
  <c r="AN1439" i="5"/>
  <c r="FM1438" i="5"/>
  <c r="FC1438" i="5"/>
  <c r="ES1438" i="5"/>
  <c r="EI1438" i="5"/>
  <c r="DY1438" i="5"/>
  <c r="DO1438" i="5"/>
  <c r="DE1438" i="5"/>
  <c r="CU1438" i="5"/>
  <c r="CK1438" i="5"/>
  <c r="CA1438" i="5"/>
  <c r="BQ1438" i="5"/>
  <c r="BG1438" i="5"/>
  <c r="AW1438" i="5"/>
  <c r="AM1438" i="5"/>
  <c r="FN1433" i="5"/>
  <c r="FD1433" i="5"/>
  <c r="ET1433" i="5"/>
  <c r="EJ1433" i="5"/>
  <c r="DZ1433" i="5"/>
  <c r="DP1433" i="5"/>
  <c r="DF1433" i="5"/>
  <c r="CV1433" i="5"/>
  <c r="CL1433" i="5"/>
  <c r="CB1433" i="5"/>
  <c r="BR1433" i="5"/>
  <c r="BH1433" i="5"/>
  <c r="AX1433" i="5"/>
  <c r="AN1433" i="5"/>
  <c r="FO1432" i="5"/>
  <c r="FN1432" i="5"/>
  <c r="FE1432" i="5"/>
  <c r="FD1432" i="5"/>
  <c r="EU1432" i="5"/>
  <c r="ET1432" i="5"/>
  <c r="EK1432" i="5"/>
  <c r="EJ1432" i="5"/>
  <c r="EA1432" i="5"/>
  <c r="DZ1432" i="5"/>
  <c r="DQ1432" i="5"/>
  <c r="DP1432" i="5"/>
  <c r="DG1432" i="5"/>
  <c r="DF1432" i="5"/>
  <c r="CW1432" i="5"/>
  <c r="CV1432" i="5"/>
  <c r="CM1432" i="5"/>
  <c r="CL1432" i="5"/>
  <c r="CC1432" i="5"/>
  <c r="CB1432" i="5"/>
  <c r="BS1432" i="5"/>
  <c r="BR1432" i="5"/>
  <c r="BI1432" i="5"/>
  <c r="BH1432" i="5"/>
  <c r="AY1432" i="5"/>
  <c r="AX1432" i="5"/>
  <c r="AO1432" i="5"/>
  <c r="AN1432" i="5"/>
  <c r="FN1431" i="5"/>
  <c r="FD1431" i="5"/>
  <c r="ET1431" i="5"/>
  <c r="EJ1431" i="5"/>
  <c r="DZ1431" i="5"/>
  <c r="DP1431" i="5"/>
  <c r="DF1431" i="5"/>
  <c r="CV1431" i="5"/>
  <c r="CL1431" i="5"/>
  <c r="CB1431" i="5"/>
  <c r="BR1431" i="5"/>
  <c r="BH1431" i="5"/>
  <c r="AX1431" i="5"/>
  <c r="AN1431" i="5"/>
  <c r="FN1430" i="5"/>
  <c r="FD1430" i="5"/>
  <c r="ET1430" i="5"/>
  <c r="EJ1430" i="5"/>
  <c r="DZ1430" i="5"/>
  <c r="DP1430" i="5"/>
  <c r="DF1430" i="5"/>
  <c r="CV1430" i="5"/>
  <c r="CL1430" i="5"/>
  <c r="CB1430" i="5"/>
  <c r="BR1430" i="5"/>
  <c r="BH1430" i="5"/>
  <c r="AX1430" i="5"/>
  <c r="AN1430" i="5"/>
  <c r="FN1429" i="5"/>
  <c r="FD1429" i="5"/>
  <c r="ET1429" i="5"/>
  <c r="EJ1429" i="5"/>
  <c r="DZ1429" i="5"/>
  <c r="DP1429" i="5"/>
  <c r="DF1429" i="5"/>
  <c r="CV1429" i="5"/>
  <c r="CL1429" i="5"/>
  <c r="CB1429" i="5"/>
  <c r="BR1429" i="5"/>
  <c r="BH1429" i="5"/>
  <c r="AX1429" i="5"/>
  <c r="AN1429" i="5"/>
  <c r="FN1428" i="5"/>
  <c r="FD1428" i="5"/>
  <c r="ET1428" i="5"/>
  <c r="EJ1428" i="5"/>
  <c r="DZ1428" i="5"/>
  <c r="DP1428" i="5"/>
  <c r="DF1428" i="5"/>
  <c r="CV1428" i="5"/>
  <c r="CL1428" i="5"/>
  <c r="CB1428" i="5"/>
  <c r="BR1428" i="5"/>
  <c r="BH1428" i="5"/>
  <c r="AX1428" i="5"/>
  <c r="AN1428" i="5"/>
  <c r="FM1427" i="5"/>
  <c r="FC1427" i="5"/>
  <c r="ES1427" i="5"/>
  <c r="EI1427" i="5"/>
  <c r="DY1427" i="5"/>
  <c r="DO1427" i="5"/>
  <c r="DE1427" i="5"/>
  <c r="CU1427" i="5"/>
  <c r="CK1427" i="5"/>
  <c r="CA1427" i="5"/>
  <c r="BQ1427" i="5"/>
  <c r="BG1427" i="5"/>
  <c r="AW1427" i="5"/>
  <c r="AM1427" i="5"/>
  <c r="FK1417" i="5"/>
  <c r="FJ1417" i="5"/>
  <c r="FI1417" i="5"/>
  <c r="FH1417" i="5"/>
  <c r="FG1417" i="5"/>
  <c r="FF1417" i="5"/>
  <c r="FL1417" i="5" s="1"/>
  <c r="FA1417" i="5"/>
  <c r="EZ1417" i="5"/>
  <c r="EY1417" i="5"/>
  <c r="EX1417" i="5"/>
  <c r="EW1417" i="5"/>
  <c r="EV1417" i="5"/>
  <c r="FB1417" i="5" s="1"/>
  <c r="ER1417" i="5"/>
  <c r="EQ1417" i="5"/>
  <c r="EP1417" i="5"/>
  <c r="EO1417" i="5"/>
  <c r="EN1417" i="5"/>
  <c r="EM1417" i="5"/>
  <c r="EL1417" i="5"/>
  <c r="EG1417" i="5"/>
  <c r="EF1417" i="5"/>
  <c r="EE1417" i="5"/>
  <c r="ED1417" i="5"/>
  <c r="EC1417" i="5"/>
  <c r="EB1417" i="5"/>
  <c r="EH1417" i="5" s="1"/>
  <c r="DW1417" i="5"/>
  <c r="DV1417" i="5"/>
  <c r="DU1417" i="5"/>
  <c r="DT1417" i="5"/>
  <c r="DS1417" i="5"/>
  <c r="DR1417" i="5"/>
  <c r="DX1417" i="5" s="1"/>
  <c r="DM1417" i="5"/>
  <c r="DL1417" i="5"/>
  <c r="DK1417" i="5"/>
  <c r="DN1417" i="5" s="1"/>
  <c r="DJ1417" i="5"/>
  <c r="DI1417" i="5"/>
  <c r="DH1417" i="5"/>
  <c r="DC1417" i="5"/>
  <c r="DB1417" i="5"/>
  <c r="DA1417" i="5"/>
  <c r="CZ1417" i="5"/>
  <c r="DD1417" i="5" s="1"/>
  <c r="CY1417" i="5"/>
  <c r="CX1417" i="5"/>
  <c r="CS1417" i="5"/>
  <c r="CR1417" i="5"/>
  <c r="CQ1417" i="5"/>
  <c r="CP1417" i="5"/>
  <c r="CO1417" i="5"/>
  <c r="CT1417" i="5" s="1"/>
  <c r="CN1417" i="5"/>
  <c r="CI1417" i="5"/>
  <c r="CH1417" i="5"/>
  <c r="CG1417" i="5"/>
  <c r="CF1417" i="5"/>
  <c r="CE1417" i="5"/>
  <c r="CD1417" i="5"/>
  <c r="CJ1417" i="5" s="1"/>
  <c r="BY1417" i="5"/>
  <c r="BX1417" i="5"/>
  <c r="BW1417" i="5"/>
  <c r="BV1417" i="5"/>
  <c r="BU1417" i="5"/>
  <c r="BT1417" i="5"/>
  <c r="BZ1417" i="5" s="1"/>
  <c r="BP1417" i="5"/>
  <c r="BO1417" i="5"/>
  <c r="BN1417" i="5"/>
  <c r="BM1417" i="5"/>
  <c r="BL1417" i="5"/>
  <c r="AH1583" i="5" s="1"/>
  <c r="BK1417" i="5"/>
  <c r="BJ1417" i="5"/>
  <c r="BE1417" i="5"/>
  <c r="BD1417" i="5"/>
  <c r="BC1417" i="5"/>
  <c r="BB1417" i="5"/>
  <c r="BA1417" i="5"/>
  <c r="AZ1417" i="5"/>
  <c r="BF1417" i="5" s="1"/>
  <c r="AU1417" i="5"/>
  <c r="AK1583" i="5" s="1"/>
  <c r="AT1417" i="5"/>
  <c r="AS1417" i="5"/>
  <c r="AR1417" i="5"/>
  <c r="AQ1417" i="5"/>
  <c r="AP1417" i="5"/>
  <c r="AV1417" i="5" s="1"/>
  <c r="AK1417" i="5"/>
  <c r="AJ1417" i="5"/>
  <c r="AJ1583" i="5" s="1"/>
  <c r="AI1417" i="5"/>
  <c r="AH1417" i="5"/>
  <c r="AG1417" i="5"/>
  <c r="AF1417" i="5"/>
  <c r="AD1399" i="5"/>
  <c r="AC1399" i="5"/>
  <c r="AB1399" i="5"/>
  <c r="AA1399" i="5"/>
  <c r="Z1399" i="5"/>
  <c r="Y1399" i="5"/>
  <c r="X1399" i="5"/>
  <c r="W1399" i="5"/>
  <c r="V1399" i="5"/>
  <c r="U1399" i="5"/>
  <c r="T1399" i="5"/>
  <c r="S1399" i="5"/>
  <c r="R1399" i="5"/>
  <c r="Q1399" i="5"/>
  <c r="P1399" i="5"/>
  <c r="O1399" i="5"/>
  <c r="N1399" i="5"/>
  <c r="M1399" i="5"/>
  <c r="L1399" i="5"/>
  <c r="K1399" i="5"/>
  <c r="J1399" i="5"/>
  <c r="I1399" i="5"/>
  <c r="H1399" i="5"/>
  <c r="G1399" i="5"/>
  <c r="AK1393" i="5"/>
  <c r="C1404" i="5" s="1"/>
  <c r="AH1393" i="5"/>
  <c r="C1403" i="5" s="1"/>
  <c r="AD1390" i="5"/>
  <c r="AC1390" i="5"/>
  <c r="AB1390" i="5"/>
  <c r="AA1390" i="5"/>
  <c r="Z1390" i="5"/>
  <c r="Y1390" i="5"/>
  <c r="X1390" i="5"/>
  <c r="W1390" i="5"/>
  <c r="V1390" i="5"/>
  <c r="T1390" i="5"/>
  <c r="R1390" i="5"/>
  <c r="P1390" i="5"/>
  <c r="FK1388" i="5"/>
  <c r="FJ1388" i="5"/>
  <c r="FI1388" i="5"/>
  <c r="FH1388" i="5"/>
  <c r="FL1388" i="5" s="1"/>
  <c r="FG1388" i="5"/>
  <c r="FF1388" i="5"/>
  <c r="FA1388" i="5"/>
  <c r="EZ1388" i="5"/>
  <c r="EY1388" i="5"/>
  <c r="EX1388" i="5"/>
  <c r="EW1388" i="5"/>
  <c r="FB1388" i="5" s="1"/>
  <c r="EV1388" i="5"/>
  <c r="EQ1388" i="5"/>
  <c r="EP1388" i="5"/>
  <c r="EO1388" i="5"/>
  <c r="EN1388" i="5"/>
  <c r="EM1388" i="5"/>
  <c r="EL1388" i="5"/>
  <c r="ER1388" i="5" s="1"/>
  <c r="EG1388" i="5"/>
  <c r="EF1388" i="5"/>
  <c r="EE1388" i="5"/>
  <c r="ED1388" i="5"/>
  <c r="EC1388" i="5"/>
  <c r="EB1388" i="5"/>
  <c r="EH1388" i="5" s="1"/>
  <c r="DX1388" i="5"/>
  <c r="DW1388" i="5"/>
  <c r="DV1388" i="5"/>
  <c r="DU1388" i="5"/>
  <c r="DT1388" i="5"/>
  <c r="DS1388" i="5"/>
  <c r="DR1388" i="5"/>
  <c r="DM1388" i="5"/>
  <c r="DL1388" i="5"/>
  <c r="DK1388" i="5"/>
  <c r="DJ1388" i="5"/>
  <c r="DI1388" i="5"/>
  <c r="DH1388" i="5"/>
  <c r="DC1388" i="5"/>
  <c r="DB1388" i="5"/>
  <c r="DA1388" i="5"/>
  <c r="CZ1388" i="5"/>
  <c r="CY1388" i="5"/>
  <c r="CX1388" i="5"/>
  <c r="DD1388" i="5" s="1"/>
  <c r="CS1388" i="5"/>
  <c r="CR1388" i="5"/>
  <c r="CQ1388" i="5"/>
  <c r="CT1388" i="5" s="1"/>
  <c r="CP1388" i="5"/>
  <c r="CO1388" i="5"/>
  <c r="CN1388" i="5"/>
  <c r="CJ1388" i="5"/>
  <c r="CI1388" i="5"/>
  <c r="CH1388" i="5"/>
  <c r="CG1388" i="5"/>
  <c r="CF1388" i="5"/>
  <c r="CE1388" i="5"/>
  <c r="CD1388" i="5"/>
  <c r="BY1388" i="5"/>
  <c r="BX1388" i="5"/>
  <c r="BW1388" i="5"/>
  <c r="BV1388" i="5"/>
  <c r="BU1388" i="5"/>
  <c r="BT1388" i="5"/>
  <c r="BO1388" i="5"/>
  <c r="BN1388" i="5"/>
  <c r="BM1388" i="5"/>
  <c r="BL1388" i="5"/>
  <c r="BK1388" i="5"/>
  <c r="BJ1388" i="5"/>
  <c r="BE1388" i="5"/>
  <c r="BD1388" i="5"/>
  <c r="BC1388" i="5"/>
  <c r="AI1391" i="5" s="1"/>
  <c r="BB1388" i="5"/>
  <c r="BA1388" i="5"/>
  <c r="AZ1388" i="5"/>
  <c r="AV1388" i="5"/>
  <c r="AU1388" i="5"/>
  <c r="AT1388" i="5"/>
  <c r="AS1388" i="5"/>
  <c r="AR1388" i="5"/>
  <c r="AQ1388" i="5"/>
  <c r="AP1388" i="5"/>
  <c r="AK1388" i="5"/>
  <c r="AJ1388" i="5"/>
  <c r="AI1388" i="5"/>
  <c r="AH1388" i="5"/>
  <c r="AG1388" i="5"/>
  <c r="AF1388" i="5"/>
  <c r="AK1363" i="5"/>
  <c r="AH1363" i="5"/>
  <c r="AI1361" i="5"/>
  <c r="AK1362" i="5" s="1"/>
  <c r="AH1361" i="5"/>
  <c r="AF1361" i="5"/>
  <c r="Y1360" i="5"/>
  <c r="S1360" i="5"/>
  <c r="M1360" i="5"/>
  <c r="AK1354" i="5"/>
  <c r="AK1361" i="5" s="1"/>
  <c r="AJ1354" i="5"/>
  <c r="AJ1361" i="5" s="1"/>
  <c r="AI1354" i="5"/>
  <c r="AH1354" i="5"/>
  <c r="AG1354" i="5"/>
  <c r="AF1354" i="5"/>
  <c r="AD1337" i="5"/>
  <c r="AC1337" i="5"/>
  <c r="AB1337" i="5"/>
  <c r="AA1337" i="5"/>
  <c r="Z1337" i="5"/>
  <c r="Y1337" i="5"/>
  <c r="X1337" i="5"/>
  <c r="W1337" i="5"/>
  <c r="V1337" i="5"/>
  <c r="U1337" i="5"/>
  <c r="T1337" i="5"/>
  <c r="S1337" i="5"/>
  <c r="R1337" i="5"/>
  <c r="Q1337" i="5"/>
  <c r="P1337" i="5"/>
  <c r="O1337" i="5"/>
  <c r="N1337" i="5"/>
  <c r="M1337" i="5"/>
  <c r="L1337" i="5"/>
  <c r="K1337" i="5"/>
  <c r="J1337" i="5"/>
  <c r="I1337" i="5"/>
  <c r="H1337" i="5"/>
  <c r="G1337" i="5"/>
  <c r="AK1308" i="5"/>
  <c r="C1344" i="5" s="1"/>
  <c r="AH1308" i="5"/>
  <c r="C1343" i="5" s="1"/>
  <c r="AD1305" i="5"/>
  <c r="AC1305" i="5"/>
  <c r="AB1305" i="5"/>
  <c r="AA1305" i="5"/>
  <c r="Z1305" i="5"/>
  <c r="Y1305" i="5"/>
  <c r="X1305" i="5"/>
  <c r="W1305" i="5"/>
  <c r="V1305" i="5"/>
  <c r="T1305" i="5"/>
  <c r="R1305" i="5"/>
  <c r="P1305" i="5"/>
  <c r="FK1280" i="5"/>
  <c r="FJ1280" i="5"/>
  <c r="FI1280" i="5"/>
  <c r="FH1280" i="5"/>
  <c r="FG1280" i="5"/>
  <c r="FF1280" i="5"/>
  <c r="FA1280" i="5"/>
  <c r="EZ1280" i="5"/>
  <c r="EY1280" i="5"/>
  <c r="EX1280" i="5"/>
  <c r="EW1280" i="5"/>
  <c r="EV1280" i="5"/>
  <c r="EQ1280" i="5"/>
  <c r="EP1280" i="5"/>
  <c r="EO1280" i="5"/>
  <c r="EN1280" i="5"/>
  <c r="ER1280" i="5" s="1"/>
  <c r="EM1280" i="5"/>
  <c r="EL1280" i="5"/>
  <c r="EG1280" i="5"/>
  <c r="EF1280" i="5"/>
  <c r="EE1280" i="5"/>
  <c r="ED1280" i="5"/>
  <c r="EC1280" i="5"/>
  <c r="EB1280" i="5"/>
  <c r="EH1280" i="5" s="1"/>
  <c r="DW1280" i="5"/>
  <c r="DV1280" i="5"/>
  <c r="DU1280" i="5"/>
  <c r="DT1280" i="5"/>
  <c r="DS1280" i="5"/>
  <c r="DR1280" i="5"/>
  <c r="DM1280" i="5"/>
  <c r="DL1280" i="5"/>
  <c r="DK1280" i="5"/>
  <c r="DN1280" i="5" s="1"/>
  <c r="DJ1280" i="5"/>
  <c r="DI1280" i="5"/>
  <c r="DH1280" i="5"/>
  <c r="DC1280" i="5"/>
  <c r="DB1280" i="5"/>
  <c r="DA1280" i="5"/>
  <c r="CZ1280" i="5"/>
  <c r="DD1280" i="5" s="1"/>
  <c r="CY1280" i="5"/>
  <c r="CX1280" i="5"/>
  <c r="CS1280" i="5"/>
  <c r="CR1280" i="5"/>
  <c r="CQ1280" i="5"/>
  <c r="CP1280" i="5"/>
  <c r="CO1280" i="5"/>
  <c r="CT1280" i="5" s="1"/>
  <c r="CN1280" i="5"/>
  <c r="CI1280" i="5"/>
  <c r="CH1280" i="5"/>
  <c r="CG1280" i="5"/>
  <c r="CF1280" i="5"/>
  <c r="CE1280" i="5"/>
  <c r="CD1280" i="5"/>
  <c r="BY1280" i="5"/>
  <c r="BX1280" i="5"/>
  <c r="BW1280" i="5"/>
  <c r="BV1280" i="5"/>
  <c r="BU1280" i="5"/>
  <c r="BT1280" i="5"/>
  <c r="BZ1280" i="5" s="1"/>
  <c r="BO1280" i="5"/>
  <c r="BN1280" i="5"/>
  <c r="BM1280" i="5"/>
  <c r="BL1280" i="5"/>
  <c r="BK1280" i="5"/>
  <c r="BP1280" i="5" s="1"/>
  <c r="BJ1280" i="5"/>
  <c r="BE1280" i="5"/>
  <c r="AK1306" i="5" s="1"/>
  <c r="BD1280" i="5"/>
  <c r="BC1280" i="5"/>
  <c r="BB1280" i="5"/>
  <c r="BA1280" i="5"/>
  <c r="AG1306" i="5" s="1"/>
  <c r="AZ1280" i="5"/>
  <c r="AU1280" i="5"/>
  <c r="AT1280" i="5"/>
  <c r="AS1280" i="5"/>
  <c r="AR1280" i="5"/>
  <c r="AQ1280" i="5"/>
  <c r="AP1280" i="5"/>
  <c r="AL1280" i="5"/>
  <c r="AK1280" i="5"/>
  <c r="AJ1280" i="5"/>
  <c r="AI1280" i="5"/>
  <c r="AH1280" i="5"/>
  <c r="AG1280" i="5"/>
  <c r="AF1280" i="5"/>
  <c r="AK1264" i="5"/>
  <c r="C1266" i="5" s="1"/>
  <c r="AH1264" i="5"/>
  <c r="C1265" i="5" s="1"/>
  <c r="AD1261" i="5"/>
  <c r="AC1261" i="5"/>
  <c r="AA1261" i="5"/>
  <c r="Z1261" i="5"/>
  <c r="Y1261" i="5"/>
  <c r="W1261" i="5"/>
  <c r="V1261" i="5"/>
  <c r="U1261" i="5"/>
  <c r="S1261" i="5"/>
  <c r="Q1261" i="5"/>
  <c r="O1261" i="5"/>
  <c r="M1261" i="5"/>
  <c r="CI1236" i="5"/>
  <c r="CJ1236" i="5" s="1"/>
  <c r="CH1236" i="5"/>
  <c r="CG1236" i="5"/>
  <c r="CF1236" i="5"/>
  <c r="CE1236" i="5"/>
  <c r="CD1236" i="5"/>
  <c r="BY1236" i="5"/>
  <c r="BX1236" i="5"/>
  <c r="BW1236" i="5"/>
  <c r="BV1236" i="5"/>
  <c r="BU1236" i="5"/>
  <c r="BT1236" i="5"/>
  <c r="BO1236" i="5"/>
  <c r="BN1236" i="5"/>
  <c r="BM1236" i="5"/>
  <c r="BL1236" i="5"/>
  <c r="BK1236" i="5"/>
  <c r="BJ1236" i="5"/>
  <c r="BE1236" i="5"/>
  <c r="BD1236" i="5"/>
  <c r="BC1236" i="5"/>
  <c r="AI1262" i="5" s="1"/>
  <c r="BB1236" i="5"/>
  <c r="BA1236" i="5"/>
  <c r="AZ1236" i="5"/>
  <c r="AU1236" i="5"/>
  <c r="AT1236" i="5"/>
  <c r="AS1236" i="5"/>
  <c r="AR1236" i="5"/>
  <c r="AH1262" i="5" s="1"/>
  <c r="AQ1236" i="5"/>
  <c r="AV1236" i="5" s="1"/>
  <c r="AP1236" i="5"/>
  <c r="AK1236" i="5"/>
  <c r="AJ1236" i="5"/>
  <c r="AI1236" i="5"/>
  <c r="AH1236" i="5"/>
  <c r="AG1236" i="5"/>
  <c r="AF1236" i="5"/>
  <c r="AK1222" i="5"/>
  <c r="C1224" i="5" s="1"/>
  <c r="AH1222" i="5"/>
  <c r="C1223" i="5" s="1"/>
  <c r="AD1219" i="5"/>
  <c r="AC1219" i="5"/>
  <c r="AA1219" i="5"/>
  <c r="Z1219" i="5"/>
  <c r="Y1219" i="5"/>
  <c r="W1219" i="5"/>
  <c r="V1219" i="5"/>
  <c r="U1219" i="5"/>
  <c r="S1219" i="5"/>
  <c r="R1219" i="5"/>
  <c r="Q1219" i="5"/>
  <c r="O1219" i="5"/>
  <c r="BO1194" i="5"/>
  <c r="BN1194" i="5"/>
  <c r="BM1194" i="5"/>
  <c r="BL1194" i="5"/>
  <c r="BK1194" i="5"/>
  <c r="BJ1194" i="5"/>
  <c r="BP1194" i="5" s="1"/>
  <c r="BF1194" i="5"/>
  <c r="BE1194" i="5"/>
  <c r="BD1194" i="5"/>
  <c r="BC1194" i="5"/>
  <c r="BB1194" i="5"/>
  <c r="BA1194" i="5"/>
  <c r="AZ1194" i="5"/>
  <c r="AU1194" i="5"/>
  <c r="AV1194" i="5" s="1"/>
  <c r="AT1194" i="5"/>
  <c r="AS1194" i="5"/>
  <c r="AR1194" i="5"/>
  <c r="AQ1194" i="5"/>
  <c r="AP1194" i="5"/>
  <c r="AK1194" i="5"/>
  <c r="AJ1194" i="5"/>
  <c r="AJ1220" i="5" s="1"/>
  <c r="AI1194" i="5"/>
  <c r="AI1220" i="5" s="1"/>
  <c r="AH1194" i="5"/>
  <c r="AG1194" i="5"/>
  <c r="AF1194" i="5"/>
  <c r="AF1220" i="5" s="1"/>
  <c r="AK1182" i="5"/>
  <c r="C1184" i="5" s="1"/>
  <c r="AH1182" i="5"/>
  <c r="C1183" i="5" s="1"/>
  <c r="AK1180" i="5"/>
  <c r="AG1180" i="5"/>
  <c r="AF1180" i="5"/>
  <c r="AH1181" i="5" s="1"/>
  <c r="Y1179" i="5"/>
  <c r="S1179" i="5"/>
  <c r="M1179" i="5"/>
  <c r="AK1154" i="5"/>
  <c r="AJ1154" i="5"/>
  <c r="AJ1180" i="5" s="1"/>
  <c r="AI1154" i="5"/>
  <c r="AI1180" i="5" s="1"/>
  <c r="AK1181" i="5" s="1"/>
  <c r="AH1154" i="5"/>
  <c r="AH1180" i="5" s="1"/>
  <c r="AG1154" i="5"/>
  <c r="AF1154" i="5"/>
  <c r="AK1122" i="5"/>
  <c r="AH1122" i="5"/>
  <c r="AD1119" i="5"/>
  <c r="AC1119" i="5"/>
  <c r="AB1119" i="5"/>
  <c r="AA1119" i="5"/>
  <c r="Z1119" i="5"/>
  <c r="Y1119" i="5"/>
  <c r="X1119" i="5"/>
  <c r="W1119" i="5"/>
  <c r="V1119" i="5"/>
  <c r="CB1115" i="5"/>
  <c r="BR1115" i="5"/>
  <c r="BH1115" i="5"/>
  <c r="AX1115" i="5"/>
  <c r="AN1115" i="5"/>
  <c r="CC1114" i="5"/>
  <c r="CB1114" i="5"/>
  <c r="BS1114" i="5"/>
  <c r="BR1114" i="5"/>
  <c r="BI1114" i="5"/>
  <c r="BH1114" i="5"/>
  <c r="AY1114" i="5"/>
  <c r="AX1114" i="5"/>
  <c r="AO1114" i="5"/>
  <c r="AN1114" i="5"/>
  <c r="CB1113" i="5"/>
  <c r="BR1113" i="5"/>
  <c r="BH1113" i="5"/>
  <c r="AX1113" i="5"/>
  <c r="AN1113" i="5"/>
  <c r="CB1112" i="5"/>
  <c r="BR1112" i="5"/>
  <c r="BH1112" i="5"/>
  <c r="AX1112" i="5"/>
  <c r="AN1112" i="5"/>
  <c r="CB1111" i="5"/>
  <c r="BR1111" i="5"/>
  <c r="BH1111" i="5"/>
  <c r="AX1111" i="5"/>
  <c r="AN1111" i="5"/>
  <c r="CA1110" i="5"/>
  <c r="BQ1110" i="5"/>
  <c r="BG1110" i="5"/>
  <c r="AW1110" i="5"/>
  <c r="AM1110" i="5"/>
  <c r="CB1101" i="5"/>
  <c r="BR1101" i="5"/>
  <c r="BH1101" i="5"/>
  <c r="AX1101" i="5"/>
  <c r="AN1101" i="5"/>
  <c r="CC1100" i="5"/>
  <c r="CB1100" i="5"/>
  <c r="BS1100" i="5"/>
  <c r="BR1100" i="5"/>
  <c r="BI1100" i="5"/>
  <c r="BH1100" i="5"/>
  <c r="AY1100" i="5"/>
  <c r="AX1100" i="5"/>
  <c r="AO1100" i="5"/>
  <c r="AN1100" i="5"/>
  <c r="CB1099" i="5"/>
  <c r="BR1099" i="5"/>
  <c r="BH1099" i="5"/>
  <c r="AX1099" i="5"/>
  <c r="AN1099" i="5"/>
  <c r="CA1098" i="5"/>
  <c r="BQ1098" i="5"/>
  <c r="BG1098" i="5"/>
  <c r="AW1098" i="5"/>
  <c r="AM1098" i="5"/>
  <c r="CB1096" i="5"/>
  <c r="BR1096" i="5"/>
  <c r="BH1096" i="5"/>
  <c r="AX1096" i="5"/>
  <c r="AN1096" i="5"/>
  <c r="CC1095" i="5"/>
  <c r="CB1095" i="5"/>
  <c r="BS1095" i="5"/>
  <c r="BR1095" i="5"/>
  <c r="BI1095" i="5"/>
  <c r="BH1095" i="5"/>
  <c r="AY1095" i="5"/>
  <c r="AX1095" i="5"/>
  <c r="AO1095" i="5"/>
  <c r="AN1095" i="5"/>
  <c r="CB1094" i="5"/>
  <c r="BR1094" i="5"/>
  <c r="BH1094" i="5"/>
  <c r="AX1094" i="5"/>
  <c r="AN1094" i="5"/>
  <c r="CB1093" i="5"/>
  <c r="BR1093" i="5"/>
  <c r="BH1093" i="5"/>
  <c r="AX1093" i="5"/>
  <c r="AN1093" i="5"/>
  <c r="CB1092" i="5"/>
  <c r="BR1092" i="5"/>
  <c r="BH1092" i="5"/>
  <c r="AX1092" i="5"/>
  <c r="AN1092" i="5"/>
  <c r="CB1091" i="5"/>
  <c r="BR1091" i="5"/>
  <c r="BH1091" i="5"/>
  <c r="AX1091" i="5"/>
  <c r="AN1091" i="5"/>
  <c r="CB1090" i="5"/>
  <c r="BR1090" i="5"/>
  <c r="BH1090" i="5"/>
  <c r="AX1090" i="5"/>
  <c r="AN1090" i="5"/>
  <c r="CA1089" i="5"/>
  <c r="BQ1089" i="5"/>
  <c r="BG1089" i="5"/>
  <c r="AW1089" i="5"/>
  <c r="AM1089" i="5"/>
  <c r="CB1081" i="5"/>
  <c r="BR1081" i="5"/>
  <c r="BH1081" i="5"/>
  <c r="AX1081" i="5"/>
  <c r="AN1081" i="5"/>
  <c r="CC1080" i="5"/>
  <c r="CB1080" i="5"/>
  <c r="BS1080" i="5"/>
  <c r="BR1080" i="5"/>
  <c r="BI1080" i="5"/>
  <c r="BH1080" i="5"/>
  <c r="AY1080" i="5"/>
  <c r="AX1080" i="5"/>
  <c r="AO1080" i="5"/>
  <c r="AN1080" i="5"/>
  <c r="CB1079" i="5"/>
  <c r="BR1079" i="5"/>
  <c r="BH1079" i="5"/>
  <c r="AX1079" i="5"/>
  <c r="AN1079" i="5"/>
  <c r="CA1078" i="5"/>
  <c r="BQ1078" i="5"/>
  <c r="BG1078" i="5"/>
  <c r="AW1078" i="5"/>
  <c r="AM1078" i="5"/>
  <c r="CB1077" i="5"/>
  <c r="BR1077" i="5"/>
  <c r="BH1077" i="5"/>
  <c r="AX1077" i="5"/>
  <c r="AN1077" i="5"/>
  <c r="CC1076" i="5"/>
  <c r="CB1076" i="5"/>
  <c r="BS1076" i="5"/>
  <c r="BR1076" i="5"/>
  <c r="BI1076" i="5"/>
  <c r="BH1076" i="5"/>
  <c r="AY1076" i="5"/>
  <c r="AX1076" i="5"/>
  <c r="AO1076" i="5"/>
  <c r="AN1076" i="5"/>
  <c r="CB1075" i="5"/>
  <c r="BR1075" i="5"/>
  <c r="BH1075" i="5"/>
  <c r="AX1075" i="5"/>
  <c r="AN1075" i="5"/>
  <c r="CB1074" i="5"/>
  <c r="BR1074" i="5"/>
  <c r="BH1074" i="5"/>
  <c r="AX1074" i="5"/>
  <c r="AN1074" i="5"/>
  <c r="CB1073" i="5"/>
  <c r="BR1073" i="5"/>
  <c r="BH1073" i="5"/>
  <c r="AX1073" i="5"/>
  <c r="AN1073" i="5"/>
  <c r="CB1072" i="5"/>
  <c r="BR1072" i="5"/>
  <c r="BH1072" i="5"/>
  <c r="AX1072" i="5"/>
  <c r="AN1072" i="5"/>
  <c r="CB1071" i="5"/>
  <c r="BR1071" i="5"/>
  <c r="BH1071" i="5"/>
  <c r="AX1071" i="5"/>
  <c r="AN1071" i="5"/>
  <c r="CB1070" i="5"/>
  <c r="BR1070" i="5"/>
  <c r="BH1070" i="5"/>
  <c r="AX1070" i="5"/>
  <c r="AN1070" i="5"/>
  <c r="CB1069" i="5"/>
  <c r="BR1069" i="5"/>
  <c r="BH1069" i="5"/>
  <c r="AX1069" i="5"/>
  <c r="AN1069" i="5"/>
  <c r="CA1068" i="5"/>
  <c r="BQ1068" i="5"/>
  <c r="BG1068" i="5"/>
  <c r="AW1068" i="5"/>
  <c r="AM1068" i="5"/>
  <c r="CB1064" i="5"/>
  <c r="BR1064" i="5"/>
  <c r="BH1064" i="5"/>
  <c r="AX1064" i="5"/>
  <c r="AN1064" i="5"/>
  <c r="CC1063" i="5"/>
  <c r="CB1063" i="5"/>
  <c r="BS1063" i="5"/>
  <c r="BR1063" i="5"/>
  <c r="BI1063" i="5"/>
  <c r="BH1063" i="5"/>
  <c r="AY1063" i="5"/>
  <c r="AX1063" i="5"/>
  <c r="AO1063" i="5"/>
  <c r="AN1063" i="5"/>
  <c r="CB1062" i="5"/>
  <c r="BR1062" i="5"/>
  <c r="BH1062" i="5"/>
  <c r="AX1062" i="5"/>
  <c r="AN1062" i="5"/>
  <c r="CB1061" i="5"/>
  <c r="BR1061" i="5"/>
  <c r="BH1061" i="5"/>
  <c r="AX1061" i="5"/>
  <c r="AN1061" i="5"/>
  <c r="CB1060" i="5"/>
  <c r="BR1060" i="5"/>
  <c r="BH1060" i="5"/>
  <c r="AX1060" i="5"/>
  <c r="AN1060" i="5"/>
  <c r="CB1059" i="5"/>
  <c r="BR1059" i="5"/>
  <c r="BH1059" i="5"/>
  <c r="AX1059" i="5"/>
  <c r="AN1059" i="5"/>
  <c r="CA1058" i="5"/>
  <c r="BQ1058" i="5"/>
  <c r="BG1058" i="5"/>
  <c r="AW1058" i="5"/>
  <c r="AM1058" i="5"/>
  <c r="CB1054" i="5"/>
  <c r="BR1054" i="5"/>
  <c r="BH1054" i="5"/>
  <c r="AX1054" i="5"/>
  <c r="AN1054" i="5"/>
  <c r="CC1053" i="5"/>
  <c r="CB1053" i="5"/>
  <c r="BS1053" i="5"/>
  <c r="BR1053" i="5"/>
  <c r="BI1053" i="5"/>
  <c r="BH1053" i="5"/>
  <c r="AY1053" i="5"/>
  <c r="AX1053" i="5"/>
  <c r="AO1053" i="5"/>
  <c r="AN1053" i="5"/>
  <c r="CB1052" i="5"/>
  <c r="BR1052" i="5"/>
  <c r="BH1052" i="5"/>
  <c r="AX1052" i="5"/>
  <c r="AN1052" i="5"/>
  <c r="CB1051" i="5"/>
  <c r="BR1051" i="5"/>
  <c r="BH1051" i="5"/>
  <c r="AX1051" i="5"/>
  <c r="AN1051" i="5"/>
  <c r="CB1050" i="5"/>
  <c r="BR1050" i="5"/>
  <c r="BH1050" i="5"/>
  <c r="AX1050" i="5"/>
  <c r="AN1050" i="5"/>
  <c r="CB1049" i="5"/>
  <c r="BR1049" i="5"/>
  <c r="BH1049" i="5"/>
  <c r="AX1049" i="5"/>
  <c r="AN1049" i="5"/>
  <c r="CB1048" i="5"/>
  <c r="BR1048" i="5"/>
  <c r="BH1048" i="5"/>
  <c r="AX1048" i="5"/>
  <c r="AN1048" i="5"/>
  <c r="CB1047" i="5"/>
  <c r="BR1047" i="5"/>
  <c r="BH1047" i="5"/>
  <c r="AX1047" i="5"/>
  <c r="AN1047" i="5"/>
  <c r="CA1046" i="5"/>
  <c r="BQ1046" i="5"/>
  <c r="BG1046" i="5"/>
  <c r="AW1046" i="5"/>
  <c r="AM1046" i="5"/>
  <c r="CB1045" i="5"/>
  <c r="BR1045" i="5"/>
  <c r="BH1045" i="5"/>
  <c r="AX1045" i="5"/>
  <c r="AN1045" i="5"/>
  <c r="CC1044" i="5"/>
  <c r="CB1044" i="5"/>
  <c r="BS1044" i="5"/>
  <c r="BR1044" i="5"/>
  <c r="BI1044" i="5"/>
  <c r="BH1044" i="5"/>
  <c r="AY1044" i="5"/>
  <c r="AX1044" i="5"/>
  <c r="AO1044" i="5"/>
  <c r="AN1044" i="5"/>
  <c r="CB1043" i="5"/>
  <c r="BR1043" i="5"/>
  <c r="BH1043" i="5"/>
  <c r="AX1043" i="5"/>
  <c r="AN1043" i="5"/>
  <c r="CB1042" i="5"/>
  <c r="BR1042" i="5"/>
  <c r="BH1042" i="5"/>
  <c r="AX1042" i="5"/>
  <c r="AN1042" i="5"/>
  <c r="CB1041" i="5"/>
  <c r="BR1041" i="5"/>
  <c r="BH1041" i="5"/>
  <c r="AX1041" i="5"/>
  <c r="AN1041" i="5"/>
  <c r="CB1040" i="5"/>
  <c r="BR1040" i="5"/>
  <c r="BH1040" i="5"/>
  <c r="AX1040" i="5"/>
  <c r="AN1040" i="5"/>
  <c r="CA1039" i="5"/>
  <c r="BQ1039" i="5"/>
  <c r="BG1039" i="5"/>
  <c r="AW1039" i="5"/>
  <c r="AM1039" i="5"/>
  <c r="CB1034" i="5"/>
  <c r="BR1034" i="5"/>
  <c r="BH1034" i="5"/>
  <c r="AX1034" i="5"/>
  <c r="AN1034" i="5"/>
  <c r="CC1033" i="5"/>
  <c r="CB1033" i="5"/>
  <c r="BS1033" i="5"/>
  <c r="BR1033" i="5"/>
  <c r="BI1033" i="5"/>
  <c r="BH1033" i="5"/>
  <c r="AY1033" i="5"/>
  <c r="AX1033" i="5"/>
  <c r="AO1033" i="5"/>
  <c r="AN1033" i="5"/>
  <c r="CB1032" i="5"/>
  <c r="BR1032" i="5"/>
  <c r="BH1032" i="5"/>
  <c r="AX1032" i="5"/>
  <c r="AN1032" i="5"/>
  <c r="CB1031" i="5"/>
  <c r="BR1031" i="5"/>
  <c r="BH1031" i="5"/>
  <c r="AX1031" i="5"/>
  <c r="AN1031" i="5"/>
  <c r="CB1030" i="5"/>
  <c r="BR1030" i="5"/>
  <c r="BH1030" i="5"/>
  <c r="AX1030" i="5"/>
  <c r="AN1030" i="5"/>
  <c r="CA1029" i="5"/>
  <c r="BQ1029" i="5"/>
  <c r="BG1029" i="5"/>
  <c r="AW1029" i="5"/>
  <c r="AM1029" i="5"/>
  <c r="CB1028" i="5"/>
  <c r="BR1028" i="5"/>
  <c r="BH1028" i="5"/>
  <c r="AX1028" i="5"/>
  <c r="AN1028" i="5"/>
  <c r="CC1027" i="5"/>
  <c r="CB1027" i="5"/>
  <c r="BS1027" i="5"/>
  <c r="BR1027" i="5"/>
  <c r="BI1027" i="5"/>
  <c r="BH1027" i="5"/>
  <c r="AY1027" i="5"/>
  <c r="AX1027" i="5"/>
  <c r="AO1027" i="5"/>
  <c r="AN1027" i="5"/>
  <c r="CB1026" i="5"/>
  <c r="BR1026" i="5"/>
  <c r="BH1026" i="5"/>
  <c r="AX1026" i="5"/>
  <c r="AN1026" i="5"/>
  <c r="CB1025" i="5"/>
  <c r="BR1025" i="5"/>
  <c r="BH1025" i="5"/>
  <c r="AX1025" i="5"/>
  <c r="AN1025" i="5"/>
  <c r="CB1024" i="5"/>
  <c r="BR1024" i="5"/>
  <c r="BH1024" i="5"/>
  <c r="AX1024" i="5"/>
  <c r="AN1024" i="5"/>
  <c r="CB1023" i="5"/>
  <c r="BR1023" i="5"/>
  <c r="BH1023" i="5"/>
  <c r="AX1023" i="5"/>
  <c r="AN1023" i="5"/>
  <c r="CB1022" i="5"/>
  <c r="BR1022" i="5"/>
  <c r="BH1022" i="5"/>
  <c r="AX1022" i="5"/>
  <c r="AN1022" i="5"/>
  <c r="CA1021" i="5"/>
  <c r="BQ1021" i="5"/>
  <c r="BG1021" i="5"/>
  <c r="AW1021" i="5"/>
  <c r="AM1021" i="5"/>
  <c r="CB1014" i="5"/>
  <c r="BR1014" i="5"/>
  <c r="BH1014" i="5"/>
  <c r="AX1014" i="5"/>
  <c r="AN1014" i="5"/>
  <c r="CC1013" i="5"/>
  <c r="CB1013" i="5"/>
  <c r="BS1013" i="5"/>
  <c r="BR1013" i="5"/>
  <c r="BI1013" i="5"/>
  <c r="BH1013" i="5"/>
  <c r="AY1013" i="5"/>
  <c r="AX1013" i="5"/>
  <c r="AO1013" i="5"/>
  <c r="AN1013" i="5"/>
  <c r="CB1012" i="5"/>
  <c r="BR1012" i="5"/>
  <c r="BH1012" i="5"/>
  <c r="AX1012" i="5"/>
  <c r="AN1012" i="5"/>
  <c r="CA1011" i="5"/>
  <c r="BQ1011" i="5"/>
  <c r="BG1011" i="5"/>
  <c r="AW1011" i="5"/>
  <c r="AM1011" i="5"/>
  <c r="CB1008" i="5"/>
  <c r="BR1008" i="5"/>
  <c r="BH1008" i="5"/>
  <c r="AX1008" i="5"/>
  <c r="AN1008" i="5"/>
  <c r="CC1007" i="5"/>
  <c r="CB1007" i="5"/>
  <c r="BS1007" i="5"/>
  <c r="BR1007" i="5"/>
  <c r="BI1007" i="5"/>
  <c r="BH1007" i="5"/>
  <c r="AY1007" i="5"/>
  <c r="AX1007" i="5"/>
  <c r="AO1007" i="5"/>
  <c r="AN1007" i="5"/>
  <c r="CB1006" i="5"/>
  <c r="BR1006" i="5"/>
  <c r="BH1006" i="5"/>
  <c r="AX1006" i="5"/>
  <c r="AN1006" i="5"/>
  <c r="CB1005" i="5"/>
  <c r="BR1005" i="5"/>
  <c r="BH1005" i="5"/>
  <c r="AX1005" i="5"/>
  <c r="AN1005" i="5"/>
  <c r="CB1004" i="5"/>
  <c r="BR1004" i="5"/>
  <c r="BH1004" i="5"/>
  <c r="AX1004" i="5"/>
  <c r="AN1004" i="5"/>
  <c r="CA1003" i="5"/>
  <c r="BQ1003" i="5"/>
  <c r="BG1003" i="5"/>
  <c r="AW1003" i="5"/>
  <c r="AM1003" i="5"/>
  <c r="CB1002" i="5"/>
  <c r="BR1002" i="5"/>
  <c r="BH1002" i="5"/>
  <c r="AX1002" i="5"/>
  <c r="AN1002" i="5"/>
  <c r="CC1001" i="5"/>
  <c r="CB1001" i="5"/>
  <c r="BS1001" i="5"/>
  <c r="BR1001" i="5"/>
  <c r="BI1001" i="5"/>
  <c r="BH1001" i="5"/>
  <c r="AY1001" i="5"/>
  <c r="AX1001" i="5"/>
  <c r="AO1001" i="5"/>
  <c r="AN1001" i="5"/>
  <c r="CB1000" i="5"/>
  <c r="BR1000" i="5"/>
  <c r="BH1000" i="5"/>
  <c r="AX1000" i="5"/>
  <c r="AN1000" i="5"/>
  <c r="CB999" i="5"/>
  <c r="BR999" i="5"/>
  <c r="BH999" i="5"/>
  <c r="AX999" i="5"/>
  <c r="AN999" i="5"/>
  <c r="CB998" i="5"/>
  <c r="BR998" i="5"/>
  <c r="BH998" i="5"/>
  <c r="AX998" i="5"/>
  <c r="AN998" i="5"/>
  <c r="CB997" i="5"/>
  <c r="BR997" i="5"/>
  <c r="BH997" i="5"/>
  <c r="AX997" i="5"/>
  <c r="AN997" i="5"/>
  <c r="CB996" i="5"/>
  <c r="BR996" i="5"/>
  <c r="BH996" i="5"/>
  <c r="AX996" i="5"/>
  <c r="AN996" i="5"/>
  <c r="CB995" i="5"/>
  <c r="BR995" i="5"/>
  <c r="BH995" i="5"/>
  <c r="AX995" i="5"/>
  <c r="AN995" i="5"/>
  <c r="CB994" i="5"/>
  <c r="BR994" i="5"/>
  <c r="BH994" i="5"/>
  <c r="AX994" i="5"/>
  <c r="AN994" i="5"/>
  <c r="CB993" i="5"/>
  <c r="BR993" i="5"/>
  <c r="BH993" i="5"/>
  <c r="AX993" i="5"/>
  <c r="AN993" i="5"/>
  <c r="CB992" i="5"/>
  <c r="BR992" i="5"/>
  <c r="BH992" i="5"/>
  <c r="AX992" i="5"/>
  <c r="AN992" i="5"/>
  <c r="CB991" i="5"/>
  <c r="BR991" i="5"/>
  <c r="BH991" i="5"/>
  <c r="AX991" i="5"/>
  <c r="AN991" i="5"/>
  <c r="CB990" i="5"/>
  <c r="BR990" i="5"/>
  <c r="BH990" i="5"/>
  <c r="AX990" i="5"/>
  <c r="AN990" i="5"/>
  <c r="CB989" i="5"/>
  <c r="BR989" i="5"/>
  <c r="BH989" i="5"/>
  <c r="AX989" i="5"/>
  <c r="AN989" i="5"/>
  <c r="CB988" i="5"/>
  <c r="BR988" i="5"/>
  <c r="BH988" i="5"/>
  <c r="AX988" i="5"/>
  <c r="AN988" i="5"/>
  <c r="CB987" i="5"/>
  <c r="BR987" i="5"/>
  <c r="BH987" i="5"/>
  <c r="AX987" i="5"/>
  <c r="AN987" i="5"/>
  <c r="CB986" i="5"/>
  <c r="BR986" i="5"/>
  <c r="BH986" i="5"/>
  <c r="AX986" i="5"/>
  <c r="AN986" i="5"/>
  <c r="CB985" i="5"/>
  <c r="BR985" i="5"/>
  <c r="BH985" i="5"/>
  <c r="AX985" i="5"/>
  <c r="AN985" i="5"/>
  <c r="CA984" i="5"/>
  <c r="BQ984" i="5"/>
  <c r="BG984" i="5"/>
  <c r="AW984" i="5"/>
  <c r="AM984" i="5"/>
  <c r="CB980" i="5"/>
  <c r="BR980" i="5"/>
  <c r="BH980" i="5"/>
  <c r="AX980" i="5"/>
  <c r="AN980" i="5"/>
  <c r="CC979" i="5"/>
  <c r="CB979" i="5"/>
  <c r="BS979" i="5"/>
  <c r="BR979" i="5"/>
  <c r="BI979" i="5"/>
  <c r="BH979" i="5"/>
  <c r="AY979" i="5"/>
  <c r="AX979" i="5"/>
  <c r="AO979" i="5"/>
  <c r="AN979" i="5"/>
  <c r="CB978" i="5"/>
  <c r="BR978" i="5"/>
  <c r="BH978" i="5"/>
  <c r="AX978" i="5"/>
  <c r="AN978" i="5"/>
  <c r="CB977" i="5"/>
  <c r="BR977" i="5"/>
  <c r="BH977" i="5"/>
  <c r="AX977" i="5"/>
  <c r="AN977" i="5"/>
  <c r="CB976" i="5"/>
  <c r="BR976" i="5"/>
  <c r="BH976" i="5"/>
  <c r="AX976" i="5"/>
  <c r="AN976" i="5"/>
  <c r="CA975" i="5"/>
  <c r="BQ975" i="5"/>
  <c r="BG975" i="5"/>
  <c r="AW975" i="5"/>
  <c r="AM975" i="5"/>
  <c r="CB970" i="5"/>
  <c r="BR970" i="5"/>
  <c r="BH970" i="5"/>
  <c r="AX970" i="5"/>
  <c r="AN970" i="5"/>
  <c r="CC969" i="5"/>
  <c r="CB969" i="5"/>
  <c r="BS969" i="5"/>
  <c r="BR969" i="5"/>
  <c r="BI969" i="5"/>
  <c r="BH969" i="5"/>
  <c r="AY969" i="5"/>
  <c r="AX969" i="5"/>
  <c r="AO969" i="5"/>
  <c r="AN969" i="5"/>
  <c r="CB968" i="5"/>
  <c r="BR968" i="5"/>
  <c r="BH968" i="5"/>
  <c r="AX968" i="5"/>
  <c r="AN968" i="5"/>
  <c r="CB967" i="5"/>
  <c r="BR967" i="5"/>
  <c r="BH967" i="5"/>
  <c r="AX967" i="5"/>
  <c r="AN967" i="5"/>
  <c r="CB966" i="5"/>
  <c r="BR966" i="5"/>
  <c r="BH966" i="5"/>
  <c r="AX966" i="5"/>
  <c r="AN966" i="5"/>
  <c r="CB965" i="5"/>
  <c r="BR965" i="5"/>
  <c r="BH965" i="5"/>
  <c r="AX965" i="5"/>
  <c r="AN965" i="5"/>
  <c r="CA964" i="5"/>
  <c r="BQ964" i="5"/>
  <c r="BG964" i="5"/>
  <c r="AW964" i="5"/>
  <c r="AM964" i="5"/>
  <c r="BY954" i="5"/>
  <c r="BX954" i="5"/>
  <c r="BW954" i="5"/>
  <c r="BV954" i="5"/>
  <c r="BU954" i="5"/>
  <c r="BT954" i="5"/>
  <c r="BO954" i="5"/>
  <c r="BN954" i="5"/>
  <c r="BM954" i="5"/>
  <c r="BL954" i="5"/>
  <c r="AH1120" i="5" s="1"/>
  <c r="BK954" i="5"/>
  <c r="BJ954" i="5"/>
  <c r="BE954" i="5"/>
  <c r="AK1120" i="5" s="1"/>
  <c r="BD954" i="5"/>
  <c r="BC954" i="5"/>
  <c r="BB954" i="5"/>
  <c r="BA954" i="5"/>
  <c r="AG1120" i="5" s="1"/>
  <c r="AZ954" i="5"/>
  <c r="AU954" i="5"/>
  <c r="AT954" i="5"/>
  <c r="AS954" i="5"/>
  <c r="AR954" i="5"/>
  <c r="AQ954" i="5"/>
  <c r="AP954" i="5"/>
  <c r="AL954" i="5"/>
  <c r="AK954" i="5"/>
  <c r="AJ954" i="5"/>
  <c r="AJ1120" i="5" s="1"/>
  <c r="AI954" i="5"/>
  <c r="AH954" i="5"/>
  <c r="AG954" i="5"/>
  <c r="AF954" i="5"/>
  <c r="AK941" i="5"/>
  <c r="C943" i="5" s="1"/>
  <c r="AH941" i="5"/>
  <c r="C942" i="5" s="1"/>
  <c r="AI939" i="5"/>
  <c r="AD938" i="5"/>
  <c r="AC938" i="5"/>
  <c r="AB938" i="5"/>
  <c r="AA938" i="5"/>
  <c r="Z938" i="5"/>
  <c r="Y938" i="5"/>
  <c r="X938" i="5"/>
  <c r="W938" i="5"/>
  <c r="V938" i="5"/>
  <c r="CB934" i="5"/>
  <c r="BR934" i="5"/>
  <c r="BH934" i="5"/>
  <c r="AX934" i="5"/>
  <c r="AN934" i="5"/>
  <c r="CC933" i="5"/>
  <c r="CB933" i="5"/>
  <c r="BS933" i="5"/>
  <c r="BR933" i="5"/>
  <c r="BI933" i="5"/>
  <c r="BH933" i="5"/>
  <c r="AY933" i="5"/>
  <c r="AX933" i="5"/>
  <c r="AO933" i="5"/>
  <c r="AN933" i="5"/>
  <c r="CB932" i="5"/>
  <c r="BR932" i="5"/>
  <c r="BH932" i="5"/>
  <c r="AX932" i="5"/>
  <c r="AN932" i="5"/>
  <c r="CB931" i="5"/>
  <c r="BR931" i="5"/>
  <c r="BH931" i="5"/>
  <c r="AX931" i="5"/>
  <c r="AN931" i="5"/>
  <c r="CB930" i="5"/>
  <c r="BR930" i="5"/>
  <c r="BH930" i="5"/>
  <c r="AX930" i="5"/>
  <c r="AN930" i="5"/>
  <c r="CA929" i="5"/>
  <c r="BQ929" i="5"/>
  <c r="BG929" i="5"/>
  <c r="AW929" i="5"/>
  <c r="AM929" i="5"/>
  <c r="CB920" i="5"/>
  <c r="BR920" i="5"/>
  <c r="BH920" i="5"/>
  <c r="AX920" i="5"/>
  <c r="AN920" i="5"/>
  <c r="CC919" i="5"/>
  <c r="CB919" i="5"/>
  <c r="BS919" i="5"/>
  <c r="BR919" i="5"/>
  <c r="BI919" i="5"/>
  <c r="BH919" i="5"/>
  <c r="AY919" i="5"/>
  <c r="AX919" i="5"/>
  <c r="AO919" i="5"/>
  <c r="AN919" i="5"/>
  <c r="CB918" i="5"/>
  <c r="BR918" i="5"/>
  <c r="BH918" i="5"/>
  <c r="AX918" i="5"/>
  <c r="AN918" i="5"/>
  <c r="CA917" i="5"/>
  <c r="BQ917" i="5"/>
  <c r="BG917" i="5"/>
  <c r="AW917" i="5"/>
  <c r="AM917" i="5"/>
  <c r="CB915" i="5"/>
  <c r="BR915" i="5"/>
  <c r="BH915" i="5"/>
  <c r="AX915" i="5"/>
  <c r="AN915" i="5"/>
  <c r="CC914" i="5"/>
  <c r="CB914" i="5"/>
  <c r="BS914" i="5"/>
  <c r="BR914" i="5"/>
  <c r="BI914" i="5"/>
  <c r="BH914" i="5"/>
  <c r="AY914" i="5"/>
  <c r="AX914" i="5"/>
  <c r="AO914" i="5"/>
  <c r="AN914" i="5"/>
  <c r="CB913" i="5"/>
  <c r="BR913" i="5"/>
  <c r="BH913" i="5"/>
  <c r="AX913" i="5"/>
  <c r="AN913" i="5"/>
  <c r="CB912" i="5"/>
  <c r="BR912" i="5"/>
  <c r="BH912" i="5"/>
  <c r="AX912" i="5"/>
  <c r="AN912" i="5"/>
  <c r="CB911" i="5"/>
  <c r="BR911" i="5"/>
  <c r="BH911" i="5"/>
  <c r="AX911" i="5"/>
  <c r="AN911" i="5"/>
  <c r="CB910" i="5"/>
  <c r="BR910" i="5"/>
  <c r="BH910" i="5"/>
  <c r="AX910" i="5"/>
  <c r="AN910" i="5"/>
  <c r="CB909" i="5"/>
  <c r="BR909" i="5"/>
  <c r="BH909" i="5"/>
  <c r="AX909" i="5"/>
  <c r="AN909" i="5"/>
  <c r="CA908" i="5"/>
  <c r="BQ908" i="5"/>
  <c r="BG908" i="5"/>
  <c r="AW908" i="5"/>
  <c r="AM908" i="5"/>
  <c r="CB900" i="5"/>
  <c r="BR900" i="5"/>
  <c r="BH900" i="5"/>
  <c r="AX900" i="5"/>
  <c r="AN900" i="5"/>
  <c r="CC899" i="5"/>
  <c r="CB899" i="5"/>
  <c r="BS899" i="5"/>
  <c r="BR899" i="5"/>
  <c r="BI899" i="5"/>
  <c r="BH899" i="5"/>
  <c r="AY899" i="5"/>
  <c r="AX899" i="5"/>
  <c r="AO899" i="5"/>
  <c r="AN899" i="5"/>
  <c r="CB898" i="5"/>
  <c r="BR898" i="5"/>
  <c r="BH898" i="5"/>
  <c r="AX898" i="5"/>
  <c r="AN898" i="5"/>
  <c r="CA897" i="5"/>
  <c r="BQ897" i="5"/>
  <c r="BG897" i="5"/>
  <c r="AW897" i="5"/>
  <c r="AM897" i="5"/>
  <c r="CB896" i="5"/>
  <c r="BR896" i="5"/>
  <c r="BH896" i="5"/>
  <c r="AX896" i="5"/>
  <c r="AN896" i="5"/>
  <c r="CC895" i="5"/>
  <c r="CB895" i="5"/>
  <c r="BS895" i="5"/>
  <c r="BR895" i="5"/>
  <c r="BI895" i="5"/>
  <c r="BH895" i="5"/>
  <c r="AY895" i="5"/>
  <c r="AX895" i="5"/>
  <c r="AO895" i="5"/>
  <c r="AN895" i="5"/>
  <c r="CB894" i="5"/>
  <c r="BR894" i="5"/>
  <c r="BH894" i="5"/>
  <c r="AX894" i="5"/>
  <c r="AN894" i="5"/>
  <c r="CB893" i="5"/>
  <c r="BR893" i="5"/>
  <c r="BH893" i="5"/>
  <c r="AX893" i="5"/>
  <c r="AN893" i="5"/>
  <c r="CB892" i="5"/>
  <c r="BR892" i="5"/>
  <c r="BH892" i="5"/>
  <c r="AX892" i="5"/>
  <c r="AN892" i="5"/>
  <c r="CB891" i="5"/>
  <c r="BR891" i="5"/>
  <c r="BH891" i="5"/>
  <c r="AX891" i="5"/>
  <c r="AN891" i="5"/>
  <c r="CB890" i="5"/>
  <c r="BR890" i="5"/>
  <c r="BH890" i="5"/>
  <c r="AX890" i="5"/>
  <c r="AN890" i="5"/>
  <c r="CB889" i="5"/>
  <c r="BR889" i="5"/>
  <c r="BH889" i="5"/>
  <c r="AX889" i="5"/>
  <c r="AN889" i="5"/>
  <c r="CB888" i="5"/>
  <c r="BR888" i="5"/>
  <c r="BH888" i="5"/>
  <c r="AX888" i="5"/>
  <c r="AN888" i="5"/>
  <c r="CA887" i="5"/>
  <c r="BQ887" i="5"/>
  <c r="BG887" i="5"/>
  <c r="AW887" i="5"/>
  <c r="AM887" i="5"/>
  <c r="CB883" i="5"/>
  <c r="BR883" i="5"/>
  <c r="BH883" i="5"/>
  <c r="AX883" i="5"/>
  <c r="AN883" i="5"/>
  <c r="CC882" i="5"/>
  <c r="CB882" i="5"/>
  <c r="BS882" i="5"/>
  <c r="BR882" i="5"/>
  <c r="BI882" i="5"/>
  <c r="BH882" i="5"/>
  <c r="AY882" i="5"/>
  <c r="AX882" i="5"/>
  <c r="AO882" i="5"/>
  <c r="AN882" i="5"/>
  <c r="CB881" i="5"/>
  <c r="BR881" i="5"/>
  <c r="BH881" i="5"/>
  <c r="AX881" i="5"/>
  <c r="AN881" i="5"/>
  <c r="CB880" i="5"/>
  <c r="BR880" i="5"/>
  <c r="BH880" i="5"/>
  <c r="AX880" i="5"/>
  <c r="AN880" i="5"/>
  <c r="CB879" i="5"/>
  <c r="BR879" i="5"/>
  <c r="BH879" i="5"/>
  <c r="AX879" i="5"/>
  <c r="AN879" i="5"/>
  <c r="CB878" i="5"/>
  <c r="BR878" i="5"/>
  <c r="BH878" i="5"/>
  <c r="AX878" i="5"/>
  <c r="AN878" i="5"/>
  <c r="CA877" i="5"/>
  <c r="BQ877" i="5"/>
  <c r="BG877" i="5"/>
  <c r="AW877" i="5"/>
  <c r="AM877" i="5"/>
  <c r="CB873" i="5"/>
  <c r="BR873" i="5"/>
  <c r="BH873" i="5"/>
  <c r="AX873" i="5"/>
  <c r="AN873" i="5"/>
  <c r="CC872" i="5"/>
  <c r="CB872" i="5"/>
  <c r="BS872" i="5"/>
  <c r="BR872" i="5"/>
  <c r="BI872" i="5"/>
  <c r="BH872" i="5"/>
  <c r="AY872" i="5"/>
  <c r="AX872" i="5"/>
  <c r="AO872" i="5"/>
  <c r="AN872" i="5"/>
  <c r="CB871" i="5"/>
  <c r="BR871" i="5"/>
  <c r="BH871" i="5"/>
  <c r="AX871" i="5"/>
  <c r="AN871" i="5"/>
  <c r="CB870" i="5"/>
  <c r="BR870" i="5"/>
  <c r="BH870" i="5"/>
  <c r="AX870" i="5"/>
  <c r="AN870" i="5"/>
  <c r="CB869" i="5"/>
  <c r="BR869" i="5"/>
  <c r="BH869" i="5"/>
  <c r="AX869" i="5"/>
  <c r="AN869" i="5"/>
  <c r="CB868" i="5"/>
  <c r="BR868" i="5"/>
  <c r="BH868" i="5"/>
  <c r="AX868" i="5"/>
  <c r="AN868" i="5"/>
  <c r="CB867" i="5"/>
  <c r="BR867" i="5"/>
  <c r="BH867" i="5"/>
  <c r="AX867" i="5"/>
  <c r="AN867" i="5"/>
  <c r="CB866" i="5"/>
  <c r="BR866" i="5"/>
  <c r="BH866" i="5"/>
  <c r="AX866" i="5"/>
  <c r="AN866" i="5"/>
  <c r="CA865" i="5"/>
  <c r="BQ865" i="5"/>
  <c r="BG865" i="5"/>
  <c r="AW865" i="5"/>
  <c r="AM865" i="5"/>
  <c r="CB864" i="5"/>
  <c r="BR864" i="5"/>
  <c r="BH864" i="5"/>
  <c r="AX864" i="5"/>
  <c r="AN864" i="5"/>
  <c r="CC863" i="5"/>
  <c r="CB863" i="5"/>
  <c r="BS863" i="5"/>
  <c r="BR863" i="5"/>
  <c r="BI863" i="5"/>
  <c r="BH863" i="5"/>
  <c r="AY863" i="5"/>
  <c r="AX863" i="5"/>
  <c r="AO863" i="5"/>
  <c r="AN863" i="5"/>
  <c r="CB862" i="5"/>
  <c r="BR862" i="5"/>
  <c r="BH862" i="5"/>
  <c r="AX862" i="5"/>
  <c r="AN862" i="5"/>
  <c r="CB861" i="5"/>
  <c r="BR861" i="5"/>
  <c r="BH861" i="5"/>
  <c r="AX861" i="5"/>
  <c r="AN861" i="5"/>
  <c r="CB860" i="5"/>
  <c r="BR860" i="5"/>
  <c r="BH860" i="5"/>
  <c r="AX860" i="5"/>
  <c r="AN860" i="5"/>
  <c r="CB859" i="5"/>
  <c r="BR859" i="5"/>
  <c r="BH859" i="5"/>
  <c r="AX859" i="5"/>
  <c r="AN859" i="5"/>
  <c r="CA858" i="5"/>
  <c r="BQ858" i="5"/>
  <c r="BG858" i="5"/>
  <c r="AW858" i="5"/>
  <c r="AM858" i="5"/>
  <c r="CB853" i="5"/>
  <c r="BR853" i="5"/>
  <c r="BH853" i="5"/>
  <c r="AX853" i="5"/>
  <c r="AN853" i="5"/>
  <c r="CC852" i="5"/>
  <c r="CB852" i="5"/>
  <c r="BS852" i="5"/>
  <c r="BR852" i="5"/>
  <c r="BI852" i="5"/>
  <c r="BH852" i="5"/>
  <c r="AY852" i="5"/>
  <c r="AX852" i="5"/>
  <c r="AO852" i="5"/>
  <c r="AN852" i="5"/>
  <c r="CB851" i="5"/>
  <c r="BR851" i="5"/>
  <c r="BH851" i="5"/>
  <c r="AX851" i="5"/>
  <c r="AN851" i="5"/>
  <c r="CB850" i="5"/>
  <c r="BR850" i="5"/>
  <c r="BH850" i="5"/>
  <c r="AX850" i="5"/>
  <c r="AN850" i="5"/>
  <c r="CB849" i="5"/>
  <c r="BR849" i="5"/>
  <c r="BH849" i="5"/>
  <c r="AX849" i="5"/>
  <c r="AN849" i="5"/>
  <c r="CA848" i="5"/>
  <c r="BQ848" i="5"/>
  <c r="BG848" i="5"/>
  <c r="AW848" i="5"/>
  <c r="AM848" i="5"/>
  <c r="CB847" i="5"/>
  <c r="BR847" i="5"/>
  <c r="BH847" i="5"/>
  <c r="AX847" i="5"/>
  <c r="AN847" i="5"/>
  <c r="CC846" i="5"/>
  <c r="CB846" i="5"/>
  <c r="BS846" i="5"/>
  <c r="BR846" i="5"/>
  <c r="BI846" i="5"/>
  <c r="BH846" i="5"/>
  <c r="AY846" i="5"/>
  <c r="AX846" i="5"/>
  <c r="AO846" i="5"/>
  <c r="AN846" i="5"/>
  <c r="CB845" i="5"/>
  <c r="BR845" i="5"/>
  <c r="BH845" i="5"/>
  <c r="AX845" i="5"/>
  <c r="AN845" i="5"/>
  <c r="CB844" i="5"/>
  <c r="BR844" i="5"/>
  <c r="BH844" i="5"/>
  <c r="AX844" i="5"/>
  <c r="AN844" i="5"/>
  <c r="CB843" i="5"/>
  <c r="BR843" i="5"/>
  <c r="BH843" i="5"/>
  <c r="AX843" i="5"/>
  <c r="AN843" i="5"/>
  <c r="CB842" i="5"/>
  <c r="BR842" i="5"/>
  <c r="BH842" i="5"/>
  <c r="AX842" i="5"/>
  <c r="AN842" i="5"/>
  <c r="CB841" i="5"/>
  <c r="BR841" i="5"/>
  <c r="BH841" i="5"/>
  <c r="AX841" i="5"/>
  <c r="AN841" i="5"/>
  <c r="CA840" i="5"/>
  <c r="BQ840" i="5"/>
  <c r="BG840" i="5"/>
  <c r="AW840" i="5"/>
  <c r="AM840" i="5"/>
  <c r="CB833" i="5"/>
  <c r="BR833" i="5"/>
  <c r="BH833" i="5"/>
  <c r="AX833" i="5"/>
  <c r="AN833" i="5"/>
  <c r="CC832" i="5"/>
  <c r="CB832" i="5"/>
  <c r="BS832" i="5"/>
  <c r="BR832" i="5"/>
  <c r="BI832" i="5"/>
  <c r="BH832" i="5"/>
  <c r="AY832" i="5"/>
  <c r="AX832" i="5"/>
  <c r="AO832" i="5"/>
  <c r="AN832" i="5"/>
  <c r="CB831" i="5"/>
  <c r="BR831" i="5"/>
  <c r="BH831" i="5"/>
  <c r="AX831" i="5"/>
  <c r="AN831" i="5"/>
  <c r="CA830" i="5"/>
  <c r="BQ830" i="5"/>
  <c r="BG830" i="5"/>
  <c r="AW830" i="5"/>
  <c r="AM830" i="5"/>
  <c r="CB827" i="5"/>
  <c r="BR827" i="5"/>
  <c r="BH827" i="5"/>
  <c r="AX827" i="5"/>
  <c r="AN827" i="5"/>
  <c r="CC826" i="5"/>
  <c r="CB826" i="5"/>
  <c r="BS826" i="5"/>
  <c r="BR826" i="5"/>
  <c r="BI826" i="5"/>
  <c r="BH826" i="5"/>
  <c r="AY826" i="5"/>
  <c r="AX826" i="5"/>
  <c r="AO826" i="5"/>
  <c r="AN826" i="5"/>
  <c r="CB825" i="5"/>
  <c r="BR825" i="5"/>
  <c r="BH825" i="5"/>
  <c r="AX825" i="5"/>
  <c r="AN825" i="5"/>
  <c r="CB824" i="5"/>
  <c r="BR824" i="5"/>
  <c r="BH824" i="5"/>
  <c r="AX824" i="5"/>
  <c r="AN824" i="5"/>
  <c r="CB823" i="5"/>
  <c r="BR823" i="5"/>
  <c r="BH823" i="5"/>
  <c r="AX823" i="5"/>
  <c r="AN823" i="5"/>
  <c r="CA822" i="5"/>
  <c r="BQ822" i="5"/>
  <c r="BG822" i="5"/>
  <c r="AW822" i="5"/>
  <c r="AM822" i="5"/>
  <c r="CB821" i="5"/>
  <c r="BR821" i="5"/>
  <c r="BH821" i="5"/>
  <c r="AX821" i="5"/>
  <c r="AN821" i="5"/>
  <c r="CC820" i="5"/>
  <c r="CB820" i="5"/>
  <c r="BS820" i="5"/>
  <c r="BR820" i="5"/>
  <c r="BI820" i="5"/>
  <c r="BH820" i="5"/>
  <c r="AY820" i="5"/>
  <c r="AX820" i="5"/>
  <c r="AO820" i="5"/>
  <c r="AN820" i="5"/>
  <c r="CB819" i="5"/>
  <c r="BR819" i="5"/>
  <c r="BH819" i="5"/>
  <c r="AX819" i="5"/>
  <c r="AN819" i="5"/>
  <c r="CB818" i="5"/>
  <c r="BR818" i="5"/>
  <c r="BH818" i="5"/>
  <c r="AX818" i="5"/>
  <c r="AN818" i="5"/>
  <c r="CB817" i="5"/>
  <c r="BR817" i="5"/>
  <c r="BH817" i="5"/>
  <c r="AX817" i="5"/>
  <c r="AN817" i="5"/>
  <c r="CB816" i="5"/>
  <c r="BR816" i="5"/>
  <c r="BH816" i="5"/>
  <c r="AX816" i="5"/>
  <c r="AN816" i="5"/>
  <c r="CB815" i="5"/>
  <c r="BR815" i="5"/>
  <c r="BH815" i="5"/>
  <c r="AX815" i="5"/>
  <c r="AN815" i="5"/>
  <c r="CB814" i="5"/>
  <c r="BR814" i="5"/>
  <c r="BH814" i="5"/>
  <c r="AX814" i="5"/>
  <c r="AN814" i="5"/>
  <c r="CB813" i="5"/>
  <c r="BR813" i="5"/>
  <c r="BH813" i="5"/>
  <c r="AX813" i="5"/>
  <c r="AN813" i="5"/>
  <c r="CB812" i="5"/>
  <c r="BR812" i="5"/>
  <c r="BH812" i="5"/>
  <c r="AX812" i="5"/>
  <c r="AN812" i="5"/>
  <c r="CB811" i="5"/>
  <c r="BR811" i="5"/>
  <c r="BH811" i="5"/>
  <c r="AX811" i="5"/>
  <c r="AN811" i="5"/>
  <c r="CB810" i="5"/>
  <c r="BR810" i="5"/>
  <c r="BH810" i="5"/>
  <c r="AX810" i="5"/>
  <c r="AN810" i="5"/>
  <c r="CB809" i="5"/>
  <c r="BR809" i="5"/>
  <c r="BH809" i="5"/>
  <c r="AX809" i="5"/>
  <c r="AN809" i="5"/>
  <c r="CB808" i="5"/>
  <c r="BR808" i="5"/>
  <c r="BH808" i="5"/>
  <c r="AX808" i="5"/>
  <c r="AN808" i="5"/>
  <c r="CB807" i="5"/>
  <c r="BR807" i="5"/>
  <c r="BH807" i="5"/>
  <c r="AX807" i="5"/>
  <c r="AN807" i="5"/>
  <c r="CB806" i="5"/>
  <c r="BR806" i="5"/>
  <c r="BH806" i="5"/>
  <c r="AX806" i="5"/>
  <c r="AN806" i="5"/>
  <c r="CB805" i="5"/>
  <c r="BR805" i="5"/>
  <c r="BH805" i="5"/>
  <c r="AX805" i="5"/>
  <c r="AN805" i="5"/>
  <c r="CB804" i="5"/>
  <c r="BR804" i="5"/>
  <c r="BH804" i="5"/>
  <c r="AX804" i="5"/>
  <c r="AN804" i="5"/>
  <c r="CA803" i="5"/>
  <c r="BQ803" i="5"/>
  <c r="BG803" i="5"/>
  <c r="AW803" i="5"/>
  <c r="AM803" i="5"/>
  <c r="CB799" i="5"/>
  <c r="BR799" i="5"/>
  <c r="BH799" i="5"/>
  <c r="AX799" i="5"/>
  <c r="AN799" i="5"/>
  <c r="CC798" i="5"/>
  <c r="CB798" i="5"/>
  <c r="BS798" i="5"/>
  <c r="BR798" i="5"/>
  <c r="BI798" i="5"/>
  <c r="BH798" i="5"/>
  <c r="AY798" i="5"/>
  <c r="AX798" i="5"/>
  <c r="AO798" i="5"/>
  <c r="AN798" i="5"/>
  <c r="CB797" i="5"/>
  <c r="BR797" i="5"/>
  <c r="BH797" i="5"/>
  <c r="AX797" i="5"/>
  <c r="AN797" i="5"/>
  <c r="CB796" i="5"/>
  <c r="BR796" i="5"/>
  <c r="BH796" i="5"/>
  <c r="AX796" i="5"/>
  <c r="AN796" i="5"/>
  <c r="CB795" i="5"/>
  <c r="BR795" i="5"/>
  <c r="BH795" i="5"/>
  <c r="AX795" i="5"/>
  <c r="AN795" i="5"/>
  <c r="CA794" i="5"/>
  <c r="BQ794" i="5"/>
  <c r="BG794" i="5"/>
  <c r="AW794" i="5"/>
  <c r="AM794" i="5"/>
  <c r="CB789" i="5"/>
  <c r="BR789" i="5"/>
  <c r="BH789" i="5"/>
  <c r="AX789" i="5"/>
  <c r="AN789" i="5"/>
  <c r="CC788" i="5"/>
  <c r="CB788" i="5"/>
  <c r="BS788" i="5"/>
  <c r="BR788" i="5"/>
  <c r="BI788" i="5"/>
  <c r="BH788" i="5"/>
  <c r="AY788" i="5"/>
  <c r="AX788" i="5"/>
  <c r="AO788" i="5"/>
  <c r="AN788" i="5"/>
  <c r="CB787" i="5"/>
  <c r="BR787" i="5"/>
  <c r="BH787" i="5"/>
  <c r="AX787" i="5"/>
  <c r="AN787" i="5"/>
  <c r="CB786" i="5"/>
  <c r="BR786" i="5"/>
  <c r="BH786" i="5"/>
  <c r="AX786" i="5"/>
  <c r="AN786" i="5"/>
  <c r="CB785" i="5"/>
  <c r="BR785" i="5"/>
  <c r="BH785" i="5"/>
  <c r="AX785" i="5"/>
  <c r="AN785" i="5"/>
  <c r="CB784" i="5"/>
  <c r="BR784" i="5"/>
  <c r="BH784" i="5"/>
  <c r="AX784" i="5"/>
  <c r="AN784" i="5"/>
  <c r="CA783" i="5"/>
  <c r="BQ783" i="5"/>
  <c r="BG783" i="5"/>
  <c r="AW783" i="5"/>
  <c r="AM783" i="5"/>
  <c r="BY773" i="5"/>
  <c r="BX773" i="5"/>
  <c r="BW773" i="5"/>
  <c r="BV773" i="5"/>
  <c r="BU773" i="5"/>
  <c r="BT773" i="5"/>
  <c r="BZ773" i="5" s="1"/>
  <c r="BO773" i="5"/>
  <c r="BN773" i="5"/>
  <c r="BM773" i="5"/>
  <c r="BL773" i="5"/>
  <c r="BK773" i="5"/>
  <c r="BJ773" i="5"/>
  <c r="BP773" i="5" s="1"/>
  <c r="BF773" i="5"/>
  <c r="BE773" i="5"/>
  <c r="BD773" i="5"/>
  <c r="BC773" i="5"/>
  <c r="BB773" i="5"/>
  <c r="BA773" i="5"/>
  <c r="AZ773" i="5"/>
  <c r="AU773" i="5"/>
  <c r="AV773" i="5" s="1"/>
  <c r="AT773" i="5"/>
  <c r="AS773" i="5"/>
  <c r="AR773" i="5"/>
  <c r="AQ773" i="5"/>
  <c r="AP773" i="5"/>
  <c r="AK773" i="5"/>
  <c r="AJ773" i="5"/>
  <c r="AJ939" i="5" s="1"/>
  <c r="AI773" i="5"/>
  <c r="AH773" i="5"/>
  <c r="AH939" i="5" s="1"/>
  <c r="AG773" i="5"/>
  <c r="AF773" i="5"/>
  <c r="AK760" i="5"/>
  <c r="C762" i="5" s="1"/>
  <c r="AH760" i="5"/>
  <c r="C761" i="5" s="1"/>
  <c r="AC757" i="5"/>
  <c r="AA757" i="5"/>
  <c r="Y757" i="5"/>
  <c r="W757" i="5"/>
  <c r="U757" i="5"/>
  <c r="S757" i="5"/>
  <c r="Q757" i="5"/>
  <c r="O757" i="5"/>
  <c r="M757" i="5"/>
  <c r="BY755" i="5"/>
  <c r="BX755" i="5"/>
  <c r="BW755" i="5"/>
  <c r="BV755" i="5"/>
  <c r="BU755" i="5"/>
  <c r="AG758" i="5" s="1"/>
  <c r="BT755" i="5"/>
  <c r="AF758" i="5" s="1"/>
  <c r="AH759" i="5" s="1"/>
  <c r="BO755" i="5"/>
  <c r="BN755" i="5"/>
  <c r="BM755" i="5"/>
  <c r="BL755" i="5"/>
  <c r="BK755" i="5"/>
  <c r="BJ755" i="5"/>
  <c r="BP755" i="5" s="1"/>
  <c r="BF755" i="5"/>
  <c r="BE755" i="5"/>
  <c r="BD755" i="5"/>
  <c r="BC755" i="5"/>
  <c r="BB755" i="5"/>
  <c r="BA755" i="5"/>
  <c r="AZ755" i="5"/>
  <c r="AU755" i="5"/>
  <c r="AK758" i="5" s="1"/>
  <c r="AT755" i="5"/>
  <c r="AS755" i="5"/>
  <c r="AR755" i="5"/>
  <c r="AQ755" i="5"/>
  <c r="AP755" i="5"/>
  <c r="AK755" i="5"/>
  <c r="AJ755" i="5"/>
  <c r="AJ758" i="5" s="1"/>
  <c r="AI755" i="5"/>
  <c r="AI758" i="5" s="1"/>
  <c r="AH755" i="5"/>
  <c r="AH758" i="5" s="1"/>
  <c r="AG755" i="5"/>
  <c r="AF755" i="5"/>
  <c r="AK732" i="5"/>
  <c r="AH732" i="5"/>
  <c r="AJ730" i="5"/>
  <c r="AI730" i="5"/>
  <c r="AK731" i="5" s="1"/>
  <c r="Y729" i="5"/>
  <c r="S729" i="5"/>
  <c r="M729" i="5"/>
  <c r="AL723" i="5"/>
  <c r="AK723" i="5"/>
  <c r="AK730" i="5" s="1"/>
  <c r="AJ723" i="5"/>
  <c r="AI723" i="5"/>
  <c r="AH723" i="5"/>
  <c r="AH730" i="5" s="1"/>
  <c r="AH731" i="5" s="1"/>
  <c r="AG723" i="5"/>
  <c r="AG730" i="5" s="1"/>
  <c r="AF723" i="5"/>
  <c r="AF730" i="5" s="1"/>
  <c r="AK712" i="5"/>
  <c r="C714" i="5" s="1"/>
  <c r="AH712" i="5"/>
  <c r="C713" i="5" s="1"/>
  <c r="AK710" i="5"/>
  <c r="AH710" i="5"/>
  <c r="AG710" i="5"/>
  <c r="Y709" i="5"/>
  <c r="S709" i="5"/>
  <c r="M709" i="5"/>
  <c r="AK705" i="5"/>
  <c r="AJ705" i="5"/>
  <c r="AJ710" i="5" s="1"/>
  <c r="AI705" i="5"/>
  <c r="AI710" i="5" s="1"/>
  <c r="AH705" i="5"/>
  <c r="AG705" i="5"/>
  <c r="AF705" i="5"/>
  <c r="AF710" i="5" s="1"/>
  <c r="AK692" i="5"/>
  <c r="C694" i="5" s="1"/>
  <c r="AH692" i="5"/>
  <c r="C693" i="5" s="1"/>
  <c r="AD689" i="5"/>
  <c r="AC689" i="5"/>
  <c r="AA689" i="5"/>
  <c r="Z689" i="5"/>
  <c r="Y689" i="5"/>
  <c r="W689" i="5"/>
  <c r="V689" i="5"/>
  <c r="U689" i="5"/>
  <c r="S689" i="5"/>
  <c r="Q689" i="5"/>
  <c r="O689" i="5"/>
  <c r="M689" i="5"/>
  <c r="CJ664" i="5"/>
  <c r="CI664" i="5"/>
  <c r="CH664" i="5"/>
  <c r="CG664" i="5"/>
  <c r="CF664" i="5"/>
  <c r="CE664" i="5"/>
  <c r="CD664" i="5"/>
  <c r="BY664" i="5"/>
  <c r="BX664" i="5"/>
  <c r="BW664" i="5"/>
  <c r="BV664" i="5"/>
  <c r="BU664" i="5"/>
  <c r="BT664" i="5"/>
  <c r="BO664" i="5"/>
  <c r="BN664" i="5"/>
  <c r="BM664" i="5"/>
  <c r="BL664" i="5"/>
  <c r="BK664" i="5"/>
  <c r="BJ664" i="5"/>
  <c r="BE664" i="5"/>
  <c r="BD664" i="5"/>
  <c r="BC664" i="5"/>
  <c r="AI690" i="5" s="1"/>
  <c r="BB664" i="5"/>
  <c r="BA664" i="5"/>
  <c r="AZ664" i="5"/>
  <c r="BF664" i="5" s="1"/>
  <c r="AU664" i="5"/>
  <c r="AT664" i="5"/>
  <c r="AS664" i="5"/>
  <c r="AR664" i="5"/>
  <c r="AH690" i="5" s="1"/>
  <c r="AQ664" i="5"/>
  <c r="AV664" i="5" s="1"/>
  <c r="AP664" i="5"/>
  <c r="AL664" i="5"/>
  <c r="AK664" i="5"/>
  <c r="AJ664" i="5"/>
  <c r="AI664" i="5"/>
  <c r="AH664" i="5"/>
  <c r="AG664" i="5"/>
  <c r="AF664" i="5"/>
  <c r="AK652" i="5"/>
  <c r="C654" i="5" s="1"/>
  <c r="AH652" i="5"/>
  <c r="C653" i="5" s="1"/>
  <c r="AK650" i="5"/>
  <c r="AH650" i="5"/>
  <c r="AG650" i="5"/>
  <c r="Y649" i="5"/>
  <c r="S649" i="5"/>
  <c r="M649" i="5"/>
  <c r="AK624" i="5"/>
  <c r="AJ624" i="5"/>
  <c r="AJ650" i="5" s="1"/>
  <c r="AI624" i="5"/>
  <c r="AI650" i="5" s="1"/>
  <c r="AH624" i="5"/>
  <c r="AG624" i="5"/>
  <c r="AF624" i="5"/>
  <c r="AF650" i="5" s="1"/>
  <c r="AH651" i="5" s="1"/>
  <c r="AK612" i="5"/>
  <c r="C614" i="5" s="1"/>
  <c r="AH612" i="5"/>
  <c r="C613" i="5" s="1"/>
  <c r="AD609" i="5"/>
  <c r="AC609" i="5"/>
  <c r="AA609" i="5"/>
  <c r="Z609" i="5"/>
  <c r="Y609" i="5"/>
  <c r="W609" i="5"/>
  <c r="V609" i="5"/>
  <c r="U609" i="5"/>
  <c r="S609" i="5"/>
  <c r="Q609" i="5"/>
  <c r="O609" i="5"/>
  <c r="M609" i="5"/>
  <c r="CI584" i="5"/>
  <c r="CH584" i="5"/>
  <c r="CG584" i="5"/>
  <c r="CF584" i="5"/>
  <c r="CJ584" i="5" s="1"/>
  <c r="CE584" i="5"/>
  <c r="CD584" i="5"/>
  <c r="BY584" i="5"/>
  <c r="BX584" i="5"/>
  <c r="BW584" i="5"/>
  <c r="BV584" i="5"/>
  <c r="AH610" i="5" s="1"/>
  <c r="BU584" i="5"/>
  <c r="BT584" i="5"/>
  <c r="BO584" i="5"/>
  <c r="BN584" i="5"/>
  <c r="BM584" i="5"/>
  <c r="BL584" i="5"/>
  <c r="BK584" i="5"/>
  <c r="BJ584" i="5"/>
  <c r="BE584" i="5"/>
  <c r="BD584" i="5"/>
  <c r="BC584" i="5"/>
  <c r="AI610" i="5" s="1"/>
  <c r="BB584" i="5"/>
  <c r="BA584" i="5"/>
  <c r="AZ584" i="5"/>
  <c r="BF584" i="5" s="1"/>
  <c r="AV584" i="5"/>
  <c r="AU584" i="5"/>
  <c r="AT584" i="5"/>
  <c r="AJ610" i="5" s="1"/>
  <c r="AS584" i="5"/>
  <c r="AR584" i="5"/>
  <c r="AQ584" i="5"/>
  <c r="AP584" i="5"/>
  <c r="AL584" i="5"/>
  <c r="AK584" i="5"/>
  <c r="AJ584" i="5"/>
  <c r="AI584" i="5"/>
  <c r="AH584" i="5"/>
  <c r="AG584" i="5"/>
  <c r="AF584" i="5"/>
  <c r="AK570" i="5"/>
  <c r="C574" i="5" s="1"/>
  <c r="AH570" i="5"/>
  <c r="C573" i="5" s="1"/>
  <c r="AK568" i="5"/>
  <c r="AH568" i="5"/>
  <c r="AG568" i="5"/>
  <c r="Y567" i="5"/>
  <c r="S567" i="5"/>
  <c r="M567" i="5"/>
  <c r="AK553" i="5"/>
  <c r="AJ553" i="5"/>
  <c r="AJ568" i="5" s="1"/>
  <c r="AI553" i="5"/>
  <c r="AI568" i="5" s="1"/>
  <c r="AH553" i="5"/>
  <c r="AG553" i="5"/>
  <c r="AF553" i="5"/>
  <c r="AF568" i="5" s="1"/>
  <c r="AK539" i="5"/>
  <c r="C541" i="5" s="1"/>
  <c r="AH539" i="5"/>
  <c r="C540" i="5" s="1"/>
  <c r="AD536" i="5"/>
  <c r="AC536" i="5"/>
  <c r="AA536" i="5"/>
  <c r="Z536" i="5"/>
  <c r="Y536" i="5"/>
  <c r="W536" i="5"/>
  <c r="V536" i="5"/>
  <c r="U536" i="5"/>
  <c r="S536" i="5"/>
  <c r="Q536" i="5"/>
  <c r="O536" i="5"/>
  <c r="M536" i="5"/>
  <c r="CJ511" i="5"/>
  <c r="CI511" i="5"/>
  <c r="CH511" i="5"/>
  <c r="CG511" i="5"/>
  <c r="CF511" i="5"/>
  <c r="CE511" i="5"/>
  <c r="CD511" i="5"/>
  <c r="BY511" i="5"/>
  <c r="BX511" i="5"/>
  <c r="BW511" i="5"/>
  <c r="BV511" i="5"/>
  <c r="BU511" i="5"/>
  <c r="BT511" i="5"/>
  <c r="BO511" i="5"/>
  <c r="BN511" i="5"/>
  <c r="BM511" i="5"/>
  <c r="BL511" i="5"/>
  <c r="BK511" i="5"/>
  <c r="BJ511" i="5"/>
  <c r="BE511" i="5"/>
  <c r="BD511" i="5"/>
  <c r="BC511" i="5"/>
  <c r="AI537" i="5" s="1"/>
  <c r="BB511" i="5"/>
  <c r="BA511" i="5"/>
  <c r="AZ511" i="5"/>
  <c r="BF511" i="5" s="1"/>
  <c r="AU511" i="5"/>
  <c r="AT511" i="5"/>
  <c r="AS511" i="5"/>
  <c r="AR511" i="5"/>
  <c r="AH537" i="5" s="1"/>
  <c r="AQ511" i="5"/>
  <c r="AV511" i="5" s="1"/>
  <c r="AP511" i="5"/>
  <c r="AL511" i="5"/>
  <c r="AK511" i="5"/>
  <c r="AJ511" i="5"/>
  <c r="AI511" i="5"/>
  <c r="AH511" i="5"/>
  <c r="AG511" i="5"/>
  <c r="AF511" i="5"/>
  <c r="AK499" i="5"/>
  <c r="C501" i="5" s="1"/>
  <c r="AH499" i="5"/>
  <c r="C500" i="5" s="1"/>
  <c r="AD496" i="5"/>
  <c r="AC496" i="5"/>
  <c r="AA496" i="5"/>
  <c r="Z496" i="5"/>
  <c r="Y496" i="5"/>
  <c r="W496" i="5"/>
  <c r="V496" i="5"/>
  <c r="U496" i="5"/>
  <c r="S496" i="5"/>
  <c r="Q496" i="5"/>
  <c r="O496" i="5"/>
  <c r="M496" i="5"/>
  <c r="CI471" i="5"/>
  <c r="CH471" i="5"/>
  <c r="CG471" i="5"/>
  <c r="CF471" i="5"/>
  <c r="CE471" i="5"/>
  <c r="CD471" i="5"/>
  <c r="CJ471" i="5" s="1"/>
  <c r="BY471" i="5"/>
  <c r="BX471" i="5"/>
  <c r="BW471" i="5"/>
  <c r="BV471" i="5"/>
  <c r="BU471" i="5"/>
  <c r="BZ471" i="5" s="1"/>
  <c r="BT471" i="5"/>
  <c r="BP471" i="5"/>
  <c r="BO471" i="5"/>
  <c r="BN471" i="5"/>
  <c r="BM471" i="5"/>
  <c r="BL471" i="5"/>
  <c r="BK471" i="5"/>
  <c r="BJ471" i="5"/>
  <c r="BE471" i="5"/>
  <c r="BD471" i="5"/>
  <c r="AJ497" i="5" s="1"/>
  <c r="BC471" i="5"/>
  <c r="BB471" i="5"/>
  <c r="BA471" i="5"/>
  <c r="AZ471" i="5"/>
  <c r="AU471" i="5"/>
  <c r="AT471" i="5"/>
  <c r="AS471" i="5"/>
  <c r="AR471" i="5"/>
  <c r="AQ471" i="5"/>
  <c r="AP471" i="5"/>
  <c r="AV471" i="5" s="1"/>
  <c r="AK471" i="5"/>
  <c r="AK497" i="5" s="1"/>
  <c r="AJ471" i="5"/>
  <c r="AI471" i="5"/>
  <c r="AH471" i="5"/>
  <c r="AH497" i="5" s="1"/>
  <c r="AG471" i="5"/>
  <c r="AG497" i="5" s="1"/>
  <c r="AF471" i="5"/>
  <c r="AK459" i="5"/>
  <c r="C461" i="5" s="1"/>
  <c r="AH459" i="5"/>
  <c r="C460" i="5" s="1"/>
  <c r="AD456" i="5"/>
  <c r="AC456" i="5"/>
  <c r="AA456" i="5"/>
  <c r="Z456" i="5"/>
  <c r="Y456" i="5"/>
  <c r="W456" i="5"/>
  <c r="V456" i="5"/>
  <c r="U456" i="5"/>
  <c r="S456" i="5"/>
  <c r="Q456" i="5"/>
  <c r="O456" i="5"/>
  <c r="M456" i="5"/>
  <c r="CI431" i="5"/>
  <c r="CH431" i="5"/>
  <c r="CG431" i="5"/>
  <c r="CF431" i="5"/>
  <c r="CE431" i="5"/>
  <c r="CJ431" i="5" s="1"/>
  <c r="CD431" i="5"/>
  <c r="BY431" i="5"/>
  <c r="BX431" i="5"/>
  <c r="BW431" i="5"/>
  <c r="BV431" i="5"/>
  <c r="BU431" i="5"/>
  <c r="BT431" i="5"/>
  <c r="BZ431" i="5" s="1"/>
  <c r="BO431" i="5"/>
  <c r="BN431" i="5"/>
  <c r="BM431" i="5"/>
  <c r="BL431" i="5"/>
  <c r="BK431" i="5"/>
  <c r="BJ431" i="5"/>
  <c r="BP431" i="5" s="1"/>
  <c r="BF431" i="5"/>
  <c r="BE431" i="5"/>
  <c r="BD431" i="5"/>
  <c r="BC431" i="5"/>
  <c r="BB431" i="5"/>
  <c r="BA431" i="5"/>
  <c r="AZ431" i="5"/>
  <c r="AV431" i="5"/>
  <c r="AU431" i="5"/>
  <c r="AT431" i="5"/>
  <c r="AS431" i="5"/>
  <c r="AI457" i="5" s="1"/>
  <c r="AR431" i="5"/>
  <c r="AQ431" i="5"/>
  <c r="AP431" i="5"/>
  <c r="AK431" i="5"/>
  <c r="AK457" i="5" s="1"/>
  <c r="AJ431" i="5"/>
  <c r="AJ457" i="5" s="1"/>
  <c r="AI431" i="5"/>
  <c r="AH431" i="5"/>
  <c r="AG431" i="5"/>
  <c r="AG457" i="5" s="1"/>
  <c r="AF431" i="5"/>
  <c r="AK419" i="5"/>
  <c r="C421" i="5" s="1"/>
  <c r="AH419" i="5"/>
  <c r="C420" i="5" s="1"/>
  <c r="AI417" i="5"/>
  <c r="AK418" i="5" s="1"/>
  <c r="AH417" i="5"/>
  <c r="AF417" i="5"/>
  <c r="Y416" i="5"/>
  <c r="S416" i="5"/>
  <c r="M416" i="5"/>
  <c r="AK404" i="5"/>
  <c r="AK417" i="5" s="1"/>
  <c r="AJ404" i="5"/>
  <c r="AJ417" i="5" s="1"/>
  <c r="AI404" i="5"/>
  <c r="AH404" i="5"/>
  <c r="AG404" i="5"/>
  <c r="AG417" i="5" s="1"/>
  <c r="AF404" i="5"/>
  <c r="AK389" i="5"/>
  <c r="C393" i="5" s="1"/>
  <c r="AH389" i="5"/>
  <c r="C392" i="5" s="1"/>
  <c r="AJ387" i="5"/>
  <c r="AI387" i="5"/>
  <c r="AK388" i="5" s="1"/>
  <c r="Y386" i="5"/>
  <c r="S386" i="5"/>
  <c r="M386" i="5"/>
  <c r="AK375" i="5"/>
  <c r="AK387" i="5" s="1"/>
  <c r="AJ375" i="5"/>
  <c r="AI375" i="5"/>
  <c r="AH375" i="5"/>
  <c r="AH387" i="5" s="1"/>
  <c r="AG375" i="5"/>
  <c r="AG387" i="5" s="1"/>
  <c r="AF375" i="5"/>
  <c r="AL375" i="5" s="1"/>
  <c r="AK362" i="5"/>
  <c r="C366" i="5" s="1"/>
  <c r="AH362" i="5"/>
  <c r="C365" i="5" s="1"/>
  <c r="AJ360" i="5"/>
  <c r="AI360" i="5"/>
  <c r="AH360" i="5"/>
  <c r="Y359" i="5"/>
  <c r="S359" i="5"/>
  <c r="M359" i="5"/>
  <c r="AK339" i="5"/>
  <c r="AK360" i="5" s="1"/>
  <c r="AJ339" i="5"/>
  <c r="AI339" i="5"/>
  <c r="AH339" i="5"/>
  <c r="AG339" i="5"/>
  <c r="AG360" i="5" s="1"/>
  <c r="AH361" i="5" s="1"/>
  <c r="AF339" i="5"/>
  <c r="AF360" i="5" s="1"/>
  <c r="AK328" i="5"/>
  <c r="C330" i="5" s="1"/>
  <c r="AH328" i="5"/>
  <c r="C329" i="5" s="1"/>
  <c r="AK326" i="5"/>
  <c r="AJ326" i="5"/>
  <c r="AG326" i="5"/>
  <c r="AF326" i="5"/>
  <c r="Y325" i="5"/>
  <c r="S325" i="5"/>
  <c r="M325" i="5"/>
  <c r="AL316" i="5"/>
  <c r="AK316" i="5"/>
  <c r="AJ316" i="5"/>
  <c r="AI316" i="5"/>
  <c r="AI326" i="5" s="1"/>
  <c r="AK327" i="5" s="1"/>
  <c r="AH316" i="5"/>
  <c r="AH326" i="5" s="1"/>
  <c r="AG316" i="5"/>
  <c r="AF316" i="5"/>
  <c r="AK304" i="5"/>
  <c r="C306" i="5" s="1"/>
  <c r="AH304" i="5"/>
  <c r="C305" i="5" s="1"/>
  <c r="AG302" i="5"/>
  <c r="Y301" i="5"/>
  <c r="S301" i="5"/>
  <c r="M301" i="5"/>
  <c r="AK291" i="5"/>
  <c r="AK302" i="5" s="1"/>
  <c r="AJ291" i="5"/>
  <c r="AJ302" i="5" s="1"/>
  <c r="AI291" i="5"/>
  <c r="AI302" i="5" s="1"/>
  <c r="AH291" i="5"/>
  <c r="AH302" i="5" s="1"/>
  <c r="AG291" i="5"/>
  <c r="AF291" i="5"/>
  <c r="AK279" i="5"/>
  <c r="C281" i="5" s="1"/>
  <c r="AH279" i="5"/>
  <c r="C280" i="5" s="1"/>
  <c r="AC276" i="5"/>
  <c r="AA276" i="5"/>
  <c r="Y276" i="5"/>
  <c r="W276" i="5"/>
  <c r="U276" i="5"/>
  <c r="S276" i="5"/>
  <c r="Q276" i="5"/>
  <c r="O276" i="5"/>
  <c r="M276" i="5"/>
  <c r="BY251" i="5"/>
  <c r="BX251" i="5"/>
  <c r="BW251" i="5"/>
  <c r="BV251" i="5"/>
  <c r="BU251" i="5"/>
  <c r="BT251" i="5"/>
  <c r="BZ251" i="5" s="1"/>
  <c r="BO251" i="5"/>
  <c r="BN251" i="5"/>
  <c r="BM251" i="5"/>
  <c r="BL251" i="5"/>
  <c r="BK251" i="5"/>
  <c r="BJ251" i="5"/>
  <c r="BP251" i="5" s="1"/>
  <c r="BE251" i="5"/>
  <c r="BD251" i="5"/>
  <c r="BC251" i="5"/>
  <c r="BB251" i="5"/>
  <c r="BF251" i="5" s="1"/>
  <c r="BA251" i="5"/>
  <c r="AZ251" i="5"/>
  <c r="AU251" i="5"/>
  <c r="AK277" i="5" s="1"/>
  <c r="AT251" i="5"/>
  <c r="AS251" i="5"/>
  <c r="AR251" i="5"/>
  <c r="AQ251" i="5"/>
  <c r="AG277" i="5" s="1"/>
  <c r="AP251" i="5"/>
  <c r="AK251" i="5"/>
  <c r="AJ251" i="5"/>
  <c r="AJ277" i="5" s="1"/>
  <c r="AI251" i="5"/>
  <c r="AI277" i="5" s="1"/>
  <c r="AK278" i="5" s="1"/>
  <c r="AH251" i="5"/>
  <c r="AG251" i="5"/>
  <c r="AF251" i="5"/>
  <c r="AK239" i="5"/>
  <c r="C241" i="5" s="1"/>
  <c r="AH239" i="5"/>
  <c r="C240" i="5" s="1"/>
  <c r="AC236" i="5"/>
  <c r="AA236" i="5"/>
  <c r="Y236" i="5"/>
  <c r="W236" i="5"/>
  <c r="U236" i="5"/>
  <c r="S236" i="5"/>
  <c r="Q236" i="5"/>
  <c r="O236" i="5"/>
  <c r="M236" i="5"/>
  <c r="BY211" i="5"/>
  <c r="BX211" i="5"/>
  <c r="BW211" i="5"/>
  <c r="BV211" i="5"/>
  <c r="BZ211" i="5" s="1"/>
  <c r="BU211" i="5"/>
  <c r="BT211" i="5"/>
  <c r="BO211" i="5"/>
  <c r="BN211" i="5"/>
  <c r="BM211" i="5"/>
  <c r="BL211" i="5"/>
  <c r="BK211" i="5"/>
  <c r="BP211" i="5" s="1"/>
  <c r="BJ211" i="5"/>
  <c r="BE211" i="5"/>
  <c r="BD211" i="5"/>
  <c r="BC211" i="5"/>
  <c r="BB211" i="5"/>
  <c r="BA211" i="5"/>
  <c r="AZ211" i="5"/>
  <c r="BF211" i="5" s="1"/>
  <c r="AU211" i="5"/>
  <c r="AK237" i="5" s="1"/>
  <c r="AT211" i="5"/>
  <c r="AS211" i="5"/>
  <c r="AR211" i="5"/>
  <c r="AQ211" i="5"/>
  <c r="AP211" i="5"/>
  <c r="AV211" i="5" s="1"/>
  <c r="AL211" i="5"/>
  <c r="AK211" i="5"/>
  <c r="AJ211" i="5"/>
  <c r="AJ237" i="5" s="1"/>
  <c r="AI211" i="5"/>
  <c r="AI237" i="5" s="1"/>
  <c r="AK238" i="5" s="1"/>
  <c r="AH211" i="5"/>
  <c r="AH237" i="5" s="1"/>
  <c r="AG211" i="5"/>
  <c r="AG237" i="5" s="1"/>
  <c r="AF211" i="5"/>
  <c r="AK199" i="5"/>
  <c r="C201" i="5" s="1"/>
  <c r="AH199" i="5"/>
  <c r="C200" i="5" s="1"/>
  <c r="AD196" i="5"/>
  <c r="AC196" i="5"/>
  <c r="AA196" i="5"/>
  <c r="Z196" i="5"/>
  <c r="Y196" i="5"/>
  <c r="W196" i="5"/>
  <c r="V196" i="5"/>
  <c r="U196" i="5"/>
  <c r="S196" i="5"/>
  <c r="Q196" i="5"/>
  <c r="O196" i="5"/>
  <c r="M196" i="5"/>
  <c r="CI171" i="5"/>
  <c r="CH171" i="5"/>
  <c r="CG171" i="5"/>
  <c r="CF171" i="5"/>
  <c r="CE171" i="5"/>
  <c r="CJ171" i="5" s="1"/>
  <c r="CD171" i="5"/>
  <c r="BY171" i="5"/>
  <c r="BX171" i="5"/>
  <c r="BW171" i="5"/>
  <c r="BV171" i="5"/>
  <c r="BU171" i="5"/>
  <c r="BT171" i="5"/>
  <c r="BZ171" i="5" s="1"/>
  <c r="BO171" i="5"/>
  <c r="BN171" i="5"/>
  <c r="BM171" i="5"/>
  <c r="BL171" i="5"/>
  <c r="BK171" i="5"/>
  <c r="BJ171" i="5"/>
  <c r="BP171" i="5" s="1"/>
  <c r="BE171" i="5"/>
  <c r="BD171" i="5"/>
  <c r="BC171" i="5"/>
  <c r="AI197" i="5" s="1"/>
  <c r="AK198" i="5" s="1"/>
  <c r="BB171" i="5"/>
  <c r="AH197" i="5" s="1"/>
  <c r="BA171" i="5"/>
  <c r="AZ171" i="5"/>
  <c r="AU171" i="5"/>
  <c r="AT171" i="5"/>
  <c r="AS171" i="5"/>
  <c r="AR171" i="5"/>
  <c r="AQ171" i="5"/>
  <c r="AV171" i="5" s="1"/>
  <c r="AP171" i="5"/>
  <c r="AK171" i="5"/>
  <c r="AK197" i="5" s="1"/>
  <c r="AJ171" i="5"/>
  <c r="AJ197" i="5" s="1"/>
  <c r="AI171" i="5"/>
  <c r="AH171" i="5"/>
  <c r="AG171" i="5"/>
  <c r="AG197" i="5" s="1"/>
  <c r="AF171" i="5"/>
  <c r="AF197" i="5" s="1"/>
  <c r="AK158" i="5"/>
  <c r="C160" i="5" s="1"/>
  <c r="AH158" i="5"/>
  <c r="C159" i="5" s="1"/>
  <c r="AD155" i="5"/>
  <c r="AC155" i="5"/>
  <c r="AA155" i="5"/>
  <c r="Z155" i="5"/>
  <c r="Y155" i="5"/>
  <c r="W155" i="5"/>
  <c r="V155" i="5"/>
  <c r="U155" i="5"/>
  <c r="S155" i="5"/>
  <c r="Q155" i="5"/>
  <c r="O155" i="5"/>
  <c r="M155" i="5"/>
  <c r="CI130" i="5"/>
  <c r="CH130" i="5"/>
  <c r="CG130" i="5"/>
  <c r="CF130" i="5"/>
  <c r="CE130" i="5"/>
  <c r="CD130" i="5"/>
  <c r="CJ130" i="5" s="1"/>
  <c r="BY130" i="5"/>
  <c r="BX130" i="5"/>
  <c r="BW130" i="5"/>
  <c r="BV130" i="5"/>
  <c r="BZ130" i="5" s="1"/>
  <c r="BU130" i="5"/>
  <c r="BT130" i="5"/>
  <c r="BO130" i="5"/>
  <c r="BN130" i="5"/>
  <c r="BM130" i="5"/>
  <c r="BL130" i="5"/>
  <c r="BK130" i="5"/>
  <c r="BP130" i="5" s="1"/>
  <c r="BJ130" i="5"/>
  <c r="BE130" i="5"/>
  <c r="AK156" i="5" s="1"/>
  <c r="BD130" i="5"/>
  <c r="AJ156" i="5" s="1"/>
  <c r="BC130" i="5"/>
  <c r="BB130" i="5"/>
  <c r="BA130" i="5"/>
  <c r="AG156" i="5" s="1"/>
  <c r="AZ130" i="5"/>
  <c r="BF130" i="5" s="1"/>
  <c r="AU130" i="5"/>
  <c r="AT130" i="5"/>
  <c r="AS130" i="5"/>
  <c r="AR130" i="5"/>
  <c r="AQ130" i="5"/>
  <c r="AP130" i="5"/>
  <c r="AV130" i="5" s="1"/>
  <c r="AK130" i="5"/>
  <c r="AJ130" i="5"/>
  <c r="AI130" i="5"/>
  <c r="AI156" i="5" s="1"/>
  <c r="AH130" i="5"/>
  <c r="AL130" i="5" s="1"/>
  <c r="AG130" i="5"/>
  <c r="AF130" i="5"/>
  <c r="AK108" i="5"/>
  <c r="C119" i="5" s="1"/>
  <c r="AH108" i="5"/>
  <c r="C118" i="5" s="1"/>
  <c r="AI106" i="5"/>
  <c r="AH106" i="5"/>
  <c r="Y105" i="5"/>
  <c r="S105" i="5"/>
  <c r="M105" i="5"/>
  <c r="AK80" i="5"/>
  <c r="AK106" i="5" s="1"/>
  <c r="AJ80" i="5"/>
  <c r="AJ106" i="5" s="1"/>
  <c r="AI80" i="5"/>
  <c r="AH80" i="5"/>
  <c r="AG80" i="5"/>
  <c r="AG106" i="5" s="1"/>
  <c r="AF80" i="5"/>
  <c r="AF106" i="5" s="1"/>
  <c r="AH107" i="5" s="1"/>
  <c r="AL359" i="8" l="1"/>
  <c r="AF366" i="8"/>
  <c r="AH367" i="8" s="1"/>
  <c r="AL328" i="8"/>
  <c r="AF341" i="8"/>
  <c r="AH135" i="8"/>
  <c r="HJ1434" i="6"/>
  <c r="AI1460" i="6"/>
  <c r="AK1461" i="6" s="1"/>
  <c r="AJ1460" i="6"/>
  <c r="EH1434" i="6"/>
  <c r="AK2021" i="6"/>
  <c r="AL1994" i="6"/>
  <c r="AH1978" i="6"/>
  <c r="AK1978" i="6"/>
  <c r="AH1379" i="6"/>
  <c r="DD1353" i="6"/>
  <c r="AJ1379" i="6"/>
  <c r="AF1379" i="6"/>
  <c r="AG1379" i="6"/>
  <c r="DN1353" i="6"/>
  <c r="AK1379" i="6"/>
  <c r="AK1380" i="6" s="1"/>
  <c r="CJ1143" i="6"/>
  <c r="DN1143" i="6"/>
  <c r="BP1143" i="6"/>
  <c r="AV1143" i="6"/>
  <c r="AL1143" i="6"/>
  <c r="ER1143" i="6"/>
  <c r="AG1169" i="6"/>
  <c r="EH1143" i="6"/>
  <c r="AH1169" i="6"/>
  <c r="AK1169" i="6"/>
  <c r="FB1143" i="6"/>
  <c r="CT976" i="6"/>
  <c r="CT979" i="6"/>
  <c r="CT987" i="6"/>
  <c r="CT983" i="6"/>
  <c r="CT975" i="6"/>
  <c r="CT990" i="6"/>
  <c r="CT985" i="6"/>
  <c r="CT980" i="6"/>
  <c r="CT974" i="6"/>
  <c r="CT996" i="6"/>
  <c r="CT986" i="6"/>
  <c r="CT981" i="6"/>
  <c r="CT992" i="6"/>
  <c r="CT982" i="6"/>
  <c r="CT977" i="6"/>
  <c r="CT997" i="6"/>
  <c r="CT993" i="6"/>
  <c r="CT988" i="6"/>
  <c r="CT978" i="6"/>
  <c r="CT984" i="6"/>
  <c r="CT994" i="6"/>
  <c r="CT989" i="6"/>
  <c r="CJ992" i="6"/>
  <c r="CJ987" i="6"/>
  <c r="CJ985" i="6"/>
  <c r="CJ988" i="6"/>
  <c r="CJ986" i="6"/>
  <c r="CJ981" i="6"/>
  <c r="CJ984" i="6"/>
  <c r="CJ982" i="6"/>
  <c r="CJ979" i="6"/>
  <c r="CJ977" i="6"/>
  <c r="CJ997" i="6"/>
  <c r="CJ975" i="6"/>
  <c r="CJ995" i="6"/>
  <c r="CJ993" i="6"/>
  <c r="CJ980" i="6"/>
  <c r="CJ978" i="6"/>
  <c r="CJ994" i="6"/>
  <c r="CJ991" i="6"/>
  <c r="CJ976" i="6"/>
  <c r="CJ996" i="6"/>
  <c r="CJ990" i="6"/>
  <c r="CJ989" i="6"/>
  <c r="CJ974" i="6"/>
  <c r="BZ984" i="6"/>
  <c r="BZ980" i="6"/>
  <c r="BZ976" i="6"/>
  <c r="BZ994" i="6"/>
  <c r="BZ996" i="6"/>
  <c r="BZ992" i="6"/>
  <c r="BZ989" i="6"/>
  <c r="BZ983" i="6"/>
  <c r="BZ995" i="6"/>
  <c r="BZ990" i="6"/>
  <c r="BZ978" i="6"/>
  <c r="BZ975" i="6"/>
  <c r="BZ985" i="6"/>
  <c r="BZ997" i="6"/>
  <c r="BZ991" i="6"/>
  <c r="BZ979" i="6"/>
  <c r="BZ974" i="6"/>
  <c r="BZ986" i="6"/>
  <c r="BZ993" i="6"/>
  <c r="BZ981" i="6"/>
  <c r="BZ987" i="6"/>
  <c r="BZ982" i="6"/>
  <c r="BP985" i="6"/>
  <c r="BP996" i="6"/>
  <c r="BP994" i="6"/>
  <c r="BP997" i="6"/>
  <c r="BP995" i="6"/>
  <c r="BP992" i="6"/>
  <c r="BP983" i="6"/>
  <c r="BP980" i="6"/>
  <c r="BP990" i="6"/>
  <c r="BP978" i="6"/>
  <c r="BP993" i="6"/>
  <c r="BP991" i="6"/>
  <c r="BP981" i="6"/>
  <c r="BP976" i="6"/>
  <c r="BP988" i="6"/>
  <c r="BP979" i="6"/>
  <c r="BP974" i="6"/>
  <c r="BP986" i="6"/>
  <c r="BP977" i="6"/>
  <c r="BP975" i="6"/>
  <c r="BP989" i="6"/>
  <c r="BP984" i="6"/>
  <c r="BP987" i="6"/>
  <c r="BP982" i="6"/>
  <c r="BF997" i="6"/>
  <c r="BF983" i="6"/>
  <c r="BF993" i="6"/>
  <c r="BF981" i="6"/>
  <c r="BF989" i="6"/>
  <c r="BF994" i="6"/>
  <c r="BF985" i="6"/>
  <c r="BF986" i="6"/>
  <c r="BF980" i="6"/>
  <c r="BF979" i="6"/>
  <c r="BF974" i="6"/>
  <c r="BF988" i="6"/>
  <c r="BF987" i="6"/>
  <c r="BF982" i="6"/>
  <c r="BF996" i="6"/>
  <c r="BF995" i="6"/>
  <c r="BF990" i="6"/>
  <c r="BF976" i="6"/>
  <c r="BF975" i="6"/>
  <c r="BF984" i="6"/>
  <c r="BF992" i="6"/>
  <c r="BF991" i="6"/>
  <c r="BF978" i="6"/>
  <c r="AV989" i="6"/>
  <c r="AV982" i="6"/>
  <c r="AV974" i="6"/>
  <c r="DN994" i="6"/>
  <c r="DN997" i="6"/>
  <c r="DN986" i="6"/>
  <c r="AV997" i="6"/>
  <c r="AV990" i="6"/>
  <c r="AV980" i="6"/>
  <c r="AV979" i="6"/>
  <c r="AV988" i="6"/>
  <c r="AV987" i="6"/>
  <c r="AV977" i="6"/>
  <c r="AV996" i="6"/>
  <c r="AV995" i="6"/>
  <c r="AV985" i="6"/>
  <c r="AV993" i="6"/>
  <c r="AV978" i="6"/>
  <c r="AV976" i="6"/>
  <c r="AV975" i="6"/>
  <c r="AV986" i="6"/>
  <c r="AV984" i="6"/>
  <c r="AV983" i="6"/>
  <c r="AV994" i="6"/>
  <c r="AV992" i="6"/>
  <c r="AV991" i="6"/>
  <c r="AV981" i="6"/>
  <c r="DN976" i="6"/>
  <c r="DD976" i="6"/>
  <c r="DN978" i="6"/>
  <c r="AL978" i="6"/>
  <c r="AL994" i="6"/>
  <c r="AL986" i="6"/>
  <c r="DN982" i="6"/>
  <c r="DN987" i="6"/>
  <c r="DN974" i="6"/>
  <c r="DD991" i="6"/>
  <c r="DN990" i="6"/>
  <c r="DX977" i="6"/>
  <c r="AL992" i="6"/>
  <c r="AL983" i="6"/>
  <c r="AL975" i="6"/>
  <c r="AL991" i="6"/>
  <c r="AL993" i="6"/>
  <c r="AL984" i="6"/>
  <c r="DX978" i="6"/>
  <c r="AL976" i="6"/>
  <c r="DX989" i="6"/>
  <c r="AL985" i="6"/>
  <c r="AL977" i="6"/>
  <c r="AL995" i="6"/>
  <c r="AL987" i="6"/>
  <c r="DX996" i="6"/>
  <c r="DX995" i="6"/>
  <c r="AL988" i="6"/>
  <c r="AL979" i="6"/>
  <c r="AL996" i="6"/>
  <c r="AL997" i="6"/>
  <c r="AL989" i="6"/>
  <c r="AL980" i="6"/>
  <c r="DX992" i="6"/>
  <c r="DD997" i="6"/>
  <c r="DN996" i="6"/>
  <c r="DD996" i="6"/>
  <c r="DD990" i="6"/>
  <c r="DN985" i="6"/>
  <c r="DD985" i="6"/>
  <c r="DX984" i="6"/>
  <c r="DX983" i="6"/>
  <c r="DD979" i="6"/>
  <c r="DN975" i="6"/>
  <c r="DX990" i="6"/>
  <c r="DD989" i="6"/>
  <c r="DN988" i="6"/>
  <c r="DD988" i="6"/>
  <c r="DD982" i="6"/>
  <c r="DN977" i="6"/>
  <c r="DD977" i="6"/>
  <c r="DX976" i="6"/>
  <c r="DX975" i="6"/>
  <c r="DD994" i="6"/>
  <c r="DN989" i="6"/>
  <c r="DX988" i="6"/>
  <c r="DX987" i="6"/>
  <c r="DD983" i="6"/>
  <c r="DX981" i="6"/>
  <c r="DN979" i="6"/>
  <c r="DD995" i="6"/>
  <c r="DX993" i="6"/>
  <c r="DN991" i="6"/>
  <c r="DX982" i="6"/>
  <c r="DN980" i="6"/>
  <c r="DD980" i="6"/>
  <c r="DD975" i="6"/>
  <c r="DX994" i="6"/>
  <c r="DD993" i="6"/>
  <c r="DN992" i="6"/>
  <c r="DD992" i="6"/>
  <c r="DD986" i="6"/>
  <c r="DN981" i="6"/>
  <c r="DD981" i="6"/>
  <c r="DX980" i="6"/>
  <c r="DX979" i="6"/>
  <c r="DX974" i="6"/>
  <c r="DX991" i="6"/>
  <c r="DD987" i="6"/>
  <c r="DX985" i="6"/>
  <c r="DN983" i="6"/>
  <c r="DN993" i="6"/>
  <c r="DX997" i="6"/>
  <c r="DN995" i="6"/>
  <c r="DX986" i="6"/>
  <c r="DN984" i="6"/>
  <c r="DD984" i="6"/>
  <c r="DD978" i="6"/>
  <c r="DD974" i="6"/>
  <c r="AH999" i="6"/>
  <c r="AI999" i="6"/>
  <c r="AJ999" i="6"/>
  <c r="DN627" i="6"/>
  <c r="EH627" i="6"/>
  <c r="BP627" i="6"/>
  <c r="AL627" i="6"/>
  <c r="CT630" i="6"/>
  <c r="FB631" i="6"/>
  <c r="ER629" i="6"/>
  <c r="EH628" i="6"/>
  <c r="CJ627" i="6"/>
  <c r="DX626" i="6"/>
  <c r="DD626" i="6"/>
  <c r="ER622" i="6"/>
  <c r="DD622" i="6"/>
  <c r="EH621" i="6"/>
  <c r="CT621" i="6"/>
  <c r="DX620" i="6"/>
  <c r="FB618" i="6"/>
  <c r="ER616" i="6"/>
  <c r="DD616" i="6"/>
  <c r="EH615" i="6"/>
  <c r="CT615" i="6"/>
  <c r="CJ614" i="6"/>
  <c r="DX613" i="6"/>
  <c r="FB612" i="6"/>
  <c r="CT609" i="6"/>
  <c r="DX608" i="6"/>
  <c r="DD608" i="6"/>
  <c r="ER627" i="6"/>
  <c r="EH626" i="6"/>
  <c r="CT626" i="6"/>
  <c r="CJ625" i="6"/>
  <c r="FB623" i="6"/>
  <c r="EH620" i="6"/>
  <c r="CT620" i="6"/>
  <c r="CJ619" i="6"/>
  <c r="DX618" i="6"/>
  <c r="ER614" i="6"/>
  <c r="DD614" i="6"/>
  <c r="EH613" i="6"/>
  <c r="CT613" i="6"/>
  <c r="DX612" i="6"/>
  <c r="FB610" i="6"/>
  <c r="EH608" i="6"/>
  <c r="DX631" i="6"/>
  <c r="CJ631" i="6"/>
  <c r="DX630" i="6"/>
  <c r="DD630" i="6"/>
  <c r="FB629" i="6"/>
  <c r="ER626" i="6"/>
  <c r="EH625" i="6"/>
  <c r="CT625" i="6"/>
  <c r="DX624" i="6"/>
  <c r="FB622" i="6"/>
  <c r="ER620" i="6"/>
  <c r="DD620" i="6"/>
  <c r="EH619" i="6"/>
  <c r="CT619" i="6"/>
  <c r="CJ618" i="6"/>
  <c r="DX617" i="6"/>
  <c r="FB616" i="6"/>
  <c r="ER613" i="6"/>
  <c r="DD613" i="6"/>
  <c r="CJ612" i="6"/>
  <c r="DX611" i="6"/>
  <c r="FB609" i="6"/>
  <c r="ER608" i="6"/>
  <c r="ER625" i="6"/>
  <c r="CJ624" i="6"/>
  <c r="DX623" i="6"/>
  <c r="FB621" i="6"/>
  <c r="ER619" i="6"/>
  <c r="DD619" i="6"/>
  <c r="EH618" i="6"/>
  <c r="CT618" i="6"/>
  <c r="CJ617" i="6"/>
  <c r="FB615" i="6"/>
  <c r="EH612" i="6"/>
  <c r="CT612" i="6"/>
  <c r="CJ611" i="6"/>
  <c r="DX610" i="6"/>
  <c r="FB608" i="6"/>
  <c r="EH631" i="6"/>
  <c r="CJ630" i="6"/>
  <c r="FB628" i="6"/>
  <c r="EH630" i="6"/>
  <c r="DX629" i="6"/>
  <c r="DD629" i="6"/>
  <c r="CT628" i="6"/>
  <c r="FB627" i="6"/>
  <c r="EH624" i="6"/>
  <c r="CT624" i="6"/>
  <c r="CJ623" i="6"/>
  <c r="DX622" i="6"/>
  <c r="ER618" i="6"/>
  <c r="DD618" i="6"/>
  <c r="EH617" i="6"/>
  <c r="CT617" i="6"/>
  <c r="DX616" i="6"/>
  <c r="FB614" i="6"/>
  <c r="ER612" i="6"/>
  <c r="DD612" i="6"/>
  <c r="EH611" i="6"/>
  <c r="CT611" i="6"/>
  <c r="CJ610" i="6"/>
  <c r="ER631" i="6"/>
  <c r="CJ629" i="6"/>
  <c r="FB626" i="6"/>
  <c r="ER624" i="6"/>
  <c r="DD624" i="6"/>
  <c r="EH623" i="6"/>
  <c r="CT623" i="6"/>
  <c r="CJ622" i="6"/>
  <c r="DX621" i="6"/>
  <c r="FB620" i="6"/>
  <c r="ER617" i="6"/>
  <c r="CJ616" i="6"/>
  <c r="DX615" i="6"/>
  <c r="FB613" i="6"/>
  <c r="EH610" i="6"/>
  <c r="DX609" i="6"/>
  <c r="CJ608" i="6"/>
  <c r="ER630" i="6"/>
  <c r="DX628" i="6"/>
  <c r="DD628" i="6"/>
  <c r="CT627" i="6"/>
  <c r="EH629" i="6"/>
  <c r="CJ628" i="6"/>
  <c r="DX627" i="6"/>
  <c r="DD627" i="6"/>
  <c r="FB625" i="6"/>
  <c r="ER623" i="6"/>
  <c r="DD623" i="6"/>
  <c r="EH622" i="6"/>
  <c r="CT622" i="6"/>
  <c r="CJ621" i="6"/>
  <c r="FB619" i="6"/>
  <c r="EH616" i="6"/>
  <c r="CT616" i="6"/>
  <c r="CJ615" i="6"/>
  <c r="DX614" i="6"/>
  <c r="ER610" i="6"/>
  <c r="DD610" i="6"/>
  <c r="CJ609" i="6"/>
  <c r="CT608" i="6"/>
  <c r="BP630" i="6"/>
  <c r="AV628" i="6"/>
  <c r="BF625" i="6"/>
  <c r="FV624" i="6"/>
  <c r="AV624" i="6"/>
  <c r="BZ623" i="6"/>
  <c r="BF621" i="6"/>
  <c r="FV620" i="6"/>
  <c r="AV620" i="6"/>
  <c r="BZ619" i="6"/>
  <c r="BF617" i="6"/>
  <c r="FV616" i="6"/>
  <c r="AV616" i="6"/>
  <c r="BZ615" i="6"/>
  <c r="BF613" i="6"/>
  <c r="AV612" i="6"/>
  <c r="BZ611" i="6"/>
  <c r="BF609" i="6"/>
  <c r="GF631" i="6"/>
  <c r="BZ631" i="6"/>
  <c r="BF629" i="6"/>
  <c r="GF627" i="6"/>
  <c r="BZ627" i="6"/>
  <c r="BP629" i="6"/>
  <c r="BP625" i="6"/>
  <c r="BP621" i="6"/>
  <c r="BP617" i="6"/>
  <c r="BP613" i="6"/>
  <c r="GF612" i="6"/>
  <c r="FL611" i="6"/>
  <c r="BP609" i="6"/>
  <c r="GF608" i="6"/>
  <c r="BF628" i="6"/>
  <c r="AV627" i="6"/>
  <c r="GF626" i="6"/>
  <c r="BZ626" i="6"/>
  <c r="BF624" i="6"/>
  <c r="AV623" i="6"/>
  <c r="BZ622" i="6"/>
  <c r="BF620" i="6"/>
  <c r="AV619" i="6"/>
  <c r="BZ618" i="6"/>
  <c r="BF616" i="6"/>
  <c r="AV615" i="6"/>
  <c r="BZ614" i="6"/>
  <c r="BF612" i="6"/>
  <c r="BZ610" i="6"/>
  <c r="BF608" i="6"/>
  <c r="GF630" i="6"/>
  <c r="BP624" i="6"/>
  <c r="BP620" i="6"/>
  <c r="BP616" i="6"/>
  <c r="BP612" i="6"/>
  <c r="BZ609" i="6"/>
  <c r="AV631" i="6"/>
  <c r="BZ630" i="6"/>
  <c r="BP628" i="6"/>
  <c r="BF631" i="6"/>
  <c r="AV630" i="6"/>
  <c r="BZ629" i="6"/>
  <c r="BF627" i="6"/>
  <c r="AV626" i="6"/>
  <c r="BZ625" i="6"/>
  <c r="BF623" i="6"/>
  <c r="AV622" i="6"/>
  <c r="BZ621" i="6"/>
  <c r="BF619" i="6"/>
  <c r="AV618" i="6"/>
  <c r="BZ617" i="6"/>
  <c r="BF615" i="6"/>
  <c r="AV614" i="6"/>
  <c r="BZ613" i="6"/>
  <c r="BF611" i="6"/>
  <c r="AV610" i="6"/>
  <c r="BZ608" i="6"/>
  <c r="BP608" i="6"/>
  <c r="BP611" i="6"/>
  <c r="BP631" i="6"/>
  <c r="BF630" i="6"/>
  <c r="AV629" i="6"/>
  <c r="BZ628" i="6"/>
  <c r="BF626" i="6"/>
  <c r="AV625" i="6"/>
  <c r="BZ624" i="6"/>
  <c r="BF622" i="6"/>
  <c r="AV621" i="6"/>
  <c r="BZ620" i="6"/>
  <c r="BF618" i="6"/>
  <c r="AV617" i="6"/>
  <c r="BZ616" i="6"/>
  <c r="BF614" i="6"/>
  <c r="AV613" i="6"/>
  <c r="BZ612" i="6"/>
  <c r="BF610" i="6"/>
  <c r="AV608" i="6"/>
  <c r="FV612" i="6"/>
  <c r="FL631" i="6"/>
  <c r="FV630" i="6"/>
  <c r="FL627" i="6"/>
  <c r="FV626" i="6"/>
  <c r="GF624" i="6"/>
  <c r="FL623" i="6"/>
  <c r="GF620" i="6"/>
  <c r="FL619" i="6"/>
  <c r="GF616" i="6"/>
  <c r="FL615" i="6"/>
  <c r="FV623" i="6"/>
  <c r="FV619" i="6"/>
  <c r="FV615" i="6"/>
  <c r="FV611" i="6"/>
  <c r="FL626" i="6"/>
  <c r="GF623" i="6"/>
  <c r="FL622" i="6"/>
  <c r="GF619" i="6"/>
  <c r="FL618" i="6"/>
  <c r="GF615" i="6"/>
  <c r="FL614" i="6"/>
  <c r="GF611" i="6"/>
  <c r="FL610" i="6"/>
  <c r="GF629" i="6"/>
  <c r="GF625" i="6"/>
  <c r="FV622" i="6"/>
  <c r="FV618" i="6"/>
  <c r="FV614" i="6"/>
  <c r="FV610" i="6"/>
  <c r="FV628" i="6"/>
  <c r="FL625" i="6"/>
  <c r="GF622" i="6"/>
  <c r="FL621" i="6"/>
  <c r="GF618" i="6"/>
  <c r="FL617" i="6"/>
  <c r="GF614" i="6"/>
  <c r="FL613" i="6"/>
  <c r="GF610" i="6"/>
  <c r="FL609" i="6"/>
  <c r="FV608" i="6"/>
  <c r="FL630" i="6"/>
  <c r="FV629" i="6"/>
  <c r="FL629" i="6"/>
  <c r="GF628" i="6"/>
  <c r="FV625" i="6"/>
  <c r="FV621" i="6"/>
  <c r="FV617" i="6"/>
  <c r="FV613" i="6"/>
  <c r="FV609" i="6"/>
  <c r="FV631" i="6"/>
  <c r="FL628" i="6"/>
  <c r="FV627" i="6"/>
  <c r="FL624" i="6"/>
  <c r="GF621" i="6"/>
  <c r="FL620" i="6"/>
  <c r="GF617" i="6"/>
  <c r="FL616" i="6"/>
  <c r="GF613" i="6"/>
  <c r="FL612" i="6"/>
  <c r="GF609" i="6"/>
  <c r="FL608" i="6"/>
  <c r="AJ633" i="6"/>
  <c r="AF633" i="6"/>
  <c r="AL540" i="6"/>
  <c r="DD533" i="6"/>
  <c r="DD536" i="6"/>
  <c r="DD532" i="6"/>
  <c r="DD548" i="6"/>
  <c r="DD540" i="6"/>
  <c r="DD537" i="6"/>
  <c r="DD535" i="6"/>
  <c r="DD544" i="6"/>
  <c r="DD551" i="6"/>
  <c r="DD545" i="6"/>
  <c r="DD547" i="6"/>
  <c r="DD543" i="6"/>
  <c r="DD550" i="6"/>
  <c r="DD539" i="6"/>
  <c r="DD528" i="6"/>
  <c r="DD549" i="6"/>
  <c r="DD546" i="6"/>
  <c r="DD542" i="6"/>
  <c r="DD541" i="6"/>
  <c r="DD538" i="6"/>
  <c r="DD529" i="6"/>
  <c r="DD534" i="6"/>
  <c r="DD531" i="6"/>
  <c r="CT543" i="6"/>
  <c r="CT529" i="6"/>
  <c r="CT550" i="6"/>
  <c r="CT551" i="6"/>
  <c r="CT546" i="6"/>
  <c r="CT535" i="6"/>
  <c r="CT548" i="6"/>
  <c r="CT539" i="6"/>
  <c r="CT549" i="6"/>
  <c r="CT542" i="6"/>
  <c r="CT528" i="6"/>
  <c r="CT545" i="6"/>
  <c r="CT540" i="6"/>
  <c r="CT538" i="6"/>
  <c r="CT544" i="6"/>
  <c r="CT541" i="6"/>
  <c r="CT531" i="6"/>
  <c r="CT537" i="6"/>
  <c r="CT534" i="6"/>
  <c r="CT547" i="6"/>
  <c r="CT536" i="6"/>
  <c r="CT532" i="6"/>
  <c r="CT530" i="6"/>
  <c r="CJ538" i="6"/>
  <c r="CJ532" i="6"/>
  <c r="CJ541" i="6"/>
  <c r="CJ548" i="6"/>
  <c r="CJ530" i="6"/>
  <c r="CJ546" i="6"/>
  <c r="CJ542" i="6"/>
  <c r="CJ547" i="6"/>
  <c r="CJ544" i="6"/>
  <c r="CJ534" i="6"/>
  <c r="CJ528" i="6"/>
  <c r="CJ550" i="6"/>
  <c r="CJ537" i="6"/>
  <c r="CJ531" i="6"/>
  <c r="CJ540" i="6"/>
  <c r="CJ535" i="6"/>
  <c r="CJ551" i="6"/>
  <c r="CJ536" i="6"/>
  <c r="CJ549" i="6"/>
  <c r="CJ539" i="6"/>
  <c r="CJ533" i="6"/>
  <c r="CJ545" i="6"/>
  <c r="CJ543" i="6"/>
  <c r="CJ529" i="6"/>
  <c r="BZ540" i="6"/>
  <c r="BZ549" i="6"/>
  <c r="BZ543" i="6"/>
  <c r="BZ533" i="6"/>
  <c r="BZ541" i="6"/>
  <c r="BZ542" i="6"/>
  <c r="BZ536" i="6"/>
  <c r="BZ530" i="6"/>
  <c r="BZ545" i="6"/>
  <c r="BZ539" i="6"/>
  <c r="BZ538" i="6"/>
  <c r="BZ551" i="6"/>
  <c r="BZ548" i="6"/>
  <c r="BZ529" i="6"/>
  <c r="BZ550" i="6"/>
  <c r="BZ544" i="6"/>
  <c r="BZ535" i="6"/>
  <c r="BZ547" i="6"/>
  <c r="BZ537" i="6"/>
  <c r="BZ534" i="6"/>
  <c r="BZ532" i="6"/>
  <c r="BZ546" i="6"/>
  <c r="BZ528" i="6"/>
  <c r="BP529" i="6"/>
  <c r="BP544" i="6"/>
  <c r="BP535" i="6"/>
  <c r="BP532" i="6"/>
  <c r="BP547" i="6"/>
  <c r="BP537" i="6"/>
  <c r="BP536" i="6"/>
  <c r="BP528" i="6"/>
  <c r="BP550" i="6"/>
  <c r="BP531" i="6"/>
  <c r="BP538" i="6"/>
  <c r="BP540" i="6"/>
  <c r="BP533" i="6"/>
  <c r="BP543" i="6"/>
  <c r="BP541" i="6"/>
  <c r="BP534" i="6"/>
  <c r="BP546" i="6"/>
  <c r="BP545" i="6"/>
  <c r="BP542" i="6"/>
  <c r="BP539" i="6"/>
  <c r="BP548" i="6"/>
  <c r="BP551" i="6"/>
  <c r="BP549" i="6"/>
  <c r="BP530" i="6"/>
  <c r="BF529" i="6"/>
  <c r="BF539" i="6"/>
  <c r="DX535" i="6"/>
  <c r="BF551" i="6"/>
  <c r="BF548" i="6"/>
  <c r="BF531" i="6"/>
  <c r="DX550" i="6"/>
  <c r="BF547" i="6"/>
  <c r="BF545" i="6"/>
  <c r="BF542" i="6"/>
  <c r="EH550" i="6"/>
  <c r="BF541" i="6"/>
  <c r="BF533" i="6"/>
  <c r="BF550" i="6"/>
  <c r="BF538" i="6"/>
  <c r="BF536" i="6"/>
  <c r="BF535" i="6"/>
  <c r="BF549" i="6"/>
  <c r="BF543" i="6"/>
  <c r="BF530" i="6"/>
  <c r="BF528" i="6"/>
  <c r="BF546" i="6"/>
  <c r="BF544" i="6"/>
  <c r="BF540" i="6"/>
  <c r="BF537" i="6"/>
  <c r="BF532" i="6"/>
  <c r="AV536" i="6"/>
  <c r="DN545" i="6"/>
  <c r="AV542" i="6"/>
  <c r="AV544" i="6"/>
  <c r="EH539" i="6"/>
  <c r="AV541" i="6"/>
  <c r="AV538" i="6"/>
  <c r="AV533" i="6"/>
  <c r="AV551" i="6"/>
  <c r="AV549" i="6"/>
  <c r="AV546" i="6"/>
  <c r="AV539" i="6"/>
  <c r="AV530" i="6"/>
  <c r="AV547" i="6"/>
  <c r="AV543" i="6"/>
  <c r="AV535" i="6"/>
  <c r="AV531" i="6"/>
  <c r="AV540" i="6"/>
  <c r="AV537" i="6"/>
  <c r="AV532" i="6"/>
  <c r="AV528" i="6"/>
  <c r="AV548" i="6"/>
  <c r="AV545" i="6"/>
  <c r="AV529" i="6"/>
  <c r="DN532" i="6"/>
  <c r="DX540" i="6"/>
  <c r="DN537" i="6"/>
  <c r="AL537" i="6"/>
  <c r="DX534" i="6"/>
  <c r="AL532" i="6"/>
  <c r="DN529" i="6"/>
  <c r="DX529" i="6"/>
  <c r="DN550" i="6"/>
  <c r="AL549" i="6"/>
  <c r="DX542" i="6"/>
  <c r="AL542" i="6"/>
  <c r="DN534" i="6"/>
  <c r="AL547" i="6"/>
  <c r="EH544" i="6"/>
  <c r="EH540" i="6"/>
  <c r="AL535" i="6"/>
  <c r="EH531" i="6"/>
  <c r="AL530" i="6"/>
  <c r="AL550" i="6"/>
  <c r="AL546" i="6"/>
  <c r="AL544" i="6"/>
  <c r="AL541" i="6"/>
  <c r="AL539" i="6"/>
  <c r="AL551" i="6"/>
  <c r="AL536" i="6"/>
  <c r="EH547" i="6"/>
  <c r="AL548" i="6"/>
  <c r="AL543" i="6"/>
  <c r="AL538" i="6"/>
  <c r="AL533" i="6"/>
  <c r="AL531" i="6"/>
  <c r="EH534" i="6"/>
  <c r="AL534" i="6"/>
  <c r="AL528" i="6"/>
  <c r="DX539" i="6"/>
  <c r="DN535" i="6"/>
  <c r="DN533" i="6"/>
  <c r="DN551" i="6"/>
  <c r="DN546" i="6"/>
  <c r="DX551" i="6"/>
  <c r="DX549" i="6"/>
  <c r="DN541" i="6"/>
  <c r="EH538" i="6"/>
  <c r="DN531" i="6"/>
  <c r="EH530" i="6"/>
  <c r="DN548" i="6"/>
  <c r="DX546" i="6"/>
  <c r="DX544" i="6"/>
  <c r="EH542" i="6"/>
  <c r="DN542" i="6"/>
  <c r="DN539" i="6"/>
  <c r="DX537" i="6"/>
  <c r="EH535" i="6"/>
  <c r="DX533" i="6"/>
  <c r="EH551" i="6"/>
  <c r="EH549" i="6"/>
  <c r="DX547" i="6"/>
  <c r="DN543" i="6"/>
  <c r="EH536" i="6"/>
  <c r="EH545" i="6"/>
  <c r="DN544" i="6"/>
  <c r="DX548" i="6"/>
  <c r="DX543" i="6"/>
  <c r="DX541" i="6"/>
  <c r="DN538" i="6"/>
  <c r="EH537" i="6"/>
  <c r="DN536" i="6"/>
  <c r="EH533" i="6"/>
  <c r="DN530" i="6"/>
  <c r="EH529" i="6"/>
  <c r="EH528" i="6"/>
  <c r="EH548" i="6"/>
  <c r="EH546" i="6"/>
  <c r="DN540" i="6"/>
  <c r="DX532" i="6"/>
  <c r="DN528" i="6"/>
  <c r="DN549" i="6"/>
  <c r="DN547" i="6"/>
  <c r="DX545" i="6"/>
  <c r="EH543" i="6"/>
  <c r="EH541" i="6"/>
  <c r="DX538" i="6"/>
  <c r="DX536" i="6"/>
  <c r="EH532" i="6"/>
  <c r="DX531" i="6"/>
  <c r="DX530" i="6"/>
  <c r="DX528" i="6"/>
  <c r="AI553" i="6"/>
  <c r="AH553" i="6"/>
  <c r="AV487" i="6"/>
  <c r="BP505" i="6"/>
  <c r="BP489" i="6"/>
  <c r="BP501" i="6"/>
  <c r="BP493" i="6"/>
  <c r="BZ494" i="6"/>
  <c r="CJ489" i="6"/>
  <c r="BP487" i="6"/>
  <c r="BF486" i="6"/>
  <c r="AL486" i="6"/>
  <c r="CJ504" i="6"/>
  <c r="BP502" i="6"/>
  <c r="AV498" i="6"/>
  <c r="BP496" i="6"/>
  <c r="BF495" i="6"/>
  <c r="AV494" i="6"/>
  <c r="AV493" i="6"/>
  <c r="BZ490" i="6"/>
  <c r="BP490" i="6"/>
  <c r="BF489" i="6"/>
  <c r="AV488" i="6"/>
  <c r="AL487" i="6"/>
  <c r="BZ486" i="6"/>
  <c r="BP486" i="6"/>
  <c r="CT485" i="6"/>
  <c r="BZ484" i="6"/>
  <c r="AV500" i="6"/>
  <c r="BF498" i="6"/>
  <c r="BP492" i="6"/>
  <c r="CT488" i="6"/>
  <c r="CJ487" i="6"/>
  <c r="AV484" i="6"/>
  <c r="BF482" i="6"/>
  <c r="CT504" i="6"/>
  <c r="CJ503" i="6"/>
  <c r="BP503" i="6"/>
  <c r="BF502" i="6"/>
  <c r="AL499" i="6"/>
  <c r="AV497" i="6"/>
  <c r="AL496" i="6"/>
  <c r="CJ493" i="6"/>
  <c r="CT491" i="6"/>
  <c r="BF491" i="6"/>
  <c r="BP504" i="6"/>
  <c r="BF503" i="6"/>
  <c r="AV502" i="6"/>
  <c r="AV501" i="6"/>
  <c r="BP498" i="6"/>
  <c r="CJ495" i="6"/>
  <c r="BZ495" i="6"/>
  <c r="BP494" i="6"/>
  <c r="AV490" i="6"/>
  <c r="BF487" i="6"/>
  <c r="AV486" i="6"/>
  <c r="AV485" i="6"/>
  <c r="BP482" i="6"/>
  <c r="AL505" i="6"/>
  <c r="BZ501" i="6"/>
  <c r="AL501" i="6"/>
  <c r="AL500" i="6"/>
  <c r="BP497" i="6"/>
  <c r="BF497" i="6"/>
  <c r="BF496" i="6"/>
  <c r="AV496" i="6"/>
  <c r="AV495" i="6"/>
  <c r="AL495" i="6"/>
  <c r="AL494" i="6"/>
  <c r="BF493" i="6"/>
  <c r="BP491" i="6"/>
  <c r="AL489" i="6"/>
  <c r="BP488" i="6"/>
  <c r="AL485" i="6"/>
  <c r="AL484" i="6"/>
  <c r="BZ502" i="6"/>
  <c r="BP500" i="6"/>
  <c r="CT499" i="6"/>
  <c r="CT498" i="6"/>
  <c r="CT496" i="6"/>
  <c r="AV492" i="6"/>
  <c r="BF490" i="6"/>
  <c r="BP484" i="6"/>
  <c r="BP495" i="6"/>
  <c r="BF494" i="6"/>
  <c r="AL491" i="6"/>
  <c r="AV489" i="6"/>
  <c r="AL488" i="6"/>
  <c r="BF483" i="6"/>
  <c r="AV482" i="6"/>
  <c r="BZ503" i="6"/>
  <c r="BZ492" i="6"/>
  <c r="CJ490" i="6"/>
  <c r="BZ488" i="6"/>
  <c r="CJ501" i="6"/>
  <c r="CJ498" i="6"/>
  <c r="CJ497" i="6"/>
  <c r="CJ505" i="6"/>
  <c r="BZ500" i="6"/>
  <c r="BZ497" i="6"/>
  <c r="BZ496" i="6"/>
  <c r="CT493" i="6"/>
  <c r="BZ489" i="6"/>
  <c r="CT484" i="6"/>
  <c r="CJ484" i="6"/>
  <c r="BZ504" i="6"/>
  <c r="CT501" i="6"/>
  <c r="CT492" i="6"/>
  <c r="CJ492" i="6"/>
  <c r="CT487" i="6"/>
  <c r="CJ483" i="6"/>
  <c r="BZ483" i="6"/>
  <c r="BZ505" i="6"/>
  <c r="AJ507" i="6"/>
  <c r="CT500" i="6"/>
  <c r="CJ500" i="6"/>
  <c r="CT495" i="6"/>
  <c r="CJ491" i="6"/>
  <c r="BZ491" i="6"/>
  <c r="CJ486" i="6"/>
  <c r="BZ482" i="6"/>
  <c r="CJ499" i="6"/>
  <c r="BZ485" i="6"/>
  <c r="CT503" i="6"/>
  <c r="BZ499" i="6"/>
  <c r="CJ494" i="6"/>
  <c r="CJ502" i="6"/>
  <c r="BZ498" i="6"/>
  <c r="CT497" i="6"/>
  <c r="BZ493" i="6"/>
  <c r="CJ488" i="6"/>
  <c r="CT486" i="6"/>
  <c r="CT483" i="6"/>
  <c r="CT482" i="6"/>
  <c r="CT505" i="6"/>
  <c r="CJ496" i="6"/>
  <c r="CT494" i="6"/>
  <c r="CT490" i="6"/>
  <c r="BZ487" i="6"/>
  <c r="CJ485" i="6"/>
  <c r="CJ482" i="6"/>
  <c r="CT489" i="6"/>
  <c r="AH507" i="6"/>
  <c r="AI507" i="6"/>
  <c r="AG458" i="6"/>
  <c r="AJ458" i="6"/>
  <c r="AK459" i="6" s="1"/>
  <c r="AK458" i="6"/>
  <c r="CJ381" i="6"/>
  <c r="CJ379" i="6"/>
  <c r="CJ377" i="6"/>
  <c r="CJ380" i="6"/>
  <c r="CJ378" i="6"/>
  <c r="CJ376" i="6"/>
  <c r="AL381" i="6"/>
  <c r="AV381" i="6"/>
  <c r="AL379" i="6"/>
  <c r="BF378" i="6"/>
  <c r="BZ377" i="6"/>
  <c r="AL377" i="6"/>
  <c r="BF381" i="6"/>
  <c r="BP381" i="6"/>
  <c r="AV379" i="6"/>
  <c r="AL378" i="6"/>
  <c r="AV377" i="6"/>
  <c r="AV378" i="6"/>
  <c r="BF377" i="6"/>
  <c r="AV376" i="6"/>
  <c r="BZ378" i="6"/>
  <c r="BZ380" i="6"/>
  <c r="BP380" i="6"/>
  <c r="BZ379" i="6"/>
  <c r="BF379" i="6"/>
  <c r="BF376" i="6"/>
  <c r="BP378" i="6"/>
  <c r="BP379" i="6"/>
  <c r="BZ376" i="6"/>
  <c r="BP376" i="6"/>
  <c r="BZ381" i="6"/>
  <c r="BP377" i="6"/>
  <c r="BF380" i="6"/>
  <c r="AJ383" i="6"/>
  <c r="CJ355" i="6"/>
  <c r="CJ353" i="6"/>
  <c r="CJ354" i="6"/>
  <c r="CJ352" i="6"/>
  <c r="AL354" i="6"/>
  <c r="BZ352" i="6"/>
  <c r="AI357" i="6"/>
  <c r="AV354" i="6"/>
  <c r="AV352" i="6"/>
  <c r="BF352" i="6"/>
  <c r="BZ353" i="6"/>
  <c r="AL353" i="6"/>
  <c r="AL352" i="6"/>
  <c r="AV351" i="6"/>
  <c r="BP355" i="6"/>
  <c r="BF353" i="6"/>
  <c r="AH357" i="6"/>
  <c r="BP353" i="6"/>
  <c r="BF351" i="6"/>
  <c r="BZ355" i="6"/>
  <c r="BP351" i="6"/>
  <c r="BF354" i="6"/>
  <c r="BZ351" i="6"/>
  <c r="BP354" i="6"/>
  <c r="BP352" i="6"/>
  <c r="BF355" i="6"/>
  <c r="BZ354" i="6"/>
  <c r="AK357" i="6"/>
  <c r="AG357" i="6"/>
  <c r="AF357" i="6"/>
  <c r="AJ357" i="6"/>
  <c r="AL326" i="6"/>
  <c r="AL323" i="6"/>
  <c r="AL318" i="6"/>
  <c r="AL314" i="6"/>
  <c r="AL309" i="6"/>
  <c r="AL315" i="6"/>
  <c r="AL310" i="6"/>
  <c r="AL328" i="6"/>
  <c r="AL308" i="6"/>
  <c r="AL324" i="6"/>
  <c r="AL320" i="6"/>
  <c r="AL316" i="6"/>
  <c r="AL329" i="6"/>
  <c r="AL312" i="6"/>
  <c r="AK333" i="6"/>
  <c r="AL330" i="6"/>
  <c r="AL325" i="6"/>
  <c r="AL321" i="6"/>
  <c r="AF333" i="6"/>
  <c r="AG333" i="6"/>
  <c r="AI333" i="6"/>
  <c r="AJ333" i="6"/>
  <c r="AF290" i="6"/>
  <c r="AI290" i="6"/>
  <c r="AL235" i="6"/>
  <c r="CJ234" i="6"/>
  <c r="CJ232" i="6"/>
  <c r="CJ237" i="6"/>
  <c r="CJ233" i="6"/>
  <c r="AV232" i="6"/>
  <c r="AV235" i="6"/>
  <c r="AL233" i="6"/>
  <c r="BP237" i="6"/>
  <c r="BZ236" i="6"/>
  <c r="BP234" i="6"/>
  <c r="AV236" i="6"/>
  <c r="BZ234" i="6"/>
  <c r="AL234" i="6"/>
  <c r="BF233" i="6"/>
  <c r="AL237" i="6"/>
  <c r="AV234" i="6"/>
  <c r="BZ237" i="6"/>
  <c r="BF235" i="6"/>
  <c r="BF232" i="6"/>
  <c r="BP232" i="6"/>
  <c r="BF236" i="6"/>
  <c r="BP235" i="6"/>
  <c r="BP236" i="6"/>
  <c r="BZ235" i="6"/>
  <c r="BP233" i="6"/>
  <c r="BZ232" i="6"/>
  <c r="AI239" i="6"/>
  <c r="AG239" i="6"/>
  <c r="AJ239" i="6"/>
  <c r="AK239" i="6"/>
  <c r="CJ209" i="6"/>
  <c r="CJ210" i="6"/>
  <c r="CJ211" i="6"/>
  <c r="CJ208" i="6"/>
  <c r="BF211" i="6"/>
  <c r="AL207" i="6"/>
  <c r="BZ210" i="6"/>
  <c r="AV207" i="6"/>
  <c r="BP211" i="6"/>
  <c r="AL209" i="6"/>
  <c r="BZ211" i="6"/>
  <c r="AV209" i="6"/>
  <c r="AL211" i="6"/>
  <c r="AL208" i="6"/>
  <c r="AV211" i="6"/>
  <c r="AV208" i="6"/>
  <c r="BP210" i="6"/>
  <c r="BZ208" i="6"/>
  <c r="BP208" i="6"/>
  <c r="BF207" i="6"/>
  <c r="BP207" i="6"/>
  <c r="BF210" i="6"/>
  <c r="BP209" i="6"/>
  <c r="BF209" i="6"/>
  <c r="BZ207" i="6"/>
  <c r="AG213" i="6"/>
  <c r="BZ209" i="6"/>
  <c r="AJ213" i="6"/>
  <c r="AH213" i="6"/>
  <c r="DD165" i="6"/>
  <c r="CT164" i="6"/>
  <c r="DN164" i="6"/>
  <c r="DD166" i="6"/>
  <c r="DN166" i="6"/>
  <c r="DN165" i="6"/>
  <c r="DN167" i="6"/>
  <c r="DD163" i="6"/>
  <c r="CT163" i="6"/>
  <c r="AL85" i="6"/>
  <c r="AL80" i="6"/>
  <c r="AL84" i="6"/>
  <c r="AK87" i="6"/>
  <c r="AL81" i="6"/>
  <c r="AH189" i="6"/>
  <c r="AI189" i="6"/>
  <c r="AK189" i="6"/>
  <c r="AV118" i="6"/>
  <c r="AJ144" i="6"/>
  <c r="AI144" i="6"/>
  <c r="AK144" i="6"/>
  <c r="AG144" i="6"/>
  <c r="AJ87" i="6"/>
  <c r="AL83" i="6"/>
  <c r="AL79" i="6"/>
  <c r="AF87" i="6"/>
  <c r="AL82" i="6"/>
  <c r="AG87" i="6"/>
  <c r="AH87" i="6"/>
  <c r="AI87" i="6"/>
  <c r="AL51" i="6"/>
  <c r="AL43" i="6"/>
  <c r="AL58" i="6"/>
  <c r="AL50" i="6"/>
  <c r="AL38" i="6"/>
  <c r="AL55" i="6"/>
  <c r="AL42" i="6"/>
  <c r="AL35" i="6"/>
  <c r="AL49" i="6"/>
  <c r="AL40" i="6"/>
  <c r="AL36" i="6"/>
  <c r="AI60" i="6"/>
  <c r="AL46" i="6"/>
  <c r="AL45" i="6"/>
  <c r="AL47" i="6"/>
  <c r="AL41" i="6"/>
  <c r="AL37" i="6"/>
  <c r="AL56" i="6"/>
  <c r="AL52" i="6"/>
  <c r="AL57" i="6"/>
  <c r="AL53" i="6"/>
  <c r="AL48" i="6"/>
  <c r="AL44" i="6"/>
  <c r="AL54" i="6"/>
  <c r="AL34" i="6"/>
  <c r="AL39" i="6"/>
  <c r="AF60" i="6"/>
  <c r="AG60" i="6"/>
  <c r="AH60" i="6"/>
  <c r="AJ60" i="6"/>
  <c r="AH418" i="5"/>
  <c r="AH198" i="5"/>
  <c r="AK157" i="5"/>
  <c r="AK361" i="5"/>
  <c r="AK691" i="5"/>
  <c r="AK458" i="5"/>
  <c r="AK107" i="5"/>
  <c r="AK303" i="5"/>
  <c r="BF171" i="5"/>
  <c r="AV251" i="5"/>
  <c r="AL339" i="5"/>
  <c r="BZ584" i="5"/>
  <c r="AF610" i="5"/>
  <c r="AK759" i="5"/>
  <c r="AI1120" i="5"/>
  <c r="AK1121" i="5" s="1"/>
  <c r="BF954" i="5"/>
  <c r="BZ954" i="5"/>
  <c r="AK1220" i="5"/>
  <c r="AK1221" i="5" s="1"/>
  <c r="AI1306" i="5"/>
  <c r="AJ1391" i="5"/>
  <c r="AK1392" i="5" s="1"/>
  <c r="AL80" i="5"/>
  <c r="AF237" i="5"/>
  <c r="AH238" i="5" s="1"/>
  <c r="AL291" i="5"/>
  <c r="AF387" i="5"/>
  <c r="AH388" i="5" s="1"/>
  <c r="AH457" i="5"/>
  <c r="AI497" i="5"/>
  <c r="AK498" i="5" s="1"/>
  <c r="BP584" i="5"/>
  <c r="AV755" i="5"/>
  <c r="AL1194" i="5"/>
  <c r="AK1262" i="5"/>
  <c r="BF1236" i="5"/>
  <c r="AJ1306" i="5"/>
  <c r="FB1280" i="5"/>
  <c r="AK1391" i="5"/>
  <c r="BF1388" i="5"/>
  <c r="AF156" i="5"/>
  <c r="AH156" i="5"/>
  <c r="AL171" i="5"/>
  <c r="AF302" i="5"/>
  <c r="AH303" i="5" s="1"/>
  <c r="AG537" i="5"/>
  <c r="AL553" i="5"/>
  <c r="AK610" i="5"/>
  <c r="AK611" i="5" s="1"/>
  <c r="AG690" i="5"/>
  <c r="AL705" i="5"/>
  <c r="AK939" i="5"/>
  <c r="AK940" i="5" s="1"/>
  <c r="AL1154" i="5"/>
  <c r="AH1220" i="5"/>
  <c r="BF1280" i="5"/>
  <c r="AG1583" i="5"/>
  <c r="AL404" i="5"/>
  <c r="AK651" i="5"/>
  <c r="AK2403" i="5"/>
  <c r="BF471" i="5"/>
  <c r="AJ537" i="5"/>
  <c r="AK538" i="5" s="1"/>
  <c r="BZ511" i="5"/>
  <c r="AF537" i="5"/>
  <c r="AH569" i="5"/>
  <c r="AJ690" i="5"/>
  <c r="BZ664" i="5"/>
  <c r="AF690" i="5"/>
  <c r="AH691" i="5" s="1"/>
  <c r="AH711" i="5"/>
  <c r="AV954" i="5"/>
  <c r="AF1262" i="5"/>
  <c r="AH1263" i="5" s="1"/>
  <c r="AL1236" i="5"/>
  <c r="AF1306" i="5"/>
  <c r="AV1280" i="5"/>
  <c r="AF1391" i="5"/>
  <c r="AH1392" i="5" s="1"/>
  <c r="AH1391" i="5"/>
  <c r="AF1583" i="5"/>
  <c r="AL251" i="5"/>
  <c r="AL431" i="5"/>
  <c r="BP511" i="5"/>
  <c r="BP664" i="5"/>
  <c r="BZ755" i="5"/>
  <c r="AF939" i="5"/>
  <c r="AF1120" i="5"/>
  <c r="AH1121" i="5" s="1"/>
  <c r="AG1262" i="5"/>
  <c r="CJ1280" i="5"/>
  <c r="AG1391" i="5"/>
  <c r="AH277" i="5"/>
  <c r="AF457" i="5"/>
  <c r="AH458" i="5" s="1"/>
  <c r="AF497" i="5"/>
  <c r="AH498" i="5" s="1"/>
  <c r="AL471" i="5"/>
  <c r="AK537" i="5"/>
  <c r="AG610" i="5"/>
  <c r="AL624" i="5"/>
  <c r="AK690" i="5"/>
  <c r="AL755" i="5"/>
  <c r="AL773" i="5"/>
  <c r="AG939" i="5"/>
  <c r="AG1220" i="5"/>
  <c r="AH1221" i="5" s="1"/>
  <c r="AJ1262" i="5"/>
  <c r="AK1263" i="5" s="1"/>
  <c r="BZ1236" i="5"/>
  <c r="DX1280" i="5"/>
  <c r="AL1354" i="5"/>
  <c r="AG1361" i="5"/>
  <c r="AH1362" i="5"/>
  <c r="BZ1388" i="5"/>
  <c r="DN1388" i="5"/>
  <c r="AF1938" i="5"/>
  <c r="AH1939" i="5" s="1"/>
  <c r="CT1772" i="5"/>
  <c r="AI1938" i="5"/>
  <c r="AK1939" i="5" s="1"/>
  <c r="AK2301" i="5"/>
  <c r="AF277" i="5"/>
  <c r="AH278" i="5" s="1"/>
  <c r="AH327" i="5"/>
  <c r="AK569" i="5"/>
  <c r="AK711" i="5"/>
  <c r="BP954" i="5"/>
  <c r="BP1236" i="5"/>
  <c r="AH1306" i="5"/>
  <c r="FL1280" i="5"/>
  <c r="BP1388" i="5"/>
  <c r="AL1417" i="5"/>
  <c r="AI1583" i="5"/>
  <c r="AK1584" i="5" s="1"/>
  <c r="DN1772" i="5"/>
  <c r="AH2166" i="5"/>
  <c r="AH2269" i="5"/>
  <c r="AG2247" i="5"/>
  <c r="AH2248" i="5" s="1"/>
  <c r="AF2603" i="5"/>
  <c r="AH2604" i="5" s="1"/>
  <c r="AL2577" i="5"/>
  <c r="AK2968" i="5"/>
  <c r="AK3575" i="5"/>
  <c r="AL1388" i="5"/>
  <c r="AL1772" i="5"/>
  <c r="AF2442" i="5"/>
  <c r="AV2456" i="5"/>
  <c r="BZ2577" i="5"/>
  <c r="AK2797" i="5"/>
  <c r="AL2981" i="5"/>
  <c r="AK3029" i="5"/>
  <c r="AH3143" i="5"/>
  <c r="AH3172" i="5"/>
  <c r="AJ3353" i="5"/>
  <c r="AK3354" i="5" s="1"/>
  <c r="AL3187" i="5"/>
  <c r="AI3535" i="5"/>
  <c r="AK3536" i="5" s="1"/>
  <c r="AL481" i="6"/>
  <c r="AG507" i="6"/>
  <c r="AH1937" i="6"/>
  <c r="AG2165" i="5"/>
  <c r="AV2180" i="5"/>
  <c r="AG2300" i="5"/>
  <c r="AH2301" i="5" s="1"/>
  <c r="AL2314" i="5"/>
  <c r="AJ2442" i="5"/>
  <c r="AK2443" i="5" s="1"/>
  <c r="BZ2416" i="5"/>
  <c r="AF2523" i="5"/>
  <c r="AH2524" i="5" s="1"/>
  <c r="AH2564" i="5"/>
  <c r="AJ2603" i="5"/>
  <c r="AG2683" i="5"/>
  <c r="AH2684" i="5" s="1"/>
  <c r="AK2684" i="5"/>
  <c r="AF2756" i="5"/>
  <c r="AH2757" i="5" s="1"/>
  <c r="AK2862" i="5"/>
  <c r="AK2967" i="5"/>
  <c r="AH2989" i="5"/>
  <c r="BZ3168" i="5"/>
  <c r="AK3353" i="5"/>
  <c r="CT3187" i="5"/>
  <c r="AK3574" i="5"/>
  <c r="AJ3778" i="5"/>
  <c r="AF3905" i="5"/>
  <c r="AH3905" i="5"/>
  <c r="AL3922" i="5"/>
  <c r="AI3948" i="5"/>
  <c r="AK3949" i="5" s="1"/>
  <c r="AH144" i="6"/>
  <c r="AJ189" i="6"/>
  <c r="AK213" i="6"/>
  <c r="AL2180" i="5"/>
  <c r="AL2261" i="5"/>
  <c r="AH2403" i="5"/>
  <c r="AH2482" i="5"/>
  <c r="AV2537" i="5"/>
  <c r="AV3187" i="5"/>
  <c r="AK3657" i="5"/>
  <c r="AG2836" i="5"/>
  <c r="AH2837" i="5" s="1"/>
  <c r="AK2989" i="5"/>
  <c r="AK3090" i="5"/>
  <c r="AK3091" i="5" s="1"/>
  <c r="AK3143" i="5"/>
  <c r="AK3171" i="5"/>
  <c r="AK3172" i="5" s="1"/>
  <c r="BF375" i="6"/>
  <c r="AG383" i="6"/>
  <c r="AL2362" i="5"/>
  <c r="BZ2456" i="5"/>
  <c r="CJ2497" i="5"/>
  <c r="AI2563" i="5"/>
  <c r="AK2564" i="5" s="1"/>
  <c r="AK2603" i="5"/>
  <c r="AK2757" i="5"/>
  <c r="AG2901" i="5"/>
  <c r="AH2902" i="5" s="1"/>
  <c r="AF2967" i="5"/>
  <c r="AH2968" i="5" s="1"/>
  <c r="CJ3002" i="5"/>
  <c r="AK3051" i="5"/>
  <c r="AV3168" i="5"/>
  <c r="CJ3168" i="5"/>
  <c r="AF3353" i="5"/>
  <c r="AH3354" i="5" s="1"/>
  <c r="AI3737" i="5"/>
  <c r="AL3711" i="5"/>
  <c r="AL3842" i="5"/>
  <c r="AI3868" i="5"/>
  <c r="AK3869" i="5" s="1"/>
  <c r="AK2482" i="5"/>
  <c r="AK2483" i="5" s="1"/>
  <c r="AF2482" i="5"/>
  <c r="AH2483" i="5" s="1"/>
  <c r="BZ2617" i="5"/>
  <c r="AL2770" i="5"/>
  <c r="AK2837" i="5"/>
  <c r="AL2941" i="5"/>
  <c r="AK3123" i="5"/>
  <c r="AF3535" i="5"/>
  <c r="AJ3737" i="5"/>
  <c r="AH3779" i="5"/>
  <c r="AK60" i="6"/>
  <c r="AL163" i="6"/>
  <c r="AH633" i="6"/>
  <c r="AV607" i="6"/>
  <c r="AG2442" i="5"/>
  <c r="BF2537" i="5"/>
  <c r="AI2603" i="5"/>
  <c r="AK2604" i="5" s="1"/>
  <c r="AH2643" i="5"/>
  <c r="AH2644" i="5" s="1"/>
  <c r="AK2756" i="5"/>
  <c r="AH2797" i="5"/>
  <c r="AL2850" i="5"/>
  <c r="AK2902" i="5"/>
  <c r="AL3002" i="5"/>
  <c r="AF3090" i="5"/>
  <c r="AH3091" i="5" s="1"/>
  <c r="AG3535" i="5"/>
  <c r="BZ3369" i="5"/>
  <c r="AL3554" i="5"/>
  <c r="AH3574" i="5"/>
  <c r="AH3575" i="5" s="1"/>
  <c r="BP3554" i="5"/>
  <c r="AL3630" i="5"/>
  <c r="BZ3752" i="5"/>
  <c r="AI3778" i="5"/>
  <c r="AK3779" i="5" s="1"/>
  <c r="AG189" i="6"/>
  <c r="BZ163" i="6"/>
  <c r="DN163" i="6"/>
  <c r="BF350" i="6"/>
  <c r="AF3656" i="5"/>
  <c r="AH3657" i="5" s="1"/>
  <c r="AL3792" i="5"/>
  <c r="AF239" i="6"/>
  <c r="BZ264" i="6"/>
  <c r="BP350" i="6"/>
  <c r="BP375" i="6"/>
  <c r="AF507" i="6"/>
  <c r="AV481" i="6"/>
  <c r="FV688" i="6"/>
  <c r="BF892" i="6"/>
  <c r="AV973" i="6"/>
  <c r="CJ973" i="6"/>
  <c r="CT1143" i="6"/>
  <c r="AK236" i="7"/>
  <c r="AK265" i="8"/>
  <c r="C269" i="8" s="1"/>
  <c r="AK367" i="8"/>
  <c r="D371" i="8" s="1"/>
  <c r="AH438" i="8"/>
  <c r="AH531" i="8"/>
  <c r="AL3591" i="5"/>
  <c r="BF3711" i="5"/>
  <c r="AL3879" i="5"/>
  <c r="AJ290" i="6"/>
  <c r="DX264" i="6"/>
  <c r="AL350" i="6"/>
  <c r="AF383" i="6"/>
  <c r="AV375" i="6"/>
  <c r="AG633" i="6"/>
  <c r="AL607" i="6"/>
  <c r="AI633" i="6"/>
  <c r="AF714" i="6"/>
  <c r="AF918" i="6"/>
  <c r="AH919" i="6" s="1"/>
  <c r="AL973" i="6"/>
  <c r="AF999" i="6"/>
  <c r="BZ1143" i="6"/>
  <c r="AH338" i="7"/>
  <c r="AK393" i="8"/>
  <c r="AL2497" i="5"/>
  <c r="AL2657" i="5"/>
  <c r="AL2730" i="5"/>
  <c r="AL2810" i="5"/>
  <c r="AL2875" i="5"/>
  <c r="AV3711" i="5"/>
  <c r="AI213" i="6"/>
  <c r="AK290" i="6"/>
  <c r="DD264" i="6"/>
  <c r="AH458" i="6"/>
  <c r="AL432" i="6"/>
  <c r="AK553" i="6"/>
  <c r="AG999" i="6"/>
  <c r="AK2076" i="6"/>
  <c r="AH59" i="7"/>
  <c r="AK292" i="7"/>
  <c r="AF189" i="6"/>
  <c r="AF213" i="6"/>
  <c r="AH714" i="6"/>
  <c r="AI837" i="6"/>
  <c r="AJ837" i="6"/>
  <c r="DD811" i="6"/>
  <c r="AI1169" i="6"/>
  <c r="DD1143" i="6"/>
  <c r="AH434" i="7"/>
  <c r="AK135" i="8"/>
  <c r="AH265" i="8"/>
  <c r="AK287" i="8"/>
  <c r="AH483" i="8"/>
  <c r="AH502" i="8"/>
  <c r="AL2537" i="5"/>
  <c r="AV350" i="6"/>
  <c r="AK507" i="6"/>
  <c r="AL688" i="6"/>
  <c r="AI714" i="6"/>
  <c r="AK714" i="6"/>
  <c r="AK792" i="6"/>
  <c r="AJ1169" i="6"/>
  <c r="AK1331" i="6"/>
  <c r="AH342" i="8"/>
  <c r="AL3752" i="5"/>
  <c r="AH239" i="6"/>
  <c r="AL307" i="6"/>
  <c r="BZ350" i="6"/>
  <c r="AH383" i="6"/>
  <c r="AL375" i="6"/>
  <c r="AF553" i="6"/>
  <c r="AK633" i="6"/>
  <c r="BF688" i="6"/>
  <c r="AG714" i="6"/>
  <c r="AK837" i="6"/>
  <c r="CT811" i="6"/>
  <c r="AF837" i="6"/>
  <c r="AH838" i="6" s="1"/>
  <c r="BP892" i="6"/>
  <c r="AH1743" i="6"/>
  <c r="AK59" i="7"/>
  <c r="AH292" i="7"/>
  <c r="AK438" i="8"/>
  <c r="AV206" i="6"/>
  <c r="BZ231" i="6"/>
  <c r="AG290" i="6"/>
  <c r="AH291" i="6" s="1"/>
  <c r="AV264" i="6"/>
  <c r="CT264" i="6"/>
  <c r="AH333" i="6"/>
  <c r="AH334" i="6" s="1"/>
  <c r="AI383" i="6"/>
  <c r="AK383" i="6"/>
  <c r="AV432" i="6"/>
  <c r="AF458" i="6"/>
  <c r="AG553" i="6"/>
  <c r="AJ553" i="6"/>
  <c r="DN527" i="6"/>
  <c r="EH688" i="6"/>
  <c r="GF688" i="6"/>
  <c r="AI918" i="6"/>
  <c r="AK919" i="6" s="1"/>
  <c r="DD892" i="6"/>
  <c r="ER892" i="6"/>
  <c r="AK999" i="6"/>
  <c r="BF973" i="6"/>
  <c r="AK1251" i="6"/>
  <c r="AH1461" i="6"/>
  <c r="AK502" i="8"/>
  <c r="AL892" i="6"/>
  <c r="AF2075" i="6"/>
  <c r="AH2076" i="6" s="1"/>
  <c r="AL32" i="7"/>
  <c r="AL1353" i="6"/>
  <c r="AL1434" i="6"/>
  <c r="AH1742" i="6"/>
  <c r="AL1951" i="6"/>
  <c r="AL111" i="7"/>
  <c r="AL262" i="8"/>
  <c r="AL454" i="8"/>
  <c r="AF791" i="6"/>
  <c r="AH792" i="6" s="1"/>
  <c r="AV1304" i="6"/>
  <c r="AV1547" i="6"/>
  <c r="AL2092" i="6"/>
  <c r="AL302" i="8"/>
  <c r="AL410" i="8"/>
  <c r="AF1169" i="6"/>
  <c r="AH1170" i="6" s="1"/>
  <c r="AH1624" i="6"/>
  <c r="AH1625" i="6" s="1"/>
  <c r="AL527" i="6"/>
  <c r="AL1224" i="6"/>
  <c r="AF387" i="7"/>
  <c r="AH388" i="7" s="1"/>
  <c r="AL500" i="8"/>
  <c r="AL311" i="7"/>
  <c r="AL132" i="8"/>
  <c r="AL436" i="8"/>
  <c r="AH1380" i="6" l="1"/>
  <c r="AK1000" i="6"/>
  <c r="C1038" i="6" s="1"/>
  <c r="AH1000" i="6"/>
  <c r="AH634" i="6"/>
  <c r="AK554" i="6"/>
  <c r="AH554" i="6"/>
  <c r="AK508" i="6"/>
  <c r="AH459" i="6"/>
  <c r="AK358" i="6"/>
  <c r="AK334" i="6"/>
  <c r="AK291" i="6"/>
  <c r="AK240" i="6"/>
  <c r="AH240" i="6"/>
  <c r="AH214" i="6"/>
  <c r="AK214" i="6"/>
  <c r="AK190" i="6"/>
  <c r="AH190" i="6"/>
  <c r="AK88" i="6"/>
  <c r="AK89" i="6" s="1"/>
  <c r="C103" i="6" s="1"/>
  <c r="AH145" i="6"/>
  <c r="AK145" i="6"/>
  <c r="AH88" i="6"/>
  <c r="AH89" i="6" s="1"/>
  <c r="C102" i="6" s="1"/>
  <c r="AK61" i="6"/>
  <c r="AH61" i="6"/>
  <c r="AH1584" i="5"/>
  <c r="AH3536" i="5"/>
  <c r="AK634" i="6"/>
  <c r="AH508" i="6"/>
  <c r="AH940" i="5"/>
  <c r="AH715" i="6"/>
  <c r="AH358" i="6"/>
  <c r="AH2443" i="5"/>
  <c r="AK1170" i="6"/>
  <c r="AK715" i="6"/>
  <c r="AH157" i="5"/>
  <c r="AK384" i="6"/>
  <c r="AH3906" i="5"/>
  <c r="AK3738" i="5"/>
  <c r="AH1307" i="5"/>
  <c r="AH611" i="5"/>
  <c r="AK838" i="6"/>
  <c r="AH384" i="6"/>
  <c r="AH538" i="5"/>
  <c r="AK1307" i="5"/>
</calcChain>
</file>

<file path=xl/sharedStrings.xml><?xml version="1.0" encoding="utf-8"?>
<sst xmlns="http://schemas.openxmlformats.org/spreadsheetml/2006/main" count="13662" uniqueCount="2285">
  <si>
    <t>CENSO NACIONAL DE SISTEMA 
PENITENCIARIO FEDERAL 2022</t>
  </si>
  <si>
    <t>Módulo 2.
Ejercicio de la función de los centros penitenciarios federales</t>
  </si>
  <si>
    <t>Índice</t>
  </si>
  <si>
    <t>Presentación</t>
  </si>
  <si>
    <t>Informantes</t>
  </si>
  <si>
    <t>Participantes</t>
  </si>
  <si>
    <t>Sección I. Ingresos, egresos y población privada de la libertad</t>
  </si>
  <si>
    <t>Preguntas 1.1 a 1.73</t>
  </si>
  <si>
    <t>Sección II. Ejercicio de funciones específicas</t>
  </si>
  <si>
    <t>Preguntas 2.1 a 2.41</t>
  </si>
  <si>
    <t>Sección III. Protección de derechos humanos</t>
  </si>
  <si>
    <t>Preguntas 3.1 a 3.8</t>
  </si>
  <si>
    <t>Sección IV. Servicios postpenales</t>
  </si>
  <si>
    <t>Preguntas 4.1 a 4.22</t>
  </si>
  <si>
    <t>Complemento. Ubicación geográfica de las sedes del órgano o unidad encargada de la prestación de los servicios postpenales</t>
  </si>
  <si>
    <t>Glosario</t>
  </si>
  <si>
    <t>CONFIDENCIALIDAD</t>
  </si>
  <si>
    <t>OBLIGATORIEDAD</t>
  </si>
  <si>
    <t>Conforme a lo dispuesto por el Artículo 37, párrafo primero de la Ley del Sistema Nacional de Información Estadística y Geográfica: "Los datos que proporcionen para fines estadísticos los Informantes del Sistema a las Unidades en términos de la presente Ley, serán estrictamente confidenciales y bajo ninguna circunstancia podrán utilizarse para otro fin que no sea el estadístico."</t>
  </si>
  <si>
    <t>Conforme a lo dispuesto por el Artículo 45, párrafo primero de la Ley del Sistema Nacional de Información Estadística y Geográfica: "Los Informantes del Sistema estarán obligados a proporcionar, con veracidad y oportunidad, los datos e informes que les soliciten las autoridades competentes para fines estadísticos, censales y geográficos, y prestarán apoyo a las mismas", así como lo señalado por el Artículo 46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</si>
  <si>
    <t>DERECHOS DE LOS INFORMANTES DEL SISTEMA</t>
  </si>
  <si>
    <t>De conformidad con lo previsto en el Artículo 41 de la Ley del Sistema Nacional de Información Estadística y Geográfica, los informantes del Sistema tendrán el derecho de solicitar al Instituto Nacional de Estadística y Geografía que sean rectificados los datos que les conciernan, para lo cual deberán demostrar que son inexactos, incompletos o equívocos.</t>
  </si>
  <si>
    <t>El Instituto Nacional de Estadística y Geografía (INEGI) presenta la elaboración del Censo Nacional de Sistema Penitenciario Federal (CNSIPEF) 2022 como respuesta a su responsabilidad de suministrar a la sociedad y al Estado información de calidad, pertinente, veraz y oportuna, atendiendo el mandato constitucional de normar y coordinar el Sistema Nacional de Información Estadística y Geográfica (SNIEG).</t>
  </si>
  <si>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</si>
  <si>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Los subsistemas son los siguientes:</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</si>
  <si>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</si>
  <si>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</si>
  <si>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</si>
  <si>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En el marco de dicho Subsistema, específicamente de los trabajos del Comité Técnico Especializado de Información de Seguridad Pública, desde el año 2009 se iniciaron las actividades de revisión y generación de lo que sería el primer instrumento de captación en materia de sistema penitenciario, en el que participaron representantes de las principales instituciones y organizaciones que convergen en dicha materia.</t>
  </si>
  <si>
    <t xml:space="preserve">Como resultado, se logró el acuerdo para generar información estadística en materia de sistema penitenciario con una visión integral, implementando así en 2010 el primer instrumento de captación en el ámbito estatal denominado Encuesta Nacional de Gobierno 2010 – Poder Ejecutivo Estatal (ENGPEE 10), con lo cual se inició una serie histórica de información que permite diseñar, monitorear y evaluar las políticas públicas en este tema. </t>
  </si>
  <si>
    <t>Posteriormente, en 2011 se realizó el segundo levantamiento de este programa estadístico bajo la denominación de Censo Nacional de Gobierno 2011. Poder Ejecutivo Estatal (CNG 2011 PEE).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Censo Nacional de Gobierno, Seguridad Pública y Sistema Penitenciario Estatales, por lo que dicha edición (con información 2010) se publicó con la denominación de IIN.</t>
  </si>
  <si>
    <t>A efecto de contar con referentes de información estadística en materia de sistema penitenciario que cubriera el ámbito de actuación a nivel federal con información del Órgano Administrativo Desconcentrado Prevención y Readaptación Social, y homologarlo con la información que se tiene de las direcciones generales de sistema penitenciario u homólogas de las entidades federativas, en el marco de los trabajos del Comité Técnico Especializado de Información del Sistema Penitenciario se logró el acuerdo para implementar en el año 2018 el primer instrumento de captación correspondiente al ejercicio 2017 del Censo Nacional de Sistema Penitenciario Federal (CNSPEF) 2018.</t>
  </si>
  <si>
    <t>Desde entonces, se han continuado anualmente las labores de levantamiento del programa, teniendo a la fecha publicado el Censo Nacional de Sistema Penitenciario Federal (CNSIPEF) 2021, cuyos resultados pueden ser consultados en la página de internet del Instituto: https://www.inegi.org.mx/programas/cnspef/2021/</t>
  </si>
  <si>
    <t xml:space="preserve">De esta forma, a cuatro años de la aplicación del primer levantamiento se presenta el Censo Nacional de Sistema Penitenciario Federal (CNSIPEF) 2022, como el quinto programa estadístico desarrollado por el INEGI en materia de sistema penitenciario en el ámbito federal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 </t>
  </si>
  <si>
    <t>El CNSIPEF 2022 se conforma por los siguientes módulos:</t>
  </si>
  <si>
    <t xml:space="preserve">Módulo 1. Estructura organizacional y recursos 
Módulo 2. Ejercicio de la función de los centros penitenciarios federales </t>
  </si>
  <si>
    <t>Cada uno de estos módulos está conformado, cuando menos, por los siguientes apartados:</t>
  </si>
  <si>
    <t>Presentación. Contiene la introducción general y antecedentes del censo, así como las instrucciones generales para la entrega formal del presente instrumento de captación.</t>
  </si>
  <si>
    <t>Informantes. En este apartado se recaba información sobre los servidores públicos designados por las Unidades del Estado como responsables de recopilar, integrar y entregar la información requerida en el cuestionario.</t>
  </si>
  <si>
    <t xml:space="preserve">Participantes. Presenta un espacio destinado a la identificación de los servidores públicos que participaron en el llenado de cada módulo y/o sección, según corresponda. </t>
  </si>
  <si>
    <t>Cuestionario.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</si>
  <si>
    <t>Glosario. Contiene un listado de conceptos y definiciones que se consideran relevantes para el llenado del cuestionario.</t>
  </si>
  <si>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y/o anexos.</t>
  </si>
  <si>
    <t>Particularmente, en el módulo 2 se solicita, entre otra, información sobre las características de las personas ingresadas, egresadas y privadas de la libertad en los centros penitenciarios federales; así como de la ocurrencia de incidentes al interior de los mismos, las actividades de reinserción social ofrecidas, la protección de los derechos humanos de las personas privadas de libertad y los servicios postpenales otorgados a las personas egresadas de dichos centros.</t>
  </si>
  <si>
    <t>Para ello, este módulo contiene 144 preguntas agrupadas en las siguientes secciones:</t>
  </si>
  <si>
    <t>Sección I. Ingresos, egresos y población privada de la libertad
Sección II. Ejercicio de funciones específicas
Sección III. Protección de derechos humanos
Sección IV. Servicios postpenales</t>
  </si>
  <si>
    <t>Considerando la relevancia y diversidad de la información solicitada a través del cuestionario, es necesario que los informantes responsables de su llenado sean funcionarios específicos que, por sus atribuciones, cuenten con la información adecuada y necesaria. A efecto de facilitar la recolección de la información solicitada, los responsables del llenado del cuestionario pueden auxiliarse de los servidores públicos que integran sus equipos de trabajo. Cuando esto suceda, se solicita que registren sus datos en el apartado Participantes.</t>
  </si>
  <si>
    <t>Los servidores públicos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del o los servidores públicos responsables y sello de la institución, será considerada como información oficial en términos de lo establecido en la Ley del SNIEG.</t>
  </si>
  <si>
    <t>El INEGI pondrá a disposición de la sociedad la información de este proyecto de forma gratuita a través del Servicio Público de Información, además de poder consultarse y descargarse de forma electrónica en el portal del Instituto.</t>
  </si>
  <si>
    <t xml:space="preserve">La entrega de información deberá hacerse a través de la Dirección de Censos Nacionales de Gobierno del INEGI, quien se acercará a los equipos de trabajo designados por el titular y/o servidor publico responsable del llenado del cuestionario, con el objetivo de organizar los trabajos y recuperar la información requerida.  </t>
  </si>
  <si>
    <t>Una primera versión completa de la información, considerada como preliminar, tendrá un proceso de revisión y validación por parte del personal del INEGI, con base en los criterios establecidos. Una vez concluida, el cuestionario será devuelto al servidor público designado como enlace para la integración de información, a efecto de notificarle los resultados de la revisión y los ajustes o aclaraciones de información que, de ser procedentes, deberán atenderse.</t>
  </si>
  <si>
    <t>En caso de que la revisión del INEGI no arroje observaciones, se procederá con la liberación del cuestionario como versión definitiva, para que se proceda con su impresión y gestión para la formalización de la información mediante la firma y sello del instrumento físico por el informante básico y complementarios.</t>
  </si>
  <si>
    <t>En este sentido, una vez completado el llenado de este instrumento, deberá enviarse la versión preliminar a la dirección electrónica del Director de Censos Nacionales de Gobierno del INEGI: armando.islas@inegi.org.mx</t>
  </si>
  <si>
    <t>A efecto de llevar a cabo la revisión y validación del cuestionario, en la siguiente tabla se detallan los periodos establecidos en los que se realizarán las actividades correspondientes:</t>
  </si>
  <si>
    <t xml:space="preserve">Fecha </t>
  </si>
  <si>
    <t>Actividad</t>
  </si>
  <si>
    <t>XX de XX al XX de XX</t>
  </si>
  <si>
    <t>Integración de información por la institución. 
Entrega a la DCNG del INEGI para revisión.</t>
  </si>
  <si>
    <t>Revisión de información preliminar por parte de la DCNG del INEGI.</t>
  </si>
  <si>
    <t>Aclaración o ajustes de datos por parte del informante, derivado de la revisión del INEGI. 
Revisión de información ajustada por parte de la DCNG del INEGI.</t>
  </si>
  <si>
    <t>Liberación de cuestionario como información definitiva.</t>
  </si>
  <si>
    <t>Recuperación de cuestionario físico con información completa y definitiva, con firma y sello.</t>
  </si>
  <si>
    <t>Una vez que el archivo electrónico esté impreso y firmado, se llevará a cabo la entrega del cuestionario vía electrónica y de manera física, para lo cual se tomará en cuenta lo siguiente:</t>
  </si>
  <si>
    <t>1) Entrega electrónica:</t>
  </si>
  <si>
    <t>La versión definitiva del cuestionario en su versión electrónica deberá ser la misma que se entregue en versión física, de conformidad con las instrucciones correspondientes, en la dirección electrónica siguiente: armando.islas@inegi.org.mx</t>
  </si>
  <si>
    <t>2) Entrega física:</t>
  </si>
  <si>
    <t xml:space="preserve">La versión impresa, con las firmas correspondientes, deberá entregarse en la Dirección General de Estadísticas de Gobierno, Seguridad Pública y Justicia del INEGI, con los siguientes datos: 
</t>
  </si>
  <si>
    <t>Mtro. José Guillermo Castillo Koschnick
Director General Adjunto de Políticas y Censos Nacionales de Gobierno</t>
  </si>
  <si>
    <t>Av. Patriotismo 711-A Piso 8, Col. San Juan, C.P. 03730. Alcaldía Benito Juárez, Ciudad de México</t>
  </si>
  <si>
    <t>En caso de dudas o comentarios, deberá hacerlos llegar al Director de Censos Nacionales de Gobierno, quien tiene los siguientes datos de contacto:</t>
  </si>
  <si>
    <t>Nombre:</t>
  </si>
  <si>
    <t>Armando Islas Delgadillo</t>
  </si>
  <si>
    <t>Área o unidad de adscripción:</t>
  </si>
  <si>
    <t>Dirección de Censos Nacionales de Gobierno</t>
  </si>
  <si>
    <t>Cargo:</t>
  </si>
  <si>
    <t>Director de Censos Nacionales de Gobierno</t>
  </si>
  <si>
    <t>Correo electrónico:</t>
  </si>
  <si>
    <t>armando.islas@inegi.org.mx; alberto.andrade@inegi.org.mx: ilse.mandujano@inegi.org.mx</t>
  </si>
  <si>
    <t>Teléfono:</t>
  </si>
  <si>
    <t>55 5278 1000</t>
  </si>
  <si>
    <t>Extensión:</t>
  </si>
  <si>
    <t>1801, 1835 y 1592</t>
  </si>
  <si>
    <t>Informantes
(Responde: unidad(es) administrativa(s) del Órgano Administrativo Desconcentrado Prevención y Readaptación Social encargada(s) o integradora(s) de la información sobre los centros penitenciarios federales)</t>
  </si>
  <si>
    <t>INFORMANTE BÁSICO</t>
  </si>
  <si>
    <t>FECHA DE FIRMA</t>
  </si>
  <si>
    <t>(Titular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</si>
  <si>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Firma y VoBo. a la información contenida en el presente cuestionario</t>
  </si>
  <si>
    <t>/</t>
  </si>
  <si>
    <t>Grado académico:</t>
  </si>
  <si>
    <t>día</t>
  </si>
  <si>
    <t>mes</t>
  </si>
  <si>
    <t>año</t>
  </si>
  <si>
    <t>Nombre (s):</t>
  </si>
  <si>
    <t>FIRMA</t>
  </si>
  <si>
    <t>Primer apellido:</t>
  </si>
  <si>
    <t>Segundo apellido:</t>
  </si>
  <si>
    <t>Institución u órgano:</t>
  </si>
  <si>
    <t>INFORMANTE COMPLEMENTARIO 1</t>
  </si>
  <si>
    <t>(Servidor público que, por las funciones que tiene asignadas dentro de la institución, es el principal productor y/o integrador de la información correspondiente al presente módulo y, cuando menos, se encuentra en el segundo o tercer nivel jerárquico de la misma. Nota: en caso de no requerir al "Informante Complementario 1" deje las siguientes celdas en blanco)</t>
  </si>
  <si>
    <t>INFORMANTE COMPLEMENTARIO 2</t>
  </si>
  <si>
    <t>(Servidor público que, por las funciones que tiene asignadas dentro de la institución, es el segundo principal productor y/o integrador de la información correspondiente al presente módulo y, cuando menos, se encuentra en el segundo o tercer nivel jerárquico de la misma. Nota: en caso de no requerir al "Informante Complementario 2" deje las siguientes celdas en blanco)</t>
  </si>
  <si>
    <t>OBSERVACIONES:</t>
  </si>
  <si>
    <t>Servidoras y servidores públicos que participaron en el llenado del módulo</t>
  </si>
  <si>
    <t xml:space="preserve">No. </t>
  </si>
  <si>
    <t>Nombre (s)</t>
  </si>
  <si>
    <t>Primer apellido</t>
  </si>
  <si>
    <t>Segundo apellido</t>
  </si>
  <si>
    <t xml:space="preserve">Último grado académico </t>
  </si>
  <si>
    <t xml:space="preserve">Unidad administrativa de adscripción </t>
  </si>
  <si>
    <t xml:space="preserve">Cargo o puesto </t>
  </si>
  <si>
    <t>Correo electrónico</t>
  </si>
  <si>
    <t>Sección y preguntas en las que participó</t>
  </si>
  <si>
    <t xml:space="preserve">Sección  </t>
  </si>
  <si>
    <t>Pregunta(s)</t>
  </si>
  <si>
    <t xml:space="preserve">(Favor de escribir sus datos completos, sin abreviaturas y con acentos) </t>
  </si>
  <si>
    <t>(Escribir solo el último grado, no la carrera)</t>
  </si>
  <si>
    <t>(Incluir el nombre completo de la unidad o área, tal como aparece en su estructura orgánica)</t>
  </si>
  <si>
    <t>(Incluir el nombre del cargo o puesto completo)</t>
  </si>
  <si>
    <t>(Registrar preferentemente el correo institucional de la persona que participó, evitando cuentas genéricas o personales)</t>
  </si>
  <si>
    <t>(Usar la siguiente nomenclatura: S.1, S.2,…S.n, separando por comas cada sección)</t>
  </si>
  <si>
    <t>(Usar la siguiente nomenclatura: P.1, 2, 3….n, separando por comas cada número de pregunta)</t>
  </si>
  <si>
    <t xml:space="preserve">Ej. </t>
  </si>
  <si>
    <t xml:space="preserve">María Alejandra </t>
  </si>
  <si>
    <t xml:space="preserve">Morales </t>
  </si>
  <si>
    <t xml:space="preserve">Sánchez </t>
  </si>
  <si>
    <t xml:space="preserve">Licenciada </t>
  </si>
  <si>
    <t>Dirección General de Administración</t>
  </si>
  <si>
    <t>Directora de recursos financieros</t>
  </si>
  <si>
    <t>moralesm@entidadfed.gob.mx</t>
  </si>
  <si>
    <t>S.1, S.3</t>
  </si>
  <si>
    <t>P.4, 5, 6, 7, 8, 25, 26, 27</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</si>
  <si>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</si>
  <si>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</si>
  <si>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</si>
  <si>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</si>
  <si>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</si>
  <si>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</si>
  <si>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</si>
  <si>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</si>
  <si>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</si>
  <si>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</si>
  <si>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</si>
  <si>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</si>
  <si>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</si>
  <si>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</si>
  <si>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</si>
  <si>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</si>
  <si>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</si>
  <si>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</si>
  <si>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</si>
  <si>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</si>
  <si>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</si>
  <si>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</si>
  <si>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</si>
  <si>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</si>
  <si>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</si>
  <si>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</si>
  <si>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</si>
  <si>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</si>
  <si>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</si>
  <si>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</si>
  <si>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</si>
  <si>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</si>
  <si>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</si>
  <si>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</si>
  <si>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</si>
  <si>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Instrucciones generales para las preguntas de la sección:</t>
  </si>
  <si>
    <t>1.- Periodo de referencia de los datos: 
Durante el año: la información se refiere a lo existente del 1 de enero al 31 de diciembre de 2021.
Al cierre del año: la información se refiere a lo existente al 31 de diciembre de 2021.</t>
  </si>
  <si>
    <t xml:space="preserve">2.- Los catálogos utilizados en el presente cuestionario corresponden a denominaciones estándar, de tal forma que si el nombre de alguna clasificación no coincide exactamente con la utilizada en su institución, debe registrar los datos en aquella que sea homóloga. </t>
  </si>
  <si>
    <t xml:space="preserve">3.- Únicamente debe considerar la información de los centros penitenciarios que son responsabilidad de la Administración Pública Federal, por lo que no deberá considerar los centros penitenciarios que son responsabilidad de las administraciones públicas estatales y/o de las administraciones públicas municipales o de las demarcaciones territoriales de la Ciudad de México. </t>
  </si>
  <si>
    <t>4.- Únicamente debe considerar la información de los centros penitenciarios federales listados en la pregunta 1.1 del módulo 1 del presente censo.</t>
  </si>
  <si>
    <t>5.- Salvo aquellas preguntas que no requieran información por centro penitenciario federal, la lista de centros penitenciarios federales que se despliega corresponde a los que registró como respuesta en la pregunta 1.1 del módulo 1 del presente censo.</t>
  </si>
  <si>
    <t xml:space="preserve">6.-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</si>
  <si>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7.- No deje celdas en blanco, salvo en los casos en que la instrucción así lo solicite. </t>
  </si>
  <si>
    <t>I.1 Ingresos</t>
  </si>
  <si>
    <t>Glosario de la subsección:</t>
  </si>
  <si>
    <t>1.- Antecedentes penales: se refiere a los datos o registros asociados a una persona que haya sido sancionada con una medida privativa de la libertad a través de resoluciones dictadas por autoridades judiciales que hayan causado ejecutoria.</t>
  </si>
  <si>
    <t>2.-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</si>
  <si>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3.- Reingresos: se refiere a todas aquellas personas que hayan ingresado más de una vez a los centros penitenciarios por la comisión del mismo delito u otro distinto al cometido por primera vez, sin que haya una sentencia definitiva de por medio.</t>
  </si>
  <si>
    <t>4.- Sin sentencia: se refiere a todas aquellas personas que se encontraban en proceso de recibir sentencia de primera instancia, incluyendo la población que se encontraba pendiente de ser puesta a disposición del juez correspondiente.</t>
  </si>
  <si>
    <t>I.1.1 Actualización del Registro Nacional de Detenciones</t>
  </si>
  <si>
    <t>Glosario del apartado:</t>
  </si>
  <si>
    <t>1.- Registro Nacional de Detenciones: 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</si>
  <si>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1.1.-</t>
  </si>
  <si>
    <t>Indique, por cada uno de los centros penitenciarios federales, si durante el año 2021 realizó la actualización del Registro Nacional de Detenciones al momento del ingreso de las personas privadas de la libertad.</t>
  </si>
  <si>
    <t>Nombre de los centros penitenciarios federales</t>
  </si>
  <si>
    <t>¿Se realizó la actualización del Registro Nacional de Detenciones al momento del ingreso de las personas privadas de la libertad?
(1. Sí / 2. No / 9. No se sabe)</t>
  </si>
  <si>
    <t>En caso de tener algún comentario u observación al dato registrado en la respuesta de la presente pregunta, o los datos que derivan de la misma, favor de anotarlo en el siguiente espacio. De lo contrario, déjelo en blanco.</t>
  </si>
  <si>
    <t>I.1.2 Características de las personas ingresadas</t>
  </si>
  <si>
    <t>Instrucciones generales para las preguntas del apartado:</t>
  </si>
  <si>
    <t>1.- Para cada centro penitenciario federal, en caso de que en la columna "Tipo de centro penitenciario federal" de la pregunta 1.2 seleccione el código 1, 4, 7 o 10, no puede registrar información en la columna "Mujeres" de las preguntas 1.2, 1.3, 1.4, 1.5, 1.6, 1.12, 1.13, 1.14, 1.16 y 1.18.</t>
  </si>
  <si>
    <t>2.- Para cada centro penitenciario federal, en caso de que en la columna "Tipo de centro penitenciario federal" de la pregunta 1.2 seleccione el código 2, 5, 8 u 11, no puede registrar información en la columna "Hombres" de las preguntas 1.2, 1.3, 1.4, 1.5, 1.6, 1.12, 1.13, 1.14, 1.16 y 1.18.</t>
  </si>
  <si>
    <t>3.- Para cada centro penitenciario federal, la cantidad registrada en la columna "Total" de las preguntas 1.4, 1.5, 1.6, 1.12, 1.13, 1.14, 1.16 y 1.18 debe ser igual a la cantidad reportada como respuesta en la columna "Total" de la pregunta 1.2, así como corresponder a su desagregación por sexo.</t>
  </si>
  <si>
    <t>4.- Para las preguntas 1.7, 1.8, 1.9, 1.10 y 1.20, la suma de las cantidades registradas en la columna "Total" debe ser igual a la suma de las cantidades reportadas como respuesta en la columna "Total" de la pregunta 1.2, así como corresponder a su desagregación por sexo.</t>
  </si>
  <si>
    <t>5.- En caso de no conocer alguna de las características solicitadas de las personas ingresadas a los centros penitenciarios federales, debe considerarlas en la clasificación "No identificado" que corresponda.</t>
  </si>
  <si>
    <t>1.2.-</t>
  </si>
  <si>
    <t xml:space="preserve">Señale, por cada uno de los centros penitenciarios federales, el tipo de centro penitenciario del que se trate, utilizando para tal efecto el catálogo que se presenta en la parte inferior de la siguiente tabla. Asimismo, anote la cantidad de personas ingresadas durante el año 2021, según su sexo. </t>
  </si>
  <si>
    <t>Para cada centro penitenciario federal, el tipo de centro penitenciario registrado debe corresponder con el reportado como respuesta en la columna "Tipo de centro penitenciario federal" de la pregunta 1.1 del módulo 1 de este censo.</t>
  </si>
  <si>
    <t>No debe considerar a las personas ingresadas por traslado provenientes de algún otro centro penitenciario, pues estas se requieren en la pregunta siguiente.</t>
  </si>
  <si>
    <t>Tipo de centro penitenciario federal
(ver catálogo)</t>
  </si>
  <si>
    <t>Personas ingresadas a los centros penitenciarios federales, según sexo</t>
  </si>
  <si>
    <t>Total</t>
  </si>
  <si>
    <t>Hombres</t>
  </si>
  <si>
    <t>Mujeres</t>
  </si>
  <si>
    <t>error_cero</t>
  </si>
  <si>
    <t>error_NS</t>
  </si>
  <si>
    <t>error_NA</t>
  </si>
  <si>
    <t>error_blanco</t>
  </si>
  <si>
    <t>error_suma</t>
  </si>
  <si>
    <t>error_valor</t>
  </si>
  <si>
    <t>hay error fila</t>
  </si>
  <si>
    <t>S</t>
  </si>
  <si>
    <t>Catálogo de tipo de centro penitenciario federal</t>
  </si>
  <si>
    <t>Centro Federal de Readaptación Social para hombres</t>
  </si>
  <si>
    <t>Complejo Penitenciario Federal para mujeres</t>
  </si>
  <si>
    <t>Centro Federal de Readaptación Social para mujeres</t>
  </si>
  <si>
    <t>Complejo Penitenciario Federal mixto</t>
  </si>
  <si>
    <t>Centro Federal de Readaptación Social mixto</t>
  </si>
  <si>
    <t>Otro tipo de centro penitenciario federal para hombres</t>
  </si>
  <si>
    <t xml:space="preserve">Centro Federal de Rehabilitación Psicosocial para hombres </t>
  </si>
  <si>
    <t>Otro tipo de centro penitenciario federal para mujeres</t>
  </si>
  <si>
    <t>Centro Federal de Rehabilitación Psicosocial para mujeres</t>
  </si>
  <si>
    <t>Otro tipo de centro penitenciario federal mixto</t>
  </si>
  <si>
    <t>Centro Federal de Rehabilitación Psicosocial mixto</t>
  </si>
  <si>
    <t>99.</t>
  </si>
  <si>
    <t>No se sabe</t>
  </si>
  <si>
    <t>Complejo Penitenciario Federal para hombres</t>
  </si>
  <si>
    <t>1.3.-</t>
  </si>
  <si>
    <t>Anote, por cada uno de los centros penitenciarios federales, la cantidad de personas ingresadas durante el año 2021 por traslado de algún otro centro penitenciario, según fuero del delito cometido y sexo.</t>
  </si>
  <si>
    <t>En el apartado "Por delitos del fuero común y delitos del fuero federal" debe registrar aquellas personas ingresadas por traslado a los centros penitenciarios federales por la comisión de delitos tanto del fuero común como del fuero federal, ello en el supuesto de que una persona pudo haber sido ingresada a determinado centro penitenciario por la comisión de delitos de ambos fueros.</t>
  </si>
  <si>
    <t>Personas ingresadas por traslado a los centros penitenciarios federales, según fuero del delito cometido y sexo</t>
  </si>
  <si>
    <t xml:space="preserve">Por delitos del fuero común </t>
  </si>
  <si>
    <t>Por delitos del fuero federal</t>
  </si>
  <si>
    <t>Por delitos del fuero común y delitos del fuero federal</t>
  </si>
  <si>
    <t>Subtotal</t>
  </si>
  <si>
    <t>1.4.-</t>
  </si>
  <si>
    <t>De acuerdo con el total de personas ingresadas que reportó como respuesta en la pregunta 1.2, anote, por cada uno de los centros penitenciarios federales, la cantidad de las mismas especificando el fuero del delito cometido y sexo.</t>
  </si>
  <si>
    <t>En el apartado "Por delitos del fuero común y delitos del fuero federal" debe registrar aquellas personas ingresadas a los centros penitenciarios federales por la comisión de delitos tanto del fuero común como del fuero federal; ello en el supuesto de que una persona pudo haber sido ingresada por la comisión de delitos de ambos fueros.</t>
  </si>
  <si>
    <t>Personas ingresadas a los centros penitenciarios federales, según fuero del delito cometido y sexo</t>
  </si>
  <si>
    <t>1.5.-</t>
  </si>
  <si>
    <t>De acuerdo con el total de personas ingresadas que reportó como respuesta en la pregunta 1.2, anote, por cada uno de los centros penitenciarios federales, la cantidad de las mismas especificando su tipo de ingreso y sexo.</t>
  </si>
  <si>
    <t>Personas ingresadas a los centros penitenciarios federales, según tipo de ingreso y sexo</t>
  </si>
  <si>
    <t>Primera vez</t>
  </si>
  <si>
    <t>Reingresos</t>
  </si>
  <si>
    <t>1.6.-</t>
  </si>
  <si>
    <t xml:space="preserve">De acuerdo con el total de personas ingresadas que reportó como respuesta en la pregunta 1.2, anote, por cada uno de los centros penitenciarios federales, la cantidad de las mismas especificando su estatus jurídico y sexo. </t>
  </si>
  <si>
    <t>Personas ingresadas a los centros penitenciarios federales, según estatus jurídico y sexo</t>
  </si>
  <si>
    <t>Sin sentencia</t>
  </si>
  <si>
    <t>Con sentencia</t>
  </si>
  <si>
    <t>1.7.-</t>
  </si>
  <si>
    <t>De acuerdo con el total de personas ingresadas que reportó como respuesta en la pregunta 1.2, anote la cantidad de las mismas especificando su rango de edad y sexo.</t>
  </si>
  <si>
    <t>Debe considerar los años cumplidos de las personas al momento de su ingreso a los centros penitenciarios federales.</t>
  </si>
  <si>
    <t>Rango de edad</t>
  </si>
  <si>
    <t>De 18 a 24 años</t>
  </si>
  <si>
    <t>De 25 a 29 años</t>
  </si>
  <si>
    <t>De 30 a 34 años</t>
  </si>
  <si>
    <t>De 35 a 39 años</t>
  </si>
  <si>
    <t>De 40 a 44 años</t>
  </si>
  <si>
    <t>De 45 a 49 años</t>
  </si>
  <si>
    <t>De 50 a 54 años</t>
  </si>
  <si>
    <t>De 55 a 59 años</t>
  </si>
  <si>
    <t>De 60 años o más</t>
  </si>
  <si>
    <t>No identificado</t>
  </si>
  <si>
    <t>1.8.-</t>
  </si>
  <si>
    <t xml:space="preserve">De acuerdo con el total de personas ingresadas que reportó como respuesta en la pregunta 1.2, anote la cantidad de las mismas especificando su nivel de escolaridad y sexo. </t>
  </si>
  <si>
    <t>Debe considerar el grado máximo de estudios del que hayan cursado todos los años las personas al momento de su ingreso a los centros penitenciarios federales, independientemente de que se cuente con el certificado o título del mismo.</t>
  </si>
  <si>
    <t>Nivel de escolaridad</t>
  </si>
  <si>
    <t>Ninguno</t>
  </si>
  <si>
    <t>Preescolar o primaria</t>
  </si>
  <si>
    <t>Secundaria</t>
  </si>
  <si>
    <t>Preparatoria</t>
  </si>
  <si>
    <t>Carrera técnica o carrera comercial</t>
  </si>
  <si>
    <t>Licenciatura</t>
  </si>
  <si>
    <t>Maestría</t>
  </si>
  <si>
    <t>Doctorado</t>
  </si>
  <si>
    <t>1.9.-</t>
  </si>
  <si>
    <t>De acuerdo con el total de personas ingresadas que reportó como respuesta en la pregunta 1.2, anote la cantidad de las mismas especificando su nacionalidad y sexo.</t>
  </si>
  <si>
    <t>Nacionalidad</t>
  </si>
  <si>
    <t>Mexicana</t>
  </si>
  <si>
    <t>Estadounidense</t>
  </si>
  <si>
    <t>Canadiense</t>
  </si>
  <si>
    <t>Beliceña</t>
  </si>
  <si>
    <t>Costarricense</t>
  </si>
  <si>
    <t>Guatemalteca</t>
  </si>
  <si>
    <t>Hondureña</t>
  </si>
  <si>
    <t>Nicaragüense</t>
  </si>
  <si>
    <t>Panameña</t>
  </si>
  <si>
    <t>Salvadoreña</t>
  </si>
  <si>
    <t>Argentina</t>
  </si>
  <si>
    <t>Brasileña</t>
  </si>
  <si>
    <t>Colombiana</t>
  </si>
  <si>
    <t>Otras nacionalidades de Sudamérica (distintas a las 3 anteriores)</t>
  </si>
  <si>
    <t>De algún país del Caribe*</t>
  </si>
  <si>
    <t>De algún país Europeo</t>
  </si>
  <si>
    <t>De algún país Asiático</t>
  </si>
  <si>
    <t>De algún país Africano</t>
  </si>
  <si>
    <t>De algún país de Oceanía</t>
  </si>
  <si>
    <t>* En este apartado se deben incluir los países de Cuba, Puerto Rico, República Dominicana, Haití, Martinica, San Vicente, Granada, Barbados y otros que formen parte de la región del Caribe.</t>
  </si>
  <si>
    <t>1.10.-</t>
  </si>
  <si>
    <t>De acuerdo con el total de personas ingresadas que reportó como respuesta en la pregunta 1.2, anote la cantidad de las mismas especificando su lugar de residencia habitual y sexo.</t>
  </si>
  <si>
    <t>Lugar de residencia habitual</t>
  </si>
  <si>
    <t>Estados Unidos Mexicanos</t>
  </si>
  <si>
    <t>Estados Unidos de América</t>
  </si>
  <si>
    <t>Canadá</t>
  </si>
  <si>
    <t>Algún país de Centroamérica</t>
  </si>
  <si>
    <t>Algún país de Sudamérica</t>
  </si>
  <si>
    <t>Algún país del Caribe*</t>
  </si>
  <si>
    <t>Algún país de Europa</t>
  </si>
  <si>
    <t>Algún país de Asia</t>
  </si>
  <si>
    <t>Algún país de África</t>
  </si>
  <si>
    <t>Algún país de Oceanía</t>
  </si>
  <si>
    <t>1.11.-</t>
  </si>
  <si>
    <t>De acuerdo con el total de personas ingresadas que reportó como respuesta en la pregunta 1.2, anote la cantidad de las mismas especificando su sexo y ocupación ejercida, según nivel de división.</t>
  </si>
  <si>
    <t>La suma de las cantidades registradas en la columna "Total" debe ser igual o mayor a la suma de las cantidades reportadas como respuesta en la columna "Total" de la pregunta 1.2, así como corresponder a su desagregación por sexo; toda vez que una persona ingresada pudo haber ejercido más de una ocupación al momento de su ingreso al centro penitenciario federal.</t>
  </si>
  <si>
    <t>El catálogo mostrado únicamente contempla el nivel de división, sin desagregar grupo principal, subgrupo y grupo unitario. Una consulta más detallada puede encontrarse en: 
https://www.inegi.org.mx/contenido/productos/prod_serv/contenidos/espanol/bvinegi/productos/nueva_estruc/702825198411.pdf</t>
  </si>
  <si>
    <t>Ocupación
(nivel de división)</t>
  </si>
  <si>
    <t>Funcionarios, directores y jefes</t>
  </si>
  <si>
    <t xml:space="preserve">Profesionistas y técnicos </t>
  </si>
  <si>
    <t>Trabajadores auxiliares en actividades administrativas</t>
  </si>
  <si>
    <t>Comerciantes, empleados en ventas y agentes de ventas</t>
  </si>
  <si>
    <t>Trabajadores en servicios personales y de vigilancia</t>
  </si>
  <si>
    <t>Trabajadores en actividades agrícolas, ganaderas, forestales, caza y pesca</t>
  </si>
  <si>
    <t>Trabajadores artesanales, en la construcción y otros oficios</t>
  </si>
  <si>
    <t>Operadores de maquinaria industrial, ensambladores, choferes y conductores de transporte</t>
  </si>
  <si>
    <t>Trabajadores en actividades elementales y de apoyo</t>
  </si>
  <si>
    <t>Ocupación no identificada</t>
  </si>
  <si>
    <t>Ninguna</t>
  </si>
  <si>
    <t>1.12.-</t>
  </si>
  <si>
    <t>De acuerdo con el total de personas ingresadas que reportó como respuesta en la pregunta 1.2, anote, por cada uno de los centros penitenciarios federales, la cantidad de las mismas especificando su condición de alfabetismo y sexo.</t>
  </si>
  <si>
    <t>Personas ingresadas a los centros penitenciarios federales, según condición de alfabetismo y sexo</t>
  </si>
  <si>
    <t>Saben leer y escribir</t>
  </si>
  <si>
    <t>No saben leer y escribir</t>
  </si>
  <si>
    <t>1.13.-</t>
  </si>
  <si>
    <t>De acuerdo con el total de personas ingresadas que reportó como respuesta en la pregunta 1.2, anote, por cada uno de los centros penitenciarios federales, la cantidad de las mismas especificando su condición de dominio del español y sexo.</t>
  </si>
  <si>
    <t>Personas ingresadas a los centros penitenciarios federales, según condición de dominio del español y sexo</t>
  </si>
  <si>
    <t>Hablan español</t>
  </si>
  <si>
    <t>No hablan español</t>
  </si>
  <si>
    <t>1.14.-</t>
  </si>
  <si>
    <t>De acuerdo con el total de personas ingresadas que reportó como respuesta en la pregunta 1.2, anote, por cada uno de los centros penitenciarios federales, la cantidad de las mismas especificando su condición de hablar alguna lengua indígena y sexo.</t>
  </si>
  <si>
    <t>Personas ingresadas a los centros penitenciarios federales, según condición de hablar alguna lengua indígena y sexo</t>
  </si>
  <si>
    <t>Hablan alguna lengua indígena</t>
  </si>
  <si>
    <t>No hablan alguna lengua indígena</t>
  </si>
  <si>
    <t>1.15.-</t>
  </si>
  <si>
    <t>De acuerdo con el total de personas ingresadas que reportó como respuesta en el apartado "Hablan alguna lengua indígena" de la pregunta anterior, anote la cantidad de las mismas especificando su sexo y la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</si>
  <si>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ingresada puede hablar más de una lengua indígena de diferente familia lingüística. </t>
  </si>
  <si>
    <t xml:space="preserve">En caso de que registre algún valor numérico o "NS" para el numeral 13, debe anotar el nombre de dicha(s) familia(s) lingüística(s) en el recuadro destinado para tal efecto que se encuentra al final de la tabla de respuesta. En caso de que la opción contenida en dicho numeral no le aplique, anote "NA" (No aplica) en las celdas correspondientes. </t>
  </si>
  <si>
    <t>El catálogo mostrado únicamente contempla el nivel familia lingüística, sin desagregar grupo y lengua. Una consulta más detallada puede encontrarse en: http://internet.contenidos.inegi.org.mx/contenidos/Productos/prod_serv/contenidos/espanol/bvinegi/productos/nueva_estruc/702825064617.pdf</t>
  </si>
  <si>
    <t>Familia lingüística</t>
  </si>
  <si>
    <t>Personas ingresadas a los centros penitenciarios federales que hablan alguna lengua indígena, según sexo</t>
  </si>
  <si>
    <t>Hokana</t>
  </si>
  <si>
    <t>Chinanteca</t>
  </si>
  <si>
    <t>Otopame</t>
  </si>
  <si>
    <t>Oaxaqueña</t>
  </si>
  <si>
    <t>Huave</t>
  </si>
  <si>
    <t>Tlapaneca</t>
  </si>
  <si>
    <t>Totonaca</t>
  </si>
  <si>
    <t>Mixe-Zoque</t>
  </si>
  <si>
    <t>Maya</t>
  </si>
  <si>
    <t>Yutoazteca</t>
  </si>
  <si>
    <t>Tarasca</t>
  </si>
  <si>
    <t>Algonquina</t>
  </si>
  <si>
    <t>Otra familia lingüística (especifique)</t>
  </si>
  <si>
    <t>Otra familia lingüística:
(especifique)</t>
  </si>
  <si>
    <t>1.16.-</t>
  </si>
  <si>
    <t>De acuerdo con el total de personas ingresadas que reportó como respuesta en la pregunta 1.2, anote, por cada uno de los centros penitenciarios federales, la cantidad de las mismas especificando su condición de pertenencia a algún pueblo indígena y sexo.</t>
  </si>
  <si>
    <t>Personas ingresadas a los centros penitenciarios federales, según condición de pertenencia a algún pueblo indígena y sexo</t>
  </si>
  <si>
    <t xml:space="preserve">Pertenecen a algún pueblo indígena </t>
  </si>
  <si>
    <t>No pertenecen a algún pueblo indígena</t>
  </si>
  <si>
    <t>1.17.-</t>
  </si>
  <si>
    <t>De acuerdo con el total de personas ingresadas que reportó como respuesta en el apartado “Pertenecen a algún pueblo indígena” de la pregunta anterior, anote la cantidad de las mismas especificando su sexo y pueblo indígena de pertenencia.</t>
  </si>
  <si>
    <t>La suma de las cantidades registradas en la columna "Total" debe ser igual a la suma de las cantidades reportadas como respuesta en la columna "Subtotal" del apartado “Pertenecen a algún pueblo indígena” de la pregunta anterior, así como corresponder a su desagregación por sexo.</t>
  </si>
  <si>
    <t>Pueblo indígena de pertenencia</t>
  </si>
  <si>
    <t>Personas ingresadas a los centros penitenciarios federales que pertenecen a algún pueblo indígena, según sexo</t>
  </si>
  <si>
    <t>Chinanteco</t>
  </si>
  <si>
    <t>Ch'ol</t>
  </si>
  <si>
    <t>Cora</t>
  </si>
  <si>
    <t>Huasteco</t>
  </si>
  <si>
    <t>Huichol</t>
  </si>
  <si>
    <t>Mayo</t>
  </si>
  <si>
    <t>Mazahua</t>
  </si>
  <si>
    <t>Mazateco</t>
  </si>
  <si>
    <t>Mixe</t>
  </si>
  <si>
    <t>Mixteco</t>
  </si>
  <si>
    <t>Náhuatl</t>
  </si>
  <si>
    <t>Otomí</t>
  </si>
  <si>
    <t>Tarasco/Purépecha</t>
  </si>
  <si>
    <t>Tarahumara</t>
  </si>
  <si>
    <t>Tepehuano</t>
  </si>
  <si>
    <t>Tlapaneco</t>
  </si>
  <si>
    <t>Totonaco</t>
  </si>
  <si>
    <t>Tseltal</t>
  </si>
  <si>
    <t>Tsotsil</t>
  </si>
  <si>
    <t>Yaqui</t>
  </si>
  <si>
    <t>Zapoteco</t>
  </si>
  <si>
    <t>Zoque</t>
  </si>
  <si>
    <t>Otro pueblo indígena</t>
  </si>
  <si>
    <t>1.18.-</t>
  </si>
  <si>
    <t>De acuerdo con el total de personas ingresadas que reportó como respuesta en la pregunta 1.2, anote, por cada uno de los centros penitenciarios federales, la cantidad de las mismas especificando su condición de contar con antecedentes penales y sexo.</t>
  </si>
  <si>
    <t>Personas ingresadas a los centros penitenciarios federales, según condición de contar con antecedentes penales y sexo</t>
  </si>
  <si>
    <t>Con antecedentes penales</t>
  </si>
  <si>
    <t>Sin antecedentes penales</t>
  </si>
  <si>
    <t>1.19.-</t>
  </si>
  <si>
    <t>De acuerdo con el total de personas ingresadas que reportó como respuesta en el apartado "Con antecedentes penales" de la pregunta anterior, anote la cantidad de las mismas especificando su sexo y el fuero del delito o delitos por los que cuentan con antecedentes penales.</t>
  </si>
  <si>
    <t>En el numeral 3 debe considerar aquellas personas que cuentan con antecedentes penales por la comisión de delitos tanto del fuero común como del fuero federal.</t>
  </si>
  <si>
    <t>La suma de las cantidades registradas en la columna "Total" debe ser igual a la suma de las cantidades reportadas como respuesta en la columna "Subtotal" del apartado "Con antecedentes penales" de la pregunta anterior, así como corresponder a su desagregación por sexo.</t>
  </si>
  <si>
    <t>Fuero del delito por el que contaban con antecedentes penales</t>
  </si>
  <si>
    <t>Personas ingresadas a los centros penitenciarios federales que cuentan con antecedentes penales, según sexo</t>
  </si>
  <si>
    <t>Delitos del fuero común</t>
  </si>
  <si>
    <t>Delitos del fuero federal</t>
  </si>
  <si>
    <t xml:space="preserve">Delitos del fuero común y fuero federal </t>
  </si>
  <si>
    <t>1.20.-</t>
  </si>
  <si>
    <t>De acuerdo con el total de personas ingresadas que reportó como respuesta en la pregunta 1.2, anote la cantidad de las mismas especificando su sexo y la cantidad de delitos cometidos por los que ingresaron.</t>
  </si>
  <si>
    <t>Cantidad de delitos por los que ingresaron</t>
  </si>
  <si>
    <t>Un delito</t>
  </si>
  <si>
    <t>Dos delitos</t>
  </si>
  <si>
    <t>Tres delitos</t>
  </si>
  <si>
    <t>Cuatro delitos</t>
  </si>
  <si>
    <t>Cinco delitos</t>
  </si>
  <si>
    <t>Seis delitos o más</t>
  </si>
  <si>
    <t>I.1.3 Delitos cometidos por las personas ingresadas</t>
  </si>
  <si>
    <t>1.- Para las preguntas 1.22 y 1.23, la suma de las cantidades registradas en las desagregaciones de los delitos debe dar como resultado el total del delito principal registrado en los numerales 02.06, 03.04, 04.01, 04.02, 04.05, 06.01, 06.02, 07.01, 07.02, 07.06, 08.01, 08.02, 09.05, 09.07 y 09.16.</t>
  </si>
  <si>
    <t>2.- Para las preguntas 1.22 y 1.23, en caso de que alguno de los delitos listados no se encuentre tipificado en su normatividad aplicable, anote "NA" (No aplica) en la celda correspondiente a la columna "Total" y deje el resto de la fila de dicho delito en blanco.</t>
  </si>
  <si>
    <t xml:space="preserve">3.- Para las preguntas 1.22 y 1.23,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</si>
  <si>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1.22 y 1.23,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</si>
  <si>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1.22 y 1.23,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</si>
  <si>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1.22 y 1.23,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</si>
  <si>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1.21.-</t>
  </si>
  <si>
    <t>Anote la cantidad de delitos, según fuero, cometidos por las personas que ingresaron durante el año 2021 a los centros penitenciarios federales, especificando el tipo de ingreso y sexo de las personas.</t>
  </si>
  <si>
    <t>La suma de las cantidades registradas en la columna "Total" debe ser igual o mayor a la suma de las cantidades reportadas como respuesta en la columna "Total" de la pregunta 1.4, así como corresponder a su desagregación por sexo y fuero del delito cometido; toda vez que una persona pudo haber ingresado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</si>
  <si>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1.5, así como corresponder a su desagregación por sexo y tipo de ingreso de las personas. En caso de que esta instrucción no le aplique, justifíquelo en el recuadro que se encuentra al final de la tabla de respuesta.</t>
  </si>
  <si>
    <t>Fuero del delito</t>
  </si>
  <si>
    <t>Delitos cometidos por las personas ingresadas a los centros penitenciarios federales, según tipo de ingreso y sexo de las personas</t>
  </si>
  <si>
    <t>1.22.-</t>
  </si>
  <si>
    <t>De acuerdo con el total de delitos del fuero común que reportó como respuesta en la pregunta anterior, anote la cantidad de los mismos especificando el tipo de delito, así como el tipo de ingreso y sexo de las personas.</t>
  </si>
  <si>
    <t>La suma de las cantidades registradas en la columna "Total" debe ser igual a la cantidad reportada como respuesta en la columna "Total" del numeral 1 de la pregunta anterior, así como corresponder a su desagregación por sexo y tipo de ingreso de las personas.</t>
  </si>
  <si>
    <t xml:space="preserve">Bien jurídico </t>
  </si>
  <si>
    <t>Código</t>
  </si>
  <si>
    <t>Tipo de delito</t>
  </si>
  <si>
    <t>Delitos del fuero común cometidos por las personas ingresadas a los centros penitenciarios federales, según tipo de ingreso y sexo de las personas</t>
  </si>
  <si>
    <t>coincide_con_desagregados?</t>
  </si>
  <si>
    <t>hay NA</t>
  </si>
  <si>
    <t>mayor al 25%</t>
  </si>
  <si>
    <t xml:space="preserve">01. </t>
  </si>
  <si>
    <t xml:space="preserve">La vida y la integridad corporal </t>
  </si>
  <si>
    <t>01.01</t>
  </si>
  <si>
    <t>Homicidio</t>
  </si>
  <si>
    <t>01.02</t>
  </si>
  <si>
    <t>Feminicidio</t>
  </si>
  <si>
    <t>01.03</t>
  </si>
  <si>
    <t>Aborto</t>
  </si>
  <si>
    <t>01.04</t>
  </si>
  <si>
    <t>Lesiones</t>
  </si>
  <si>
    <t>01.99</t>
  </si>
  <si>
    <t>Otros delitos que atentan contra la vida y la integridad corporal</t>
  </si>
  <si>
    <t xml:space="preserve">02. </t>
  </si>
  <si>
    <t>La libertad personal</t>
  </si>
  <si>
    <t>02.01</t>
  </si>
  <si>
    <t>Privación de la libertad</t>
  </si>
  <si>
    <t>02.02</t>
  </si>
  <si>
    <t>Tráfico de menores</t>
  </si>
  <si>
    <t>02.03</t>
  </si>
  <si>
    <t>Retención o sustracción de menores e incapaces</t>
  </si>
  <si>
    <t>02.04</t>
  </si>
  <si>
    <t>Rapto</t>
  </si>
  <si>
    <t>02.05</t>
  </si>
  <si>
    <t>Desaparición forzada de personas</t>
  </si>
  <si>
    <t>02.06</t>
  </si>
  <si>
    <t>Secuestro</t>
  </si>
  <si>
    <t>02.06.01</t>
  </si>
  <si>
    <t>Secuestro extorsivo</t>
  </si>
  <si>
    <t>02.06.02</t>
  </si>
  <si>
    <t>Secuestro en calidad de rehén</t>
  </si>
  <si>
    <t>02.06.03</t>
  </si>
  <si>
    <t>Secuestro para causar daño</t>
  </si>
  <si>
    <t>02.06.04</t>
  </si>
  <si>
    <t>Secuestro exprés</t>
  </si>
  <si>
    <t>02.06.99</t>
  </si>
  <si>
    <t>Otro tipo de secuestro</t>
  </si>
  <si>
    <t>02.06.00</t>
  </si>
  <si>
    <t>02.99</t>
  </si>
  <si>
    <t>Otros delitos que atentan contra la libertad personal</t>
  </si>
  <si>
    <t xml:space="preserve">03. </t>
  </si>
  <si>
    <t>La libertad y la seguridad sexual</t>
  </si>
  <si>
    <t>03.01</t>
  </si>
  <si>
    <t>Abuso sexual</t>
  </si>
  <si>
    <t>03.02</t>
  </si>
  <si>
    <t>Acoso sexual</t>
  </si>
  <si>
    <t>03.03</t>
  </si>
  <si>
    <t>Hostigamiento sexual</t>
  </si>
  <si>
    <t>03.04</t>
  </si>
  <si>
    <t>Violación</t>
  </si>
  <si>
    <t>03.04.01</t>
  </si>
  <si>
    <t>Violación simple</t>
  </si>
  <si>
    <t>03.04.02</t>
  </si>
  <si>
    <t>Violación equiparada por introducir cualquier elemento, instrumento o cualquier parte del cuerpo humano, distinto al pene</t>
  </si>
  <si>
    <t>03.04.03</t>
  </si>
  <si>
    <t>Violación equiparada en contra de menores e incapaces</t>
  </si>
  <si>
    <t>03.04.99</t>
  </si>
  <si>
    <t>Otro tipo de violación</t>
  </si>
  <si>
    <t>03.04.00</t>
  </si>
  <si>
    <t>03.05</t>
  </si>
  <si>
    <t>Estupro</t>
  </si>
  <si>
    <t>03.06</t>
  </si>
  <si>
    <t>Incesto</t>
  </si>
  <si>
    <t>03.99</t>
  </si>
  <si>
    <t>Otros delitos que atentan contra la libertad y la seguridad sexual</t>
  </si>
  <si>
    <t xml:space="preserve">04. </t>
  </si>
  <si>
    <t>El patrimonio</t>
  </si>
  <si>
    <t>04.01</t>
  </si>
  <si>
    <t>Robo</t>
  </si>
  <si>
    <t>04.01.01</t>
  </si>
  <si>
    <t>Robo simple</t>
  </si>
  <si>
    <t>04.01.02</t>
  </si>
  <si>
    <t>Robo a casa habitación</t>
  </si>
  <si>
    <t>04.01.03</t>
  </si>
  <si>
    <t>Robo de vehículo</t>
  </si>
  <si>
    <t>04.01.04</t>
  </si>
  <si>
    <t>Robo de autopartes</t>
  </si>
  <si>
    <t>04.01.05</t>
  </si>
  <si>
    <t>Robo a transeúnte en vía pública</t>
  </si>
  <si>
    <t>04.01.06</t>
  </si>
  <si>
    <t>Robo a transeúnte en espacio abierto al público</t>
  </si>
  <si>
    <t>04.01.07</t>
  </si>
  <si>
    <t>Robo a persona en un lugar privado</t>
  </si>
  <si>
    <t>04.01.08</t>
  </si>
  <si>
    <t>Robo a transportista</t>
  </si>
  <si>
    <t>04.01.09</t>
  </si>
  <si>
    <t>Robo en transporte público individual</t>
  </si>
  <si>
    <t>04.01.10</t>
  </si>
  <si>
    <t>Robo en transporte público colectivo</t>
  </si>
  <si>
    <t>04.01.11</t>
  </si>
  <si>
    <t>Robo en transporte individual</t>
  </si>
  <si>
    <t>04.01.12</t>
  </si>
  <si>
    <t>Robo a institución bancaria</t>
  </si>
  <si>
    <t>04.01.13</t>
  </si>
  <si>
    <t>Robo a negocio</t>
  </si>
  <si>
    <t>04.01.14</t>
  </si>
  <si>
    <t>Robo de ganado</t>
  </si>
  <si>
    <t>04.01.15</t>
  </si>
  <si>
    <t>Robo de maquinaria</t>
  </si>
  <si>
    <t>04.01.16</t>
  </si>
  <si>
    <t>Robo de energía eléctrica</t>
  </si>
  <si>
    <t>04.01.99</t>
  </si>
  <si>
    <t>Otros robos</t>
  </si>
  <si>
    <t>04.01.00</t>
  </si>
  <si>
    <t>04.02</t>
  </si>
  <si>
    <t>Delitos en materia de hidrocarburos y sus derivados</t>
  </si>
  <si>
    <t>04.02.01</t>
  </si>
  <si>
    <t>Sustracción de hidrocarburos y sus derivados</t>
  </si>
  <si>
    <t>04.02.02</t>
  </si>
  <si>
    <t>Aprovechamiento de hidrocarburos y sus derivados</t>
  </si>
  <si>
    <t>04.02.03</t>
  </si>
  <si>
    <t>Posesión ilícita de hidrocarburos y sus derivados</t>
  </si>
  <si>
    <t>04.02.99</t>
  </si>
  <si>
    <t>Otros delitos en materia de hidrocarburos y sus derivados</t>
  </si>
  <si>
    <t>04.02.00</t>
  </si>
  <si>
    <t>04.03</t>
  </si>
  <si>
    <t>Fraude</t>
  </si>
  <si>
    <t>04.04</t>
  </si>
  <si>
    <t>Abuso de confianza</t>
  </si>
  <si>
    <t>04.05</t>
  </si>
  <si>
    <t>Extorsión</t>
  </si>
  <si>
    <t>04.05.01</t>
  </si>
  <si>
    <t>Extorsión cometida por vía telefónica o cualquier otro medio electrónico o de comunicación</t>
  </si>
  <si>
    <t>04.05.99</t>
  </si>
  <si>
    <t>Otro tipo de extorsión</t>
  </si>
  <si>
    <t>04.05.00</t>
  </si>
  <si>
    <t>04.06</t>
  </si>
  <si>
    <t>Daño a la propiedad</t>
  </si>
  <si>
    <t>04.07</t>
  </si>
  <si>
    <t>Despojo</t>
  </si>
  <si>
    <t>04.99</t>
  </si>
  <si>
    <t>Otros delitos que atentan contra el patrimonio</t>
  </si>
  <si>
    <t xml:space="preserve">05. </t>
  </si>
  <si>
    <t>La familia</t>
  </si>
  <si>
    <t>05.01</t>
  </si>
  <si>
    <t>Violencia familiar</t>
  </si>
  <si>
    <t>05.02</t>
  </si>
  <si>
    <t>Incumplimiento de obligaciones familiares</t>
  </si>
  <si>
    <t>05.99</t>
  </si>
  <si>
    <t>Otros delitos contra la familia</t>
  </si>
  <si>
    <t xml:space="preserve">06. </t>
  </si>
  <si>
    <t>La sociedad</t>
  </si>
  <si>
    <t>06.01</t>
  </si>
  <si>
    <t>Delitos contra el libre desarrollo de la personalidad</t>
  </si>
  <si>
    <t>06.01.01</t>
  </si>
  <si>
    <t>Corrupción de menores e incapaces</t>
  </si>
  <si>
    <t>06.01.02</t>
  </si>
  <si>
    <t>Prostitución de menores e incapaces</t>
  </si>
  <si>
    <t>06.01.03</t>
  </si>
  <si>
    <t>Pornografía infantil</t>
  </si>
  <si>
    <t>06.01.04</t>
  </si>
  <si>
    <t>Turismo sexual</t>
  </si>
  <si>
    <t>06.01.05</t>
  </si>
  <si>
    <t>Pederastia</t>
  </si>
  <si>
    <t>06.01.99</t>
  </si>
  <si>
    <t>Otros delitos contra el libre desarrollo de la personalidad</t>
  </si>
  <si>
    <t>06.01.00</t>
  </si>
  <si>
    <t>06.02</t>
  </si>
  <si>
    <t>Trata de personas</t>
  </si>
  <si>
    <t>06.02.01</t>
  </si>
  <si>
    <t>Trata de personas con fines de explotación sexual</t>
  </si>
  <si>
    <t>06.02.02</t>
  </si>
  <si>
    <t>Trata de personas con fines de trabajo o servicios forzados</t>
  </si>
  <si>
    <t>06.02.03</t>
  </si>
  <si>
    <t>Trata de personas con fines de tráfico de órganos</t>
  </si>
  <si>
    <t>06.02.99</t>
  </si>
  <si>
    <t>Trata de personas con otros fines</t>
  </si>
  <si>
    <t>06.02.00</t>
  </si>
  <si>
    <t>06.03</t>
  </si>
  <si>
    <t>Violencia de género en todas sus modalidades distinta a la violencia familiar</t>
  </si>
  <si>
    <t>06.04</t>
  </si>
  <si>
    <t>Discriminación</t>
  </si>
  <si>
    <t>06.05</t>
  </si>
  <si>
    <t>Lenocinio</t>
  </si>
  <si>
    <t>06.99</t>
  </si>
  <si>
    <t>Otros delitos contra la sociedad</t>
  </si>
  <si>
    <t>07.</t>
  </si>
  <si>
    <t>La seguridad pública y la seguridad del Estado</t>
  </si>
  <si>
    <t>07.01</t>
  </si>
  <si>
    <t>Delitos contra la salud relacionados con narcóticos en su modalidad de narcomenudeo</t>
  </si>
  <si>
    <t>07.01.01</t>
  </si>
  <si>
    <t>Posesión simple de narcóticos</t>
  </si>
  <si>
    <t>07.01.02</t>
  </si>
  <si>
    <t>Posesión con fines de comercio o suministro de narcóticos</t>
  </si>
  <si>
    <t>07.01.03</t>
  </si>
  <si>
    <t xml:space="preserve">Comercio de narcóticos </t>
  </si>
  <si>
    <t>07.01.04</t>
  </si>
  <si>
    <t xml:space="preserve">Suministro de narcóticos </t>
  </si>
  <si>
    <t>07.01.99</t>
  </si>
  <si>
    <t>Otros delitos contra la salud relacionados con narcóticos en su modalidad de narcomenudeo</t>
  </si>
  <si>
    <t>07.01.00</t>
  </si>
  <si>
    <t>07.02</t>
  </si>
  <si>
    <t>Delitos federales contra la salud relacionados con narcóticos</t>
  </si>
  <si>
    <t>07.02.01</t>
  </si>
  <si>
    <t>Producción de narcóticos</t>
  </si>
  <si>
    <t>07.02.02</t>
  </si>
  <si>
    <t>Transporte de narcóticos</t>
  </si>
  <si>
    <t>07.02.03</t>
  </si>
  <si>
    <t>Tráfico de narcóticos</t>
  </si>
  <si>
    <t>07.02.04</t>
  </si>
  <si>
    <t>Comercio de narcóticos</t>
  </si>
  <si>
    <t>07.02.05</t>
  </si>
  <si>
    <t>Suministro de narcóticos</t>
  </si>
  <si>
    <t>07.02.06</t>
  </si>
  <si>
    <t>Posesión de narcóticos</t>
  </si>
  <si>
    <t>07.02.99</t>
  </si>
  <si>
    <t>Otros delitos federales contra la salud relacionados con narcóticos</t>
  </si>
  <si>
    <t>07.02.00</t>
  </si>
  <si>
    <t>07.03</t>
  </si>
  <si>
    <t>Evasión de presos</t>
  </si>
  <si>
    <t>07.04</t>
  </si>
  <si>
    <t>Delitos en materia de armas y objetos prohibidos</t>
  </si>
  <si>
    <t>07.05</t>
  </si>
  <si>
    <t>Delitos de delincuencia organizada</t>
  </si>
  <si>
    <t>07.06</t>
  </si>
  <si>
    <t>Delitos en materia de armas, explosivos y otros materiales destructivos</t>
  </si>
  <si>
    <t xml:space="preserve">07.06.01 </t>
  </si>
  <si>
    <t>Portación ilícita de armas</t>
  </si>
  <si>
    <t xml:space="preserve">07.06.02 </t>
  </si>
  <si>
    <t>Posesión ilícita de armas, cartuchos y cargadores</t>
  </si>
  <si>
    <t xml:space="preserve">07.06.03 </t>
  </si>
  <si>
    <t>Acopio ilícito de armas</t>
  </si>
  <si>
    <t xml:space="preserve">07.06.04 </t>
  </si>
  <si>
    <t>Tráfico ilícito de armas, explosivos y otros materiales destructivos</t>
  </si>
  <si>
    <t xml:space="preserve">07.06.99 </t>
  </si>
  <si>
    <t>Otros delitos en materia de armas, explosivos y otros materiales destructivos</t>
  </si>
  <si>
    <t xml:space="preserve">07.06.00 </t>
  </si>
  <si>
    <t>07.07</t>
  </si>
  <si>
    <t>Asociación delictuosa</t>
  </si>
  <si>
    <t>07.08</t>
  </si>
  <si>
    <t>Terrorismo</t>
  </si>
  <si>
    <t>07.99</t>
  </si>
  <si>
    <t>Otros delitos contra la seguridad pública y la seguridad del Estado</t>
  </si>
  <si>
    <t>08.</t>
  </si>
  <si>
    <t xml:space="preserve"> La administración del Estado</t>
  </si>
  <si>
    <t>08.01</t>
  </si>
  <si>
    <t>Delitos por hechos de corrupción</t>
  </si>
  <si>
    <t>08.01.01</t>
  </si>
  <si>
    <t>Ejercicio indebido del servicio público</t>
  </si>
  <si>
    <t>08.01.02</t>
  </si>
  <si>
    <t>Abuso de autoridad</t>
  </si>
  <si>
    <t>08.01.03</t>
  </si>
  <si>
    <t>Cohecho</t>
  </si>
  <si>
    <t>08.01.04</t>
  </si>
  <si>
    <t>Peculado</t>
  </si>
  <si>
    <t>08.01.05</t>
  </si>
  <si>
    <t>Enriquecimiento ilícito</t>
  </si>
  <si>
    <t>08.01.06</t>
  </si>
  <si>
    <t>Ejercicio abusivo de funciones</t>
  </si>
  <si>
    <t>08.01.07</t>
  </si>
  <si>
    <t>Tráfico de influencias</t>
  </si>
  <si>
    <t>08.01.99</t>
  </si>
  <si>
    <t>Otros delitos por hechos de corrupción</t>
  </si>
  <si>
    <t>08.01.00</t>
  </si>
  <si>
    <t>08.02</t>
  </si>
  <si>
    <t>Delitos contra la administración de justicia</t>
  </si>
  <si>
    <t>08.02.01</t>
  </si>
  <si>
    <t>En materia de amparo</t>
  </si>
  <si>
    <t>08.02.99</t>
  </si>
  <si>
    <t>Otros delitos contra la administración de justicia</t>
  </si>
  <si>
    <t>08.02.00</t>
  </si>
  <si>
    <t>08.03</t>
  </si>
  <si>
    <t>Delitos en materia fiscal</t>
  </si>
  <si>
    <t>08.04</t>
  </si>
  <si>
    <t>Delitos electorales</t>
  </si>
  <si>
    <t>08.99</t>
  </si>
  <si>
    <t>Otros delitos contra la administración del Estado</t>
  </si>
  <si>
    <t xml:space="preserve">09. </t>
  </si>
  <si>
    <t>Otros (bienes jurídicos)</t>
  </si>
  <si>
    <t>09.01</t>
  </si>
  <si>
    <t>Amenazas</t>
  </si>
  <si>
    <t>09.02</t>
  </si>
  <si>
    <t>Allanamiento de morada</t>
  </si>
  <si>
    <t>09.03</t>
  </si>
  <si>
    <t>Falsedad</t>
  </si>
  <si>
    <t>09.04</t>
  </si>
  <si>
    <t>Falsificación</t>
  </si>
  <si>
    <t>09.05</t>
  </si>
  <si>
    <t>Delitos contra el medio ambiente, el equilibrio ecológico y la gestión ambiental</t>
  </si>
  <si>
    <t>09.05.01</t>
  </si>
  <si>
    <t xml:space="preserve">Tráfico de flora o fauna silvestres en peligro de extinción, amenazadas o sujetas a protección </t>
  </si>
  <si>
    <t>09.05.02</t>
  </si>
  <si>
    <t xml:space="preserve">Comercialización de flora o fauna silvestres en peligro de extinción, amenazadas o sujetas a protección </t>
  </si>
  <si>
    <t>09.05.03</t>
  </si>
  <si>
    <t>Caza, pesca o tala ilegal de flora o fauna silvestres en peligro de extinción, amenazadas o sujetas a protección</t>
  </si>
  <si>
    <t>09.05.04</t>
  </si>
  <si>
    <t>Transporte o manejo de residuos peligrosos</t>
  </si>
  <si>
    <t>09.05.05</t>
  </si>
  <si>
    <t>Daños a los ecosistemas o sus elementos</t>
  </si>
  <si>
    <t>09.05.99</t>
  </si>
  <si>
    <t>Otros delitos contra el medio ambiente, el equilibrio ecológico y la gestión ambiental</t>
  </si>
  <si>
    <t>09.05.00</t>
  </si>
  <si>
    <t>09.06</t>
  </si>
  <si>
    <t>Delitos en materia de vías de comunicación y correspondencia</t>
  </si>
  <si>
    <t>09.07</t>
  </si>
  <si>
    <t>Delitos en materia de migración</t>
  </si>
  <si>
    <t>09.07.01</t>
  </si>
  <si>
    <t>Tráfico de indocumentados</t>
  </si>
  <si>
    <t>09.07.99</t>
  </si>
  <si>
    <t>Otros delitos en materia de migración</t>
  </si>
  <si>
    <t>09.07.00</t>
  </si>
  <si>
    <t>09.08</t>
  </si>
  <si>
    <t>Delitos en materia de derechos de autor</t>
  </si>
  <si>
    <t>09.09</t>
  </si>
  <si>
    <t>Delitos en materia de instituciones de crédito, inversión, fianzas y seguros</t>
  </si>
  <si>
    <t>09.10</t>
  </si>
  <si>
    <t>Delitos en materia de propiedad industrial</t>
  </si>
  <si>
    <t>09.11</t>
  </si>
  <si>
    <t>Delitos contra la salud no relacionados con narcóticos</t>
  </si>
  <si>
    <t>09.12</t>
  </si>
  <si>
    <t xml:space="preserve">Encubrimiento </t>
  </si>
  <si>
    <t>09.13</t>
  </si>
  <si>
    <t>Operaciones con recursos de procedencia ilícita</t>
  </si>
  <si>
    <t>09.14</t>
  </si>
  <si>
    <t xml:space="preserve">Tortura </t>
  </si>
  <si>
    <t>09.15</t>
  </si>
  <si>
    <t>Suplantación y usurpación de identidad</t>
  </si>
  <si>
    <t>09.16</t>
  </si>
  <si>
    <t>Delitos contra la seguridad de los datos y/o sistemas o equipos informáticos</t>
  </si>
  <si>
    <t>09.16.01</t>
  </si>
  <si>
    <t>Acceso ilícito a sistemas o equipos informáticos</t>
  </si>
  <si>
    <t>09.16.02</t>
  </si>
  <si>
    <t>Daños a datos informáticos</t>
  </si>
  <si>
    <t>09.16.03</t>
  </si>
  <si>
    <t>Interferir en el buen funcionamiento de sistemas o equipos informáticos</t>
  </si>
  <si>
    <t>09.16.99</t>
  </si>
  <si>
    <t>Otros delitos contra la seguridad de los datos y/o sistemas o equipos informáticos</t>
  </si>
  <si>
    <t>09.16.00</t>
  </si>
  <si>
    <t>09.17</t>
  </si>
  <si>
    <t>Tratos o penas crueles, inhumanos o degradantes</t>
  </si>
  <si>
    <t>09.99</t>
  </si>
  <si>
    <t xml:space="preserve">Otros delitos </t>
  </si>
  <si>
    <t>00.00</t>
  </si>
  <si>
    <t xml:space="preserve">No identificado </t>
  </si>
  <si>
    <t>1.23.-</t>
  </si>
  <si>
    <t>De acuerdo con el total de delitos del fuero federal que reportó como respuesta en la pregunta 1.21 anote la cantidad de los mismos especificando el tipo de delito, así como el tipo de ingreso y sexo de las personas.</t>
  </si>
  <si>
    <t>La suma de las cantidades registradas en la columna "Total" debe ser igual a la cantidad reportada como respuesta en la columna "Total" del numeral 2 de la pregunta 1.21, así como corresponder a su desagregación por sexo y tipo de ingreso de las personas.</t>
  </si>
  <si>
    <t>Delitos del fuero federal cometidos por las personas ingresadas a los centros penitenciarios federales, según tipo de ingreso y sexo de las personas</t>
  </si>
  <si>
    <t>I.2 Egresos</t>
  </si>
  <si>
    <t>1.- Beneficios preliberacionales: 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</si>
  <si>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Libertad anticipada: se refiere al mecanismo a través del cual las personas son puestas en libertad de los centros penitenciarios federales tras el cumplimiento de una serie de requisitos previstos en la normatividad, y cuya consecuencia es la extinción de la pena de prisión.</t>
  </si>
  <si>
    <t>Libertad condicionada: se refiere al mecanismo por medio del cual las personas son puestas en libertad de los centros penitenciarios federales tras el cumplimiento de una serie de requisitos previstos en la normatividad, y cuya consecuencia es estar sujetas a supervisión con o sin monitoreo electrónico.</t>
  </si>
  <si>
    <t>Sustitución de la pena: se refiere al mecanismo por el que las personas son puestas en libertad de los centros penitenciarios federales tras el cumplimiento de una serie de requisitos previstos en la normatividad, en virtud de que el Juez de Ejecución determinó sustituir la pena privativa de la libertad por alguna pena o medida de seguridad no privativa de la libertad.</t>
  </si>
  <si>
    <t>2.- Por amnistía o indulto: 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</si>
  <si>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3.- Por cumplimiento de sentencia: se refiere a las personas que son puestas en libertad de los centros penitenciarios federales tras el cumplimiento total de la sanción privativa de la libertad impuesta en la sentencia.</t>
  </si>
  <si>
    <t>4.- Por sentencia absolutoria: se refiere a las personas que son puestas en libertad de los centros penitenciarios federales derivado de una sentencia absolutoria de primera instancia que no fue impugnada por alguna de las partes.</t>
  </si>
  <si>
    <t>5.- Por sentencia revocatoria: 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</si>
  <si>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6.- Por sobreseimiento: 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</si>
  <si>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7.- Por soluciones alternas y/o criterios de oportunidad: 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</si>
  <si>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8.- Sujetas a proceso: 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</si>
  <si>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9.- Otro tipo de egreso: 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</si>
  <si>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I.2.1 Características de las personas egresadas</t>
  </si>
  <si>
    <t>1.- Para cada centro penitenciario federal, en caso de que en la columna "Tipo de centro penitenciario federal" de la pregunta 1.2 haya seleccionado el código 1, 4, 7 o 10, no puede registrar información en la columna "Mujeres" de las preguntas 1.24, 1.25, 1.26 y 1.27.</t>
  </si>
  <si>
    <t>2.- Para cada centro penitenciario federal, en caso de que en la columna "Tipo de centro penitenciario federal" de la pregunta 1.2 haya seleccionado el código 2, 5, 8 u 11, no puede registrar información en la columna "Hombres" de las preguntas 1.24, 1.25, 1.26 y 1.27.</t>
  </si>
  <si>
    <t>1.24.-</t>
  </si>
  <si>
    <t>Anote, por cada uno de los centros penitenciarios federales, la cantidad de personas egresadas durante el año 2021, según su sexo.</t>
  </si>
  <si>
    <t>No debe considerar a las personas egresadas por traslado, extradición, fuga o fallecimiento, pues estas se requieren en la pregunta siguiente.</t>
  </si>
  <si>
    <t>Personas egresadas de los centros penitenciarios federales, según sexo</t>
  </si>
  <si>
    <t>1.25.-</t>
  </si>
  <si>
    <t>Anote, por cada uno de los centros penitenciarios federales, la cantidad de personas egresadas durante el año 2021 por traslado, extradición, fuga o fallecimiento, según su sexo.</t>
  </si>
  <si>
    <t>En el apartado "Personas egresadas por traslado" debe registrar aquellas personas trasladadas a otro centro penitenciario federal, centro penitenciario estatal o traslado internacional.</t>
  </si>
  <si>
    <t>Personas egresadas por traslado</t>
  </si>
  <si>
    <t xml:space="preserve">Personas egresadas por extradición </t>
  </si>
  <si>
    <t>Personas egresadas por fuga</t>
  </si>
  <si>
    <t>Personas egresadas por fallecimiento</t>
  </si>
  <si>
    <t xml:space="preserve">Hombres </t>
  </si>
  <si>
    <t>1.26.-</t>
  </si>
  <si>
    <t xml:space="preserve">De acuerdo con el total de personas egresadas que reportó como repuesta en la pregunta 1.24, anote, por cada uno de los centros penitenciarios federales, la cantidad de las mismas especificando el fuero del delito cometido y sexo. </t>
  </si>
  <si>
    <t>Para cada centro penitenciario federal, la cantidad registrada en la columna "Total" debe ser igual a la cantidad reportada como respuesta en la columna "Total" de la pregunta 1.24, así como corresponder a su desagregación por sexo.</t>
  </si>
  <si>
    <t>En el apartado "Por delitos del fuero común y delitos del fuero federal" debe registrar aquellas personas egresadas que, en su momento, fueron ingresadas a los centros penitenciarios federales por la comisión de delitos tanto del fuero común como del fuero federal; ello en el supuesto de que una persona pudo haber sido ingresada por la comisión de delitos de ambos fueros.</t>
  </si>
  <si>
    <t>Personas egresadas de los centros penitenciarios federales, según fuero del delito cometido y sexo</t>
  </si>
  <si>
    <t>1.27.-</t>
  </si>
  <si>
    <t>De acuerdo con el total de personas egresadas que reportó como respuesta en la pregunta 1.24, anote, por cada uno de los centros penitenciarios federales, la cantidad de las mismas especificando su tipo de egreso y sexo.</t>
  </si>
  <si>
    <t xml:space="preserve">En caso de que registre algún valor numérico o "NS" en el apartado "Otro tipo de egreso", debe anotar el nombre de dicho(s) tipo(s) de egreso en el recuadro destinado para tal efecto que se encuentra al final de la última tabla de respuesta. En caso de que la opción contenida en dicha columna no le aplique, anote "NA" (No aplica) en las celdas correspondientes. </t>
  </si>
  <si>
    <t>(1 de 2)</t>
  </si>
  <si>
    <t>Personas egresadas de los centros penitenciarios federales, según tipo de egreso y sexo</t>
  </si>
  <si>
    <t>Sujeta a proceso</t>
  </si>
  <si>
    <t>Por sentencia absolutoria</t>
  </si>
  <si>
    <t>Por sentencia revocatoria</t>
  </si>
  <si>
    <t>(2 de 2)</t>
  </si>
  <si>
    <t>Por cumplimiento de sentencia</t>
  </si>
  <si>
    <t>Beneficios preliberacionales</t>
  </si>
  <si>
    <t>Por sobreseimiento</t>
  </si>
  <si>
    <t>Por soluciones alternas y/o criterios de oportunidad</t>
  </si>
  <si>
    <t>Por amnistía o indulto</t>
  </si>
  <si>
    <t>Otro tipo de egreso (especifique)</t>
  </si>
  <si>
    <t>Por libertad anticipada</t>
  </si>
  <si>
    <t>Por libertad condicionada</t>
  </si>
  <si>
    <t>Por sustitución de la pena</t>
  </si>
  <si>
    <t>Otro tipo de egreso: (especifique)</t>
  </si>
  <si>
    <t>1.28.-</t>
  </si>
  <si>
    <t>De acuerdo con el total de personas egresadas que reportó como respuesta en la pregunta 1.24, anote la cantidad de las mismas especificando su sexo y la cantidad de delitos cometidos por los que, en su momento, ingresaron.</t>
  </si>
  <si>
    <t>La suma de las cantidades registradas en la columna "Total" debe ser igual a la suma de las cantidades reportadas como respuesta en la columna "Total" de la pregunta 1.24, así como corresponder a su desagregación por sexo.</t>
  </si>
  <si>
    <t>Cantidad de delitos por los que, en su momento, ingresaron</t>
  </si>
  <si>
    <t>I.2.2 Delitos cometidos por las personas egresadas</t>
  </si>
  <si>
    <t>1.- Para las preguntas 1.30 y 1.31, la suma de las cantidades registradas en las desagregaciones de los delitos debe dar como resultado el total del delito principal registrado en los numerales 02.06, 03.04, 04.01, 04.02, 04.05, 06.01, 06.02, 07.01, 07.02, 07.06, 08.01, 08.02, 09.05, 09.07 y 09.16.</t>
  </si>
  <si>
    <t>2.- Para las preguntas 1.30 y 1.31, en caso de que alguno de los delitos listados no se encuentre tipificado en su normatividad aplicable, anote "NA" (No aplica) en la celda correspondiente a la columna "Total" y deje el resto de la fila de dicho delito en blanco.</t>
  </si>
  <si>
    <t xml:space="preserve">3.- Para las preguntas 1.30 y 1.31,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</si>
  <si>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1.30 y 1.31,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</si>
  <si>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1.30 y 1.31, en caso de que la incidencia de registro de información en la clasificación "Otro" de cada bien jurídico sea mayor al 25% del total correspondiente al mismo, debe anotar en el recuadro que se encuentra al final de la última tabla de respuesta el nombre del o de los delitos registrados en dicha clasificación.</t>
  </si>
  <si>
    <t>6.- Para las preguntas 1.30 y 1.31,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</si>
  <si>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1.29.-</t>
  </si>
  <si>
    <t>Anote la cantidad de delitos, según fuero, cometidos por las personas que egresaron durante el año 2021 de los centros penitenciarios federales, especificando el tipo de egreso y sexo de las personas.</t>
  </si>
  <si>
    <t>La suma de las cantidades registradas en la columna "Total" debe ser igual o mayor a la suma de las cantidades reportadas como respuesta en la columna "Total" de la pregunta 1.26, así como corresponder a su desagregación por sexo y fuero del delito cometido; toda vez que una persona egresada pudo, en su momento, estar privada de la libertad por la comisión de uno o más delitos. En caso de que esta instrucción no le aplique, justifíquelo en el recuadro que se encuentra al final de la última tabla de respuesta.</t>
  </si>
  <si>
    <t>Asimismo, la suma de las cantidades registradas en la columna "Total" debe ser igual o mayor a la suma de las cantidades reportadas como respuesta en la columna "Total" de la pregunta 1.27, así como corresponder a su desagregación por sexo y tipo de egreso de las personas. En caso de que esta instrucción no le aplique, justifíquelo en el recuadro que se encuentra al final de la última tabla de respuesta.</t>
  </si>
  <si>
    <t>Delitos cometidos por las personas egresadas de los centros penitenciarios federales, según tipo de egreso y sexo de las personas</t>
  </si>
  <si>
    <t>Otro tipo de egreso</t>
  </si>
  <si>
    <t>1.30.-</t>
  </si>
  <si>
    <t>De acuerdo con el total de delitos del fuero común que reportó como respuesta en la pregunta anterior, anote la cantidad de los mismos especificando el tipo de delito, así como el tipo de egreso y sexo de las personas.</t>
  </si>
  <si>
    <t>La suma de las cantidades registradas en la columna "Total" debe ser igual a la cantidad reportada como respuesta en la columna "Total" del numeral 1 de la pregunta anterior, así como corresponder a su desagregación por sexo y tipo de egreso de las personas.</t>
  </si>
  <si>
    <t>Delitos del fuero común cometidos por las personas egresadas de los centros penitenciarios federales, según tipo de egreso y sexo de las personas</t>
  </si>
  <si>
    <t>07.06.00</t>
  </si>
  <si>
    <t>1.31.-</t>
  </si>
  <si>
    <t>De acuerdo con el total de delitos del fuero federal que reportó como respuesta en la pregunta 1.29, anote la cantidad de los mismos especificando el tipo de delito, así como el tipo de egreso y sexo de las personas.</t>
  </si>
  <si>
    <t>La suma de las cantidades registradas en la columna "Total" debe ser igual a la cantidad reportada como respuesta en la columna "Total" del numeral 2 de la pregunta 1.29, así como corresponder a su desagregación por sexo y tipo de egreso de las personas.</t>
  </si>
  <si>
    <t>Delitos del fuero federal cometidos por las personas egresadas de los centros penitenciarios federales, según tipo de egreso y sexo de las personas</t>
  </si>
  <si>
    <t>I.3 Población privada de la libertad</t>
  </si>
  <si>
    <t>1.- Con sentencia: 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</si>
  <si>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2.- Población privada de la libertad: se refiere a las personas que se encontraban recluidas en los centros penitenciarios federales, ya sea en proceso de recibir sentencia (procesados) o cumpliendo alguna pena de prisión derivada de una sentencia condenatoria (sentenciados).</t>
  </si>
  <si>
    <t>3.- Sentencia definitiva: se refiere a la sentencia que ya no admite recurso judicial alguno. Se dice que la causa está "ejecutoriada" cuando ya han terminado todos los trámites legales y produce, además, el efecto jurídico de cosa juzgada.</t>
  </si>
  <si>
    <t xml:space="preserve">4.- Sentencia no definitiva: se refiere a las sentencias que aún admiten algún recurso judicial o se encuentran ya en proceso de segunda instancia. </t>
  </si>
  <si>
    <t>5.- Sin sentencia: se refiere a todas aquellas personas que se encontraban en proceso de recibir sentencia de primera instancia, incluyendo la población que se encontraba pendiente de ser puesta a disposición del juez correspondiente.</t>
  </si>
  <si>
    <t>I.3.1 Características de las personas privadas de la libertad</t>
  </si>
  <si>
    <t>1.- Para cada centro penitenciario federal, en caso de que en la columna "Tipo de centro penitenciario federal" de la pregunta 1.2 haya seleccionado el código 1, 4, 7 o 10, no puede registrar información en la columna "Mujeres" de las preguntas 1.32, 1.33, 1.34, 1.41, 1.42, 1.44, 1.45, 1.46, 1.47, 1.49, 1.51, 1.53, 1.55, 1.57 y 1.59.</t>
  </si>
  <si>
    <t>2.- Para cada centro penitenciario federal, en caso de que en la columna "Tipo de centro penitenciario federal" de la pregunta 1.2 haya seleccionado el código 2, 5, 8 u 11, no puede registrar información en la columna "Hombres" de las preguntas 1.32, 1.33, 1.34, 1.41, 1.42, 1.44, 1.45, 1.46, 1.47, 1.49, 1.51, 1.53, 1.55, 1.57 y 1.59.</t>
  </si>
  <si>
    <t>3.- Para cada centro penitenciario federal, la cantidad registrada en la columna "Total" de las preguntas 1.33, 1.34, 1.41, 1.42, 1.44, 1.45, 1.46, 1.47, 1.49, 1.51, 1.53, 1.55, 1.57 y 1.59 debe ser igual a la cantidad reportada como respuesta en la columna "Total" de la pregunta 1.32, así como corresponder a su desagregación por sexo.</t>
  </si>
  <si>
    <t>4.- Para las preguntas 1.37, 1.38, 1.39, 1.40 y 1.61, la suma de las cantidades registradas en la columna "Total" debe ser igual a la suma de las cantidades reportadas como respuesta en la columna "Total" de la pregunta 1.32, así como corresponder a su desagregación por sexo.</t>
  </si>
  <si>
    <t>5.- En caso de no conocer alguna de las características solicitadas de las personas privadas de la libertad en los centros penitenciarios federales, debe considerarlas en la clasificación "No identificado" que corresponda.</t>
  </si>
  <si>
    <t>1.32.-</t>
  </si>
  <si>
    <t>Anote, por cada uno de los centros penitenciarios federales, la cantidad de personas privadas de la libertad al cierre del año 2021, según su sexo.</t>
  </si>
  <si>
    <t>Personas privadas de la libertad en los centros penitenciarios federales, según sexo</t>
  </si>
  <si>
    <t>1.33.-</t>
  </si>
  <si>
    <t>De acuerdo con el total de personas privadas de la libertad que reportó como respuesta en la pregunta anterior, anote, por cada uno de los centros penitenciarios federales, la cantidad de las mismas especificando el fuero del delito cometido y sexo.</t>
  </si>
  <si>
    <t>En el apartado "Por delitos del fuero común y delitos del fuero federal" debe registrar aquellas personas privadas de la libertad en los centros penitenciarios federales por la comisión de delitos tanto del fuero común como del fuero federal; ello en el supuesto de que una persona pudo haber cometido delitos de ambos fueros.</t>
  </si>
  <si>
    <t>Personas privadas de la libertad en los centros penitenciarios federales, según fuero del delito cometido y sexo</t>
  </si>
  <si>
    <t>1.34.-</t>
  </si>
  <si>
    <t xml:space="preserve">De acuerdo con el total de personas privadas de la libertad que reportó como respuesta en la pregunta 1.32, anote, por cada uno de los centros penitenciarios federales, la cantidad de las mismas especificando su estatus jurídico y sexo. </t>
  </si>
  <si>
    <t>Personas privadas de la libertad en los centros penitenciarios federales, según estatus jurídico y sexo</t>
  </si>
  <si>
    <t>Sentencia no definitiva</t>
  </si>
  <si>
    <t>Sentencia definitiva</t>
  </si>
  <si>
    <t>Sentencia no identificada</t>
  </si>
  <si>
    <t>1.35.-</t>
  </si>
  <si>
    <t>De acuerdo con el total de personas privadas de la libertad que reportó como respuesta en el apartado "Sin sentencia" de la pregunta anterior, anote la cantidad de las mismas especificando su sexo y el rango de tiempo que llevan en espera de sentencia.</t>
  </si>
  <si>
    <t>La suma de las cantidades registradas en la columna "Total" debe ser igual a la suma de las cantidades reportadas como respuesta en la columna "Subtotal" del apartado "Sin sentencia" de la pregunta anterior, así como corresponder a su desagregación por sexo.</t>
  </si>
  <si>
    <t>Rango de tiempo en espera de sentencia</t>
  </si>
  <si>
    <t>Personas sin sentencia privadas de la libertad en los centros penitenciarios federales, según sexo</t>
  </si>
  <si>
    <t>Menos de 3 meses</t>
  </si>
  <si>
    <t>De 3 meses hasta menos de 6 meses</t>
  </si>
  <si>
    <t>De 6 meses hasta menos de 12 meses</t>
  </si>
  <si>
    <t>12 meses hasta menos de 24 meses</t>
  </si>
  <si>
    <t>24 meses o más</t>
  </si>
  <si>
    <t>1.36.-</t>
  </si>
  <si>
    <t>De acuerdo con el total de personas privadas de la libertad que reportó como respuesta en el apartado "Con sentencia" de la pregunta 1.34, anote la cantidad de las mismas especificando su sexo y el rango de tiempo de la sentencia dictada.</t>
  </si>
  <si>
    <t>La suma de las cantidades registradas en la columna "Total" debe ser igual a la suma de las cantidades reportadas como respuesta en las columnas "Subtotal" del apartado "Con sentencia" de la pregunta 1.34, así como corresponder a su desagregación por sexo.</t>
  </si>
  <si>
    <t>Rango de tiempo de la sentencia</t>
  </si>
  <si>
    <t>Personas con sentencia privadas de la libertad en los centros penitenciarios federales, según sexo</t>
  </si>
  <si>
    <t>Menor a 6 meses</t>
  </si>
  <si>
    <t>De 6 meses hasta menos de 1 año</t>
  </si>
  <si>
    <t>De 1 año hasta menos de 2 años</t>
  </si>
  <si>
    <t>De 2 años hasta menos de 3 años</t>
  </si>
  <si>
    <t>De 3 años hasta menos de 4 años</t>
  </si>
  <si>
    <t>De 4 años hasta menos de 5 años</t>
  </si>
  <si>
    <t>De 5 años hasta menos de 10 años</t>
  </si>
  <si>
    <t>De 10 años hasta menos de 15 años</t>
  </si>
  <si>
    <t>De 15 años hasta menos de 20 años</t>
  </si>
  <si>
    <t>De 20 años hasta menos de 25 años</t>
  </si>
  <si>
    <t>De 25 años hasta menos de 30 años</t>
  </si>
  <si>
    <t>De 30 años hasta menos de 35 años</t>
  </si>
  <si>
    <t>De 35 años hasta menos de 40 años</t>
  </si>
  <si>
    <t>De 40 años hasta menos de 45 años</t>
  </si>
  <si>
    <t>De 45 años hasta menos de 50 años</t>
  </si>
  <si>
    <t>50 años o más</t>
  </si>
  <si>
    <t>1.37.-</t>
  </si>
  <si>
    <t xml:space="preserve">De acuerdo con el total de personas privadas de la libertad que reportó como respuesta en la pregunta 1.32, anote la cantidad de las mismas especificando su rango de edad y sexo. </t>
  </si>
  <si>
    <t>Debe considerar los años cumplidos al cierre del año 2021 de las personas privadas de la libertad en los centros penitenciarios federales.</t>
  </si>
  <si>
    <t>1.38.-</t>
  </si>
  <si>
    <t xml:space="preserve">De acuerdo con el total de personas privadas de la libertad que reportó como respuesta en la pregunta 1.32, anote la cantidad de las mismas especificando su nivel de escolaridad y sexo. </t>
  </si>
  <si>
    <t>Debe considerar el grado máximo de estudios del que hayan cursado todos los años al cierre del año 2021 las personas privadas de la libertad en los centros penitenciarios federales, independientemente de que se cuente con el certificado o título del mismo.</t>
  </si>
  <si>
    <t>1.39.-</t>
  </si>
  <si>
    <t xml:space="preserve">De acuerdo con el total de personas privadas de la libertad que reportó como respuesta en la pregunta 1.32, anote la cantidad de las mismas especificando su nacionalidad y sexo. </t>
  </si>
  <si>
    <t>1.40.-</t>
  </si>
  <si>
    <t xml:space="preserve">De acuerdo con el total de personas privadas de la libertad que reportó como respuesta en la pregunta 1.32, anote la cantidad de las mismas especificando su lugar de residencia habitual y sexo. </t>
  </si>
  <si>
    <t>Entidad federativa donde se encuentra el centro penitenciario federal</t>
  </si>
  <si>
    <t>Entidad federativa distinta a donde se encuentra el centro penitenciario federal</t>
  </si>
  <si>
    <t>1.41.-</t>
  </si>
  <si>
    <t>De acuerdo con el total de personas privadas de la libertad que reportó como respuesta en la pregunta 1.32, anote, por cada uno de los centros penitenciarios federales, la cantidad de las mismas especificando su estado civil y sexo.</t>
  </si>
  <si>
    <t>Personas privadas de la libertad en los centros penitenciarios federales, según estado civil y sexo</t>
  </si>
  <si>
    <t>Unión libre</t>
  </si>
  <si>
    <t>Separadas o separados</t>
  </si>
  <si>
    <t>Viudas o viudos</t>
  </si>
  <si>
    <t>Casadas o casados</t>
  </si>
  <si>
    <t>Solteras o solteros</t>
  </si>
  <si>
    <t>1.42.-</t>
  </si>
  <si>
    <t>De acuerdo con el total de personas privadas de la libertad que reportó como respuesta en la pregunta 1.32, anote, por cada uno de los centros penitenciarios federales, la cantidad de las mismas especificando su sexo y condición de tener hijos.</t>
  </si>
  <si>
    <t>Personas privadas de la libertad en los centros penitenciarios federales, según sexo y condición de tener hijos</t>
  </si>
  <si>
    <t>Con hijos</t>
  </si>
  <si>
    <t xml:space="preserve">Sin hijos </t>
  </si>
  <si>
    <t>1.43.-</t>
  </si>
  <si>
    <t>Anote, por cada uno de los centros penitenciarios federales, la cantidad de hijos de las personas privadas de la libertad en dicho centro al cierre del año 2021, según su sexo y condición edad.</t>
  </si>
  <si>
    <t>Para cada centro penitenciario federal, la cantidad registrada en la columna "Total" debe ser igual o mayor a la cantidad reportada como respuesta en la columna "Subtotal" del apartado “Con hijos” de la pregunta anterior.</t>
  </si>
  <si>
    <t>Hijos de las personas privadas de la libertad en los centros penitenciarios federales, según sexo y condición edad</t>
  </si>
  <si>
    <t>Mayores de edad</t>
  </si>
  <si>
    <t>Menores de edad</t>
  </si>
  <si>
    <t>1.44.-</t>
  </si>
  <si>
    <t>De acuerdo con el total de personas privadas de la libertad que reportó como respuesta en la pregunta 1.32, anote, por cada uno de los centros penitenciarios federales, la cantidad de las mismas especificando su sexo y condición de tener dependientes económicos.</t>
  </si>
  <si>
    <t>Personas privadas de la libertad en los centros penitenciarios federales, según sexo y condición de tener dependientes económicos</t>
  </si>
  <si>
    <t>Con dependientes económicos</t>
  </si>
  <si>
    <t>Sin dependientes económicos</t>
  </si>
  <si>
    <t>1.45.-</t>
  </si>
  <si>
    <t>De acuerdo con el total de personas privadas de la libertad que reportó como respuesta en la pregunta 1.32, anote, por cada uno de los centros penitenciarios federales, la cantidad de las mismas especificando su condición de alfabetismo y sexo.</t>
  </si>
  <si>
    <t>Personas privadas de la libertad en los centros penitenciarios federales, según condición de alfabetismo y sexo</t>
  </si>
  <si>
    <t>1.46.-</t>
  </si>
  <si>
    <t>De acuerdo con el total de personas privadas de la libertad que reportó como respuesta en la pregunta 1.32, anote, por cada uno de los centros penitenciarios federales, la cantidad de las mismas especificando su condición de dominio del español y sexo.</t>
  </si>
  <si>
    <t>Personas privadas de la libertad en los centros penitenciarios federales, según condición de dominio del español y sexo</t>
  </si>
  <si>
    <t>1.47.-</t>
  </si>
  <si>
    <t>De acuerdo con el total de personas privadas de la libertad que reportó como respuesta en la pregunta 1.32, anote, por cada uno de los centros penitenciarios federales, la cantidad de las mismas especificando su condición de hablar alguna lengua indígena y sexo.</t>
  </si>
  <si>
    <t>Personas privadas de la libertad en los centros penitenciarios federales, según condición de hablar alguna lengua indígena y sexo</t>
  </si>
  <si>
    <t xml:space="preserve">No hablan alguna lengua indígena </t>
  </si>
  <si>
    <t>1.48.-</t>
  </si>
  <si>
    <t>De acuerdo con el total de personas privadas de la libertad que reportó como respuesta en el apartado "Hablan alguna lengua indígena" de la pregunta anterior, anote la cantidad de las mismas especificando su sexo y familia lingüística de la lengua indígena que hablan.</t>
  </si>
  <si>
    <t xml:space="preserve">La suma de las cantidades registradas en la columna "Total" debe ser igual o mayor a la suma de las cantidades reportadas como respuesta en la columna "Subtotal" del apartado "Hablan alguna lengua indígena" de la pregunta anterior, así como corresponder a su desagregación por sexo; toda vez que una persona privada de la libertad puede hablar más de una lengua indígena de diferente familia lingüística. </t>
  </si>
  <si>
    <t>Personas privadas de la libertad en los centros penitenciarios federales que hablan alguna lengua indígena, según sexo</t>
  </si>
  <si>
    <t>1.49.-</t>
  </si>
  <si>
    <t>De acuerdo con el total de personas privadas de la libertad que reportó como respuesta en la pregunta 1.32, anote, por cada uno de los centros penitenciarios federales, la cantidad de las mismas especificando su condición de pertenencia a algún pueblo indígena y sexo.</t>
  </si>
  <si>
    <t>Personas privadas de la libertad en los centros penitenciarios federales, según condición de pertenencia a algún pueblo indígena y sexo</t>
  </si>
  <si>
    <t>1.50.-</t>
  </si>
  <si>
    <t>De acuerdo con el total de personas privadas de la libertad que reportó como respuesta en el apartado “Pertenecen a algún pueblo indígena” de la pregunta anterior, anote la cantidad de las mismas especificando su sexo y pueblo indígena de pertenencia.</t>
  </si>
  <si>
    <t>Personas privadas de la libertad en los centros penitenciarios federales que pertenecen a algún pueblo indígena, según sexo</t>
  </si>
  <si>
    <t>1.51.-</t>
  </si>
  <si>
    <t>De acuerdo con el total de personas privadas de la libertad que reportó como respuesta en la pregunta 1.32, anote, por cada uno de los centros penitenciarios federales, la cantidad de las mismas especificando su condición de discapacidad y sexo.</t>
  </si>
  <si>
    <t>Personas privadas de la libertad en los centros penitenciarios federales, según condición de discapacidad y sexo</t>
  </si>
  <si>
    <t>Con discapacidad</t>
  </si>
  <si>
    <t xml:space="preserve">Sin discapacidad </t>
  </si>
  <si>
    <t>1.52.-</t>
  </si>
  <si>
    <t>De acuerdo con el total de personas privadas de la libertad que reportó como respuesta en el apartado "Con discapacidad" de la pregunta anterior, anote la cantidad de las mismas especificando su sexo y tipo de discapacidad.</t>
  </si>
  <si>
    <t>La suma de las cantidades registradas en la columna "Total" debe ser igual o mayor a la suma de las cantidades reportadas como respuesta en la columna "Subtotal" del apartado "Con discapacidad" de la pregunta anterior, así como corresponder a su desagregación por sexo; toda vez que una persona privada de la libertad puede contar con uno o más tipos de discapacidad.</t>
  </si>
  <si>
    <t>Tipo de discapacidad</t>
  </si>
  <si>
    <t>Personas con discapacidad privadas de la libertad en los centros penitenciarios federales, según sexo</t>
  </si>
  <si>
    <t>Dificultad o impedimento para caminar, subir o bajar escalones usando sus piernas</t>
  </si>
  <si>
    <t>Dificultad o impedimento para ver, aun usando lentes</t>
  </si>
  <si>
    <t>Dificultad o impedimento para mover o usar sus brazos o manos</t>
  </si>
  <si>
    <t>Dificultad o impedimento para aprender, recordar o concentrarse por alguna condición intelectual, por ejemplo síndrome de Down</t>
  </si>
  <si>
    <t>Dificultad o impedimento para oír, aun usando aparato auditivo</t>
  </si>
  <si>
    <t>Dificultad o impedimento para hablar o comunicarse (entender o ser entendido(a) por otros)</t>
  </si>
  <si>
    <t>Dificultad o impedimento para bañarse, vestirse o comer</t>
  </si>
  <si>
    <t>Dificultad o impedimento para realizar sus actividades diarias por alguna condicional emocional o mental, por ejemplo esquizofrenia o depresión</t>
  </si>
  <si>
    <t>Otro tipo de discapacidad</t>
  </si>
  <si>
    <t>1.53.-</t>
  </si>
  <si>
    <t>De acuerdo con el total de personas privadas de la libertad que reportó como respuesta en la pregunta 1.32, anote, por cada uno de los centros penitenciarios federales, la cantidad de las mismas especificando su sexo y condición de adicción a sustancias psicoactivas.</t>
  </si>
  <si>
    <t>Personas privadas de la libertad en los centros penitenciarios federales, según sexo y condición de adicción a sustancias psicoactivas</t>
  </si>
  <si>
    <t>Con adicción a sustancias psicoactivas</t>
  </si>
  <si>
    <t>Sin adicción a sustancias psicoactivas</t>
  </si>
  <si>
    <t>1.54.-</t>
  </si>
  <si>
    <t>De acuerdo con el total de personas privadas de la libertad que reportó como respuesta en el apartado "Con adicción a sustancias psicoactivas" de la pregunta anterior, anote la cantidad de las mismas especificando su sexo y tipo de sustancia psicoactiva.</t>
  </si>
  <si>
    <t>La suma de las cantidades registradas en la columna "Total" debe ser igual o mayor a la suma de las cantidades reportadas como respuesta en la columna "Subtotal" del apartado "Con adicción a sustancias psicoactivas" de la pregunta anterior, así como corresponder a su desagregación por sexo; toda vez que una persona privada de la libertad puede presentar adicción a una o más sustancias psicoactivas.</t>
  </si>
  <si>
    <t>Tipo de sustancia psicoactiva</t>
  </si>
  <si>
    <t>Personas con adicción a sustancias psicoactivas privadas de la libertad en los centros penitenciarios federales, según sexo</t>
  </si>
  <si>
    <t>Tabaco</t>
  </si>
  <si>
    <t>Alcohol</t>
  </si>
  <si>
    <t>Mariguana</t>
  </si>
  <si>
    <t>Cocaína (incluyendo sus diferentes formas, como polvo, pasta base y pasta de coca)</t>
  </si>
  <si>
    <t>Crack o piedra</t>
  </si>
  <si>
    <t>Alucinógenos (hongos, peyote, LSD, etc.)</t>
  </si>
  <si>
    <t>Inhalables (tíner, pegamento, activo, etc.)</t>
  </si>
  <si>
    <t>Opio o heroína</t>
  </si>
  <si>
    <t>Estimulantes tipo anfetamínico (drogas de diseño, como tachas, MDMA, cristal, etc.)</t>
  </si>
  <si>
    <t>Otro tipo de sustancia psicoactiva</t>
  </si>
  <si>
    <t>1.55.-</t>
  </si>
  <si>
    <t>De acuerdo con el total de personas privadas de la libertad que reportó como respuesta en la pregunta 1.32, anote, por cada uno de los centros penitenciarios federales, la cantidad de las mismas especificando su condición de tener alguna enfermedad crónica-degenerativa y sexo.</t>
  </si>
  <si>
    <t>Personas privadas de la libertad en los centros penitenciarios federales, según condición de tener alguna enfermedad crónica-degenerativa y sexo</t>
  </si>
  <si>
    <t>Con alguna enfermedad crónica-degenerativa</t>
  </si>
  <si>
    <t>Sin alguna enfermedad crónica-degenerativa</t>
  </si>
  <si>
    <t>1.56.-</t>
  </si>
  <si>
    <t>De acuerdo con el total de personas privadas de la libertad que reportó como respuesta en el apartado "Con alguna enfermedad crónica-degenerativa" de la pregunta anterior, anote la cantidad de las mismas especificando su sexo y tipo de enfermedad crónica-degenerativa.</t>
  </si>
  <si>
    <t>La suma de las cantidades registradas en la columna "Total" debe ser igual o mayor a la suma de las cantidades reportadas como respuesta en la columna "Subtotal" del apartado "Con alguna enfermedad crónica-degenerativa" de la pregunta anterior, así como corresponder a su desagregación por sexo; toda vez que una persona privada de la libertad puede tener una o más enfermedades crónicas-degenerativas.</t>
  </si>
  <si>
    <t>Tipo de enfermedad crónica-degenerativa</t>
  </si>
  <si>
    <t>Personas con alguna enfermedad crónica-degenerativa privadas de la libertad en los centros penitenciarios federales, según sexo</t>
  </si>
  <si>
    <t>Diabetes</t>
  </si>
  <si>
    <t>Cáncer</t>
  </si>
  <si>
    <t>Enfermedades cardiovasculares</t>
  </si>
  <si>
    <t>Enfermedades respiratorias</t>
  </si>
  <si>
    <t>Otra enfermedad crónica-degenerativa</t>
  </si>
  <si>
    <t>1.57.-</t>
  </si>
  <si>
    <t>De acuerdo con el total de personas privadas de la libertad que reportó como respuesta en la pregunta 1.32, anote, por cada uno de los centros penitenciarios federales, la cantidad de las mismas especificando su condición de tener alguna enfermedad mental y/o trastorno cognitivo y sexo.</t>
  </si>
  <si>
    <t>Personas privadas de la libertad en los centros penitenciarios federales, según condición de tener alguna enfermedad mental y/o trastorno cognitivo y sexo</t>
  </si>
  <si>
    <t>Con alguna enfermedad mental y/o trastorno cognitivo</t>
  </si>
  <si>
    <t>Sin alguna enfermedad mental y/o trastorno cognitivo</t>
  </si>
  <si>
    <t>1.58.-</t>
  </si>
  <si>
    <t>De acuerdo con el total de personas privadas de la libertad que reportó como respuesta en el apartado "Con alguna enfermedad mental y/o trastorno cognitivo" de la pregunta anterior, anote la cantidad de las mismas especificando su sexo y tipo de enfermedad mental y/o trastorno cognitivo.</t>
  </si>
  <si>
    <t>La suma de las cantidades registradas en la columna "Total" debe ser igual o mayor a la suma de las cantidades reportadas como respuesta en la columna "Subtotal" del apartado "Con alguna enfermedad mental y/o trastorno cognitivo" de la pregunta anterior, así como corresponder a su desagregación por sexo; toda vez que una persona privada de la libertad puede tener una o más enfermedades mentales y/o trastornos cognitivos.</t>
  </si>
  <si>
    <t>Tipo de enfermedad mental y/o trastorno cognitivo</t>
  </si>
  <si>
    <t>Personas con alguna enfermedad mental y/o trastorno cognitivo privadas de la libertad en los centros penitenciarios federales, según sexo</t>
  </si>
  <si>
    <t>Esquizofrenia y otras psicosis</t>
  </si>
  <si>
    <t>Depresión</t>
  </si>
  <si>
    <t>Trastorno afectivo bipolar</t>
  </si>
  <si>
    <t>Demencia</t>
  </si>
  <si>
    <t>Trastornos del desarrollo (incluido el autismo)</t>
  </si>
  <si>
    <t>Otra enfermedad mental y/o trastorno cognitivo</t>
  </si>
  <si>
    <t>1.59.-</t>
  </si>
  <si>
    <t>De acuerdo con el total de personas privadas de la libertad que reportó como respuesta en la pregunta 1.32, anote, por cada uno de los centros penitenciarios federales, la cantidad de las mismas especificando su condición de tener alguna enfermedad infecciosa y/o parasitaria y sexo.</t>
  </si>
  <si>
    <t>Personas privadas de la libertad en los centros penitenciarios federales, según condición de tener alguna enfermedad infecciosa y/o parasitaria y sexo</t>
  </si>
  <si>
    <t>Con alguna enfermedad infecciosa y/o parasitaria</t>
  </si>
  <si>
    <t>Sin alguna enfermedad infecciosa y/o parasitaria</t>
  </si>
  <si>
    <t>1.60.-</t>
  </si>
  <si>
    <t>De acuerdo con el total de personas privadas de la libertad que reportó como respuesta en el apartado "Con alguna enfermedad infecciosa y/o parasitaria" de la pregunta anterior, anote la cantidad de las mismas especificando su sexo y tipo de enfermedad infecciosa y/o parasitaria.</t>
  </si>
  <si>
    <t>La suma de las cantidades registradas en la columna "Total" debe ser igual o mayor a la suma de las cantidades reportadas como respuesta en la columna "Subtotal" del apartado "Con alguna enfermedad infecciosa y/o parasitaria" de la pregunta anterior, así como corresponder a su desagregación por sexo; toda vez que una persona privada de la libertad puede tener una o más enfermedades infecciosas y/o parasitarias.</t>
  </si>
  <si>
    <t>Tipo de enfermedad infecciosa y/o parasitaria</t>
  </si>
  <si>
    <t>Personas con alguna enfermedad infecciosa y/o parasitaria privadas de la libertad en los centros penitenciarios federales, según sexo</t>
  </si>
  <si>
    <t>Cólera</t>
  </si>
  <si>
    <t>Fiebre tifoidea</t>
  </si>
  <si>
    <t>Amebiasis</t>
  </si>
  <si>
    <t>Tuberculosis</t>
  </si>
  <si>
    <t>Peste</t>
  </si>
  <si>
    <t>Lepra</t>
  </si>
  <si>
    <t>Tétanos</t>
  </si>
  <si>
    <t xml:space="preserve">Escarlatina </t>
  </si>
  <si>
    <t>Tos ferina</t>
  </si>
  <si>
    <t>Sífilis</t>
  </si>
  <si>
    <t>Dengue</t>
  </si>
  <si>
    <t>Hepatitis (tipo A, B, viral)</t>
  </si>
  <si>
    <t>VIH</t>
  </si>
  <si>
    <t>Cisticercosis</t>
  </si>
  <si>
    <t>COVID-19</t>
  </si>
  <si>
    <t>Otra enfermedad infecciosa y/o parasitaria</t>
  </si>
  <si>
    <t>1.61.-</t>
  </si>
  <si>
    <t>De acuerdo con el total de personas privadas de la libertad que reportó como respuesta en la pregunta 1.32, anote la cantidad de las mismas especificando su sexo y la cantidad de delitos cometidos por los que se encontraban privadas de la libertad.</t>
  </si>
  <si>
    <t>Cantidad de delitos por los que se encontraban privadas de la libertad</t>
  </si>
  <si>
    <t>I.3.2 Delitos cometidos por las personas privadas de la libertad</t>
  </si>
  <si>
    <t>1.- Para las preguntas 1.63 y 1.64, la suma de las cantidades registradas en las desagregaciones de los delitos debe dar como resultado el total del delito principal registrado en los numerales 02.06, 03.04, 04.01, 04.02, 04.05, 06.01, 06.02, 07.01, 07.02, 07.06, 08.01, 08.02, 09.05, 09.07 y 09.16.</t>
  </si>
  <si>
    <t>2.- Para las preguntas 1.63 y 1.64, en caso de que alguno de los delitos listados no se encuentre tipificado en su normatividad aplicable, anote "NA" (No aplica) en la celda correspondiente a la columna "Total" y deje el resto de la fila de dicho delito en blanco.</t>
  </si>
  <si>
    <t xml:space="preserve">3.- Para las preguntas 1.63 y 1.64, en caso de que reporte "NA" (No aplica) para algún delito principal registrado en los numerales 02.06, 03.04, 04.01, 04.02, 04.05, 06.01, 06.02, 07.01, 07.02, 07.06, 08.01, 08.02, 09.05, 09.07 y 09.16, sus respectivas desagregaciones también deben reportarse conforme a la instrucción anterior. </t>
  </si>
  <si>
    <t xml:space="preserve">4.- Para las preguntas 1.63 y 1.64, en caso de no conocer el tipo de delito del que se trate en cada bien jurídico, regístrelo en la clasificación “No identificado” correspondiente. En consecuencia, no debe considerarse dentro de la clasificación “Otro” asociada a determinado bien jurídico. </t>
  </si>
  <si>
    <t>5.- Para las preguntas 1.63 y 1.64, en caso de que la incidencia de registro de información en la clasificación "Otro" de cada bien jurídico sea mayor al 25% del total correspondiente al mismo, debe anotar en el recuadro que se encuentra al final de la tabla de respuesta el nombre del o de los delitos registrados en dicha clasificación.</t>
  </si>
  <si>
    <t>6.- Para las preguntas 1.63 y 1.64, en caso de dudas sobre la clasificación de delitos, favor de consultar la Norma Técnica para la Clasificación Nacional de Delitos para Fines Estadísticos: https://www.dof.gob.mx/nota_detalle.php?codigo=5541706&amp;fecha=22/10/2018. De igual forma, puede consultar el Manual de Implementación de la Norma Técnica para la Clasificación Nacional de Delitos para Fines Estadísticos: https://www.snieg.mx/DocumentacionPortal/Normatividad/vigente/manual_implemen_nt_vf_250719.pdf</t>
  </si>
  <si>
    <t>1.62.-</t>
  </si>
  <si>
    <t>Anote la cantidad de delitos, según fuero, cometidos por las personas privadas de la libertad al cierre del año 2021 en los centros penitenciarios federales, especificando el estatus jurídico y sexo de las personas.</t>
  </si>
  <si>
    <t>La suma de las cantidades registradas en la columna "Total" debe ser igual o mayor a la suma de las cantidades reportadas como respuesta en la columna "Total" de la pregunta 1.33, así como corresponder a su desagregación por sexo y fuero del delito cometido; toda vez que una persona puede estar privada de la libertad por la comisión de uno o más delitos. En caso de que esta instrucción no le aplique, justifíquelo en el recuadro que se encuentra al final de la tabla de respuesta.</t>
  </si>
  <si>
    <t>Asimismo, la suma de las cantidades registradas en la columna "Total" debe ser igual o mayor a la suma de las cantidades reportadas como respuesta en la columna "Total" de la pregunta 1.34, así como corresponder a su desagregación por sexo y estatus jurídico de las personas. En caso de que esta instrucción no le aplique, justifíquelo en el recuadro que se encuentra al final de la tabla de respuesta.</t>
  </si>
  <si>
    <t>Delitos cometidos por las personas privadas de la libertad en los centros penitenciarios federales, según estatus jurídico y sexo de las personas</t>
  </si>
  <si>
    <t>1.63.-</t>
  </si>
  <si>
    <t>De acuerdo con el total de delitos del fuero común que reportó como respuesta en la pregunta anterior, anote la cantidad de los mismos especificando el tipo de delito, así como el estatus jurídico y sexo de las personas.</t>
  </si>
  <si>
    <t>La suma de las cantidades registradas en la columna "Total" debe ser igual a la cantidad reportada como respuesta en la columna "Total" del numeral 1 la pregunta anterior, así como corresponder a su desagregación por sexo y estatus jurídico de las personas.</t>
  </si>
  <si>
    <t>Delitos del fuero común cometidos por las personas privadas de la libertad en los centros penitenciarios federales, según estatus jurídico y sexo de las personas</t>
  </si>
  <si>
    <t>1.64.-</t>
  </si>
  <si>
    <t>De acuerdo con el total de delitos del fuero federal que reportó como respuesta en la pregunta 1.62, anote la cantidad de los mismos especificando el tipo de delito, así como el estatus jurídico y sexo de las personas.</t>
  </si>
  <si>
    <t>La suma de las cantidades registradas en la columna "Total" debe ser igual a la cantidad reportada como respuesta para el numeral 2 en la columna "Total" de la pregunta 1.62, así como corresponder a su desagregación por sexo y estatus jurídico de las personas.</t>
  </si>
  <si>
    <t>Delitos del fuero federal cometidos por las personas privadas de la libertad en los centros penitenciarios federales, según estatus jurídico y sexo de las personas</t>
  </si>
  <si>
    <t>I.4 Exploración específica de delitos seleccionados</t>
  </si>
  <si>
    <t>1.65.-</t>
  </si>
  <si>
    <t>Tabla resumen. Los datos que se presentan en la siguiente tabla derivan del total de delitos seleccionados cometidos por las personas privadas de la libertad en los centros penitenciarios federales que reportó como respuesta en las tablas de las preguntas 1.63 y 1.64. Dichos datos serán utilizados como base para la respuesta de la pregunta subsecuente.</t>
  </si>
  <si>
    <t>La suma de las cantidades registradas en los delitos 01.01.01.01.05.01, 01.01.01.01.05.02 y 01.01.01.01.05.09 debe dar como resultado el total del delito principal registrado en el numeral 01.01.</t>
  </si>
  <si>
    <t>La suma de las cantidades registradas en los delitos 06.02.01, 06.02.02, 06.02.03, 06.02.99 y 06.02.00 debe dar como resultado el total del delito principal registrado en el numeral 06.02.</t>
  </si>
  <si>
    <t>Delitos seleccionados</t>
  </si>
  <si>
    <t>Delitos seleccionados cometidos por las personas privadas de la libertad en los centros penitenciarios federales, según estatus jurídico y sexo de las personas</t>
  </si>
  <si>
    <t>01.01.01.01.05.01</t>
  </si>
  <si>
    <t>Homicidio doloso</t>
  </si>
  <si>
    <t>01.01.01.01.05.02</t>
  </si>
  <si>
    <t>Homicidio culposo</t>
  </si>
  <si>
    <t>01.01.01.01.05.09</t>
  </si>
  <si>
    <t>Tortura</t>
  </si>
  <si>
    <t>1.66.-</t>
  </si>
  <si>
    <t>De acuerdo con la respuesta de la pregunta 1.32, anote la cantidad de personas que se encontraban privadas de la libertad por la comisión de delitos seleccionados, según su sexo.</t>
  </si>
  <si>
    <t>La cantidad registrada en la columna "Total" del numeral 01.01 debe ser igual o menor a la suma de las cantidades reportadas como respuesta en la columna "Total" de la pregunta 1.32, así como corresponder a su desagregación por sexo.</t>
  </si>
  <si>
    <t xml:space="preserve">Para cada desagregación de los delitos seleccionados, la cantidad registrada en la columna "Total" debe ser igual o menor a la cantidad reportada como respuesta en la columna "Total" de la pregunta anterior, así como corresponder a su desagregación por sexo. En caso de que esta instrucción no le aplique, justifíquelo en el recuadro que se encuentra al final de la tabla de respuesta. </t>
  </si>
  <si>
    <t xml:space="preserve"> Personas privadas de la libertad en los centros penitenciarios por delitos seleccionados, según sexo</t>
  </si>
  <si>
    <t xml:space="preserve">I.5 Mujeres privadas de la libertad embarazadas, en periodo de lactancia o con hijos menores de tres años </t>
  </si>
  <si>
    <t>Instrucciones generales para las preguntas de la subsección:</t>
  </si>
  <si>
    <t>1.- Para cada centro penitenciario federal, en caso de que en la columna "Tipo de centro penitenciario federal" de la pregunta 1.2 haya seleccionado el código 1, 4, 7 o 10, no puede registrar información.</t>
  </si>
  <si>
    <t>2.- Para cada centro penitenciario federal, en caso de no haber reportado un dato numérico mayor a cero en la pregunta 1.68, anote una "X" en la columna "No aplica" de las preguntas 1.69, 1.70 y 1.71, y deje el resto de la fila en blanco.</t>
  </si>
  <si>
    <t>1.67.-</t>
  </si>
  <si>
    <t>Anote, por cada uno de los centros penitenciarios federales, la cantidad de mujeres privadas de la libertad que se encontraban embarazadas y/o en periodo de lactancia al cierre del año 2021.</t>
  </si>
  <si>
    <t>Para cada centro penitenciario federal, la cantidad registrada en la columna "Total" debe ser igual o menor a la cantidad reportada como respuesta en la columna "Mujeres" de la pregunta 1.32.</t>
  </si>
  <si>
    <t xml:space="preserve">Mujeres embarazadas y/o en periodo de lactancia privadas de la libertad en los centros penitenciarios federales </t>
  </si>
  <si>
    <t xml:space="preserve">Embarazadas </t>
  </si>
  <si>
    <t xml:space="preserve"> En periodo de lactancia</t>
  </si>
  <si>
    <t>Embarazadas y en periodo de lactancia</t>
  </si>
  <si>
    <t>1.68.-</t>
  </si>
  <si>
    <t>Anote, por cada uno de los centros penitenciarios federales, la cantidad de mujeres privadas de la libertad que tuvieron consigo a sus hijos menores de tres años al cierre del año 2021.</t>
  </si>
  <si>
    <t>Para cada centro penitenciario federal, la cantidad registrada debe ser igual o menor a la cantidad reportada como respuesta en la columna "Mujeres" del apartado "Con hijos" de la pregunta 1.42.</t>
  </si>
  <si>
    <t xml:space="preserve">Mujeres privadas de la libertad en los centros penitenciarios federales con hijos menores de tres años </t>
  </si>
  <si>
    <t>1.69.-</t>
  </si>
  <si>
    <t>Anote, por cada uno de los centros penitenciarios federales, la cantidad de menores de tres años de edad que permanecían con sus madres privadas de la libertad en el centro penitenciario federal al cierre del año 2021, según su edad y sexo.</t>
  </si>
  <si>
    <t>Para cada centro penitenciario federal, la cantidad registrada en la columna "Total" debe ser igual o mayor a la cantidad reportada como respuesta en la pregunta anterior.</t>
  </si>
  <si>
    <t>Para cada centro penitenciario federal, la cantidad registrada en la columna "Total" debe ser igual o menor a la cantidad reportada como respuesta en la columna "Subtotal" del apartado "Menores de edad" de la pregunta 1.43, así como corresponder a su desagregación por sexo.</t>
  </si>
  <si>
    <t>No aplica</t>
  </si>
  <si>
    <t>Menores de tres años que permanecieron con sus madres privadas de la libertad en los centros penitenciarios federales, según edad y sexo</t>
  </si>
  <si>
    <t>Menores de un año</t>
  </si>
  <si>
    <t>Un año</t>
  </si>
  <si>
    <t>Dos años</t>
  </si>
  <si>
    <t>1.70.-</t>
  </si>
  <si>
    <t>De acuerdo con el total de menores de tres años de edad que reportó como respuesta en la pregunta anterior, anote, por cada uno de los centros penitenciarios federales, la cantidad de los mismos especificando su sexo y condición de haber nacido durante la privación de la libertad de su madre.</t>
  </si>
  <si>
    <t>Para cada centro penitenciario federal, la cantidad registrada en la columna "Total" debe ser igual a la cantidad reportada como respuesta en la columna "Total" de la pregunta anterior, así como corresponder a su desagregación por sexo.</t>
  </si>
  <si>
    <t>Menores de tres años que permanecieron con sus madres privadas de la libertad en los centros penitenciarios federales, según sexo y condición de haber nacido durante la privación de la libertad de su madre</t>
  </si>
  <si>
    <t>Nacidos durante la privación de la libertad de su madre</t>
  </si>
  <si>
    <t>Nacidos antes de la privación de la libertad de su madre</t>
  </si>
  <si>
    <t>1.71.-</t>
  </si>
  <si>
    <t xml:space="preserve">De acuerdo con el total de menores de tres años de edad que reportó como respuesta en la pregunta 1.69, anote, por cada uno de los centros penitenciarios federales, la cantidad de los mismos que se encontraban recibiendo algún tipo de educación inicial, según su sexo. </t>
  </si>
  <si>
    <t xml:space="preserve">Para cada centro penitenciario federal, la cantidad registrada en la columna "Total" debe ser igual o menor a la cantidad reportada como respuesta en la columna "Total" de la pregunta 1.69, así como corresponder a su desagregación por sexo. </t>
  </si>
  <si>
    <t>Menores de tres años que se encontraban recibiendo algún tipo de educación inicial en los centros penitenciarios federales, según sexo</t>
  </si>
  <si>
    <t xml:space="preserve">I.6 Régimen de visitas  </t>
  </si>
  <si>
    <t>Instrucción general para las preguntas de la subsección:</t>
  </si>
  <si>
    <t>1.- Además de las visitas presenciales, en caso de que exista alguna disposición normativa y/o administrativa que permita que las personas privadas de la libertad ejerzan su derecho de recibir visitas a través videollamadas, debe considerar las visitas realizadas por dicho medio de comunicación.</t>
  </si>
  <si>
    <t>1.72.-</t>
  </si>
  <si>
    <t>Indique, por cada uno de los centros penitenciarios federales, si al cierre del año 2021 contaba con información sobre las visitas efectuadas a la población privada de la libertad, así como de las personas visitantes autorizadas. En caso afirmativo, anote la cantidad de visitas realizadas durante el referido año a la población privada de la libertad, según el sexo de las personas privadas de la libertad visitadas. Asimismo, anote la cantidad de personas visitantes autorizadas, según su sexo y lugar de residencia.</t>
  </si>
  <si>
    <t>Para la tabla I, en caso de que determinado centro penitenciario federal no haya contado con información sobre las visitas efectuadas a la población privada de la libertad,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</si>
  <si>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Para la tabla II, en caso de que determinado centro penitenciario federal no haya contado con información sobre las personas visitantes autorizadas, o no cuente con información para determinarlo, indíquelo en la columna correspondiente conforme al catálogo respectivo y deje el resto de la fila en blanco. Esta información debe ser consistente con la reportada como respuesta en la pregunta 6.4 del módulo 1 de este censo (Sistema de información sobre las personas visitantes autorizadas y de visitas efectuadas). En caso de que lo anterior no le aplique, justifíquelo en el recuadro que se encuentra al final de la última tabla de respuesta.</t>
  </si>
  <si>
    <t>En la tabla I debe considerar las visitas efectuadas a las personas privadas de la libertad, según el sexo de las personas privadas de la libertad visitadas; independientemente de que dichas personas sean las mismas.</t>
  </si>
  <si>
    <t xml:space="preserve">Para cada centro penitenciario federal, en caso de que en la columna "Tipo de centro penitenciario federal" de la pregunta 1.2 haya seleccionado el código 1, 4, 7 o 10, no puede registrar información en la columna "Mujeres" de la tabla I. </t>
  </si>
  <si>
    <t xml:space="preserve">Para cada centro penitenciario federal, en caso de que en la columna "Tipo de centro penitenciario federal" de la pregunta 1.2 haya seleccionado el código 2, 5, 8 u 11, no puede registrar información en la columna "Hombres" de la tabla I. </t>
  </si>
  <si>
    <t>I) Visitas efectuadas a las personas privadas de la libertad</t>
  </si>
  <si>
    <t>¿Contaba con información sobre las visitas efectuadas a la población privada de la libertad?
(1. Sí / 2. No / 9. No se sabe)</t>
  </si>
  <si>
    <t>Visitas efectuadas a las personas privadas de la libertad, según sexo de las personas privadas de la libertad visitadas</t>
  </si>
  <si>
    <t>II) Personas visitantes autorizadas</t>
  </si>
  <si>
    <t>¿Contaba con información sobre las personas visitantes autorizadas?
(1. Sí / 2. No / 9. No se sabe)</t>
  </si>
  <si>
    <t>Personas visitantes autorizadas, según lugar de residencia y sexo</t>
  </si>
  <si>
    <t>1.73.-</t>
  </si>
  <si>
    <t xml:space="preserve">De acuerdo con el total de visitas efectuadas a las personas privadas de la libertad que reportó como respuesta en la pregunta anterior, anote, por cada uno de los centros penitenciarios federales, la cantidad de las mismas que fueron realizadas por sus defensores, según el sexo de las personas privadas de la libertad visitadas. </t>
  </si>
  <si>
    <t>Para cada centro penitenciario federal, en caso de que haya seleccionado el código "2" o "9" en la columna "¿Contaba con información sobre las visitas efectuadas a la población privada de la libertad?" de la tabla I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</si>
  <si>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 columna "Mujeres".</t>
  </si>
  <si>
    <t>Para cada centro penitenciario federal, en caso de que en la columna "Tipo de centro penitenciario federal" de la pregunta 1.2 haya seleccionado el código 2, 5, 8 u 11, no puede registrar información en la columna "Hombres".</t>
  </si>
  <si>
    <t>Para cada centro penitenciario federal, la cantidad registrada en la columna "Total" debe ser igual o menor a la cantidad reportada como respuesta en la columna "Total" de la tabla I de la pregunta anterior, así como corresponder a su desagregación por sexo.</t>
  </si>
  <si>
    <t>Visitas efectuadas a las personas privadas de la libertad por parte de sus defensores, según sexo de las personas privadas de la libertad visitadas</t>
  </si>
  <si>
    <t>II.1 Incidentes en los centros penitenciarios</t>
  </si>
  <si>
    <t>1.- Incidentes: 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</si>
  <si>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2.- Evasión de presos: 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</si>
  <si>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3.- Muertes por otras causas externas: 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</si>
  <si>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II.1.1 Incidentes</t>
  </si>
  <si>
    <t>Instrucción general para las preguntas del apartado:</t>
  </si>
  <si>
    <t>1.- No debe considerar a aquellas personas privadas de la libertad fallecidas por causas distintas a la ocurrencia de incidentes al interior de los centros penitenciarios federales, toda vez que dicha información se requiere en el siguiente apartado.</t>
  </si>
  <si>
    <t>2.1.-</t>
  </si>
  <si>
    <t xml:space="preserve">Anote, por cada uno de los centros penitenciarios federales, la cantidad de incidentes, según tipo, ocurridos durante el año 2021, así como la cantidad de personas privadas de la libertad involucradas en estos. </t>
  </si>
  <si>
    <t>Para cada centro penitenciario federal, la cantidad registrada en la columna "Total" debe ser igual o menor a la cantidad reportada en la columna "Personas privadas de la libertad involucradas".</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</si>
  <si>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</si>
  <si>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Incidentes ocurridos en los centros penitenciarios federales, según tipo</t>
  </si>
  <si>
    <t>Personas privadas de la libertad involucradas</t>
  </si>
  <si>
    <t>Fuga o evasión de presos</t>
  </si>
  <si>
    <t>Intento de fuga o evasión de presos</t>
  </si>
  <si>
    <t>Motines</t>
  </si>
  <si>
    <t>Riñas</t>
  </si>
  <si>
    <t>Daños a la infraestructura penitenciaria</t>
  </si>
  <si>
    <t>Manifestación de inconformidades
(huelga de hambre, quema de ropa o colchones, etc.)</t>
  </si>
  <si>
    <t>Otro tipo de incidente
(especifique)</t>
  </si>
  <si>
    <t>Otro tipo de incidente:
(especifique)</t>
  </si>
  <si>
    <t>2.2.-</t>
  </si>
  <si>
    <t>De acuerdo con el total de incidentes que reportó como respuesta en la pregunta anterior, anote la cantidad de los mismos especificando su tipo y sitio de ocurrencia; utilizando para tal efecto el catálogo que se presenta en la parte inferior de la siguiente tabla.</t>
  </si>
  <si>
    <t>La suma de las cantidades registradas en la columna "Total" debe ser igual a la suma de las cantidades reportadas como respuesta en la columna "Total" de la pregunta anterior, así como corresponder a su desagregación por tipo de incidente.</t>
  </si>
  <si>
    <t xml:space="preserve">Para cada tipo de incidente, la cantidad registrada en la columna "Total" debe ser igual o menor a la suma de las cantidades reportadas en las columnas correspondientes al apartado "Sitio de ocurrencia", toda vez que un incidente pudo haber ocurrido en uno o más sitios. </t>
  </si>
  <si>
    <t>Para cada tipo de incidente, la cantidad registrada en cada una de las columnas correspondientes al apartado "Sitio de ocurrencia" debe ser igual o menor a la cantidad reportada en la columna "Total".</t>
  </si>
  <si>
    <t>Tipos de incidentes</t>
  </si>
  <si>
    <t>Incidentes ocurridos en los centros penitenciarios federales, según sitio de ocurrencia</t>
  </si>
  <si>
    <t>Sitio de ocurrencia
(ver catálogo)</t>
  </si>
  <si>
    <t>Manifestación de inconformidades (huelga de hambre, quema de ropa o colchones, etc.)</t>
  </si>
  <si>
    <t>Otro tipo de incidente</t>
  </si>
  <si>
    <t>Catálogo de sitio de ocurrencia de los incidentes</t>
  </si>
  <si>
    <t>Celdas</t>
  </si>
  <si>
    <t>Canchas deportivas (fútbol, baloncesto, voleibol, etc.)</t>
  </si>
  <si>
    <t>Dormitorios para el personal</t>
  </si>
  <si>
    <t>Gimnasios</t>
  </si>
  <si>
    <t>Áreas de visitita familiar</t>
  </si>
  <si>
    <t xml:space="preserve">Juzgados </t>
  </si>
  <si>
    <t xml:space="preserve">Áreas de visita conyugal </t>
  </si>
  <si>
    <t>Comedores</t>
  </si>
  <si>
    <t>Locutorios</t>
  </si>
  <si>
    <t>Espacios para culto religioso</t>
  </si>
  <si>
    <t>Hospitales, consultorios médicos y/o camas hospitalarias</t>
  </si>
  <si>
    <t>Áreas de esparcimiento y recreación (para ver televisión, bailar, pintar, dibujar, etc.)</t>
  </si>
  <si>
    <t>Consultorios de atención psicológica y/o psiquiátrica</t>
  </si>
  <si>
    <t xml:space="preserve">Patios </t>
  </si>
  <si>
    <t>Salas de desintoxicación</t>
  </si>
  <si>
    <t>Lavanderías</t>
  </si>
  <si>
    <t>Talleres de oficios</t>
  </si>
  <si>
    <t>Otros espacios</t>
  </si>
  <si>
    <t>Aulas escolares</t>
  </si>
  <si>
    <t>2.3.-</t>
  </si>
  <si>
    <t>Indique, por cada uno de los centros penitenciarios federales, si durante el año 2021 hubo personas fallecidas y/o personas heridas con motivo de la ocurrencia de incidentes. En caso afirmativo, anote la cantidad de personas fallecidas y/o de personas heridas durante el referido año, según su tipo y sexo.</t>
  </si>
  <si>
    <t>Para cada centro penitenciario federal, en caso de no haber registrado un dato numérico mayor a cero en la columna "Total" de la pregunta 2.1, anote una "X" en la columna "No aplica" y deje el resto de la fila en blanco.</t>
  </si>
  <si>
    <t>En caso de que durante la ocurrencia de incidentes al interior de determinado centro penitenciario federal no hayan existido personas fallecidas, o no cuente con información para determinarlo, indíquelo en la columna correspondiente conforme al catálogo respectivo y deje en blanco las columnas correspondientes al grupo "Personas fallecidas, según tipo y sexo".</t>
  </si>
  <si>
    <t>En caso de que durante la ocurrencia de incidentes al interior de determinado centro penitenciario federal no hayan existido personas heridas, o no cuente con información para determinarlo, indíquelo en la columna correspondiente conforme al catálogo respectivo y deje en blanco las columnas correspondientes al grupo "Personas heridas, según tipo y sexo".</t>
  </si>
  <si>
    <t>Para cada centro penitenciario federal, en caso de que en la columna "Tipo de centro penitenciario federal" de la pregunta 1.2 haya seleccionado el código 1, 4, 7 o 10, no puede registrar información en la columna "Mujeres" del apartado "Personas privadas de la libertad", tanto del grupo "Personas fallecidas, según tipo y sexo" como del grupo "Personas heridas, según tipo y sexo".</t>
  </si>
  <si>
    <t>Para cada centro penitenciario federal, en caso de que en la columna "Tipo de centro penitenciario federal" de la pregunta 1.2 haya seleccionado el código 2, 5, 8 u 11, no puede registrar información en la columna "Hombres" del apartado "Personas privadas de la libertad", tanto del grupo "Personas fallecidas, según tipo y sexo" como del grupo "Personas heridas, según tipo y sexo".</t>
  </si>
  <si>
    <t>¿Hubo personas fallecidas con motivo de la ocurrencia de algún incidente?
(1. Sí / 2. No / 9. No se sabe)</t>
  </si>
  <si>
    <t>Personas fallecidas, según tipo y sexo</t>
  </si>
  <si>
    <t>¿Hubo personas heridas con motivo de la ocurrencia de algún incidente?
(1. Sí / 2. No / 9. No se sabe)</t>
  </si>
  <si>
    <t>Personas heridas, según tipo y sexo</t>
  </si>
  <si>
    <t>Personas privadas de la libertad</t>
  </si>
  <si>
    <t>Personal de los centros penitenciarios federales</t>
  </si>
  <si>
    <t>Externos</t>
  </si>
  <si>
    <t>2.4.-</t>
  </si>
  <si>
    <t xml:space="preserve">De acuerdo con el total de personas privadas de la libertad fallecidas que reportó como respuesta en la pregunta anterior, anote, por cada uno de los centros penitenciarios federales, la cantidad de las mismas especificando la causa de fallecimiento y sexo. </t>
  </si>
  <si>
    <t>Para cada centro penitenciario federal, en caso de no haber registrado un dato numérico mayor a cero en la columna "Total" de la pregunta 2.1 y/o no haber registrado un dato numérico mayor a cero en las columnas "Hombres" y "Mujeres" del apartado "Personas privadas de la libertad" del grupo "Personas fallecidas, según tipo y sexo" de la pregunta anterior, anote una "X" en la columna "No aplica" y deje el resto de la fila en blanco.</t>
  </si>
  <si>
    <t>Para cada centro penitenciario federal, en caso de que en la columna "Tipo de centro penitenciario federal" de la pregunta 1.2 haya seleccionado el código 1, 4, 7 o 10, no puede registrar información en las columnas "Mujeres".</t>
  </si>
  <si>
    <t>Para cada centro penitenciario federal, en caso de que en la columna "Tipo de centro penitenciario federal" de la pregunta 1.2 haya seleccionado el código 2, 5, 8 u 11, no puede registrar información en las columnas "Hombres".</t>
  </si>
  <si>
    <t xml:space="preserve">Para cada centro penitenciario federal, la cantidad registrada en la columna "Total" debe ser igual a la suma de las cantidades reportadas como respuesta en las columnas "Hombres" y "Mujeres" del apartado "Personas privadas de la libertad" del grupo "Personas fallecidas, según tipo y sexo" de la pregunta anterior, así como corresponder a su desagregación por sexo. </t>
  </si>
  <si>
    <t>Personas privadas de la libertad fallecidas como consecuencia de los incidentes ocurridos en los centros penitenciarios federales, según causa de fallecimiento y sexo</t>
  </si>
  <si>
    <t xml:space="preserve">Homicidio </t>
  </si>
  <si>
    <t xml:space="preserve">Suicidio </t>
  </si>
  <si>
    <t>Accidentes</t>
  </si>
  <si>
    <t>Otras causas externas</t>
  </si>
  <si>
    <t>Doloso</t>
  </si>
  <si>
    <t>Culposo</t>
  </si>
  <si>
    <t>2.5.-</t>
  </si>
  <si>
    <t>De acuerdo con el total de personas privadas de la libertad fallecidas por homicidio o suicidio que reportó como respuesta en la pregunta anterior,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</si>
  <si>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anterior,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</si>
  <si>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anterior, así como corresponder a su desagregación por sexo.</t>
  </si>
  <si>
    <t>Instrumento utilizado para la comisión</t>
  </si>
  <si>
    <t>Personas privadas de la libertad fallecidas por homicidio o suicidio como consecuencia de los incidentes ocurridos en los centros penitenciarios federales, según causa del fallecimiento y sexo</t>
  </si>
  <si>
    <t>Con arma de fuego</t>
  </si>
  <si>
    <t>Con arma blanca</t>
  </si>
  <si>
    <t>Con alguna parte del cuerpo</t>
  </si>
  <si>
    <t>Con otro instrumento</t>
  </si>
  <si>
    <t>Con dos o más instrumentos</t>
  </si>
  <si>
    <t>2.6.-</t>
  </si>
  <si>
    <t>De acuerdo con el total de personas privadas de la libertad fallecidas por homicidio o suicidio que reportó como respuesta en el numeral "Con otro instrumento" de la pregunta anterior, anote la cantidad de las mismas especificando el objeto utilizado para tal cometido, causa del fallecimiento y sexo.</t>
  </si>
  <si>
    <t>La suma de las cantidades registradas en la columna "Total" del apartado "Homicidio" debe ser igual a la cantidad reportada como respuesta para el numeral 4 en la columna "Total" del apartado "Homicidio" de la pregunta anterior, así como corresponder a su desagregación por sexo y tipo de homicidio.</t>
  </si>
  <si>
    <t>La suma de las cantidades registradas en la columna "Total" del apartado "Suicidio” debe ser igual a la cantidad reportada como respuesta para el numeral 4 en la columna "Total" del apartado "Suicidio" de la pregunta anterior, así como corresponder a su desagregación por sexo.</t>
  </si>
  <si>
    <t>En caso de que registre algún valor numérico o "NS" para el numeral 7, debe anotar el nombre de dicho(s) objeto(s) en el recuadro destinado para tal efecto que se encuentra al final de la tabla de respuesta. En caso de que la opción contenida en dicho numeral no le aplique, anote "NA" (No aplica) en las celdas correspondientes.</t>
  </si>
  <si>
    <t>Objeto utilizado para la comisión</t>
  </si>
  <si>
    <t>Pantalones</t>
  </si>
  <si>
    <t>Agujetas, hilos, cuerdas o lazos</t>
  </si>
  <si>
    <t>Cables</t>
  </si>
  <si>
    <t>Sábanas o almohadas</t>
  </si>
  <si>
    <t>Cinturones</t>
  </si>
  <si>
    <t>Sustancias tóxicas, fármacos u otros elementos nocivos para la salud</t>
  </si>
  <si>
    <t>Otro objeto (especifique)</t>
  </si>
  <si>
    <t>Otro objeto:
(especifique)</t>
  </si>
  <si>
    <t xml:space="preserve">II.1.2 Personas fallecidas al interior de los centros penitenciarios federales por causas distintas a incidentes ocurridos </t>
  </si>
  <si>
    <t>1.- No debe considerar a aquellas personas privadas de la libertad fallecidas como consecuencia de la ocurrencia de incidentes al interior de los centros penitenciarios federales, toda vez que dicha información se requiere en el apartado anterior.</t>
  </si>
  <si>
    <t>1.- Muertes por causas naturales: se refiere a aquellas muertes atribuibles principalmente a una enfermedad o a un fallo interno del organismo, por ejemplo, la provocada por enfermedades vinculadas a la edad, infartos de miocardio o complicaciones derivadas de infecciones víricas, entre otras.</t>
  </si>
  <si>
    <t>2.7.-</t>
  </si>
  <si>
    <t xml:space="preserve">Anote, por cada uno de los centros penitenciarios federales, la cantidad de personas privadas de la libertad fallecidas durante el año 2021 al interior del mismo, según causa de fallecimiento y sexo. </t>
  </si>
  <si>
    <t>Personas privadas de la libertad fallecidas al interior de los centros penitenciarios federales, según causa de fallecimiento y sexo</t>
  </si>
  <si>
    <t>Causas naturales</t>
  </si>
  <si>
    <t>2.8.-</t>
  </si>
  <si>
    <t>De acuerdo con el total de personas privadas de la libertad fallecidas por causas naturales que reportó como respuesta en la pregunta anterior, anote, por cada uno de los centros penitenciarios federales, la cantidad de las mismas que fallecieron por COVID-19, según su sexo.</t>
  </si>
  <si>
    <t>Para cada centro penitenciario federal, en caso de no haber registrado un dato numérico mayor a cero en la columna "Subtotal" del apartado "Causas naturales" de la pregunta anterior, anote una "X" en la columna "No aplica" y deje el resto de la fila en blanco.</t>
  </si>
  <si>
    <t>Para cada centro penitenciario federal, la cantidad registrada en la columna "Total" debe ser igual o menor a la cantidad reportada como respuesta en la columna "Subtotal" del apartado "Causas naturales" de la pregunta anterior, así como corresponder a su desagregación por sexo.</t>
  </si>
  <si>
    <t>Personas privadas de la libertad fallecidas al interior de los centros penitenciarios federales por COVID-19, según sexo</t>
  </si>
  <si>
    <t>2.9.-</t>
  </si>
  <si>
    <t>De acuerdo con el total de personas privadas de la libertad fallecidas por homicidio o suicidio que reportó como respuesta en la pregunta 2.7, anote la cantidad de las mismas especificando el instrumento utilizado para tal cometido, causa del fallecimiento y sexo.</t>
  </si>
  <si>
    <t>La suma de las cantidades registradas en la columna "Total" del apartado "Homicidio" debe ser igual a la suma de las cantidades reportadas como respuesta en la columna "Subtotal" del apartado "Homicidio" de la pregunta 2.7, así como corresponder a su desagregación por sexo y tipo de homicidio.</t>
  </si>
  <si>
    <t>La suma de las cantidades registradas en la columna "Total" del apartado "Suicidio” debe ser igual a la suma de las cantidades reportadas como respuesta en la columna "Subtotal" del apartado "Suicidio" de la pregunta 2.7, así como corresponder a su desagregación por sexo.</t>
  </si>
  <si>
    <t>Personas privadas de la libertad fallecidas por homicidio o suicidio al interior de los centros penitenciarios federales, según causa del fallecimiento y sexo</t>
  </si>
  <si>
    <t>2.10.-</t>
  </si>
  <si>
    <t>II.1.3 Mecanismos para el tratamiento y la prevención de incidentes en los centros penitenciarios federales</t>
  </si>
  <si>
    <t>2.11.-</t>
  </si>
  <si>
    <t>Indique si durante el año 2021 los centros penitenciarios federales implementaron acciones para prevenir incidentes. En caso afirmativo, señale el tipo de acciones implementadas durante el referido año.</t>
  </si>
  <si>
    <t>En caso de que los centros penitenciarios federales no hayan implementado acciones para prevenir incidentes, o no cuente con información para determinarlo, indíquelo en la columna correspondiente conforme al catálogo respectivo y deje el resto de la fila en blanco.</t>
  </si>
  <si>
    <t>Seleccione con una "X" la o las opciones que correspondan.</t>
  </si>
  <si>
    <t xml:space="preserve">En caso de que seleccione la columna "Otras acciones", debe anotar el nombre de dicha(s) acción(es) en el recuadro destinado para tal efecto que se encuentra al final de la tabla de respuesta. </t>
  </si>
  <si>
    <t>¿Los centros penitenciarios federales implementaron acciones para prevenir incidentes?
(1. Sí / 2. No / 9. No se sabe)</t>
  </si>
  <si>
    <t>Tipo de acciones implementadas</t>
  </si>
  <si>
    <t>Revisión y control de personas que acuden a los centros penitenciarios con el fin de detectar sustancias, objetos prohibidos y personal no autorizado</t>
  </si>
  <si>
    <t xml:space="preserve"> Rotaciones del personal de seguridad, para evitar su colusión con los internos, familiares y/o defensores</t>
  </si>
  <si>
    <t>Vigilancia permanente de las rutas de tránsito de internos, personal, visitantes y puntos estratégicos en los centros penitenciarios</t>
  </si>
  <si>
    <t>Reubicación de personas privadas de la libertad de acuerdo con su perfil criminológico para evitar colusiones</t>
  </si>
  <si>
    <t>Fortalecimiento de la vigilancia externa en los centros penitenciarios mediante el apoyo de otros elementos
(por ejemplo: fuerzas armadas, Guardia Nacional o policía estatal)</t>
  </si>
  <si>
    <t>Otras acciones
(especifique)</t>
  </si>
  <si>
    <t>Otras acciones:
(especifique)</t>
  </si>
  <si>
    <t>II.2 Actividades orientadas a la reinserción social</t>
  </si>
  <si>
    <t xml:space="preserve">1.- Reinserción social: se refiere a la restitución del pleno ejercicio de las libertades tras el cumplimiento de una sanción o medida ejecutada, con base en el respeto a los derechos humanos, el trabajo, la capacitación para el mismo, la educación, la salud y el deporte. </t>
  </si>
  <si>
    <t xml:space="preserve">II.2.1 Plan de actividades </t>
  </si>
  <si>
    <t>1.- Plan de actividades: 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</si>
  <si>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2.12.-</t>
  </si>
  <si>
    <t>Indique, por cada uno de los centros penitenciarios federales, si las personas privadas de la libertad en el mismo contaban con algún plan de actividades. En caso afirmativo, anote el total de personas privadas de la libertad, según sexo, que contaban con algún plan de actividades al cierre del referido año, así como la cantidad de estas que participaron en la elaboración de dicho plan.</t>
  </si>
  <si>
    <t xml:space="preserve">En caso de que las personas privadas de la libertad en determinado centro penitenciario federal no hayan contado con algún plan de actividades, o no cuente con información para determinarlo, indíquelo en la columna correspondiente conforme al catálogo respectivo y deje el resto de la fila en blanco. </t>
  </si>
  <si>
    <t>Para cada centro penitenciario federal, la cantidad registrada en la columna "Total" del apartado "Personas privadas de la libertad que contaban con algún plan de actividades, según sexo" debe ser igual o menor a la cantidad reportada como respuesta en la columna "Total" de la pregunta 1.32, así como corresponder a su desagregación por sexo.</t>
  </si>
  <si>
    <t>Para cada centro penitenciario federal, la cantidad registrada en la columna "Total" del apartado "Personas privadas de la libertad que participaron en la elaboración de su plan de actividades, según sexo" debe ser igual o menor a la cantidad reportada en la columna "Total" del apartado "Personas privadas de la libertad que contaban con algún plan de actividades, según sexo", así como corresponder a su desagregación por sexo.</t>
  </si>
  <si>
    <t>¿Las personas privadas de la libertad contaban con algún plan de actividades?
(1. Sí / 2. No / 9. No se sabe)</t>
  </si>
  <si>
    <t>Personas privadas de la libertad que contaban con algún plan de actividades, según sexo</t>
  </si>
  <si>
    <t>Personas privadas de la libertad que participaron en la elaboración de su plan de actividades, según sexo</t>
  </si>
  <si>
    <t>II.2.2 Educación, actividades productivas y capacitación para el trabajo</t>
  </si>
  <si>
    <t>1.- Para cada centro penitenciario federal, en caso de que en la columna "Tipo de centro penitenciario federal" de la pregunta 1.2 haya seleccionado el código 1, 4, 7 o 10, no puede registrar información en las columnas "Mujeres" de las preguntas 2.13, 2.14, 2.15, 2.18, 2.19 y 2.20.</t>
  </si>
  <si>
    <t>2.- Para cada centro penitenciario federal, en caso de que en la columna "Tipo de centro penitenciario federal" de la pregunta 1.2 haya seleccionado el código 2, 5, 8 u 11, no puede registrar información en las columnas "Hombres" de las preguntas 2.13, 2.14, 2.15, 2.18, 2.19 y 2.20.</t>
  </si>
  <si>
    <t>2.13.-</t>
  </si>
  <si>
    <t>Anote, por cada uno de los centros penitenciarios federales, la cantidad de personas privadas de la libertad que durante el año 2021 se encontraron estudiando, en capacitación y/o ejerciendo alguna actividad productiva, según su sexo.</t>
  </si>
  <si>
    <t>Para cada centro penitenciario federal, la cantidad registrada en la columna "Total" debe ser igual o menor a la suma de las cantidades reportadas en las columnas "Subtotal" del apartado "Actividad realizada", así como corresponder a su desagregación por sexo; toda vez que una persona privada de la libertad pudo haber realizado más de una actividad.</t>
  </si>
  <si>
    <t>Para cada centro penitenciario federal, la cantidad registrada en cada una de las columnas "Subtotal" del apartado "Actividad realizada" debe ser igual o menor a la cantidad reportada en la columna "Total", así como corresponder a su desagregación por sexo.</t>
  </si>
  <si>
    <t>En caso de que registre algún valor numérico o "NS" para el apartado "Otra actividad", debe anotar el nombre de dicha(s) actividad(es) en el recuadro destinado para tal efecto que se encuentra al final de la tabla de respuesta. En caso de que la opción contenida en dicho apartado no le aplique, anote "NA" (No aplica) en las celdas correspondientes.</t>
  </si>
  <si>
    <t>Personas privadas de la libertad que se encontraron estudiando, en capacitación y/o ejerciendo alguna actividad productiva, según sexo</t>
  </si>
  <si>
    <t>Actividad realizada</t>
  </si>
  <si>
    <t>Estudiando</t>
  </si>
  <si>
    <t>Ejerciendo alguna actividad productiva</t>
  </si>
  <si>
    <t>Recibiendo capacitación</t>
  </si>
  <si>
    <t>Otra actividad
(especifique)</t>
  </si>
  <si>
    <t>Otra actividad:
(especifique)</t>
  </si>
  <si>
    <t>2.14.-</t>
  </si>
  <si>
    <t>De acuerdo con el total de personas privadas de la libertad que reportó como respuesta en el apartado "Estudiando" de la pregunta anterior, anote, por cada uno de los centros penitenciarios federales, la cantidad de las mismas especificando el nivel educativo que cursaban y sexo.</t>
  </si>
  <si>
    <t>Para cada centro penitenciario federal, en caso de no haber registrado un dato numérico mayor a cero en la columna "Subtotal" del apartado "Estudiando" de la pregunta anterior, anote una "X" en la columna "No aplica" y deje el resto de la fila en blanco.</t>
  </si>
  <si>
    <t>Para cada centro penitenciario federal, la cantidad registrada en la columna "Total" debe ser igual a la cantidad reportada como respuesta en la columna "Subtotal" del apartado "Estudiando" de la pregunta anterior, así como corresponder a su desagregación por sexo.</t>
  </si>
  <si>
    <t xml:space="preserve">En caso de que registre algún valor numérico o "NS" para el apartado "Otro nivel educativo", debe anotar el nombre de dicho(s) nivel(es) educativo(s)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</si>
  <si>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estudiando, según nivel educativo y sexo</t>
  </si>
  <si>
    <t>Otro nivel educativo
(especifique)</t>
  </si>
  <si>
    <t>Otro nivel educativo:
(especifique)</t>
  </si>
  <si>
    <t>2.15.-</t>
  </si>
  <si>
    <t>De acuerdo con el total de personas privadas de la libertad que reportó como respuesta en el apartado "Ejerciendo alguna actividad productiva" de la pregunta 2.13, anote, por cada uno de los centros penitenciarios federales, la cantidad de las mismas especificando el tipo de actividad desarrollada y sexo.</t>
  </si>
  <si>
    <t>Para cada centro penitenciario federal, en caso de no haber registrado un dato numérico mayor a cero en la columna "Subtotal" del apartado "Ejerciendo alguna actividad productiva" de la pregunta 2.13, anote una "X" en la columna "No aplica" y deje el resto de la fila en blanco.</t>
  </si>
  <si>
    <t>Para cada centro penitenciario federal, la cantidad registrada en la columna "Total" debe ser igual a la cantidad reportada como respuesta en la columna "Subtotal" del apartado "Ejerciendo alguna actividad productiva" de la pregunta 2.13, así como corresponder a su desagregación por sexo.</t>
  </si>
  <si>
    <t>Para cada centro penitenciario federal, la cantidad registrada en la columna "Total" debe ser igual o menor a la suma de las cantidades reportadas en las columnas "Subtotal" del apartado "Actividad productiva desarrollada", así como corresponder a su desagregación por sexo; toda vez que una persona privada de la libertad pudo haber desarrollado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</si>
  <si>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sexo.</t>
  </si>
  <si>
    <t xml:space="preserve">En caso de que registre algún valor numérico o "NS" para el apartado "Otra actividad productiva", debe anotar el nombre de dicha(s) actividad(es) productiva(s)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</si>
  <si>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ejerciendo alguna actividad productiva, según tipo de actividad desarrollada y sexo</t>
  </si>
  <si>
    <t>Actividad productiva desarrollada</t>
  </si>
  <si>
    <t>Labores artesanales</t>
  </si>
  <si>
    <t>Maquila</t>
  </si>
  <si>
    <t>Carpintería</t>
  </si>
  <si>
    <t>Elaboración / venta de alimentos</t>
  </si>
  <si>
    <t>Servicios personales</t>
  </si>
  <si>
    <t>Limpieza</t>
  </si>
  <si>
    <t>Labores de cocina</t>
  </si>
  <si>
    <t xml:space="preserve">Lavandería </t>
  </si>
  <si>
    <t>Enseñanza</t>
  </si>
  <si>
    <t>Mantenimiento</t>
  </si>
  <si>
    <t>Asistencia administrativa</t>
  </si>
  <si>
    <t>Jardinería</t>
  </si>
  <si>
    <t>Otra actividad productiva (especifique)</t>
  </si>
  <si>
    <t>Otra actividad productiva:
(especifique)</t>
  </si>
  <si>
    <t>2.16.-</t>
  </si>
  <si>
    <t>De acuerdo con el total de personas privadas de la libertad que se encontraron ejerciendo alguna actividad productiva que reportó como respuesta en la pregunta anterior, anote, por cada uno de los centros penitenciarios federales, la cantidad de las mismas especificando el tipo de actividad desarrollada y condición de remuneración.</t>
  </si>
  <si>
    <t xml:space="preserve">Para cada centro penitenciario federal, la cantidad registrada en la columna "Total" debe ser igual a la cantidad reportada como respuesta en la columna "Total" de la pregunta anterior. </t>
  </si>
  <si>
    <t xml:space="preserve">Para cada centro penitenciario federal, la cantidad registrada en cada una de las columnas "Subtotal" del apartado "Actividad productiva desarrollada" debe ser igual a cantidad reportada como respuesta en la respectiva columna "Subtotal" del apartado "Actividad productiva desarrollada" de la pregunta anterior. </t>
  </si>
  <si>
    <t>Para cada centro penitenciario federal, la cantidad registrada en la columna "Total" debe ser igual o menor a la suma de las cantidades reportadas en las columnas "Subtotal" del apartado "Actividad productiva desarrollada", así como corresponder a su desagregación por condición de remuneración; toda vez que una persona privada de la libertad pudo haber realizado más de una actividad productiva.</t>
  </si>
  <si>
    <t>Para cada centro penitenciario federal, la cantidad registrada en cada una de las columnas "Subtotal" del apartado "Actividad productiva desarrollada" debe ser igual o menor a la cantidad reportada en la columna "Total", así como corresponder a su desagregación por condición de remuneración.</t>
  </si>
  <si>
    <t>Personas privadas de la libertad que se encontraron ejerciendo alguna actividad productiva, según tipo de actividad desarrollada y condición de remuneración</t>
  </si>
  <si>
    <t>Remunerado</t>
  </si>
  <si>
    <t>No remunerado</t>
  </si>
  <si>
    <t>Otra actividad productiva</t>
  </si>
  <si>
    <t>2.17.-</t>
  </si>
  <si>
    <t>Indique, por cada uno de los centros penitenciarios federales, si se le otorgaron beneficios a las personas privadas de la libertad que se encontraron realizando durante el año 2021 alguna actividad productiva remunerada. En caso afirmativo, anote la cantidad de personas privadas de la libertad que recibieron durante el referido año determinado tipo de beneficio.</t>
  </si>
  <si>
    <t>Para cada centro penitenciario federal, en caso de no haber registrado un dato numérico mayor a cero en la columna "Remunerado" de la pregunta anterior, anote una "X" en la columna "No aplica" y deje el resto de la fila en blanco.</t>
  </si>
  <si>
    <t>En caso de que a la población privada de la libertad en determinado centro penitenciario federal no se le hayan otorgado beneficios por las actividades productivas remuneradas realizadas, o no cuente con información para determinarlo, indíquelo en la columna correspondiente conforme al catálogo respectivo y deje el resto de la fila en blanco.</t>
  </si>
  <si>
    <t>Para cada centro penitenciario federal, la cantidad registrada en la columna "Total" debe ser igual a la cantidad reportada como respuesta en la columna "Remunerado" de la pregunta anterior.</t>
  </si>
  <si>
    <t>Para cada centro penitenciario federal, la cantidad registrada en la columna "Total" debe ser igual o menor a la suma de las cantidades reportadas en las columnas correspondientes al apartado "Tipo de beneficios", toda vez que a una persona privada de la libertad que se encontró realizando alguna actividad productiva remunerada se le pudo haber otorgado más de un tipo de beneficio.</t>
  </si>
  <si>
    <t xml:space="preserve">Para cada centro penitenciario federal, la cantidad registrada en cada una de las columnas correspondientes al apartado "Tipo de beneficios" debe ser igual o menor a la cantidad reportada en la columna "Total". </t>
  </si>
  <si>
    <t>¿Se otorgaron beneficios a la población privada de la libertad que se encontró realizando alguna actividad productiva remunerada?
(1. Sí / 2. No / 9. No se sabe)</t>
  </si>
  <si>
    <t>Personas privadas de la libertad que se encontraron ejerciendo alguna actividad productiva remunerada, según tipo de beneficio recibido</t>
  </si>
  <si>
    <t>Tipo de beneficios</t>
  </si>
  <si>
    <t>Seguridad social</t>
  </si>
  <si>
    <t>Aguinaldo</t>
  </si>
  <si>
    <t>Reparto de utilidades</t>
  </si>
  <si>
    <t>Registro de nómina</t>
  </si>
  <si>
    <t xml:space="preserve">Protecciones de acuerdo con la Ley Federal del Trabajo </t>
  </si>
  <si>
    <t>Integración de una cuenta</t>
  </si>
  <si>
    <t>Notificación sobre el estado que guarda su cuenta</t>
  </si>
  <si>
    <t xml:space="preserve">Lineamientos para la entrega de las ganancias a familiares de la persona privada de libertad </t>
  </si>
  <si>
    <t xml:space="preserve">Lineamientos para la restitución de las ganancias una vez que la persona obtiene su libertad </t>
  </si>
  <si>
    <t>Lineamientos para el uso propio de las ganancias de las personas privadas de la libertad</t>
  </si>
  <si>
    <t>Otro tipo de beneficio</t>
  </si>
  <si>
    <t>2.18.-</t>
  </si>
  <si>
    <t>Indique, por cada uno de los centros penitenciarios federales, si durante el año 2021 se impartieron actividades, servicios, cursos o talleres a las personas privadas de la libertad. En caso afirmativo, anote la cantidad de personas privadas de la libertad que participaron durante el referido año en las actividades, servicios, cursos o talleres impartidos, según su sexo.</t>
  </si>
  <si>
    <t>En caso de que no se hayan impartido actividades, servicios, cursos o talleres a las personas privadas de la libertad en determinado centro penitenciario federal,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</si>
  <si>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"Actividad, servicio, curso o taller impartido", así como corresponder a su desagregación por sexo; toda vez que una persona privada de la libertad pudo haber participado en más de una actividad, servicio, curso o taller.</t>
  </si>
  <si>
    <t xml:space="preserve">Para cada centro penitenciario federal, la cantidad registrada en cada una de las columnas "Subtotal" del apartado "Actividad, servicio, curso o taller impartido" debe ser igual o menor a la cantidad reportada en la columna "Total", así como corresponder a su desagregación por sexo. </t>
  </si>
  <si>
    <t xml:space="preserve">En caso de que registre algún valor numérico o "NS" para el apartado "Otras actividades, servicios, cursos o talleres" debe anotar el nombre de dicha(s) actividad(es), servicio(s), curso(s) o taller(es) en el recuadro destinado para tal efecto que se encuentra al final de la última tabla de respuesta. En caso de que la opción contenida en dicho apartado no le aplique, anote "NA" (No aplica) en las celdas correspondientes. </t>
  </si>
  <si>
    <t>¿Se impartieron actividades, servicios, cursos o talleres a las personas privadas de la libertad?
(1. Sí / 2. No / 9. No se sabe)</t>
  </si>
  <si>
    <t>Personas privadas de la libertad que participaron en las actividades, servicios, cursos o talleres impartidos, según sexo y tipo de actividad, servicio, curso o taller</t>
  </si>
  <si>
    <t>Actividad, servicio, curso o taller impartido</t>
  </si>
  <si>
    <t>Campañas de empleo</t>
  </si>
  <si>
    <t>Orientación jurídica</t>
  </si>
  <si>
    <t>Orientación para autoempleo</t>
  </si>
  <si>
    <t>Cursos o talleres para aprender algún oficio</t>
  </si>
  <si>
    <t>Cursos o talleres artísticos</t>
  </si>
  <si>
    <t>Actividades religiosas y/o de culto</t>
  </si>
  <si>
    <t>Idiomas</t>
  </si>
  <si>
    <t>Otras actividades, servicios, cursos o talleres (especifique)</t>
  </si>
  <si>
    <t>Otras actividades, servicios, cursos o talleres:
(especifique)</t>
  </si>
  <si>
    <t>2.19.-</t>
  </si>
  <si>
    <t xml:space="preserve">De acuerdo con el total de personas privadas de la libertad que reportó como respuesta en el apartado "Cursos o talleres para aprender algún oficio" de la pregunta anterior, anote, por cada uno de los centros penitenciarios federales, la cantidad de las mismas especificando su sexo y el tipo de oficio del que recibieron algún tipo de capacitación. </t>
  </si>
  <si>
    <t>Para cada centro penitenciario federal, en caso de que haya seleccionado el código "2" o "9" en la columna "¿Se impartieron actividades, servicios, cursos o talleres a las personas privadas de la libertad?" de la pregunta anterior y/o no haya registrado un dato numérico mayor a cero en la columna "Subtotal" del apartado "Cursos o talleres para aprender algún oficio"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</si>
  <si>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para aprender algún oficio" de la pregunta anterior, así como corresponder a su desagregación por sexo.</t>
  </si>
  <si>
    <t>Para cada centro penitenciario federal, la cantidad registrada en la columna "Total" debe ser igual o menor a la suma de las cantidades reportadas en las columnas "Subtotal" del apartado "Tipo de oficio", así como corresponder a su desagregación por sexo; toda vez que una persona privada de la libertad pudo haber asistido a más de un curso o taller.</t>
  </si>
  <si>
    <t>Para cada centro penitenciario federal, la cantidad registrada en cada una de las columnas "Subtotal" del apartado "Tipo de oficio" debe ser igual o menor a la cantidad reportada en la columna "Total", así como corresponder a su desagregación por sexo.</t>
  </si>
  <si>
    <t xml:space="preserve">En caso de que registre algún valor numérico o "NS" para el apartado "Otro oficio", debe anotar el nombre de dicho(s) oficio(s)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</si>
  <si>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impartidos para aprender algún oficio, según tipo de oficio y sexo</t>
  </si>
  <si>
    <t>Tipo de oficio</t>
  </si>
  <si>
    <t>Fabricación de muebles de madera</t>
  </si>
  <si>
    <t>Tallado de madera</t>
  </si>
  <si>
    <t>Computación</t>
  </si>
  <si>
    <t>Electricidad</t>
  </si>
  <si>
    <t>Mecánica automotriz</t>
  </si>
  <si>
    <t>Bordado o tejido</t>
  </si>
  <si>
    <t>Reparación de aparatos mecánicos y eléctricos</t>
  </si>
  <si>
    <t>Confección de calzado y prendas de vestir</t>
  </si>
  <si>
    <t>Costura</t>
  </si>
  <si>
    <t>Bisutería</t>
  </si>
  <si>
    <t>Otro oficio (especifique)</t>
  </si>
  <si>
    <t>Otro oficio:
(especifique)</t>
  </si>
  <si>
    <t>2.20.-</t>
  </si>
  <si>
    <t>De acuerdo con el total de personas privadas de la libertad que reportó como respuesta en el apartado "Cursos o talleres artísticos" de la pregunta 2.18, anote, por cada uno de los centros penitenciarios federales, la cantidad de las mismas especificando su sexo y el tipo de actividad artística de la que recibieron algún tipo de capacitación.</t>
  </si>
  <si>
    <t>Para cada centro penitenciario federal, en caso de que haya seleccionado el código "2" o "9" en la columna "¿Se impartieron actividades, servicios, cursos o talleres a las personas privadas de la libertad?" de la pregunta 2.18 y/o no haya registrado un dato numérico mayor a cero en la columna "Subtotal" del apartado "Cursos o talleres artísticos" de dicha pregunta, anote una "X" en la columna "No aplica" y deje el resto de la fila en blanco.</t>
  </si>
  <si>
    <t>Para cada centro penitenciario federal, la cantidad registrada en la columna "Total" debe ser igual a la cantidad reportada como respuesta en la columna "Subtotal" del apartado "Cursos o talleres artísticos" de la pregunta 2.18, así como corresponder a su desagregación por sexo.</t>
  </si>
  <si>
    <t>Para cada centro penitenciario federal, la cantidad registrada en la columna "Total" debe ser igual o menor a la suma de las cantidades reportadas en las columnas "Subtotal" del apartado "Tipo de actividad artística", así como corresponder a su desagregación por sexo; toda vez que una persona privada de la libertad pudo haber asistido a más de un curso o taller.</t>
  </si>
  <si>
    <t>Para cada centro penitenciario federal, la cantidad registrada en cada una de las columnas "Subtotal" del apartado "Tipo de actividad artística" debe ser igual o menor a la cantidad reportada en la columna "Total", así como corresponder a su desagregación por sexo.</t>
  </si>
  <si>
    <t xml:space="preserve">En caso de que registre algún valor numérico o "NS" para el apartado "Otra actividad artística", debe anotar el nombre de dicha(s) actividad(es) artística(s) en el recuadro destinado para tal efecto que se encuentra al final de la última tabla de respuesta. En caso de que la opción contenida en dicho apartado no le aplique, anote "NA" (No aplica) en las celdas correspondientes. </t>
  </si>
  <si>
    <t>Personas privadas de la libertad que asistieron a los cursos o talleres artísticos impartidos, según tipo de actividad artística y sexo</t>
  </si>
  <si>
    <t>Tipo de actividad artística</t>
  </si>
  <si>
    <t>Artes plásticas (pintura, escultura, arquitectura)</t>
  </si>
  <si>
    <t>Expresión corporal, teatro y oratoria</t>
  </si>
  <si>
    <t>Música</t>
  </si>
  <si>
    <t>Literatura</t>
  </si>
  <si>
    <t>Danza</t>
  </si>
  <si>
    <t>Cinematografía</t>
  </si>
  <si>
    <t>Otra actividad artística
(especifique)</t>
  </si>
  <si>
    <t>Otra actividad artística:
(especifique)</t>
  </si>
  <si>
    <t>2.21.-</t>
  </si>
  <si>
    <t>Indique, por cada uno de los centros penitenciarios federales, si se otorgaron certificaciones a las personas privadas de la libertad que participaron en los cursos o talleres referidos en las preguntas 2.19 y 2.20.</t>
  </si>
  <si>
    <t>Para cada centro penitenciario federal, en caso de que haya seleccionado el código "2" o "9" en la columna "¿Se impartieron actividades, servicios, cursos o talleres a las personas privadas de la libertad?" de la pregunta 2.18, anote una "X" en la columna "No aplica" y deje el resto de la fila en blanco.</t>
  </si>
  <si>
    <t>Para cada centro penitenciario federal, en caso de no haber registrado un dato numérico mayor a cero en la columna "Total" de la pregunta 2.19, seleccione el código "8" en la columna "¿Se otorgaron certificaciones a las personas privadas de la libertad por su participación en los cursos o talleres para aprender algún oficio?".</t>
  </si>
  <si>
    <t>Para cada centro penitenciario federal, en caso de no haber registrado un dato numérico mayor a cero en la columna "Total" de la pregunta anterior, seleccione el código "8" en la columna "¿Se otorgaron certificaciones a las personas privadas de la libertad por su participación en los cursos o talleres artísticos?".</t>
  </si>
  <si>
    <t>¿Se otorgaron certificaciones a las personas privadas de la libertad por su participación en los cursos o talleres para aprender algún oficio?
(1. Sí / 2. No / 8. No aplica / 9. No se sabe)</t>
  </si>
  <si>
    <t>¿Se otorgaron certificaciones a las personas privadas de la libertad por su participación en los cursos o talleres artísticos?
(1. Sí / 2. No / 8. No aplica / 9. No se sabe)</t>
  </si>
  <si>
    <t>2.22.-</t>
  </si>
  <si>
    <t>Indique, por cada uno de los centros penitenciarios federales, si durante el año 2021 se realizaron eventos artísticos y/o culturales en su interior. En caso afirmativo, anote la cantidad de eventos realizados durante el referido año, según tipo.</t>
  </si>
  <si>
    <t>En caso de que en determinado centro penitenciario federal no se hayan realizado eventos artísticos y/o culturales, o no cuente con información para determinarlo, indíquelo en la columna correspondiente conforme al catálogo respectivo y deje el resto de la fila en blanco.</t>
  </si>
  <si>
    <t xml:space="preserve">En caso de que registre algún valor numérico o "NS" para la columna "Otro tipo de evento artístico y/o cultural" debe anotar el nombre de dicho(s) tipo(s) de evento(s) en el recuadro destinado para tal efecto que se encuentra al final de la tabla de respuesta. En caso de que la opción contenida en dicha columna no le aplique, anote "NA" (No aplica) en las celdas correspondientes. </t>
  </si>
  <si>
    <t>¿Se realizaron eventos artísticos y/o culturales?
(1. Sí / 2. No / 9. No se sabe)</t>
  </si>
  <si>
    <t>Eventos artísticos y/o culturales realizados, según tipo</t>
  </si>
  <si>
    <t>Conciertos</t>
  </si>
  <si>
    <t>Funciones de teatro</t>
  </si>
  <si>
    <t>Funciones de cine</t>
  </si>
  <si>
    <t xml:space="preserve">Presentaciones de baile, danza y/o ballet </t>
  </si>
  <si>
    <t>Exposiciones de arte</t>
  </si>
  <si>
    <t>Charlas literarias</t>
  </si>
  <si>
    <t>Otro tipo de evento artístico y/o cultural (especifique)</t>
  </si>
  <si>
    <t>Otro tipo de evento artístico y/o cultural:
(especifique)</t>
  </si>
  <si>
    <t>II.2.3 Salud</t>
  </si>
  <si>
    <t>1.- Para cada centro penitenciario federal, en caso de que en la columna "Tipo de centro penitenciario federal" de la pregunta 1.2 haya seleccionado el código 1, 4, 7 o 10, no puede registrar información en las columnas "Mujeres" de las preguntas 2.23, 2.24, 2.25, 2.26, 2.27 y 2.28.</t>
  </si>
  <si>
    <t>2.- Para cada centro penitenciario federal, en caso de que en la columna "Tipo de centro penitenciario federal" de la pregunta 1.2 haya seleccionado el código 2, 5, 8 u 11, no puede registrar información en las columnas "Hombres" de las preguntas 2.23, 2.24, 2.25, 2.26, 2.27 y 2.28.</t>
  </si>
  <si>
    <t>II.2.3.1 Atención y/o tratamiento médico</t>
  </si>
  <si>
    <t>2.23.-</t>
  </si>
  <si>
    <t>Indique, por cada uno de los centros penitenciarios federales, si durante el año 2021 se brindó atención y/o tratamiento médico a las personas privadas de la libertad. En caso afirmativo, anote la cantidad de personas privadas de la libertad atendidas durante el referido año, según su sexo y tipo de atención y/o tratamiento médico recibido.</t>
  </si>
  <si>
    <t>En caso de que no se haya brindado atención y/o tratamiento médico a las personas privadas de la libertad en determinado centro penitenciario federal, o no cuente con información para determinarlo, indíquelo en la columna correspondiente conforme al catálogo respectivo y deje el resto de la fila en blanco.</t>
  </si>
  <si>
    <t xml:space="preserve">Para cada centro penitenciario federal, la cantidad registrada en la columna "Total" debe ser igual o menor a la suma de las cantidades reportadas en las columnas "Subtotal" del apartado "Atención y/o tratamiento médico recibido", así como corresponder a su desagregación por sexo; toda vez que una persona privada de la libertad pudo haber recibido más de un tipo de atención y/o tratamiento médico. </t>
  </si>
  <si>
    <t>Para cada centro penitenciario federal, la cantidad registrada en cada una de las columnas "Subtotal" del apartado "Atención y/o tratamiento médico recibido" debe ser igual o menor a la cantidad reportada en la columna "Total", así como corresponder a su desagregación por sexo.</t>
  </si>
  <si>
    <t xml:space="preserve">En caso de que registre algún valor numérico o "NS" para el apartado "Otro tipo de atención y/o tratamiento médico", debe anotar el nombre de dicho(s) tipo(s) de atención(es) y/o tratamiento(s) médico(s) en el recuadro destinado para tal efecto que se encuentra al final de la última tabla de respuesta. En caso de que la opción contenida en dicho apartado no le aplique, anote "NA" (No aplica) en las celdas correspondientes. </t>
  </si>
  <si>
    <t>¿Se brindó atención y/o tratamiento médico a las personas privadas de la libertad?
(1. Sí / 2. No / 9. No se sabe)</t>
  </si>
  <si>
    <t>Personas privadas de la libertad atendidas, según sexo y tipo de atención y/o tratamiento médico recibido</t>
  </si>
  <si>
    <t>Atención y/o tratamiento médico recibido</t>
  </si>
  <si>
    <t>Preventiva
(chequeo médico)</t>
  </si>
  <si>
    <t>Tratamiento y/o atención de lesiones</t>
  </si>
  <si>
    <t>Odontológica</t>
  </si>
  <si>
    <t>Ginecológica y obstétrica</t>
  </si>
  <si>
    <t>Tratamiento de enfermedades crónicas-degenerativas</t>
  </si>
  <si>
    <t>Tratamiento de enfermedades mentales y/o trastornos cognitivos</t>
  </si>
  <si>
    <t>Tratamiento voluntario de desintoxicación</t>
  </si>
  <si>
    <t xml:space="preserve">Tratamiento de adicciones a sustancias psicoactivas </t>
  </si>
  <si>
    <t>Tratamiento de enfermedades infecciosas y/o parasitarias</t>
  </si>
  <si>
    <t>Otro tipo de atención y/o tratamiento médico
(especifique)</t>
  </si>
  <si>
    <t>Otro tipo de atención y/o tratamiento médico:
(especifique)</t>
  </si>
  <si>
    <t>2.24.-</t>
  </si>
  <si>
    <t>De acuerdo con el total de personas privadas de la libertad que reportó como respuesta en el apartado "Tratamiento y/o atención de lesiones" de la pregunta anterior, anote, por cada uno de los centros penitenciarios federales, la cantidad de las mismas especificando la causa de la lesión atendida y sexo.</t>
  </si>
  <si>
    <t>Para cada centro penitenciario federal, en caso de que haya seleccionado el código "2" o "9" en la columna "¿Se brindó atención y/o tratamiento médico a las personas privadas de la libertad?" de la pregunta anterior y/o no haya registrado un dato numérico mayor a cero en la columna "Subtotal" del apartado "Tratamiento y/o atención de lesiones"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</si>
  <si>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y/o atención de lesiones" de la pregunta anterior, así como corresponder a su desagregación por sexo.</t>
  </si>
  <si>
    <t>Para cada centro penitenciario federal, la cantidad registrada en la columna "Total" debe ser igual o menor a la suma de las cantidades reportadas en las columnas "Subtotal" del apartado "Causa de la lesión", así como corresponder a su desagregación por sexo; toda vez que una persona privada de la libertad pudo haber sido atendida por más de un tipo de lesión.</t>
  </si>
  <si>
    <t>Para cada centro penitenciario federal, la cantidad registrada en cada una de las columnas "Subtotal" del apartado "Causa de la lesión" debe ser igual o menor a la cantidad reportada en la columna "Total", así como corresponder a su desagregación por sexo.</t>
  </si>
  <si>
    <t xml:space="preserve">En caso de que registre algún valor numérico o "NS" para el apartado "Otra causa", debe anotar el nombre de dicha(s) causa(s) en el recuadro destinado para tal efecto que se encuentra al final de la última tabla de respuesta. En caso de que la opción contenida en dicho apartado no le aplique, anote "NA" (No aplica) en las celdas correspondientes. </t>
  </si>
  <si>
    <t>Personas privadas de la libertad atendidas por alguna lesión, según causa de la lesión y sexo</t>
  </si>
  <si>
    <t>Causa de la lesión</t>
  </si>
  <si>
    <t>A causa de un accidente</t>
  </si>
  <si>
    <t>Autoinfligidas
(sin incluir intento de suicidio)</t>
  </si>
  <si>
    <t>Derivada de un intento de homicidio</t>
  </si>
  <si>
    <t>Derivada de un intento de suicidio</t>
  </si>
  <si>
    <t>Producto de una agresión física por parte de otras personas privadas de la libertad</t>
  </si>
  <si>
    <t>Producto de una agresión física por parte del personal de custodia y/o vigilancia</t>
  </si>
  <si>
    <t>Producto de una agresión sexual por parte de otras personas privadas de la libertad</t>
  </si>
  <si>
    <t>Producto de una agresión sexual por parte del personal de custodia y/o vigilancia</t>
  </si>
  <si>
    <t>Otra causa
(especifique)</t>
  </si>
  <si>
    <t>Otra causa:
(especifique)</t>
  </si>
  <si>
    <t>2.25.-</t>
  </si>
  <si>
    <t>De acuerdo con el total de personas privadas de la libertad que reportó como respuesta en el apartado "Tratamiento de enfermedades crónicas-degenerativas" de la pregunta 2.23, anote, por cada uno de los centros penitenciarios federales, la cantidad de las mismas especificando el tipo de enfermedad crónica-degenerativa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</si>
  <si>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crónicas-degenerativas"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</si>
  <si>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crónicas-degenerativas"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</si>
  <si>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crónica-degenerativa", así como corresponder a su desagregación por sexo; toda vez que una persona privada de la libertad pudo haber sido atendida por más de un tipo de enfermedad crónica-degenerativa.</t>
  </si>
  <si>
    <t>Para cada centro penitenciario federal, la cantidad registrada en cada una de las columnas "Subtotal" del apartado "Tipo de enfermedad crónica-degenerativa" debe ser igual o menor a la cantidad reportada en la columna "Total", así como corresponder a su desagregación por sexo.</t>
  </si>
  <si>
    <t xml:space="preserve">En caso de que registre algún valor numérico o "NS" para el apartado "Otra enfermedad crónica-degenerativa" debe anotar el nombre de dicha(s) enfermedad(es) en el recuadro destinado para tal efecto que se encuentra al final de la tabla de respuesta. En caso de que la opción contenida en dicho apartado no le aplique, anote "NA" (No aplica) en las celdas correspondientes. </t>
  </si>
  <si>
    <t>Personas privadas de la libertad atendidas por enfermedades crónicas-degenerativas, según tipo de enfermedad crónica-degenerativa y sexo</t>
  </si>
  <si>
    <t>Otra enfermedad crónica-degenerativa
(especifique)</t>
  </si>
  <si>
    <t>Otra enfermedad crónica-degenerativa:
(especifique)</t>
  </si>
  <si>
    <t>2.26.-</t>
  </si>
  <si>
    <t>De acuerdo con el total de personas privadas de la libertad que reportó como respuesta en el apartado "Tratamiento de enfermedades mentales y/o trastornos cognitivos" de la pregunta 2.23, anote, por cada uno de los centros penitenciarios federales, la cantidad de las mismas especificando el tipo de enfermedad mental y/o trastorno cognitivo atendido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</si>
  <si>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mentales y/o trastornos cognitivos"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</si>
  <si>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mentales y/o trastornos cognitivos"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</si>
  <si>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mental y/o trastorno cognitivo", así como corresponder a su desagregación por sexo; toda vez que una persona privada de la libertad pudo haber sido atendida por más de un tipo de enfermedad mental y/o trastorno cognitivo.</t>
  </si>
  <si>
    <t>Para cada centro penitenciario federal, la cantidad registrada en cada una de las columnas "Subtotal" del apartado "Tipo de enfermedad mental y/o trastorno cognitivo" debe ser igual o menor a la cantidad reportada en la columna "Total", así como corresponder a su desagregación por sexo.</t>
  </si>
  <si>
    <t xml:space="preserve">En caso de que registre algún valor numérico o "NS" para el apartado "Otra enfermedad mental y/o trastorno cognitivo" debe anotar el nombre de dicha(s) enfermedad(es) y/o trastorno(s) en el recuadro destinado para tal efecto que se encuentra al final de la última tabla de respuesta. En caso de que la opción contenida en dicho apartado no le aplique, anote "NA" (No aplica) en las celdas correspondientes. </t>
  </si>
  <si>
    <t>Personas privadas de la libertad atendidas por enfermedades mentales y/o trastornos cognitivos, según tipo de enfermedad mental y/o trastorno cognitivo y sexo</t>
  </si>
  <si>
    <t xml:space="preserve">Demencia </t>
  </si>
  <si>
    <t>Otra enfermedad mental y/o trastorno cognitivo
(especifique)</t>
  </si>
  <si>
    <t>Otra enfermedad mental y/o trastorno cognitivo:
(especifique)</t>
  </si>
  <si>
    <t>2.27.-</t>
  </si>
  <si>
    <t>De acuerdo con el total de personas privadas de la libertad que reportó como respuesta en el apartado "Tratamiento de enfermedades infecciosas y/o parasitarias" de la pregunta 2.23, anote, por cada uno de los centros penitenciarios federales, la cantidad de las mismas especificando el tipo de enfermedad infecciosa y/o parasitaria atendida y sexo.</t>
  </si>
  <si>
    <t>Para cada centro penitenciario federal, en caso de que haya seleccionado el código "2" o "9" en la columna "¿Se brindó atención y/o tratamiento médico a las personas privadas de la libertad?" de la pregunta 2.23 y/o no haya registrado un dato numérico mayor a cero en la columna "Subtotal" del apartado "Tratamiento de enfermedades infecciosas y/o parasitarias" de dicha pregunta, anote una "X" en la columna "No aplica" y deje el resto de la fila en blanco.</t>
  </si>
  <si>
    <t>Para cada centro penitenciario federal, la cantidad registrada en la columna "Total" debe ser igual a la cantidad reportada como respuesta en la columna "Subtotal" del apartado "Tratamiento de enfermedades infecciosas y/o parasitarias" de la pregunta 2.23, así como corresponder a su desagregación por sexo.</t>
  </si>
  <si>
    <t>Para cada centro penitenciario federal, la cantidad registrada en la columna "Total" debe ser igual o menor a la suma de las cantidades reportadas en las columnas "Subtotal" del apartado "Tipo de enfermedad infecciosa y/o parasitaria", así como corresponder a su desagregación por sexo; toda vez que una persona privada de la libertad pudo haber sido atendida por más de un tipo de enfermedad infecciosa y/o parasitaria.</t>
  </si>
  <si>
    <t>Para cada centro penitenciario federal, la cantidad registrada en cada una de las columnas "Subtotal" del apartado "Tipo de enfermedad infecciosa y/o parasitaria" debe ser igual o menor a la cantidad reportada en la columna "Total", así como corresponder a su desagregación por sexo.</t>
  </si>
  <si>
    <t xml:space="preserve">En caso de que registre algún valor numérico o "NS" para el apartado "Otra enfermedad infecciosa y/o parasitaria" debe anotar el nombre de dicha(s) enfermedad(es) en el recuadro destinado para tal efecto que se encuentra al final de la última tabla de respuesta. En caso de que la opción contenida en dicho apartado no le aplique, anote "NA" (No aplica) en las celdas correspondientes. </t>
  </si>
  <si>
    <t>(1 de 3)</t>
  </si>
  <si>
    <t>Personas privadas de la libertad atendidas por enfermedades infecciosas y/o parasitarias, según tipo de enfermedad infecciosa y/o parasitaria y sexo</t>
  </si>
  <si>
    <t>(2 de 3)</t>
  </si>
  <si>
    <t>(3 de 3)</t>
  </si>
  <si>
    <t>Hepatitis 
(tipo A, B, viral)</t>
  </si>
  <si>
    <t>Otra enfermedad infecciosa y/o parasitaria
(especifique)</t>
  </si>
  <si>
    <t>Otra enfermedad infecciosa y/o parasitaria:
(especifique)</t>
  </si>
  <si>
    <t>II.2.3.2 Terapias conductuales y del comportamiento</t>
  </si>
  <si>
    <t>2.28.-</t>
  </si>
  <si>
    <t>Indique, por cada uno de los centros penitenciarios federales, si durante el año 2021 realizó terapias conductuales y del comportamiento. En caso afirmativo, anote la cantidad de personas privadas de la libertad que participaron en dichas terapias, según su sexo y tipo de problemática conductual y del comportamiento.</t>
  </si>
  <si>
    <t>En caso de que determinado centro penitenciario federal no haya realizado terapias conductuales y del comportamiento entre la población privada de la libertad,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</si>
  <si>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"Subtotal" del apartado "Tipo de problemática conductual y del comportamiento", así como corresponder a su desagregación por sexo; toda vez que una persona privada de la libertad pudo haber asistido a más de un tipo de terapias conductuales y del comportamiento.</t>
  </si>
  <si>
    <t>Para cada centro penitenciario federal, la cantidad registrada en cada una de las columnas "Subtotal" del apartado "Tipo de problemática conductual y del comportamiento" debe ser igual o menor a la cantidad reportada en la columna "Total", así como corresponder a su desagregación por sexo.</t>
  </si>
  <si>
    <t xml:space="preserve">En caso de que registre algún valor numérico o "NS" para el apartado "Otro tipo de problemática" debe anotar el nombre de dicho(s) tipo(s) de problemática(s) en el recuadro destinado para tal efecto que se encuentra al final de la tabla de respuesta. En caso de que la opción contenida en dicho apartado no le aplique, anote "NA" (No aplica) en las celdas correspondientes. </t>
  </si>
  <si>
    <t>¿Se realizaron terapias conductuales y del comportamiento entre la población privada de la libertad?
(1. Sí / 2. No / 9. No se sabe)</t>
  </si>
  <si>
    <t>Personas privadas de la libertad que asistieron a las terapias conductuales y del comportamiento, según sexo y tipo de problemática</t>
  </si>
  <si>
    <t>Tipo de problemática conductual y del comportamiento</t>
  </si>
  <si>
    <t>Ansiedad</t>
  </si>
  <si>
    <t>Ataques de pánico y/o angustia</t>
  </si>
  <si>
    <t>Comportamientos violentos</t>
  </si>
  <si>
    <t>Desorden de personalidad</t>
  </si>
  <si>
    <t>Otro tipo de problemática (especifique)</t>
  </si>
  <si>
    <t>Otro tipo de problemática:
(especifique)</t>
  </si>
  <si>
    <t>II.2.4 Deporte</t>
  </si>
  <si>
    <t>2.29.-</t>
  </si>
  <si>
    <t>Anote, por cada uno de los centros penitenciarios federales, la cantidad de personas privadas de la libertad que durante el año 2021 se encontraron realizando actividades físicas o deportivas, según su sexo y tipo de actividad física o deportiva realizada.</t>
  </si>
  <si>
    <t>Para cada centro penitenciario federal, la cantidad registrada en la columna "Total" debe ser igual o menor a la suma de las cantidades reportadas en las columnas "Subtotal" del apartado "Actividad física o deportiva", así como corresponder a su desagregación por sexo; toda vez que una persona privada de la libertad pudo haber realizado más de una actividad física o deportiva.</t>
  </si>
  <si>
    <t>Para cada centro penitenciario federal, la cantidad registrada en cada una de las columnas "Subtotal" del apartado "Actividad física o deportiva" debe ser igual o menor a la cantidad reportada en la columna "Total", así como corresponder a su desagregación por sexo.</t>
  </si>
  <si>
    <t xml:space="preserve">En caso de que registre algún valor numérico o "NS" para el apartado "Otra actividad física o deportiva", debe anotar el nombre de dicha(s) actividad(es) en el recuadro destinado para tal efecto que se encuentra al final de la última tabla de respuesta. En caso de que la opción contenida en dicho apartado no le aplique, anote "NA" (No aplica) en las celdas correspondientes. </t>
  </si>
  <si>
    <t>Personas privadas de la libertad que se encontraron realizando actividades físicas o deportivas, según sexo y tipo de actividad física o deportiva realizada</t>
  </si>
  <si>
    <t>Actividad física o deportiva</t>
  </si>
  <si>
    <t>Atlética
(en gimnasio)</t>
  </si>
  <si>
    <t>De pelota
(en canchas deportivas, como fútbol, baloncesto, voleibol, etc.)</t>
  </si>
  <si>
    <t>De combate</t>
  </si>
  <si>
    <t>De mesa</t>
  </si>
  <si>
    <t>Baile</t>
  </si>
  <si>
    <t>Otra actividad física o deportiva
(especifique)</t>
  </si>
  <si>
    <t>Otra actividad física o deportiva:
(especifique)</t>
  </si>
  <si>
    <t>II.3 Traslados y extradiciones</t>
  </si>
  <si>
    <t>1.- Traslado: se refiere a aquel desplazamiento o reubicación a otro lugar de las personas privadas de la libertad en los centros penitenciarios federales en los que se encontraban compurgando su pena, motivado por los supuestos que la ley contemple.</t>
  </si>
  <si>
    <t>II.3.1 Traslados nacionales</t>
  </si>
  <si>
    <t>1.- La información registrada en este apartado debe ser consistente con la reportada como respuesta en las columnas "Personas egresadas por traslado" de la pregunta 1.25.</t>
  </si>
  <si>
    <t>2.- No debe considerar los traslados internacionales, pues estos se requieren en el siguiente apartado.</t>
  </si>
  <si>
    <t>3.- En caso de que seleccione el código "2" o "9" en la columna "¿Se realizó algún traslado de personas privadas de la libertad en los centros penitenciarios federales?" de la pregunta 2.30, pase a la pregunta 2.33.</t>
  </si>
  <si>
    <t>1.- Traslado a un tribunal para desahogo de una diligencia: se refiere al traslado realizado en razón de la práctica de una diligencia de carácter probatorio ante una autoridad judicial solicitada por parte del Ministerio Público, víctima u ofendido; pudiendo ser del mismo o de diverso distrito judicial.</t>
  </si>
  <si>
    <t xml:space="preserve">2.- Traslado por motivo de fallecimiento o enfermedad grave de algún familiar: se refiere al traslado practicado por motivos de fallecimiento o enfermedad grave de los padres, cónyuge, concubina, concubinario, hijos, hermanos, así como por otros importantes y comprobados motivos del procesado o sentenciado. </t>
  </si>
  <si>
    <t xml:space="preserve">3.- Traslado por motivos de salud: 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</si>
  <si>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4.- Traslado por orden de autoridad judicial: se refiere al traslado practicado con la autorización del Juez de Ejecución, previa solicitud del Ministerio Público, autoridad penitenciaria o por el procesado o sentenciado, de acuerdo con las condiciones establecidas en la ley aplicable a la materia. </t>
  </si>
  <si>
    <t>5.- Traslado voluntario: se refiere al interés de una persona sentenciada o con prisión preventiva para ser trasladada a otro centro penitenciario.</t>
  </si>
  <si>
    <t>2.30.-</t>
  </si>
  <si>
    <t>Indique si durante el año 2021 se realizó algún traslado de personas privadas de la libertad en los centros penitenciarios federales. En caso afirmativo, anote el total de traslados realizados durante el referido año.</t>
  </si>
  <si>
    <t xml:space="preserve">En caso de que no se haya realizado algún traslado de personas privadas de la libertad en los centros penitenciarios federales, o no cuente con información para determinarlo, indíquelo en la columna correspondiente conforme al catálogo respectivo y deje el resto de la fila en blanco. </t>
  </si>
  <si>
    <t>¿Se realizó algún traslado de personas privadas de la libertad en los centros penitenciarios federales?
(1. Sí / 2. No / 9. No se sabe)</t>
  </si>
  <si>
    <t>Traslados realizados</t>
  </si>
  <si>
    <t>2.31.-</t>
  </si>
  <si>
    <t>De acuerdo con el total de traslados realizados que reportó como respuesta en la pregunta anterior, anote la cantidad de los mismos especificando su tipo.</t>
  </si>
  <si>
    <t>La suma de las cantidades registradas debe ser igual o mayor a la cantidad reportada como respuesta en la columna "Traslados realizados" de la pregunta anterior.</t>
  </si>
  <si>
    <t xml:space="preserve">En caso de que registre algún valor numérico o "NS" para el numeral 7, debe anotar el nombre de dicho(s) tipo(s) de traslado(s) en el recuadro destinado para tal efecto que se encuentra al final de la tabla de respuesta. En caso de que la opción contenida en dicho numeral no le aplique, anote "NA" (No aplica) en la celda correspondiente. </t>
  </si>
  <si>
    <t>Tipo de traslado</t>
  </si>
  <si>
    <t>Traslado por orden de autoridad judicial</t>
  </si>
  <si>
    <t>Traslado por motivos de seguridad</t>
  </si>
  <si>
    <t xml:space="preserve">Traslado voluntario </t>
  </si>
  <si>
    <t>Traslado por motivos de salud</t>
  </si>
  <si>
    <t>Traslado a un tribunal para desahogo de una diligencia</t>
  </si>
  <si>
    <t>Traslado por motivo de fallecimiento o enfermedad grave de algún familiar</t>
  </si>
  <si>
    <t>Otro tipo de traslado (especifique)</t>
  </si>
  <si>
    <t>Otro tipo de traslado:
(especifique)</t>
  </si>
  <si>
    <t>2.32.-</t>
  </si>
  <si>
    <t>Indique, por cada uno de los tipos de traslado listados, si durante el año 2021 ocurrió algún incidente durante su realización. En caso afirmativo, anote la cantidad de traslados realizados durante el referido año que presentaron determinado tipo de incidente.</t>
  </si>
  <si>
    <t>Para cada tipo de traslado, en caso de no haber registrado un dato numérico mayor a cero en la pregunta anterior, anote una "X" en la columna "No aplica" y deje el resto de la fila en blanco.</t>
  </si>
  <si>
    <t>Para cada tipo de traslado, en caso de que no haya ocurrido algún incidente durante su realización, o no cuente con información para determinarlo, indíquelo en la columna correspondiente conforme al catálogo respectivo y deje el resto de la fila en blanco.</t>
  </si>
  <si>
    <t>Para cada tipo de traslado, la cantidad registrada en la columna "Total" debe ser igual o menor a la cantidad reportada como respuesta en la pregunta anterior.</t>
  </si>
  <si>
    <t>Para cada tipo de traslado, la cantidad registrada en la columna "Total" debe ser igual o menor a la suma de las cantidades reportadas en las columnas correspondientes al apartado "Tipo de incidente", toda vez que en el desarrollo de un traslado se pudo haber presentado más de un incidente.</t>
  </si>
  <si>
    <t xml:space="preserve">Para cada tipo de traslado, la cantidad registrada en cada una de las columnas correspondientes al apartado "Tipo de incidente" debe ser igual o menor a la cantidad reportada en la columna "Total". </t>
  </si>
  <si>
    <t xml:space="preserve">En caso de que registre algún valor numérico o "NS" para la columna "Otro tipo de incidente", debe anotar el nombre de dicho(s) tipo(s) de incidente(s) en el recuadro destinado para tal efecto que se encuentra al final de la tabla de respuesta. En caso de que la opción contenida en dicha columna no le aplique, anote "NA" (No aplica) en las celdas correspondientes. </t>
  </si>
  <si>
    <t>Tipos de traslados</t>
  </si>
  <si>
    <t>¿Ocurrió algún incidente durante su realización?
(1. Sí / 2. No / 9. No se sabe)</t>
  </si>
  <si>
    <t>Traslados realizados que presentaron algún incidente, según tipo de incidente</t>
  </si>
  <si>
    <t>Tipo de incidente</t>
  </si>
  <si>
    <t>Fugas a consecuencia del traslado</t>
  </si>
  <si>
    <t>Muertes en el transcurso del traslado</t>
  </si>
  <si>
    <t>Lesiones en el transcurso del traslado</t>
  </si>
  <si>
    <t>Choques en el transcurso del traslado</t>
  </si>
  <si>
    <t>Ataques al transporte del traslado</t>
  </si>
  <si>
    <t>Otro tipo de traslado</t>
  </si>
  <si>
    <t>II.3.2 Traslados internacionales</t>
  </si>
  <si>
    <t>1.- Traslado internacional de personas privadas de la libertad: 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</si>
  <si>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2.33.-</t>
  </si>
  <si>
    <t>Indique si durante el año 2021 se realizó algún traslado internacional de personas privadas de la libertad en los centros penitenciarios federales. En caso afirmativo, anote el total de traslados internacionales realizados durante el referido año.</t>
  </si>
  <si>
    <t xml:space="preserve">En caso de que no se haya realizado algún traslado internacional de personas privadas de la libertad en los centros penitenciarios federales, o no cuente con información para determinarlo, indíquelo en la columna correspondiente conforme al catálogo respectivo y deje el resto de la fila en blanco. </t>
  </si>
  <si>
    <t>¿Se realizó algún traslado internacional de personas privadas de la libertad en los centros penitenciarios federales?
(1. Sí / 2. No / 9. No se sabe)</t>
  </si>
  <si>
    <t>Traslados internacionales realizados</t>
  </si>
  <si>
    <t>2.34.-</t>
  </si>
  <si>
    <t>De acuerdo con el total de traslados internacionales realizados que reportó como respuesta en la pregunta anterior, anote la cantidad de los mismos especificando el país receptor.</t>
  </si>
  <si>
    <t>En caso de que haya seleccionado el código "2" o "9" en la columna "¿Se realizó algún traslado internacional de personas privadas de la libertad en los centros penitenciarios federales?" de la pregunta anterior, no puede registrar información en el presente reactivo.</t>
  </si>
  <si>
    <t>La suma de las cantidades registradas debe ser igual o mayor a la cantidad reportada como respuesta en la columna "Traslados internacionales realizados" de la pregunta anterior.</t>
  </si>
  <si>
    <t xml:space="preserve">En caso de que registre algún valor numérico o "NS" para el numeral 33, debe anotar el nombre de dicho(s) país(es) en el recuadro destinado para tal efecto que se encuentra al final de la tabla de respuesta. En caso de que la opción contenida en dicho numeral no le aplique, anote "NA" (No aplica) en la celda correspondiente. </t>
  </si>
  <si>
    <t>País receptor</t>
  </si>
  <si>
    <t>Alemania</t>
  </si>
  <si>
    <t>Australia</t>
  </si>
  <si>
    <t>Bahamas</t>
  </si>
  <si>
    <t>Belice</t>
  </si>
  <si>
    <t>Bolivia</t>
  </si>
  <si>
    <t>Brasil</t>
  </si>
  <si>
    <t>Chile</t>
  </si>
  <si>
    <t>Colombia</t>
  </si>
  <si>
    <t>República de Corea</t>
  </si>
  <si>
    <t>Costa Rica</t>
  </si>
  <si>
    <t>Cuba</t>
  </si>
  <si>
    <t>Ecuador</t>
  </si>
  <si>
    <t>El Salvador</t>
  </si>
  <si>
    <t>Eslovaquia</t>
  </si>
  <si>
    <t>España</t>
  </si>
  <si>
    <t>Filipinas</t>
  </si>
  <si>
    <t>Gran Bretaña</t>
  </si>
  <si>
    <t>Grecia</t>
  </si>
  <si>
    <t>Guatemala</t>
  </si>
  <si>
    <t>Honduras</t>
  </si>
  <si>
    <t>Italia</t>
  </si>
  <si>
    <t>Mónaco</t>
  </si>
  <si>
    <t>Panamá</t>
  </si>
  <si>
    <t>Portugal</t>
  </si>
  <si>
    <t>Rumanía</t>
  </si>
  <si>
    <t>Rusia</t>
  </si>
  <si>
    <t>Senegal</t>
  </si>
  <si>
    <t>Uruguay</t>
  </si>
  <si>
    <t>Venezuela</t>
  </si>
  <si>
    <t>Otro país (especifique)</t>
  </si>
  <si>
    <t>Otro país:
(especifique)</t>
  </si>
  <si>
    <t>II.3.3 Extradiciones</t>
  </si>
  <si>
    <t>1.- La información registrada en este apartado debe ser consistente con la reportada como respuesta en las columnas "Personas egresadas por extradición" de la pregunta 1.25.</t>
  </si>
  <si>
    <t>1.- Extradición: 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</si>
  <si>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2.35.-</t>
  </si>
  <si>
    <t>Indique si durante el año 2021 se realizó alguna extradición de personas privadas de la libertad en los centros penitenciarios federales. En caso afirmativo, anote el total de extradiciones realizadas durante el referido año.</t>
  </si>
  <si>
    <t xml:space="preserve">En caso de que no se haya realizado alguna extradición de personas privadas de la libertad en los centros penitenciarios federales, o no cuente con información para determinarlo, indíquelo en la columna correspondiente conforme al catálogo respectivo y deje el resto de la fila en blanco. </t>
  </si>
  <si>
    <t>¿Se realizó alguna extradición de personas privadas de la libertad en los centros penitenciarios federales?
(1. Sí / 2. No / 9. No se sabe)</t>
  </si>
  <si>
    <t>Extradiciones realizadas</t>
  </si>
  <si>
    <t>2.36.-</t>
  </si>
  <si>
    <t>De acuerdo con el total de extradiciones realizadas que reportó como respuesta en la pregunta anterior, anote la cantidad de las mismas especificando el país solicitante.</t>
  </si>
  <si>
    <t>En caso de que haya seleccionado el código "2" o "9" en la columna "¿Se realizó alguna extradición de personas privadas de la libertad en los centros penitenciarios federales?" de la pregunta anterior, no puede registrar información en el presente reactivo.</t>
  </si>
  <si>
    <t>La suma de las cantidades registradas debe ser igual o mayor a la cantidad reportada como respuesta en la columna "Extradiciones realizadas" de la pregunta anterior.</t>
  </si>
  <si>
    <t>País solicitante</t>
  </si>
  <si>
    <t>II.4 Régimen disciplinario de las personas privadas de la libertad</t>
  </si>
  <si>
    <t>1.- Para cada centro penitenciario federal, en caso de que seleccione el código "2" o "9" en la columna "¿Se sancionó a alguna persona privada de la libertad con motivo de la aplicación de la normatividad en materia de régimen disciplinario?" de la pregunta 2.37, anote una "X" en la columna "No aplica" de las preguntas 2.38 y 2.39, y deje el resto de la fila en blanco.</t>
  </si>
  <si>
    <t xml:space="preserve">1.- Régimen disciplinario de las personas privadas de la libertad: se refiere al conjunto de normas disciplinarias que rigen en el centro penitenciario federal, mismas que deberán ser atendidas por las personas privadas de la libertad en dichos centros. </t>
  </si>
  <si>
    <t>2.37.-</t>
  </si>
  <si>
    <t>Indique, por cada uno de los centros penitenciarios federales, si durante el año 2021 se sancionó a alguna persona privada de la libertad con motivo de la aplicación de la normatividad en materia de régimen disciplinario. En caso afirmativo, anote la cantidad de personas privadas de la libertad sancionadas durante el referido año, según su sexo.</t>
  </si>
  <si>
    <t>En caso de que no se haya sancionado a alguna persona privada de la libertad en determinado centro penitenciario federal, o no cuente con información para determinarlo, indíquelo en la columna correspondiente conforme al catálogo respectivo y deje el resto de la fila en blanco.</t>
  </si>
  <si>
    <t>¿Se sancionó a alguna persona privada de la libertad con motivo de la aplicación de la normatividad en materia de régimen disciplinario?
(1. Sí / 2. No / 9. No se sabe)</t>
  </si>
  <si>
    <t>Personas privadas de la libertad sancionadas, según sexo</t>
  </si>
  <si>
    <t>2.38.-</t>
  </si>
  <si>
    <t>Anote, por cada uno de los centros penitenciarios federales, la cantidad de sanciones disciplinarias impuestas durante el año 2021 a las personas privadas de la libertad, según tipo.</t>
  </si>
  <si>
    <t>Para cada centro penitenciario federal, la cantidad registrada en la columna "Total" debe ser igual o mayor a la cantidad reportada como respuesta en la columna "Total" de la pregunta anterior, toda vez que a una persona privada de la libertad se le pudo haber impuesto más de una sanción disciplinaria por diferentes hechos.</t>
  </si>
  <si>
    <t>En caso de que registre algún valor numérico o "NS" para la columna "Otras sanciones disciplinarias", debe anotar el nombre de dicha(s) sanción(es) en el recuadro destinado para tal efecto que se encuentra al final de la tabla de respuesta. En caso de que la opción contenida en dicha columna no le aplique, anote "NA" (No aplica) en las celdas correspondientes.</t>
  </si>
  <si>
    <t>Sanciones disciplinarias impuestas a las personas privadas de la libertad, según tipo</t>
  </si>
  <si>
    <t>Amonestación en privado o en público</t>
  </si>
  <si>
    <t>Reubicación temporal dentro del mismo centro penitenciario</t>
  </si>
  <si>
    <t>Aislamiento temporal</t>
  </si>
  <si>
    <t>Restricción temporal del tránsito al interior del centro penitenciario</t>
  </si>
  <si>
    <t>Prohibición temporal del uso de aparatos electrónicos públicos</t>
  </si>
  <si>
    <t>Restricción temporal de las horas de visita semanales</t>
  </si>
  <si>
    <t>Otras sanciones disciplinarias
(especifique)</t>
  </si>
  <si>
    <t>Otras sanciones disciplinarias:
(especifique)</t>
  </si>
  <si>
    <t>2.39.-</t>
  </si>
  <si>
    <t>Anote, por cada uno de los centros penitenciarios federales, la cantidad de sanciones disciplinarias impuestas durante el año 2021 a las personas privadas de la libertad, según el tipo de falta asociada; utilizando para tal efecto el catálogo que se presenta en la parte inferior de la siguiente tabla.</t>
  </si>
  <si>
    <t>Para cada centro penitenciario federal, la cantidad registrada en la columna "Total" debe ser igual o mayor a la cantidad reportada como respuesta en la columna "Total" de la pregunta anterior, toda vez que una sanción impuesta puede estar asociada a una o más faltas disciplinarias.</t>
  </si>
  <si>
    <t>En caso de que registre algún valor numérico o "NS" para la columna 22, debe anotar el nombre de dicha(s) falta(s) en el recuadro destinado para tal efecto que se encuentra al final de la tabla de respuesta. En caso de que dicha opción no le aplique, anote "NA" (No aplica) en las celdas correspondientes.</t>
  </si>
  <si>
    <t>Sanciones disciplinarias impuestas a las personas privadas de la libertad, según tipo de falta asociada
(ver catálogo)</t>
  </si>
  <si>
    <t>Otras faltas disciplinarias:
(especifique)</t>
  </si>
  <si>
    <t>Catálogo de faltas disciplinarias</t>
  </si>
  <si>
    <t>Participar activamente en disturbios (riñas, motines, peleas, etc.)</t>
  </si>
  <si>
    <t>Evadirse o incumplir con las medidas de vigilancia, supervisión o monitoreo establecidas durante el goce de un permiso extraordinario por razones humanitarias</t>
  </si>
  <si>
    <t>Evadirse, intentar evadirse y/o favorecer la evasión de personas privadas de la libertad</t>
  </si>
  <si>
    <t>Incumplir las órdenes del personal de seguridad y custodia</t>
  </si>
  <si>
    <t>Realizar actos que impliquen la comisión de un delito en agravio del personal del centro penitenciario o de las personas privadas de la libertad (incluidas las agresiones físicas y/o verbales)</t>
  </si>
  <si>
    <t>Ausentarse en el pase de lista</t>
  </si>
  <si>
    <t>Poseer instrumentos punzo cortantes, armas o cualquier otro objeto de características similares</t>
  </si>
  <si>
    <t>Negarse a tomar alimentos sin razón justificada</t>
  </si>
  <si>
    <t>Poseer o consumir sustancias psicotrópicas, estupefacientes o bebidas alcohólicas</t>
  </si>
  <si>
    <t>Incitar a otras personas privadas de la libertad a negarse a tomar alimentos o inconformarse por los mismos</t>
  </si>
  <si>
    <t>Realizar actos dolosos que causen daño o destrucción de las instalaciones del centro penitenciario</t>
  </si>
  <si>
    <t>Permanecer o circular en áreas de acceso restringido</t>
  </si>
  <si>
    <t>Realizar conductas que afecten la integridad física y moral de las visitas de las personas privadas de la libertad</t>
  </si>
  <si>
    <t>Sustraer u ocultar los objetos propiedad o de uso de las personas privadas de la libertad</t>
  </si>
  <si>
    <t>Comercializar y traficar objetos prohibidos al interior del centro penitenciario</t>
  </si>
  <si>
    <t>No observar las disposiciones de higiene y aseo correspondientes</t>
  </si>
  <si>
    <t>Usar aparatos de telecomunicaciones prohibidos</t>
  </si>
  <si>
    <t>Acudir impuntualmente o abandonar las actividades y labores a las que se tenga obligación de concurrir</t>
  </si>
  <si>
    <t>Realizar conductas dolosas que afecten el funcionamiento de los servicios o provisión de suministros en el centro penitenciario</t>
  </si>
  <si>
    <t>Realizar actos contrarios a la moral o de las buenas costumbres</t>
  </si>
  <si>
    <t>Realizar acciones que tengan por objeto controlar algún espacio o servicio dentro del centro penitenciario, ejercer alguna función exclusiva de la autoridad o propiciar la subordinación entre personas privadas de la libertad</t>
  </si>
  <si>
    <t>Otras faltas disciplinarias (especifique)</t>
  </si>
  <si>
    <t>2.40.-</t>
  </si>
  <si>
    <t>Anote, por cada uno de los tipos de faltas disciplinarias asociadas, la cantidad de sanciones disciplinarias impuestas durante el año 2021, así como la cantidad de personas privadas de la libertad sancionadas durante el referido año.</t>
  </si>
  <si>
    <t xml:space="preserve">Para el caso de las sanciones disciplinarias impuestas, la suma de las cantidades registradas en la columna "Total" debe ser igual a la suma de las cantidades reportadas como respuesta en la columna "Total" de la pregunta anterior, así como corresponder a su desagregación por tipo de falta disciplinaria asociada. </t>
  </si>
  <si>
    <t>Para el caso de las sanciones disciplinarias impuestas, la suma de las cantidades registradas en la columna "Total" debe ser igual o mayor a la suma de las cantidades reportadas como respuesta en la columna "Total" de la pregunta 2.38, así como corresponder a su desagregación por tipo de sanción disciplinaria.</t>
  </si>
  <si>
    <t>Para el caso de las personas privadas de la libertad sancionadas, la suma de las cantidades registradas debe ser igual o mayor a la suma de las cantidades reportadas como respuesta en la columna "Total" de la pregunta 2.37, toda vez que una persona privada de la libertad sancionada pudo haber cometido una o más faltas disciplinarias.</t>
  </si>
  <si>
    <t xml:space="preserve">La suma de las cantidades registradas en la columna "Total" debe ser igual o mayor a la suma de las cantidades reportadas en la columna "Personas privadas de la libertad sancionadas". </t>
  </si>
  <si>
    <t>Tipo de faltas disciplinarias asociadas</t>
  </si>
  <si>
    <t>Personas privadas de la libertad sancionadas</t>
  </si>
  <si>
    <t>Otras sanciones disciplinarias</t>
  </si>
  <si>
    <t>Otras faltas disciplinarias</t>
  </si>
  <si>
    <t>2.41.-</t>
  </si>
  <si>
    <t xml:space="preserve">Indique, por cada uno de los centros penitenciarios federales, si durante el año 2021 se presentaron denuncias y/o querellas ante el Ministerio Público en contra de las personas privadas de la libertad derivado de algún presunto delito cometido por estas. En caso afirmativo, anote la cantidad de personas privadas de la libertad denunciadas durante el referido año, según su sexo. </t>
  </si>
  <si>
    <t>Únicamente debe considerar las denuncias y/o querellas presentadas y personas privadas de la libertad denunciadas por la comisión de alguna falta disciplinaria que llegase a constituir delito, ello conforme a lo establecido en la Ley Nacional de Ejecución Penal.</t>
  </si>
  <si>
    <t>En caso de que en determinado centro penitenciario federal no se hayan presentado denuncias y/o querellas en contra de la población privada de la libertad, o no cuente con información para determinarlo, indíquelo en la columna correspondiente conforme al catálogo respectivo y deje el resto de la fila en blanco.</t>
  </si>
  <si>
    <t>¿Se presentaron denuncias y/o querellas por actos cometidos por la población privada de la libertad?
(1. Sí / 2. No / 9. No se sabe)</t>
  </si>
  <si>
    <t>Personas privadas de la libertad denunciadas,
según sexo</t>
  </si>
  <si>
    <t>III.1 Quejas</t>
  </si>
  <si>
    <t>1.- Quejas: 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</si>
  <si>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3.1.-</t>
  </si>
  <si>
    <t>Indique, por cada uno de los centros penitenciarios federales, la condición de existencia al cierre del año 2021 de alguna unidad y/o área encargada de la recepción y/o atención de las quejas presentadas por las personas privadas de la libertad. En caso afirmativo, anote la cantidad de quejas presentadas durante el referido año ante dichas instancias, según el motivo de las mismas.</t>
  </si>
  <si>
    <t>En caso de que determinado centro penitenciario federal no haya contado con alguna unidad y/o área encargada de la recepción y/o atención de quejas,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</si>
  <si>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"Motivo de la queja", toda vez que una queja pudo derivarse de uno o más motivos.</t>
  </si>
  <si>
    <t xml:space="preserve">Para cada centro penitenciario federal, la cantidad registrada en cada una de las columnas correspondientes al apartado "Motivo de la queja" debe ser igual o menor a la cantidad reportada en la columna "Total". </t>
  </si>
  <si>
    <t xml:space="preserve">En caso de que registre algún valor numérico o "NS" para la columna "Otro motivo", debe anotar el nombre de dicho(s) motivo(s) en el recuadro destinado para tal efecto que se encuentra al final de la última tabla de respuesta. En caso de que la opción contenida en dicha columna no le aplique, anote "NA" (No aplica) en las celdas correspondientes. </t>
  </si>
  <si>
    <t>¿Contaba con alguna unidad y/o área encargada de la recepción y/o atención de las quejas presentadas por las personas privadas de la libertad?
(1. Sí / 2. No / 9. No se sabe)</t>
  </si>
  <si>
    <t>Quejas presentadas ante la unidad y/o área especializada de los centros penitenciarios federales, según motivo</t>
  </si>
  <si>
    <t>Motivo de la queja</t>
  </si>
  <si>
    <t>Atención médica y/o psicológica</t>
  </si>
  <si>
    <t>Suministro de bienes o artículos personales</t>
  </si>
  <si>
    <t>Tortura y/o tratos crueles e inhumanos</t>
  </si>
  <si>
    <t>Reubicación / traslado</t>
  </si>
  <si>
    <t>Reinserción social</t>
  </si>
  <si>
    <t>Situación jurídica</t>
  </si>
  <si>
    <t>Extorsión y/o cobros indebidos</t>
  </si>
  <si>
    <t>Temor a agresiones por parte de otras personas privadas de la libertad</t>
  </si>
  <si>
    <t>Amenazas, agresiones y/o lesiones por parte de otras personas privadas de la libertad</t>
  </si>
  <si>
    <t>Temor a agresiones por parte del personal de vigilancia y/o custodia</t>
  </si>
  <si>
    <t>Abuso u omisión de la autoridad
(incluye amenazas, agresiones y/o lesiones)</t>
  </si>
  <si>
    <t>Alimentación</t>
  </si>
  <si>
    <t>Sanciones disciplinarias o castigos injustificados</t>
  </si>
  <si>
    <t>Prohibición de visitas conyugales, familiares y/o de sus defensores</t>
  </si>
  <si>
    <t xml:space="preserve">Aislamiento y/o incomunicación </t>
  </si>
  <si>
    <t>Condiciones insalubres</t>
  </si>
  <si>
    <t>Acoso o abuso sexual</t>
  </si>
  <si>
    <t>Problemas laborales</t>
  </si>
  <si>
    <t>Problemas relacionados con la COVID-19</t>
  </si>
  <si>
    <t>Otro motivo
(especifique)</t>
  </si>
  <si>
    <t>Otro motivo:
(especifique)</t>
  </si>
  <si>
    <t>3.2.-</t>
  </si>
  <si>
    <t>De acuerdo con el total de quejas presentadas que reportó como respuesta en la pregunta anterior, anote, por cada uno de los centros penitenciarios federales, la cantidad de las mismas especificando la autoridad penitenciaria señalada como responsable.</t>
  </si>
  <si>
    <t>Para cada centro penitenciario federal, en caso de que haya seleccionado el código "2" o "9" en la columna "¿Contaba con alguna unidad y/o área encargada de la recepción y/o atención de las quejas presentadas por las personas privadas de la libertad?" de la pregunta anterior, anote una "X" en la columna "No aplica" y deje el resto de la fila en blanco.</t>
  </si>
  <si>
    <t>En la columna “No identificado” debe considerar aquellas quejas presentadas ante la unidad y/o área especializada en las que las personas privadas de la libertad no tuvieron pleno conocimiento de la autoridad responsable, por lo que se establecen en contra de la autoridad penitenciaria que resulte responsable derivado de la investigación.</t>
  </si>
  <si>
    <t>Para cada centro penitenciario federal, la cantidad registrada en la columna "Total" debe ser igual a la cantidad reportada como respuesta en la columna "Total" de la pregunta anterior.</t>
  </si>
  <si>
    <t>Para cada centro penitenciario federal, la cantidad registrada en la columna "Total" debe ser igual o menor a la suma de las cantidades reportadas en las columnas correspondientes al apartado "Autoridad penitenciaria señalada como responsable", toda vez que un hecho relacionado con la queja puede ser atribuido a una o más autoridades penitenciarias.</t>
  </si>
  <si>
    <t xml:space="preserve">Para cada centro penitenciario federal, la cantidad registrada en cada una de las columnas correspondientes al apartado "Autoridad penitenciaria señalada como responsable" debe ser igual o menor a la cantidad reportada en la columna "Total". </t>
  </si>
  <si>
    <t xml:space="preserve">En caso de que registre algún valor numérico o "NS" para la columna "Otra autoridad penitenciaria", debe anotar el nombre de dicha(s) autoridad(es) en el recuadro destinado para tal efecto que se encuentra al final de la tabla de respuesta. En caso de que la opción contenida en dicha columna no le aplique, anote "NA" (No aplica) en las celdas correspondientes. </t>
  </si>
  <si>
    <t>Quejas presentadas ante la unidad y/o área especializada de los centros penitenciarios federales, según autoridad penitenciaria señalada como responsable</t>
  </si>
  <si>
    <t>Autoridad penitenciaria señalada como responsable</t>
  </si>
  <si>
    <t>Personal administrativo y de apoyo</t>
  </si>
  <si>
    <t>Personal directivo</t>
  </si>
  <si>
    <t>Personal médico</t>
  </si>
  <si>
    <t>Personal técnico o de operación 
(sin incluir al personal médico)</t>
  </si>
  <si>
    <t>Personal de vigilancia y/o custodia</t>
  </si>
  <si>
    <t>Otra autoridad penitenciaria (especifique)</t>
  </si>
  <si>
    <t>Otra autoridad penitenciaria:
(especifique)</t>
  </si>
  <si>
    <t>III.2 Visitas, solicitudes de queja y recomendaciones en materia de derechos humanos</t>
  </si>
  <si>
    <t>1.- No debe considerar la información relacionada con el Mecanismo Nacional de Prevención de la Tortura, pues esta se requiere en la siguiente subsección.</t>
  </si>
  <si>
    <t>1.- Organismos públicos de derechos humanos: 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</si>
  <si>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2.- Recomendación: 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</si>
  <si>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Recomendaciones sobre la integridad personal del interno: se refiere a aquellas realizadas con motivo de la capacidad de alojamiento y población existente en el centro penitenciario federal, así como de la distribución y separación de las personas privadas de la libertad en caso de centros mixtos. Asimismo, contempla los servicios para la atención y mantenimiento de la salud de las personas privadas de la libertad, la supervisión por parte del responsable del centro penitenciario federal, y la prevención y atención de incidentes violentos, de tortura y/o maltrato.</t>
  </si>
  <si>
    <t>Recomendaciones sobre la estancia digna: se refiere a aquellas realizadas respecto de la capacidad de las instalaciones y condiciones materiales y de higiene del centro penitenciario federal, así como de la alimentación de las personas privadas de la libertad en el mismo.</t>
  </si>
  <si>
    <t>Recomendaciones sobre las condiciones de gobernabilidad: se refiere a aquellas motivadas por la insuficiencia del personal de vigilancia y custodia, así como de las sanciones disciplinarias impuestas, autogobierno, actividades ilícitas, extorsión, sobornos y capacitación del personal penitenciario.</t>
  </si>
  <si>
    <t>Recomendaciones sobre la reinserción social del interno: se refiere a aquellas realizadas respecto de la integración del expediente jurídico-técnico, del funcionamiento del Comité Técnico del centro penitenciario federal, así como de las actividades laborales, de capacitación para el trabajo, educativas y deportivas de las personas privadas de la libertad. De igual forma, se consideran los beneficios de libertad anticipada y la vinculación de las personas privadas de la libertad con la sociedad.</t>
  </si>
  <si>
    <t>Recomendaciones sobre la atención a internos con requerimientos específicos: se refiere a aquellas realizadas con motivo del trato que se les brinda a las mujeres y a las personas privadas de la libertad que presentan alguna situación de vulnerabilidad (personas adultas mayores, personas indígenas, personas con discapacidad, personas que viven con VIH, personas con problemas de adicciones, población de la diversidad sexual, entre otros).</t>
  </si>
  <si>
    <t>3.- Solicitud de queja: se refiere al requerimiento que realiza una persona ante algún organismo público de derechos humanos para que conozca e intervenga en la protección y defensa de los mismos, probablemente transgredidos o violentados por un servidor público o autoridad.</t>
  </si>
  <si>
    <t>3.3.-</t>
  </si>
  <si>
    <t xml:space="preserve">Indique, por cada uno de los centros penitenciarios federales, si durante el año 2021 recibió visitas por parte de las visitadurías de algún organismo público de derechos humanos. En caso afirmativo, anote la cantidad de visitas recibidas durante el referido año. </t>
  </si>
  <si>
    <t>En caso de que determinado centro penitenciario federal no haya recibido visitas por parte de las visitadurías de algún organismo público de derechos humanos, o no cuente con información para determinarlo, indíquelo en la columna correspondiente conforme al catálogo respectivo y deje el resto de la fila en blanco.</t>
  </si>
  <si>
    <t>¿Recibió visitas por parte de las visitadurías de algún organismo público de derechos humanos?
(1. Sí / 2. No / 9. No se sabe)</t>
  </si>
  <si>
    <t xml:space="preserve">Visitas recibidas por parte de las visitadurías de algún organismo público de derechos humanos </t>
  </si>
  <si>
    <t>3.4.-</t>
  </si>
  <si>
    <t>Indique, por cada uno de los centros penitenciarios federales, si durante el año 2021 la población privada de la libertad presentó solicitudes de queja ante algún organismo público de derechos humanos. En caso afirmativo, anote la cantidad de solicitudes de queja presentadas durante el referido año, según el tipo de derecho presuntamente vulnerado; utilizando para tal efecto el catálogo que se presenta en la parte inferior de la siguiente tabla.</t>
  </si>
  <si>
    <t>En caso de que la población privada de la libertad en determinado centro penitenciario federal no haya presentado solicitudes de queja ante algún organismo público de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</si>
  <si>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"Derecho presuntamente vulnerado", toda vez que una solicitud de queja pudo derivar de más de un derecho presumiblemente violado.</t>
  </si>
  <si>
    <t xml:space="preserve">Para cada centro penitenciario federal, la cantidad registrada en cada una de las columnas correspondientes al apartado "Derecho presuntamente vulnerado" debe ser igual o menor a la cantidad reportada en la columna "Total". </t>
  </si>
  <si>
    <t xml:space="preserve">En caso de que registre algún valor numérico o "NS" para la columna 13, debe anotar el nombre de dicho(s) derecho(s) en el recuadro destinado para tal efecto que se encuentra al final de la tabla de respuesta. En caso de que la opción contenida en dicha columna no le aplique, anote "NA" (No aplica) en las celdas correspondientes. </t>
  </si>
  <si>
    <t>¿La población privada de la libertad presentó solicitudes de queja ante algún organismo público de derechos humanos?
(1. Sí / 2. No / 9. No se sabe)</t>
  </si>
  <si>
    <t>Solicitudes de queja presentadas ante algún organismo público de derechos humanos, según derecho presuntamente vulnerado</t>
  </si>
  <si>
    <t>Derecho presuntamente vulnerado
(ver catálogo)</t>
  </si>
  <si>
    <t>Otro derecho:
(especifique)</t>
  </si>
  <si>
    <t>Catálogo de derechos presuntamente vulnerados</t>
  </si>
  <si>
    <t>Derecho a la salud</t>
  </si>
  <si>
    <t>Derecho de acceso a la educación</t>
  </si>
  <si>
    <t>Derecho a la alimentación</t>
  </si>
  <si>
    <t>Derecho a la libertad</t>
  </si>
  <si>
    <t>Derecho al agua y saneamiento</t>
  </si>
  <si>
    <t>Derecho al debido proceso y garantías judiciales</t>
  </si>
  <si>
    <t>Derechos de las personas privadas de la libertad en situación prioritaria</t>
  </si>
  <si>
    <t>Derecho a la legalidad y seguridad jurídica</t>
  </si>
  <si>
    <t>Derechos de petición</t>
  </si>
  <si>
    <t>Derecho a la integridad y seguridad personal</t>
  </si>
  <si>
    <t>Derecho al trabajo</t>
  </si>
  <si>
    <t>Otro derecho (especifique)</t>
  </si>
  <si>
    <t>Derecho a la igualdad y trato digno</t>
  </si>
  <si>
    <t>3.5.-</t>
  </si>
  <si>
    <t>De acuerdo con el total de solicitudes de queja presentadas que reportó como respuesta en la pregunta anterior, anote, por cada uno de los centros penitenciarios federales, la cantidad de las mismas especificando la autoridad señalada como probable responsable.</t>
  </si>
  <si>
    <t>Para cada centro penitenciario federal, en caso de que haya seleccionado el código "2" o "9" en la columna "¿La población privada de la libertad presentó solicitudes de queja ante algún organismo público de derechos humanos?" de la pregunta anterior, anote una "X" en la columna "No aplica" y deje el resto de la fila en blanco.</t>
  </si>
  <si>
    <t>Para cada centro penitenciario federal, la cantidad registrada en la columna "Total" debe ser igual o menor a la suma de las cantidades reportadas en las columnas correspondientes al apartado "Autoridad señalada como probable responsable", toda vez que un hecho relacionado con la queja puede ser atribuido a una o más autoridades.</t>
  </si>
  <si>
    <t xml:space="preserve">Para cada centro penitenciario federal, la cantidad registrada en cada una de las columnas correspondientes al apartado "Autoridad señalada como probable responsable" debe ser igual o menor a la cantidad reportada en la columna "Total". </t>
  </si>
  <si>
    <t xml:space="preserve">En caso de que registre algún valor numérico o "NS" para la columna "Otra autoridad", debe anotar el nombre de dicha(s) autoridad(es) en el recuadro destinado para tal efecto que se encuentra al final de la tabla de respuesta. En caso de que la opción contenida en dicha columna no le aplique, anote "NA" (No aplica) en las celdas correspondientes. </t>
  </si>
  <si>
    <t>Solicitudes de queja presentadas ante algún organismo público de derechos humanos, según autoridad señalada como probable responsable</t>
  </si>
  <si>
    <t>Autoridad señalada como probable responsable</t>
  </si>
  <si>
    <t>Autoridades penitenciarias (incluye cualquier tipo de personal adscrito a los centros penitenciarios)</t>
  </si>
  <si>
    <t>Instituciones de salud</t>
  </si>
  <si>
    <t>Ministerio Público</t>
  </si>
  <si>
    <t>Autoridades jurisdiccionales</t>
  </si>
  <si>
    <t>Defensores públicos</t>
  </si>
  <si>
    <t>Otra autoridad 
(especifique)</t>
  </si>
  <si>
    <t>Otra autoridad:
(especifique)</t>
  </si>
  <si>
    <t>3.6.-</t>
  </si>
  <si>
    <t xml:space="preserve">Indique, por cada uno de los centros penitenciarios federales, si durante el año 2021 recibió alguna recomendación por parte de algún organismo público de derechos humanos. En caso afirmativo, anote la cantidad de recomendaciones recibidas durante el referido año, según rubro. </t>
  </si>
  <si>
    <t>En caso de que determinado centro penitenciario federal no haya recibido alguna recomendación por parte de algún organismo público derechos humanos,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</si>
  <si>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"Rubro", toda vez que una recomendación puede estar dirigida a más de un rubro.</t>
  </si>
  <si>
    <t xml:space="preserve">Para cada centro penitenciario federal, la cantidad registrada en cada una de las columnas correspondientes al apartado "Rubro" debe ser igual o menor a la cantidad reportada en la columna "Total". </t>
  </si>
  <si>
    <t xml:space="preserve">En caso de que registre algún valor numérico o "NS" para la columna "Otro rubro", debe anotar el nombre de dicho(s) rubro(s) en el recuadro destinado para tal efecto que se encuentra al final de la tabla de respuesta. En caso de que la opción contenida en dicha columna no le aplique, anote "NA" (No aplica) en las celdas correspondientes. </t>
  </si>
  <si>
    <t>¿Recibió alguna recomendación por parte de algún organismo público de derechos humanos?
(1. Sí / 2. No / 9. No se sabe)</t>
  </si>
  <si>
    <t>Recomendaciones recibidas por parte de algún organismo público de derechos humanos, según rubro</t>
  </si>
  <si>
    <t>Rubro</t>
  </si>
  <si>
    <t>Integridad personal de las personas privadas de la libertad</t>
  </si>
  <si>
    <t>Estancia digna de las personas privadas de la libertad</t>
  </si>
  <si>
    <t>Condiciones de gobernabilidad del centro penitenciario</t>
  </si>
  <si>
    <t>Reinserción social de las personas privadas de la libertad</t>
  </si>
  <si>
    <t>Atención a personas privadas de la libertad con requerimientos específicos</t>
  </si>
  <si>
    <t>Otro rubro 
(especifique)</t>
  </si>
  <si>
    <t>Otro rubro:
(especifique)</t>
  </si>
  <si>
    <t>III.3 Mecanismo Nacional de Prevención de la Tortura</t>
  </si>
  <si>
    <t>1.- Mecanismo Nacional de Prevención de la Tortura: 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</si>
  <si>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3.7.-</t>
  </si>
  <si>
    <t>Indique, por cada uno de los centros penitenciarios federales, si durante el año 2021 recibió visitas por parte del Mecanismo Nacional de Prevención de la Tortura. En caso afirmativo, anote la cantidad de visitas recibidas durante el referido año, según tipo.</t>
  </si>
  <si>
    <t>En caso de que determinado centro penitenciario federal no haya recibido visitas por parte del Mecanismo Nacional de Prevención de la Tortura, o no cuente con información para determinarlo, indíquelo en la columna correspondiente conforme al catálogo respectivo y deje el resto de la fila en blanco.</t>
  </si>
  <si>
    <t>Para cada centro penitenciario federal, la cantidad registrada en la columna "Total" debe ser igual o menor a la suma de las cantidades reportadas en las columnas correspondientes al apartado "Tipo de visita", toda vez que una visita pudo haber sido de uno o más tipos.</t>
  </si>
  <si>
    <t xml:space="preserve">Para cada centro penitenciario federal, la cantidad registrada en cada una de las columnas correspondientes al apartado "Tipo de visita" debe ser igual o menor a la cantidad reportada en la columna "Total". </t>
  </si>
  <si>
    <t xml:space="preserve">En caso de que registre algún valor numérico o "NS" para la columna "Otro tipo de visita", debe anotar el nombre de dicho(s) tipo(s) de visita en el recuadro destinado para tal efecto que se encuentra al final de la tabla de respuesta. En caso de que la opción contenida en dicha columna no le aplique, anote "NA" (No aplica) en las celdas correspondientes. </t>
  </si>
  <si>
    <t>¿Recibió visitas por parte del Mecanismo Nacional de Prevención de la Tortura?
(1. Sí / 2. No / 9. No se sabe)</t>
  </si>
  <si>
    <t>Visitas recibidas por parte del Mecanismo Nacional de Prevención de la Tortura, según tipo</t>
  </si>
  <si>
    <t>Tipo de visita</t>
  </si>
  <si>
    <t>Supervisión</t>
  </si>
  <si>
    <t>Seguimiento</t>
  </si>
  <si>
    <t xml:space="preserve">Temática </t>
  </si>
  <si>
    <t xml:space="preserve">Difusión y/o sensibilización </t>
  </si>
  <si>
    <t>Otro tipo de visita
(especifique)</t>
  </si>
  <si>
    <t>Otro tipo de visita:
(especifique)</t>
  </si>
  <si>
    <t>3.8.-</t>
  </si>
  <si>
    <t>Indique, por cada uno de los centros penitenciarios federales, si durante el año 2021 recibió alguna recomendación por parte del Mecanismo Nacional de Prevención de la Tortura. En caso afirmativo, anote la cantidad de recomendaciones recibidas durante el referido año, según rubro.</t>
  </si>
  <si>
    <t>En caso de que determinado centro penitenciario federal no haya recibido alguna recomendación por parte del Mecanismo Nacional de Prevención de la Tortura, o no cuente con información para determinarlo, indíquelo en la columna correspondiente conforme al catálogo respectivo y deje el resto de la fila en blanco.</t>
  </si>
  <si>
    <t>¿Recibió alguna recomendación por parte del Mecanismo Nacional de Prevención de la Tortura?
(1. Sí / 2. No / 9. No se sabe)</t>
  </si>
  <si>
    <t>Recomendaciones recibidas por parte del Mecanismo Nacional de Prevención de la Tortura, según rubro</t>
  </si>
  <si>
    <t>Prevención de la tortura</t>
  </si>
  <si>
    <t>Prevención de tratos o penas crueles, inhumanos o degradantes</t>
  </si>
  <si>
    <t>Otro rubro
(especifique)</t>
  </si>
  <si>
    <t xml:space="preserve">4.-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 </t>
  </si>
  <si>
    <t xml:space="preserve">5.- No deje celdas en blanco, salvo en los casos en que la instrucción así lo solicite. </t>
  </si>
  <si>
    <t>Glosario de la sección:</t>
  </si>
  <si>
    <t>1.- Servicios postpenales: 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</si>
  <si>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IV.1 Ámbito de aplicación</t>
  </si>
  <si>
    <t>4.1.-</t>
  </si>
  <si>
    <t>Durante el año 2021, ¿la prestación de los servicios postpenales se encontró a cargo de la institución responsable de los centros penitenciarios federales?</t>
  </si>
  <si>
    <t>Seleccione con una "X" un solo código.</t>
  </si>
  <si>
    <t>1. Sí</t>
  </si>
  <si>
    <t>2. No (concluya el módulo)</t>
  </si>
  <si>
    <t>9. No se sabe (concluya el módulo)</t>
  </si>
  <si>
    <t>IV.2 Plan o programa postpenitenciario</t>
  </si>
  <si>
    <t>1.- En caso de que seleccione el código "2", "3" o "9" en la columna "¿Contaba con algún plan o programa postpenitenciario?" de la pregunta 4.2, pase a la pregunta 4.5.</t>
  </si>
  <si>
    <t xml:space="preserve">1.- Comisión Intersecretarial para la Reinserción Social y Servicios Postpenales: se refiere al órgano colegiado responsable de coordinar, diseñar e implementar los distintos programas de servicios para la reinserción al interior de los centros penitenciarios federales y de servicios postpenales. </t>
  </si>
  <si>
    <t>2.- Plan o programa postpenitenciario: 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</si>
  <si>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4.2.-</t>
  </si>
  <si>
    <t>Indique si al cierre del año 2021 la institución responsable de los centros penitenciarios federales contaba con algún plan o programa postpenitenciario. En caso afirmativo, especifique el lugar donde se encuentra disponible o, en su defecto, la no disponibilidad del mismo.</t>
  </si>
  <si>
    <t>En caso de que no haya contado con algún plan o programa postpenitenciario, se haya encontrado en proceso de integración, o no cuente con información para determinarlo, indíquelo en la columna correspondiente conforme al catálogo respectivo y deje el resto de la fila en blanco.</t>
  </si>
  <si>
    <t>En caso de que haya contado con algún plan o programa postpenitenciario, pero este no se encuentre disponible en línea, en la columna "Sitio donde se encuentra disponible el plan o programa postpenitenciario (URL)" anote "NA" (No aplica).</t>
  </si>
  <si>
    <t>¿Contaba con algún plan o programa postpenitenciario?
(1. Sí / 2. En proceso de integración / 3. No / 9. No se sabe)</t>
  </si>
  <si>
    <t>Sitio donde se encuentra disponible el plan o programa postpenitenciario (URL)</t>
  </si>
  <si>
    <t>4.3.-</t>
  </si>
  <si>
    <t>Señale las instituciones que participaron en el diseño del plan o programa postpenitenciario.</t>
  </si>
  <si>
    <t xml:space="preserve">Seleccione con una "X" el o los códigos que correspondan. </t>
  </si>
  <si>
    <t>En caso de seleccionar el código "1" o "99" no puede seleccionar otro código. En caso de que esta instrucción no le aplique, justifíquelo en el recuadro que se encuentra al final de las opciones de respuesta.</t>
  </si>
  <si>
    <t>1. Comisión Intersecretarial para la Reinserción Social y Servicios Postpenales</t>
  </si>
  <si>
    <t>2. Institución responsable de los centros penitenciarios federales</t>
  </si>
  <si>
    <t>3. Secretaría de Seguridad y Protección Ciudadana</t>
  </si>
  <si>
    <t>4. Secretaría de Gobernación</t>
  </si>
  <si>
    <t>5. Secretaría de Bienestar</t>
  </si>
  <si>
    <t>6. Secretaría de Economía</t>
  </si>
  <si>
    <t>7. Secretaría de Educación Pública</t>
  </si>
  <si>
    <t>8.  Secretaría de Salud</t>
  </si>
  <si>
    <t>9. Secretaría del Trabajo y Previsión Social</t>
  </si>
  <si>
    <t>10. Secretaría de Cultura</t>
  </si>
  <si>
    <t>11. Comisión Nacional de Cultura Física y Deporte</t>
  </si>
  <si>
    <t>12. Sistema Nacional para el Desarrollo Integral de la Familia</t>
  </si>
  <si>
    <t>13. Secretaría Ejecutiva del Sistema Nacional de Protección Integral de Niñas, Niños y Adolescentes</t>
  </si>
  <si>
    <t>14. Otra institución (especifique)</t>
  </si>
  <si>
    <t>99. No se sabe</t>
  </si>
  <si>
    <t>4.4.-</t>
  </si>
  <si>
    <t>Señale las acciones de vinculación consideradas en el plan o programa postpenitenciario.</t>
  </si>
  <si>
    <t>En caso de seleccionar el código "99" no puede seleccionar otro código.</t>
  </si>
  <si>
    <t>1. Vinculación con instituciones educativas, orientación y/o apoyo para la nivelación o continuación de estudios</t>
  </si>
  <si>
    <t>2. Suscripción de convenios con instituciones públicas y/o privadas para conformar una bolsa de trabajo</t>
  </si>
  <si>
    <t>3. Otorgamiento de apoyos para el trabajo, vinculación con empresas y/o capacitación laboral</t>
  </si>
  <si>
    <t>4. Otorgamiento de créditos y/o apoyos para el desarrollo de proyectos de autoempleo o de microempresas</t>
  </si>
  <si>
    <t>5. Asesoría y/o asistencia jurídica</t>
  </si>
  <si>
    <t>6. Creación de fondos de ahorro con los ingresos derivados de las actividades productivas remuneradas realizadas durante la privación de la libertad</t>
  </si>
  <si>
    <t>7. Tratamiento contra la adicción a sustancias psicoactivas</t>
  </si>
  <si>
    <t>8. Atención médica, psicológica y/o terapéutica</t>
  </si>
  <si>
    <t>9. Creación, organización y/o administración de albergues o comedores</t>
  </si>
  <si>
    <t>10. Otorgamiento de apoyos para transporte y/o donación de ropa y alimentos</t>
  </si>
  <si>
    <t>11. Actividades deportivas, culturales o recreativas</t>
  </si>
  <si>
    <t>12. Otras acciones de vinculación (especifique)</t>
  </si>
  <si>
    <t>IV.3 Órgano o unidad encargada</t>
  </si>
  <si>
    <t>1.- En caso de que seleccione el código "2", "3" o "9" en la columna "¿Contaba con algún órgano o unidad encargada de la prestación de los servicios postpenales?" de la pregunta 4.5, pase a la pregunta 4.11.</t>
  </si>
  <si>
    <t>4.5.-</t>
  </si>
  <si>
    <t>Indique si al cierre del año 2021 la institución responsable de los centros penitenciarios federales contaba con algún órgano o unidad encargada de la prestación de los servicios postpenales. En caso afirmativo, anote el nombre de dicho órgano o unidad.</t>
  </si>
  <si>
    <t xml:space="preserve">En caso de que no haya contado con algún órgano o unidad encargada de la prestación de los servicios postpenales, se haya encontrado en proceso de integración, o no cuente con información para determinarlo, indíquelo en la columna correspondiente conforme al catálogo respectivo y deje el resto de la fila en blanco. </t>
  </si>
  <si>
    <t>¿Contaba con algún órgano o unidad encargada de la prestación de los servicios postpenales?
(1. Sí / 2. En proceso de integración / 3. No / 9. No se sabe)</t>
  </si>
  <si>
    <t>Nombre</t>
  </si>
  <si>
    <t>4.6.-</t>
  </si>
  <si>
    <t>Anote la cantidad de servidores públicos adscritos al cierre del año 2021 al órgano o unidad encargada de la prestación de los servicios postpenales, según su sexo.</t>
  </si>
  <si>
    <t>Total de servidores públicos adscritos (1. + 2.)</t>
  </si>
  <si>
    <t>1. Hombres</t>
  </si>
  <si>
    <t>2. Mujeres</t>
  </si>
  <si>
    <t>4.7.-</t>
  </si>
  <si>
    <t>Anote el total de presupuesto ejercido durante el año 2021 por el órgano o unidad encargada de la prestación de los servicios postpenales.</t>
  </si>
  <si>
    <t>La cifra debe anotarse en pesos mexicanos (no debe agregar la frase “miles o millones de pesos”).</t>
  </si>
  <si>
    <t>Únicamente desagregue dos decimales para la cifra registrada.</t>
  </si>
  <si>
    <t>Total de presupuesto ejercido</t>
  </si>
  <si>
    <t>4.8.-</t>
  </si>
  <si>
    <t>Anote el nombre de cada una de las sedes con las que contaba al cierre del año 2021 el órgano o unidad encargada de la prestación de los servicios postpenales. Por cada una de estas, indique si al cierre del referido año contaba con áreas o espacios físicos de infraestructura. En caso afirmativo, señale las áreas o espacios físicos de infraestructura de los que disponía.</t>
  </si>
  <si>
    <t>Dentro de las sedes debe considerar las oficinas centrales o sede principal del órgano o unidad encargada de la prestación de los servicios postpenales, misma que debe registrar en el numeral 1.</t>
  </si>
  <si>
    <t xml:space="preserve">Para el numeral 1, únicamente debe considerar la información correspondiente a las oficinas centrales o sede principal del órgano o unidad encargada de la prestación de los servicios postpenales, por lo que no debe considerar la información del resto de las sedes de dicho órgano o unidad. </t>
  </si>
  <si>
    <t>En caso de que determinada sede del órgano o unidad encargada de la prestación de los servicios postpenales no haya contado con espacios físicos de infraestructura, o no cuente con información para determinarlo, indíquelo en la columna correspondiente conforme al catálogo respectivo y deje el resto de la fila en blanco.</t>
  </si>
  <si>
    <t>Para cada sede del órgano o unidad encargada de la prestación de los servicios postpenales, seleccione con una "X" la o las opciones que correspondan.</t>
  </si>
  <si>
    <t>En caso de que seleccione la columna "Otra área o espacio físico de infraestructura", debe anotar el nombre de dicha(s) área(s) o espacio(s) físico(s) de infraestructura en el recuadro destinado para tal efecto que se encuentra al final de la tabla de respuesta.</t>
  </si>
  <si>
    <t>En el Complemento debe anotar la ubicación geográfica de cada una de las sedes del órgano o unidad encargada de la prestación de los servicios postpenales que registre, de acuerdo con los datos solicitados.</t>
  </si>
  <si>
    <t>Complemento</t>
  </si>
  <si>
    <t>Nombre de la sede del órgano o unidad encargada de la prestación de los servicios postpenales</t>
  </si>
  <si>
    <t>ID sede del órgano o unidad encargada de la prestación de los servicios postpenales</t>
  </si>
  <si>
    <t>¿Contaba con áreas o espacios físicos de infraestructura?
(1. Sí / 2. No / 9. No se sabe)</t>
  </si>
  <si>
    <t xml:space="preserve">Áreas o espacios físicos de infraestructura </t>
  </si>
  <si>
    <t>Sala de espera</t>
  </si>
  <si>
    <t>Espacios administrativos</t>
  </si>
  <si>
    <t>Espacios para pláticas o capacitaciones</t>
  </si>
  <si>
    <t>Espacios o salas de desintoxicación</t>
  </si>
  <si>
    <t xml:space="preserve">Espacios de alojamiento o albergue </t>
  </si>
  <si>
    <t>Área de orientación y/o seguimiento</t>
  </si>
  <si>
    <t>Área de atención médica</t>
  </si>
  <si>
    <t>Área de atención psicológica</t>
  </si>
  <si>
    <t xml:space="preserve">Área de trabajo social y/o apoyos sociales </t>
  </si>
  <si>
    <t>Área de asesoría jurídica</t>
  </si>
  <si>
    <t>Biblioteca</t>
  </si>
  <si>
    <t>Comedor</t>
  </si>
  <si>
    <t>Baños</t>
  </si>
  <si>
    <t>Otra área o espacio físico de infraestructura (especifique)</t>
  </si>
  <si>
    <t>Otra área o espacio físico de infraestructura: (especifique)</t>
  </si>
  <si>
    <t>4.9.-</t>
  </si>
  <si>
    <t>Señale las acciones realizadas durante el año 2021 por el órgano o unidad encargada de la prestación de los servicios postpenales con el objetivo de difundir y facilitar el acceso a los mismos.</t>
  </si>
  <si>
    <t>En caso de seleccionar el código "10" o "99" no puede seleccionar otro código.</t>
  </si>
  <si>
    <t>1. Visitas a centros penitenciarios federales</t>
  </si>
  <si>
    <t>2. Distribución de material visual y folletos informativos</t>
  </si>
  <si>
    <t>3. Difusión en redes sociales (Facebook, Twitter, YouTube, Blog, etc.)</t>
  </si>
  <si>
    <t>4. Campañas en medios de comunicación como radio y televisión</t>
  </si>
  <si>
    <t xml:space="preserve">5. Participación en foros y reuniones con organizaciones públicas, privadas y/o de la sociedad civil </t>
  </si>
  <si>
    <t xml:space="preserve">6. Operación de medios de contacto directo a disposición de las personas egresadas (página web, aplicaciones móviles, correo electrónico, teléfono, etc.) </t>
  </si>
  <si>
    <t>7. Convocatorias a programas</t>
  </si>
  <si>
    <t>8. Uso de criterios de priorización para la selección de beneficiarios</t>
  </si>
  <si>
    <t>9. Otras acciones (especifique)</t>
  </si>
  <si>
    <t>10. No se realizaron acciones para difundir y facilitar el acceso a los servicios postpenales</t>
  </si>
  <si>
    <t>4.10.-</t>
  </si>
  <si>
    <t xml:space="preserve">Indique, por cada uno de los medios listados, si durante el año 2021 el órgano o unidad encargada de la prestación de los servicios postpenales estuvo facultada para dar seguimiento a las personas egresadas. En caso afirmativo, señale si el seguimiento a través del respectivo medio era de carácter obligatorio para dicho órgano o unidad. </t>
  </si>
  <si>
    <t>En caso de que no haya estado facultada para dar seguimiento a las personas egresadas a través de determinado medio, o no cuente con información para determinarlo, indíquelo en la columna correspondiente conforme al catálogo respectivo y deje el resto de la fila en blanco.</t>
  </si>
  <si>
    <t xml:space="preserve">En caso de que seleccione para el numeral 5 el código "1" en la columna "¿Estuvo facultada para dar seguimiento a las personas egresadas?", debe anotar el nombre de dicho(s) medio(s) en el recuadro destinado para tal efecto que se encuentra al final de la tabla de respuesta. </t>
  </si>
  <si>
    <t>Medios para el seguimiento de las personas egresadas</t>
  </si>
  <si>
    <t>¿Estuvo facultada para dar seguimiento a las personas egresadas?
(1. Sí / 2. No / 9. No se sabe)</t>
  </si>
  <si>
    <t>¿El seguimiento era de carácter obligatorio?
(1. Sí / 2. No / 9. No se sabe)</t>
  </si>
  <si>
    <t>Visitas domiciliarias</t>
  </si>
  <si>
    <t>Llamadas telefónicas o videollamadas</t>
  </si>
  <si>
    <t>Correos electrónicos</t>
  </si>
  <si>
    <t>Mensajería instantánea (WhatsApp, Messenger, Telegram, etc.)</t>
  </si>
  <si>
    <t>Otro medio (especifique)</t>
  </si>
  <si>
    <t>Otro medio:
(especifique)</t>
  </si>
  <si>
    <t>IV.4 Servicios postpenales otorgados</t>
  </si>
  <si>
    <t>1.- Únicamente debe considerar aquellos servicios otorgados de forma directa por la institución responsable de los centros penitenciarios federales.</t>
  </si>
  <si>
    <t>4.11.-</t>
  </si>
  <si>
    <t>Indique, por cada una de las materias listadas, si durante el año 2021 la institución responsable de los centros penitenciarios federales estuvo facultada para otorgar algún tipo de servicio postpenal. En caso afirmativo, anote el periodo máximo (en meses) en el que las personas egresadas podían acceder a los servicios postpenales otorgados por dicha institución luego de su egreso.</t>
  </si>
  <si>
    <t>En caso de que no haya estado facultada para otorgar algún tipo de servicio postpenal en determinada materia, o no cuente con información para determinarlo, indíquelo en la columna correspondiente conforme al catálogo respectivo y deje el resto de la fila en blanco.</t>
  </si>
  <si>
    <t>En caso de que haya estado facultada para otorgar algún tipo de servicio postpenal en determinada materia, en la columna "Periodo máximo en el que las personas egresadas podían acceder a algún tipo de servicio postpenal" anote en meses el periodo máximo establecido en la disposición normativa correspondiente en el que las personas egresadas podían acceder a algún tipo de servicio postpenal en la referida materia. Por ejemplo: 12 meses.</t>
  </si>
  <si>
    <t xml:space="preserve">En caso de que seleccione para el numeral 6 el código "1" en la columna "¿Estuvo facultada para otorgar algún tipo de servicio postpenal?", debe anotar el nombre de dicha(s) materia(s) en el recuadro destinado para tal efecto que se encuentra al final de la tabla de respuesta. </t>
  </si>
  <si>
    <t>Materia del servicio postpenal</t>
  </si>
  <si>
    <t>¿Estuvo facultada para otorgar algún tipo de servicio postpenal?
(1. Sí / 2. No / 9. No se sabe)</t>
  </si>
  <si>
    <t>Periodo máximo en el que las personas egresadas podían acceder a algún tipo de servicio postpenal
(meses)</t>
  </si>
  <si>
    <t>En materia laboral</t>
  </si>
  <si>
    <t>En materia de salud</t>
  </si>
  <si>
    <t>En materia educativa</t>
  </si>
  <si>
    <t>En materia de apoyos sociales</t>
  </si>
  <si>
    <t>En materia de gestión y asesoría jurídica</t>
  </si>
  <si>
    <t>Otra materia (especifique)</t>
  </si>
  <si>
    <t>Otra materia:
(especifique)</t>
  </si>
  <si>
    <t>4.12.-</t>
  </si>
  <si>
    <t>Anote la cantidad de personas egresadas beneficiadas durante el año 2021 con algún servicio postpenal, según su sexo.</t>
  </si>
  <si>
    <t>Total de personas egresadas beneficiadas con algún servicio postpenal (1. + 2.)</t>
  </si>
  <si>
    <t>4.13.-</t>
  </si>
  <si>
    <t xml:space="preserve">De acuerdo con el total de personas egresadas beneficiadas con algún servicio postpenal que reportó como respuesta en la pregunta anterior, anote la cantidad de las mismas especificando su sexo y la materia del servicio postpenal otorgado. </t>
  </si>
  <si>
    <t>En caso de que haya seleccionado el código "2" o "9" en la columna "¿Estuvo facultada para otorgar algún tipo de servicio postpenal?" de la pregunta 4.11, anote una "X" en la columna "No aplica" y deje el resto de la fila en blanco.</t>
  </si>
  <si>
    <t>La suma de las cantidades registradas en la columna "Total" debe ser igual o mayor a la cantidad reportada como respuesta en el recuadro "Total de personas egresadas beneficiadas con algún servicio postpenal" de la pregunta anterior, así como corresponder a su desagregación por sexo; toda vez que a una persona egresada beneficiada se le pudieron haber otorgado servicios postpenales en una o más materias.</t>
  </si>
  <si>
    <t>Personas egresadas beneficiadas con algún servicio postpenal, según sexo</t>
  </si>
  <si>
    <t>Otra materia</t>
  </si>
  <si>
    <t>4.14.-</t>
  </si>
  <si>
    <t>De acuerdo con el total de personas egresadas beneficiadas con algún servicio postpenal que reportó como respuesta en el numeral "En materia laboral" de la pregunta anterior, anote la cantidad de las mismas especificando su sexo y el tipo de servicio postpenal otorgado.</t>
  </si>
  <si>
    <t>En caso de que haya seleccionado el código "2" o "9" en la columna "¿Estuvo facultada para otorgar algún tipo de servicio postpenal?" del numeral 1 de la pregunta 4.11 y/o no haya registrado un dato numérico mayor a cero en la columna "Total" del numeral 1 de la pregunta anterior, no puede contestar este reactivo.</t>
  </si>
  <si>
    <t>La suma de las cantidades registradas en la columna "Total" debe ser igual o mayor a la cantidad reportada como respuesta en la columna "Total" del numeral 1 de la pregunta anterior, así como corresponder a su desagregación por sexo; toda vez que a una persona egresada beneficiada se le pudo haber otorgado uno o más servicios postpenales en materia laboral.</t>
  </si>
  <si>
    <t xml:space="preserve">En caso de que registre algún valor numérico o "NS" para el numeral 7, debe anotar el nombre de dicho(s) tipo(s) de servicio(s) postpenal(es) en materia laboral en el recuadro destinado para tal efecto que se encuentra al final de la tabla de respuesta. En caso de que la opción contenida en dicho numeral no le aplique, anote "NA" (No aplica) en las celdas correspondientes. </t>
  </si>
  <si>
    <t>Tipo de servicio postpenal en materia laboral</t>
  </si>
  <si>
    <t>Personas egresadas beneficiadas con algún servicio postpenal en materia laboral, según sexo</t>
  </si>
  <si>
    <t>Capacitación para el autoempleo</t>
  </si>
  <si>
    <t>Cursos o talleres para aprender un oficio</t>
  </si>
  <si>
    <t>Registro en bolsas de trabajo</t>
  </si>
  <si>
    <t>Vinculación con empresas</t>
  </si>
  <si>
    <t>Otorgamiento de créditos para proyectos productivos</t>
  </si>
  <si>
    <t>Ayuda para la difusión y comercialización de productos</t>
  </si>
  <si>
    <t>Otro tipo de servicio postpenal en materia laboral (especifique)</t>
  </si>
  <si>
    <t>Otro tipo de servicio postpenal en materia laboral:
(especifique)</t>
  </si>
  <si>
    <t>4.15.-</t>
  </si>
  <si>
    <t>De acuerdo con el total de personas egresadas beneficiadas con algún servicio postpenal que reportó como respuesta en el numeral "En materia de salud" de la pregunta 4.13, anote la cantidad de las mismas especificando su sexo y el tipo de servicio postpenal otorgado.</t>
  </si>
  <si>
    <t>En caso de que haya seleccionado el código "2" o "9" en la columna "¿Estuvo facultada para otorgar algún tipo de servicio postpenal?" del numeral 2 de la pregunta 4.11 y/o no haya registrado un dato numérico mayor a cero en la columna "Total" del numeral 2 de la pregunta 4.13, no puede contestar este reactivo.</t>
  </si>
  <si>
    <t>La suma de las cantidades registradas en la columna "Total" debe ser igual o mayor a la cantidad reportada como respuesta en la columna "Total" del numeral 2 de la pregunta 4.13, así como corresponder a su desagregación por sexo; toda vez que a una persona egresada beneficiada se le pudo haber otorgado uno o más servicios postpenales en materia de salud.</t>
  </si>
  <si>
    <t xml:space="preserve">En caso de que registre algún valor numérico o "NS" para el numeral 12, debe anotar el nombre de dicho(s) tipo(s) de servicio(s) postpenal(es) en materia de salud en el recuadro destinado para tal efecto que se encuentra al final de la tabla de respuesta. En caso de que la opción contenida en dicho numeral no le aplique, anote "NA" (No aplica) en las celdas correspondientes. </t>
  </si>
  <si>
    <t>Tipo de servicio postpenal en materia de salud</t>
  </si>
  <si>
    <t>Personas egresadas beneficiadas con algún servicio postpenal en materia de salud, según sexo</t>
  </si>
  <si>
    <t>Atención médica de primer contacto</t>
  </si>
  <si>
    <t>Atención psiquiátrica</t>
  </si>
  <si>
    <t>Atención odontológica</t>
  </si>
  <si>
    <t>Apoyo para medicamentos</t>
  </si>
  <si>
    <t>Apoyo para análisis y estudios clínicos</t>
  </si>
  <si>
    <t>Tratamiento de adicciones a sustancias psicoactivas</t>
  </si>
  <si>
    <t>Diagnóstico psicológico individual, familiar y/o grupal</t>
  </si>
  <si>
    <t>Terapia individual</t>
  </si>
  <si>
    <t>Terapia grupal y/o familiar</t>
  </si>
  <si>
    <t xml:space="preserve">Talleres o pláticas de contención emocional </t>
  </si>
  <si>
    <t>Otro tipo de servicio postpenal en materia de salud (especifique)</t>
  </si>
  <si>
    <t>Otro tipo de servicio postpenal en materia de salud:
(especifique)</t>
  </si>
  <si>
    <t>4.16.-</t>
  </si>
  <si>
    <t>De acuerdo con el total de personas egresadas beneficiadas con algún servicio postpenal que reportó como respuesta en el numeral "En materia educativa" de la pregunta 4.13, anote la cantidad de las mismas especificando su sexo y el tipo de servicio postpenal otorgado.</t>
  </si>
  <si>
    <t>En caso de que haya seleccionado el código "2" o "9" en la columna "¿Estuvo facultada para otorgar algún tipo de servicio postpenal?" del numeral 3 de la pregunta 4.11 y/o no haya registrado un dato numérico mayor a cero en la columna "Total" del numeral 3 de la pregunta 4.13, no puede contestar este reactivo.</t>
  </si>
  <si>
    <t>La suma de las cantidades registradas en la columna "Total" debe ser igual o mayor a la cantidad reportada como respuesta en la columna "Total" del numeral 3 de la pregunta 4.13, así como corresponder a su desagregación por sexo; toda vez que a una persona egresada beneficiada se le pudo haber otorgado uno o más servicios postpenales en materia educativa.</t>
  </si>
  <si>
    <t xml:space="preserve">En caso de que registre algún valor numérico o "NS" para el numeral 6, debe anotar el nombre de dicho(s) tipo(s) de servicio(s) postpenal(es) en materia educativa en el recuadro destinado para tal efecto que se encuentra al final de la tabla de respuesta. En caso de que la opción contenida en dicho numeral no le aplique, anote "NA" (No aplica) en las celdas correspondientes. </t>
  </si>
  <si>
    <t>Tipo de servicio postpenal en materia educativa</t>
  </si>
  <si>
    <t>Personas egresadas beneficiadas con algún servicio postpenal en materia educativa, según sexo</t>
  </si>
  <si>
    <t>Orientación para la nivelación o continuación de estudios</t>
  </si>
  <si>
    <t>Vinculación con instituciones educativas</t>
  </si>
  <si>
    <t>Asesoría para la inscripción y/o preparación de exámenes</t>
  </si>
  <si>
    <t>Talleres o pláticas educativas</t>
  </si>
  <si>
    <t>Otorgamiento de becas escolares</t>
  </si>
  <si>
    <t>Otro tipo de servicio postpenal en materia educativa (especifique)</t>
  </si>
  <si>
    <t>Otro tipo de servicio postpenal en materia educativa:
(especifique)</t>
  </si>
  <si>
    <t>4.17.-</t>
  </si>
  <si>
    <t>De acuerdo con el total de personas egresadas beneficiadas con algún servicio postpenal que reportó como respuesta en el numeral "En materia de apoyos sociales" de la pregunta 4.13, anote la cantidad de las mismas especificando su sexo y el tipo de servicio postpenal otorgado.</t>
  </si>
  <si>
    <t>En caso de que haya seleccionado el código "2" o "9" en la columna "¿Estuvo facultada para otorgar algún tipo de servicio postpenal?" del numeral 4 de la pregunta 4.11 y/o no haya registrado un dato numérico mayor a cero en la columna "Total" del numeral 4 de la pregunta 4.13, no puede contestar este reactivo.</t>
  </si>
  <si>
    <t>La suma de las cantidades registradas en la columna "Total" debe ser igual o mayor a la cantidad reportada como respuesta en la columna "Total" del numeral 4 de la pregunta 4.13, así como corresponder a su desagregación por sexo; toda vez que a una persona egresada beneficiada se le pudo haber otorgado uno o más servicios postpenales en materia de apoyos sociales.</t>
  </si>
  <si>
    <t xml:space="preserve">En caso de que registre algún valor numérico o "NS" para el numeral 7, debe anotar el nombre de dicho(s) tipo(s) de servicio(s) postpenal(es) en materia de apoyos sociales en el recuadro destinado para tal efecto que se encuentra al final de la tabla de respuesta. En caso de que la opción contenida en dicho numeral no le aplique, anote "NA" (No aplica) en las celdas correspondientes. </t>
  </si>
  <si>
    <t>Tipo de servicio postpenal en materia de apoyos sociales</t>
  </si>
  <si>
    <t>Personas egresadas beneficiadas con algún servicio postpenal en materia de apoyos sociales, según sexo</t>
  </si>
  <si>
    <t>Apoyo para transporte público</t>
  </si>
  <si>
    <t>Apoyos alimentarios o despensas</t>
  </si>
  <si>
    <t>Donación de ropa</t>
  </si>
  <si>
    <t xml:space="preserve">Gestión de apoyos en especie </t>
  </si>
  <si>
    <t xml:space="preserve">Servicio de comedor </t>
  </si>
  <si>
    <t>Servicio de albergue</t>
  </si>
  <si>
    <t>Otro tipo de servicio postpenal en materia de apoyos sociales (especifique)</t>
  </si>
  <si>
    <t>Otro tipo de servicio postpenal en materia de apoyos sociales:
(especifique)</t>
  </si>
  <si>
    <t>4.18.-</t>
  </si>
  <si>
    <t>De acuerdo con el total de personas egresadas beneficiadas con algún servicio postpenal que reportó como respuesta en el numeral "En materia de gestión y asesoría jurídica" de la pregunta 4.13, anote la cantidad de las mismas especificando su sexo y el tipo de servicio postpenal otorgado.</t>
  </si>
  <si>
    <t>En caso de que haya seleccionado el código "2" o "9" en la columna "¿Estuvo facultada para otorgar algún tipo de servicio postpenal?" del numeral 5 de la pregunta 4.11 y/o no haya registrado un dato numérico mayor a cero en la columna "Total" del numeral 5 de la pregunta 4.13, no puede contestar este reactivo.</t>
  </si>
  <si>
    <t>La suma de las cantidades registradas en la columna "Total" debe ser igual o mayor a la cantidad reportada como respuesta en la columna "Total" del numeral 5 de la pregunta 4.13, así como corresponder a su desagregación por sexo; toda vez que a una persona egresada beneficiada se le pudo haber otorgado uno o más servicios postpenales en materia de gestión y asesoría jurídica.</t>
  </si>
  <si>
    <t xml:space="preserve">En caso de que registre algún valor numérico o "NS" para el numeral 7, debe anotar el nombre de dicho(s) tipo(s) de servicio(s) postpenal(es) en materia de gestión y asesoría jurídica en el recuadro destinado para tal efecto que se encuentra al final de la tabla de respuesta. En caso de que la opción contenida en dicho numeral no le aplique, anote "NA" (No aplica) en las celdas correspondientes. </t>
  </si>
  <si>
    <t>Tipo de servicio postpenal en materia de gestión y asesoría jurídica</t>
  </si>
  <si>
    <t>Personas egresadas beneficiadas con algún servicio postpenal en materia de gestión y asesoría jurídica, según sexo</t>
  </si>
  <si>
    <t>Asesoría jurídica para la conclusión de trámites legales</t>
  </si>
  <si>
    <t>Asesoría para obtención de documentos de identidad (CURP, credencial de elector, acta de nacimiento, etc.)</t>
  </si>
  <si>
    <t>Apoyo para solicitar el oficio de cumplimiento de sentencia</t>
  </si>
  <si>
    <t>Apoyo para tramitar la cancelación de antecedentes penales</t>
  </si>
  <si>
    <t>Gestión para recuperar el fondo de ahorro de actividades productivas remuneradas realizadas durante la privación de la libertad</t>
  </si>
  <si>
    <t>Revisión de expedientes en juzgados penales y de ejecución</t>
  </si>
  <si>
    <t>Otro tipo de servicio postpenal en materia de gestión y asesoría jurídica (especifique)</t>
  </si>
  <si>
    <t>Otro tipo de servicio postpenal en materia de gestión y asesoría jurídica:
(especifique)</t>
  </si>
  <si>
    <t>IV.5 Canalización a otras instituciones</t>
  </si>
  <si>
    <t>4.19.-</t>
  </si>
  <si>
    <t>Indique si durante el año 2021 la institución responsable de los centros penitenciarios federales canalizó personas egresadas a otras instituciones a efecto de que recibieran algún servicio que contribuyera a su proceso de reinserción social. En caso afirmativo, anote la cantidad de personas egresadas canalizadas durante el referido año a otras instituciones, según su sexo.</t>
  </si>
  <si>
    <t>En caso de que no haya canalizado personas egresadas a otras instituciones a efecto de que recibieran algún servicio que contribuyera a su proceso de reinserción social, o no cuente con información para determinarlo, indíquelo en la columna correspondiente conforme al catálogo respectivo y deje el resto de la fila en blanco.</t>
  </si>
  <si>
    <t>¿Canalizó personas egresadas a otras instituciones a efecto de que recibieran algún servicio que contribuyera a su proceso de reinserción social?
(1. Sí / 2. No / 9. No se sabe)</t>
  </si>
  <si>
    <t>Personas egresadas canalizadas a otras instituciones,
 según sexo</t>
  </si>
  <si>
    <t>4.20.-</t>
  </si>
  <si>
    <t>De acuerdo con el total de personas egresadas canalizadas a otras instituciones que reportó como respuesta en la pregunta anterior, anote la cantidad de las mismas especificando su sexo e institución de canalización.</t>
  </si>
  <si>
    <t>En caso de que haya seleccionado el código "2" o "9" en la columna "¿Canalizó personas egresadas a otras instituciones a efecto de que recibieran algún servicio que contribuyera a su proceso de reinserción social?" de la pregunta anterior, no puede registrar información en el presente reactivo.</t>
  </si>
  <si>
    <t>Para el numeral 14, no puede registrar información en la columna "Hombres".</t>
  </si>
  <si>
    <t>La suma de las cantidades registradas en la columna "Total" debe ser igual o mayor a la cantidad reportada como respuesta en la columna "Total" de la pregunta anterior, así como corresponder a su desagregación por sexo; toda vez que una persona egresada pudo haberse canalizado a una o más instituciones.</t>
  </si>
  <si>
    <t>En caso de que registre algún valor numérico o "NS" para el numeral 26, debe anotar el nombre de dicha(s) institución(es) en el recuadro destinado para tal efecto que se encuentra al final de la tabla de respuesta. En caso de que la opción contenida en el referido numeral no le aplique, anote "NA" (No aplica) en las celdas correspondientes.</t>
  </si>
  <si>
    <t xml:space="preserve">Institución de canalización </t>
  </si>
  <si>
    <t xml:space="preserve"> Personas egresadas canalizadas a otras instituciones, según sexo</t>
  </si>
  <si>
    <t>Asociaciones humanitarias o de asistencia social</t>
  </si>
  <si>
    <t>Empresas</t>
  </si>
  <si>
    <t xml:space="preserve">Centros de desintoxicación y/o tratamiento de adicciones </t>
  </si>
  <si>
    <t>Centros de integración juvenil</t>
  </si>
  <si>
    <t>Centros de refugio o albergues</t>
  </si>
  <si>
    <t>Comedores públicos y/o comunitarios</t>
  </si>
  <si>
    <t>Consejos para prevenir y eliminar la discriminación u homólogos</t>
  </si>
  <si>
    <t>Hospitales</t>
  </si>
  <si>
    <t>Instituciones de apoyo psicológico</t>
  </si>
  <si>
    <t>Instituciones educativas</t>
  </si>
  <si>
    <t>Instituciones que otorgan seguro de desempleo</t>
  </si>
  <si>
    <t>Instituciones que operan programas sociales</t>
  </si>
  <si>
    <t>Institutos de la juventud u homólogos</t>
  </si>
  <si>
    <t>Institutos de la mujer u homólogos</t>
  </si>
  <si>
    <t>Institutos de capacitación para el trabajo u homólogos</t>
  </si>
  <si>
    <t>Institutos para emprendedores u homólogos</t>
  </si>
  <si>
    <t>Institutos para las personas con discapacidad u homólogos</t>
  </si>
  <si>
    <t>Institutos para las personas adultas mayores u homólogos</t>
  </si>
  <si>
    <t>Institutos de los pueblos indígenas u homólogos</t>
  </si>
  <si>
    <t>Organismos públicos de derechos humanos</t>
  </si>
  <si>
    <t>Organismos internacionales</t>
  </si>
  <si>
    <t>Organizaciones de la sociedad civil</t>
  </si>
  <si>
    <t>Poderes judiciales</t>
  </si>
  <si>
    <t>Registro civil</t>
  </si>
  <si>
    <t>Sistemas para el Desarrollo Integral de la Familia</t>
  </si>
  <si>
    <t>Otra institución (especifique)</t>
  </si>
  <si>
    <t>Otra institución:
(especifique)</t>
  </si>
  <si>
    <t>IV.6 Personas egresadas que se encontraban trabajando</t>
  </si>
  <si>
    <t>4.21.-</t>
  </si>
  <si>
    <t>Indique si al cierre del año 2021 la institución responsable de los centros penitenciarios federales contaba con algún registro sobre las personas egresadas que se encontraban trabajando. En caso afirmativo, anote la cantidad de personas egresadas que se encontraban trabajando al cierre del referido año, según su sexo.</t>
  </si>
  <si>
    <t xml:space="preserve">En caso de que no haya contado con algún registro sobre las personas egresadas que se encontraban trabajando, se haya encontrado en proceso de integración, o no cuente con información para determinarlo, indíquelo en la columna correspondiente conforme al catálogo respectivo y deje el resto de la fila en blanco. </t>
  </si>
  <si>
    <t>¿Contaba con algún registro sobre las personas egresadas que se encontraban trabajando?
(1. Sí / 2. En proceso de integración / 3. No / 9. No se sabe)</t>
  </si>
  <si>
    <t>Personas egresadas que se encontraban trabajando,
según sexo</t>
  </si>
  <si>
    <t>4.22.-</t>
  </si>
  <si>
    <t>De acuerdo con el total de personas egresadas que se encontraban trabajando que reportó como respuesta en la pregunta anterior, anote la cantidad de las mismas especificando su sexo y el tipo de oficio ejercido.</t>
  </si>
  <si>
    <t>En caso de que haya seleccionado el código "2", "3" o "9" en la columna "¿Contaba con algún registro sobre las personas egresadas que se encontraban trabajando?" de la pregunta anterior, no puede registrar información en el presente reactivo.</t>
  </si>
  <si>
    <t>La suma de las cantidades registradas en la columna "Total" debe ser igual o mayor a la cantidad reportada como respuesta en la columna "Total" de la pregunta anterior, así como corresponder a su desagregación por sexo; toda vez que una persona egresada pudo haberse encontrado trabajando en uno o más oficios.</t>
  </si>
  <si>
    <t xml:space="preserve">En caso de que registre algún valor numérico o "NS" para el numeral 11, debe anotar el nombre de dicho(s) oficio(s) en el recuadro destinado para tal efecto que se encuentra al final de la tabla de respuesta. En caso de que la opción contenida en dicho numeral no le aplique, anote "NA" (No aplica) en las celdas correspondientes. </t>
  </si>
  <si>
    <t>Personas egresadas que se encontraban trabajando, según sexo</t>
  </si>
  <si>
    <t>Pregunta 4.8</t>
  </si>
  <si>
    <t>Instrucciones generales:</t>
  </si>
  <si>
    <t>1.- La lista de sedes del órgano o unidad encargada de la prestación de los servicios postpenales que se despliega corresponde a las que registró como respuesta en la pregunta 4.8.</t>
  </si>
  <si>
    <t>2.- En la columna "Entidad federativa" seleccione la entidad federativa donde se encuentra ubicada dicha sede del órgano o unidad encargada de la prestación de los servicios postpenales.</t>
  </si>
  <si>
    <t>3.- En la columna "Municipio o demarcación territorial" seleccione el municipio o demarcación territorial donde se encuentra ubicada dicha sede del órgano o unidad encargada de la prestación de los servicios postpenales.</t>
  </si>
  <si>
    <t>4.- En la columna "Colonia" anote el nombre de la colonia o localidad donde se encuentra ubicada dicha sede del órgano o unidad encargada de la prestación de los servicios postpenales.</t>
  </si>
  <si>
    <t>5.- En las columnas "Latitud" y "Longitud" anote las coordenadas geográficas donde se encuentra ubicada dicha sede del órgano o unidad encargada de la prestación de los servicios postpenales. Las coordenadas de latitud constan hasta de ocho dígitos, mientras que las relacionadas con la longitud constan hasta de nueve dígitos.</t>
  </si>
  <si>
    <t>Entidad federativa</t>
  </si>
  <si>
    <t>Municipio o demarcación territorial</t>
  </si>
  <si>
    <t>Colonia</t>
  </si>
  <si>
    <t>Latitud</t>
  </si>
  <si>
    <t xml:space="preserve">, </t>
  </si>
  <si>
    <t>Longitud</t>
  </si>
  <si>
    <t>,</t>
  </si>
  <si>
    <t xml:space="preserve"> </t>
  </si>
  <si>
    <t>Antecedentes penales</t>
  </si>
  <si>
    <t>Se refiere a los datos o registros asociados a una persona que haya sido sancionada con una medida privativa de la libertad a través de resoluciones dictadas por autoridades judiciales que hayan causado ejecutoria.</t>
  </si>
  <si>
    <t>Se refiere a aquellos mecanismos jurídicos que permiten una modificación positiva a las condiciones de cumplimiento de la pena o una reducción de esta, mismos que son otorgados por la autoridad judicial en favor de las personas sentenciadas cuando reúnan los requisitos establecidos. Para efectos del presente censo, se consideran los siguientes:</t>
  </si>
  <si>
    <t>Centros penitenciarios federales</t>
  </si>
  <si>
    <t xml:space="preserve">Se refiere a todos aquellos establecimientos penitenciarios destinados para el cumplimiento de la prisión preventiva, así como para la ejecución de penas; tales como: centros federales de readaptación social (CEFERESOS), complejos penitenciarios federales, centros federales de rehabilitación psicosocial, o cualquier otro que tenga funciones de internamiento o tratamiento para personas que se encuentren sujetas a un proceso penal o en ejecución de sentencia. </t>
  </si>
  <si>
    <t>CNSIPEF 2022</t>
  </si>
  <si>
    <t>Se refiere a las siglas con las que se identifica al Censo Nacional de Sistema Penitenciario Federal 2022.</t>
  </si>
  <si>
    <t>Comisión Intersecretarial para la Reinserción Social y Servicios Postpenales</t>
  </si>
  <si>
    <t xml:space="preserve">Se refiere al órgano colegiado responsable de coordinar, diseñar e implementar los distintos programas de servicios para la reinserción al interior de los centros penitenciarios federales y de servicios postpenales. </t>
  </si>
  <si>
    <t>Se refiere a todas aquellas personas que han recibido sentencia por parte de la autoridad jurisdiccional, sea en primera instancia, segunda instancia o cuando la sentencia haya causado ejecutoria; ello con independencia de que dicha resolución sea en sentido absolutorio o condenatorio.</t>
  </si>
  <si>
    <t>Delito</t>
  </si>
  <si>
    <t>Se refiere a la conducta que consiste en la realización de un acto u omisión descrito y sancionado por las leyes penales.</t>
  </si>
  <si>
    <t>Se refiere a las conductas tipificadas en los códigos penales de cada una de las entidades federativas, en los cuales les son atribuidas diferentes penalidades estimadas por las autoridades correspondientes.</t>
  </si>
  <si>
    <t>Se refiere a aquellos delitos que son competencia de la Federación, ya sea por su importancia, porque afecta sus bienes y derechos, o porque quedan fuera del ámbito de cualquier entidad federativa.</t>
  </si>
  <si>
    <t>Se refiere al acto de ayudar o favorecer, de cualquier forma, la fuga de alguna de las personas detenidas, procesadas o sentenciadas que se encuentren en prisión, con la finalidad de que salgan del ámbito de vigilancia al que legalmente se encuentran sometidos por la comisión de delitos del fuero común y/o fuero federal.</t>
  </si>
  <si>
    <t>Extradición</t>
  </si>
  <si>
    <t>Se refiere al procedimiento mediante el cual es entregada una persona que, en otro país, se le haya iniciado un proceso penal en su contra como presunto responsable de un delito, o que sea reclamado para la ejecución de una sentencia dictada por las autoridades judiciales del país solicitante.</t>
  </si>
  <si>
    <t>Incidentes</t>
  </si>
  <si>
    <t>Se refiere a cualquier evento o situación que ponga en riesgo la seguridad del centro penitenciario federal y/o la seguridad de las personas privadas de la libertad y del personal adscrito al mismo. Para efectos del presente censo, no deben considerarse como incidentes los homicidios (e intentos de homicidio) y suicidios (e intentos de suicidios).</t>
  </si>
  <si>
    <t>Informante básico</t>
  </si>
  <si>
    <t>Se refiere al titular o servidor público de la institución designado para proveer la información del presente módulo, y que tiene el carácter de figura responsable de validar y oficializar la información. Cuando menos, se encuentra en el segundo o tercer nivel jerárquico de la misma.</t>
  </si>
  <si>
    <t>Informante complementario 1</t>
  </si>
  <si>
    <t>Se refiere al servidor público que, por las funciones que tiene asignadas dentro de la institución, es el principal productor y/o integrador de la información correspondiente al presente módulo y, cuando menos, se encuentra en el segundo o tercer nivel jerárquico de la misma.</t>
  </si>
  <si>
    <t>Informante complementario 2</t>
  </si>
  <si>
    <t>Se refiere al servidor público que, por las funciones que tiene asignadas dentro de la institución, es el segundo principal productor y/o integrador de la información correspondiente al presente módulo y, cuando menos, se encuentra en el segundo o tercer nivel jerárquico de la misma.</t>
  </si>
  <si>
    <t>Mecanismo Nacional de Prevención de la Tortura</t>
  </si>
  <si>
    <t>Se refiere a la instancia adscrita a la Comisión Nacional de los Derechos Humanos como un área independiente de las visitadurías que integran a la misma, encargada de la supervisión permanente y sistemática de los lugares de privación de libertad e internamiento en todo el territorio nacional.</t>
  </si>
  <si>
    <t>Muertes por causas naturales</t>
  </si>
  <si>
    <t>Se refiere a aquellas muertes atribuibles principalmente a una enfermedad o a un fallo interno del organismo, por ejemplo, la provocada por enfermedades vinculadas a la edad, infartos de miocardio o complicaciones derivadas de infecciones víricas, entre otras.</t>
  </si>
  <si>
    <t>Muertes por otras causas externas</t>
  </si>
  <si>
    <t>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</si>
  <si>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Se refiere a los organismos públicos cuya finalidad es la defensa, vigilancia, observancia, promoción, estudio, educación y divulgación de los derechos humanos que ampara el orden jurídico mexicano. Conocen de quejas en contra de actos u omisiones de naturaleza administrativa provenientes de cualquier autoridad o servidor público que violen estos derechos. En términos generales, estos organismos formulan recomendaciones públicas no vinculatorias, denuncias y quejas ante las autoridades respectivas. Para efectos del presente censo, esta categoría engloba a los organismos públicos de derechos humanos de las entidades federativas y a la Comisión Nacional de los Derechos Humanos.</t>
  </si>
  <si>
    <t>Se refiere a todos los servidores públicos que desempeñaban, dentro de las áreas o unidades administrativas de los centros penitenciarios federales, funciones de asistencia al personal directivo, logística, soporte técnico, gestión de recursos humanos, materiales, financieros y tecnológicos de los centros u otras similares; como lo son: secretarias, mensajeros, choferes, personal de limpieza o cualquier otro que realice funciones similares.</t>
  </si>
  <si>
    <t>Personal de custodia y/o vigilancia</t>
  </si>
  <si>
    <t>Se refiere a todos los servidores públicos que desempeñaban funciones destinadas a preservar el orden y la disciplina entre la población privada de la libertad, así como para salvaguardar el orden de los centros penitenciarios federales. Este debe clasificarse en tres niveles de acuerdo con la organización jerárquica de la institución (primer nivel jerárquico, nivel intermedio de jerarquía y nivel operativo de jerarquía).</t>
  </si>
  <si>
    <t xml:space="preserve">Se refiere a todos los servidores públicos que ocupaban algún puesto de mando, coordinación y/o dirección dentro de los centros penitenciarios federales, mismos que tienen el carácter de autoridades penitenciarias; tales como los directores de los centros, coordinadores generales, directores generales o de área, subdirectores y jefes de departamento. </t>
  </si>
  <si>
    <t>Personal técnico o de operación</t>
  </si>
  <si>
    <t>Se refiere a todos los servidores públicos que realizaron labores especializadas en el ámbito de la reinserción y/o aquellos que además monitoreaban las condiciones adecuadas de privación de la libertad de los internos para acceder a los servicios de reinserción y de alimentación; como lo son: médicos, psicólogos, instructores, intérpretes, trabajadores sociales o cualquier otro de funciones similares.</t>
  </si>
  <si>
    <t>Personas egresadas por amnistía o indulto</t>
  </si>
  <si>
    <t>Se refiere a las personas que son puestas en libertad de los centros penitenciarios federales derivado de los mecanismos especiales por los cuales las autoridades competentes extinguen la acción penal y las sanciones impuestas respecto de los delitos que comprende; exceptuando, en su caso, la reparación del daño en los términos señalados por las leyes correspondientes.</t>
  </si>
  <si>
    <t>Personas egresadas por cumplimiento de sentencia</t>
  </si>
  <si>
    <t>Se refiere a las personas que son puestas en libertad de los centros penitenciarios federales tras el cumplimiento total de la sanción privativa de la libertad impuesta en la sentencia.</t>
  </si>
  <si>
    <t>Personas egresadas por otro tipo de egreso</t>
  </si>
  <si>
    <t>Se refiere a las personas que son puestas en libertad de los centros penitenciarios federales por cualquier otro motivo que no se contemple en las anteriores definiciones. Se excluyen de esta categoría los traslados, fugas, extradiciones y fallecimientos de los imputados o sentenciados.</t>
  </si>
  <si>
    <t>Personas egresadas por sentencia absolutoria</t>
  </si>
  <si>
    <t>Se refiere a las personas que son puestas en libertad de los centros penitenciarios federales derivado de una sentencia absolutoria de primera instancia que no fue impugnada por alguna de las partes.</t>
  </si>
  <si>
    <t>Personas egresadas por sentencia revocatoria</t>
  </si>
  <si>
    <t>Se refiere a las personas que son puestas en libertad de los centros penitenciarios federales derivado de la emisión de una resolución que modificó o dejó sin efectos la sentencia condenatoria de primera instancia, a través de la cual se absuelven los cargos y la sanción privativa de la libertad; ello a partir de la interposición de cualquier medio de impugnación promovido ante el órgano jurisdiccional de segunda instancia, o bien, del juicio de amparo.</t>
  </si>
  <si>
    <t>Personas egresadas por sobreseimiento</t>
  </si>
  <si>
    <t>Se refiere a las personas que son puestas en libertad de los centros penitenciarios federales cuando, durante el proceso penal, el órgano jurisdiccional haya determinado el sobreseimiento, o bien, se haya actualizado alguna causal de extinción de la acción penal que impida ejecutar las sanciones privativas de la libertad. Se incluye la supresión del tipo penal, el perdón del ofendido, entre otros. Se excluyen dentro de esta categoría el indulto, la amnistía, las soluciones alternas, los criterios de oportunidad, el cumplimiento de la pena, la muerte del imputado o sentenciado y el reconocimiento de inocencia o revocación de la sentencia.</t>
  </si>
  <si>
    <t>Personas egresadas por soluciones alternas y/o criterios de oportunidad</t>
  </si>
  <si>
    <t>Se refiere a las personas que son puestas en libertad de los centros penitenciarios federales derivado de que, durante el proceso penal, se llevaron a cabo soluciones alternas (suspensión condicional del proceso y acuerdos reparatorios); o bien, la aplicación de algún criterio de oportunidad, siempre y cuando estos hayan sido cumplidos y, en consecuencia, se haya decretado la extinción de la acción penal.</t>
  </si>
  <si>
    <t>Personas egresadas sujetas a proceso</t>
  </si>
  <si>
    <t>Se refiere a las personas que no se les había dictado sentencia, permitiéndoles continuar su proceso bajo el beneficio de libertad provisional, ya sea porque hubo un cambio de la medida cautelar diversa a la prisión preventiva, existió la revocación del auto de formal prisión, se dictó el auto de libertad, se decretó como ilegal la detención, se determinó la no vinculación a proceso (excepto en los casos donde se decreta el sobreseimiento dentro de la misma), se le otorgó el amparo que no resuelve de fondo el asunto, o cualquier otra causa que les haya permitido salir del centro penitenciario federal para continuar su proceso en libertad. Se excluyen dentro de esta categoría las causales de sobreseimiento y de extinción de la acción penal.</t>
  </si>
  <si>
    <t>Plan de actividades</t>
  </si>
  <si>
    <t>Se refiere a la organización de los tiempos y espacios en que cada persona privada de la libertad realiza sus actividades laborales, educativas, culturales, de protección a la salud, deportivas, personales y de justicia restaurativa, de conformidad con el régimen y organización de cada centro penitenciario federal.</t>
  </si>
  <si>
    <t>Plan o programa postpenitenciario</t>
  </si>
  <si>
    <t>Se refiere al documento a través del cual las instituciones responsables establecen una serie de objetivos y estrategias prioritarias para apoyar en el proceso de reinserción social a las personas egresadas de los centros penitenciarios federales, mismo que conlleva una serie de actividades y programas de apoyo que presentan las instituciones públicas, privadas y sociales coordinadas por el Gobierno Federal.</t>
  </si>
  <si>
    <t>Población privada de la libertad</t>
  </si>
  <si>
    <t>Se refiere a las personas que se encontraban recluidas en los centros penitenciarios federales, ya sea en proceso de recibir sentencia (procesados) o cumpliendo alguna pena de prisión derivada de una sentencia condenatoria (sentenciados).</t>
  </si>
  <si>
    <t>Quejas</t>
  </si>
  <si>
    <t>Se refiere a aquellas quejas presentadas por las personas privadas de la libertad ante las instancias correspondientes del centro penitenciario federal, derivado de la acción o inacción de alguna autoridad penitenciaria que atente contra los derechos establecidos en la ley correspondiente. En esta categoría no deben incluirse las solicitudes de queja presentadas ante los organismos públicos de derechos humanos.</t>
  </si>
  <si>
    <t>Recomendación</t>
  </si>
  <si>
    <t>Se refiere al pronunciamiento público, dirigido a la(s) autoridad(es) responsable(s), que expresa el resultado final de una investigación realizada por algún organismo público de derechos humanos, en el que se expresa la veracidad y existencia de conductas documentadas consideradas como violatorias de derechos humanos. La recomendación contiene una serie de lineamientos, cuyos propósitos fundamentales son la conminación de la autoridad responsable para proveer las acciones necesarias y llevar a cabo el resarcimiento y reparación de los daños causados. Para efectos del presente censo, se consideran los siguientes rubros:</t>
  </si>
  <si>
    <t>Régimen disciplinario de las personas privadas de la libertad</t>
  </si>
  <si>
    <t xml:space="preserve">Se refiere al conjunto de normas disciplinarias que rigen en el centro penitenciario federal, mismas que deberán ser atendidas por las personas privadas de la libertad en dichos centros. </t>
  </si>
  <si>
    <t>Registro Nacional de Detenciones</t>
  </si>
  <si>
    <t>Se refiere a la base de datos que concentra la información a nivel nacional sobre las personas detenidas, conforme a las facultades de las autoridades durante las etapas del procedimiento penal o administrativo sancionador. Tiene dos momentos: 1) registro inmediato (lo realizan las instituciones policiales que se encargaron de la detención o arresto de la persona) y 2) actualización del registro, el cual es competencia de las autoridades administrativas, de procuración de justicia y penitenciarias.</t>
  </si>
  <si>
    <t>Se refiere a todas aquellas personas que hayan ingresado más de una vez a los centros penitenciarios por la comisión del mismo delito u otro distinto al cometido por primera vez, sin que haya una sentencia definitiva de por medio.</t>
  </si>
  <si>
    <t xml:space="preserve">Se refiere a la restitución del pleno ejercicio de las libertades tras el cumplimiento de una sanción o medida ejecutada, con base en el respeto a los derechos humanos, el trabajo, la capacitación para el mismo, la educación, la salud y el deporte. </t>
  </si>
  <si>
    <t>Se refiere a la sentencia que ya no admite recurso judicial alguno. Se dice que la causa está "ejecutoriada" cuando ya han terminado todos los trámites legales y produce, además, el efecto jurídico de cosa juzgada.</t>
  </si>
  <si>
    <t xml:space="preserve">Se refiere a las sentencias que aún admiten algún recurso judicial o se encuentran ya en proceso de segunda instancia. </t>
  </si>
  <si>
    <t>Sentencia o resolución</t>
  </si>
  <si>
    <t>Se refiere a la resolución que pronuncia un juez o tribunal, según corresponda, para resolver el fondo de un proceso.</t>
  </si>
  <si>
    <t>Sentencia o resolución absolutoria</t>
  </si>
  <si>
    <t>Se refiere a la resolución judicial en la que se resuelve el asunto y se libera completamente a la persona de los hechos formulados en su contra.</t>
  </si>
  <si>
    <t>Sentencia o resolución condenatoria</t>
  </si>
  <si>
    <t xml:space="preserve">Se refiere a la resolución judicial en la que resuelto el fondo del asunto, se impone a la persona una sanción por la comisión de un delito. </t>
  </si>
  <si>
    <t>Sentencia o resolución revocatoria</t>
  </si>
  <si>
    <t>Se refiere a la resolución judicial cuya finalidad radica en anular o dejar sin efectos, en todo o en partes, la sentencia impuesta, o bien, sustituirla por otra.</t>
  </si>
  <si>
    <t>Servicios postpenales</t>
  </si>
  <si>
    <t>Se refiere a los servicios prestados a las personas egresadas de los centros penitenciarios federales, así como a sus familias, con el objetivo de otorgar el apoyo necesario para facilitar la reinserción social, procurar su vida digna y prevenir la reincidencia, además de promover en la sociedad una cultura de aceptación de la persona egresada. Estos servicios consisten en el fomento, creación y promoción de espacios de orientación, apoyo y desarrollo personal, laboral, cultural, educativo, social y de capacitación.</t>
  </si>
  <si>
    <t>Se refiere a todas aquellas personas que se encontraban en proceso de recibir sentencia de primera instancia, incluyendo la población que se encontraba pendiente de ser puesta a disposición del juez correspondiente.</t>
  </si>
  <si>
    <t>Solicitud de queja</t>
  </si>
  <si>
    <t>Se refiere al requerimiento que realiza una persona ante algún organismo público de derechos humanos para que conozca e intervenga en la protección y defensa de los mismos, probablemente transgredidos o violentados por un servidor público o autoridad.</t>
  </si>
  <si>
    <t>Traslado</t>
  </si>
  <si>
    <t>Se refiere a aquel desplazamiento o reubicación a otro lugar de las personas privadas de la libertad en los centros penitenciarios federales en los que se encontraban compurgando su pena, motivado por los supuestos que la ley contemple.</t>
  </si>
  <si>
    <t>Se refiere al traslado realizado en razón de la práctica de una diligencia de carácter probatorio ante una autoridad judicial solicitada por parte del Ministerio Público, víctima u ofendido; pudiendo ser del mismo o de diverso distrito judicial.</t>
  </si>
  <si>
    <t>Traslado internacional de personas privadas de la libertad</t>
  </si>
  <si>
    <t>Se refiere al traslado de personas sentenciadas de nacionalidad mexicana que se encuentren compurgando penas en países extranjeros, así como las de nacionalidad extranjera que hayan sido sentenciadas por autoridades judiciales mexicanas del fuero federal o local, a sus países de origen o residencia; ello en términos de los tratados o convenciones internacionales que se hayan celebrado para este efecto.</t>
  </si>
  <si>
    <t xml:space="preserve">Se refiere al traslado practicado por motivos de fallecimiento o enfermedad grave de los padres, cónyuge, concubina, concubinario, hijos, hermanos, así como por otros importantes y comprobados motivos del procesado o sentenciado. </t>
  </si>
  <si>
    <t xml:space="preserve">Se refiere al traslado practicado por razones urgentes, relacionados con la integridad física o la salud de la persona privada de la libertad, con justificación médica del propio centro penitenciario federal y la autorización del director del centro o, en su caso, del jefe de seguridad. </t>
  </si>
  <si>
    <t xml:space="preserve">Se refiere al traslado practicado con la autorización del Juez de Ejecución, previa solicitud del Ministerio Público, autoridad penitenciaria o por el procesado o sentenciado, de acuerdo con las condiciones establecidas en la ley aplicable a la materia. </t>
  </si>
  <si>
    <t>Traslado voluntario</t>
  </si>
  <si>
    <t>Se refiere al interés de una persona sentenciada o con prisión preventiva para ser trasladada a otro centro penitenciario.</t>
  </si>
  <si>
    <t>X</t>
  </si>
  <si>
    <t>ns</t>
  </si>
  <si>
    <t>NA</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</si>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</sst>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40">
    <font>
      <sz val="11"/>
      <color theme="1"/>
      <name val="Calibri"/>
      <family val="2"/>
      <scheme val="minor"/>
    </font>
    <font>
      <u/>
      <sz val="11"/>
      <color theme="10"/>
      <name val="Calibri"/>
      <family val="2"/>
      <scheme val="minor"/>
    </font>
    <font>
      <b/>
      <sz val="15"/>
      <name val="Arial"/>
      <family val="2"/>
    </font>
    <font>
      <i/>
      <sz val="9"/>
      <color theme="1"/>
      <name val="Arial"/>
      <family val="2"/>
    </font>
    <font>
      <sz val="9"/>
      <color theme="1"/>
      <name val="Arial"/>
      <family val="2"/>
    </font>
    <font>
      <u/>
      <sz val="12"/>
      <color rgb="FF002060"/>
      <name val="Arial"/>
      <family val="2"/>
    </font>
    <font>
      <b/>
      <sz val="9"/>
      <color theme="1"/>
      <name val="Arial"/>
      <family val="2"/>
    </font>
    <font>
      <sz val="9"/>
      <name val="Arial"/>
      <family val="2"/>
    </font>
    <font>
      <b/>
      <sz val="9"/>
      <name val="Arial"/>
      <family val="2"/>
    </font>
    <font>
      <i/>
      <sz val="9"/>
      <name val="Arial"/>
      <family val="2"/>
    </font>
    <font>
      <sz val="9"/>
      <color theme="0"/>
      <name val="Arial"/>
      <family val="2"/>
    </font>
    <font>
      <b/>
      <sz val="9"/>
      <color theme="0"/>
      <name val="Arial"/>
      <family val="2"/>
    </font>
    <font>
      <b/>
      <sz val="11"/>
      <color theme="0"/>
      <name val="Arial"/>
      <family val="2"/>
    </font>
    <font>
      <i/>
      <sz val="8"/>
      <color theme="1"/>
      <name val="Arial"/>
      <family val="2"/>
    </font>
    <font>
      <b/>
      <u/>
      <sz val="12"/>
      <color theme="10"/>
      <name val="Arial"/>
      <family val="2"/>
    </font>
    <font>
      <u/>
      <sz val="9"/>
      <color theme="10"/>
      <name val="Arial"/>
      <family val="2"/>
    </font>
    <font>
      <sz val="11"/>
      <name val="Arial"/>
      <family val="2"/>
    </font>
    <font>
      <i/>
      <sz val="8"/>
      <name val="Arial"/>
      <family val="2"/>
    </font>
    <font>
      <b/>
      <i/>
      <sz val="8"/>
      <name val="Arial"/>
      <family val="2"/>
    </font>
    <font>
      <sz val="11"/>
      <name val="Calibri"/>
      <family val="2"/>
      <scheme val="minor"/>
    </font>
    <font>
      <b/>
      <sz val="11"/>
      <name val="Arial"/>
      <family val="2"/>
    </font>
    <font>
      <b/>
      <sz val="11"/>
      <name val="Symbol"/>
      <family val="1"/>
      <charset val="2"/>
    </font>
    <font>
      <sz val="8"/>
      <name val="Arial"/>
      <family val="2"/>
    </font>
    <font>
      <u/>
      <sz val="11"/>
      <name val="Arial"/>
      <family val="2"/>
    </font>
    <font>
      <sz val="10"/>
      <name val="Arial"/>
      <family val="2"/>
    </font>
    <font>
      <b/>
      <i/>
      <sz val="9"/>
      <name val="Arial"/>
      <family val="2"/>
    </font>
    <font>
      <sz val="11"/>
      <color indexed="8"/>
      <name val="Calibri"/>
      <family val="2"/>
    </font>
    <font>
      <sz val="11"/>
      <color theme="1"/>
      <name val="Calibri"/>
      <family val="2"/>
      <scheme val="minor"/>
    </font>
    <font>
      <b/>
      <sz val="8"/>
      <name val="Arial"/>
      <family val="2"/>
    </font>
    <font>
      <sz val="9"/>
      <name val="Calibri"/>
      <family val="2"/>
      <scheme val="minor"/>
    </font>
    <font>
      <b/>
      <u/>
      <sz val="11"/>
      <name val="Arial"/>
      <family val="2"/>
    </font>
    <font>
      <u/>
      <sz val="12"/>
      <name val="Arial"/>
      <family val="2"/>
    </font>
    <font>
      <sz val="12"/>
      <name val="Arial"/>
      <family val="2"/>
    </font>
    <font>
      <i/>
      <sz val="8"/>
      <name val="Calibri"/>
      <family val="2"/>
      <scheme val="minor"/>
    </font>
    <font>
      <sz val="9"/>
      <name val="Arial "/>
    </font>
    <font>
      <b/>
      <u/>
      <sz val="9"/>
      <name val="Arial"/>
      <family val="2"/>
    </font>
    <font>
      <b/>
      <u/>
      <sz val="9"/>
      <color theme="10"/>
      <name val="Arial"/>
      <family val="2"/>
    </font>
    <font>
      <b/>
      <sz val="16"/>
      <name val="Arial"/>
      <family val="2"/>
    </font>
    <font>
      <b/>
      <u/>
      <sz val="9"/>
      <color rgb="FF0070C0"/>
      <name val="Arial"/>
      <family val="2"/>
    </font>
    <font>
      <b/>
      <sz val="10"/>
      <color rgb="FFEE1111"/>
      <name val="Arial"/>
    </font>
  </fonts>
  <fills count="8">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mediumGray">
        <fgColor theme="0" tint="-0.24994659260841701"/>
        <bgColor indexed="65"/>
      </patternFill>
    </fill>
    <fill>
      <patternFill patternType="solid">
        <fgColor rgb="FF0077C8"/>
        <bgColor indexed="64"/>
      </patternFill>
    </fill>
    <fill>
      <patternFill patternType="solid">
        <fgColor rgb="FF4F93D1"/>
        <bgColor indexed="64"/>
      </patternFill>
    </fill>
  </fills>
  <borders count="104">
    <border>
      <left/>
      <right/>
      <top/>
      <bottom/>
      <diagonal/>
    </border>
    <border>
      <left/>
      <right style="medium">
        <color rgb="FF6F7070"/>
      </right>
      <top/>
      <bottom style="medium">
        <color rgb="FF6F7070"/>
      </bottom>
      <diagonal/>
    </border>
    <border>
      <left/>
      <right/>
      <top/>
      <bottom style="medium">
        <color rgb="FF6F7070"/>
      </bottom>
      <diagonal/>
    </border>
    <border>
      <left style="medium">
        <color rgb="FF6F7070"/>
      </left>
      <right/>
      <top/>
      <bottom style="medium">
        <color rgb="FF6F7070"/>
      </bottom>
      <diagonal/>
    </border>
    <border>
      <left/>
      <right style="medium">
        <color rgb="FF6F7070"/>
      </right>
      <top/>
      <bottom/>
      <diagonal/>
    </border>
    <border>
      <left/>
      <right/>
      <top style="thin">
        <color indexed="64"/>
      </top>
      <bottom style="thin">
        <color indexed="64"/>
      </bottom>
      <diagonal/>
    </border>
    <border>
      <left/>
      <right/>
      <top/>
      <bottom style="thin">
        <color indexed="64"/>
      </bottom>
      <diagonal/>
    </border>
    <border>
      <left style="medium">
        <color rgb="FF6F7070"/>
      </left>
      <right/>
      <top/>
      <bottom/>
      <diagonal/>
    </border>
    <border>
      <left/>
      <right style="medium">
        <color rgb="FF6F7070"/>
      </right>
      <top style="medium">
        <color rgb="FF6F7070"/>
      </top>
      <bottom/>
      <diagonal/>
    </border>
    <border>
      <left/>
      <right/>
      <top style="medium">
        <color rgb="FF6F7070"/>
      </top>
      <bottom/>
      <diagonal/>
    </border>
    <border>
      <left style="medium">
        <color rgb="FF6F7070"/>
      </left>
      <right/>
      <top style="medium">
        <color rgb="FF6F707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theme="0" tint="-0.24994659260841701"/>
      </right>
      <top/>
      <bottom style="medium">
        <color theme="0" tint="-0.24994659260841701"/>
      </bottom>
      <diagonal/>
    </border>
    <border>
      <left/>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style="medium">
        <color theme="0" tint="-0.24994659260841701"/>
      </top>
      <bottom/>
      <diagonal/>
    </border>
    <border>
      <left/>
      <right/>
      <top style="medium">
        <color theme="0" tint="-0.24994659260841701"/>
      </top>
      <bottom/>
      <diagonal/>
    </border>
    <border>
      <left style="medium">
        <color theme="0" tint="-0.24994659260841701"/>
      </left>
      <right/>
      <top style="medium">
        <color theme="0" tint="-0.24994659260841701"/>
      </top>
      <bottom/>
      <diagonal/>
    </border>
    <border>
      <left style="medium">
        <color theme="0" tint="-0.34998626667073579"/>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right/>
      <top style="medium">
        <color theme="0" tint="-0.34998626667073579"/>
      </top>
      <bottom style="medium">
        <color theme="0" tint="-0.24994659260841701"/>
      </bottom>
      <diagonal/>
    </border>
    <border>
      <left/>
      <right style="medium">
        <color theme="0" tint="-0.34998626667073579"/>
      </right>
      <top style="medium">
        <color theme="0" tint="-0.34998626667073579"/>
      </top>
      <bottom style="medium">
        <color theme="0" tint="-0.24994659260841701"/>
      </bottom>
      <diagonal/>
    </border>
    <border>
      <left/>
      <right style="medium">
        <color theme="0" tint="-0.34998626667073579"/>
      </right>
      <top style="medium">
        <color theme="0" tint="-0.24994659260841701"/>
      </top>
      <bottom/>
      <diagonal/>
    </border>
    <border>
      <left style="medium">
        <color theme="0" tint="-0.34998626667073579"/>
      </left>
      <right/>
      <top/>
      <bottom/>
      <diagonal/>
    </border>
    <border>
      <left/>
      <right style="medium">
        <color theme="0" tint="-0.34998626667073579"/>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medium">
        <color theme="0" tint="-0.34998626667073579"/>
      </left>
      <right style="thin">
        <color theme="0" tint="-0.34998626667073579"/>
      </right>
      <top/>
      <bottom style="thin">
        <color theme="0" tint="-4.9989318521683403E-2"/>
      </bottom>
      <diagonal/>
    </border>
    <border>
      <left style="thin">
        <color theme="0" tint="-0.34998626667073579"/>
      </left>
      <right style="thin">
        <color theme="0" tint="-0.34998626667073579"/>
      </right>
      <top style="medium">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bottom style="thin">
        <color theme="0" tint="-0.34998626667073579"/>
      </bottom>
      <diagonal/>
    </border>
    <border>
      <left style="medium">
        <color theme="0" tint="-0.34998626667073579"/>
      </left>
      <right style="thin">
        <color theme="0" tint="-0.34998626667073579"/>
      </right>
      <top style="thin">
        <color theme="0" tint="-0.34998626667073579"/>
      </top>
      <bottom style="thin">
        <color theme="0" tint="-0.34998626667073579"/>
      </bottom>
      <diagonal/>
    </border>
    <border>
      <left style="medium">
        <color theme="0" tint="-0.34998626667073579"/>
      </left>
      <right style="thin">
        <color theme="0" tint="-0.34998626667073579"/>
      </right>
      <top style="thin">
        <color theme="0" tint="-0.34998626667073579"/>
      </top>
      <bottom style="medium">
        <color theme="0" tint="-0.34998626667073579"/>
      </bottom>
      <diagonal/>
    </border>
    <border>
      <left style="thin">
        <color theme="0" tint="-0.34998626667073579"/>
      </left>
      <right style="thin">
        <color theme="0" tint="-0.34998626667073579"/>
      </right>
      <top style="thin">
        <color theme="0" tint="-0.34998626667073579"/>
      </top>
      <bottom style="medium">
        <color theme="0" tint="-0.34998626667073579"/>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top style="medium">
        <color rgb="FFBFBFBF"/>
      </top>
      <bottom/>
      <diagonal/>
    </border>
    <border>
      <left/>
      <right style="thin">
        <color theme="1"/>
      </right>
      <top style="medium">
        <color rgb="FFBFBFBF"/>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style="thin">
        <color indexed="64"/>
      </right>
      <top/>
      <bottom style="thin">
        <color indexed="64"/>
      </bottom>
      <diagonal/>
    </border>
    <border>
      <left/>
      <right style="thin">
        <color indexed="64"/>
      </right>
      <top style="medium">
        <color rgb="FFBFBFBF"/>
      </top>
      <bottom/>
      <diagonal/>
    </border>
    <border>
      <left style="thin">
        <color indexed="64"/>
      </left>
      <right style="thin">
        <color indexed="64"/>
      </right>
      <top style="thin">
        <color indexed="64"/>
      </top>
      <bottom/>
      <diagonal/>
    </border>
    <border>
      <left style="thin">
        <color theme="1"/>
      </left>
      <right/>
      <top/>
      <bottom style="thin">
        <color indexed="64"/>
      </bottom>
      <diagonal/>
    </border>
    <border>
      <left style="thin">
        <color indexed="64"/>
      </left>
      <right style="thin">
        <color indexed="64"/>
      </right>
      <top/>
      <bottom/>
      <diagonal/>
    </border>
    <border>
      <left/>
      <right style="thin">
        <color indexed="64"/>
      </right>
      <top/>
      <bottom style="thin">
        <color theme="1"/>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style="thin">
        <color theme="1"/>
      </right>
      <top style="thin">
        <color indexed="64"/>
      </top>
      <bottom/>
      <diagonal/>
    </border>
    <border>
      <left style="thin">
        <color theme="1"/>
      </left>
      <right style="thin">
        <color theme="1"/>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theme="1"/>
      </left>
      <right style="thin">
        <color theme="1"/>
      </right>
      <top/>
      <bottom style="thin">
        <color theme="1"/>
      </bottom>
      <diagonal/>
    </border>
    <border>
      <left/>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style="thin">
        <color theme="1"/>
      </right>
      <top/>
      <bottom style="thin">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theme="1"/>
      </left>
      <right/>
      <top style="thin">
        <color indexed="64"/>
      </top>
      <bottom style="thin">
        <color indexed="64"/>
      </bottom>
      <diagonal/>
    </border>
    <border>
      <left style="medium">
        <color theme="0" tint="-0.34998626667073579"/>
      </left>
      <right style="medium">
        <color theme="0" tint="-0.34998626667073579"/>
      </right>
      <top style="medium">
        <color theme="0" tint="-0.24994659260841701"/>
      </top>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medium">
        <color theme="0" tint="-0.34998626667073579"/>
      </left>
      <right style="medium">
        <color theme="0" tint="-0.34998626667073579"/>
      </right>
      <top style="medium">
        <color theme="0" tint="-0.34998626667073579"/>
      </top>
      <bottom style="medium">
        <color theme="0" tint="-0.24994659260841701"/>
      </bottom>
      <diagonal/>
    </border>
    <border>
      <left style="medium">
        <color theme="0" tint="-0.34998626667073579"/>
      </left>
      <right style="thin">
        <color theme="0" tint="-0.34998626667073579"/>
      </right>
      <top/>
      <bottom/>
      <diagonal/>
    </border>
    <border>
      <left/>
      <right style="thin">
        <color theme="0" tint="-0.34998626667073579"/>
      </right>
      <top style="medium">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right/>
      <top style="medium">
        <color theme="0" tint="-0.34998626667073579"/>
      </top>
      <bottom style="thin">
        <color theme="0" tint="-0.34998626667073579"/>
      </bottom>
      <diagonal/>
    </border>
    <border>
      <left/>
      <right style="thin">
        <color theme="0" tint="-0.34998626667073579"/>
      </right>
      <top style="medium">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medium">
        <color theme="0" tint="-0.34998626667073579"/>
      </bottom>
      <diagonal/>
    </border>
    <border>
      <left/>
      <right style="thin">
        <color theme="0" tint="-0.34998626667073579"/>
      </right>
      <top style="thin">
        <color theme="0" tint="-0.34998626667073579"/>
      </top>
      <bottom style="medium">
        <color theme="0" tint="-0.34998626667073579"/>
      </bottom>
      <diagonal/>
    </border>
    <border>
      <left style="medium">
        <color rgb="FFBFBFBF"/>
      </left>
      <right style="medium">
        <color rgb="FFBFBFBF"/>
      </right>
      <top style="medium">
        <color rgb="FFBFBFBF"/>
      </top>
      <bottom style="medium">
        <color rgb="FFBFBFBF"/>
      </bottom>
      <diagonal/>
    </border>
    <border>
      <left style="thin">
        <color theme="1"/>
      </left>
      <right style="thin">
        <color theme="1"/>
      </right>
      <top style="medium">
        <color rgb="FFBFBFBF"/>
      </top>
      <bottom/>
      <diagonal/>
    </border>
    <border>
      <left style="thin">
        <color indexed="64"/>
      </left>
      <right style="thin">
        <color indexed="64"/>
      </right>
      <top style="medium">
        <color rgb="FFBFBFBF"/>
      </top>
      <bottom/>
      <diagonal/>
    </border>
    <border>
      <left style="thin">
        <color theme="1"/>
      </left>
      <right style="thin">
        <color theme="1"/>
      </right>
      <top style="thin">
        <color theme="1"/>
      </top>
      <bottom/>
      <diagonal/>
    </border>
    <border>
      <left style="thin">
        <color theme="1"/>
      </left>
      <right style="thin">
        <color theme="1"/>
      </right>
      <top/>
      <bottom style="thin">
        <color indexed="6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n">
        <color theme="1"/>
      </left>
      <right style="thin">
        <color theme="1"/>
      </right>
      <top style="thin">
        <color indexed="64"/>
      </top>
      <bottom/>
      <diagonal/>
    </border>
  </borders>
  <cellStyleXfs count="4">
    <xf numFmtId="0" fontId="0" fillId="0" borderId="0"/>
    <xf numFmtId="0" fontId="1" fillId="0" borderId="0"/>
    <xf numFmtId="9" fontId="26" fillId="0" borderId="0"/>
    <xf numFmtId="43" fontId="27" fillId="0" borderId="0"/>
  </cellStyleXfs>
  <cellXfs count="515">
    <xf numFmtId="0" fontId="0" fillId="0" borderId="0" xfId="0"/>
    <xf numFmtId="0" fontId="4" fillId="2" borderId="14" xfId="0" applyFont="1" applyFill="1" applyBorder="1"/>
    <xf numFmtId="0" fontId="10" fillId="2" borderId="16" xfId="0" applyFont="1" applyFill="1" applyBorder="1"/>
    <xf numFmtId="0" fontId="4" fillId="2" borderId="17" xfId="0" applyFont="1" applyFill="1" applyBorder="1"/>
    <xf numFmtId="0" fontId="10" fillId="2" borderId="18" xfId="0" applyFont="1" applyFill="1" applyBorder="1"/>
    <xf numFmtId="0" fontId="12" fillId="2" borderId="18" xfId="0" applyFont="1" applyFill="1" applyBorder="1"/>
    <xf numFmtId="0" fontId="10" fillId="2" borderId="19" xfId="0" applyFont="1" applyFill="1" applyBorder="1"/>
    <xf numFmtId="0" fontId="4" fillId="2" borderId="16" xfId="0" applyFont="1" applyFill="1" applyBorder="1"/>
    <xf numFmtId="0" fontId="10" fillId="2" borderId="14" xfId="0" applyFont="1" applyFill="1" applyBorder="1"/>
    <xf numFmtId="0" fontId="4" fillId="2" borderId="18" xfId="0" applyFont="1" applyFill="1" applyBorder="1"/>
    <xf numFmtId="0" fontId="12" fillId="2" borderId="18" xfId="0" applyFont="1" applyFill="1" applyBorder="1" applyAlignment="1">
      <alignment vertical="center"/>
    </xf>
    <xf numFmtId="0" fontId="4" fillId="2" borderId="19" xfId="0" applyFont="1" applyFill="1" applyBorder="1"/>
    <xf numFmtId="0" fontId="10" fillId="2" borderId="17" xfId="0" applyFont="1" applyFill="1" applyBorder="1"/>
    <xf numFmtId="49" fontId="3" fillId="5" borderId="41" xfId="0" applyNumberFormat="1" applyFont="1" applyFill="1" applyBorder="1" applyAlignment="1">
      <alignment horizontal="center" vertical="center" wrapText="1"/>
    </xf>
    <xf numFmtId="3" fontId="8" fillId="0" borderId="0" xfId="3" applyNumberFormat="1" applyFont="1" applyAlignment="1">
      <alignment horizontal="center" vertical="center" wrapText="1" shrinkToFit="1"/>
    </xf>
    <xf numFmtId="0" fontId="7" fillId="0" borderId="0" xfId="0" applyFont="1"/>
    <xf numFmtId="0" fontId="7" fillId="0" borderId="7" xfId="0" applyFont="1" applyBorder="1"/>
    <xf numFmtId="0" fontId="28" fillId="0" borderId="0" xfId="3" applyNumberFormat="1" applyFont="1" applyAlignment="1">
      <alignment horizontal="right" vertical="center" shrinkToFit="1"/>
    </xf>
    <xf numFmtId="3" fontId="8" fillId="0" borderId="0" xfId="3" applyNumberFormat="1" applyFont="1" applyAlignment="1" applyProtection="1">
      <alignment horizontal="center" vertical="center" wrapText="1" shrinkToFit="1"/>
      <protection locked="0"/>
    </xf>
    <xf numFmtId="0" fontId="25" fillId="0" borderId="31" xfId="0" applyFont="1" applyBorder="1" applyAlignment="1">
      <alignment horizontal="justify" vertical="center" wrapText="1"/>
    </xf>
    <xf numFmtId="0" fontId="28" fillId="0" borderId="31" xfId="0" applyFont="1" applyBorder="1" applyAlignment="1">
      <alignment horizontal="justify" vertical="top" wrapText="1"/>
    </xf>
    <xf numFmtId="0" fontId="28" fillId="0" borderId="33" xfId="0" applyFont="1" applyBorder="1" applyAlignment="1">
      <alignment horizontal="justify" vertical="top" wrapText="1"/>
    </xf>
    <xf numFmtId="0" fontId="18" fillId="0" borderId="47" xfId="0" applyFont="1" applyBorder="1" applyAlignment="1">
      <alignment horizontal="left" vertical="center"/>
    </xf>
    <xf numFmtId="0" fontId="16" fillId="0" borderId="49" xfId="0" applyFont="1" applyBorder="1" applyProtection="1">
      <protection locked="0"/>
    </xf>
    <xf numFmtId="0" fontId="18" fillId="0" borderId="49" xfId="0" applyFont="1" applyBorder="1" applyAlignment="1">
      <alignment horizontal="left" vertical="center"/>
    </xf>
    <xf numFmtId="0" fontId="24" fillId="0" borderId="0" xfId="0" applyFont="1" applyAlignment="1">
      <alignment horizontal="justify" vertical="center"/>
    </xf>
    <xf numFmtId="0" fontId="31" fillId="0" borderId="0" xfId="0" applyFont="1" applyAlignment="1">
      <alignment horizontal="justify" vertical="center"/>
    </xf>
    <xf numFmtId="0" fontId="32" fillId="0" borderId="0" xfId="0" applyFont="1" applyAlignment="1">
      <alignment horizontal="justify" vertical="center"/>
    </xf>
    <xf numFmtId="0" fontId="7" fillId="0" borderId="4" xfId="0" applyFont="1" applyBorder="1"/>
    <xf numFmtId="0" fontId="7" fillId="0" borderId="10" xfId="0" applyFont="1" applyBorder="1"/>
    <xf numFmtId="0" fontId="7" fillId="0" borderId="9" xfId="0" applyFont="1" applyBorder="1"/>
    <xf numFmtId="0" fontId="7" fillId="0" borderId="8" xfId="0" applyFont="1" applyBorder="1"/>
    <xf numFmtId="0" fontId="7" fillId="0" borderId="3" xfId="0" applyFont="1" applyBorder="1"/>
    <xf numFmtId="0" fontId="7" fillId="0" borderId="2" xfId="0" applyFont="1" applyBorder="1"/>
    <xf numFmtId="0" fontId="8" fillId="0" borderId="2" xfId="0" applyFont="1" applyBorder="1" applyAlignment="1">
      <alignment vertical="center" wrapText="1"/>
    </xf>
    <xf numFmtId="0" fontId="7" fillId="0" borderId="2" xfId="0" applyFont="1" applyBorder="1" applyAlignment="1">
      <alignment vertical="top"/>
    </xf>
    <xf numFmtId="0" fontId="7" fillId="0" borderId="1" xfId="0" applyFont="1" applyBorder="1"/>
    <xf numFmtId="0" fontId="7" fillId="0" borderId="0" xfId="0" applyFont="1" applyAlignment="1">
      <alignment vertical="center"/>
    </xf>
    <xf numFmtId="0" fontId="16" fillId="0" borderId="7" xfId="0" applyFont="1" applyBorder="1"/>
    <xf numFmtId="0" fontId="7" fillId="0" borderId="4" xfId="0" applyFont="1" applyBorder="1" applyAlignment="1">
      <alignment horizontal="justify" vertical="center" wrapText="1"/>
    </xf>
    <xf numFmtId="0" fontId="16" fillId="0" borderId="0" xfId="0" applyFont="1"/>
    <xf numFmtId="0" fontId="16" fillId="0" borderId="0" xfId="0" applyFont="1" applyAlignment="1">
      <alignment horizontal="justify"/>
    </xf>
    <xf numFmtId="0" fontId="16" fillId="0" borderId="4" xfId="0" applyFont="1" applyBorder="1" applyAlignment="1">
      <alignment horizontal="justify"/>
    </xf>
    <xf numFmtId="0" fontId="7" fillId="0" borderId="4" xfId="0" applyFont="1" applyBorder="1" applyAlignment="1">
      <alignment horizontal="justify" vertical="center"/>
    </xf>
    <xf numFmtId="0" fontId="33" fillId="0" borderId="20" xfId="0" applyFont="1" applyBorder="1" applyAlignment="1">
      <alignment wrapText="1"/>
    </xf>
    <xf numFmtId="0" fontId="33" fillId="0" borderId="22" xfId="0" applyFont="1" applyBorder="1" applyAlignment="1">
      <alignment wrapText="1"/>
    </xf>
    <xf numFmtId="0" fontId="19" fillId="0" borderId="26" xfId="0" applyFont="1" applyBorder="1"/>
    <xf numFmtId="0" fontId="19" fillId="0" borderId="27" xfId="0" applyFont="1" applyBorder="1"/>
    <xf numFmtId="0" fontId="19" fillId="0" borderId="13"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12" xfId="0" applyFont="1" applyBorder="1" applyAlignment="1">
      <alignment horizontal="center" vertical="center" wrapText="1"/>
    </xf>
    <xf numFmtId="0" fontId="7" fillId="0" borderId="29" xfId="0" applyFont="1" applyBorder="1"/>
    <xf numFmtId="0" fontId="19" fillId="0" borderId="35" xfId="0" applyFont="1" applyBorder="1"/>
    <xf numFmtId="0" fontId="19" fillId="0" borderId="36" xfId="0" applyFont="1" applyBorder="1"/>
    <xf numFmtId="0" fontId="19" fillId="0" borderId="37" xfId="0" applyFont="1" applyBorder="1"/>
    <xf numFmtId="0" fontId="8" fillId="0" borderId="67" xfId="0" applyFont="1" applyBorder="1" applyAlignment="1">
      <alignment vertical="center"/>
    </xf>
    <xf numFmtId="0" fontId="8" fillId="0" borderId="68" xfId="0" applyFont="1" applyBorder="1" applyAlignment="1">
      <alignment vertical="center"/>
    </xf>
    <xf numFmtId="0" fontId="8" fillId="0" borderId="69" xfId="0" applyFont="1" applyBorder="1" applyAlignment="1">
      <alignment vertical="center"/>
    </xf>
    <xf numFmtId="0" fontId="8" fillId="0" borderId="35" xfId="0" applyFont="1" applyBorder="1" applyAlignment="1">
      <alignment vertical="center"/>
    </xf>
    <xf numFmtId="0" fontId="8" fillId="0" borderId="37" xfId="0" applyFont="1" applyBorder="1" applyAlignment="1">
      <alignment vertical="center"/>
    </xf>
    <xf numFmtId="0" fontId="19" fillId="0" borderId="13" xfId="0" applyFont="1" applyBorder="1" applyAlignment="1">
      <alignment horizontal="center" vertical="center"/>
    </xf>
    <xf numFmtId="0" fontId="19" fillId="0" borderId="5"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xf>
    <xf numFmtId="0" fontId="19" fillId="0" borderId="5" xfId="0" applyFont="1" applyBorder="1" applyAlignment="1">
      <alignment horizontal="center"/>
    </xf>
    <xf numFmtId="0" fontId="19" fillId="0" borderId="12" xfId="0" applyFont="1" applyBorder="1" applyAlignment="1">
      <alignment horizontal="center"/>
    </xf>
    <xf numFmtId="49" fontId="34" fillId="0" borderId="42" xfId="0" applyNumberFormat="1" applyFont="1" applyBorder="1" applyAlignment="1">
      <alignment horizontal="center" vertical="center"/>
    </xf>
    <xf numFmtId="49" fontId="34" fillId="0" borderId="43" xfId="0" applyNumberFormat="1" applyFont="1" applyBorder="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49" fontId="19" fillId="0" borderId="0" xfId="0" applyNumberFormat="1" applyFont="1"/>
    <xf numFmtId="0" fontId="16" fillId="0" borderId="0" xfId="0" applyFont="1" applyAlignment="1">
      <alignment horizontal="center" vertical="top"/>
    </xf>
    <xf numFmtId="0" fontId="8" fillId="0" borderId="0" xfId="0" applyFont="1" applyAlignment="1">
      <alignment horizontal="center" vertical="top"/>
    </xf>
    <xf numFmtId="0" fontId="23" fillId="0" borderId="0" xfId="0" applyFont="1" applyAlignment="1">
      <alignment horizontal="center" vertical="top"/>
    </xf>
    <xf numFmtId="0" fontId="23" fillId="0" borderId="0" xfId="0" applyFont="1"/>
    <xf numFmtId="0" fontId="23" fillId="0" borderId="0" xfId="0" applyFont="1" applyAlignment="1" applyProtection="1">
      <alignment horizontal="center" vertical="top"/>
      <protection locked="0"/>
    </xf>
    <xf numFmtId="0" fontId="16" fillId="0" borderId="0" xfId="0" applyFont="1" applyProtection="1">
      <protection locked="0"/>
    </xf>
    <xf numFmtId="0" fontId="8" fillId="0" borderId="0" xfId="0" applyFont="1" applyAlignment="1" applyProtection="1">
      <alignment vertical="center"/>
      <protection locked="0"/>
    </xf>
    <xf numFmtId="0" fontId="23" fillId="0" borderId="0" xfId="0" applyFont="1" applyProtection="1">
      <protection locked="0"/>
    </xf>
    <xf numFmtId="49" fontId="7" fillId="0" borderId="49" xfId="0" applyNumberFormat="1" applyFont="1" applyBorder="1" applyAlignment="1">
      <alignment horizontal="center" vertical="center"/>
    </xf>
    <xf numFmtId="49" fontId="7" fillId="0" borderId="57" xfId="0" applyNumberFormat="1" applyFont="1" applyBorder="1" applyAlignment="1">
      <alignment horizontal="center" vertical="center"/>
    </xf>
    <xf numFmtId="0" fontId="21" fillId="0" borderId="0" xfId="0" applyFont="1" applyAlignment="1">
      <alignment horizontal="right" vertical="center"/>
    </xf>
    <xf numFmtId="0" fontId="7" fillId="0" borderId="0" xfId="0" applyFont="1" applyAlignment="1">
      <alignment vertical="center" wrapText="1"/>
    </xf>
    <xf numFmtId="0" fontId="7" fillId="0" borderId="0" xfId="0" applyFont="1" applyAlignment="1">
      <alignment horizontal="center" vertical="top"/>
    </xf>
    <xf numFmtId="0" fontId="29" fillId="0" borderId="0" xfId="0" applyFont="1"/>
    <xf numFmtId="0" fontId="19" fillId="0" borderId="0" xfId="0" applyFont="1" applyProtection="1">
      <protection locked="0"/>
    </xf>
    <xf numFmtId="49" fontId="7" fillId="0" borderId="33" xfId="0" applyNumberFormat="1" applyFont="1" applyBorder="1" applyAlignment="1">
      <alignment horizontal="center" vertical="center" wrapText="1"/>
    </xf>
    <xf numFmtId="49" fontId="22" fillId="0" borderId="0" xfId="0" applyNumberFormat="1" applyFont="1" applyAlignment="1">
      <alignment vertical="center" wrapText="1"/>
    </xf>
    <xf numFmtId="0" fontId="24" fillId="0" borderId="0" xfId="0" applyFont="1"/>
    <xf numFmtId="0" fontId="16" fillId="0" borderId="0" xfId="0" applyFont="1" applyAlignment="1">
      <alignment horizontal="left" vertical="top"/>
    </xf>
    <xf numFmtId="49" fontId="7" fillId="0" borderId="0" xfId="0" applyNumberFormat="1" applyFont="1" applyAlignment="1">
      <alignment horizontal="center" vertical="center"/>
    </xf>
    <xf numFmtId="3" fontId="7" fillId="0" borderId="0" xfId="0" applyNumberFormat="1" applyFont="1" applyAlignment="1">
      <alignment horizontal="center" vertical="center" wrapText="1"/>
    </xf>
    <xf numFmtId="0" fontId="22" fillId="0" borderId="28" xfId="0" applyFont="1" applyBorder="1" applyAlignment="1">
      <alignment vertical="center"/>
    </xf>
    <xf numFmtId="0" fontId="22" fillId="0" borderId="31" xfId="0" applyFont="1" applyBorder="1" applyAlignment="1">
      <alignment vertical="center"/>
    </xf>
    <xf numFmtId="0" fontId="22" fillId="0" borderId="33" xfId="0" applyFont="1" applyBorder="1" applyAlignment="1">
      <alignment vertical="center"/>
    </xf>
    <xf numFmtId="0" fontId="22" fillId="0" borderId="31" xfId="0" applyFont="1" applyBorder="1" applyAlignment="1">
      <alignment horizontal="justify" vertical="center"/>
    </xf>
    <xf numFmtId="0" fontId="20" fillId="0" borderId="0" xfId="0" applyFont="1" applyAlignment="1">
      <alignment horizontal="right"/>
    </xf>
    <xf numFmtId="0" fontId="7" fillId="0" borderId="29" xfId="0" applyFont="1" applyBorder="1" applyAlignment="1">
      <alignment vertical="center" wrapText="1"/>
    </xf>
    <xf numFmtId="49" fontId="7" fillId="0" borderId="11" xfId="0" applyNumberFormat="1" applyFont="1" applyBorder="1" applyAlignment="1">
      <alignment horizontal="center" vertical="center"/>
    </xf>
    <xf numFmtId="0" fontId="22" fillId="0" borderId="0" xfId="0" applyFont="1" applyAlignment="1">
      <alignment vertical="center"/>
    </xf>
    <xf numFmtId="0" fontId="22" fillId="0" borderId="0" xfId="0" applyFont="1" applyAlignment="1">
      <alignment horizontal="center" vertical="center"/>
    </xf>
    <xf numFmtId="0" fontId="8" fillId="0" borderId="0" xfId="0" applyFont="1" applyAlignment="1">
      <alignment horizontal="center" vertical="top" wrapText="1"/>
    </xf>
    <xf numFmtId="0" fontId="7" fillId="0" borderId="31" xfId="0" applyFont="1" applyBorder="1"/>
    <xf numFmtId="0" fontId="7" fillId="0" borderId="33" xfId="0" applyFont="1" applyBorder="1"/>
    <xf numFmtId="0" fontId="20" fillId="0" borderId="0" xfId="0" applyFont="1" applyAlignment="1">
      <alignment horizontal="center" vertical="center"/>
    </xf>
    <xf numFmtId="0" fontId="20" fillId="0" borderId="0" xfId="0" applyFont="1" applyAlignment="1">
      <alignment horizontal="right" vertical="center"/>
    </xf>
    <xf numFmtId="0" fontId="19" fillId="0" borderId="0" xfId="0" applyFont="1" applyAlignment="1">
      <alignment horizontal="center" vertical="top"/>
    </xf>
    <xf numFmtId="0" fontId="22" fillId="0" borderId="29" xfId="0" applyFont="1" applyBorder="1" applyAlignment="1">
      <alignment vertical="center"/>
    </xf>
    <xf numFmtId="0" fontId="22" fillId="0" borderId="6" xfId="0" applyFont="1" applyBorder="1" applyAlignment="1">
      <alignment vertical="center"/>
    </xf>
    <xf numFmtId="49" fontId="28" fillId="0" borderId="0" xfId="0" applyNumberFormat="1" applyFont="1" applyAlignment="1">
      <alignment vertical="center" wrapText="1"/>
    </xf>
    <xf numFmtId="49" fontId="28" fillId="0" borderId="0" xfId="0" applyNumberFormat="1" applyFont="1" applyAlignment="1">
      <alignment vertical="center"/>
    </xf>
    <xf numFmtId="0" fontId="22" fillId="0" borderId="0" xfId="0" applyFont="1" applyAlignment="1">
      <alignment vertical="center" wrapText="1"/>
    </xf>
    <xf numFmtId="0" fontId="18" fillId="0" borderId="31" xfId="0" applyFont="1" applyBorder="1" applyAlignment="1">
      <alignment horizontal="left" vertical="center"/>
    </xf>
    <xf numFmtId="0" fontId="18" fillId="0" borderId="33" xfId="0" applyFont="1" applyBorder="1" applyAlignment="1">
      <alignment horizontal="left" vertical="center"/>
    </xf>
    <xf numFmtId="0" fontId="21" fillId="0" borderId="0" xfId="0" applyFont="1" applyAlignment="1">
      <alignment horizontal="center" vertical="center"/>
    </xf>
    <xf numFmtId="0" fontId="16" fillId="0" borderId="0" xfId="0" applyFont="1" applyAlignment="1" applyProtection="1">
      <alignment horizontal="center" vertical="top"/>
      <protection locked="0"/>
    </xf>
    <xf numFmtId="0" fontId="20" fillId="0" borderId="0" xfId="0" applyFont="1" applyAlignment="1" applyProtection="1">
      <alignment horizontal="right"/>
      <protection locked="0"/>
    </xf>
    <xf numFmtId="0" fontId="7" fillId="0" borderId="0" xfId="0" applyFont="1" applyAlignment="1" applyProtection="1">
      <alignment horizontal="center" vertical="top"/>
      <protection locked="0"/>
    </xf>
    <xf numFmtId="0" fontId="7" fillId="0" borderId="0" xfId="0" applyFont="1" applyProtection="1">
      <protection locked="0"/>
    </xf>
    <xf numFmtId="49" fontId="7" fillId="0" borderId="49" xfId="0" applyNumberFormat="1" applyFont="1" applyBorder="1" applyAlignment="1" applyProtection="1">
      <alignment horizontal="center" vertical="center"/>
      <protection locked="0"/>
    </xf>
    <xf numFmtId="49" fontId="7" fillId="0" borderId="57" xfId="0" applyNumberFormat="1" applyFont="1" applyBorder="1" applyAlignment="1" applyProtection="1">
      <alignment horizontal="center" vertical="center"/>
      <protection locked="0"/>
    </xf>
    <xf numFmtId="0" fontId="21" fillId="0" borderId="0" xfId="0" applyFont="1" applyAlignment="1" applyProtection="1">
      <alignment horizontal="right" vertical="center"/>
      <protection locked="0"/>
    </xf>
    <xf numFmtId="0" fontId="20" fillId="0" borderId="0" xfId="0" applyFont="1"/>
    <xf numFmtId="0" fontId="18" fillId="0" borderId="0" xfId="0" applyFont="1" applyAlignment="1">
      <alignment horizontal="left" vertical="center"/>
    </xf>
    <xf numFmtId="49" fontId="7" fillId="0" borderId="11" xfId="0" applyNumberFormat="1" applyFont="1" applyBorder="1" applyAlignment="1" applyProtection="1">
      <alignment horizontal="center" vertical="center"/>
      <protection locked="0"/>
    </xf>
    <xf numFmtId="49" fontId="7" fillId="0" borderId="63" xfId="0" applyNumberFormat="1" applyFont="1" applyBorder="1" applyAlignment="1" applyProtection="1">
      <alignment horizontal="center" vertical="center"/>
      <protection locked="0"/>
    </xf>
    <xf numFmtId="0" fontId="8" fillId="0" borderId="0" xfId="0" applyFont="1" applyAlignment="1" applyProtection="1">
      <alignment horizontal="center" vertical="top"/>
      <protection locked="0"/>
    </xf>
    <xf numFmtId="0" fontId="16" fillId="0" borderId="31" xfId="0" applyFont="1" applyBorder="1"/>
    <xf numFmtId="0" fontId="16" fillId="0" borderId="33" xfId="0" applyFont="1" applyBorder="1"/>
    <xf numFmtId="0" fontId="16" fillId="0" borderId="47" xfId="0" applyFont="1" applyBorder="1"/>
    <xf numFmtId="0" fontId="24" fillId="0" borderId="31" xfId="0" applyFont="1" applyBorder="1"/>
    <xf numFmtId="0" fontId="16" fillId="0" borderId="0" xfId="0" applyFont="1" applyAlignment="1">
      <alignment vertical="top"/>
    </xf>
    <xf numFmtId="0" fontId="16" fillId="0" borderId="0" xfId="0" applyFont="1" applyAlignment="1">
      <alignment vertical="center"/>
    </xf>
    <xf numFmtId="0" fontId="24" fillId="0" borderId="47" xfId="0" applyFont="1" applyBorder="1" applyProtection="1">
      <protection locked="0"/>
    </xf>
    <xf numFmtId="0" fontId="7" fillId="0" borderId="0" xfId="0" applyFont="1" applyAlignment="1">
      <alignment horizontal="left" vertical="center"/>
    </xf>
    <xf numFmtId="0" fontId="22" fillId="0" borderId="0" xfId="0" applyFont="1" applyAlignment="1">
      <alignment horizontal="left" vertical="center"/>
    </xf>
    <xf numFmtId="0" fontId="8" fillId="0" borderId="63" xfId="0" applyFont="1" applyBorder="1" applyAlignment="1">
      <alignment horizontal="center" vertical="center" textRotation="90"/>
    </xf>
    <xf numFmtId="49" fontId="7" fillId="0" borderId="63" xfId="0" applyNumberFormat="1" applyFont="1" applyBorder="1" applyAlignment="1">
      <alignment horizontal="center" vertical="center" wrapText="1"/>
    </xf>
    <xf numFmtId="49" fontId="7" fillId="0" borderId="61" xfId="0" applyNumberFormat="1" applyFont="1" applyBorder="1" applyAlignment="1" applyProtection="1">
      <alignment horizontal="center" vertical="center" wrapText="1"/>
      <protection locked="0"/>
    </xf>
    <xf numFmtId="49" fontId="7" fillId="0" borderId="11" xfId="0" applyNumberFormat="1" applyFont="1" applyBorder="1" applyAlignment="1" applyProtection="1">
      <alignment horizontal="center" vertical="center" wrapText="1"/>
      <protection locked="0"/>
    </xf>
    <xf numFmtId="49" fontId="7" fillId="0" borderId="58" xfId="0" applyNumberFormat="1" applyFont="1" applyBorder="1" applyAlignment="1">
      <alignment horizontal="center" vertical="center"/>
    </xf>
    <xf numFmtId="0" fontId="20" fillId="0" borderId="0" xfId="0" applyFont="1" applyAlignment="1">
      <alignment horizontal="right" wrapText="1"/>
    </xf>
    <xf numFmtId="0" fontId="20" fillId="0" borderId="0" xfId="0" applyFont="1" applyAlignment="1">
      <alignment horizontal="center"/>
    </xf>
    <xf numFmtId="49" fontId="7" fillId="0" borderId="0" xfId="0" applyNumberFormat="1" applyFont="1" applyAlignment="1">
      <alignment vertical="center"/>
    </xf>
    <xf numFmtId="0" fontId="18" fillId="0" borderId="33" xfId="0" applyFont="1" applyBorder="1" applyAlignment="1">
      <alignment horizontal="justify" vertical="top"/>
    </xf>
    <xf numFmtId="49" fontId="7" fillId="0" borderId="61" xfId="0" applyNumberFormat="1" applyFont="1" applyBorder="1" applyAlignment="1">
      <alignment horizontal="center" vertical="center"/>
    </xf>
    <xf numFmtId="0" fontId="7" fillId="0" borderId="29" xfId="0" applyFont="1" applyBorder="1" applyAlignment="1">
      <alignment horizontal="justify" vertical="center" wrapText="1"/>
    </xf>
    <xf numFmtId="0" fontId="8" fillId="0" borderId="0" xfId="0" applyFont="1" applyAlignment="1" applyProtection="1">
      <alignment horizontal="center" vertical="center"/>
      <protection locked="0"/>
    </xf>
    <xf numFmtId="49" fontId="7" fillId="0" borderId="13" xfId="0" applyNumberFormat="1" applyFont="1" applyBorder="1" applyAlignment="1">
      <alignment horizontal="center" vertical="center"/>
    </xf>
    <xf numFmtId="49" fontId="7" fillId="0" borderId="52" xfId="0" applyNumberFormat="1" applyFont="1" applyBorder="1" applyAlignment="1">
      <alignment horizontal="center" vertical="center"/>
    </xf>
    <xf numFmtId="0" fontId="28" fillId="0" borderId="0" xfId="0" applyFont="1" applyAlignment="1">
      <alignment vertical="center"/>
    </xf>
    <xf numFmtId="0" fontId="16" fillId="0" borderId="0" xfId="0" applyFont="1" applyAlignment="1">
      <alignment horizontal="center" vertical="top" textRotation="90"/>
    </xf>
    <xf numFmtId="0" fontId="16" fillId="0" borderId="0" xfId="0" applyFont="1" applyAlignment="1">
      <alignment textRotation="90"/>
    </xf>
    <xf numFmtId="0" fontId="18" fillId="0" borderId="64" xfId="0" applyFont="1" applyBorder="1" applyAlignment="1">
      <alignment horizontal="left" vertical="center"/>
    </xf>
    <xf numFmtId="0" fontId="19" fillId="0" borderId="0" xfId="0" applyFont="1" applyAlignment="1">
      <alignment horizontal="center" wrapText="1"/>
    </xf>
    <xf numFmtId="0" fontId="30" fillId="0" borderId="0" xfId="0" applyFont="1" applyAlignment="1">
      <alignment horizontal="left" vertical="top"/>
    </xf>
    <xf numFmtId="0" fontId="7" fillId="0" borderId="0" xfId="0" applyFont="1" applyAlignment="1" applyProtection="1">
      <alignment horizontal="center" vertical="center" wrapText="1"/>
      <protection locked="0"/>
    </xf>
    <xf numFmtId="49" fontId="7" fillId="0" borderId="0" xfId="0" applyNumberFormat="1" applyFont="1" applyAlignment="1" applyProtection="1">
      <alignment horizontal="center" vertical="center"/>
      <protection locked="0"/>
    </xf>
    <xf numFmtId="0" fontId="18" fillId="0" borderId="33" xfId="0" applyFont="1" applyBorder="1" applyAlignment="1" applyProtection="1">
      <alignment horizontal="justify" vertical="center"/>
      <protection locked="0"/>
    </xf>
    <xf numFmtId="49" fontId="22" fillId="0" borderId="0" xfId="0" applyNumberFormat="1" applyFont="1"/>
    <xf numFmtId="0" fontId="28" fillId="0" borderId="0" xfId="0" applyFont="1" applyAlignment="1">
      <alignment horizontal="justify" vertical="top" wrapText="1"/>
    </xf>
    <xf numFmtId="49" fontId="22" fillId="0" borderId="0" xfId="0" applyNumberFormat="1" applyFont="1" applyAlignment="1">
      <alignment horizontal="center"/>
    </xf>
    <xf numFmtId="49" fontId="7" fillId="0" borderId="61" xfId="0" applyNumberFormat="1" applyFont="1" applyBorder="1" applyAlignment="1">
      <alignment horizontal="center" vertical="center" wrapText="1"/>
    </xf>
    <xf numFmtId="49" fontId="7" fillId="0" borderId="0" xfId="0" applyNumberFormat="1" applyFont="1"/>
    <xf numFmtId="0" fontId="19" fillId="0" borderId="49" xfId="0" applyFont="1" applyBorder="1"/>
    <xf numFmtId="49" fontId="7" fillId="0" borderId="47" xfId="0" applyNumberFormat="1" applyFont="1" applyBorder="1" applyAlignment="1">
      <alignment horizontal="center" vertical="center" wrapText="1"/>
    </xf>
    <xf numFmtId="0" fontId="22" fillId="0" borderId="11" xfId="0" applyFont="1" applyBorder="1" applyAlignment="1" applyProtection="1">
      <alignment horizontal="center" vertical="center" wrapText="1"/>
      <protection locked="0"/>
    </xf>
    <xf numFmtId="0" fontId="8" fillId="0" borderId="0" xfId="0" applyFont="1" applyAlignment="1">
      <alignment vertical="top"/>
    </xf>
    <xf numFmtId="0" fontId="22" fillId="0" borderId="0" xfId="0" applyFont="1" applyAlignment="1" applyProtection="1">
      <alignment horizontal="center" vertical="center" wrapText="1"/>
      <protection locked="0"/>
    </xf>
    <xf numFmtId="0" fontId="28" fillId="0" borderId="0" xfId="0" applyFont="1" applyAlignment="1">
      <alignment horizontal="center" vertical="top"/>
    </xf>
    <xf numFmtId="0" fontId="28" fillId="0" borderId="0" xfId="0" applyFont="1" applyAlignment="1">
      <alignment vertical="top"/>
    </xf>
    <xf numFmtId="0" fontId="8" fillId="0" borderId="0" xfId="0" applyFont="1" applyAlignment="1" applyProtection="1">
      <alignment horizontal="center" vertical="top" wrapText="1"/>
      <protection locked="0"/>
    </xf>
    <xf numFmtId="0" fontId="16" fillId="0" borderId="0" xfId="0" applyFont="1" applyAlignment="1">
      <alignment horizontal="center"/>
    </xf>
    <xf numFmtId="0" fontId="8" fillId="0" borderId="29" xfId="0" applyFont="1" applyBorder="1" applyAlignment="1" applyProtection="1">
      <alignment vertical="center" wrapText="1"/>
      <protection locked="0"/>
    </xf>
    <xf numFmtId="0" fontId="7" fillId="0" borderId="0" xfId="0" applyFont="1" applyAlignment="1">
      <alignment horizontal="left" vertical="top"/>
    </xf>
    <xf numFmtId="0" fontId="8" fillId="0" borderId="0" xfId="0" applyFont="1"/>
    <xf numFmtId="0" fontId="21" fillId="0" borderId="29" xfId="0" applyFont="1" applyBorder="1" applyAlignment="1">
      <alignment horizontal="right" vertical="center" wrapText="1"/>
    </xf>
    <xf numFmtId="49" fontId="7" fillId="0" borderId="74" xfId="0" applyNumberFormat="1" applyFont="1" applyBorder="1" applyAlignment="1" applyProtection="1">
      <alignment horizontal="center" vertical="center"/>
      <protection locked="0"/>
    </xf>
    <xf numFmtId="0" fontId="7" fillId="0" borderId="0" xfId="0" applyFont="1" applyAlignment="1" applyProtection="1">
      <alignment vertical="center"/>
      <protection locked="0"/>
    </xf>
    <xf numFmtId="0" fontId="8" fillId="0" borderId="81" xfId="0" applyFont="1" applyBorder="1" applyAlignment="1" applyProtection="1">
      <alignment horizontal="center" vertical="center" wrapText="1"/>
      <protection locked="0"/>
    </xf>
    <xf numFmtId="0" fontId="7" fillId="0" borderId="0" xfId="0" applyFont="1" applyAlignment="1">
      <alignment vertical="center" textRotation="90" wrapText="1"/>
    </xf>
    <xf numFmtId="0" fontId="8" fillId="0" borderId="72" xfId="0" applyFont="1" applyBorder="1" applyAlignment="1" applyProtection="1">
      <alignment horizontal="center" vertical="center" wrapText="1"/>
      <protection locked="0"/>
    </xf>
    <xf numFmtId="0" fontId="8" fillId="0" borderId="78" xfId="0" applyFont="1" applyBorder="1" applyAlignment="1" applyProtection="1">
      <alignment horizontal="center" vertical="center" wrapText="1"/>
      <protection locked="0"/>
    </xf>
    <xf numFmtId="0" fontId="7" fillId="0" borderId="73" xfId="0" applyFont="1" applyBorder="1" applyAlignment="1">
      <alignment vertical="center"/>
    </xf>
    <xf numFmtId="0" fontId="7" fillId="0" borderId="0" xfId="0" applyFont="1" applyAlignment="1" applyProtection="1">
      <alignment vertical="center" wrapText="1"/>
      <protection locked="0"/>
    </xf>
    <xf numFmtId="0" fontId="8" fillId="0" borderId="72" xfId="0" applyFont="1" applyBorder="1" applyAlignment="1">
      <alignment horizontal="center" vertical="center" wrapText="1"/>
    </xf>
    <xf numFmtId="0" fontId="8" fillId="0" borderId="78" xfId="0" applyFont="1" applyBorder="1" applyAlignment="1">
      <alignment horizontal="center" vertical="center" wrapText="1"/>
    </xf>
    <xf numFmtId="0" fontId="7" fillId="0" borderId="0" xfId="0" applyFont="1" applyAlignment="1">
      <alignment horizontal="left" vertical="center" wrapText="1"/>
    </xf>
    <xf numFmtId="0" fontId="16" fillId="0" borderId="47" xfId="0" applyFont="1" applyBorder="1" applyProtection="1">
      <protection locked="0"/>
    </xf>
    <xf numFmtId="0" fontId="8" fillId="0" borderId="0" xfId="0" applyFont="1" applyAlignment="1">
      <alignment vertical="center"/>
    </xf>
    <xf numFmtId="0" fontId="35" fillId="0" borderId="0" xfId="1" applyFont="1" applyAlignment="1">
      <alignment vertical="center"/>
    </xf>
    <xf numFmtId="49" fontId="7" fillId="0" borderId="74" xfId="0" applyNumberFormat="1" applyFont="1" applyBorder="1" applyAlignment="1">
      <alignment horizontal="center" vertical="center"/>
    </xf>
    <xf numFmtId="0" fontId="8" fillId="0" borderId="0" xfId="0" applyFont="1" applyAlignment="1">
      <alignment horizontal="justify" vertical="center"/>
    </xf>
    <xf numFmtId="0" fontId="8" fillId="0" borderId="0" xfId="0" applyFont="1" applyAlignment="1" applyProtection="1">
      <alignment horizontal="left" vertical="center"/>
      <protection locked="0"/>
    </xf>
    <xf numFmtId="0" fontId="8" fillId="0" borderId="0" xfId="0" applyFont="1" applyAlignment="1">
      <alignment horizontal="left" vertical="center"/>
    </xf>
    <xf numFmtId="0" fontId="18" fillId="0" borderId="31" xfId="0" applyFont="1" applyBorder="1" applyAlignment="1">
      <alignment horizontal="justify" vertical="top" wrapText="1"/>
    </xf>
    <xf numFmtId="0" fontId="16" fillId="0" borderId="0" xfId="0" applyFont="1" applyAlignment="1">
      <alignment horizontal="center" vertical="center"/>
    </xf>
    <xf numFmtId="0" fontId="16" fillId="0" borderId="33" xfId="0" applyFont="1" applyBorder="1" applyAlignment="1">
      <alignment vertical="center"/>
    </xf>
    <xf numFmtId="0" fontId="37" fillId="0" borderId="63" xfId="0" applyFont="1" applyBorder="1" applyAlignment="1">
      <alignment horizontal="center" vertical="center" wrapText="1"/>
    </xf>
    <xf numFmtId="0" fontId="19" fillId="0" borderId="0" xfId="0" applyFont="1"/>
    <xf numFmtId="0" fontId="2" fillId="0" borderId="0" xfId="0" applyFont="1" applyAlignment="1">
      <alignment horizontal="center" vertical="center" wrapText="1"/>
    </xf>
    <xf numFmtId="0" fontId="2" fillId="0" borderId="0" xfId="0" applyFont="1" applyAlignment="1">
      <alignment horizontal="center" vertical="center"/>
    </xf>
    <xf numFmtId="0" fontId="8" fillId="0" borderId="0" xfId="0" applyFont="1" applyAlignment="1">
      <alignment vertical="center" wrapText="1"/>
    </xf>
    <xf numFmtId="0" fontId="7" fillId="0" borderId="0" xfId="0" applyFont="1" applyAlignment="1">
      <alignment horizontal="justify" vertical="center" wrapText="1"/>
    </xf>
    <xf numFmtId="0" fontId="7" fillId="0" borderId="0" xfId="0" applyFont="1" applyAlignment="1">
      <alignment horizontal="justify" vertical="top" wrapText="1"/>
    </xf>
    <xf numFmtId="0" fontId="8" fillId="0" borderId="11" xfId="0" applyFont="1" applyBorder="1" applyAlignment="1">
      <alignment horizontal="center" vertical="center" wrapText="1"/>
    </xf>
    <xf numFmtId="49" fontId="7" fillId="0" borderId="13" xfId="0" applyNumberFormat="1" applyFont="1" applyBorder="1" applyAlignment="1">
      <alignment horizontal="center" vertical="center" wrapText="1"/>
    </xf>
    <xf numFmtId="0" fontId="8" fillId="0" borderId="0" xfId="0" applyFont="1" applyAlignment="1">
      <alignment horizontal="justify" vertical="top" wrapText="1"/>
    </xf>
    <xf numFmtId="0" fontId="7" fillId="0" borderId="28" xfId="0" applyFont="1" applyBorder="1" applyAlignment="1">
      <alignment horizontal="center" vertical="center" textRotation="90" wrapText="1"/>
    </xf>
    <xf numFmtId="0" fontId="7" fillId="0" borderId="30" xfId="0" applyFont="1" applyBorder="1" applyAlignment="1">
      <alignment horizontal="center" vertical="center" textRotation="90" wrapText="1"/>
    </xf>
    <xf numFmtId="0" fontId="8" fillId="0" borderId="13" xfId="0" applyFont="1" applyBorder="1" applyAlignment="1">
      <alignment horizontal="center" vertical="center" textRotation="90" wrapText="1"/>
    </xf>
    <xf numFmtId="0" fontId="8" fillId="0" borderId="0" xfId="0" applyFont="1" applyAlignment="1" applyProtection="1">
      <alignment horizontal="justify" vertical="top" wrapText="1"/>
      <protection locked="0"/>
    </xf>
    <xf numFmtId="0" fontId="17" fillId="0" borderId="0" xfId="0" applyFont="1" applyAlignment="1" applyProtection="1">
      <alignment horizontal="justify" vertical="center" wrapText="1"/>
      <protection locked="0"/>
    </xf>
    <xf numFmtId="49" fontId="7" fillId="0" borderId="11" xfId="0" applyNumberFormat="1" applyFont="1" applyBorder="1" applyAlignment="1">
      <alignment horizontal="center" vertical="center" wrapText="1"/>
    </xf>
    <xf numFmtId="0" fontId="7" fillId="0" borderId="0" xfId="0" applyFont="1" applyAlignment="1">
      <alignment horizontal="justify" vertical="center"/>
    </xf>
    <xf numFmtId="0" fontId="7" fillId="0" borderId="0" xfId="0" applyFont="1" applyAlignment="1">
      <alignment horizontal="center" vertical="center" wrapText="1"/>
    </xf>
    <xf numFmtId="0" fontId="7" fillId="0" borderId="0" xfId="0" applyFont="1" applyAlignment="1">
      <alignment horizontal="center" vertical="center"/>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22" fillId="0" borderId="11" xfId="0" applyFont="1" applyBorder="1" applyAlignment="1">
      <alignment horizontal="center" vertical="center" wrapText="1"/>
    </xf>
    <xf numFmtId="0" fontId="7" fillId="0" borderId="11" xfId="0" applyFont="1" applyBorder="1" applyAlignment="1">
      <alignment horizontal="center" vertical="center" textRotation="90" wrapText="1"/>
    </xf>
    <xf numFmtId="0" fontId="8" fillId="0" borderId="11" xfId="0" applyFont="1" applyBorder="1" applyAlignment="1">
      <alignment horizontal="center" vertical="center" textRotation="90" wrapText="1"/>
    </xf>
    <xf numFmtId="0" fontId="8" fillId="0" borderId="0" xfId="0" applyFont="1" applyAlignment="1">
      <alignment horizontal="center" vertical="center"/>
    </xf>
    <xf numFmtId="0" fontId="22" fillId="0" borderId="28" xfId="0" applyFont="1" applyBorder="1" applyAlignment="1">
      <alignment horizontal="justify" vertical="center"/>
    </xf>
    <xf numFmtId="0" fontId="22" fillId="0" borderId="0" xfId="0" applyFont="1" applyAlignment="1">
      <alignment horizontal="left" vertical="center" wrapText="1"/>
    </xf>
    <xf numFmtId="0" fontId="8" fillId="0" borderId="30" xfId="0" applyFont="1" applyBorder="1" applyAlignment="1">
      <alignment horizontal="center" vertical="center" textRotation="90" wrapText="1"/>
    </xf>
    <xf numFmtId="0" fontId="8" fillId="0" borderId="0" xfId="0" applyFont="1" applyAlignment="1">
      <alignment horizontal="center" vertical="center" wrapText="1"/>
    </xf>
    <xf numFmtId="0" fontId="7" fillId="0" borderId="5" xfId="0" applyFont="1" applyBorder="1" applyAlignment="1">
      <alignment horizontal="center" vertical="center" textRotation="90" wrapText="1"/>
    </xf>
    <xf numFmtId="0" fontId="7" fillId="0" borderId="11"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9" fillId="0" borderId="0" xfId="0" applyFont="1" applyAlignment="1">
      <alignment horizontal="right" vertical="center" wrapText="1"/>
    </xf>
    <xf numFmtId="0" fontId="8" fillId="0" borderId="33" xfId="0" applyFont="1" applyBorder="1" applyAlignment="1">
      <alignment horizontal="center" vertical="center" textRotation="90"/>
    </xf>
    <xf numFmtId="0" fontId="9" fillId="0" borderId="0" xfId="0" applyFont="1" applyAlignment="1">
      <alignment horizontal="right" vertical="center"/>
    </xf>
    <xf numFmtId="0" fontId="17" fillId="0" borderId="0" xfId="0" applyFont="1" applyAlignment="1" applyProtection="1">
      <alignment horizontal="justify" vertical="center"/>
      <protection locked="0"/>
    </xf>
    <xf numFmtId="0" fontId="8" fillId="0" borderId="0" xfId="0" applyFont="1" applyAlignment="1">
      <alignment horizontal="justify" vertical="top"/>
    </xf>
    <xf numFmtId="0" fontId="7" fillId="0" borderId="13" xfId="0" applyFont="1" applyBorder="1" applyAlignment="1">
      <alignment horizontal="center" vertical="center" wrapText="1"/>
    </xf>
    <xf numFmtId="0" fontId="17" fillId="0" borderId="0" xfId="0" applyFont="1" applyAlignment="1">
      <alignment horizontal="justify" vertical="center" wrapText="1"/>
    </xf>
    <xf numFmtId="0" fontId="17" fillId="0" borderId="0" xfId="0" applyFont="1" applyAlignment="1">
      <alignment horizontal="justify" vertical="center"/>
    </xf>
    <xf numFmtId="0" fontId="17" fillId="0" borderId="0" xfId="0" applyFont="1" applyAlignment="1">
      <alignment horizontal="left" vertical="center" wrapText="1"/>
    </xf>
    <xf numFmtId="0" fontId="17" fillId="0" borderId="0" xfId="0" applyFont="1" applyAlignment="1">
      <alignment vertical="center" wrapText="1"/>
    </xf>
    <xf numFmtId="0" fontId="8" fillId="0" borderId="0" xfId="0" applyFont="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0" xfId="0" applyFont="1" applyAlignment="1" applyProtection="1">
      <alignment horizontal="justify" vertical="top"/>
      <protection locked="0"/>
    </xf>
    <xf numFmtId="0" fontId="39" fillId="0" borderId="0" xfId="0" applyFont="1"/>
    <xf numFmtId="0" fontId="39" fillId="0" borderId="0" xfId="0" applyFont="1" applyAlignment="1">
      <alignment horizontal="justify" vertical="top" wrapText="1"/>
    </xf>
    <xf numFmtId="0" fontId="39" fillId="0" borderId="0" xfId="0" applyFont="1" applyAlignment="1">
      <alignment vertical="center"/>
    </xf>
    <xf numFmtId="0" fontId="39" fillId="0" borderId="0" xfId="0" applyFont="1" applyAlignment="1">
      <alignment horizontal="center" vertical="center"/>
    </xf>
    <xf numFmtId="0" fontId="39" fillId="0" borderId="0" xfId="0" applyFont="1" applyAlignment="1">
      <alignment horizontal="left" vertical="center" wrapText="1"/>
    </xf>
    <xf numFmtId="0" fontId="39" fillId="0" borderId="0" xfId="0" applyFont="1" applyAlignment="1">
      <alignment horizontal="center" vertical="top"/>
    </xf>
    <xf numFmtId="49" fontId="39" fillId="0" borderId="0" xfId="0" applyNumberFormat="1" applyFont="1" applyAlignment="1">
      <alignment horizontal="center"/>
    </xf>
    <xf numFmtId="49" fontId="39" fillId="0" borderId="0" xfId="0" applyNumberFormat="1" applyFont="1"/>
    <xf numFmtId="0" fontId="39" fillId="0" borderId="0" xfId="0" applyFont="1" applyAlignment="1" applyProtection="1">
      <alignment horizontal="justify" vertical="top"/>
      <protection locked="0"/>
    </xf>
    <xf numFmtId="0" fontId="5" fillId="0" borderId="0" xfId="0" applyFont="1" applyAlignment="1">
      <alignment vertical="center" wrapText="1"/>
    </xf>
    <xf numFmtId="0" fontId="19" fillId="0" borderId="0" xfId="0" applyFont="1"/>
    <xf numFmtId="0" fontId="5" fillId="0" borderId="0" xfId="0" applyFont="1" applyAlignment="1">
      <alignment horizontal="justify" vertic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7" fillId="0" borderId="0" xfId="0" applyFont="1" applyAlignment="1">
      <alignment horizontal="justify" vertical="center" wrapText="1"/>
    </xf>
    <xf numFmtId="0" fontId="14" fillId="0" borderId="0" xfId="1" applyFont="1" applyAlignment="1">
      <alignment horizontal="right" vertical="center" wrapText="1"/>
    </xf>
    <xf numFmtId="0" fontId="10" fillId="2" borderId="15" xfId="0" applyFont="1" applyFill="1" applyBorder="1" applyAlignment="1">
      <alignment horizontal="justify" vertical="top" wrapText="1"/>
    </xf>
    <xf numFmtId="0" fontId="0" fillId="0" borderId="15" xfId="0" applyBorder="1"/>
    <xf numFmtId="0" fontId="16" fillId="0" borderId="0" xfId="0" applyFont="1"/>
    <xf numFmtId="0" fontId="8" fillId="0" borderId="11" xfId="0" applyFont="1" applyBorder="1" applyAlignment="1">
      <alignment horizontal="center" vertical="center" wrapText="1"/>
    </xf>
    <xf numFmtId="0" fontId="0" fillId="0" borderId="5" xfId="0" applyBorder="1"/>
    <xf numFmtId="0" fontId="0" fillId="0" borderId="12" xfId="0" applyBorder="1"/>
    <xf numFmtId="0" fontId="7" fillId="0" borderId="11" xfId="0" applyFont="1" applyBorder="1" applyAlignment="1">
      <alignment horizontal="center" vertical="center" wrapText="1"/>
    </xf>
    <xf numFmtId="0" fontId="8" fillId="0" borderId="0" xfId="0" applyFont="1" applyAlignment="1">
      <alignment vertical="top" wrapText="1"/>
    </xf>
    <xf numFmtId="0" fontId="7" fillId="0" borderId="0" xfId="0" applyFont="1" applyAlignment="1">
      <alignment horizontal="justify" vertical="top" wrapText="1"/>
    </xf>
    <xf numFmtId="0" fontId="7" fillId="0" borderId="6" xfId="0" applyFont="1" applyBorder="1" applyAlignment="1">
      <alignment horizontal="center" vertical="center" wrapText="1"/>
    </xf>
    <xf numFmtId="0" fontId="0" fillId="0" borderId="6" xfId="0" applyBorder="1"/>
    <xf numFmtId="0" fontId="7" fillId="0" borderId="5" xfId="0" applyFont="1" applyBorder="1" applyAlignment="1">
      <alignment horizontal="center" vertical="center" wrapText="1"/>
    </xf>
    <xf numFmtId="0" fontId="8" fillId="0" borderId="0" xfId="0" applyFont="1" applyAlignment="1">
      <alignment vertical="center" wrapText="1"/>
    </xf>
    <xf numFmtId="0" fontId="7" fillId="0" borderId="6" xfId="0" applyFont="1" applyBorder="1" applyAlignment="1">
      <alignment horizontal="justify" vertical="center"/>
    </xf>
    <xf numFmtId="0" fontId="7" fillId="0" borderId="5" xfId="0" applyFont="1" applyBorder="1" applyAlignment="1">
      <alignment horizontal="justify" vertical="center"/>
    </xf>
    <xf numFmtId="0" fontId="19" fillId="0" borderId="11" xfId="0" applyFont="1" applyBorder="1" applyAlignment="1">
      <alignment horizontal="center" wrapText="1"/>
    </xf>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17" fillId="0" borderId="21" xfId="0" applyFont="1" applyBorder="1" applyAlignment="1">
      <alignment horizontal="center" vertical="center" wrapText="1"/>
    </xf>
    <xf numFmtId="0" fontId="0" fillId="0" borderId="21" xfId="0" applyBorder="1"/>
    <xf numFmtId="0" fontId="17" fillId="0" borderId="83" xfId="0" applyFont="1" applyBorder="1" applyAlignment="1">
      <alignment horizontal="center" vertical="center" wrapText="1"/>
    </xf>
    <xf numFmtId="0" fontId="0" fillId="0" borderId="18" xfId="0" applyBorder="1"/>
    <xf numFmtId="0" fontId="0" fillId="0" borderId="25" xfId="0" applyBorder="1"/>
    <xf numFmtId="0" fontId="7" fillId="0" borderId="11" xfId="0" applyFont="1" applyBorder="1" applyAlignment="1">
      <alignment horizontal="center"/>
    </xf>
    <xf numFmtId="0" fontId="11" fillId="3" borderId="84" xfId="0" applyFont="1" applyFill="1" applyBorder="1" applyAlignment="1">
      <alignment horizontal="center" vertical="center" wrapText="1"/>
    </xf>
    <xf numFmtId="0" fontId="0" fillId="0" borderId="22" xfId="0" applyBorder="1"/>
    <xf numFmtId="0" fontId="11" fillId="3" borderId="85" xfId="0" applyFont="1" applyFill="1" applyBorder="1" applyAlignment="1">
      <alignment horizontal="center" vertical="center" wrapText="1"/>
    </xf>
    <xf numFmtId="0" fontId="0" fillId="0" borderId="23" xfId="0" applyBorder="1"/>
    <xf numFmtId="0" fontId="0" fillId="0" borderId="24" xfId="0" applyBorder="1"/>
    <xf numFmtId="0" fontId="19" fillId="0" borderId="11" xfId="0" applyFont="1" applyBorder="1" applyAlignment="1">
      <alignment horizontal="center" vertical="center" wrapText="1"/>
    </xf>
    <xf numFmtId="0" fontId="7" fillId="0" borderId="36" xfId="0" applyFont="1" applyBorder="1" applyAlignment="1">
      <alignment horizontal="justify" vertical="center" wrapText="1"/>
    </xf>
    <xf numFmtId="0" fontId="0" fillId="0" borderId="36" xfId="0" applyBorder="1"/>
    <xf numFmtId="0" fontId="2" fillId="0" borderId="0" xfId="0" applyFont="1" applyAlignment="1">
      <alignment horizontal="center" vertical="center"/>
    </xf>
    <xf numFmtId="49" fontId="6" fillId="4" borderId="38" xfId="0" applyNumberFormat="1" applyFont="1" applyFill="1" applyBorder="1" applyAlignment="1">
      <alignment horizontal="center" vertical="center"/>
    </xf>
    <xf numFmtId="0" fontId="0" fillId="0" borderId="86" xfId="0" applyBorder="1"/>
    <xf numFmtId="0" fontId="0" fillId="0" borderId="38" xfId="0" applyBorder="1"/>
    <xf numFmtId="0" fontId="6" fillId="4" borderId="39" xfId="0" applyFont="1" applyFill="1" applyBorder="1" applyAlignment="1">
      <alignment horizontal="center" vertical="center" wrapText="1"/>
    </xf>
    <xf numFmtId="0" fontId="0" fillId="0" borderId="68"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6" fillId="4" borderId="40" xfId="0" applyFont="1" applyFill="1" applyBorder="1" applyAlignment="1">
      <alignment horizontal="center" vertical="center" wrapText="1"/>
    </xf>
    <xf numFmtId="0" fontId="0" fillId="0" borderId="93" xfId="0" applyBorder="1"/>
    <xf numFmtId="0" fontId="0" fillId="0" borderId="94" xfId="0" applyBorder="1"/>
    <xf numFmtId="0" fontId="13" fillId="4" borderId="40" xfId="0" applyFont="1" applyFill="1" applyBorder="1" applyAlignment="1">
      <alignment horizontal="center" vertical="center" wrapText="1"/>
    </xf>
    <xf numFmtId="0" fontId="3" fillId="5" borderId="40" xfId="0" applyFont="1" applyFill="1" applyBorder="1" applyAlignment="1">
      <alignment horizontal="center" vertical="center" wrapText="1"/>
    </xf>
    <xf numFmtId="0" fontId="15" fillId="5" borderId="40" xfId="1" applyFont="1" applyFill="1" applyBorder="1" applyAlignment="1">
      <alignment horizontal="center" vertical="center" wrapText="1"/>
    </xf>
    <xf numFmtId="0" fontId="7" fillId="0" borderId="40" xfId="0" applyFont="1" applyBorder="1" applyAlignment="1">
      <alignment horizontal="center" vertical="center" wrapText="1"/>
    </xf>
    <xf numFmtId="0" fontId="7" fillId="0" borderId="44" xfId="0" applyFont="1" applyBorder="1" applyAlignment="1">
      <alignment horizontal="center" vertical="center" wrapText="1"/>
    </xf>
    <xf numFmtId="0" fontId="0" fillId="0" borderId="95" xfId="0" applyBorder="1"/>
    <xf numFmtId="0" fontId="0" fillId="0" borderId="96" xfId="0" applyBorder="1"/>
    <xf numFmtId="0" fontId="7" fillId="0" borderId="11" xfId="0" applyFont="1" applyBorder="1" applyAlignment="1">
      <alignment horizontal="justify" vertical="center" wrapText="1"/>
    </xf>
    <xf numFmtId="0" fontId="17" fillId="0" borderId="0" xfId="0" applyFont="1" applyAlignment="1">
      <alignment horizontal="justify" vertical="center" wrapText="1"/>
    </xf>
    <xf numFmtId="0" fontId="7" fillId="0" borderId="58" xfId="0" applyFont="1" applyBorder="1" applyAlignment="1">
      <alignment horizontal="justify" vertical="center" wrapText="1"/>
    </xf>
    <xf numFmtId="0" fontId="0" fillId="0" borderId="59" xfId="0" applyBorder="1"/>
    <xf numFmtId="0" fontId="0" fillId="0" borderId="60" xfId="0" applyBorder="1"/>
    <xf numFmtId="0" fontId="8" fillId="0" borderId="11" xfId="0" applyFont="1" applyBorder="1" applyAlignment="1">
      <alignment horizontal="center" vertical="center" textRotation="90" wrapText="1"/>
    </xf>
    <xf numFmtId="0" fontId="8" fillId="0" borderId="0" xfId="0" applyFont="1" applyAlignment="1">
      <alignment horizontal="justify" vertical="top" wrapText="1"/>
    </xf>
    <xf numFmtId="0" fontId="17" fillId="0" borderId="0" xfId="0" applyFont="1" applyAlignment="1">
      <alignment horizontal="justify" vertical="center"/>
    </xf>
    <xf numFmtId="0" fontId="9" fillId="0" borderId="0" xfId="0" applyFont="1" applyAlignment="1" applyProtection="1">
      <alignment horizontal="right" vertical="center"/>
      <protection locked="0"/>
    </xf>
    <xf numFmtId="0" fontId="0" fillId="0" borderId="0" xfId="0" applyProtection="1">
      <protection locked="0"/>
    </xf>
    <xf numFmtId="0" fontId="8" fillId="0" borderId="13" xfId="0" applyFont="1" applyBorder="1" applyAlignment="1">
      <alignment horizontal="center" vertical="center" wrapText="1"/>
    </xf>
    <xf numFmtId="0" fontId="7" fillId="0" borderId="11" xfId="0" applyFont="1" applyBorder="1" applyAlignment="1">
      <alignment horizontal="center" vertical="center" textRotation="90" wrapText="1"/>
    </xf>
    <xf numFmtId="0" fontId="0" fillId="0" borderId="61" xfId="0" applyBorder="1"/>
    <xf numFmtId="0" fontId="11" fillId="3" borderId="97" xfId="0" applyFont="1" applyFill="1" applyBorder="1" applyAlignment="1">
      <alignment horizontal="center" vertical="center" wrapText="1"/>
    </xf>
    <xf numFmtId="0" fontId="0" fillId="0" borderId="45" xfId="0" applyBorder="1"/>
    <xf numFmtId="0" fontId="0" fillId="0" borderId="46" xfId="0" applyBorder="1"/>
    <xf numFmtId="0" fontId="18" fillId="0" borderId="71" xfId="0" applyFont="1" applyBorder="1" applyAlignment="1" applyProtection="1">
      <alignment vertical="center" wrapText="1"/>
      <protection locked="0"/>
    </xf>
    <xf numFmtId="0" fontId="0" fillId="0" borderId="48" xfId="0" applyBorder="1" applyProtection="1">
      <protection locked="0"/>
    </xf>
    <xf numFmtId="0" fontId="17" fillId="0" borderId="51" xfId="0" applyFont="1" applyBorder="1" applyAlignment="1" applyProtection="1">
      <alignment horizontal="justify" vertical="center" wrapText="1"/>
      <protection locked="0"/>
    </xf>
    <xf numFmtId="0" fontId="0" fillId="0" borderId="50" xfId="0" applyBorder="1" applyProtection="1">
      <protection locked="0"/>
    </xf>
    <xf numFmtId="0" fontId="0" fillId="0" borderId="51" xfId="0" applyBorder="1" applyProtection="1">
      <protection locked="0"/>
    </xf>
    <xf numFmtId="0" fontId="39" fillId="0" borderId="0" xfId="0" applyFont="1"/>
    <xf numFmtId="0" fontId="8" fillId="0" borderId="13" xfId="0" applyFont="1" applyBorder="1" applyAlignment="1">
      <alignment horizontal="center" vertical="center" textRotation="90" wrapText="1"/>
    </xf>
    <xf numFmtId="0" fontId="7" fillId="0" borderId="13" xfId="0" applyFont="1" applyBorder="1" applyAlignment="1">
      <alignment horizontal="center" vertical="center" textRotation="90" wrapText="1"/>
    </xf>
    <xf numFmtId="0" fontId="17" fillId="0" borderId="50" xfId="0" applyFont="1" applyBorder="1" applyAlignment="1">
      <alignment horizontal="justify" vertical="center" wrapText="1"/>
    </xf>
    <xf numFmtId="0" fontId="0" fillId="0" borderId="50" xfId="0" applyBorder="1"/>
    <xf numFmtId="0" fontId="8" fillId="0" borderId="11" xfId="0" applyFont="1" applyBorder="1" applyAlignment="1">
      <alignment horizontal="center" vertical="center"/>
    </xf>
    <xf numFmtId="0" fontId="18" fillId="0" borderId="71" xfId="0" applyFont="1" applyBorder="1" applyAlignment="1">
      <alignment vertical="center" wrapText="1"/>
    </xf>
    <xf numFmtId="0" fontId="0" fillId="0" borderId="48" xfId="0" applyBorder="1"/>
    <xf numFmtId="0" fontId="17" fillId="0" borderId="48" xfId="0" applyFont="1" applyBorder="1" applyAlignment="1">
      <alignment horizontal="justify" vertical="center" wrapText="1"/>
    </xf>
    <xf numFmtId="49" fontId="22" fillId="0" borderId="11" xfId="0" applyNumberFormat="1" applyFont="1" applyBorder="1" applyAlignment="1">
      <alignment horizontal="center" vertical="center" wrapText="1"/>
    </xf>
    <xf numFmtId="0" fontId="22" fillId="0" borderId="65" xfId="0" applyFont="1" applyBorder="1" applyAlignment="1">
      <alignment horizontal="left" vertical="center" wrapText="1"/>
    </xf>
    <xf numFmtId="0" fontId="22" fillId="0" borderId="61" xfId="0" applyFont="1" applyBorder="1" applyAlignment="1">
      <alignment horizontal="left" vertical="center" wrapText="1"/>
    </xf>
    <xf numFmtId="49" fontId="7" fillId="0" borderId="11" xfId="0" applyNumberFormat="1" applyFont="1" applyBorder="1" applyAlignment="1">
      <alignment horizontal="center" vertical="center" wrapText="1"/>
    </xf>
    <xf numFmtId="0" fontId="22" fillId="0" borderId="63" xfId="0" applyFont="1" applyBorder="1" applyAlignment="1">
      <alignment horizontal="left" vertical="center" wrapText="1"/>
    </xf>
    <xf numFmtId="0" fontId="0" fillId="0" borderId="65" xfId="0" applyBorder="1"/>
    <xf numFmtId="0" fontId="22" fillId="0" borderId="63" xfId="0" applyFont="1" applyBorder="1" applyAlignment="1">
      <alignment horizontal="justify" vertical="center" wrapText="1"/>
    </xf>
    <xf numFmtId="0" fontId="22" fillId="0" borderId="65" xfId="0" applyFont="1" applyBorder="1" applyAlignment="1">
      <alignment horizontal="justify" vertical="center" wrapText="1"/>
    </xf>
    <xf numFmtId="49" fontId="8" fillId="0" borderId="11" xfId="0" applyNumberFormat="1" applyFont="1" applyBorder="1" applyAlignment="1">
      <alignment horizontal="center" vertical="center"/>
    </xf>
    <xf numFmtId="0" fontId="22" fillId="0" borderId="11" xfId="0" applyFont="1" applyBorder="1" applyAlignment="1">
      <alignment horizontal="left" vertical="center"/>
    </xf>
    <xf numFmtId="0" fontId="22" fillId="0" borderId="34" xfId="0" applyFont="1" applyBorder="1" applyAlignment="1">
      <alignment horizontal="left" vertical="center"/>
    </xf>
    <xf numFmtId="49" fontId="28" fillId="0" borderId="11" xfId="0" applyNumberFormat="1" applyFont="1" applyBorder="1" applyAlignment="1">
      <alignment horizontal="center" vertical="center" wrapText="1"/>
    </xf>
    <xf numFmtId="0" fontId="22" fillId="0" borderId="11" xfId="0" applyFont="1" applyBorder="1" applyAlignment="1">
      <alignment horizontal="justify" vertical="center"/>
    </xf>
    <xf numFmtId="49" fontId="28" fillId="0" borderId="63" xfId="0" applyNumberFormat="1" applyFont="1" applyBorder="1" applyAlignment="1">
      <alignment horizontal="center" vertical="center" wrapText="1"/>
    </xf>
    <xf numFmtId="0" fontId="22" fillId="0" borderId="63" xfId="0" applyFont="1" applyBorder="1" applyAlignment="1">
      <alignment horizontal="justify" vertical="center"/>
    </xf>
    <xf numFmtId="0" fontId="22" fillId="0" borderId="32" xfId="0" applyFont="1" applyBorder="1" applyAlignment="1">
      <alignment horizontal="justify" vertical="center" wrapText="1"/>
    </xf>
    <xf numFmtId="0" fontId="22" fillId="0" borderId="30" xfId="0" applyFont="1" applyBorder="1" applyAlignment="1">
      <alignment horizontal="justify" vertical="center" wrapText="1"/>
    </xf>
    <xf numFmtId="49" fontId="8" fillId="0" borderId="63" xfId="0" applyNumberFormat="1" applyFont="1" applyBorder="1" applyAlignment="1">
      <alignment horizontal="center" vertical="center"/>
    </xf>
    <xf numFmtId="49" fontId="8" fillId="0" borderId="63" xfId="0" applyNumberFormat="1" applyFont="1" applyBorder="1" applyAlignment="1">
      <alignment horizontal="center" vertical="center" wrapText="1"/>
    </xf>
    <xf numFmtId="0" fontId="22" fillId="0" borderId="11" xfId="0" applyFont="1" applyBorder="1" applyAlignment="1">
      <alignment horizontal="center" vertical="center" wrapText="1"/>
    </xf>
    <xf numFmtId="0" fontId="22" fillId="0" borderId="11" xfId="0" applyFont="1" applyBorder="1" applyAlignment="1">
      <alignment horizontal="justify" vertical="center" wrapText="1"/>
    </xf>
    <xf numFmtId="0" fontId="22" fillId="0" borderId="32" xfId="0" applyFont="1" applyBorder="1" applyAlignment="1">
      <alignment horizontal="justify" vertical="center"/>
    </xf>
    <xf numFmtId="0" fontId="22" fillId="0" borderId="30" xfId="0" applyFont="1" applyBorder="1" applyAlignment="1">
      <alignment horizontal="justify" vertical="center"/>
    </xf>
    <xf numFmtId="49" fontId="28" fillId="0" borderId="11" xfId="0" applyNumberFormat="1" applyFont="1" applyBorder="1" applyAlignment="1">
      <alignment horizontal="center" vertical="center"/>
    </xf>
    <xf numFmtId="49" fontId="8" fillId="0" borderId="28" xfId="0" applyNumberFormat="1" applyFont="1" applyBorder="1" applyAlignment="1">
      <alignment horizontal="center" vertical="center" wrapText="1"/>
    </xf>
    <xf numFmtId="0" fontId="8" fillId="0" borderId="63" xfId="0" applyFont="1" applyBorder="1" applyAlignment="1">
      <alignment horizontal="center" vertical="center" wrapText="1"/>
    </xf>
    <xf numFmtId="0" fontId="8" fillId="0" borderId="11" xfId="0" applyFont="1" applyBorder="1" applyAlignment="1">
      <alignment horizontal="center" wrapText="1"/>
    </xf>
    <xf numFmtId="0" fontId="7" fillId="0" borderId="11" xfId="0" applyFont="1" applyBorder="1" applyAlignment="1">
      <alignment horizontal="justify" vertical="center"/>
    </xf>
    <xf numFmtId="0" fontId="17" fillId="0" borderId="34" xfId="0" applyFont="1" applyBorder="1" applyAlignment="1">
      <alignment horizontal="justify" vertical="center" wrapText="1"/>
    </xf>
    <xf numFmtId="0" fontId="18" fillId="0" borderId="65" xfId="0" applyFont="1" applyBorder="1" applyAlignment="1">
      <alignment vertical="center" wrapText="1"/>
    </xf>
    <xf numFmtId="0" fontId="17" fillId="0" borderId="32" xfId="0" applyFont="1" applyBorder="1" applyAlignment="1">
      <alignment horizontal="justify" vertical="center" wrapText="1"/>
    </xf>
    <xf numFmtId="0" fontId="11" fillId="6" borderId="97" xfId="0" applyFont="1" applyFill="1" applyBorder="1" applyAlignment="1">
      <alignment horizontal="center" vertical="center" wrapText="1"/>
    </xf>
    <xf numFmtId="0" fontId="7" fillId="0" borderId="61" xfId="0" applyFont="1" applyBorder="1" applyAlignment="1">
      <alignment horizontal="justify" vertical="center" wrapText="1"/>
    </xf>
    <xf numFmtId="0" fontId="8" fillId="0" borderId="48" xfId="0" applyFont="1" applyBorder="1" applyAlignment="1">
      <alignment horizontal="center" vertical="center" wrapText="1"/>
    </xf>
    <xf numFmtId="0" fontId="7" fillId="0" borderId="71" xfId="0" applyFont="1" applyBorder="1" applyAlignment="1">
      <alignment horizontal="center" vertical="center" wrapText="1"/>
    </xf>
    <xf numFmtId="0" fontId="7" fillId="0" borderId="0" xfId="0" applyFont="1" applyAlignment="1">
      <alignment horizontal="center" vertical="center" wrapText="1"/>
    </xf>
    <xf numFmtId="0" fontId="17" fillId="0" borderId="0" xfId="0" applyFont="1" applyAlignment="1" applyProtection="1">
      <alignment horizontal="justify" vertical="center" wrapText="1"/>
      <protection locked="0"/>
    </xf>
    <xf numFmtId="0" fontId="7" fillId="0" borderId="13" xfId="0" applyFont="1" applyBorder="1" applyAlignment="1">
      <alignment horizontal="justify" vertical="center" wrapText="1"/>
    </xf>
    <xf numFmtId="0" fontId="7" fillId="0" borderId="11" xfId="0" applyFont="1" applyBorder="1" applyAlignment="1">
      <alignment vertical="center"/>
    </xf>
    <xf numFmtId="0" fontId="22" fillId="0" borderId="58" xfId="0" applyFont="1" applyBorder="1" applyAlignment="1">
      <alignment horizontal="justify" vertical="center" wrapText="1"/>
    </xf>
    <xf numFmtId="0" fontId="7" fillId="0" borderId="11" xfId="0" applyFont="1" applyBorder="1" applyAlignment="1" applyProtection="1">
      <alignment horizontal="justify" vertical="center" wrapText="1"/>
      <protection hidden="1"/>
    </xf>
    <xf numFmtId="0" fontId="0" fillId="0" borderId="5" xfId="0" applyBorder="1" applyProtection="1">
      <protection hidden="1"/>
    </xf>
    <xf numFmtId="0" fontId="0" fillId="0" borderId="12" xfId="0" applyBorder="1" applyProtection="1">
      <protection hidden="1"/>
    </xf>
    <xf numFmtId="0" fontId="17" fillId="0" borderId="66" xfId="0" applyFont="1" applyBorder="1" applyAlignment="1">
      <alignment horizontal="justify" vertical="center" wrapText="1"/>
    </xf>
    <xf numFmtId="0" fontId="0" fillId="0" borderId="66" xfId="0" applyBorder="1"/>
    <xf numFmtId="0" fontId="18" fillId="0" borderId="98" xfId="0" applyFont="1" applyBorder="1" applyAlignment="1">
      <alignment vertical="center" wrapText="1"/>
    </xf>
    <xf numFmtId="0" fontId="0" fillId="0" borderId="55" xfId="0" applyBorder="1"/>
    <xf numFmtId="0" fontId="0" fillId="0" borderId="56" xfId="0" applyBorder="1"/>
    <xf numFmtId="0" fontId="28" fillId="0" borderId="11" xfId="0" applyFont="1" applyBorder="1" applyAlignment="1">
      <alignment horizontal="center" vertical="center" wrapText="1"/>
    </xf>
    <xf numFmtId="0" fontId="9" fillId="0" borderId="6" xfId="0" applyFont="1" applyBorder="1" applyAlignment="1">
      <alignment horizontal="right" vertical="center"/>
    </xf>
    <xf numFmtId="0" fontId="8" fillId="0" borderId="12" xfId="0" applyFont="1" applyBorder="1" applyAlignment="1">
      <alignment horizontal="center" vertical="center" wrapText="1"/>
    </xf>
    <xf numFmtId="0" fontId="22" fillId="0" borderId="34" xfId="0" applyFont="1" applyBorder="1" applyAlignment="1">
      <alignment horizontal="left" vertical="center" wrapText="1"/>
    </xf>
    <xf numFmtId="0" fontId="22" fillId="0" borderId="12" xfId="0" applyFont="1" applyBorder="1" applyAlignment="1">
      <alignment horizontal="justify" vertical="center"/>
    </xf>
    <xf numFmtId="0" fontId="9" fillId="0" borderId="6" xfId="0" applyFont="1" applyBorder="1" applyAlignment="1">
      <alignment horizontal="right" vertical="center" wrapText="1"/>
    </xf>
    <xf numFmtId="0" fontId="7" fillId="0" borderId="11" xfId="0" applyFont="1" applyBorder="1" applyAlignment="1">
      <alignment horizontal="left" vertical="center"/>
    </xf>
    <xf numFmtId="0" fontId="7" fillId="0" borderId="5" xfId="0" applyFont="1" applyBorder="1" applyAlignment="1">
      <alignment horizontal="center" vertical="center" textRotation="90" wrapText="1"/>
    </xf>
    <xf numFmtId="49" fontId="22" fillId="0" borderId="0" xfId="0" applyNumberFormat="1" applyFont="1" applyAlignment="1">
      <alignment horizontal="center" vertical="center" wrapText="1"/>
    </xf>
    <xf numFmtId="0" fontId="18" fillId="0" borderId="99" xfId="0" applyFont="1" applyBorder="1" applyAlignment="1">
      <alignment vertical="center" wrapText="1"/>
    </xf>
    <xf numFmtId="0" fontId="0" fillId="0" borderId="62" xfId="0" applyBorder="1"/>
    <xf numFmtId="0" fontId="17" fillId="0" borderId="0" xfId="0" applyFont="1" applyAlignment="1">
      <alignment vertical="center"/>
    </xf>
    <xf numFmtId="0" fontId="22" fillId="0" borderId="0" xfId="0" applyFont="1" applyAlignment="1">
      <alignment horizontal="justify" vertical="center"/>
    </xf>
    <xf numFmtId="49" fontId="8" fillId="0" borderId="11" xfId="0" applyNumberFormat="1" applyFont="1" applyBorder="1" applyAlignment="1">
      <alignment horizontal="center" vertical="center" wrapText="1"/>
    </xf>
    <xf numFmtId="49" fontId="8" fillId="0" borderId="65" xfId="0" applyNumberFormat="1" applyFont="1" applyBorder="1" applyAlignment="1">
      <alignment horizontal="center" vertical="center" wrapText="1"/>
    </xf>
    <xf numFmtId="0" fontId="7" fillId="0" borderId="13" xfId="0" applyFont="1" applyBorder="1" applyAlignment="1">
      <alignment horizontal="center" vertical="center" wrapText="1"/>
    </xf>
    <xf numFmtId="0" fontId="7" fillId="0" borderId="11" xfId="0" applyFont="1" applyBorder="1" applyAlignment="1" applyProtection="1">
      <alignment horizontal="center" vertical="center" wrapText="1"/>
      <protection locked="0"/>
    </xf>
    <xf numFmtId="0" fontId="0" fillId="0" borderId="5" xfId="0" applyBorder="1" applyProtection="1">
      <protection locked="0"/>
    </xf>
    <xf numFmtId="0" fontId="0" fillId="0" borderId="12" xfId="0" applyBorder="1" applyProtection="1">
      <protection locked="0"/>
    </xf>
    <xf numFmtId="0" fontId="7" fillId="0" borderId="11" xfId="0" applyFont="1" applyBorder="1" applyAlignment="1" applyProtection="1">
      <alignment horizontal="justify" vertical="center" wrapText="1"/>
      <protection locked="0"/>
    </xf>
    <xf numFmtId="0" fontId="8" fillId="0" borderId="0" xfId="0" applyFont="1" applyAlignment="1" applyProtection="1">
      <alignment horizontal="justify" vertical="top" wrapText="1"/>
      <protection locked="0"/>
    </xf>
    <xf numFmtId="0" fontId="8" fillId="0" borderId="11" xfId="0" applyFont="1" applyBorder="1" applyAlignment="1" applyProtection="1">
      <alignment horizontal="center" vertical="center" wrapText="1"/>
      <protection locked="0"/>
    </xf>
    <xf numFmtId="0" fontId="0" fillId="0" borderId="29" xfId="0" applyBorder="1" applyProtection="1">
      <protection locked="0"/>
    </xf>
    <xf numFmtId="0" fontId="0" fillId="0" borderId="30" xfId="0" applyBorder="1" applyProtection="1">
      <protection locked="0"/>
    </xf>
    <xf numFmtId="0" fontId="0" fillId="0" borderId="33" xfId="0" applyBorder="1" applyProtection="1">
      <protection locked="0"/>
    </xf>
    <xf numFmtId="0" fontId="0" fillId="0" borderId="6" xfId="0" applyBorder="1" applyProtection="1">
      <protection locked="0"/>
    </xf>
    <xf numFmtId="0" fontId="0" fillId="0" borderId="34" xfId="0" applyBorder="1" applyProtection="1">
      <protection locked="0"/>
    </xf>
    <xf numFmtId="0" fontId="8" fillId="0" borderId="48" xfId="0" applyFont="1" applyBorder="1" applyAlignment="1" applyProtection="1">
      <alignment horizontal="center" vertical="center" wrapText="1"/>
      <protection locked="0"/>
    </xf>
    <xf numFmtId="0" fontId="7" fillId="0" borderId="71" xfId="0" applyFont="1" applyBorder="1" applyAlignment="1" applyProtection="1">
      <alignment horizontal="center" vertical="center" wrapText="1"/>
      <protection locked="0"/>
    </xf>
    <xf numFmtId="0" fontId="8" fillId="0" borderId="61" xfId="0" applyFont="1" applyBorder="1" applyAlignment="1">
      <alignment horizontal="center" vertical="center" textRotation="90" wrapText="1"/>
    </xf>
    <xf numFmtId="0" fontId="7" fillId="0" borderId="61" xfId="0" applyFont="1" applyBorder="1" applyAlignment="1">
      <alignment horizontal="center" vertical="center" textRotation="90" wrapText="1"/>
    </xf>
    <xf numFmtId="0" fontId="7" fillId="0" borderId="12" xfId="0" applyFont="1" applyBorder="1" applyAlignment="1">
      <alignment horizontal="center" vertical="center" wrapText="1"/>
    </xf>
    <xf numFmtId="49" fontId="7" fillId="0" borderId="13" xfId="0" applyNumberFormat="1" applyFont="1" applyBorder="1" applyAlignment="1">
      <alignment horizontal="justify" vertical="center" wrapText="1"/>
    </xf>
    <xf numFmtId="49" fontId="7" fillId="0" borderId="11" xfId="0" applyNumberFormat="1" applyFont="1" applyBorder="1" applyAlignment="1">
      <alignment horizontal="justify" vertical="center" wrapText="1"/>
    </xf>
    <xf numFmtId="49" fontId="7" fillId="0" borderId="33" xfId="0" applyNumberFormat="1" applyFont="1" applyBorder="1" applyAlignment="1">
      <alignment horizontal="justify" vertical="center" wrapText="1"/>
    </xf>
    <xf numFmtId="0" fontId="18" fillId="0" borderId="63" xfId="0" applyFont="1" applyBorder="1" applyAlignment="1">
      <alignment vertical="center" wrapText="1"/>
    </xf>
    <xf numFmtId="0" fontId="18" fillId="0" borderId="100" xfId="0" applyFont="1" applyBorder="1" applyAlignment="1">
      <alignment vertical="center" wrapText="1"/>
    </xf>
    <xf numFmtId="0" fontId="0" fillId="0" borderId="53" xfId="0" applyBorder="1"/>
    <xf numFmtId="0" fontId="0" fillId="0" borderId="54" xfId="0" applyBorder="1"/>
    <xf numFmtId="0" fontId="17" fillId="0" borderId="51" xfId="0" applyFont="1" applyBorder="1" applyAlignment="1">
      <alignment horizontal="justify" vertical="center"/>
    </xf>
    <xf numFmtId="0" fontId="0" fillId="0" borderId="51" xfId="0" applyBorder="1"/>
    <xf numFmtId="0" fontId="17" fillId="0" borderId="34" xfId="0" applyFont="1" applyBorder="1" applyAlignment="1" applyProtection="1">
      <alignment horizontal="justify" vertical="center" wrapText="1"/>
      <protection locked="0"/>
    </xf>
    <xf numFmtId="0" fontId="8" fillId="0" borderId="61" xfId="0" applyFont="1" applyBorder="1" applyAlignment="1">
      <alignment horizontal="center" vertical="center" wrapText="1"/>
    </xf>
    <xf numFmtId="0" fontId="7" fillId="0" borderId="32" xfId="0" applyFont="1" applyBorder="1" applyAlignment="1">
      <alignment horizontal="center" vertical="center" wrapText="1"/>
    </xf>
    <xf numFmtId="0" fontId="8" fillId="0" borderId="34" xfId="0" applyFont="1" applyBorder="1" applyAlignment="1">
      <alignment horizontal="center" vertical="center" wrapText="1"/>
    </xf>
    <xf numFmtId="0" fontId="7" fillId="0" borderId="101" xfId="0" applyFont="1" applyBorder="1" applyAlignment="1">
      <alignment horizontal="center" vertical="center" wrapText="1"/>
    </xf>
    <xf numFmtId="0" fontId="0" fillId="0" borderId="77" xfId="0" applyBorder="1"/>
    <xf numFmtId="0" fontId="7" fillId="0" borderId="77" xfId="0" applyFont="1" applyBorder="1" applyAlignment="1">
      <alignment horizontal="center" vertical="center" wrapText="1"/>
    </xf>
    <xf numFmtId="0" fontId="17" fillId="0" borderId="32" xfId="0" applyFont="1" applyBorder="1" applyAlignment="1" applyProtection="1">
      <alignment horizontal="justify" vertical="center" wrapText="1"/>
      <protection locked="0"/>
    </xf>
    <xf numFmtId="0" fontId="0" fillId="0" borderId="32" xfId="0" applyBorder="1" applyProtection="1">
      <protection locked="0"/>
    </xf>
    <xf numFmtId="0" fontId="11" fillId="6" borderId="102" xfId="0" applyFont="1" applyFill="1" applyBorder="1" applyAlignment="1">
      <alignment horizontal="center" vertical="center" wrapText="1"/>
    </xf>
    <xf numFmtId="0" fontId="0" fillId="0" borderId="75" xfId="0" applyBorder="1"/>
    <xf numFmtId="0" fontId="0" fillId="0" borderId="76" xfId="0" applyBorder="1"/>
    <xf numFmtId="0" fontId="7" fillId="0" borderId="12" xfId="0" applyFont="1" applyBorder="1" applyAlignment="1">
      <alignment horizontal="center" vertical="center" textRotation="90" wrapText="1"/>
    </xf>
    <xf numFmtId="0" fontId="7" fillId="0" borderId="58" xfId="0" applyFont="1" applyBorder="1" applyAlignment="1">
      <alignment horizontal="fill" vertical="center" wrapText="1"/>
    </xf>
    <xf numFmtId="0" fontId="8" fillId="0" borderId="12" xfId="0" applyFont="1" applyBorder="1" applyAlignment="1">
      <alignment horizontal="center" vertical="center" textRotation="90" wrapText="1"/>
    </xf>
    <xf numFmtId="0" fontId="9" fillId="0" borderId="0" xfId="0" applyFont="1" applyAlignment="1">
      <alignment horizontal="right" vertical="center"/>
    </xf>
    <xf numFmtId="0" fontId="9" fillId="0" borderId="0" xfId="0" applyFont="1" applyAlignment="1">
      <alignment horizontal="right" vertical="center" wrapText="1"/>
    </xf>
    <xf numFmtId="0" fontId="7" fillId="0" borderId="33" xfId="0" applyFont="1" applyBorder="1" applyAlignment="1">
      <alignment horizontal="center" vertical="center" textRotation="90" wrapText="1"/>
    </xf>
    <xf numFmtId="0" fontId="11" fillId="7" borderId="97" xfId="0" applyFont="1" applyFill="1" applyBorder="1" applyAlignment="1">
      <alignment horizontal="center" vertical="center" wrapText="1"/>
    </xf>
    <xf numFmtId="0" fontId="8" fillId="0" borderId="11" xfId="0" applyFont="1" applyBorder="1" applyAlignment="1">
      <alignment horizontal="center" vertical="center" textRotation="90"/>
    </xf>
    <xf numFmtId="0" fontId="7" fillId="0" borderId="11" xfId="0" applyFont="1" applyBorder="1" applyAlignment="1">
      <alignment horizontal="center" vertical="center" textRotation="90"/>
    </xf>
    <xf numFmtId="0" fontId="7" fillId="0" borderId="63"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12" xfId="0" applyFont="1" applyBorder="1" applyAlignment="1">
      <alignment horizontal="center" vertical="center" textRotation="90"/>
    </xf>
    <xf numFmtId="0" fontId="7" fillId="0" borderId="34" xfId="0" applyFont="1" applyBorder="1" applyAlignment="1">
      <alignment horizontal="center" vertical="center" wrapText="1"/>
    </xf>
    <xf numFmtId="0" fontId="7" fillId="0" borderId="11" xfId="0" applyFont="1" applyBorder="1" applyAlignment="1" applyProtection="1">
      <alignment horizontal="justify" vertical="center"/>
      <protection locked="0"/>
    </xf>
    <xf numFmtId="0" fontId="16" fillId="0" borderId="0" xfId="0" applyFont="1" applyProtection="1">
      <protection locked="0"/>
    </xf>
    <xf numFmtId="0" fontId="18" fillId="0" borderId="65" xfId="0" applyFont="1" applyBorder="1" applyAlignment="1" applyProtection="1">
      <alignment vertical="center" wrapText="1"/>
      <protection locked="0"/>
    </xf>
    <xf numFmtId="49" fontId="7" fillId="0" borderId="0" xfId="0" applyNumberFormat="1" applyFont="1" applyAlignment="1">
      <alignment horizontal="center" vertical="center" wrapText="1"/>
    </xf>
    <xf numFmtId="0" fontId="7" fillId="0" borderId="11" xfId="0" applyFont="1" applyBorder="1" applyAlignment="1">
      <alignment horizontal="left" vertical="center" wrapText="1"/>
    </xf>
    <xf numFmtId="0" fontId="8" fillId="0" borderId="63" xfId="0" applyFont="1" applyBorder="1" applyAlignment="1">
      <alignment horizontal="center" vertical="center" textRotation="90" wrapText="1"/>
    </xf>
    <xf numFmtId="0" fontId="7" fillId="0" borderId="63" xfId="0" applyFont="1" applyBorder="1" applyAlignment="1">
      <alignment horizontal="center" vertical="center" textRotation="90" wrapText="1"/>
    </xf>
    <xf numFmtId="49" fontId="8" fillId="0" borderId="63" xfId="0" applyNumberFormat="1" applyFont="1" applyBorder="1" applyAlignment="1">
      <alignment horizontal="center" vertical="center" textRotation="90" wrapText="1"/>
    </xf>
    <xf numFmtId="49" fontId="7" fillId="0" borderId="63" xfId="0" applyNumberFormat="1" applyFont="1" applyBorder="1" applyAlignment="1">
      <alignment horizontal="center" vertical="center" textRotation="90" wrapText="1"/>
    </xf>
    <xf numFmtId="0" fontId="8" fillId="0" borderId="28" xfId="0" applyFont="1" applyBorder="1" applyAlignment="1">
      <alignment horizontal="center" vertical="center" textRotation="90" wrapText="1"/>
    </xf>
    <xf numFmtId="49" fontId="8" fillId="0" borderId="11" xfId="0" applyNumberFormat="1" applyFont="1" applyBorder="1" applyAlignment="1">
      <alignment horizontal="center" vertical="center" textRotation="90" wrapText="1"/>
    </xf>
    <xf numFmtId="0" fontId="7" fillId="0" borderId="61" xfId="0" applyFont="1" applyBorder="1" applyAlignment="1">
      <alignment horizontal="justify" vertical="center"/>
    </xf>
    <xf numFmtId="49" fontId="7" fillId="0" borderId="11" xfId="0" applyNumberFormat="1" applyFont="1" applyBorder="1" applyAlignment="1" applyProtection="1">
      <alignment horizontal="center" vertical="center"/>
      <protection locked="0"/>
    </xf>
    <xf numFmtId="0" fontId="8" fillId="0" borderId="28" xfId="0" applyFont="1" applyBorder="1" applyAlignment="1">
      <alignment horizontal="center" vertical="center" wrapText="1"/>
    </xf>
    <xf numFmtId="0" fontId="17" fillId="0" borderId="0" xfId="0" applyFont="1" applyAlignment="1">
      <alignment horizontal="center" vertical="center" wrapText="1"/>
    </xf>
    <xf numFmtId="0" fontId="17" fillId="0" borderId="6" xfId="0" applyFont="1" applyBorder="1" applyAlignment="1">
      <alignment horizontal="justify" vertical="center" wrapText="1"/>
    </xf>
    <xf numFmtId="0" fontId="11" fillId="3" borderId="102" xfId="0" applyFont="1" applyFill="1" applyBorder="1" applyAlignment="1">
      <alignment horizontal="center" vertical="center" wrapText="1"/>
    </xf>
    <xf numFmtId="0" fontId="39" fillId="0" borderId="0" xfId="0" applyFont="1" applyProtection="1">
      <protection locked="0"/>
    </xf>
    <xf numFmtId="0" fontId="8" fillId="0" borderId="0" xfId="0" applyFont="1" applyAlignment="1" applyProtection="1">
      <alignment horizontal="justify" vertical="top"/>
      <protection locked="0"/>
    </xf>
    <xf numFmtId="0" fontId="8" fillId="0" borderId="72" xfId="0" applyFont="1" applyBorder="1" applyAlignment="1" applyProtection="1">
      <alignment horizontal="center" vertical="center" wrapText="1"/>
      <protection locked="0"/>
    </xf>
    <xf numFmtId="0" fontId="0" fillId="0" borderId="79" xfId="0" applyBorder="1" applyProtection="1">
      <protection locked="0"/>
    </xf>
    <xf numFmtId="0" fontId="0" fillId="0" borderId="80" xfId="0" applyBorder="1" applyProtection="1">
      <protection locked="0"/>
    </xf>
    <xf numFmtId="0" fontId="7" fillId="0" borderId="82" xfId="0" applyFont="1" applyBorder="1" applyAlignment="1" applyProtection="1">
      <alignment horizontal="justify" vertical="center"/>
      <protection locked="0"/>
    </xf>
    <xf numFmtId="0" fontId="7" fillId="0" borderId="13" xfId="0" applyFont="1" applyBorder="1" applyAlignment="1" applyProtection="1">
      <alignment horizontal="justify" vertical="center"/>
      <protection locked="0"/>
    </xf>
    <xf numFmtId="0" fontId="19" fillId="0" borderId="0" xfId="0" applyFont="1" applyProtection="1">
      <protection locked="0"/>
    </xf>
    <xf numFmtId="0" fontId="7" fillId="0" borderId="73" xfId="0" applyFont="1" applyBorder="1" applyAlignment="1">
      <alignment horizontal="justify" vertical="center"/>
    </xf>
    <xf numFmtId="0" fontId="7" fillId="0" borderId="34" xfId="0" applyFont="1" applyBorder="1" applyAlignment="1" applyProtection="1">
      <alignment horizontal="center" vertical="center" wrapText="1"/>
      <protection locked="0"/>
    </xf>
    <xf numFmtId="0" fontId="17" fillId="0" borderId="0" xfId="0" applyFont="1" applyAlignment="1">
      <alignment vertical="center" wrapText="1"/>
    </xf>
    <xf numFmtId="0" fontId="17" fillId="0" borderId="0" xfId="0" applyFont="1" applyAlignment="1" applyProtection="1">
      <alignment horizontal="justify" vertical="center"/>
      <protection locked="0"/>
    </xf>
    <xf numFmtId="0" fontId="38" fillId="0" borderId="0" xfId="1" applyFont="1" applyAlignment="1" applyProtection="1">
      <alignment horizontal="center" vertical="center" wrapText="1"/>
      <protection locked="0"/>
    </xf>
    <xf numFmtId="0" fontId="8" fillId="0" borderId="63" xfId="0" applyFont="1" applyBorder="1" applyAlignment="1" applyProtection="1">
      <alignment horizontal="center" vertical="center" wrapText="1"/>
      <protection locked="0"/>
    </xf>
    <xf numFmtId="0" fontId="0" fillId="0" borderId="31" xfId="0" applyBorder="1" applyProtection="1">
      <protection locked="0"/>
    </xf>
    <xf numFmtId="0" fontId="8" fillId="0" borderId="12" xfId="0" applyFont="1" applyBorder="1" applyAlignment="1" applyProtection="1">
      <alignment horizontal="center" vertical="center" wrapText="1"/>
      <protection locked="0"/>
    </xf>
    <xf numFmtId="0" fontId="7" fillId="0" borderId="11" xfId="0" applyFont="1" applyBorder="1" applyAlignment="1" applyProtection="1">
      <alignment horizontal="center" vertical="center" textRotation="90" wrapText="1"/>
      <protection locked="0"/>
    </xf>
    <xf numFmtId="0" fontId="8" fillId="0" borderId="72" xfId="0" applyFont="1" applyBorder="1" applyAlignment="1">
      <alignment horizontal="center" vertical="center" wrapText="1"/>
    </xf>
    <xf numFmtId="0" fontId="0" fillId="0" borderId="79" xfId="0" applyBorder="1"/>
    <xf numFmtId="0" fontId="0" fillId="0" borderId="80" xfId="0" applyBorder="1"/>
    <xf numFmtId="0" fontId="8" fillId="0" borderId="0" xfId="0" applyFont="1" applyAlignment="1">
      <alignment horizontal="justify" vertical="top"/>
    </xf>
    <xf numFmtId="0" fontId="17" fillId="0" borderId="0" xfId="0" applyFont="1" applyAlignment="1">
      <alignment horizontal="left" vertical="center" wrapText="1"/>
    </xf>
    <xf numFmtId="0" fontId="7" fillId="0" borderId="73" xfId="0" applyFont="1" applyBorder="1" applyAlignment="1">
      <alignment horizontal="justify" vertical="center" wrapText="1"/>
    </xf>
    <xf numFmtId="0" fontId="7" fillId="0" borderId="6" xfId="0" applyFont="1" applyBorder="1" applyAlignment="1" applyProtection="1">
      <alignment horizontal="center" vertical="center" wrapText="1"/>
      <protection locked="0"/>
    </xf>
    <xf numFmtId="0" fontId="18" fillId="0" borderId="65" xfId="0" applyFont="1" applyBorder="1" applyAlignment="1">
      <alignment vertical="center"/>
    </xf>
    <xf numFmtId="0" fontId="18" fillId="0" borderId="103" xfId="0" applyFont="1" applyBorder="1" applyAlignment="1" applyProtection="1">
      <alignment vertical="center" wrapText="1"/>
      <protection locked="0"/>
    </xf>
    <xf numFmtId="0" fontId="0" fillId="0" borderId="70" xfId="0" applyBorder="1" applyProtection="1">
      <protection locked="0"/>
    </xf>
    <xf numFmtId="0" fontId="18" fillId="0" borderId="63" xfId="0" applyFont="1" applyBorder="1" applyAlignment="1">
      <alignment horizontal="justify" vertical="center"/>
    </xf>
    <xf numFmtId="0" fontId="17" fillId="0" borderId="32" xfId="0" applyFont="1" applyBorder="1" applyAlignment="1">
      <alignment horizontal="justify" vertical="center"/>
    </xf>
    <xf numFmtId="0" fontId="36" fillId="0" borderId="0" xfId="1" applyFont="1" applyAlignment="1" applyProtection="1">
      <alignment horizontal="right" vertical="center" wrapText="1"/>
      <protection locked="0"/>
    </xf>
    <xf numFmtId="0" fontId="8" fillId="0" borderId="0" xfId="0" applyFont="1" applyAlignment="1">
      <alignment horizontal="justify" vertical="center" wrapText="1"/>
    </xf>
    <xf numFmtId="0" fontId="16" fillId="0" borderId="0" xfId="0" applyFont="1" applyAlignment="1">
      <alignment horizontal="center"/>
    </xf>
    <xf numFmtId="0" fontId="8" fillId="0" borderId="0" xfId="0" applyFont="1" applyAlignment="1" applyProtection="1">
      <alignment horizontal="center" vertical="top" wrapText="1"/>
      <protection locked="0"/>
    </xf>
    <xf numFmtId="0" fontId="19" fillId="0" borderId="53" xfId="0" applyFont="1" applyBorder="1" applyAlignment="1">
      <alignment horizontal="center"/>
    </xf>
  </cellXfs>
  <cellStyles count="4">
    <cellStyle name="Hipervínculo" xfId="1" builtinId="8"/>
    <cellStyle name="Millares" xfId="3" builtinId="3"/>
    <cellStyle name="Normal" xfId="0" builtinId="0"/>
    <cellStyle name="Porcentual 2" xfId="2" xr:uid="{00000000-0005-0000-0000-000002000000}"/>
  </cellStyles>
  <dxfs count="7882">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008B8B"/>
          <bgColor rgb="FF008B8B"/>
        </patternFill>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mediumGray"/>
      </fill>
    </dxf>
    <dxf>
      <fill>
        <patternFill patternType="solid">
          <fgColor rgb="FFEE1111"/>
          <bgColor rgb="FFEE1111"/>
        </patternFill>
      </fill>
    </dxf>
    <dxf>
      <fill>
        <patternFill patternType="solid">
          <fgColor rgb="FFEE1111"/>
          <bgColor rgb="FFEE1111"/>
        </patternFill>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hyperlink" Target="mailto:moralesm@entidadfed.gob.m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9"/>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6"/>
      <c r="C6" s="26"/>
      <c r="D6" s="26"/>
      <c r="E6" s="26"/>
      <c r="F6" s="26"/>
      <c r="G6" s="26"/>
      <c r="H6" s="26"/>
      <c r="I6" s="26"/>
      <c r="J6" s="26"/>
      <c r="K6" s="26"/>
      <c r="L6" s="26"/>
      <c r="M6" s="26"/>
      <c r="N6" s="26"/>
      <c r="O6" s="26"/>
      <c r="P6" s="26"/>
      <c r="Q6" s="26"/>
      <c r="R6" s="26"/>
      <c r="S6" s="26"/>
      <c r="T6" s="26"/>
      <c r="U6" s="26"/>
      <c r="V6" s="25"/>
      <c r="W6" s="25"/>
      <c r="X6" s="25"/>
      <c r="Y6" s="25"/>
      <c r="Z6" s="25"/>
      <c r="AA6" s="25"/>
      <c r="AB6" s="25"/>
      <c r="AC6" s="25"/>
      <c r="AD6" s="25"/>
    </row>
    <row r="7" spans="2:30" ht="15" customHeight="1">
      <c r="B7" s="255" t="s">
        <v>3</v>
      </c>
      <c r="C7" s="256"/>
      <c r="D7" s="256"/>
      <c r="E7" s="256"/>
      <c r="F7" s="256"/>
      <c r="G7" s="256"/>
      <c r="H7" s="256"/>
      <c r="I7" s="256"/>
      <c r="J7" s="256"/>
      <c r="K7" s="256"/>
      <c r="L7" s="256"/>
      <c r="M7" s="256"/>
      <c r="N7" s="256"/>
      <c r="O7" s="256"/>
      <c r="P7" s="256"/>
      <c r="Q7" s="256"/>
      <c r="R7" s="256"/>
      <c r="S7" s="256"/>
      <c r="T7" s="256"/>
      <c r="U7" s="256"/>
      <c r="V7" s="25"/>
      <c r="W7" s="25"/>
      <c r="X7" s="25"/>
      <c r="Y7" s="25"/>
      <c r="Z7" s="25"/>
      <c r="AA7" s="25"/>
      <c r="AB7" s="25"/>
      <c r="AC7" s="25"/>
      <c r="AD7" s="25"/>
    </row>
    <row r="8" spans="2:30" ht="15" customHeight="1">
      <c r="B8" s="26"/>
      <c r="C8" s="26"/>
      <c r="D8" s="26"/>
      <c r="E8" s="26"/>
      <c r="F8" s="26"/>
      <c r="G8" s="26"/>
      <c r="H8" s="26"/>
      <c r="I8" s="26"/>
      <c r="J8" s="26"/>
      <c r="K8" s="26"/>
      <c r="L8" s="26"/>
      <c r="M8" s="26"/>
      <c r="N8" s="26"/>
      <c r="O8" s="26"/>
      <c r="P8" s="26"/>
      <c r="Q8" s="26"/>
      <c r="R8" s="26"/>
      <c r="S8" s="26"/>
      <c r="T8" s="26"/>
      <c r="U8" s="26"/>
      <c r="V8" s="25"/>
      <c r="W8" s="25"/>
      <c r="X8" s="25"/>
      <c r="Y8" s="25"/>
      <c r="Z8" s="25"/>
      <c r="AA8" s="25"/>
      <c r="AB8" s="25"/>
      <c r="AC8" s="25"/>
      <c r="AD8" s="25"/>
    </row>
    <row r="9" spans="2:30" ht="15" customHeight="1">
      <c r="B9" s="255" t="s">
        <v>4</v>
      </c>
      <c r="C9" s="256"/>
      <c r="D9" s="256"/>
      <c r="E9" s="256"/>
      <c r="F9" s="256"/>
      <c r="G9" s="256"/>
      <c r="H9" s="256"/>
      <c r="I9" s="256"/>
      <c r="J9" s="256"/>
      <c r="K9" s="256"/>
      <c r="L9" s="256"/>
      <c r="M9" s="256"/>
      <c r="N9" s="256"/>
      <c r="O9" s="256"/>
      <c r="P9" s="256"/>
      <c r="Q9" s="256"/>
      <c r="R9" s="256"/>
      <c r="S9" s="256"/>
      <c r="T9" s="256"/>
      <c r="U9" s="256"/>
      <c r="V9" s="25"/>
      <c r="W9" s="25"/>
      <c r="X9" s="25"/>
      <c r="Y9" s="25"/>
      <c r="Z9" s="25"/>
      <c r="AA9" s="25"/>
      <c r="AB9" s="25"/>
      <c r="AC9" s="25"/>
      <c r="AD9" s="25"/>
    </row>
    <row r="10" spans="2:30" ht="15" customHeight="1">
      <c r="B10" s="26"/>
      <c r="C10" s="26"/>
      <c r="D10" s="26"/>
      <c r="E10" s="26"/>
      <c r="F10" s="26"/>
      <c r="G10" s="26"/>
      <c r="H10" s="26"/>
      <c r="I10" s="26"/>
      <c r="J10" s="26"/>
      <c r="K10" s="26"/>
      <c r="L10" s="26"/>
      <c r="M10" s="26"/>
      <c r="N10" s="26"/>
      <c r="O10" s="26"/>
      <c r="P10" s="26"/>
      <c r="Q10" s="26"/>
      <c r="R10" s="26"/>
      <c r="S10" s="26"/>
      <c r="T10" s="26"/>
      <c r="U10" s="26"/>
      <c r="V10" s="25"/>
      <c r="W10" s="25"/>
      <c r="X10" s="25"/>
      <c r="Y10" s="25"/>
      <c r="Z10" s="25"/>
      <c r="AA10" s="25"/>
      <c r="AB10" s="25"/>
      <c r="AC10" s="25"/>
      <c r="AD10" s="25"/>
    </row>
    <row r="11" spans="2:30" ht="15" customHeight="1">
      <c r="B11" s="255" t="s">
        <v>5</v>
      </c>
      <c r="C11" s="256"/>
      <c r="D11" s="256"/>
      <c r="E11" s="256"/>
      <c r="F11" s="256"/>
      <c r="G11" s="256"/>
      <c r="H11" s="256"/>
      <c r="I11" s="256"/>
      <c r="J11" s="256"/>
      <c r="K11" s="256"/>
      <c r="L11" s="256"/>
      <c r="M11" s="256"/>
      <c r="N11" s="256"/>
      <c r="O11" s="256"/>
      <c r="P11" s="256"/>
      <c r="Q11" s="256"/>
      <c r="R11" s="256"/>
      <c r="S11" s="256"/>
      <c r="T11" s="256"/>
      <c r="U11" s="256"/>
      <c r="V11" s="25"/>
      <c r="W11" s="25"/>
      <c r="X11" s="25"/>
      <c r="Y11" s="25"/>
      <c r="Z11" s="25"/>
      <c r="AA11" s="25"/>
      <c r="AB11" s="25"/>
      <c r="AC11" s="25"/>
      <c r="AD11" s="25"/>
    </row>
    <row r="12" spans="2:30" ht="15" customHeight="1">
      <c r="B12" s="26"/>
      <c r="C12" s="26"/>
      <c r="D12" s="26"/>
      <c r="E12" s="26"/>
      <c r="F12" s="26"/>
      <c r="G12" s="26"/>
      <c r="H12" s="26"/>
      <c r="I12" s="26"/>
      <c r="J12" s="26"/>
      <c r="K12" s="26"/>
      <c r="L12" s="26"/>
      <c r="M12" s="26"/>
      <c r="N12" s="26"/>
      <c r="O12" s="26"/>
      <c r="P12" s="26"/>
      <c r="Q12" s="26"/>
      <c r="R12" s="26"/>
      <c r="S12" s="26"/>
      <c r="T12" s="26"/>
      <c r="U12" s="26"/>
      <c r="V12" s="25"/>
      <c r="W12" s="25"/>
      <c r="X12" s="25"/>
      <c r="Y12" s="25"/>
      <c r="Z12" s="25"/>
      <c r="AA12" s="25"/>
      <c r="AB12" s="25"/>
      <c r="AC12" s="25"/>
      <c r="AD12" s="25"/>
    </row>
    <row r="13" spans="2:30" ht="15" customHeight="1">
      <c r="B13" s="255" t="s">
        <v>6</v>
      </c>
      <c r="C13" s="256"/>
      <c r="D13" s="256"/>
      <c r="E13" s="256"/>
      <c r="F13" s="256"/>
      <c r="G13" s="256"/>
      <c r="H13" s="256"/>
      <c r="I13" s="256"/>
      <c r="J13" s="256"/>
      <c r="K13" s="256"/>
      <c r="L13" s="256"/>
      <c r="M13" s="256"/>
      <c r="N13" s="256"/>
      <c r="O13" s="256"/>
      <c r="P13" s="256"/>
      <c r="Q13" s="256"/>
      <c r="R13" s="256"/>
      <c r="S13" s="256"/>
      <c r="T13" s="256"/>
      <c r="U13" s="256"/>
      <c r="V13" s="25"/>
      <c r="W13" s="25"/>
      <c r="X13" s="255" t="s">
        <v>7</v>
      </c>
      <c r="Y13" s="256"/>
      <c r="Z13" s="256"/>
      <c r="AA13" s="256"/>
      <c r="AB13" s="256"/>
      <c r="AC13" s="256"/>
      <c r="AD13" s="256"/>
    </row>
    <row r="14" spans="2:30" ht="15" customHeight="1">
      <c r="B14" s="26"/>
      <c r="C14" s="26"/>
      <c r="D14" s="26"/>
      <c r="E14" s="26"/>
      <c r="F14" s="26"/>
      <c r="G14" s="26"/>
      <c r="H14" s="26"/>
      <c r="I14" s="26"/>
      <c r="J14" s="26"/>
      <c r="K14" s="26"/>
      <c r="L14" s="26"/>
      <c r="M14" s="26"/>
      <c r="N14" s="26"/>
      <c r="O14" s="26"/>
      <c r="P14" s="26"/>
      <c r="Q14" s="26"/>
      <c r="R14" s="26"/>
      <c r="S14" s="26"/>
      <c r="T14" s="26"/>
      <c r="U14" s="26"/>
      <c r="V14" s="25"/>
      <c r="W14" s="25"/>
      <c r="X14" s="25"/>
      <c r="Y14" s="25"/>
      <c r="Z14" s="25"/>
      <c r="AA14" s="25"/>
      <c r="AB14" s="25"/>
      <c r="AC14" s="25"/>
      <c r="AD14" s="25"/>
    </row>
    <row r="15" spans="2:30" ht="15" customHeight="1">
      <c r="B15" s="255" t="s">
        <v>8</v>
      </c>
      <c r="C15" s="256"/>
      <c r="D15" s="256"/>
      <c r="E15" s="256"/>
      <c r="F15" s="256"/>
      <c r="G15" s="256"/>
      <c r="H15" s="256"/>
      <c r="I15" s="256"/>
      <c r="J15" s="256"/>
      <c r="K15" s="256"/>
      <c r="L15" s="256"/>
      <c r="M15" s="256"/>
      <c r="N15" s="256"/>
      <c r="O15" s="256"/>
      <c r="P15" s="256"/>
      <c r="Q15" s="256"/>
      <c r="R15" s="256"/>
      <c r="S15" s="256"/>
      <c r="T15" s="256"/>
      <c r="U15" s="256"/>
      <c r="V15" s="25"/>
      <c r="W15" s="25"/>
      <c r="X15" s="255" t="s">
        <v>9</v>
      </c>
      <c r="Y15" s="256"/>
      <c r="Z15" s="256"/>
      <c r="AA15" s="256"/>
      <c r="AB15" s="256"/>
      <c r="AC15" s="256"/>
      <c r="AD15" s="256"/>
    </row>
    <row r="16" spans="2:30" ht="15" customHeight="1">
      <c r="B16" s="26"/>
      <c r="C16" s="26"/>
      <c r="D16" s="26"/>
      <c r="E16" s="26"/>
      <c r="F16" s="26"/>
      <c r="G16" s="26"/>
      <c r="H16" s="26"/>
      <c r="I16" s="26"/>
      <c r="J16" s="26"/>
      <c r="K16" s="26"/>
      <c r="L16" s="26"/>
      <c r="M16" s="26"/>
      <c r="N16" s="26"/>
      <c r="O16" s="26"/>
      <c r="P16" s="26"/>
      <c r="Q16" s="26"/>
      <c r="R16" s="26"/>
      <c r="S16" s="26"/>
      <c r="T16" s="26"/>
      <c r="U16" s="26"/>
      <c r="V16" s="25"/>
      <c r="W16" s="25"/>
      <c r="X16" s="25"/>
      <c r="Y16" s="25"/>
      <c r="Z16" s="25"/>
      <c r="AA16" s="25"/>
      <c r="AB16" s="25"/>
      <c r="AC16" s="25"/>
      <c r="AD16" s="25"/>
    </row>
    <row r="17" spans="2:30" ht="15" customHeight="1">
      <c r="B17" s="255" t="s">
        <v>10</v>
      </c>
      <c r="C17" s="256"/>
      <c r="D17" s="256"/>
      <c r="E17" s="256"/>
      <c r="F17" s="256"/>
      <c r="G17" s="256"/>
      <c r="H17" s="256"/>
      <c r="I17" s="256"/>
      <c r="J17" s="256"/>
      <c r="K17" s="256"/>
      <c r="L17" s="256"/>
      <c r="M17" s="256"/>
      <c r="N17" s="256"/>
      <c r="O17" s="256"/>
      <c r="P17" s="256"/>
      <c r="Q17" s="256"/>
      <c r="R17" s="256"/>
      <c r="S17" s="256"/>
      <c r="T17" s="256"/>
      <c r="U17" s="256"/>
      <c r="V17" s="25"/>
      <c r="W17" s="25"/>
      <c r="X17" s="255" t="s">
        <v>11</v>
      </c>
      <c r="Y17" s="256"/>
      <c r="Z17" s="256"/>
      <c r="AA17" s="256"/>
      <c r="AB17" s="256"/>
      <c r="AC17" s="256"/>
      <c r="AD17" s="256"/>
    </row>
    <row r="18" spans="2:30" ht="15" customHeight="1">
      <c r="B18" s="26"/>
      <c r="C18" s="26"/>
      <c r="D18" s="26"/>
      <c r="E18" s="26"/>
      <c r="F18" s="26"/>
      <c r="G18" s="26"/>
      <c r="H18" s="26"/>
      <c r="I18" s="26"/>
      <c r="J18" s="26"/>
      <c r="K18" s="26"/>
      <c r="L18" s="26"/>
      <c r="M18" s="26"/>
      <c r="N18" s="26"/>
      <c r="O18" s="26"/>
      <c r="P18" s="26"/>
      <c r="Q18" s="26"/>
      <c r="R18" s="26"/>
      <c r="S18" s="26"/>
      <c r="T18" s="26"/>
      <c r="U18" s="26"/>
      <c r="V18" s="25"/>
      <c r="W18" s="25"/>
      <c r="X18" s="27"/>
      <c r="Y18" s="27"/>
      <c r="Z18" s="27"/>
      <c r="AA18" s="27"/>
      <c r="AB18" s="27"/>
      <c r="AC18" s="27"/>
      <c r="AD18" s="27"/>
    </row>
    <row r="19" spans="2:30" ht="15" customHeight="1">
      <c r="B19" s="255" t="s">
        <v>12</v>
      </c>
      <c r="C19" s="256"/>
      <c r="D19" s="256"/>
      <c r="E19" s="256"/>
      <c r="F19" s="256"/>
      <c r="G19" s="256"/>
      <c r="H19" s="256"/>
      <c r="I19" s="256"/>
      <c r="J19" s="256"/>
      <c r="K19" s="256"/>
      <c r="L19" s="256"/>
      <c r="M19" s="256"/>
      <c r="N19" s="256"/>
      <c r="O19" s="256"/>
      <c r="P19" s="256"/>
      <c r="Q19" s="256"/>
      <c r="R19" s="256"/>
      <c r="S19" s="256"/>
      <c r="T19" s="256"/>
      <c r="U19" s="256"/>
      <c r="V19" s="25"/>
      <c r="W19" s="25"/>
      <c r="X19" s="255" t="s">
        <v>13</v>
      </c>
      <c r="Y19" s="256"/>
      <c r="Z19" s="256"/>
      <c r="AA19" s="256"/>
      <c r="AB19" s="256"/>
      <c r="AC19" s="256"/>
      <c r="AD19" s="256"/>
    </row>
    <row r="20" spans="2:30" ht="15" customHeight="1">
      <c r="B20" s="26"/>
      <c r="C20" s="26"/>
      <c r="D20" s="26"/>
      <c r="E20" s="26"/>
      <c r="F20" s="26"/>
      <c r="G20" s="26"/>
      <c r="H20" s="26"/>
      <c r="I20" s="26"/>
      <c r="J20" s="26"/>
      <c r="K20" s="26"/>
      <c r="L20" s="26"/>
      <c r="M20" s="26"/>
      <c r="N20" s="26"/>
      <c r="O20" s="26"/>
      <c r="P20" s="26"/>
      <c r="Q20" s="26"/>
      <c r="R20" s="26"/>
      <c r="S20" s="26"/>
      <c r="T20" s="26"/>
      <c r="U20" s="26"/>
      <c r="V20" s="25"/>
      <c r="W20" s="25"/>
      <c r="X20" s="27"/>
      <c r="Y20" s="27"/>
      <c r="Z20" s="27"/>
      <c r="AA20" s="27"/>
      <c r="AB20" s="27"/>
      <c r="AC20" s="27"/>
      <c r="AD20" s="27"/>
    </row>
    <row r="21" spans="2:30" ht="30" customHeight="1">
      <c r="B21" s="257" t="s">
        <v>14</v>
      </c>
      <c r="C21" s="256"/>
      <c r="D21" s="256"/>
      <c r="E21" s="256"/>
      <c r="F21" s="256"/>
      <c r="G21" s="256"/>
      <c r="H21" s="256"/>
      <c r="I21" s="256"/>
      <c r="J21" s="256"/>
      <c r="K21" s="256"/>
      <c r="L21" s="256"/>
      <c r="M21" s="256"/>
      <c r="N21" s="256"/>
      <c r="O21" s="256"/>
      <c r="P21" s="256"/>
      <c r="Q21" s="256"/>
      <c r="R21" s="256"/>
      <c r="S21" s="256"/>
      <c r="T21" s="256"/>
      <c r="U21" s="256"/>
      <c r="V21" s="25"/>
      <c r="W21" s="25"/>
      <c r="X21" s="27"/>
      <c r="Y21" s="27"/>
      <c r="Z21" s="27"/>
      <c r="AA21" s="27"/>
      <c r="AB21" s="27"/>
      <c r="AC21" s="27"/>
      <c r="AD21" s="27"/>
    </row>
    <row r="22" spans="2:30" ht="15" customHeight="1">
      <c r="B22" s="26"/>
      <c r="C22" s="26"/>
      <c r="D22" s="26"/>
      <c r="E22" s="26"/>
      <c r="F22" s="26"/>
      <c r="G22" s="26"/>
      <c r="H22" s="26"/>
      <c r="I22" s="26"/>
      <c r="J22" s="26"/>
      <c r="K22" s="26"/>
      <c r="L22" s="26"/>
      <c r="M22" s="26"/>
      <c r="N22" s="26"/>
      <c r="O22" s="26"/>
      <c r="P22" s="26"/>
      <c r="Q22" s="26"/>
      <c r="R22" s="26"/>
      <c r="S22" s="26"/>
      <c r="T22" s="26"/>
      <c r="U22" s="26"/>
      <c r="V22" s="25"/>
      <c r="W22" s="25"/>
      <c r="X22" s="27"/>
      <c r="Y22" s="27"/>
      <c r="Z22" s="27"/>
      <c r="AA22" s="27"/>
      <c r="AB22" s="27"/>
      <c r="AC22" s="27"/>
      <c r="AD22" s="27"/>
    </row>
    <row r="23" spans="2:30" ht="15" customHeight="1">
      <c r="B23" s="255" t="s">
        <v>15</v>
      </c>
      <c r="C23" s="256"/>
      <c r="D23" s="256"/>
      <c r="E23" s="256"/>
      <c r="F23" s="256"/>
      <c r="G23" s="256"/>
      <c r="H23" s="256"/>
      <c r="I23" s="256"/>
      <c r="J23" s="256"/>
      <c r="K23" s="256"/>
      <c r="L23" s="256"/>
      <c r="M23" s="256"/>
      <c r="N23" s="256"/>
      <c r="O23" s="256"/>
      <c r="P23" s="256"/>
      <c r="Q23" s="256"/>
      <c r="R23" s="256"/>
      <c r="S23" s="256"/>
      <c r="T23" s="256"/>
      <c r="U23" s="256"/>
      <c r="V23" s="25"/>
      <c r="W23" s="25"/>
      <c r="X23" s="25"/>
      <c r="Y23" s="25"/>
      <c r="Z23" s="25"/>
      <c r="AA23" s="25"/>
      <c r="AB23" s="25"/>
      <c r="AC23" s="25"/>
      <c r="AD23" s="25"/>
    </row>
    <row r="24" spans="2:30" ht="15" customHeight="1"/>
    <row r="25" spans="2:30" ht="15" customHeight="1"/>
    <row r="26" spans="2:30" ht="15" customHeight="1"/>
    <row r="27" spans="2:30" ht="15" customHeight="1"/>
    <row r="28" spans="2:30" ht="15" customHeight="1"/>
    <row r="29" spans="2:30" ht="15" customHeight="1"/>
  </sheetData>
  <mergeCells count="16">
    <mergeCell ref="B1:AD1"/>
    <mergeCell ref="B3:AD3"/>
    <mergeCell ref="B5:AD5"/>
    <mergeCell ref="B7:U7"/>
    <mergeCell ref="B9:U9"/>
    <mergeCell ref="B23:U23"/>
    <mergeCell ref="B11:U11"/>
    <mergeCell ref="B13:U13"/>
    <mergeCell ref="X13:AD13"/>
    <mergeCell ref="B15:U15"/>
    <mergeCell ref="X15:AD15"/>
    <mergeCell ref="B17:U17"/>
    <mergeCell ref="X17:AD17"/>
    <mergeCell ref="X19:AD19"/>
    <mergeCell ref="B19:U19"/>
    <mergeCell ref="B21:U21"/>
  </mergeCells>
  <hyperlinks>
    <hyperlink ref="B7" location="Presentación!AA7" display="Presentación" xr:uid="{00000000-0004-0000-0000-000000000000}"/>
    <hyperlink ref="B9" location="Informantes!AA7" display="Informantes" xr:uid="{00000000-0004-0000-0000-000001000000}"/>
    <hyperlink ref="B11" location="Participantes!AA7" display="Participantes" xr:uid="{00000000-0004-0000-0000-000002000000}"/>
    <hyperlink ref="B13" location="CNSIPEF_2022_M2_Secc1!AA7" display="Sección I. Ingresos, egresos y población privada de la libertad" xr:uid="{00000000-0004-0000-0000-000003000000}"/>
    <hyperlink ref="X13" location="CNSIPEF_2022_M2_Secc1!AA7" display="Preguntas 1.1 a 1.70" xr:uid="{00000000-0004-0000-0000-000004000000}"/>
    <hyperlink ref="B15" location="CNSIPEF_2022_M2_Secc2!AA7" display="Sección II. Ejercicio de funciones específicas" xr:uid="{00000000-0004-0000-0000-000005000000}"/>
    <hyperlink ref="X15" location="CNSIPEF_2022_M2_Secc2!AA7" display="Preguntas 2.1 a 2.40" xr:uid="{00000000-0004-0000-0000-000006000000}"/>
    <hyperlink ref="B17" location="CNSIPEF_2022_M2_Secc3!AA7" display="Sección III. Protección de derechos humanos" xr:uid="{00000000-0004-0000-0000-000007000000}"/>
    <hyperlink ref="X17" location="CNSIPEF_2022_M2_Secc3!AA7" display="Preguntas 3.1 a 3.8" xr:uid="{00000000-0004-0000-0000-000008000000}"/>
    <hyperlink ref="B19" location="CNSIPEF_2022_M2_Secc4!AA7" display="Sección IV. Servicios postpenales" xr:uid="{00000000-0004-0000-0000-000009000000}"/>
    <hyperlink ref="X19" location="CNSIPEF_2022_M2_Secc4!AA7" display="Preguntas 4.1 a 4.3" xr:uid="{00000000-0004-0000-0000-00000A000000}"/>
    <hyperlink ref="B21" location="Complemento!AA7" display="Complemento!AA7" xr:uid="{00000000-0004-0000-0000-00000B000000}"/>
    <hyperlink ref="B23" location="Glosario!AA7" display="Glosario" xr:uid="{00000000-0004-0000-0000-00000C000000}"/>
  </hyperlinks>
  <pageMargins left="0.70866141732283472" right="0.70866141732283472" top="0.74803149606299213" bottom="0.74803149606299213" header="0.31496062992125978" footer="0.31496062992125978"/>
  <pageSetup scale="75" orientation="portrait"/>
  <headerFooter>
    <oddHeader>&amp;CMódulo 2
Índice</oddHeader>
    <oddFooter>&amp;LCenso Nacional de Sistema Penitenciario Federal 2022&amp;R&amp;P de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18"/>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3</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AA7" s="261" t="s">
        <v>2</v>
      </c>
      <c r="AB7" s="256"/>
      <c r="AC7" s="256"/>
      <c r="AD7" s="256"/>
    </row>
    <row r="8" spans="2:30" ht="15" customHeight="1" thickBot="1"/>
    <row r="9" spans="2:30" ht="15" customHeight="1">
      <c r="B9" s="6"/>
      <c r="C9" s="5" t="s">
        <v>16</v>
      </c>
      <c r="D9" s="4"/>
      <c r="E9" s="4"/>
      <c r="F9" s="4"/>
      <c r="G9" s="4"/>
      <c r="H9" s="4"/>
      <c r="I9" s="4"/>
      <c r="J9" s="4"/>
      <c r="K9" s="4"/>
      <c r="L9" s="12"/>
      <c r="N9" s="11"/>
      <c r="O9" s="10" t="s">
        <v>17</v>
      </c>
      <c r="P9" s="9"/>
      <c r="Q9" s="9"/>
      <c r="R9" s="9"/>
      <c r="S9" s="9"/>
      <c r="T9" s="9"/>
      <c r="U9" s="9"/>
      <c r="V9" s="9"/>
      <c r="W9" s="9"/>
      <c r="X9" s="9"/>
      <c r="Y9" s="9"/>
      <c r="Z9" s="9"/>
      <c r="AA9" s="9"/>
      <c r="AB9" s="9"/>
      <c r="AC9" s="9"/>
      <c r="AD9" s="3"/>
    </row>
    <row r="10" spans="2:30" ht="144" customHeight="1" thickBot="1">
      <c r="B10" s="2"/>
      <c r="C10" s="262" t="s">
        <v>18</v>
      </c>
      <c r="D10" s="263"/>
      <c r="E10" s="263"/>
      <c r="F10" s="263"/>
      <c r="G10" s="263"/>
      <c r="H10" s="263"/>
      <c r="I10" s="263"/>
      <c r="J10" s="263"/>
      <c r="K10" s="263"/>
      <c r="L10" s="8"/>
      <c r="N10" s="7"/>
      <c r="O10" s="262" t="s">
        <v>19</v>
      </c>
      <c r="P10" s="263"/>
      <c r="Q10" s="263"/>
      <c r="R10" s="263"/>
      <c r="S10" s="263"/>
      <c r="T10" s="263"/>
      <c r="U10" s="263"/>
      <c r="V10" s="263"/>
      <c r="W10" s="263"/>
      <c r="X10" s="263"/>
      <c r="Y10" s="263"/>
      <c r="Z10" s="263"/>
      <c r="AA10" s="263"/>
      <c r="AB10" s="263"/>
      <c r="AC10" s="263"/>
      <c r="AD10" s="1"/>
    </row>
    <row r="11" spans="2:30" ht="15" customHeight="1" thickBot="1"/>
    <row r="12" spans="2:30" ht="15" customHeight="1">
      <c r="B12" s="6"/>
      <c r="C12" s="5" t="s">
        <v>20</v>
      </c>
      <c r="D12" s="4"/>
      <c r="E12" s="4"/>
      <c r="F12" s="4"/>
      <c r="G12" s="4"/>
      <c r="H12" s="4"/>
      <c r="I12" s="4"/>
      <c r="J12" s="4"/>
      <c r="K12" s="4"/>
      <c r="L12" s="4"/>
      <c r="M12" s="4"/>
      <c r="N12" s="4"/>
      <c r="O12" s="4"/>
      <c r="P12" s="4"/>
      <c r="Q12" s="4"/>
      <c r="R12" s="4"/>
      <c r="S12" s="4"/>
      <c r="T12" s="4"/>
      <c r="U12" s="4"/>
      <c r="V12" s="4"/>
      <c r="W12" s="4"/>
      <c r="X12" s="4"/>
      <c r="Y12" s="4"/>
      <c r="Z12" s="4"/>
      <c r="AA12" s="4"/>
      <c r="AB12" s="4"/>
      <c r="AC12" s="4"/>
      <c r="AD12" s="3"/>
    </row>
    <row r="13" spans="2:30" ht="36" customHeight="1" thickBot="1">
      <c r="B13" s="2"/>
      <c r="C13" s="262" t="s">
        <v>21</v>
      </c>
      <c r="D13" s="263"/>
      <c r="E13" s="263"/>
      <c r="F13" s="263"/>
      <c r="G13" s="263"/>
      <c r="H13" s="263"/>
      <c r="I13" s="263"/>
      <c r="J13" s="263"/>
      <c r="K13" s="263"/>
      <c r="L13" s="263"/>
      <c r="M13" s="263"/>
      <c r="N13" s="263"/>
      <c r="O13" s="263"/>
      <c r="P13" s="263"/>
      <c r="Q13" s="263"/>
      <c r="R13" s="263"/>
      <c r="S13" s="263"/>
      <c r="T13" s="263"/>
      <c r="U13" s="263"/>
      <c r="V13" s="263"/>
      <c r="W13" s="263"/>
      <c r="X13" s="263"/>
      <c r="Y13" s="263"/>
      <c r="Z13" s="263"/>
      <c r="AA13" s="263"/>
      <c r="AB13" s="263"/>
      <c r="AC13" s="263"/>
      <c r="AD13" s="1"/>
    </row>
    <row r="14" spans="2:30" ht="15" customHeight="1" thickBot="1"/>
    <row r="15" spans="2:30" ht="15" customHeight="1">
      <c r="B15" s="29"/>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1"/>
    </row>
    <row r="16" spans="2:30" ht="48" customHeight="1">
      <c r="B16" s="16"/>
      <c r="C16" s="260" t="s">
        <v>22</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
    </row>
    <row r="17" spans="2:30" ht="6.75" customHeight="1">
      <c r="B17" s="16"/>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28"/>
    </row>
    <row r="18" spans="2:30" ht="36" customHeight="1">
      <c r="B18" s="16"/>
      <c r="C18" s="260" t="s">
        <v>23</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8"/>
    </row>
    <row r="19" spans="2:30" ht="6.75" customHeight="1">
      <c r="B19" s="16"/>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28"/>
    </row>
    <row r="20" spans="2:30" ht="15" customHeight="1">
      <c r="B20" s="16"/>
      <c r="C20" s="260" t="s">
        <v>24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
    </row>
    <row r="21" spans="2:30" ht="6.75" customHeight="1">
      <c r="B21" s="16"/>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28"/>
    </row>
    <row r="22" spans="2:30" ht="48" customHeight="1">
      <c r="B22" s="16"/>
      <c r="C22" s="15"/>
      <c r="D22" s="260" t="s">
        <v>25</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
    </row>
    <row r="23" spans="2:30" ht="6.75" customHeight="1">
      <c r="B23" s="16"/>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28"/>
    </row>
    <row r="24" spans="2:30" ht="36" customHeight="1">
      <c r="B24" s="16"/>
      <c r="C24" s="260" t="s">
        <v>26</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8"/>
    </row>
    <row r="25" spans="2:30" ht="6.75" customHeight="1">
      <c r="B25" s="16"/>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28"/>
    </row>
    <row r="26" spans="2:30" ht="60" customHeight="1">
      <c r="B26" s="16"/>
      <c r="C26" s="260" t="s">
        <v>27</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8"/>
    </row>
    <row r="27" spans="2:30" ht="6.75" customHeight="1">
      <c r="B27" s="16"/>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28"/>
    </row>
    <row r="28" spans="2:30" ht="48" customHeight="1">
      <c r="B28" s="16"/>
      <c r="C28" s="260" t="s">
        <v>28</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8"/>
    </row>
    <row r="29" spans="2:30" ht="6.75" customHeight="1">
      <c r="B29" s="16"/>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28"/>
    </row>
    <row r="30" spans="2:30" ht="48" customHeight="1">
      <c r="B30" s="16"/>
      <c r="C30" s="260" t="s">
        <v>29</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8"/>
    </row>
    <row r="31" spans="2:30" ht="6.75" customHeight="1">
      <c r="B31" s="16"/>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28"/>
    </row>
    <row r="32" spans="2:30" ht="84" customHeight="1">
      <c r="B32" s="16"/>
      <c r="C32" s="260" t="s">
        <v>30</v>
      </c>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8"/>
    </row>
    <row r="33" spans="2:30" ht="6.75" customHeight="1">
      <c r="B33" s="16"/>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28"/>
    </row>
    <row r="34" spans="2:30" s="40" customFormat="1" ht="72" customHeight="1">
      <c r="B34" s="38"/>
      <c r="C34" s="260" t="s">
        <v>31</v>
      </c>
      <c r="D34" s="264"/>
      <c r="E34" s="264"/>
      <c r="F34" s="264"/>
      <c r="G34" s="264"/>
      <c r="H34" s="264"/>
      <c r="I34" s="264"/>
      <c r="J34" s="264"/>
      <c r="K34" s="264"/>
      <c r="L34" s="264"/>
      <c r="M34" s="264"/>
      <c r="N34" s="264"/>
      <c r="O34" s="264"/>
      <c r="P34" s="264"/>
      <c r="Q34" s="264"/>
      <c r="R34" s="264"/>
      <c r="S34" s="264"/>
      <c r="T34" s="264"/>
      <c r="U34" s="264"/>
      <c r="V34" s="264"/>
      <c r="W34" s="264"/>
      <c r="X34" s="264"/>
      <c r="Y34" s="264"/>
      <c r="Z34" s="264"/>
      <c r="AA34" s="264"/>
      <c r="AB34" s="264"/>
      <c r="AC34" s="264"/>
      <c r="AD34" s="39"/>
    </row>
    <row r="35" spans="2:30" s="40" customFormat="1" ht="6.75" customHeight="1">
      <c r="B35" s="38"/>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2"/>
    </row>
    <row r="36" spans="2:30" s="40" customFormat="1" ht="36" customHeight="1">
      <c r="B36" s="38"/>
      <c r="C36" s="260" t="s">
        <v>32</v>
      </c>
      <c r="D36" s="264"/>
      <c r="E36" s="264"/>
      <c r="F36" s="264"/>
      <c r="G36" s="264"/>
      <c r="H36" s="264"/>
      <c r="I36" s="264"/>
      <c r="J36" s="264"/>
      <c r="K36" s="264"/>
      <c r="L36" s="264"/>
      <c r="M36" s="264"/>
      <c r="N36" s="264"/>
      <c r="O36" s="264"/>
      <c r="P36" s="264"/>
      <c r="Q36" s="264"/>
      <c r="R36" s="264"/>
      <c r="S36" s="264"/>
      <c r="T36" s="264"/>
      <c r="U36" s="264"/>
      <c r="V36" s="264"/>
      <c r="W36" s="264"/>
      <c r="X36" s="264"/>
      <c r="Y36" s="264"/>
      <c r="Z36" s="264"/>
      <c r="AA36" s="264"/>
      <c r="AB36" s="264"/>
      <c r="AC36" s="264"/>
      <c r="AD36" s="42"/>
    </row>
    <row r="37" spans="2:30" s="40" customFormat="1" ht="6.75" customHeight="1">
      <c r="B37" s="38"/>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2"/>
    </row>
    <row r="38" spans="2:30" s="40" customFormat="1" ht="72" customHeight="1">
      <c r="B38" s="38"/>
      <c r="C38" s="260" t="s">
        <v>33</v>
      </c>
      <c r="D38" s="264"/>
      <c r="E38" s="264"/>
      <c r="F38" s="264"/>
      <c r="G38" s="264"/>
      <c r="H38" s="264"/>
      <c r="I38" s="264"/>
      <c r="J38" s="264"/>
      <c r="K38" s="264"/>
      <c r="L38" s="264"/>
      <c r="M38" s="264"/>
      <c r="N38" s="264"/>
      <c r="O38" s="264"/>
      <c r="P38" s="264"/>
      <c r="Q38" s="264"/>
      <c r="R38" s="264"/>
      <c r="S38" s="264"/>
      <c r="T38" s="264"/>
      <c r="U38" s="264"/>
      <c r="V38" s="264"/>
      <c r="W38" s="264"/>
      <c r="X38" s="264"/>
      <c r="Y38" s="264"/>
      <c r="Z38" s="264"/>
      <c r="AA38" s="264"/>
      <c r="AB38" s="264"/>
      <c r="AC38" s="264"/>
      <c r="AD38" s="42"/>
    </row>
    <row r="39" spans="2:30" ht="6.75" customHeight="1">
      <c r="B39" s="16"/>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28"/>
    </row>
    <row r="40" spans="2:30" s="40" customFormat="1" ht="15" customHeight="1">
      <c r="B40" s="38"/>
      <c r="C40" s="260" t="s">
        <v>34</v>
      </c>
      <c r="D40" s="264"/>
      <c r="E40" s="264"/>
      <c r="F40" s="264"/>
      <c r="G40" s="264"/>
      <c r="H40" s="264"/>
      <c r="I40" s="264"/>
      <c r="J40" s="264"/>
      <c r="K40" s="264"/>
      <c r="L40" s="264"/>
      <c r="M40" s="264"/>
      <c r="N40" s="264"/>
      <c r="O40" s="264"/>
      <c r="P40" s="264"/>
      <c r="Q40" s="264"/>
      <c r="R40" s="264"/>
      <c r="S40" s="264"/>
      <c r="T40" s="264"/>
      <c r="U40" s="264"/>
      <c r="V40" s="264"/>
      <c r="W40" s="264"/>
      <c r="X40" s="264"/>
      <c r="Y40" s="264"/>
      <c r="Z40" s="264"/>
      <c r="AA40" s="264"/>
      <c r="AB40" s="264"/>
      <c r="AC40" s="264"/>
      <c r="AD40" s="39"/>
    </row>
    <row r="41" spans="2:30" s="40" customFormat="1" ht="6.75" customHeight="1">
      <c r="B41" s="38"/>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2"/>
    </row>
    <row r="42" spans="2:30" s="40" customFormat="1" ht="24" customHeight="1">
      <c r="B42" s="38"/>
      <c r="C42" s="41"/>
      <c r="D42" s="260" t="s">
        <v>35</v>
      </c>
      <c r="E42" s="264"/>
      <c r="F42" s="264"/>
      <c r="G42" s="264"/>
      <c r="H42" s="264"/>
      <c r="I42" s="264"/>
      <c r="J42" s="264"/>
      <c r="K42" s="264"/>
      <c r="L42" s="264"/>
      <c r="M42" s="264"/>
      <c r="N42" s="264"/>
      <c r="O42" s="264"/>
      <c r="P42" s="264"/>
      <c r="Q42" s="264"/>
      <c r="R42" s="264"/>
      <c r="S42" s="264"/>
      <c r="T42" s="264"/>
      <c r="U42" s="264"/>
      <c r="V42" s="264"/>
      <c r="W42" s="264"/>
      <c r="X42" s="264"/>
      <c r="Y42" s="264"/>
      <c r="Z42" s="264"/>
      <c r="AA42" s="264"/>
      <c r="AB42" s="264"/>
      <c r="AC42" s="264"/>
      <c r="AD42" s="43"/>
    </row>
    <row r="43" spans="2:30" s="40" customFormat="1" ht="6.75" customHeight="1">
      <c r="B43" s="38"/>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2"/>
    </row>
    <row r="44" spans="2:30" ht="15" customHeight="1">
      <c r="B44" s="16"/>
      <c r="C44" s="260" t="s">
        <v>36</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8"/>
    </row>
    <row r="45" spans="2:30" ht="6.75" customHeight="1">
      <c r="B45" s="16"/>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28"/>
    </row>
    <row r="46" spans="2:30" ht="24" customHeight="1">
      <c r="B46" s="16"/>
      <c r="C46" s="15"/>
      <c r="D46" s="260" t="s">
        <v>37</v>
      </c>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8"/>
    </row>
    <row r="47" spans="2:30" ht="6.75" customHeight="1">
      <c r="B47" s="16"/>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28"/>
    </row>
    <row r="48" spans="2:30" ht="24" customHeight="1">
      <c r="B48" s="16"/>
      <c r="C48" s="15"/>
      <c r="D48" s="260" t="s">
        <v>38</v>
      </c>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8"/>
    </row>
    <row r="49" spans="2:30" ht="6.75" customHeight="1">
      <c r="B49" s="16"/>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28"/>
    </row>
    <row r="50" spans="2:30" ht="24" customHeight="1">
      <c r="B50" s="16"/>
      <c r="C50" s="15"/>
      <c r="D50" s="260" t="s">
        <v>39</v>
      </c>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8"/>
    </row>
    <row r="51" spans="2:30" ht="6.75" customHeight="1">
      <c r="B51" s="16"/>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28"/>
    </row>
    <row r="52" spans="2:30" ht="36" customHeight="1">
      <c r="B52" s="16"/>
      <c r="C52" s="15"/>
      <c r="D52" s="260" t="s">
        <v>40</v>
      </c>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8"/>
    </row>
    <row r="53" spans="2:30" ht="6.75" customHeight="1">
      <c r="B53" s="16"/>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28"/>
    </row>
    <row r="54" spans="2:30" ht="15" customHeight="1">
      <c r="B54" s="16"/>
      <c r="C54" s="15"/>
      <c r="D54" s="260" t="s">
        <v>41</v>
      </c>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c r="AC54" s="256"/>
      <c r="AD54" s="28"/>
    </row>
    <row r="55" spans="2:30" ht="6.75" customHeight="1">
      <c r="B55" s="16"/>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28"/>
    </row>
    <row r="56" spans="2:30" ht="36" customHeight="1">
      <c r="B56" s="16"/>
      <c r="C56" s="260" t="s">
        <v>42</v>
      </c>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8"/>
    </row>
    <row r="57" spans="2:30" ht="6.75" customHeight="1">
      <c r="B57" s="16"/>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28"/>
    </row>
    <row r="58" spans="2:30" ht="48" customHeight="1">
      <c r="B58" s="16"/>
      <c r="C58" s="260" t="s">
        <v>43</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8"/>
    </row>
    <row r="59" spans="2:30" ht="6.75" customHeight="1">
      <c r="B59" s="16"/>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28"/>
    </row>
    <row r="60" spans="2:30" ht="15" customHeight="1">
      <c r="B60" s="16"/>
      <c r="C60" s="260" t="s">
        <v>44</v>
      </c>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c r="AC60" s="256"/>
      <c r="AD60" s="28"/>
    </row>
    <row r="61" spans="2:30" ht="6.75" customHeight="1">
      <c r="B61" s="16"/>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28"/>
    </row>
    <row r="62" spans="2:30" ht="48" customHeight="1">
      <c r="B62" s="16"/>
      <c r="C62" s="15"/>
      <c r="D62" s="260" t="s">
        <v>45</v>
      </c>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8"/>
    </row>
    <row r="63" spans="2:30" ht="6.75" customHeight="1">
      <c r="B63" s="16"/>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28"/>
    </row>
    <row r="64" spans="2:30" ht="60" customHeight="1">
      <c r="B64" s="16"/>
      <c r="C64" s="260" t="s">
        <v>46</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8"/>
    </row>
    <row r="65" spans="2:30" ht="6.75" customHeight="1">
      <c r="B65" s="16"/>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28"/>
    </row>
    <row r="66" spans="2:30" ht="60" customHeight="1">
      <c r="B66" s="16"/>
      <c r="C66" s="260" t="s">
        <v>47</v>
      </c>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8"/>
    </row>
    <row r="67" spans="2:30" ht="6.75" customHeight="1">
      <c r="B67" s="16"/>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28"/>
    </row>
    <row r="68" spans="2:30" ht="24" customHeight="1">
      <c r="B68" s="16"/>
      <c r="C68" s="260" t="s">
        <v>48</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
    </row>
    <row r="69" spans="2:30" ht="15" customHeight="1" thickBot="1">
      <c r="B69" s="32"/>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6"/>
    </row>
    <row r="70" spans="2:30" ht="15" customHeight="1" thickBot="1">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spans="2:30" ht="15" customHeight="1">
      <c r="B71" s="29"/>
      <c r="C71" s="30"/>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1"/>
    </row>
    <row r="72" spans="2:30" ht="36" customHeight="1">
      <c r="B72" s="16"/>
      <c r="C72" s="260" t="s">
        <v>49</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8"/>
    </row>
    <row r="73" spans="2:30" ht="6.75" customHeight="1">
      <c r="B73" s="16"/>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c r="AA73" s="203"/>
      <c r="AB73" s="203"/>
      <c r="AC73" s="203"/>
      <c r="AD73" s="28"/>
    </row>
    <row r="74" spans="2:30" ht="48" customHeight="1">
      <c r="B74" s="16"/>
      <c r="C74" s="260" t="s">
        <v>50</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8"/>
    </row>
    <row r="75" spans="2:30" ht="6.75" customHeight="1">
      <c r="B75" s="16"/>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c r="AA75" s="203"/>
      <c r="AB75" s="203"/>
      <c r="AC75" s="203"/>
      <c r="AD75" s="28"/>
    </row>
    <row r="76" spans="2:30" ht="36" customHeight="1">
      <c r="B76" s="16"/>
      <c r="C76" s="260" t="s">
        <v>51</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8"/>
    </row>
    <row r="77" spans="2:30" ht="6.75" customHeight="1">
      <c r="B77" s="16"/>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203"/>
      <c r="AB77" s="203"/>
      <c r="AC77" s="203"/>
      <c r="AD77" s="28"/>
    </row>
    <row r="78" spans="2:30" ht="24" customHeight="1">
      <c r="B78" s="16"/>
      <c r="C78" s="260" t="s">
        <v>52</v>
      </c>
      <c r="D78" s="256"/>
      <c r="E78" s="256"/>
      <c r="F78" s="256"/>
      <c r="G78" s="256"/>
      <c r="H78" s="256"/>
      <c r="I78" s="256"/>
      <c r="J78" s="256"/>
      <c r="K78" s="256"/>
      <c r="L78" s="256"/>
      <c r="M78" s="256"/>
      <c r="N78" s="256"/>
      <c r="O78" s="256"/>
      <c r="P78" s="256"/>
      <c r="Q78" s="256"/>
      <c r="R78" s="256"/>
      <c r="S78" s="256"/>
      <c r="T78" s="256"/>
      <c r="U78" s="256"/>
      <c r="V78" s="256"/>
      <c r="W78" s="256"/>
      <c r="X78" s="256"/>
      <c r="Y78" s="256"/>
      <c r="Z78" s="256"/>
      <c r="AA78" s="256"/>
      <c r="AB78" s="256"/>
      <c r="AC78" s="256"/>
      <c r="AD78" s="28"/>
    </row>
    <row r="79" spans="2:30" ht="6.75" customHeight="1">
      <c r="B79" s="16"/>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8"/>
    </row>
    <row r="80" spans="2:30" ht="24" customHeight="1">
      <c r="B80" s="16"/>
      <c r="C80" s="260" t="s">
        <v>53</v>
      </c>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8"/>
    </row>
    <row r="81" spans="2:30" ht="6.75" customHeight="1">
      <c r="B81" s="16"/>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8"/>
    </row>
    <row r="82" spans="2:30" ht="15" customHeight="1">
      <c r="B82" s="16"/>
      <c r="C82" s="203"/>
      <c r="D82" s="203"/>
      <c r="E82" s="203"/>
      <c r="F82" s="265" t="s">
        <v>54</v>
      </c>
      <c r="G82" s="266"/>
      <c r="H82" s="266"/>
      <c r="I82" s="266"/>
      <c r="J82" s="267"/>
      <c r="K82" s="265" t="s">
        <v>55</v>
      </c>
      <c r="L82" s="266"/>
      <c r="M82" s="266"/>
      <c r="N82" s="266"/>
      <c r="O82" s="266"/>
      <c r="P82" s="266"/>
      <c r="Q82" s="266"/>
      <c r="R82" s="266"/>
      <c r="S82" s="266"/>
      <c r="T82" s="266"/>
      <c r="U82" s="266"/>
      <c r="V82" s="266"/>
      <c r="W82" s="266"/>
      <c r="X82" s="266"/>
      <c r="Y82" s="266"/>
      <c r="Z82" s="267"/>
      <c r="AA82" s="203"/>
      <c r="AB82" s="203"/>
      <c r="AC82" s="203"/>
      <c r="AD82" s="28"/>
    </row>
    <row r="83" spans="2:30" ht="24" customHeight="1">
      <c r="B83" s="16"/>
      <c r="C83" s="203"/>
      <c r="D83" s="203"/>
      <c r="E83" s="203"/>
      <c r="F83" s="268" t="s">
        <v>56</v>
      </c>
      <c r="G83" s="266"/>
      <c r="H83" s="266"/>
      <c r="I83" s="266"/>
      <c r="J83" s="267"/>
      <c r="K83" s="268" t="s">
        <v>57</v>
      </c>
      <c r="L83" s="266"/>
      <c r="M83" s="266"/>
      <c r="N83" s="266"/>
      <c r="O83" s="266"/>
      <c r="P83" s="266"/>
      <c r="Q83" s="266"/>
      <c r="R83" s="266"/>
      <c r="S83" s="266"/>
      <c r="T83" s="266"/>
      <c r="U83" s="266"/>
      <c r="V83" s="266"/>
      <c r="W83" s="266"/>
      <c r="X83" s="266"/>
      <c r="Y83" s="266"/>
      <c r="Z83" s="267"/>
      <c r="AA83" s="203"/>
      <c r="AB83" s="203"/>
      <c r="AC83" s="203"/>
      <c r="AD83" s="28"/>
    </row>
    <row r="84" spans="2:30" ht="15" customHeight="1">
      <c r="B84" s="16"/>
      <c r="C84" s="203"/>
      <c r="D84" s="203"/>
      <c r="E84" s="203"/>
      <c r="F84" s="268" t="s">
        <v>56</v>
      </c>
      <c r="G84" s="266"/>
      <c r="H84" s="266"/>
      <c r="I84" s="266"/>
      <c r="J84" s="267"/>
      <c r="K84" s="268" t="s">
        <v>58</v>
      </c>
      <c r="L84" s="266"/>
      <c r="M84" s="266"/>
      <c r="N84" s="266"/>
      <c r="O84" s="266"/>
      <c r="P84" s="266"/>
      <c r="Q84" s="266"/>
      <c r="R84" s="266"/>
      <c r="S84" s="266"/>
      <c r="T84" s="266"/>
      <c r="U84" s="266"/>
      <c r="V84" s="266"/>
      <c r="W84" s="266"/>
      <c r="X84" s="266"/>
      <c r="Y84" s="266"/>
      <c r="Z84" s="267"/>
      <c r="AA84" s="203"/>
      <c r="AB84" s="203"/>
      <c r="AC84" s="203"/>
      <c r="AD84" s="28"/>
    </row>
    <row r="85" spans="2:30" ht="36" customHeight="1">
      <c r="B85" s="16"/>
      <c r="C85" s="203"/>
      <c r="D85" s="203"/>
      <c r="E85" s="203"/>
      <c r="F85" s="268" t="s">
        <v>56</v>
      </c>
      <c r="G85" s="266"/>
      <c r="H85" s="266"/>
      <c r="I85" s="266"/>
      <c r="J85" s="267"/>
      <c r="K85" s="268" t="s">
        <v>59</v>
      </c>
      <c r="L85" s="266"/>
      <c r="M85" s="266"/>
      <c r="N85" s="266"/>
      <c r="O85" s="266"/>
      <c r="P85" s="266"/>
      <c r="Q85" s="266"/>
      <c r="R85" s="266"/>
      <c r="S85" s="266"/>
      <c r="T85" s="266"/>
      <c r="U85" s="266"/>
      <c r="V85" s="266"/>
      <c r="W85" s="266"/>
      <c r="X85" s="266"/>
      <c r="Y85" s="266"/>
      <c r="Z85" s="267"/>
      <c r="AA85" s="203"/>
      <c r="AB85" s="203"/>
      <c r="AC85" s="203"/>
      <c r="AD85" s="28"/>
    </row>
    <row r="86" spans="2:30" ht="15" customHeight="1">
      <c r="B86" s="16"/>
      <c r="C86" s="203"/>
      <c r="D86" s="203"/>
      <c r="E86" s="203"/>
      <c r="F86" s="268" t="s">
        <v>56</v>
      </c>
      <c r="G86" s="266"/>
      <c r="H86" s="266"/>
      <c r="I86" s="266"/>
      <c r="J86" s="267"/>
      <c r="K86" s="268" t="s">
        <v>60</v>
      </c>
      <c r="L86" s="266"/>
      <c r="M86" s="266"/>
      <c r="N86" s="266"/>
      <c r="O86" s="266"/>
      <c r="P86" s="266"/>
      <c r="Q86" s="266"/>
      <c r="R86" s="266"/>
      <c r="S86" s="266"/>
      <c r="T86" s="266"/>
      <c r="U86" s="266"/>
      <c r="V86" s="266"/>
      <c r="W86" s="266"/>
      <c r="X86" s="266"/>
      <c r="Y86" s="266"/>
      <c r="Z86" s="267"/>
      <c r="AA86" s="203"/>
      <c r="AB86" s="203"/>
      <c r="AC86" s="203"/>
      <c r="AD86" s="28"/>
    </row>
    <row r="87" spans="2:30" ht="24" customHeight="1">
      <c r="B87" s="16"/>
      <c r="C87" s="203"/>
      <c r="D87" s="203"/>
      <c r="E87" s="203"/>
      <c r="F87" s="268" t="s">
        <v>56</v>
      </c>
      <c r="G87" s="266"/>
      <c r="H87" s="266"/>
      <c r="I87" s="266"/>
      <c r="J87" s="267"/>
      <c r="K87" s="268" t="s">
        <v>61</v>
      </c>
      <c r="L87" s="266"/>
      <c r="M87" s="266"/>
      <c r="N87" s="266"/>
      <c r="O87" s="266"/>
      <c r="P87" s="266"/>
      <c r="Q87" s="266"/>
      <c r="R87" s="266"/>
      <c r="S87" s="266"/>
      <c r="T87" s="266"/>
      <c r="U87" s="266"/>
      <c r="V87" s="266"/>
      <c r="W87" s="266"/>
      <c r="X87" s="266"/>
      <c r="Y87" s="266"/>
      <c r="Z87" s="267"/>
      <c r="AA87" s="203"/>
      <c r="AB87" s="203"/>
      <c r="AC87" s="203"/>
      <c r="AD87" s="28"/>
    </row>
    <row r="88" spans="2:30" ht="6.75" customHeight="1">
      <c r="B88" s="16"/>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c r="AA88" s="203"/>
      <c r="AB88" s="203"/>
      <c r="AC88" s="203"/>
      <c r="AD88" s="28"/>
    </row>
    <row r="89" spans="2:30" ht="24" customHeight="1">
      <c r="B89" s="16"/>
      <c r="C89" s="260" t="s">
        <v>62</v>
      </c>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8"/>
    </row>
    <row r="90" spans="2:30" ht="6.75" customHeight="1">
      <c r="B90" s="16"/>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8"/>
    </row>
    <row r="91" spans="2:30" ht="15" customHeight="1">
      <c r="B91" s="16"/>
      <c r="C91" s="15"/>
      <c r="D91" s="189" t="s">
        <v>63</v>
      </c>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28"/>
    </row>
    <row r="92" spans="2:30" ht="6.75" customHeight="1">
      <c r="B92" s="16"/>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8"/>
    </row>
    <row r="93" spans="2:30" ht="24" customHeight="1">
      <c r="B93" s="16"/>
      <c r="C93" s="15"/>
      <c r="D93" s="260" t="s">
        <v>64</v>
      </c>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8"/>
    </row>
    <row r="94" spans="2:30" ht="6.75" customHeight="1">
      <c r="B94" s="16"/>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8"/>
    </row>
    <row r="95" spans="2:30" ht="15" customHeight="1">
      <c r="B95" s="16"/>
      <c r="C95" s="15"/>
      <c r="D95" s="189" t="s">
        <v>65</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28"/>
    </row>
    <row r="96" spans="2:30" ht="6.75" customHeight="1">
      <c r="B96" s="16"/>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8"/>
    </row>
    <row r="97" spans="2:30" ht="24" customHeight="1">
      <c r="B97" s="16"/>
      <c r="C97" s="15"/>
      <c r="D97" s="270" t="s">
        <v>66</v>
      </c>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8"/>
    </row>
    <row r="98" spans="2:30" ht="6.75" customHeight="1">
      <c r="B98" s="16"/>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8"/>
    </row>
    <row r="99" spans="2:30" ht="24" customHeight="1">
      <c r="B99" s="16"/>
      <c r="C99" s="15"/>
      <c r="D99" s="269" t="s">
        <v>67</v>
      </c>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8"/>
    </row>
    <row r="100" spans="2:30" ht="6.75" customHeight="1">
      <c r="B100" s="16"/>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8"/>
    </row>
    <row r="101" spans="2:30" ht="15" customHeight="1">
      <c r="B101" s="16"/>
      <c r="C101" s="15"/>
      <c r="D101" s="274" t="s">
        <v>68</v>
      </c>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8"/>
    </row>
    <row r="102" spans="2:30" ht="15" customHeight="1" thickBot="1">
      <c r="B102" s="32"/>
      <c r="C102" s="33"/>
      <c r="D102" s="34"/>
      <c r="E102" s="34"/>
      <c r="F102" s="34"/>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6"/>
    </row>
    <row r="103" spans="2:30" ht="15" customHeight="1" thickBot="1"/>
    <row r="104" spans="2:30" ht="15" customHeight="1">
      <c r="B104" s="29"/>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1"/>
    </row>
    <row r="105" spans="2:30" ht="24" customHeight="1">
      <c r="B105" s="16"/>
      <c r="C105" s="260" t="s">
        <v>69</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8"/>
    </row>
    <row r="106" spans="2:30" ht="6.75" customHeight="1">
      <c r="B106" s="16"/>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8"/>
    </row>
    <row r="107" spans="2:30" ht="15" customHeight="1">
      <c r="B107" s="16"/>
      <c r="C107" s="15"/>
      <c r="D107" s="37" t="s">
        <v>70</v>
      </c>
      <c r="E107" s="15"/>
      <c r="F107" s="15"/>
      <c r="G107" s="275" t="s">
        <v>71</v>
      </c>
      <c r="H107" s="272"/>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8"/>
    </row>
    <row r="108" spans="2:30" ht="15" customHeight="1">
      <c r="B108" s="16"/>
      <c r="C108" s="15"/>
      <c r="D108" s="15" t="s">
        <v>72</v>
      </c>
      <c r="E108" s="15"/>
      <c r="F108" s="15"/>
      <c r="G108" s="15"/>
      <c r="H108" s="15"/>
      <c r="I108" s="15"/>
      <c r="J108" s="15"/>
      <c r="K108" s="276" t="s">
        <v>73</v>
      </c>
      <c r="L108" s="266"/>
      <c r="M108" s="266"/>
      <c r="N108" s="266"/>
      <c r="O108" s="266"/>
      <c r="P108" s="266"/>
      <c r="Q108" s="266"/>
      <c r="R108" s="266"/>
      <c r="S108" s="266"/>
      <c r="T108" s="266"/>
      <c r="U108" s="266"/>
      <c r="V108" s="266"/>
      <c r="W108" s="266"/>
      <c r="X108" s="266"/>
      <c r="Y108" s="266"/>
      <c r="Z108" s="266"/>
      <c r="AA108" s="266"/>
      <c r="AB108" s="266"/>
      <c r="AC108" s="266"/>
      <c r="AD108" s="28"/>
    </row>
    <row r="109" spans="2:30" ht="15" customHeight="1">
      <c r="B109" s="16"/>
      <c r="C109" s="15"/>
      <c r="D109" s="37" t="s">
        <v>74</v>
      </c>
      <c r="E109" s="15"/>
      <c r="F109" s="15"/>
      <c r="G109" s="275" t="s">
        <v>75</v>
      </c>
      <c r="H109" s="272"/>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8"/>
    </row>
    <row r="110" spans="2:30" ht="15" customHeight="1">
      <c r="B110" s="16"/>
      <c r="C110" s="15"/>
      <c r="D110" s="37" t="s">
        <v>76</v>
      </c>
      <c r="E110" s="15"/>
      <c r="F110" s="15"/>
      <c r="G110" s="15"/>
      <c r="H110" s="15"/>
      <c r="I110" s="276" t="s">
        <v>77</v>
      </c>
      <c r="J110" s="266"/>
      <c r="K110" s="266"/>
      <c r="L110" s="266"/>
      <c r="M110" s="266"/>
      <c r="N110" s="266"/>
      <c r="O110" s="266"/>
      <c r="P110" s="266"/>
      <c r="Q110" s="266"/>
      <c r="R110" s="266"/>
      <c r="S110" s="266"/>
      <c r="T110" s="266"/>
      <c r="U110" s="266"/>
      <c r="V110" s="266"/>
      <c r="W110" s="266"/>
      <c r="X110" s="266"/>
      <c r="Y110" s="266"/>
      <c r="Z110" s="266"/>
      <c r="AA110" s="266"/>
      <c r="AB110" s="266"/>
      <c r="AC110" s="266"/>
      <c r="AD110" s="28"/>
    </row>
    <row r="111" spans="2:30" ht="15" customHeight="1">
      <c r="B111" s="16"/>
      <c r="C111" s="15"/>
      <c r="D111" s="37" t="s">
        <v>78</v>
      </c>
      <c r="E111" s="15"/>
      <c r="F111" s="15"/>
      <c r="G111" s="271" t="s">
        <v>79</v>
      </c>
      <c r="H111" s="272"/>
      <c r="I111" s="272"/>
      <c r="J111" s="272"/>
      <c r="K111" s="272"/>
      <c r="L111" s="272"/>
      <c r="M111" s="272"/>
      <c r="N111" s="272"/>
      <c r="O111" s="272"/>
      <c r="P111" s="272"/>
      <c r="Q111" s="272"/>
      <c r="R111" s="37" t="s">
        <v>80</v>
      </c>
      <c r="S111" s="37"/>
      <c r="T111" s="37"/>
      <c r="U111" s="273" t="s">
        <v>81</v>
      </c>
      <c r="V111" s="266"/>
      <c r="W111" s="266"/>
      <c r="X111" s="266"/>
      <c r="Y111" s="266"/>
      <c r="Z111" s="266"/>
      <c r="AA111" s="266"/>
      <c r="AB111" s="266"/>
      <c r="AC111" s="266"/>
      <c r="AD111" s="28"/>
    </row>
    <row r="112" spans="2:30" ht="15" customHeight="1" thickBot="1">
      <c r="B112" s="32"/>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row r="115" spans="2:30" ht="15" customHeight="1"/>
    <row r="116" spans="2:30" ht="15" customHeight="1"/>
    <row r="117" spans="2:30" ht="15" customHeight="1"/>
    <row r="118" spans="2:30" ht="15" customHeight="1"/>
  </sheetData>
  <mergeCells count="63">
    <mergeCell ref="G111:Q111"/>
    <mergeCell ref="U111:AC111"/>
    <mergeCell ref="D101:AC101"/>
    <mergeCell ref="C105:AC105"/>
    <mergeCell ref="G107:AC107"/>
    <mergeCell ref="K108:AC108"/>
    <mergeCell ref="G109:AC109"/>
    <mergeCell ref="I110:AC110"/>
    <mergeCell ref="D99:AC99"/>
    <mergeCell ref="F84:J84"/>
    <mergeCell ref="K84:Z84"/>
    <mergeCell ref="F85:J85"/>
    <mergeCell ref="K85:Z85"/>
    <mergeCell ref="F86:J86"/>
    <mergeCell ref="K86:Z86"/>
    <mergeCell ref="F87:J87"/>
    <mergeCell ref="K87:Z87"/>
    <mergeCell ref="C89:AC89"/>
    <mergeCell ref="D93:AC93"/>
    <mergeCell ref="D97:AC97"/>
    <mergeCell ref="C78:AC78"/>
    <mergeCell ref="C80:AC80"/>
    <mergeCell ref="F82:J82"/>
    <mergeCell ref="K82:Z82"/>
    <mergeCell ref="F83:J83"/>
    <mergeCell ref="K83:Z83"/>
    <mergeCell ref="C76:AC76"/>
    <mergeCell ref="D52:AC52"/>
    <mergeCell ref="D54:AC54"/>
    <mergeCell ref="C56:AC56"/>
    <mergeCell ref="C58:AC58"/>
    <mergeCell ref="C60:AC60"/>
    <mergeCell ref="D62:AC62"/>
    <mergeCell ref="C64:AC64"/>
    <mergeCell ref="C66:AC66"/>
    <mergeCell ref="C68:AC68"/>
    <mergeCell ref="C72:AC72"/>
    <mergeCell ref="C74:AC74"/>
    <mergeCell ref="D50:AC50"/>
    <mergeCell ref="C26:AC26"/>
    <mergeCell ref="C28:AC28"/>
    <mergeCell ref="C30:AC30"/>
    <mergeCell ref="C32:AC32"/>
    <mergeCell ref="C34:AC34"/>
    <mergeCell ref="C38:AC38"/>
    <mergeCell ref="C40:AC40"/>
    <mergeCell ref="D42:AC42"/>
    <mergeCell ref="C44:AC44"/>
    <mergeCell ref="D46:AC46"/>
    <mergeCell ref="D48:AC48"/>
    <mergeCell ref="C36:AC36"/>
    <mergeCell ref="C24:AC24"/>
    <mergeCell ref="B1:AD1"/>
    <mergeCell ref="B3:AD3"/>
    <mergeCell ref="B5:AD5"/>
    <mergeCell ref="AA7:AD7"/>
    <mergeCell ref="C10:K10"/>
    <mergeCell ref="O10:AC10"/>
    <mergeCell ref="C13:AC13"/>
    <mergeCell ref="C18:AC18"/>
    <mergeCell ref="C20:AC20"/>
    <mergeCell ref="D22:AC22"/>
    <mergeCell ref="C16:AC16"/>
  </mergeCells>
  <hyperlinks>
    <hyperlink ref="AA7" location="Índice!B7" display="Índice" xr:uid="{00000000-0004-0000-0100-000000000000}"/>
  </hyperlinks>
  <pageMargins left="0.70866141732283472" right="0.70866141732283472" top="0.74803149606299213" bottom="0.74803149606299213" header="0.31496062992125978" footer="0.31496062992125978"/>
  <pageSetup scale="75" orientation="portrait"/>
  <headerFooter>
    <oddHeader>&amp;CMódulo 2
Presentación</oddHeader>
    <oddFooter>&amp;LCenso Nacional de Sistema Penitenciario Federal 2022&amp;R&amp;P de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2"/>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82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00"/>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row>
    <row r="7" spans="2:30" ht="15" customHeight="1">
      <c r="B7" s="200"/>
      <c r="C7" s="201"/>
      <c r="D7" s="201"/>
      <c r="E7" s="201"/>
      <c r="F7" s="201"/>
      <c r="G7" s="201"/>
      <c r="H7" s="201"/>
      <c r="I7" s="201"/>
      <c r="J7" s="201"/>
      <c r="K7" s="201"/>
      <c r="L7" s="201"/>
      <c r="M7" s="201"/>
      <c r="N7" s="201"/>
      <c r="O7" s="201"/>
      <c r="P7" s="201"/>
      <c r="Q7" s="201"/>
      <c r="R7" s="201"/>
      <c r="S7" s="201"/>
      <c r="T7" s="201"/>
      <c r="U7" s="201"/>
      <c r="V7" s="201"/>
      <c r="W7" s="201"/>
      <c r="X7" s="201"/>
      <c r="Y7" s="201"/>
      <c r="Z7" s="201"/>
      <c r="AA7" s="261" t="s">
        <v>2</v>
      </c>
      <c r="AB7" s="256"/>
      <c r="AC7" s="256"/>
      <c r="AD7" s="256"/>
    </row>
    <row r="8" spans="2:30" ht="15" customHeight="1" thickBot="1">
      <c r="B8" s="203"/>
      <c r="C8" s="203"/>
      <c r="D8" s="203"/>
      <c r="E8" s="203"/>
      <c r="F8" s="203"/>
      <c r="G8" s="203"/>
      <c r="H8" s="203"/>
      <c r="I8" s="203"/>
      <c r="J8" s="203"/>
      <c r="K8" s="203"/>
      <c r="L8" s="203"/>
      <c r="N8" s="216"/>
    </row>
    <row r="9" spans="2:30" ht="15" customHeight="1" thickBot="1">
      <c r="B9" s="290" t="s">
        <v>83</v>
      </c>
      <c r="C9" s="285"/>
      <c r="D9" s="285"/>
      <c r="E9" s="285"/>
      <c r="F9" s="285"/>
      <c r="G9" s="285"/>
      <c r="H9" s="285"/>
      <c r="I9" s="285"/>
      <c r="J9" s="285"/>
      <c r="K9" s="285"/>
      <c r="L9" s="285"/>
      <c r="M9" s="285"/>
      <c r="N9" s="285"/>
      <c r="O9" s="285"/>
      <c r="P9" s="285"/>
      <c r="Q9" s="285"/>
      <c r="R9" s="291"/>
      <c r="T9" s="292" t="s">
        <v>84</v>
      </c>
      <c r="U9" s="293"/>
      <c r="V9" s="293"/>
      <c r="W9" s="293"/>
      <c r="X9" s="293"/>
      <c r="Y9" s="293"/>
      <c r="Z9" s="293"/>
      <c r="AA9" s="293"/>
      <c r="AB9" s="293"/>
      <c r="AC9" s="293"/>
      <c r="AD9" s="294"/>
    </row>
    <row r="10" spans="2:30" ht="48" customHeight="1" thickBot="1">
      <c r="B10" s="44"/>
      <c r="C10" s="284" t="s">
        <v>85</v>
      </c>
      <c r="D10" s="285"/>
      <c r="E10" s="285"/>
      <c r="F10" s="285"/>
      <c r="G10" s="285"/>
      <c r="H10" s="285"/>
      <c r="I10" s="285"/>
      <c r="J10" s="285"/>
      <c r="K10" s="285"/>
      <c r="L10" s="285"/>
      <c r="M10" s="285"/>
      <c r="N10" s="285"/>
      <c r="O10" s="285"/>
      <c r="P10" s="285"/>
      <c r="Q10" s="285"/>
      <c r="R10" s="45"/>
      <c r="T10" s="286" t="s">
        <v>86</v>
      </c>
      <c r="U10" s="287"/>
      <c r="V10" s="287"/>
      <c r="W10" s="287"/>
      <c r="X10" s="287"/>
      <c r="Y10" s="287"/>
      <c r="Z10" s="287"/>
      <c r="AA10" s="287"/>
      <c r="AB10" s="287"/>
      <c r="AC10" s="287"/>
      <c r="AD10" s="288"/>
    </row>
    <row r="11" spans="2:30" ht="15" customHeight="1">
      <c r="B11" s="46"/>
      <c r="R11" s="47"/>
      <c r="T11" s="46"/>
      <c r="W11" s="63"/>
      <c r="X11" s="64" t="s">
        <v>87</v>
      </c>
      <c r="Y11" s="64"/>
      <c r="Z11" s="64" t="s">
        <v>87</v>
      </c>
      <c r="AA11" s="65"/>
      <c r="AD11" s="47"/>
    </row>
    <row r="12" spans="2:30" ht="15" customHeight="1">
      <c r="B12" s="46"/>
      <c r="C12" s="37" t="s">
        <v>88</v>
      </c>
      <c r="D12" s="15"/>
      <c r="E12" s="15"/>
      <c r="F12" s="15"/>
      <c r="G12" s="15"/>
      <c r="H12" s="271"/>
      <c r="I12" s="272"/>
      <c r="J12" s="272"/>
      <c r="K12" s="272"/>
      <c r="L12" s="272"/>
      <c r="M12" s="272"/>
      <c r="N12" s="272"/>
      <c r="O12" s="272"/>
      <c r="P12" s="272"/>
      <c r="Q12" s="272"/>
      <c r="R12" s="47"/>
      <c r="T12" s="46"/>
      <c r="W12" s="15" t="s">
        <v>89</v>
      </c>
      <c r="X12" s="15"/>
      <c r="Y12" s="15" t="s">
        <v>90</v>
      </c>
      <c r="Z12" s="15"/>
      <c r="AA12" s="15" t="s">
        <v>91</v>
      </c>
      <c r="AD12" s="47"/>
    </row>
    <row r="13" spans="2:30" ht="15" customHeight="1">
      <c r="B13" s="46"/>
      <c r="C13" s="37" t="s">
        <v>92</v>
      </c>
      <c r="D13" s="15"/>
      <c r="E13" s="15"/>
      <c r="F13" s="271"/>
      <c r="G13" s="272"/>
      <c r="H13" s="272"/>
      <c r="I13" s="272"/>
      <c r="J13" s="272"/>
      <c r="K13" s="272"/>
      <c r="L13" s="272"/>
      <c r="M13" s="272"/>
      <c r="N13" s="272"/>
      <c r="O13" s="272"/>
      <c r="P13" s="272"/>
      <c r="Q13" s="272"/>
      <c r="R13" s="47"/>
      <c r="T13" s="46"/>
      <c r="U13" s="289" t="s">
        <v>93</v>
      </c>
      <c r="V13" s="266"/>
      <c r="W13" s="266"/>
      <c r="X13" s="266"/>
      <c r="Y13" s="266"/>
      <c r="Z13" s="266"/>
      <c r="AA13" s="266"/>
      <c r="AB13" s="266"/>
      <c r="AC13" s="267"/>
      <c r="AD13" s="47"/>
    </row>
    <row r="14" spans="2:30" ht="15" customHeight="1">
      <c r="B14" s="46"/>
      <c r="C14" s="37" t="s">
        <v>94</v>
      </c>
      <c r="D14" s="15"/>
      <c r="E14" s="15"/>
      <c r="F14" s="15"/>
      <c r="G14" s="273"/>
      <c r="H14" s="266"/>
      <c r="I14" s="266"/>
      <c r="J14" s="266"/>
      <c r="K14" s="266"/>
      <c r="L14" s="266"/>
      <c r="M14" s="266"/>
      <c r="N14" s="266"/>
      <c r="O14" s="266"/>
      <c r="P14" s="266"/>
      <c r="Q14" s="266"/>
      <c r="R14" s="47"/>
      <c r="T14" s="46"/>
      <c r="U14" s="277"/>
      <c r="V14" s="278"/>
      <c r="W14" s="278"/>
      <c r="X14" s="278"/>
      <c r="Y14" s="278"/>
      <c r="Z14" s="278"/>
      <c r="AA14" s="278"/>
      <c r="AB14" s="278"/>
      <c r="AC14" s="279"/>
      <c r="AD14" s="47"/>
    </row>
    <row r="15" spans="2:30" ht="15" customHeight="1">
      <c r="B15" s="46"/>
      <c r="C15" s="37" t="s">
        <v>95</v>
      </c>
      <c r="D15" s="15"/>
      <c r="E15" s="15"/>
      <c r="F15" s="15"/>
      <c r="G15" s="15"/>
      <c r="H15" s="273"/>
      <c r="I15" s="266"/>
      <c r="J15" s="266"/>
      <c r="K15" s="266"/>
      <c r="L15" s="266"/>
      <c r="M15" s="266"/>
      <c r="N15" s="266"/>
      <c r="O15" s="266"/>
      <c r="P15" s="266"/>
      <c r="Q15" s="266"/>
      <c r="R15" s="47"/>
      <c r="T15" s="46"/>
      <c r="U15" s="280"/>
      <c r="V15" s="256"/>
      <c r="W15" s="256"/>
      <c r="X15" s="256"/>
      <c r="Y15" s="256"/>
      <c r="Z15" s="256"/>
      <c r="AA15" s="256"/>
      <c r="AB15" s="256"/>
      <c r="AC15" s="281"/>
      <c r="AD15" s="47"/>
    </row>
    <row r="16" spans="2:30" ht="15" customHeight="1">
      <c r="B16" s="46"/>
      <c r="C16" s="37" t="s">
        <v>96</v>
      </c>
      <c r="D16" s="15"/>
      <c r="E16" s="15"/>
      <c r="F16" s="15"/>
      <c r="G16" s="15"/>
      <c r="H16" s="273"/>
      <c r="I16" s="266"/>
      <c r="J16" s="266"/>
      <c r="K16" s="266"/>
      <c r="L16" s="266"/>
      <c r="M16" s="266"/>
      <c r="N16" s="266"/>
      <c r="O16" s="266"/>
      <c r="P16" s="266"/>
      <c r="Q16" s="266"/>
      <c r="R16" s="47"/>
      <c r="T16" s="46"/>
      <c r="U16" s="280"/>
      <c r="V16" s="256"/>
      <c r="W16" s="256"/>
      <c r="X16" s="256"/>
      <c r="Y16" s="256"/>
      <c r="Z16" s="256"/>
      <c r="AA16" s="256"/>
      <c r="AB16" s="256"/>
      <c r="AC16" s="281"/>
      <c r="AD16" s="47"/>
    </row>
    <row r="17" spans="2:30" ht="15" customHeight="1">
      <c r="B17" s="46"/>
      <c r="C17" s="37" t="s">
        <v>74</v>
      </c>
      <c r="D17" s="15"/>
      <c r="E17" s="271"/>
      <c r="F17" s="272"/>
      <c r="G17" s="272"/>
      <c r="H17" s="272"/>
      <c r="I17" s="272"/>
      <c r="J17" s="272"/>
      <c r="K17" s="272"/>
      <c r="L17" s="272"/>
      <c r="M17" s="272"/>
      <c r="N17" s="272"/>
      <c r="O17" s="272"/>
      <c r="P17" s="272"/>
      <c r="Q17" s="272"/>
      <c r="R17" s="47"/>
      <c r="T17" s="46"/>
      <c r="U17" s="280"/>
      <c r="V17" s="256"/>
      <c r="W17" s="256"/>
      <c r="X17" s="256"/>
      <c r="Y17" s="256"/>
      <c r="Z17" s="256"/>
      <c r="AA17" s="256"/>
      <c r="AB17" s="256"/>
      <c r="AC17" s="281"/>
      <c r="AD17" s="47"/>
    </row>
    <row r="18" spans="2:30" ht="15" customHeight="1">
      <c r="B18" s="46"/>
      <c r="C18" s="37" t="s">
        <v>78</v>
      </c>
      <c r="D18" s="15"/>
      <c r="E18" s="15"/>
      <c r="F18" s="273"/>
      <c r="G18" s="266"/>
      <c r="H18" s="266"/>
      <c r="I18" s="266"/>
      <c r="J18" s="266"/>
      <c r="K18" s="266"/>
      <c r="L18" s="266"/>
      <c r="M18" s="266"/>
      <c r="N18" s="266"/>
      <c r="O18" s="266"/>
      <c r="P18" s="266"/>
      <c r="Q18" s="266"/>
      <c r="R18" s="47"/>
      <c r="T18" s="46"/>
      <c r="U18" s="280"/>
      <c r="V18" s="256"/>
      <c r="W18" s="256"/>
      <c r="X18" s="256"/>
      <c r="Y18" s="256"/>
      <c r="Z18" s="256"/>
      <c r="AA18" s="256"/>
      <c r="AB18" s="256"/>
      <c r="AC18" s="281"/>
      <c r="AD18" s="47"/>
    </row>
    <row r="19" spans="2:30" ht="15" customHeight="1">
      <c r="B19" s="46"/>
      <c r="C19" s="37" t="s">
        <v>76</v>
      </c>
      <c r="D19" s="15"/>
      <c r="E19" s="15"/>
      <c r="F19" s="51"/>
      <c r="G19" s="51"/>
      <c r="H19" s="273"/>
      <c r="I19" s="266"/>
      <c r="J19" s="266"/>
      <c r="K19" s="266"/>
      <c r="L19" s="266"/>
      <c r="M19" s="266"/>
      <c r="N19" s="266"/>
      <c r="O19" s="266"/>
      <c r="P19" s="266"/>
      <c r="Q19" s="266"/>
      <c r="R19" s="47"/>
      <c r="T19" s="46"/>
      <c r="U19" s="282"/>
      <c r="V19" s="272"/>
      <c r="W19" s="272"/>
      <c r="X19" s="272"/>
      <c r="Y19" s="272"/>
      <c r="Z19" s="272"/>
      <c r="AA19" s="272"/>
      <c r="AB19" s="272"/>
      <c r="AC19" s="283"/>
      <c r="AD19" s="47"/>
    </row>
    <row r="20" spans="2:30" ht="15" customHeight="1" thickBot="1">
      <c r="B20" s="52"/>
      <c r="C20" s="53"/>
      <c r="D20" s="53"/>
      <c r="E20" s="53"/>
      <c r="F20" s="53"/>
      <c r="G20" s="53"/>
      <c r="H20" s="53"/>
      <c r="I20" s="53"/>
      <c r="J20" s="53"/>
      <c r="K20" s="53"/>
      <c r="L20" s="53"/>
      <c r="M20" s="53"/>
      <c r="N20" s="53"/>
      <c r="O20" s="53"/>
      <c r="P20" s="53"/>
      <c r="Q20" s="53"/>
      <c r="R20" s="54"/>
      <c r="T20" s="52"/>
      <c r="U20" s="53"/>
      <c r="V20" s="53"/>
      <c r="W20" s="53"/>
      <c r="X20" s="53"/>
      <c r="Y20" s="53"/>
      <c r="Z20" s="53"/>
      <c r="AA20" s="53"/>
      <c r="AB20" s="53"/>
      <c r="AC20" s="53"/>
      <c r="AD20" s="54"/>
    </row>
    <row r="21" spans="2:30" ht="15" customHeight="1" thickBot="1"/>
    <row r="22" spans="2:30" ht="15" customHeight="1" thickBot="1">
      <c r="B22" s="290" t="s">
        <v>97</v>
      </c>
      <c r="C22" s="285"/>
      <c r="D22" s="285"/>
      <c r="E22" s="285"/>
      <c r="F22" s="285"/>
      <c r="G22" s="285"/>
      <c r="H22" s="285"/>
      <c r="I22" s="285"/>
      <c r="J22" s="285"/>
      <c r="K22" s="285"/>
      <c r="L22" s="285"/>
      <c r="M22" s="285"/>
      <c r="N22" s="285"/>
      <c r="O22" s="285"/>
      <c r="P22" s="285"/>
      <c r="Q22" s="285"/>
      <c r="R22" s="291"/>
      <c r="T22" s="292" t="s">
        <v>84</v>
      </c>
      <c r="U22" s="293"/>
      <c r="V22" s="293"/>
      <c r="W22" s="293"/>
      <c r="X22" s="293"/>
      <c r="Y22" s="293"/>
      <c r="Z22" s="293"/>
      <c r="AA22" s="293"/>
      <c r="AB22" s="293"/>
      <c r="AC22" s="293"/>
      <c r="AD22" s="294"/>
    </row>
    <row r="23" spans="2:30" ht="60" customHeight="1" thickBot="1">
      <c r="B23" s="44"/>
      <c r="C23" s="284" t="s">
        <v>98</v>
      </c>
      <c r="D23" s="285"/>
      <c r="E23" s="285"/>
      <c r="F23" s="285"/>
      <c r="G23" s="285"/>
      <c r="H23" s="285"/>
      <c r="I23" s="285"/>
      <c r="J23" s="285"/>
      <c r="K23" s="285"/>
      <c r="L23" s="285"/>
      <c r="M23" s="285"/>
      <c r="N23" s="285"/>
      <c r="O23" s="285"/>
      <c r="P23" s="285"/>
      <c r="Q23" s="285"/>
      <c r="R23" s="45"/>
      <c r="T23" s="286" t="s">
        <v>86</v>
      </c>
      <c r="U23" s="287"/>
      <c r="V23" s="287"/>
      <c r="W23" s="287"/>
      <c r="X23" s="287"/>
      <c r="Y23" s="287"/>
      <c r="Z23" s="287"/>
      <c r="AA23" s="287"/>
      <c r="AB23" s="287"/>
      <c r="AC23" s="287"/>
      <c r="AD23" s="288"/>
    </row>
    <row r="24" spans="2:30" ht="15" customHeight="1">
      <c r="B24" s="46"/>
      <c r="R24" s="47"/>
      <c r="T24" s="46"/>
      <c r="W24" s="60"/>
      <c r="X24" s="61" t="s">
        <v>87</v>
      </c>
      <c r="Y24" s="61"/>
      <c r="Z24" s="61" t="s">
        <v>87</v>
      </c>
      <c r="AA24" s="62"/>
      <c r="AD24" s="47"/>
    </row>
    <row r="25" spans="2:30" ht="15" customHeight="1">
      <c r="B25" s="46"/>
      <c r="C25" s="37" t="s">
        <v>88</v>
      </c>
      <c r="D25" s="15"/>
      <c r="E25" s="15"/>
      <c r="F25" s="15"/>
      <c r="G25" s="15"/>
      <c r="H25" s="271"/>
      <c r="I25" s="272"/>
      <c r="J25" s="272"/>
      <c r="K25" s="272"/>
      <c r="L25" s="272"/>
      <c r="M25" s="272"/>
      <c r="N25" s="272"/>
      <c r="O25" s="272"/>
      <c r="P25" s="272"/>
      <c r="Q25" s="272"/>
      <c r="R25" s="47"/>
      <c r="T25" s="46"/>
      <c r="W25" s="15" t="s">
        <v>89</v>
      </c>
      <c r="X25" s="15"/>
      <c r="Y25" s="15" t="s">
        <v>90</v>
      </c>
      <c r="Z25" s="15"/>
      <c r="AA25" s="15" t="s">
        <v>91</v>
      </c>
      <c r="AD25" s="47"/>
    </row>
    <row r="26" spans="2:30" ht="15" customHeight="1">
      <c r="B26" s="46"/>
      <c r="C26" s="37" t="s">
        <v>92</v>
      </c>
      <c r="D26" s="15"/>
      <c r="E26" s="15"/>
      <c r="F26" s="271"/>
      <c r="G26" s="272"/>
      <c r="H26" s="272"/>
      <c r="I26" s="272"/>
      <c r="J26" s="272"/>
      <c r="K26" s="272"/>
      <c r="L26" s="272"/>
      <c r="M26" s="272"/>
      <c r="N26" s="272"/>
      <c r="O26" s="272"/>
      <c r="P26" s="272"/>
      <c r="Q26" s="272"/>
      <c r="R26" s="47"/>
      <c r="T26" s="46"/>
      <c r="U26" s="289" t="s">
        <v>93</v>
      </c>
      <c r="V26" s="266"/>
      <c r="W26" s="266"/>
      <c r="X26" s="266"/>
      <c r="Y26" s="266"/>
      <c r="Z26" s="266"/>
      <c r="AA26" s="266"/>
      <c r="AB26" s="266"/>
      <c r="AC26" s="267"/>
      <c r="AD26" s="47"/>
    </row>
    <row r="27" spans="2:30" ht="15" customHeight="1">
      <c r="B27" s="46"/>
      <c r="C27" s="37" t="s">
        <v>94</v>
      </c>
      <c r="D27" s="15"/>
      <c r="E27" s="15"/>
      <c r="F27" s="15"/>
      <c r="G27" s="273"/>
      <c r="H27" s="266"/>
      <c r="I27" s="266"/>
      <c r="J27" s="266"/>
      <c r="K27" s="266"/>
      <c r="L27" s="266"/>
      <c r="M27" s="266"/>
      <c r="N27" s="266"/>
      <c r="O27" s="266"/>
      <c r="P27" s="266"/>
      <c r="Q27" s="266"/>
      <c r="R27" s="47"/>
      <c r="T27" s="46"/>
      <c r="U27" s="295"/>
      <c r="V27" s="278"/>
      <c r="W27" s="278"/>
      <c r="X27" s="278"/>
      <c r="Y27" s="278"/>
      <c r="Z27" s="278"/>
      <c r="AA27" s="278"/>
      <c r="AB27" s="278"/>
      <c r="AC27" s="279"/>
      <c r="AD27" s="47"/>
    </row>
    <row r="28" spans="2:30" ht="15" customHeight="1">
      <c r="B28" s="46"/>
      <c r="C28" s="37" t="s">
        <v>95</v>
      </c>
      <c r="D28" s="15"/>
      <c r="E28" s="15"/>
      <c r="F28" s="15"/>
      <c r="G28" s="15"/>
      <c r="H28" s="273"/>
      <c r="I28" s="266"/>
      <c r="J28" s="266"/>
      <c r="K28" s="266"/>
      <c r="L28" s="266"/>
      <c r="M28" s="266"/>
      <c r="N28" s="266"/>
      <c r="O28" s="266"/>
      <c r="P28" s="266"/>
      <c r="Q28" s="266"/>
      <c r="R28" s="47"/>
      <c r="T28" s="46"/>
      <c r="U28" s="280"/>
      <c r="V28" s="256"/>
      <c r="W28" s="256"/>
      <c r="X28" s="256"/>
      <c r="Y28" s="256"/>
      <c r="Z28" s="256"/>
      <c r="AA28" s="256"/>
      <c r="AB28" s="256"/>
      <c r="AC28" s="281"/>
      <c r="AD28" s="47"/>
    </row>
    <row r="29" spans="2:30" ht="15" customHeight="1">
      <c r="B29" s="46"/>
      <c r="C29" s="37" t="s">
        <v>96</v>
      </c>
      <c r="D29" s="15"/>
      <c r="E29" s="15"/>
      <c r="F29" s="15"/>
      <c r="G29" s="15"/>
      <c r="H29" s="273"/>
      <c r="I29" s="266"/>
      <c r="J29" s="266"/>
      <c r="K29" s="266"/>
      <c r="L29" s="266"/>
      <c r="M29" s="266"/>
      <c r="N29" s="266"/>
      <c r="O29" s="266"/>
      <c r="P29" s="266"/>
      <c r="Q29" s="266"/>
      <c r="R29" s="47"/>
      <c r="T29" s="46"/>
      <c r="U29" s="280"/>
      <c r="V29" s="256"/>
      <c r="W29" s="256"/>
      <c r="X29" s="256"/>
      <c r="Y29" s="256"/>
      <c r="Z29" s="256"/>
      <c r="AA29" s="256"/>
      <c r="AB29" s="256"/>
      <c r="AC29" s="281"/>
      <c r="AD29" s="47"/>
    </row>
    <row r="30" spans="2:30" ht="15" customHeight="1">
      <c r="B30" s="46"/>
      <c r="C30" s="37" t="s">
        <v>74</v>
      </c>
      <c r="D30" s="15"/>
      <c r="E30" s="271"/>
      <c r="F30" s="272"/>
      <c r="G30" s="272"/>
      <c r="H30" s="272"/>
      <c r="I30" s="272"/>
      <c r="J30" s="272"/>
      <c r="K30" s="272"/>
      <c r="L30" s="272"/>
      <c r="M30" s="272"/>
      <c r="N30" s="272"/>
      <c r="O30" s="272"/>
      <c r="P30" s="272"/>
      <c r="Q30" s="272"/>
      <c r="R30" s="47"/>
      <c r="T30" s="46"/>
      <c r="U30" s="280"/>
      <c r="V30" s="256"/>
      <c r="W30" s="256"/>
      <c r="X30" s="256"/>
      <c r="Y30" s="256"/>
      <c r="Z30" s="256"/>
      <c r="AA30" s="256"/>
      <c r="AB30" s="256"/>
      <c r="AC30" s="281"/>
      <c r="AD30" s="47"/>
    </row>
    <row r="31" spans="2:30" ht="15" customHeight="1">
      <c r="B31" s="46"/>
      <c r="C31" s="37" t="s">
        <v>78</v>
      </c>
      <c r="D31" s="15"/>
      <c r="E31" s="15"/>
      <c r="F31" s="273"/>
      <c r="G31" s="266"/>
      <c r="H31" s="266"/>
      <c r="I31" s="266"/>
      <c r="J31" s="266"/>
      <c r="K31" s="266"/>
      <c r="L31" s="266"/>
      <c r="M31" s="266"/>
      <c r="N31" s="266"/>
      <c r="O31" s="266"/>
      <c r="P31" s="266"/>
      <c r="Q31" s="266"/>
      <c r="R31" s="47"/>
      <c r="T31" s="46"/>
      <c r="U31" s="280"/>
      <c r="V31" s="256"/>
      <c r="W31" s="256"/>
      <c r="X31" s="256"/>
      <c r="Y31" s="256"/>
      <c r="Z31" s="256"/>
      <c r="AA31" s="256"/>
      <c r="AB31" s="256"/>
      <c r="AC31" s="281"/>
      <c r="AD31" s="47"/>
    </row>
    <row r="32" spans="2:30" ht="15" customHeight="1">
      <c r="B32" s="46"/>
      <c r="C32" s="37" t="s">
        <v>76</v>
      </c>
      <c r="D32" s="15"/>
      <c r="E32" s="15"/>
      <c r="F32" s="51"/>
      <c r="G32" s="51"/>
      <c r="H32" s="273"/>
      <c r="I32" s="266"/>
      <c r="J32" s="266"/>
      <c r="K32" s="266"/>
      <c r="L32" s="266"/>
      <c r="M32" s="266"/>
      <c r="N32" s="266"/>
      <c r="O32" s="266"/>
      <c r="P32" s="266"/>
      <c r="Q32" s="266"/>
      <c r="R32" s="47"/>
      <c r="T32" s="46"/>
      <c r="U32" s="282"/>
      <c r="V32" s="272"/>
      <c r="W32" s="272"/>
      <c r="X32" s="272"/>
      <c r="Y32" s="272"/>
      <c r="Z32" s="272"/>
      <c r="AA32" s="272"/>
      <c r="AB32" s="272"/>
      <c r="AC32" s="283"/>
      <c r="AD32" s="47"/>
    </row>
    <row r="33" spans="2:30" ht="15" customHeight="1" thickBot="1">
      <c r="B33" s="52"/>
      <c r="C33" s="53"/>
      <c r="D33" s="53"/>
      <c r="E33" s="53"/>
      <c r="F33" s="53"/>
      <c r="G33" s="53"/>
      <c r="H33" s="53"/>
      <c r="I33" s="53"/>
      <c r="J33" s="53"/>
      <c r="K33" s="53"/>
      <c r="L33" s="53"/>
      <c r="M33" s="53"/>
      <c r="N33" s="53"/>
      <c r="O33" s="53"/>
      <c r="P33" s="53"/>
      <c r="Q33" s="53"/>
      <c r="R33" s="54"/>
      <c r="T33" s="52"/>
      <c r="U33" s="53"/>
      <c r="V33" s="53"/>
      <c r="W33" s="53"/>
      <c r="X33" s="53"/>
      <c r="Y33" s="53"/>
      <c r="Z33" s="53"/>
      <c r="AA33" s="53"/>
      <c r="AB33" s="53"/>
      <c r="AC33" s="53"/>
      <c r="AD33" s="54"/>
    </row>
    <row r="34" spans="2:30" ht="15" customHeight="1" thickBot="1"/>
    <row r="35" spans="2:30" ht="15" customHeight="1" thickBot="1">
      <c r="B35" s="290" t="s">
        <v>99</v>
      </c>
      <c r="C35" s="285"/>
      <c r="D35" s="285"/>
      <c r="E35" s="285"/>
      <c r="F35" s="285"/>
      <c r="G35" s="285"/>
      <c r="H35" s="285"/>
      <c r="I35" s="285"/>
      <c r="J35" s="285"/>
      <c r="K35" s="285"/>
      <c r="L35" s="285"/>
      <c r="M35" s="285"/>
      <c r="N35" s="285"/>
      <c r="O35" s="285"/>
      <c r="P35" s="285"/>
      <c r="Q35" s="285"/>
      <c r="R35" s="291"/>
      <c r="T35" s="292" t="s">
        <v>84</v>
      </c>
      <c r="U35" s="293"/>
      <c r="V35" s="293"/>
      <c r="W35" s="293"/>
      <c r="X35" s="293"/>
      <c r="Y35" s="293"/>
      <c r="Z35" s="293"/>
      <c r="AA35" s="293"/>
      <c r="AB35" s="293"/>
      <c r="AC35" s="293"/>
      <c r="AD35" s="294"/>
    </row>
    <row r="36" spans="2:30" ht="60" customHeight="1" thickBot="1">
      <c r="B36" s="44"/>
      <c r="C36" s="284" t="s">
        <v>100</v>
      </c>
      <c r="D36" s="285"/>
      <c r="E36" s="285"/>
      <c r="F36" s="285"/>
      <c r="G36" s="285"/>
      <c r="H36" s="285"/>
      <c r="I36" s="285"/>
      <c r="J36" s="285"/>
      <c r="K36" s="285"/>
      <c r="L36" s="285"/>
      <c r="M36" s="285"/>
      <c r="N36" s="285"/>
      <c r="O36" s="285"/>
      <c r="P36" s="285"/>
      <c r="Q36" s="285"/>
      <c r="R36" s="45"/>
      <c r="T36" s="286" t="s">
        <v>86</v>
      </c>
      <c r="U36" s="287"/>
      <c r="V36" s="287"/>
      <c r="W36" s="287"/>
      <c r="X36" s="287"/>
      <c r="Y36" s="287"/>
      <c r="Z36" s="287"/>
      <c r="AA36" s="287"/>
      <c r="AB36" s="287"/>
      <c r="AC36" s="287"/>
      <c r="AD36" s="288"/>
    </row>
    <row r="37" spans="2:30" ht="15" customHeight="1">
      <c r="B37" s="46"/>
      <c r="R37" s="47"/>
      <c r="T37" s="46"/>
      <c r="W37" s="48"/>
      <c r="X37" s="49" t="s">
        <v>87</v>
      </c>
      <c r="Y37" s="49"/>
      <c r="Z37" s="49" t="s">
        <v>87</v>
      </c>
      <c r="AA37" s="50"/>
      <c r="AD37" s="47"/>
    </row>
    <row r="38" spans="2:30" ht="15" customHeight="1">
      <c r="B38" s="46"/>
      <c r="C38" s="37" t="s">
        <v>88</v>
      </c>
      <c r="D38" s="15"/>
      <c r="E38" s="15"/>
      <c r="F38" s="15"/>
      <c r="G38" s="15"/>
      <c r="H38" s="271"/>
      <c r="I38" s="272"/>
      <c r="J38" s="272"/>
      <c r="K38" s="272"/>
      <c r="L38" s="272"/>
      <c r="M38" s="272"/>
      <c r="N38" s="272"/>
      <c r="O38" s="272"/>
      <c r="P38" s="272"/>
      <c r="Q38" s="272"/>
      <c r="R38" s="47"/>
      <c r="T38" s="46"/>
      <c r="W38" s="15" t="s">
        <v>89</v>
      </c>
      <c r="X38" s="15"/>
      <c r="Y38" s="15" t="s">
        <v>90</v>
      </c>
      <c r="Z38" s="15"/>
      <c r="AA38" s="15" t="s">
        <v>91</v>
      </c>
      <c r="AD38" s="47"/>
    </row>
    <row r="39" spans="2:30" ht="15" customHeight="1">
      <c r="B39" s="46"/>
      <c r="C39" s="37" t="s">
        <v>92</v>
      </c>
      <c r="D39" s="15"/>
      <c r="E39" s="15"/>
      <c r="F39" s="271"/>
      <c r="G39" s="272"/>
      <c r="H39" s="272"/>
      <c r="I39" s="272"/>
      <c r="J39" s="272"/>
      <c r="K39" s="272"/>
      <c r="L39" s="272"/>
      <c r="M39" s="272"/>
      <c r="N39" s="272"/>
      <c r="O39" s="272"/>
      <c r="P39" s="272"/>
      <c r="Q39" s="272"/>
      <c r="R39" s="47"/>
      <c r="T39" s="46"/>
      <c r="U39" s="289" t="s">
        <v>93</v>
      </c>
      <c r="V39" s="266"/>
      <c r="W39" s="266"/>
      <c r="X39" s="266"/>
      <c r="Y39" s="266"/>
      <c r="Z39" s="266"/>
      <c r="AA39" s="266"/>
      <c r="AB39" s="266"/>
      <c r="AC39" s="267"/>
      <c r="AD39" s="47"/>
    </row>
    <row r="40" spans="2:30" ht="15" customHeight="1">
      <c r="B40" s="46"/>
      <c r="C40" s="37" t="s">
        <v>94</v>
      </c>
      <c r="D40" s="15"/>
      <c r="E40" s="15"/>
      <c r="F40" s="15"/>
      <c r="G40" s="273"/>
      <c r="H40" s="266"/>
      <c r="I40" s="266"/>
      <c r="J40" s="266"/>
      <c r="K40" s="266"/>
      <c r="L40" s="266"/>
      <c r="M40" s="266"/>
      <c r="N40" s="266"/>
      <c r="O40" s="266"/>
      <c r="P40" s="266"/>
      <c r="Q40" s="266"/>
      <c r="R40" s="47"/>
      <c r="T40" s="46"/>
      <c r="U40" s="295"/>
      <c r="V40" s="278"/>
      <c r="W40" s="278"/>
      <c r="X40" s="278"/>
      <c r="Y40" s="278"/>
      <c r="Z40" s="278"/>
      <c r="AA40" s="278"/>
      <c r="AB40" s="278"/>
      <c r="AC40" s="279"/>
      <c r="AD40" s="47"/>
    </row>
    <row r="41" spans="2:30" ht="15" customHeight="1">
      <c r="B41" s="46"/>
      <c r="C41" s="37" t="s">
        <v>95</v>
      </c>
      <c r="D41" s="15"/>
      <c r="E41" s="15"/>
      <c r="F41" s="15"/>
      <c r="G41" s="15"/>
      <c r="H41" s="273"/>
      <c r="I41" s="266"/>
      <c r="J41" s="266"/>
      <c r="K41" s="266"/>
      <c r="L41" s="266"/>
      <c r="M41" s="266"/>
      <c r="N41" s="266"/>
      <c r="O41" s="266"/>
      <c r="P41" s="266"/>
      <c r="Q41" s="266"/>
      <c r="R41" s="47"/>
      <c r="T41" s="46"/>
      <c r="U41" s="280"/>
      <c r="V41" s="256"/>
      <c r="W41" s="256"/>
      <c r="X41" s="256"/>
      <c r="Y41" s="256"/>
      <c r="Z41" s="256"/>
      <c r="AA41" s="256"/>
      <c r="AB41" s="256"/>
      <c r="AC41" s="281"/>
      <c r="AD41" s="47"/>
    </row>
    <row r="42" spans="2:30" ht="15" customHeight="1">
      <c r="B42" s="46"/>
      <c r="C42" s="37" t="s">
        <v>96</v>
      </c>
      <c r="D42" s="15"/>
      <c r="E42" s="15"/>
      <c r="F42" s="15"/>
      <c r="G42" s="15"/>
      <c r="H42" s="273"/>
      <c r="I42" s="266"/>
      <c r="J42" s="266"/>
      <c r="K42" s="266"/>
      <c r="L42" s="266"/>
      <c r="M42" s="266"/>
      <c r="N42" s="266"/>
      <c r="O42" s="266"/>
      <c r="P42" s="266"/>
      <c r="Q42" s="266"/>
      <c r="R42" s="47"/>
      <c r="T42" s="46"/>
      <c r="U42" s="280"/>
      <c r="V42" s="256"/>
      <c r="W42" s="256"/>
      <c r="X42" s="256"/>
      <c r="Y42" s="256"/>
      <c r="Z42" s="256"/>
      <c r="AA42" s="256"/>
      <c r="AB42" s="256"/>
      <c r="AC42" s="281"/>
      <c r="AD42" s="47"/>
    </row>
    <row r="43" spans="2:30" ht="15" customHeight="1">
      <c r="B43" s="46"/>
      <c r="C43" s="37" t="s">
        <v>74</v>
      </c>
      <c r="D43" s="15"/>
      <c r="E43" s="271"/>
      <c r="F43" s="272"/>
      <c r="G43" s="272"/>
      <c r="H43" s="272"/>
      <c r="I43" s="272"/>
      <c r="J43" s="272"/>
      <c r="K43" s="272"/>
      <c r="L43" s="272"/>
      <c r="M43" s="272"/>
      <c r="N43" s="272"/>
      <c r="O43" s="272"/>
      <c r="P43" s="272"/>
      <c r="Q43" s="272"/>
      <c r="R43" s="47"/>
      <c r="T43" s="46"/>
      <c r="U43" s="280"/>
      <c r="V43" s="256"/>
      <c r="W43" s="256"/>
      <c r="X43" s="256"/>
      <c r="Y43" s="256"/>
      <c r="Z43" s="256"/>
      <c r="AA43" s="256"/>
      <c r="AB43" s="256"/>
      <c r="AC43" s="281"/>
      <c r="AD43" s="47"/>
    </row>
    <row r="44" spans="2:30" ht="15" customHeight="1">
      <c r="B44" s="46"/>
      <c r="C44" s="37" t="s">
        <v>78</v>
      </c>
      <c r="D44" s="15"/>
      <c r="E44" s="15"/>
      <c r="F44" s="273"/>
      <c r="G44" s="266"/>
      <c r="H44" s="266"/>
      <c r="I44" s="266"/>
      <c r="J44" s="266"/>
      <c r="K44" s="266"/>
      <c r="L44" s="266"/>
      <c r="M44" s="266"/>
      <c r="N44" s="266"/>
      <c r="O44" s="266"/>
      <c r="P44" s="266"/>
      <c r="Q44" s="266"/>
      <c r="R44" s="47"/>
      <c r="T44" s="46"/>
      <c r="U44" s="280"/>
      <c r="V44" s="256"/>
      <c r="W44" s="256"/>
      <c r="X44" s="256"/>
      <c r="Y44" s="256"/>
      <c r="Z44" s="256"/>
      <c r="AA44" s="256"/>
      <c r="AB44" s="256"/>
      <c r="AC44" s="281"/>
      <c r="AD44" s="47"/>
    </row>
    <row r="45" spans="2:30" ht="15" customHeight="1">
      <c r="B45" s="46"/>
      <c r="C45" s="37" t="s">
        <v>76</v>
      </c>
      <c r="D45" s="15"/>
      <c r="E45" s="15"/>
      <c r="F45" s="51"/>
      <c r="G45" s="51"/>
      <c r="H45" s="273"/>
      <c r="I45" s="266"/>
      <c r="J45" s="266"/>
      <c r="K45" s="266"/>
      <c r="L45" s="266"/>
      <c r="M45" s="266"/>
      <c r="N45" s="266"/>
      <c r="O45" s="266"/>
      <c r="P45" s="266"/>
      <c r="Q45" s="266"/>
      <c r="R45" s="47"/>
      <c r="T45" s="46"/>
      <c r="U45" s="282"/>
      <c r="V45" s="272"/>
      <c r="W45" s="272"/>
      <c r="X45" s="272"/>
      <c r="Y45" s="272"/>
      <c r="Z45" s="272"/>
      <c r="AA45" s="272"/>
      <c r="AB45" s="272"/>
      <c r="AC45" s="283"/>
      <c r="AD45" s="47"/>
    </row>
    <row r="46" spans="2:30" ht="15" customHeight="1" thickBot="1">
      <c r="B46" s="52"/>
      <c r="C46" s="53"/>
      <c r="D46" s="53"/>
      <c r="E46" s="53"/>
      <c r="F46" s="53"/>
      <c r="G46" s="53"/>
      <c r="H46" s="53"/>
      <c r="I46" s="53"/>
      <c r="J46" s="53"/>
      <c r="K46" s="53"/>
      <c r="L46" s="53"/>
      <c r="M46" s="53"/>
      <c r="N46" s="53"/>
      <c r="O46" s="53"/>
      <c r="P46" s="53"/>
      <c r="Q46" s="53"/>
      <c r="R46" s="54"/>
      <c r="T46" s="52"/>
      <c r="U46" s="53"/>
      <c r="V46" s="53"/>
      <c r="W46" s="53"/>
      <c r="X46" s="53"/>
      <c r="Y46" s="53"/>
      <c r="Z46" s="53"/>
      <c r="AA46" s="53"/>
      <c r="AB46" s="53"/>
      <c r="AC46" s="53"/>
      <c r="AD46" s="54"/>
    </row>
    <row r="47" spans="2:30" ht="15" customHeight="1" thickBot="1"/>
    <row r="48" spans="2:30">
      <c r="B48" s="55"/>
      <c r="C48" s="56" t="s">
        <v>101</v>
      </c>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7"/>
    </row>
    <row r="49" spans="2:30" ht="72" customHeight="1" thickBot="1">
      <c r="B49" s="58"/>
      <c r="C49" s="296"/>
      <c r="D49" s="297"/>
      <c r="E49" s="297"/>
      <c r="F49" s="297"/>
      <c r="G49" s="297"/>
      <c r="H49" s="297"/>
      <c r="I49" s="297"/>
      <c r="J49" s="297"/>
      <c r="K49" s="297"/>
      <c r="L49" s="297"/>
      <c r="M49" s="297"/>
      <c r="N49" s="297"/>
      <c r="O49" s="297"/>
      <c r="P49" s="297"/>
      <c r="Q49" s="297"/>
      <c r="R49" s="297"/>
      <c r="S49" s="297"/>
      <c r="T49" s="297"/>
      <c r="U49" s="297"/>
      <c r="V49" s="297"/>
      <c r="W49" s="297"/>
      <c r="X49" s="297"/>
      <c r="Y49" s="297"/>
      <c r="Z49" s="297"/>
      <c r="AA49" s="297"/>
      <c r="AB49" s="297"/>
      <c r="AC49" s="297"/>
      <c r="AD49" s="59"/>
    </row>
    <row r="51" spans="2:30" ht="15" customHeight="1">
      <c r="B51" s="203"/>
      <c r="C51" s="203"/>
      <c r="D51" s="203"/>
      <c r="E51" s="203"/>
      <c r="F51" s="203"/>
      <c r="G51" s="203"/>
      <c r="H51" s="203"/>
      <c r="I51" s="203"/>
      <c r="J51" s="203"/>
      <c r="K51" s="203"/>
      <c r="L51" s="203"/>
      <c r="N51" s="216"/>
    </row>
    <row r="52" spans="2:30" ht="15" customHeight="1"/>
  </sheetData>
  <mergeCells count="47">
    <mergeCell ref="C49:AC49"/>
    <mergeCell ref="F39:Q39"/>
    <mergeCell ref="U39:AC39"/>
    <mergeCell ref="G40:Q40"/>
    <mergeCell ref="U40:AC45"/>
    <mergeCell ref="H41:Q41"/>
    <mergeCell ref="H42:Q42"/>
    <mergeCell ref="E43:Q43"/>
    <mergeCell ref="F44:Q44"/>
    <mergeCell ref="H45:Q45"/>
    <mergeCell ref="B35:R35"/>
    <mergeCell ref="T35:AD35"/>
    <mergeCell ref="C36:Q36"/>
    <mergeCell ref="T36:AD36"/>
    <mergeCell ref="H38:Q38"/>
    <mergeCell ref="F26:Q26"/>
    <mergeCell ref="U26:AC26"/>
    <mergeCell ref="G27:Q27"/>
    <mergeCell ref="U27:AC32"/>
    <mergeCell ref="H28:Q28"/>
    <mergeCell ref="H29:Q29"/>
    <mergeCell ref="E30:Q30"/>
    <mergeCell ref="F31:Q31"/>
    <mergeCell ref="H32:Q32"/>
    <mergeCell ref="B22:R22"/>
    <mergeCell ref="T22:AD22"/>
    <mergeCell ref="C23:Q23"/>
    <mergeCell ref="T23:AD23"/>
    <mergeCell ref="H25:Q25"/>
    <mergeCell ref="B1:AD1"/>
    <mergeCell ref="B3:AD3"/>
    <mergeCell ref="B5:AD5"/>
    <mergeCell ref="AA7:AD7"/>
    <mergeCell ref="B9:R9"/>
    <mergeCell ref="T9:AD9"/>
    <mergeCell ref="G14:Q14"/>
    <mergeCell ref="U14:AC19"/>
    <mergeCell ref="H15:Q15"/>
    <mergeCell ref="C10:Q10"/>
    <mergeCell ref="T10:AD10"/>
    <mergeCell ref="H12:Q12"/>
    <mergeCell ref="F13:Q13"/>
    <mergeCell ref="U13:AC13"/>
    <mergeCell ref="H16:Q16"/>
    <mergeCell ref="E17:Q17"/>
    <mergeCell ref="F18:Q18"/>
    <mergeCell ref="H19:Q19"/>
  </mergeCells>
  <hyperlinks>
    <hyperlink ref="AA7" location="Índice!B9" display="Índice" xr:uid="{00000000-0004-0000-0200-000000000000}"/>
  </hyperlinks>
  <pageMargins left="0.70866141732283472" right="0.70866141732283472" top="0.74803149606299213" bottom="0.74803149606299213" header="0.31496062992125978" footer="0.31496062992125978"/>
  <pageSetup scale="75" orientation="portrait"/>
  <headerFooter>
    <oddHeader>&amp;CMódulo 2
Informantes</oddHeader>
    <oddFooter>&amp;LCenso Nacional de Sistema Penitenciario Federal 2022&amp;R&amp;P de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68"/>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98" t="s">
        <v>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c r="B6" s="70"/>
    </row>
    <row r="7" spans="1:31" ht="15" customHeight="1">
      <c r="B7" s="70"/>
      <c r="AA7" s="261" t="s">
        <v>2</v>
      </c>
      <c r="AB7" s="256"/>
      <c r="AC7" s="256"/>
      <c r="AD7" s="256"/>
    </row>
    <row r="8" spans="1:31" ht="15" customHeight="1" thickBot="1">
      <c r="B8" s="70"/>
    </row>
    <row r="9" spans="1:31" ht="15" customHeight="1" thickBot="1">
      <c r="B9" s="290" t="s">
        <v>102</v>
      </c>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91"/>
    </row>
    <row r="10" spans="1:31" ht="24" customHeight="1">
      <c r="A10" s="68"/>
      <c r="B10" s="299" t="s">
        <v>103</v>
      </c>
      <c r="C10" s="302" t="s">
        <v>104</v>
      </c>
      <c r="D10" s="303"/>
      <c r="E10" s="304"/>
      <c r="F10" s="302" t="s">
        <v>105</v>
      </c>
      <c r="G10" s="303"/>
      <c r="H10" s="304"/>
      <c r="I10" s="302" t="s">
        <v>106</v>
      </c>
      <c r="J10" s="303"/>
      <c r="K10" s="304"/>
      <c r="L10" s="302" t="s">
        <v>107</v>
      </c>
      <c r="M10" s="303"/>
      <c r="N10" s="304"/>
      <c r="O10" s="302" t="s">
        <v>108</v>
      </c>
      <c r="P10" s="303"/>
      <c r="Q10" s="303"/>
      <c r="R10" s="304"/>
      <c r="S10" s="302" t="s">
        <v>109</v>
      </c>
      <c r="T10" s="303"/>
      <c r="U10" s="304"/>
      <c r="V10" s="302" t="s">
        <v>110</v>
      </c>
      <c r="W10" s="303"/>
      <c r="X10" s="304"/>
      <c r="Y10" s="302" t="s">
        <v>111</v>
      </c>
      <c r="Z10" s="308"/>
      <c r="AA10" s="308"/>
      <c r="AB10" s="308"/>
      <c r="AC10" s="308"/>
      <c r="AD10" s="309"/>
      <c r="AE10" s="68"/>
    </row>
    <row r="11" spans="1:31" ht="15" customHeight="1">
      <c r="B11" s="300"/>
      <c r="C11" s="305"/>
      <c r="D11" s="306"/>
      <c r="E11" s="307"/>
      <c r="F11" s="305"/>
      <c r="G11" s="306"/>
      <c r="H11" s="307"/>
      <c r="I11" s="305"/>
      <c r="J11" s="306"/>
      <c r="K11" s="307"/>
      <c r="L11" s="305"/>
      <c r="M11" s="306"/>
      <c r="N11" s="307"/>
      <c r="O11" s="305"/>
      <c r="P11" s="306"/>
      <c r="Q11" s="306"/>
      <c r="R11" s="307"/>
      <c r="S11" s="305"/>
      <c r="T11" s="306"/>
      <c r="U11" s="307"/>
      <c r="V11" s="305"/>
      <c r="W11" s="306"/>
      <c r="X11" s="307"/>
      <c r="Y11" s="310" t="s">
        <v>112</v>
      </c>
      <c r="Z11" s="311"/>
      <c r="AA11" s="312"/>
      <c r="AB11" s="310" t="s">
        <v>113</v>
      </c>
      <c r="AC11" s="311"/>
      <c r="AD11" s="312"/>
    </row>
    <row r="12" spans="1:31" ht="120" customHeight="1">
      <c r="B12" s="301"/>
      <c r="C12" s="313" t="s">
        <v>114</v>
      </c>
      <c r="D12" s="311"/>
      <c r="E12" s="311"/>
      <c r="F12" s="311"/>
      <c r="G12" s="311"/>
      <c r="H12" s="311"/>
      <c r="I12" s="311"/>
      <c r="J12" s="311"/>
      <c r="K12" s="312"/>
      <c r="L12" s="313" t="s">
        <v>115</v>
      </c>
      <c r="M12" s="311"/>
      <c r="N12" s="312"/>
      <c r="O12" s="313" t="s">
        <v>116</v>
      </c>
      <c r="P12" s="311"/>
      <c r="Q12" s="311"/>
      <c r="R12" s="312"/>
      <c r="S12" s="313" t="s">
        <v>117</v>
      </c>
      <c r="T12" s="311"/>
      <c r="U12" s="312"/>
      <c r="V12" s="313" t="s">
        <v>118</v>
      </c>
      <c r="W12" s="311"/>
      <c r="X12" s="312"/>
      <c r="Y12" s="313" t="s">
        <v>119</v>
      </c>
      <c r="Z12" s="311"/>
      <c r="AA12" s="312"/>
      <c r="AB12" s="313" t="s">
        <v>120</v>
      </c>
      <c r="AC12" s="311"/>
      <c r="AD12" s="312"/>
    </row>
    <row r="13" spans="1:31" ht="36" customHeight="1">
      <c r="A13" s="69"/>
      <c r="B13" s="13" t="s">
        <v>121</v>
      </c>
      <c r="C13" s="314" t="s">
        <v>122</v>
      </c>
      <c r="D13" s="311"/>
      <c r="E13" s="312"/>
      <c r="F13" s="314" t="s">
        <v>123</v>
      </c>
      <c r="G13" s="311"/>
      <c r="H13" s="312"/>
      <c r="I13" s="314" t="s">
        <v>124</v>
      </c>
      <c r="J13" s="311"/>
      <c r="K13" s="312"/>
      <c r="L13" s="314" t="s">
        <v>125</v>
      </c>
      <c r="M13" s="311"/>
      <c r="N13" s="312"/>
      <c r="O13" s="314" t="s">
        <v>126</v>
      </c>
      <c r="P13" s="311"/>
      <c r="Q13" s="311"/>
      <c r="R13" s="312"/>
      <c r="S13" s="314" t="s">
        <v>127</v>
      </c>
      <c r="T13" s="311"/>
      <c r="U13" s="312"/>
      <c r="V13" s="315" t="s">
        <v>128</v>
      </c>
      <c r="W13" s="311"/>
      <c r="X13" s="312"/>
      <c r="Y13" s="314" t="s">
        <v>129</v>
      </c>
      <c r="Z13" s="311"/>
      <c r="AA13" s="312"/>
      <c r="AB13" s="314" t="s">
        <v>130</v>
      </c>
      <c r="AC13" s="311"/>
      <c r="AD13" s="312"/>
      <c r="AE13" s="69"/>
    </row>
    <row r="14" spans="1:31" ht="15" customHeight="1">
      <c r="B14" s="66" t="s">
        <v>131</v>
      </c>
      <c r="C14" s="316"/>
      <c r="D14" s="311"/>
      <c r="E14" s="312"/>
      <c r="F14" s="316"/>
      <c r="G14" s="311"/>
      <c r="H14" s="312"/>
      <c r="I14" s="316"/>
      <c r="J14" s="311"/>
      <c r="K14" s="312"/>
      <c r="L14" s="316"/>
      <c r="M14" s="311"/>
      <c r="N14" s="312"/>
      <c r="O14" s="316"/>
      <c r="P14" s="311"/>
      <c r="Q14" s="311"/>
      <c r="R14" s="312"/>
      <c r="S14" s="316"/>
      <c r="T14" s="311"/>
      <c r="U14" s="312"/>
      <c r="V14" s="316"/>
      <c r="W14" s="311"/>
      <c r="X14" s="312"/>
      <c r="Y14" s="316"/>
      <c r="Z14" s="311"/>
      <c r="AA14" s="312"/>
      <c r="AB14" s="316"/>
      <c r="AC14" s="311"/>
      <c r="AD14" s="312"/>
    </row>
    <row r="15" spans="1:31" ht="15" customHeight="1">
      <c r="B15" s="66" t="s">
        <v>132</v>
      </c>
      <c r="C15" s="316"/>
      <c r="D15" s="311"/>
      <c r="E15" s="312"/>
      <c r="F15" s="316"/>
      <c r="G15" s="311"/>
      <c r="H15" s="312"/>
      <c r="I15" s="316"/>
      <c r="J15" s="311"/>
      <c r="K15" s="312"/>
      <c r="L15" s="316"/>
      <c r="M15" s="311"/>
      <c r="N15" s="312"/>
      <c r="O15" s="316"/>
      <c r="P15" s="311"/>
      <c r="Q15" s="311"/>
      <c r="R15" s="312"/>
      <c r="S15" s="316"/>
      <c r="T15" s="311"/>
      <c r="U15" s="312"/>
      <c r="V15" s="316"/>
      <c r="W15" s="311"/>
      <c r="X15" s="312"/>
      <c r="Y15" s="316"/>
      <c r="Z15" s="311"/>
      <c r="AA15" s="312"/>
      <c r="AB15" s="316"/>
      <c r="AC15" s="311"/>
      <c r="AD15" s="312"/>
    </row>
    <row r="16" spans="1:31" ht="15" customHeight="1">
      <c r="B16" s="66" t="s">
        <v>133</v>
      </c>
      <c r="C16" s="316"/>
      <c r="D16" s="311"/>
      <c r="E16" s="312"/>
      <c r="F16" s="316"/>
      <c r="G16" s="311"/>
      <c r="H16" s="312"/>
      <c r="I16" s="316"/>
      <c r="J16" s="311"/>
      <c r="K16" s="312"/>
      <c r="L16" s="316"/>
      <c r="M16" s="311"/>
      <c r="N16" s="312"/>
      <c r="O16" s="316"/>
      <c r="P16" s="311"/>
      <c r="Q16" s="311"/>
      <c r="R16" s="312"/>
      <c r="S16" s="316"/>
      <c r="T16" s="311"/>
      <c r="U16" s="312"/>
      <c r="V16" s="316"/>
      <c r="W16" s="311"/>
      <c r="X16" s="312"/>
      <c r="Y16" s="316"/>
      <c r="Z16" s="311"/>
      <c r="AA16" s="312"/>
      <c r="AB16" s="316"/>
      <c r="AC16" s="311"/>
      <c r="AD16" s="312"/>
    </row>
    <row r="17" spans="2:30" ht="15" customHeight="1">
      <c r="B17" s="66" t="s">
        <v>134</v>
      </c>
      <c r="C17" s="316"/>
      <c r="D17" s="311"/>
      <c r="E17" s="312"/>
      <c r="F17" s="316"/>
      <c r="G17" s="311"/>
      <c r="H17" s="312"/>
      <c r="I17" s="316"/>
      <c r="J17" s="311"/>
      <c r="K17" s="312"/>
      <c r="L17" s="316"/>
      <c r="M17" s="311"/>
      <c r="N17" s="312"/>
      <c r="O17" s="316"/>
      <c r="P17" s="311"/>
      <c r="Q17" s="311"/>
      <c r="R17" s="312"/>
      <c r="S17" s="316"/>
      <c r="T17" s="311"/>
      <c r="U17" s="312"/>
      <c r="V17" s="316"/>
      <c r="W17" s="311"/>
      <c r="X17" s="312"/>
      <c r="Y17" s="316"/>
      <c r="Z17" s="311"/>
      <c r="AA17" s="312"/>
      <c r="AB17" s="316"/>
      <c r="AC17" s="311"/>
      <c r="AD17" s="312"/>
    </row>
    <row r="18" spans="2:30" ht="15" customHeight="1">
      <c r="B18" s="66" t="s">
        <v>135</v>
      </c>
      <c r="C18" s="316"/>
      <c r="D18" s="311"/>
      <c r="E18" s="312"/>
      <c r="F18" s="316"/>
      <c r="G18" s="311"/>
      <c r="H18" s="312"/>
      <c r="I18" s="316"/>
      <c r="J18" s="311"/>
      <c r="K18" s="312"/>
      <c r="L18" s="316"/>
      <c r="M18" s="311"/>
      <c r="N18" s="312"/>
      <c r="O18" s="316"/>
      <c r="P18" s="311"/>
      <c r="Q18" s="311"/>
      <c r="R18" s="312"/>
      <c r="S18" s="316"/>
      <c r="T18" s="311"/>
      <c r="U18" s="312"/>
      <c r="V18" s="316"/>
      <c r="W18" s="311"/>
      <c r="X18" s="312"/>
      <c r="Y18" s="316"/>
      <c r="Z18" s="311"/>
      <c r="AA18" s="312"/>
      <c r="AB18" s="316"/>
      <c r="AC18" s="311"/>
      <c r="AD18" s="312"/>
    </row>
    <row r="19" spans="2:30" ht="15" customHeight="1">
      <c r="B19" s="66" t="s">
        <v>136</v>
      </c>
      <c r="C19" s="316"/>
      <c r="D19" s="311"/>
      <c r="E19" s="312"/>
      <c r="F19" s="316"/>
      <c r="G19" s="311"/>
      <c r="H19" s="312"/>
      <c r="I19" s="316"/>
      <c r="J19" s="311"/>
      <c r="K19" s="312"/>
      <c r="L19" s="316"/>
      <c r="M19" s="311"/>
      <c r="N19" s="312"/>
      <c r="O19" s="316"/>
      <c r="P19" s="311"/>
      <c r="Q19" s="311"/>
      <c r="R19" s="312"/>
      <c r="S19" s="316"/>
      <c r="T19" s="311"/>
      <c r="U19" s="312"/>
      <c r="V19" s="316"/>
      <c r="W19" s="311"/>
      <c r="X19" s="312"/>
      <c r="Y19" s="316"/>
      <c r="Z19" s="311"/>
      <c r="AA19" s="312"/>
      <c r="AB19" s="316"/>
      <c r="AC19" s="311"/>
      <c r="AD19" s="312"/>
    </row>
    <row r="20" spans="2:30" ht="15" customHeight="1">
      <c r="B20" s="66" t="s">
        <v>137</v>
      </c>
      <c r="C20" s="316"/>
      <c r="D20" s="311"/>
      <c r="E20" s="312"/>
      <c r="F20" s="316"/>
      <c r="G20" s="311"/>
      <c r="H20" s="312"/>
      <c r="I20" s="316"/>
      <c r="J20" s="311"/>
      <c r="K20" s="312"/>
      <c r="L20" s="316"/>
      <c r="M20" s="311"/>
      <c r="N20" s="312"/>
      <c r="O20" s="316"/>
      <c r="P20" s="311"/>
      <c r="Q20" s="311"/>
      <c r="R20" s="312"/>
      <c r="S20" s="316"/>
      <c r="T20" s="311"/>
      <c r="U20" s="312"/>
      <c r="V20" s="316"/>
      <c r="W20" s="311"/>
      <c r="X20" s="312"/>
      <c r="Y20" s="316"/>
      <c r="Z20" s="311"/>
      <c r="AA20" s="312"/>
      <c r="AB20" s="316"/>
      <c r="AC20" s="311"/>
      <c r="AD20" s="312"/>
    </row>
    <row r="21" spans="2:30" ht="15" customHeight="1">
      <c r="B21" s="66" t="s">
        <v>138</v>
      </c>
      <c r="C21" s="316"/>
      <c r="D21" s="311"/>
      <c r="E21" s="312"/>
      <c r="F21" s="316"/>
      <c r="G21" s="311"/>
      <c r="H21" s="312"/>
      <c r="I21" s="316"/>
      <c r="J21" s="311"/>
      <c r="K21" s="312"/>
      <c r="L21" s="316"/>
      <c r="M21" s="311"/>
      <c r="N21" s="312"/>
      <c r="O21" s="316"/>
      <c r="P21" s="311"/>
      <c r="Q21" s="311"/>
      <c r="R21" s="312"/>
      <c r="S21" s="316"/>
      <c r="T21" s="311"/>
      <c r="U21" s="312"/>
      <c r="V21" s="316"/>
      <c r="W21" s="311"/>
      <c r="X21" s="312"/>
      <c r="Y21" s="316"/>
      <c r="Z21" s="311"/>
      <c r="AA21" s="312"/>
      <c r="AB21" s="316"/>
      <c r="AC21" s="311"/>
      <c r="AD21" s="312"/>
    </row>
    <row r="22" spans="2:30" ht="15" customHeight="1">
      <c r="B22" s="66" t="s">
        <v>139</v>
      </c>
      <c r="C22" s="316"/>
      <c r="D22" s="311"/>
      <c r="E22" s="312"/>
      <c r="F22" s="316"/>
      <c r="G22" s="311"/>
      <c r="H22" s="312"/>
      <c r="I22" s="316"/>
      <c r="J22" s="311"/>
      <c r="K22" s="312"/>
      <c r="L22" s="316"/>
      <c r="M22" s="311"/>
      <c r="N22" s="312"/>
      <c r="O22" s="316"/>
      <c r="P22" s="311"/>
      <c r="Q22" s="311"/>
      <c r="R22" s="312"/>
      <c r="S22" s="316"/>
      <c r="T22" s="311"/>
      <c r="U22" s="312"/>
      <c r="V22" s="316"/>
      <c r="W22" s="311"/>
      <c r="X22" s="312"/>
      <c r="Y22" s="316"/>
      <c r="Z22" s="311"/>
      <c r="AA22" s="312"/>
      <c r="AB22" s="316"/>
      <c r="AC22" s="311"/>
      <c r="AD22" s="312"/>
    </row>
    <row r="23" spans="2:30" ht="15" customHeight="1">
      <c r="B23" s="66" t="s">
        <v>140</v>
      </c>
      <c r="C23" s="316"/>
      <c r="D23" s="311"/>
      <c r="E23" s="312"/>
      <c r="F23" s="316"/>
      <c r="G23" s="311"/>
      <c r="H23" s="312"/>
      <c r="I23" s="316"/>
      <c r="J23" s="311"/>
      <c r="K23" s="312"/>
      <c r="L23" s="316"/>
      <c r="M23" s="311"/>
      <c r="N23" s="312"/>
      <c r="O23" s="316"/>
      <c r="P23" s="311"/>
      <c r="Q23" s="311"/>
      <c r="R23" s="312"/>
      <c r="S23" s="316"/>
      <c r="T23" s="311"/>
      <c r="U23" s="312"/>
      <c r="V23" s="316"/>
      <c r="W23" s="311"/>
      <c r="X23" s="312"/>
      <c r="Y23" s="316"/>
      <c r="Z23" s="311"/>
      <c r="AA23" s="312"/>
      <c r="AB23" s="316"/>
      <c r="AC23" s="311"/>
      <c r="AD23" s="312"/>
    </row>
    <row r="24" spans="2:30" ht="15" customHeight="1">
      <c r="B24" s="66" t="s">
        <v>141</v>
      </c>
      <c r="C24" s="316"/>
      <c r="D24" s="311"/>
      <c r="E24" s="312"/>
      <c r="F24" s="316"/>
      <c r="G24" s="311"/>
      <c r="H24" s="312"/>
      <c r="I24" s="316"/>
      <c r="J24" s="311"/>
      <c r="K24" s="312"/>
      <c r="L24" s="316"/>
      <c r="M24" s="311"/>
      <c r="N24" s="312"/>
      <c r="O24" s="316"/>
      <c r="P24" s="311"/>
      <c r="Q24" s="311"/>
      <c r="R24" s="312"/>
      <c r="S24" s="316"/>
      <c r="T24" s="311"/>
      <c r="U24" s="312"/>
      <c r="V24" s="316"/>
      <c r="W24" s="311"/>
      <c r="X24" s="312"/>
      <c r="Y24" s="316"/>
      <c r="Z24" s="311"/>
      <c r="AA24" s="312"/>
      <c r="AB24" s="316"/>
      <c r="AC24" s="311"/>
      <c r="AD24" s="312"/>
    </row>
    <row r="25" spans="2:30" ht="15" customHeight="1">
      <c r="B25" s="66" t="s">
        <v>142</v>
      </c>
      <c r="C25" s="316"/>
      <c r="D25" s="311"/>
      <c r="E25" s="312"/>
      <c r="F25" s="316"/>
      <c r="G25" s="311"/>
      <c r="H25" s="312"/>
      <c r="I25" s="316"/>
      <c r="J25" s="311"/>
      <c r="K25" s="312"/>
      <c r="L25" s="316"/>
      <c r="M25" s="311"/>
      <c r="N25" s="312"/>
      <c r="O25" s="316"/>
      <c r="P25" s="311"/>
      <c r="Q25" s="311"/>
      <c r="R25" s="312"/>
      <c r="S25" s="316"/>
      <c r="T25" s="311"/>
      <c r="U25" s="312"/>
      <c r="V25" s="316"/>
      <c r="W25" s="311"/>
      <c r="X25" s="312"/>
      <c r="Y25" s="316"/>
      <c r="Z25" s="311"/>
      <c r="AA25" s="312"/>
      <c r="AB25" s="316"/>
      <c r="AC25" s="311"/>
      <c r="AD25" s="312"/>
    </row>
    <row r="26" spans="2:30" ht="15" customHeight="1">
      <c r="B26" s="66" t="s">
        <v>143</v>
      </c>
      <c r="C26" s="316"/>
      <c r="D26" s="311"/>
      <c r="E26" s="312"/>
      <c r="F26" s="316"/>
      <c r="G26" s="311"/>
      <c r="H26" s="312"/>
      <c r="I26" s="316"/>
      <c r="J26" s="311"/>
      <c r="K26" s="312"/>
      <c r="L26" s="316"/>
      <c r="M26" s="311"/>
      <c r="N26" s="312"/>
      <c r="O26" s="316"/>
      <c r="P26" s="311"/>
      <c r="Q26" s="311"/>
      <c r="R26" s="312"/>
      <c r="S26" s="316"/>
      <c r="T26" s="311"/>
      <c r="U26" s="312"/>
      <c r="V26" s="316"/>
      <c r="W26" s="311"/>
      <c r="X26" s="312"/>
      <c r="Y26" s="316"/>
      <c r="Z26" s="311"/>
      <c r="AA26" s="312"/>
      <c r="AB26" s="316"/>
      <c r="AC26" s="311"/>
      <c r="AD26" s="312"/>
    </row>
    <row r="27" spans="2:30" ht="15" customHeight="1">
      <c r="B27" s="66" t="s">
        <v>144</v>
      </c>
      <c r="C27" s="316"/>
      <c r="D27" s="311"/>
      <c r="E27" s="312"/>
      <c r="F27" s="316"/>
      <c r="G27" s="311"/>
      <c r="H27" s="312"/>
      <c r="I27" s="316"/>
      <c r="J27" s="311"/>
      <c r="K27" s="312"/>
      <c r="L27" s="316"/>
      <c r="M27" s="311"/>
      <c r="N27" s="312"/>
      <c r="O27" s="316"/>
      <c r="P27" s="311"/>
      <c r="Q27" s="311"/>
      <c r="R27" s="312"/>
      <c r="S27" s="316"/>
      <c r="T27" s="311"/>
      <c r="U27" s="312"/>
      <c r="V27" s="316"/>
      <c r="W27" s="311"/>
      <c r="X27" s="312"/>
      <c r="Y27" s="316"/>
      <c r="Z27" s="311"/>
      <c r="AA27" s="312"/>
      <c r="AB27" s="316"/>
      <c r="AC27" s="311"/>
      <c r="AD27" s="312"/>
    </row>
    <row r="28" spans="2:30" ht="15" customHeight="1">
      <c r="B28" s="66" t="s">
        <v>145</v>
      </c>
      <c r="C28" s="316"/>
      <c r="D28" s="311"/>
      <c r="E28" s="312"/>
      <c r="F28" s="316"/>
      <c r="G28" s="311"/>
      <c r="H28" s="312"/>
      <c r="I28" s="316"/>
      <c r="J28" s="311"/>
      <c r="K28" s="312"/>
      <c r="L28" s="316"/>
      <c r="M28" s="311"/>
      <c r="N28" s="312"/>
      <c r="O28" s="316"/>
      <c r="P28" s="311"/>
      <c r="Q28" s="311"/>
      <c r="R28" s="312"/>
      <c r="S28" s="316"/>
      <c r="T28" s="311"/>
      <c r="U28" s="312"/>
      <c r="V28" s="316"/>
      <c r="W28" s="311"/>
      <c r="X28" s="312"/>
      <c r="Y28" s="316"/>
      <c r="Z28" s="311"/>
      <c r="AA28" s="312"/>
      <c r="AB28" s="316"/>
      <c r="AC28" s="311"/>
      <c r="AD28" s="312"/>
    </row>
    <row r="29" spans="2:30" ht="15" customHeight="1">
      <c r="B29" s="66" t="s">
        <v>146</v>
      </c>
      <c r="C29" s="316"/>
      <c r="D29" s="311"/>
      <c r="E29" s="312"/>
      <c r="F29" s="316"/>
      <c r="G29" s="311"/>
      <c r="H29" s="312"/>
      <c r="I29" s="316"/>
      <c r="J29" s="311"/>
      <c r="K29" s="312"/>
      <c r="L29" s="316"/>
      <c r="M29" s="311"/>
      <c r="N29" s="312"/>
      <c r="O29" s="316"/>
      <c r="P29" s="311"/>
      <c r="Q29" s="311"/>
      <c r="R29" s="312"/>
      <c r="S29" s="316"/>
      <c r="T29" s="311"/>
      <c r="U29" s="312"/>
      <c r="V29" s="316"/>
      <c r="W29" s="311"/>
      <c r="X29" s="312"/>
      <c r="Y29" s="316"/>
      <c r="Z29" s="311"/>
      <c r="AA29" s="312"/>
      <c r="AB29" s="316"/>
      <c r="AC29" s="311"/>
      <c r="AD29" s="312"/>
    </row>
    <row r="30" spans="2:30" ht="15" customHeight="1">
      <c r="B30" s="66" t="s">
        <v>147</v>
      </c>
      <c r="C30" s="316"/>
      <c r="D30" s="311"/>
      <c r="E30" s="312"/>
      <c r="F30" s="316"/>
      <c r="G30" s="311"/>
      <c r="H30" s="312"/>
      <c r="I30" s="316"/>
      <c r="J30" s="311"/>
      <c r="K30" s="312"/>
      <c r="L30" s="316"/>
      <c r="M30" s="311"/>
      <c r="N30" s="312"/>
      <c r="O30" s="316"/>
      <c r="P30" s="311"/>
      <c r="Q30" s="311"/>
      <c r="R30" s="312"/>
      <c r="S30" s="316"/>
      <c r="T30" s="311"/>
      <c r="U30" s="312"/>
      <c r="V30" s="316"/>
      <c r="W30" s="311"/>
      <c r="X30" s="312"/>
      <c r="Y30" s="316"/>
      <c r="Z30" s="311"/>
      <c r="AA30" s="312"/>
      <c r="AB30" s="316"/>
      <c r="AC30" s="311"/>
      <c r="AD30" s="312"/>
    </row>
    <row r="31" spans="2:30" ht="15" customHeight="1">
      <c r="B31" s="66" t="s">
        <v>148</v>
      </c>
      <c r="C31" s="316"/>
      <c r="D31" s="311"/>
      <c r="E31" s="312"/>
      <c r="F31" s="316"/>
      <c r="G31" s="311"/>
      <c r="H31" s="312"/>
      <c r="I31" s="316"/>
      <c r="J31" s="311"/>
      <c r="K31" s="312"/>
      <c r="L31" s="316"/>
      <c r="M31" s="311"/>
      <c r="N31" s="312"/>
      <c r="O31" s="316"/>
      <c r="P31" s="311"/>
      <c r="Q31" s="311"/>
      <c r="R31" s="312"/>
      <c r="S31" s="316"/>
      <c r="T31" s="311"/>
      <c r="U31" s="312"/>
      <c r="V31" s="316"/>
      <c r="W31" s="311"/>
      <c r="X31" s="312"/>
      <c r="Y31" s="316"/>
      <c r="Z31" s="311"/>
      <c r="AA31" s="312"/>
      <c r="AB31" s="316"/>
      <c r="AC31" s="311"/>
      <c r="AD31" s="312"/>
    </row>
    <row r="32" spans="2:30" ht="15" customHeight="1">
      <c r="B32" s="66" t="s">
        <v>149</v>
      </c>
      <c r="C32" s="316"/>
      <c r="D32" s="311"/>
      <c r="E32" s="312"/>
      <c r="F32" s="316"/>
      <c r="G32" s="311"/>
      <c r="H32" s="312"/>
      <c r="I32" s="316"/>
      <c r="J32" s="311"/>
      <c r="K32" s="312"/>
      <c r="L32" s="316"/>
      <c r="M32" s="311"/>
      <c r="N32" s="312"/>
      <c r="O32" s="316"/>
      <c r="P32" s="311"/>
      <c r="Q32" s="311"/>
      <c r="R32" s="312"/>
      <c r="S32" s="316"/>
      <c r="T32" s="311"/>
      <c r="U32" s="312"/>
      <c r="V32" s="316"/>
      <c r="W32" s="311"/>
      <c r="X32" s="312"/>
      <c r="Y32" s="316"/>
      <c r="Z32" s="311"/>
      <c r="AA32" s="312"/>
      <c r="AB32" s="316"/>
      <c r="AC32" s="311"/>
      <c r="AD32" s="312"/>
    </row>
    <row r="33" spans="2:30" ht="15" customHeight="1">
      <c r="B33" s="66" t="s">
        <v>150</v>
      </c>
      <c r="C33" s="316"/>
      <c r="D33" s="311"/>
      <c r="E33" s="312"/>
      <c r="F33" s="316"/>
      <c r="G33" s="311"/>
      <c r="H33" s="312"/>
      <c r="I33" s="316"/>
      <c r="J33" s="311"/>
      <c r="K33" s="312"/>
      <c r="L33" s="316"/>
      <c r="M33" s="311"/>
      <c r="N33" s="312"/>
      <c r="O33" s="316"/>
      <c r="P33" s="311"/>
      <c r="Q33" s="311"/>
      <c r="R33" s="312"/>
      <c r="S33" s="316"/>
      <c r="T33" s="311"/>
      <c r="U33" s="312"/>
      <c r="V33" s="316"/>
      <c r="W33" s="311"/>
      <c r="X33" s="312"/>
      <c r="Y33" s="316"/>
      <c r="Z33" s="311"/>
      <c r="AA33" s="312"/>
      <c r="AB33" s="316"/>
      <c r="AC33" s="311"/>
      <c r="AD33" s="312"/>
    </row>
    <row r="34" spans="2:30" ht="15" customHeight="1">
      <c r="B34" s="66" t="s">
        <v>151</v>
      </c>
      <c r="C34" s="316"/>
      <c r="D34" s="311"/>
      <c r="E34" s="312"/>
      <c r="F34" s="316"/>
      <c r="G34" s="311"/>
      <c r="H34" s="312"/>
      <c r="I34" s="316"/>
      <c r="J34" s="311"/>
      <c r="K34" s="312"/>
      <c r="L34" s="316"/>
      <c r="M34" s="311"/>
      <c r="N34" s="312"/>
      <c r="O34" s="316"/>
      <c r="P34" s="311"/>
      <c r="Q34" s="311"/>
      <c r="R34" s="312"/>
      <c r="S34" s="316"/>
      <c r="T34" s="311"/>
      <c r="U34" s="312"/>
      <c r="V34" s="316"/>
      <c r="W34" s="311"/>
      <c r="X34" s="312"/>
      <c r="Y34" s="316"/>
      <c r="Z34" s="311"/>
      <c r="AA34" s="312"/>
      <c r="AB34" s="316"/>
      <c r="AC34" s="311"/>
      <c r="AD34" s="312"/>
    </row>
    <row r="35" spans="2:30" ht="15" customHeight="1">
      <c r="B35" s="66" t="s">
        <v>152</v>
      </c>
      <c r="C35" s="316"/>
      <c r="D35" s="311"/>
      <c r="E35" s="312"/>
      <c r="F35" s="316"/>
      <c r="G35" s="311"/>
      <c r="H35" s="312"/>
      <c r="I35" s="316"/>
      <c r="J35" s="311"/>
      <c r="K35" s="312"/>
      <c r="L35" s="316"/>
      <c r="M35" s="311"/>
      <c r="N35" s="312"/>
      <c r="O35" s="316"/>
      <c r="P35" s="311"/>
      <c r="Q35" s="311"/>
      <c r="R35" s="312"/>
      <c r="S35" s="316"/>
      <c r="T35" s="311"/>
      <c r="U35" s="312"/>
      <c r="V35" s="316"/>
      <c r="W35" s="311"/>
      <c r="X35" s="312"/>
      <c r="Y35" s="316"/>
      <c r="Z35" s="311"/>
      <c r="AA35" s="312"/>
      <c r="AB35" s="316"/>
      <c r="AC35" s="311"/>
      <c r="AD35" s="312"/>
    </row>
    <row r="36" spans="2:30" ht="15" customHeight="1">
      <c r="B36" s="66" t="s">
        <v>153</v>
      </c>
      <c r="C36" s="316"/>
      <c r="D36" s="311"/>
      <c r="E36" s="312"/>
      <c r="F36" s="316"/>
      <c r="G36" s="311"/>
      <c r="H36" s="312"/>
      <c r="I36" s="316"/>
      <c r="J36" s="311"/>
      <c r="K36" s="312"/>
      <c r="L36" s="316"/>
      <c r="M36" s="311"/>
      <c r="N36" s="312"/>
      <c r="O36" s="316"/>
      <c r="P36" s="311"/>
      <c r="Q36" s="311"/>
      <c r="R36" s="312"/>
      <c r="S36" s="316"/>
      <c r="T36" s="311"/>
      <c r="U36" s="312"/>
      <c r="V36" s="316"/>
      <c r="W36" s="311"/>
      <c r="X36" s="312"/>
      <c r="Y36" s="316"/>
      <c r="Z36" s="311"/>
      <c r="AA36" s="312"/>
      <c r="AB36" s="316"/>
      <c r="AC36" s="311"/>
      <c r="AD36" s="312"/>
    </row>
    <row r="37" spans="2:30" ht="15" customHeight="1">
      <c r="B37" s="66" t="s">
        <v>154</v>
      </c>
      <c r="C37" s="316"/>
      <c r="D37" s="311"/>
      <c r="E37" s="312"/>
      <c r="F37" s="316"/>
      <c r="G37" s="311"/>
      <c r="H37" s="312"/>
      <c r="I37" s="316"/>
      <c r="J37" s="311"/>
      <c r="K37" s="312"/>
      <c r="L37" s="316"/>
      <c r="M37" s="311"/>
      <c r="N37" s="312"/>
      <c r="O37" s="316"/>
      <c r="P37" s="311"/>
      <c r="Q37" s="311"/>
      <c r="R37" s="312"/>
      <c r="S37" s="316"/>
      <c r="T37" s="311"/>
      <c r="U37" s="312"/>
      <c r="V37" s="316"/>
      <c r="W37" s="311"/>
      <c r="X37" s="312"/>
      <c r="Y37" s="316"/>
      <c r="Z37" s="311"/>
      <c r="AA37" s="312"/>
      <c r="AB37" s="316"/>
      <c r="AC37" s="311"/>
      <c r="AD37" s="312"/>
    </row>
    <row r="38" spans="2:30" ht="15" customHeight="1">
      <c r="B38" s="66" t="s">
        <v>155</v>
      </c>
      <c r="C38" s="316"/>
      <c r="D38" s="311"/>
      <c r="E38" s="312"/>
      <c r="F38" s="316"/>
      <c r="G38" s="311"/>
      <c r="H38" s="312"/>
      <c r="I38" s="316"/>
      <c r="J38" s="311"/>
      <c r="K38" s="312"/>
      <c r="L38" s="316"/>
      <c r="M38" s="311"/>
      <c r="N38" s="312"/>
      <c r="O38" s="316"/>
      <c r="P38" s="311"/>
      <c r="Q38" s="311"/>
      <c r="R38" s="312"/>
      <c r="S38" s="316"/>
      <c r="T38" s="311"/>
      <c r="U38" s="312"/>
      <c r="V38" s="316"/>
      <c r="W38" s="311"/>
      <c r="X38" s="312"/>
      <c r="Y38" s="316"/>
      <c r="Z38" s="311"/>
      <c r="AA38" s="312"/>
      <c r="AB38" s="316"/>
      <c r="AC38" s="311"/>
      <c r="AD38" s="312"/>
    </row>
    <row r="39" spans="2:30" ht="15" customHeight="1">
      <c r="B39" s="66" t="s">
        <v>156</v>
      </c>
      <c r="C39" s="316"/>
      <c r="D39" s="311"/>
      <c r="E39" s="312"/>
      <c r="F39" s="316"/>
      <c r="G39" s="311"/>
      <c r="H39" s="312"/>
      <c r="I39" s="316"/>
      <c r="J39" s="311"/>
      <c r="K39" s="312"/>
      <c r="L39" s="316"/>
      <c r="M39" s="311"/>
      <c r="N39" s="312"/>
      <c r="O39" s="316"/>
      <c r="P39" s="311"/>
      <c r="Q39" s="311"/>
      <c r="R39" s="312"/>
      <c r="S39" s="316"/>
      <c r="T39" s="311"/>
      <c r="U39" s="312"/>
      <c r="V39" s="316"/>
      <c r="W39" s="311"/>
      <c r="X39" s="312"/>
      <c r="Y39" s="316"/>
      <c r="Z39" s="311"/>
      <c r="AA39" s="312"/>
      <c r="AB39" s="316"/>
      <c r="AC39" s="311"/>
      <c r="AD39" s="312"/>
    </row>
    <row r="40" spans="2:30" ht="15" customHeight="1">
      <c r="B40" s="66" t="s">
        <v>157</v>
      </c>
      <c r="C40" s="316"/>
      <c r="D40" s="311"/>
      <c r="E40" s="312"/>
      <c r="F40" s="316"/>
      <c r="G40" s="311"/>
      <c r="H40" s="312"/>
      <c r="I40" s="316"/>
      <c r="J40" s="311"/>
      <c r="K40" s="312"/>
      <c r="L40" s="316"/>
      <c r="M40" s="311"/>
      <c r="N40" s="312"/>
      <c r="O40" s="316"/>
      <c r="P40" s="311"/>
      <c r="Q40" s="311"/>
      <c r="R40" s="312"/>
      <c r="S40" s="316"/>
      <c r="T40" s="311"/>
      <c r="U40" s="312"/>
      <c r="V40" s="316"/>
      <c r="W40" s="311"/>
      <c r="X40" s="312"/>
      <c r="Y40" s="316"/>
      <c r="Z40" s="311"/>
      <c r="AA40" s="312"/>
      <c r="AB40" s="316"/>
      <c r="AC40" s="311"/>
      <c r="AD40" s="312"/>
    </row>
    <row r="41" spans="2:30" ht="15" customHeight="1">
      <c r="B41" s="66" t="s">
        <v>158</v>
      </c>
      <c r="C41" s="316"/>
      <c r="D41" s="311"/>
      <c r="E41" s="312"/>
      <c r="F41" s="316"/>
      <c r="G41" s="311"/>
      <c r="H41" s="312"/>
      <c r="I41" s="316"/>
      <c r="J41" s="311"/>
      <c r="K41" s="312"/>
      <c r="L41" s="316"/>
      <c r="M41" s="311"/>
      <c r="N41" s="312"/>
      <c r="O41" s="316"/>
      <c r="P41" s="311"/>
      <c r="Q41" s="311"/>
      <c r="R41" s="312"/>
      <c r="S41" s="316"/>
      <c r="T41" s="311"/>
      <c r="U41" s="312"/>
      <c r="V41" s="316"/>
      <c r="W41" s="311"/>
      <c r="X41" s="312"/>
      <c r="Y41" s="316"/>
      <c r="Z41" s="311"/>
      <c r="AA41" s="312"/>
      <c r="AB41" s="316"/>
      <c r="AC41" s="311"/>
      <c r="AD41" s="312"/>
    </row>
    <row r="42" spans="2:30" ht="15" customHeight="1">
      <c r="B42" s="66" t="s">
        <v>159</v>
      </c>
      <c r="C42" s="316"/>
      <c r="D42" s="311"/>
      <c r="E42" s="312"/>
      <c r="F42" s="316"/>
      <c r="G42" s="311"/>
      <c r="H42" s="312"/>
      <c r="I42" s="316"/>
      <c r="J42" s="311"/>
      <c r="K42" s="312"/>
      <c r="L42" s="316"/>
      <c r="M42" s="311"/>
      <c r="N42" s="312"/>
      <c r="O42" s="316"/>
      <c r="P42" s="311"/>
      <c r="Q42" s="311"/>
      <c r="R42" s="312"/>
      <c r="S42" s="316"/>
      <c r="T42" s="311"/>
      <c r="U42" s="312"/>
      <c r="V42" s="316"/>
      <c r="W42" s="311"/>
      <c r="X42" s="312"/>
      <c r="Y42" s="316"/>
      <c r="Z42" s="311"/>
      <c r="AA42" s="312"/>
      <c r="AB42" s="316"/>
      <c r="AC42" s="311"/>
      <c r="AD42" s="312"/>
    </row>
    <row r="43" spans="2:30" ht="15" customHeight="1">
      <c r="B43" s="66" t="s">
        <v>160</v>
      </c>
      <c r="C43" s="316"/>
      <c r="D43" s="311"/>
      <c r="E43" s="312"/>
      <c r="F43" s="316"/>
      <c r="G43" s="311"/>
      <c r="H43" s="312"/>
      <c r="I43" s="316"/>
      <c r="J43" s="311"/>
      <c r="K43" s="312"/>
      <c r="L43" s="316"/>
      <c r="M43" s="311"/>
      <c r="N43" s="312"/>
      <c r="O43" s="316"/>
      <c r="P43" s="311"/>
      <c r="Q43" s="311"/>
      <c r="R43" s="312"/>
      <c r="S43" s="316"/>
      <c r="T43" s="311"/>
      <c r="U43" s="312"/>
      <c r="V43" s="316"/>
      <c r="W43" s="311"/>
      <c r="X43" s="312"/>
      <c r="Y43" s="316"/>
      <c r="Z43" s="311"/>
      <c r="AA43" s="312"/>
      <c r="AB43" s="316"/>
      <c r="AC43" s="311"/>
      <c r="AD43" s="312"/>
    </row>
    <row r="44" spans="2:30" ht="15" customHeight="1">
      <c r="B44" s="66" t="s">
        <v>161</v>
      </c>
      <c r="C44" s="316"/>
      <c r="D44" s="311"/>
      <c r="E44" s="312"/>
      <c r="F44" s="316"/>
      <c r="G44" s="311"/>
      <c r="H44" s="312"/>
      <c r="I44" s="316"/>
      <c r="J44" s="311"/>
      <c r="K44" s="312"/>
      <c r="L44" s="316"/>
      <c r="M44" s="311"/>
      <c r="N44" s="312"/>
      <c r="O44" s="316"/>
      <c r="P44" s="311"/>
      <c r="Q44" s="311"/>
      <c r="R44" s="312"/>
      <c r="S44" s="316"/>
      <c r="T44" s="311"/>
      <c r="U44" s="312"/>
      <c r="V44" s="316"/>
      <c r="W44" s="311"/>
      <c r="X44" s="312"/>
      <c r="Y44" s="316"/>
      <c r="Z44" s="311"/>
      <c r="AA44" s="312"/>
      <c r="AB44" s="316"/>
      <c r="AC44" s="311"/>
      <c r="AD44" s="312"/>
    </row>
    <row r="45" spans="2:30" ht="15" customHeight="1">
      <c r="B45" s="66" t="s">
        <v>162</v>
      </c>
      <c r="C45" s="316"/>
      <c r="D45" s="311"/>
      <c r="E45" s="312"/>
      <c r="F45" s="316"/>
      <c r="G45" s="311"/>
      <c r="H45" s="312"/>
      <c r="I45" s="316"/>
      <c r="J45" s="311"/>
      <c r="K45" s="312"/>
      <c r="L45" s="316"/>
      <c r="M45" s="311"/>
      <c r="N45" s="312"/>
      <c r="O45" s="316"/>
      <c r="P45" s="311"/>
      <c r="Q45" s="311"/>
      <c r="R45" s="312"/>
      <c r="S45" s="316"/>
      <c r="T45" s="311"/>
      <c r="U45" s="312"/>
      <c r="V45" s="316"/>
      <c r="W45" s="311"/>
      <c r="X45" s="312"/>
      <c r="Y45" s="316"/>
      <c r="Z45" s="311"/>
      <c r="AA45" s="312"/>
      <c r="AB45" s="316"/>
      <c r="AC45" s="311"/>
      <c r="AD45" s="312"/>
    </row>
    <row r="46" spans="2:30" ht="15" customHeight="1">
      <c r="B46" s="66" t="s">
        <v>163</v>
      </c>
      <c r="C46" s="316"/>
      <c r="D46" s="311"/>
      <c r="E46" s="312"/>
      <c r="F46" s="316"/>
      <c r="G46" s="311"/>
      <c r="H46" s="312"/>
      <c r="I46" s="316"/>
      <c r="J46" s="311"/>
      <c r="K46" s="312"/>
      <c r="L46" s="316"/>
      <c r="M46" s="311"/>
      <c r="N46" s="312"/>
      <c r="O46" s="316"/>
      <c r="P46" s="311"/>
      <c r="Q46" s="311"/>
      <c r="R46" s="312"/>
      <c r="S46" s="316"/>
      <c r="T46" s="311"/>
      <c r="U46" s="312"/>
      <c r="V46" s="316"/>
      <c r="W46" s="311"/>
      <c r="X46" s="312"/>
      <c r="Y46" s="316"/>
      <c r="Z46" s="311"/>
      <c r="AA46" s="312"/>
      <c r="AB46" s="316"/>
      <c r="AC46" s="311"/>
      <c r="AD46" s="312"/>
    </row>
    <row r="47" spans="2:30" ht="15" customHeight="1">
      <c r="B47" s="66" t="s">
        <v>164</v>
      </c>
      <c r="C47" s="316"/>
      <c r="D47" s="311"/>
      <c r="E47" s="312"/>
      <c r="F47" s="316"/>
      <c r="G47" s="311"/>
      <c r="H47" s="312"/>
      <c r="I47" s="316"/>
      <c r="J47" s="311"/>
      <c r="K47" s="312"/>
      <c r="L47" s="316"/>
      <c r="M47" s="311"/>
      <c r="N47" s="312"/>
      <c r="O47" s="316"/>
      <c r="P47" s="311"/>
      <c r="Q47" s="311"/>
      <c r="R47" s="312"/>
      <c r="S47" s="316"/>
      <c r="T47" s="311"/>
      <c r="U47" s="312"/>
      <c r="V47" s="316"/>
      <c r="W47" s="311"/>
      <c r="X47" s="312"/>
      <c r="Y47" s="316"/>
      <c r="Z47" s="311"/>
      <c r="AA47" s="312"/>
      <c r="AB47" s="316"/>
      <c r="AC47" s="311"/>
      <c r="AD47" s="312"/>
    </row>
    <row r="48" spans="2:30" ht="15" customHeight="1" thickBot="1">
      <c r="B48" s="67" t="s">
        <v>165</v>
      </c>
      <c r="C48" s="317"/>
      <c r="D48" s="318"/>
      <c r="E48" s="319"/>
      <c r="F48" s="317"/>
      <c r="G48" s="318"/>
      <c r="H48" s="319"/>
      <c r="I48" s="317"/>
      <c r="J48" s="318"/>
      <c r="K48" s="319"/>
      <c r="L48" s="317"/>
      <c r="M48" s="318"/>
      <c r="N48" s="319"/>
      <c r="O48" s="317"/>
      <c r="P48" s="318"/>
      <c r="Q48" s="318"/>
      <c r="R48" s="319"/>
      <c r="S48" s="317"/>
      <c r="T48" s="318"/>
      <c r="U48" s="319"/>
      <c r="V48" s="317"/>
      <c r="W48" s="318"/>
      <c r="X48" s="319"/>
      <c r="Y48" s="317"/>
      <c r="Z48" s="318"/>
      <c r="AA48" s="319"/>
      <c r="AB48" s="317"/>
      <c r="AC48" s="318"/>
      <c r="AD48" s="319"/>
    </row>
    <row r="49" s="199" customFormat="1" ht="15" customHeight="1"/>
    <row r="50" s="199" customFormat="1" ht="15" customHeight="1"/>
    <row r="51" s="199" customFormat="1" ht="15" customHeight="1"/>
    <row r="52" s="199" customFormat="1" ht="15" customHeight="1"/>
    <row r="53" s="199" customFormat="1" ht="15" customHeight="1"/>
    <row r="54" s="199" customFormat="1" ht="15" customHeight="1"/>
    <row r="55" s="199" customFormat="1" ht="15" hidden="1" customHeight="1"/>
    <row r="56" s="199" customFormat="1" ht="15" hidden="1" customHeight="1"/>
    <row r="57" s="199" customFormat="1" ht="15" hidden="1" customHeight="1"/>
    <row r="58" s="199" customFormat="1" ht="15" hidden="1" customHeight="1"/>
    <row r="59" s="199" customFormat="1" ht="15" hidden="1" customHeight="1"/>
    <row r="60" s="199" customFormat="1" ht="15" hidden="1" customHeight="1"/>
    <row r="61" s="199" customFormat="1" ht="15" hidden="1" customHeight="1"/>
    <row r="62" s="199" customFormat="1" ht="15" hidden="1" customHeight="1"/>
    <row r="63" s="199" customFormat="1" ht="15" hidden="1" customHeight="1"/>
    <row r="64" s="199" customFormat="1" ht="15" hidden="1" customHeight="1"/>
    <row r="65" s="199" customFormat="1" ht="15" hidden="1" customHeight="1"/>
    <row r="66" s="199" customFormat="1" ht="15" hidden="1" customHeight="1"/>
    <row r="67" s="199" customFormat="1" ht="15" hidden="1" customHeight="1"/>
    <row r="68" s="199" customFormat="1" ht="15" hidden="1" customHeight="1"/>
  </sheetData>
  <mergeCells count="347">
    <mergeCell ref="C48:E48"/>
    <mergeCell ref="F48:H48"/>
    <mergeCell ref="I48:K48"/>
    <mergeCell ref="L48:N48"/>
    <mergeCell ref="O48:R48"/>
    <mergeCell ref="S48:U48"/>
    <mergeCell ref="V48:X48"/>
    <mergeCell ref="Y48:AA48"/>
    <mergeCell ref="AB48:AD48"/>
    <mergeCell ref="C47:E47"/>
    <mergeCell ref="F47:H47"/>
    <mergeCell ref="I47:K47"/>
    <mergeCell ref="L47:N47"/>
    <mergeCell ref="O47:R47"/>
    <mergeCell ref="S47:U47"/>
    <mergeCell ref="V47:X47"/>
    <mergeCell ref="Y47:AA47"/>
    <mergeCell ref="AB47:AD47"/>
    <mergeCell ref="C46:E46"/>
    <mergeCell ref="F46:H46"/>
    <mergeCell ref="I46:K46"/>
    <mergeCell ref="L46:N46"/>
    <mergeCell ref="O46:R46"/>
    <mergeCell ref="S46:U46"/>
    <mergeCell ref="V46:X46"/>
    <mergeCell ref="Y46:AA46"/>
    <mergeCell ref="AB46:AD46"/>
    <mergeCell ref="C45:E45"/>
    <mergeCell ref="F45:H45"/>
    <mergeCell ref="I45:K45"/>
    <mergeCell ref="L45:N45"/>
    <mergeCell ref="O45:R45"/>
    <mergeCell ref="S45:U45"/>
    <mergeCell ref="V45:X45"/>
    <mergeCell ref="Y45:AA45"/>
    <mergeCell ref="AB45:AD45"/>
    <mergeCell ref="C44:E44"/>
    <mergeCell ref="F44:H44"/>
    <mergeCell ref="I44:K44"/>
    <mergeCell ref="L44:N44"/>
    <mergeCell ref="O44:R44"/>
    <mergeCell ref="S44:U44"/>
    <mergeCell ref="V44:X44"/>
    <mergeCell ref="Y44:AA44"/>
    <mergeCell ref="AB44:AD44"/>
    <mergeCell ref="C43:E43"/>
    <mergeCell ref="F43:H43"/>
    <mergeCell ref="I43:K43"/>
    <mergeCell ref="L43:N43"/>
    <mergeCell ref="O43:R43"/>
    <mergeCell ref="S43:U43"/>
    <mergeCell ref="V43:X43"/>
    <mergeCell ref="Y43:AA43"/>
    <mergeCell ref="AB43:AD43"/>
    <mergeCell ref="C42:E42"/>
    <mergeCell ref="F42:H42"/>
    <mergeCell ref="I42:K42"/>
    <mergeCell ref="L42:N42"/>
    <mergeCell ref="O42:R42"/>
    <mergeCell ref="S42:U42"/>
    <mergeCell ref="V42:X42"/>
    <mergeCell ref="Y42:AA42"/>
    <mergeCell ref="AB42:AD42"/>
    <mergeCell ref="C41:E41"/>
    <mergeCell ref="F41:H41"/>
    <mergeCell ref="I41:K41"/>
    <mergeCell ref="L41:N41"/>
    <mergeCell ref="O41:R41"/>
    <mergeCell ref="S41:U41"/>
    <mergeCell ref="V41:X41"/>
    <mergeCell ref="Y41:AA41"/>
    <mergeCell ref="AB41:AD41"/>
    <mergeCell ref="C40:E40"/>
    <mergeCell ref="F40:H40"/>
    <mergeCell ref="I40:K40"/>
    <mergeCell ref="L40:N40"/>
    <mergeCell ref="O40:R40"/>
    <mergeCell ref="S40:U40"/>
    <mergeCell ref="V40:X40"/>
    <mergeCell ref="Y40:AA40"/>
    <mergeCell ref="AB40:AD40"/>
    <mergeCell ref="C39:E39"/>
    <mergeCell ref="F39:H39"/>
    <mergeCell ref="I39:K39"/>
    <mergeCell ref="L39:N39"/>
    <mergeCell ref="O39:R39"/>
    <mergeCell ref="S39:U39"/>
    <mergeCell ref="V39:X39"/>
    <mergeCell ref="Y39:AA39"/>
    <mergeCell ref="AB39:AD39"/>
    <mergeCell ref="C38:E38"/>
    <mergeCell ref="F38:H38"/>
    <mergeCell ref="I38:K38"/>
    <mergeCell ref="L38:N38"/>
    <mergeCell ref="O38:R38"/>
    <mergeCell ref="S38:U38"/>
    <mergeCell ref="V38:X38"/>
    <mergeCell ref="Y38:AA38"/>
    <mergeCell ref="AB38:AD38"/>
    <mergeCell ref="C37:E37"/>
    <mergeCell ref="F37:H37"/>
    <mergeCell ref="I37:K37"/>
    <mergeCell ref="L37:N37"/>
    <mergeCell ref="O37:R37"/>
    <mergeCell ref="S37:U37"/>
    <mergeCell ref="V37:X37"/>
    <mergeCell ref="Y37:AA37"/>
    <mergeCell ref="AB37:AD37"/>
    <mergeCell ref="C36:E36"/>
    <mergeCell ref="F36:H36"/>
    <mergeCell ref="I36:K36"/>
    <mergeCell ref="L36:N36"/>
    <mergeCell ref="O36:R36"/>
    <mergeCell ref="S36:U36"/>
    <mergeCell ref="V36:X36"/>
    <mergeCell ref="Y36:AA36"/>
    <mergeCell ref="AB36:AD36"/>
    <mergeCell ref="C35:E35"/>
    <mergeCell ref="F35:H35"/>
    <mergeCell ref="I35:K35"/>
    <mergeCell ref="L35:N35"/>
    <mergeCell ref="O35:R35"/>
    <mergeCell ref="S35:U35"/>
    <mergeCell ref="V35:X35"/>
    <mergeCell ref="Y35:AA35"/>
    <mergeCell ref="AB35:AD35"/>
    <mergeCell ref="C34:E34"/>
    <mergeCell ref="F34:H34"/>
    <mergeCell ref="I34:K34"/>
    <mergeCell ref="L34:N34"/>
    <mergeCell ref="O34:R34"/>
    <mergeCell ref="S34:U34"/>
    <mergeCell ref="V34:X34"/>
    <mergeCell ref="Y34:AA34"/>
    <mergeCell ref="AB34:AD34"/>
    <mergeCell ref="C33:E33"/>
    <mergeCell ref="F33:H33"/>
    <mergeCell ref="I33:K33"/>
    <mergeCell ref="L33:N33"/>
    <mergeCell ref="O33:R33"/>
    <mergeCell ref="S33:U33"/>
    <mergeCell ref="V33:X33"/>
    <mergeCell ref="Y33:AA33"/>
    <mergeCell ref="AB33:AD33"/>
    <mergeCell ref="C32:E32"/>
    <mergeCell ref="F32:H32"/>
    <mergeCell ref="I32:K32"/>
    <mergeCell ref="L32:N32"/>
    <mergeCell ref="O32:R32"/>
    <mergeCell ref="S32:U32"/>
    <mergeCell ref="V32:X32"/>
    <mergeCell ref="Y32:AA32"/>
    <mergeCell ref="AB32:AD32"/>
    <mergeCell ref="C31:E31"/>
    <mergeCell ref="F31:H31"/>
    <mergeCell ref="I31:K31"/>
    <mergeCell ref="L31:N31"/>
    <mergeCell ref="O31:R31"/>
    <mergeCell ref="S31:U31"/>
    <mergeCell ref="V31:X31"/>
    <mergeCell ref="Y31:AA31"/>
    <mergeCell ref="AB31:AD31"/>
    <mergeCell ref="C30:E30"/>
    <mergeCell ref="F30:H30"/>
    <mergeCell ref="I30:K30"/>
    <mergeCell ref="L30:N30"/>
    <mergeCell ref="O30:R30"/>
    <mergeCell ref="S30:U30"/>
    <mergeCell ref="V30:X30"/>
    <mergeCell ref="Y30:AA30"/>
    <mergeCell ref="AB30:AD30"/>
    <mergeCell ref="C29:E29"/>
    <mergeCell ref="F29:H29"/>
    <mergeCell ref="I29:K29"/>
    <mergeCell ref="L29:N29"/>
    <mergeCell ref="O29:R29"/>
    <mergeCell ref="S29:U29"/>
    <mergeCell ref="V29:X29"/>
    <mergeCell ref="Y29:AA29"/>
    <mergeCell ref="AB29:AD29"/>
    <mergeCell ref="C28:E28"/>
    <mergeCell ref="F28:H28"/>
    <mergeCell ref="I28:K28"/>
    <mergeCell ref="L28:N28"/>
    <mergeCell ref="O28:R28"/>
    <mergeCell ref="S28:U28"/>
    <mergeCell ref="V28:X28"/>
    <mergeCell ref="Y28:AA28"/>
    <mergeCell ref="AB28:AD28"/>
    <mergeCell ref="C27:E27"/>
    <mergeCell ref="F27:H27"/>
    <mergeCell ref="I27:K27"/>
    <mergeCell ref="L27:N27"/>
    <mergeCell ref="O27:R27"/>
    <mergeCell ref="S27:U27"/>
    <mergeCell ref="V27:X27"/>
    <mergeCell ref="Y27:AA27"/>
    <mergeCell ref="AB27:AD27"/>
    <mergeCell ref="C26:E26"/>
    <mergeCell ref="F26:H26"/>
    <mergeCell ref="I26:K26"/>
    <mergeCell ref="L26:N26"/>
    <mergeCell ref="O26:R26"/>
    <mergeCell ref="S26:U26"/>
    <mergeCell ref="V26:X26"/>
    <mergeCell ref="Y26:AA26"/>
    <mergeCell ref="AB26:AD26"/>
    <mergeCell ref="C25:E25"/>
    <mergeCell ref="F25:H25"/>
    <mergeCell ref="I25:K25"/>
    <mergeCell ref="L25:N25"/>
    <mergeCell ref="O25:R25"/>
    <mergeCell ref="S25:U25"/>
    <mergeCell ref="V25:X25"/>
    <mergeCell ref="Y25:AA25"/>
    <mergeCell ref="AB25:AD25"/>
    <mergeCell ref="C24:E24"/>
    <mergeCell ref="F24:H24"/>
    <mergeCell ref="I24:K24"/>
    <mergeCell ref="L24:N24"/>
    <mergeCell ref="O24:R24"/>
    <mergeCell ref="S24:U24"/>
    <mergeCell ref="V24:X24"/>
    <mergeCell ref="Y24:AA24"/>
    <mergeCell ref="AB24:AD24"/>
    <mergeCell ref="C23:E23"/>
    <mergeCell ref="F23:H23"/>
    <mergeCell ref="I23:K23"/>
    <mergeCell ref="L23:N23"/>
    <mergeCell ref="O23:R23"/>
    <mergeCell ref="S23:U23"/>
    <mergeCell ref="V23:X23"/>
    <mergeCell ref="Y23:AA23"/>
    <mergeCell ref="AB23:AD23"/>
    <mergeCell ref="C22:E22"/>
    <mergeCell ref="F22:H22"/>
    <mergeCell ref="I22:K22"/>
    <mergeCell ref="L22:N22"/>
    <mergeCell ref="O22:R22"/>
    <mergeCell ref="S22:U22"/>
    <mergeCell ref="V22:X22"/>
    <mergeCell ref="Y22:AA22"/>
    <mergeCell ref="AB22:AD22"/>
    <mergeCell ref="C21:E21"/>
    <mergeCell ref="F21:H21"/>
    <mergeCell ref="I21:K21"/>
    <mergeCell ref="L21:N21"/>
    <mergeCell ref="O21:R21"/>
    <mergeCell ref="S21:U21"/>
    <mergeCell ref="V21:X21"/>
    <mergeCell ref="Y21:AA21"/>
    <mergeCell ref="AB21:AD21"/>
    <mergeCell ref="C20:E20"/>
    <mergeCell ref="F20:H20"/>
    <mergeCell ref="I20:K20"/>
    <mergeCell ref="L20:N20"/>
    <mergeCell ref="O20:R20"/>
    <mergeCell ref="S20:U20"/>
    <mergeCell ref="V20:X20"/>
    <mergeCell ref="Y20:AA20"/>
    <mergeCell ref="AB20:AD20"/>
    <mergeCell ref="C19:E19"/>
    <mergeCell ref="F19:H19"/>
    <mergeCell ref="I19:K19"/>
    <mergeCell ref="L19:N19"/>
    <mergeCell ref="O19:R19"/>
    <mergeCell ref="S19:U19"/>
    <mergeCell ref="V19:X19"/>
    <mergeCell ref="Y19:AA19"/>
    <mergeCell ref="AB19:AD19"/>
    <mergeCell ref="C18:E18"/>
    <mergeCell ref="F18:H18"/>
    <mergeCell ref="I18:K18"/>
    <mergeCell ref="L18:N18"/>
    <mergeCell ref="O18:R18"/>
    <mergeCell ref="S18:U18"/>
    <mergeCell ref="V18:X18"/>
    <mergeCell ref="Y18:AA18"/>
    <mergeCell ref="AB18:AD18"/>
    <mergeCell ref="C17:E17"/>
    <mergeCell ref="F17:H17"/>
    <mergeCell ref="I17:K17"/>
    <mergeCell ref="L17:N17"/>
    <mergeCell ref="O17:R17"/>
    <mergeCell ref="S17:U17"/>
    <mergeCell ref="V17:X17"/>
    <mergeCell ref="Y17:AA17"/>
    <mergeCell ref="AB17:AD17"/>
    <mergeCell ref="C16:E16"/>
    <mergeCell ref="F16:H16"/>
    <mergeCell ref="I16:K16"/>
    <mergeCell ref="L16:N16"/>
    <mergeCell ref="O16:R16"/>
    <mergeCell ref="S16:U16"/>
    <mergeCell ref="V16:X16"/>
    <mergeCell ref="Y16:AA16"/>
    <mergeCell ref="AB16:AD16"/>
    <mergeCell ref="C15:E15"/>
    <mergeCell ref="F15:H15"/>
    <mergeCell ref="I15:K15"/>
    <mergeCell ref="L15:N15"/>
    <mergeCell ref="O15:R15"/>
    <mergeCell ref="S15:U15"/>
    <mergeCell ref="V15:X15"/>
    <mergeCell ref="Y15:AA15"/>
    <mergeCell ref="AB15:AD15"/>
    <mergeCell ref="C14:E14"/>
    <mergeCell ref="F14:H14"/>
    <mergeCell ref="I14:K14"/>
    <mergeCell ref="L14:N14"/>
    <mergeCell ref="O14:R14"/>
    <mergeCell ref="S14:U14"/>
    <mergeCell ref="V14:X14"/>
    <mergeCell ref="Y14:AA14"/>
    <mergeCell ref="AB14:AD14"/>
    <mergeCell ref="C13:E13"/>
    <mergeCell ref="F13:H13"/>
    <mergeCell ref="I13:K13"/>
    <mergeCell ref="L13:N13"/>
    <mergeCell ref="O13:R13"/>
    <mergeCell ref="S13:U13"/>
    <mergeCell ref="V13:X13"/>
    <mergeCell ref="Y13:AA13"/>
    <mergeCell ref="AB13:AD13"/>
    <mergeCell ref="B1:AD1"/>
    <mergeCell ref="B3:AD3"/>
    <mergeCell ref="B5:AD5"/>
    <mergeCell ref="AA7:AD7"/>
    <mergeCell ref="B9:AD9"/>
    <mergeCell ref="B10:B12"/>
    <mergeCell ref="C10:E11"/>
    <mergeCell ref="F10:H11"/>
    <mergeCell ref="I10:K11"/>
    <mergeCell ref="L10:N11"/>
    <mergeCell ref="O10:R11"/>
    <mergeCell ref="S10:U11"/>
    <mergeCell ref="V10:X11"/>
    <mergeCell ref="Y10:AD10"/>
    <mergeCell ref="Y11:AA11"/>
    <mergeCell ref="AB11:AD11"/>
    <mergeCell ref="C12:K12"/>
    <mergeCell ref="L12:N12"/>
    <mergeCell ref="O12:R12"/>
    <mergeCell ref="S12:U12"/>
    <mergeCell ref="V12:X12"/>
    <mergeCell ref="Y12:AA12"/>
    <mergeCell ref="AB12:AD12"/>
  </mergeCells>
  <hyperlinks>
    <hyperlink ref="AA7" location="Índice!B11" display="Índice" xr:uid="{00000000-0004-0000-0300-000000000000}"/>
    <hyperlink ref="V13" r:id="rId1" xr:uid="{00000000-0004-0000-0300-000001000000}"/>
  </hyperlinks>
  <pageMargins left="0.70866141732283472" right="0.70866141732283472" top="0.74803149606299213" bottom="0.74803149606299213" header="0.31496062992125978" footer="0.31496062992125978"/>
  <pageSetup scale="75" orientation="portrait"/>
  <headerFooter>
    <oddHeader>&amp;CModulo 2
Participantes</oddHeader>
    <oddFooter>&amp;LCenso Nacional de Sistema Penitenciario Federal 2022&amp;R&amp;P de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O3956"/>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row>
    <row r="11" spans="1:30" ht="24" customHeight="1">
      <c r="A11" s="71"/>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row>
    <row r="12" spans="1:30" ht="36" customHeight="1">
      <c r="A12" s="71"/>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A13" s="71"/>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0" ht="36" customHeight="1">
      <c r="A15" s="72"/>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row>
    <row r="16" spans="1:30" ht="15" customHeight="1">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row>
    <row r="17" spans="1:30" ht="15" customHeight="1" thickBot="1">
      <c r="A17" s="131"/>
      <c r="B17" s="132"/>
      <c r="C17" s="132"/>
      <c r="D17" s="132"/>
      <c r="E17" s="132"/>
      <c r="F17" s="132"/>
      <c r="G17" s="132"/>
      <c r="H17" s="132"/>
      <c r="I17" s="132"/>
      <c r="J17" s="132"/>
      <c r="K17" s="132"/>
      <c r="L17" s="132"/>
      <c r="M17" s="132"/>
      <c r="N17" s="132"/>
      <c r="O17" s="132"/>
      <c r="P17" s="132"/>
      <c r="Q17" s="132"/>
      <c r="R17" s="132"/>
      <c r="S17" s="132"/>
      <c r="T17" s="132"/>
      <c r="U17" s="132"/>
      <c r="V17" s="132"/>
      <c r="W17" s="132"/>
      <c r="X17" s="132"/>
      <c r="Y17" s="132"/>
      <c r="Z17" s="132"/>
      <c r="AA17" s="132"/>
      <c r="AB17" s="132"/>
      <c r="AC17" s="132"/>
      <c r="AD17" s="132"/>
    </row>
    <row r="18" spans="1:30" ht="15" customHeight="1" thickBot="1">
      <c r="A18" s="83"/>
      <c r="B18" s="333" t="s">
        <v>174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ht="15" customHeight="1">
      <c r="A19" s="83"/>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24" customHeight="1">
      <c r="A20" s="83"/>
      <c r="B20" s="112"/>
      <c r="C20" s="380" t="s">
        <v>176</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80" t="s">
        <v>177</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24" customHeight="1">
      <c r="A22" s="83"/>
      <c r="B22" s="127"/>
      <c r="C22" s="380" t="s">
        <v>178</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1"/>
    </row>
    <row r="23" spans="1:30" ht="24" customHeight="1">
      <c r="A23" s="83"/>
      <c r="B23" s="128"/>
      <c r="C23" s="378" t="s">
        <v>179</v>
      </c>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c r="AC23" s="272"/>
      <c r="AD23" s="283"/>
    </row>
    <row r="24" spans="1:30" ht="15" customHeight="1" thickBot="1"/>
    <row r="25" spans="1:30" ht="15" customHeight="1" thickBot="1">
      <c r="B25" s="381" t="s">
        <v>180</v>
      </c>
      <c r="C25" s="334"/>
      <c r="D25" s="334"/>
      <c r="E25" s="334"/>
      <c r="F25" s="334"/>
      <c r="G25" s="334"/>
      <c r="H25" s="334"/>
      <c r="I25" s="334"/>
      <c r="J25" s="334"/>
      <c r="K25" s="334"/>
      <c r="L25" s="334"/>
      <c r="M25" s="334"/>
      <c r="N25" s="334"/>
      <c r="O25" s="334"/>
      <c r="P25" s="334"/>
      <c r="Q25" s="334"/>
      <c r="R25" s="334"/>
      <c r="S25" s="334"/>
      <c r="T25" s="334"/>
      <c r="U25" s="334"/>
      <c r="V25" s="334"/>
      <c r="W25" s="334"/>
      <c r="X25" s="334"/>
      <c r="Y25" s="334"/>
      <c r="Z25" s="334"/>
      <c r="AA25" s="334"/>
      <c r="AB25" s="334"/>
      <c r="AC25" s="334"/>
      <c r="AD25" s="335"/>
    </row>
    <row r="26" spans="1:30" ht="15" customHeight="1">
      <c r="B26" s="395" t="s">
        <v>181</v>
      </c>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c r="AA26" s="396"/>
      <c r="AB26" s="396"/>
      <c r="AC26" s="396"/>
      <c r="AD26" s="397"/>
    </row>
    <row r="27" spans="1:30" ht="48" customHeight="1">
      <c r="B27" s="24"/>
      <c r="C27" s="393" t="s">
        <v>182</v>
      </c>
      <c r="D27" s="345"/>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c r="AC27" s="345"/>
      <c r="AD27" s="394"/>
    </row>
    <row r="28" spans="1:30" ht="15" customHeight="1"/>
    <row r="29" spans="1:30" ht="24" customHeight="1">
      <c r="A29" s="126" t="s">
        <v>183</v>
      </c>
      <c r="B29" s="418" t="s">
        <v>184</v>
      </c>
      <c r="C29" s="329"/>
      <c r="D29" s="329"/>
      <c r="E29" s="329"/>
      <c r="F29" s="329"/>
      <c r="G29" s="329"/>
      <c r="H29" s="329"/>
      <c r="I29" s="329"/>
      <c r="J29" s="329"/>
      <c r="K29" s="329"/>
      <c r="L29" s="329"/>
      <c r="M29" s="329"/>
      <c r="N29" s="329"/>
      <c r="O29" s="329"/>
      <c r="P29" s="329"/>
      <c r="Q29" s="329"/>
      <c r="R29" s="329"/>
      <c r="S29" s="329"/>
      <c r="T29" s="329"/>
      <c r="U29" s="329"/>
      <c r="V29" s="329"/>
      <c r="W29" s="329"/>
      <c r="X29" s="329"/>
      <c r="Y29" s="329"/>
      <c r="Z29" s="329"/>
      <c r="AA29" s="329"/>
      <c r="AB29" s="329"/>
      <c r="AC29" s="329"/>
      <c r="AD29" s="329"/>
    </row>
    <row r="30" spans="1:30" ht="15" customHeight="1">
      <c r="A30" s="115"/>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row>
    <row r="31" spans="1:30" ht="84" customHeight="1">
      <c r="A31" s="115"/>
      <c r="B31" s="76"/>
      <c r="C31" s="419" t="s">
        <v>185</v>
      </c>
      <c r="D31" s="415"/>
      <c r="E31" s="415"/>
      <c r="F31" s="415"/>
      <c r="G31" s="415"/>
      <c r="H31" s="415"/>
      <c r="I31" s="415"/>
      <c r="J31" s="415"/>
      <c r="K31" s="415"/>
      <c r="L31" s="415"/>
      <c r="M31" s="415"/>
      <c r="N31" s="415"/>
      <c r="O31" s="415"/>
      <c r="P31" s="415"/>
      <c r="Q31" s="415"/>
      <c r="R31" s="415"/>
      <c r="S31" s="415"/>
      <c r="T31" s="415"/>
      <c r="U31" s="415"/>
      <c r="V31" s="415"/>
      <c r="W31" s="415"/>
      <c r="X31" s="416"/>
      <c r="Y31" s="419" t="s">
        <v>186</v>
      </c>
      <c r="Z31" s="415"/>
      <c r="AA31" s="415"/>
      <c r="AB31" s="415"/>
      <c r="AC31" s="415"/>
      <c r="AD31" s="416"/>
    </row>
    <row r="32" spans="1:30" ht="15" customHeight="1">
      <c r="A32" s="115"/>
      <c r="B32" s="76"/>
      <c r="C32" s="120" t="s">
        <v>131</v>
      </c>
      <c r="D32" s="417"/>
      <c r="E32" s="415"/>
      <c r="F32" s="415"/>
      <c r="G32" s="415"/>
      <c r="H32" s="415"/>
      <c r="I32" s="415"/>
      <c r="J32" s="415"/>
      <c r="K32" s="415"/>
      <c r="L32" s="415"/>
      <c r="M32" s="415"/>
      <c r="N32" s="415"/>
      <c r="O32" s="415"/>
      <c r="P32" s="415"/>
      <c r="Q32" s="415"/>
      <c r="R32" s="415"/>
      <c r="S32" s="415"/>
      <c r="T32" s="415"/>
      <c r="U32" s="415"/>
      <c r="V32" s="415"/>
      <c r="W32" s="415"/>
      <c r="X32" s="416"/>
      <c r="Y32" s="414"/>
      <c r="Z32" s="415"/>
      <c r="AA32" s="415"/>
      <c r="AB32" s="415"/>
      <c r="AC32" s="415"/>
      <c r="AD32" s="416"/>
    </row>
    <row r="33" spans="3:30" ht="15" customHeight="1">
      <c r="C33" s="120" t="s">
        <v>132</v>
      </c>
      <c r="D33" s="417"/>
      <c r="E33" s="415"/>
      <c r="F33" s="415"/>
      <c r="G33" s="415"/>
      <c r="H33" s="415"/>
      <c r="I33" s="415"/>
      <c r="J33" s="415"/>
      <c r="K33" s="415"/>
      <c r="L33" s="415"/>
      <c r="M33" s="415"/>
      <c r="N33" s="415"/>
      <c r="O33" s="415"/>
      <c r="P33" s="415"/>
      <c r="Q33" s="415"/>
      <c r="R33" s="415"/>
      <c r="S33" s="415"/>
      <c r="T33" s="415"/>
      <c r="U33" s="415"/>
      <c r="V33" s="415"/>
      <c r="W33" s="415"/>
      <c r="X33" s="416"/>
      <c r="Y33" s="414"/>
      <c r="Z33" s="415"/>
      <c r="AA33" s="415"/>
      <c r="AB33" s="415"/>
      <c r="AC33" s="415"/>
      <c r="AD33" s="416"/>
    </row>
    <row r="34" spans="3:30" ht="15" customHeight="1">
      <c r="C34" s="120" t="s">
        <v>133</v>
      </c>
      <c r="D34" s="417"/>
      <c r="E34" s="415"/>
      <c r="F34" s="415"/>
      <c r="G34" s="415"/>
      <c r="H34" s="415"/>
      <c r="I34" s="415"/>
      <c r="J34" s="415"/>
      <c r="K34" s="415"/>
      <c r="L34" s="415"/>
      <c r="M34" s="415"/>
      <c r="N34" s="415"/>
      <c r="O34" s="415"/>
      <c r="P34" s="415"/>
      <c r="Q34" s="415"/>
      <c r="R34" s="415"/>
      <c r="S34" s="415"/>
      <c r="T34" s="415"/>
      <c r="U34" s="415"/>
      <c r="V34" s="415"/>
      <c r="W34" s="415"/>
      <c r="X34" s="416"/>
      <c r="Y34" s="414"/>
      <c r="Z34" s="415"/>
      <c r="AA34" s="415"/>
      <c r="AB34" s="415"/>
      <c r="AC34" s="415"/>
      <c r="AD34" s="416"/>
    </row>
    <row r="35" spans="3:30" ht="15" customHeight="1">
      <c r="C35" s="120" t="s">
        <v>134</v>
      </c>
      <c r="D35" s="417"/>
      <c r="E35" s="415"/>
      <c r="F35" s="415"/>
      <c r="G35" s="415"/>
      <c r="H35" s="415"/>
      <c r="I35" s="415"/>
      <c r="J35" s="415"/>
      <c r="K35" s="415"/>
      <c r="L35" s="415"/>
      <c r="M35" s="415"/>
      <c r="N35" s="415"/>
      <c r="O35" s="415"/>
      <c r="P35" s="415"/>
      <c r="Q35" s="415"/>
      <c r="R35" s="415"/>
      <c r="S35" s="415"/>
      <c r="T35" s="415"/>
      <c r="U35" s="415"/>
      <c r="V35" s="415"/>
      <c r="W35" s="415"/>
      <c r="X35" s="416"/>
      <c r="Y35" s="414"/>
      <c r="Z35" s="415"/>
      <c r="AA35" s="415"/>
      <c r="AB35" s="415"/>
      <c r="AC35" s="415"/>
      <c r="AD35" s="416"/>
    </row>
    <row r="36" spans="3:30" ht="15" customHeight="1">
      <c r="C36" s="120" t="s">
        <v>135</v>
      </c>
      <c r="D36" s="417"/>
      <c r="E36" s="415"/>
      <c r="F36" s="415"/>
      <c r="G36" s="415"/>
      <c r="H36" s="415"/>
      <c r="I36" s="415"/>
      <c r="J36" s="415"/>
      <c r="K36" s="415"/>
      <c r="L36" s="415"/>
      <c r="M36" s="415"/>
      <c r="N36" s="415"/>
      <c r="O36" s="415"/>
      <c r="P36" s="415"/>
      <c r="Q36" s="415"/>
      <c r="R36" s="415"/>
      <c r="S36" s="415"/>
      <c r="T36" s="415"/>
      <c r="U36" s="415"/>
      <c r="V36" s="415"/>
      <c r="W36" s="415"/>
      <c r="X36" s="416"/>
      <c r="Y36" s="414"/>
      <c r="Z36" s="415"/>
      <c r="AA36" s="415"/>
      <c r="AB36" s="415"/>
      <c r="AC36" s="415"/>
      <c r="AD36" s="416"/>
    </row>
    <row r="37" spans="3:30" ht="15" customHeight="1">
      <c r="C37" s="120" t="s">
        <v>136</v>
      </c>
      <c r="D37" s="417"/>
      <c r="E37" s="415"/>
      <c r="F37" s="415"/>
      <c r="G37" s="415"/>
      <c r="H37" s="415"/>
      <c r="I37" s="415"/>
      <c r="J37" s="415"/>
      <c r="K37" s="415"/>
      <c r="L37" s="415"/>
      <c r="M37" s="415"/>
      <c r="N37" s="415"/>
      <c r="O37" s="415"/>
      <c r="P37" s="415"/>
      <c r="Q37" s="415"/>
      <c r="R37" s="415"/>
      <c r="S37" s="415"/>
      <c r="T37" s="415"/>
      <c r="U37" s="415"/>
      <c r="V37" s="415"/>
      <c r="W37" s="415"/>
      <c r="X37" s="416"/>
      <c r="Y37" s="414"/>
      <c r="Z37" s="415"/>
      <c r="AA37" s="415"/>
      <c r="AB37" s="415"/>
      <c r="AC37" s="415"/>
      <c r="AD37" s="416"/>
    </row>
    <row r="38" spans="3:30" ht="15" customHeight="1">
      <c r="C38" s="120" t="s">
        <v>137</v>
      </c>
      <c r="D38" s="417"/>
      <c r="E38" s="415"/>
      <c r="F38" s="415"/>
      <c r="G38" s="415"/>
      <c r="H38" s="415"/>
      <c r="I38" s="415"/>
      <c r="J38" s="415"/>
      <c r="K38" s="415"/>
      <c r="L38" s="415"/>
      <c r="M38" s="415"/>
      <c r="N38" s="415"/>
      <c r="O38" s="415"/>
      <c r="P38" s="415"/>
      <c r="Q38" s="415"/>
      <c r="R38" s="415"/>
      <c r="S38" s="415"/>
      <c r="T38" s="415"/>
      <c r="U38" s="415"/>
      <c r="V38" s="415"/>
      <c r="W38" s="415"/>
      <c r="X38" s="416"/>
      <c r="Y38" s="414"/>
      <c r="Z38" s="415"/>
      <c r="AA38" s="415"/>
      <c r="AB38" s="415"/>
      <c r="AC38" s="415"/>
      <c r="AD38" s="416"/>
    </row>
    <row r="39" spans="3:30" ht="15" customHeight="1">
      <c r="C39" s="120" t="s">
        <v>138</v>
      </c>
      <c r="D39" s="417"/>
      <c r="E39" s="415"/>
      <c r="F39" s="415"/>
      <c r="G39" s="415"/>
      <c r="H39" s="415"/>
      <c r="I39" s="415"/>
      <c r="J39" s="415"/>
      <c r="K39" s="415"/>
      <c r="L39" s="415"/>
      <c r="M39" s="415"/>
      <c r="N39" s="415"/>
      <c r="O39" s="415"/>
      <c r="P39" s="415"/>
      <c r="Q39" s="415"/>
      <c r="R39" s="415"/>
      <c r="S39" s="415"/>
      <c r="T39" s="415"/>
      <c r="U39" s="415"/>
      <c r="V39" s="415"/>
      <c r="W39" s="415"/>
      <c r="X39" s="416"/>
      <c r="Y39" s="414"/>
      <c r="Z39" s="415"/>
      <c r="AA39" s="415"/>
      <c r="AB39" s="415"/>
      <c r="AC39" s="415"/>
      <c r="AD39" s="416"/>
    </row>
    <row r="40" spans="3:30" ht="15" customHeight="1">
      <c r="C40" s="120" t="s">
        <v>139</v>
      </c>
      <c r="D40" s="417"/>
      <c r="E40" s="415"/>
      <c r="F40" s="415"/>
      <c r="G40" s="415"/>
      <c r="H40" s="415"/>
      <c r="I40" s="415"/>
      <c r="J40" s="415"/>
      <c r="K40" s="415"/>
      <c r="L40" s="415"/>
      <c r="M40" s="415"/>
      <c r="N40" s="415"/>
      <c r="O40" s="415"/>
      <c r="P40" s="415"/>
      <c r="Q40" s="415"/>
      <c r="R40" s="415"/>
      <c r="S40" s="415"/>
      <c r="T40" s="415"/>
      <c r="U40" s="415"/>
      <c r="V40" s="415"/>
      <c r="W40" s="415"/>
      <c r="X40" s="416"/>
      <c r="Y40" s="414"/>
      <c r="Z40" s="415"/>
      <c r="AA40" s="415"/>
      <c r="AB40" s="415"/>
      <c r="AC40" s="415"/>
      <c r="AD40" s="416"/>
    </row>
    <row r="41" spans="3:30" ht="15" customHeight="1">
      <c r="C41" s="120" t="s">
        <v>140</v>
      </c>
      <c r="D41" s="417"/>
      <c r="E41" s="415"/>
      <c r="F41" s="415"/>
      <c r="G41" s="415"/>
      <c r="H41" s="415"/>
      <c r="I41" s="415"/>
      <c r="J41" s="415"/>
      <c r="K41" s="415"/>
      <c r="L41" s="415"/>
      <c r="M41" s="415"/>
      <c r="N41" s="415"/>
      <c r="O41" s="415"/>
      <c r="P41" s="415"/>
      <c r="Q41" s="415"/>
      <c r="R41" s="415"/>
      <c r="S41" s="415"/>
      <c r="T41" s="415"/>
      <c r="U41" s="415"/>
      <c r="V41" s="415"/>
      <c r="W41" s="415"/>
      <c r="X41" s="416"/>
      <c r="Y41" s="414"/>
      <c r="Z41" s="415"/>
      <c r="AA41" s="415"/>
      <c r="AB41" s="415"/>
      <c r="AC41" s="415"/>
      <c r="AD41" s="416"/>
    </row>
    <row r="42" spans="3:30" ht="15" customHeight="1">
      <c r="C42" s="120" t="s">
        <v>141</v>
      </c>
      <c r="D42" s="417"/>
      <c r="E42" s="415"/>
      <c r="F42" s="415"/>
      <c r="G42" s="415"/>
      <c r="H42" s="415"/>
      <c r="I42" s="415"/>
      <c r="J42" s="415"/>
      <c r="K42" s="415"/>
      <c r="L42" s="415"/>
      <c r="M42" s="415"/>
      <c r="N42" s="415"/>
      <c r="O42" s="415"/>
      <c r="P42" s="415"/>
      <c r="Q42" s="415"/>
      <c r="R42" s="415"/>
      <c r="S42" s="415"/>
      <c r="T42" s="415"/>
      <c r="U42" s="415"/>
      <c r="V42" s="415"/>
      <c r="W42" s="415"/>
      <c r="X42" s="416"/>
      <c r="Y42" s="414"/>
      <c r="Z42" s="415"/>
      <c r="AA42" s="415"/>
      <c r="AB42" s="415"/>
      <c r="AC42" s="415"/>
      <c r="AD42" s="416"/>
    </row>
    <row r="43" spans="3:30" ht="15" customHeight="1">
      <c r="C43" s="120" t="s">
        <v>142</v>
      </c>
      <c r="D43" s="417"/>
      <c r="E43" s="415"/>
      <c r="F43" s="415"/>
      <c r="G43" s="415"/>
      <c r="H43" s="415"/>
      <c r="I43" s="415"/>
      <c r="J43" s="415"/>
      <c r="K43" s="415"/>
      <c r="L43" s="415"/>
      <c r="M43" s="415"/>
      <c r="N43" s="415"/>
      <c r="O43" s="415"/>
      <c r="P43" s="415"/>
      <c r="Q43" s="415"/>
      <c r="R43" s="415"/>
      <c r="S43" s="415"/>
      <c r="T43" s="415"/>
      <c r="U43" s="415"/>
      <c r="V43" s="415"/>
      <c r="W43" s="415"/>
      <c r="X43" s="416"/>
      <c r="Y43" s="414"/>
      <c r="Z43" s="415"/>
      <c r="AA43" s="415"/>
      <c r="AB43" s="415"/>
      <c r="AC43" s="415"/>
      <c r="AD43" s="416"/>
    </row>
    <row r="44" spans="3:30" ht="15" customHeight="1">
      <c r="C44" s="120" t="s">
        <v>143</v>
      </c>
      <c r="D44" s="417"/>
      <c r="E44" s="415"/>
      <c r="F44" s="415"/>
      <c r="G44" s="415"/>
      <c r="H44" s="415"/>
      <c r="I44" s="415"/>
      <c r="J44" s="415"/>
      <c r="K44" s="415"/>
      <c r="L44" s="415"/>
      <c r="M44" s="415"/>
      <c r="N44" s="415"/>
      <c r="O44" s="415"/>
      <c r="P44" s="415"/>
      <c r="Q44" s="415"/>
      <c r="R44" s="415"/>
      <c r="S44" s="415"/>
      <c r="T44" s="415"/>
      <c r="U44" s="415"/>
      <c r="V44" s="415"/>
      <c r="W44" s="415"/>
      <c r="X44" s="416"/>
      <c r="Y44" s="414"/>
      <c r="Z44" s="415"/>
      <c r="AA44" s="415"/>
      <c r="AB44" s="415"/>
      <c r="AC44" s="415"/>
      <c r="AD44" s="416"/>
    </row>
    <row r="45" spans="3:30" ht="15" customHeight="1">
      <c r="C45" s="120" t="s">
        <v>144</v>
      </c>
      <c r="D45" s="417"/>
      <c r="E45" s="415"/>
      <c r="F45" s="415"/>
      <c r="G45" s="415"/>
      <c r="H45" s="415"/>
      <c r="I45" s="415"/>
      <c r="J45" s="415"/>
      <c r="K45" s="415"/>
      <c r="L45" s="415"/>
      <c r="M45" s="415"/>
      <c r="N45" s="415"/>
      <c r="O45" s="415"/>
      <c r="P45" s="415"/>
      <c r="Q45" s="415"/>
      <c r="R45" s="415"/>
      <c r="S45" s="415"/>
      <c r="T45" s="415"/>
      <c r="U45" s="415"/>
      <c r="V45" s="415"/>
      <c r="W45" s="415"/>
      <c r="X45" s="416"/>
      <c r="Y45" s="414"/>
      <c r="Z45" s="415"/>
      <c r="AA45" s="415"/>
      <c r="AB45" s="415"/>
      <c r="AC45" s="415"/>
      <c r="AD45" s="416"/>
    </row>
    <row r="46" spans="3:30" ht="15" customHeight="1">
      <c r="C46" s="120" t="s">
        <v>145</v>
      </c>
      <c r="D46" s="417"/>
      <c r="E46" s="415"/>
      <c r="F46" s="415"/>
      <c r="G46" s="415"/>
      <c r="H46" s="415"/>
      <c r="I46" s="415"/>
      <c r="J46" s="415"/>
      <c r="K46" s="415"/>
      <c r="L46" s="415"/>
      <c r="M46" s="415"/>
      <c r="N46" s="415"/>
      <c r="O46" s="415"/>
      <c r="P46" s="415"/>
      <c r="Q46" s="415"/>
      <c r="R46" s="415"/>
      <c r="S46" s="415"/>
      <c r="T46" s="415"/>
      <c r="U46" s="415"/>
      <c r="V46" s="415"/>
      <c r="W46" s="415"/>
      <c r="X46" s="416"/>
      <c r="Y46" s="414"/>
      <c r="Z46" s="415"/>
      <c r="AA46" s="415"/>
      <c r="AB46" s="415"/>
      <c r="AC46" s="415"/>
      <c r="AD46" s="416"/>
    </row>
    <row r="47" spans="3:30" ht="15" customHeight="1">
      <c r="C47" s="120" t="s">
        <v>146</v>
      </c>
      <c r="D47" s="417"/>
      <c r="E47" s="415"/>
      <c r="F47" s="415"/>
      <c r="G47" s="415"/>
      <c r="H47" s="415"/>
      <c r="I47" s="415"/>
      <c r="J47" s="415"/>
      <c r="K47" s="415"/>
      <c r="L47" s="415"/>
      <c r="M47" s="415"/>
      <c r="N47" s="415"/>
      <c r="O47" s="415"/>
      <c r="P47" s="415"/>
      <c r="Q47" s="415"/>
      <c r="R47" s="415"/>
      <c r="S47" s="415"/>
      <c r="T47" s="415"/>
      <c r="U47" s="415"/>
      <c r="V47" s="415"/>
      <c r="W47" s="415"/>
      <c r="X47" s="416"/>
      <c r="Y47" s="414"/>
      <c r="Z47" s="415"/>
      <c r="AA47" s="415"/>
      <c r="AB47" s="415"/>
      <c r="AC47" s="415"/>
      <c r="AD47" s="416"/>
    </row>
    <row r="48" spans="3:30" ht="15" customHeight="1">
      <c r="C48" s="120" t="s">
        <v>147</v>
      </c>
      <c r="D48" s="417"/>
      <c r="E48" s="415"/>
      <c r="F48" s="415"/>
      <c r="G48" s="415"/>
      <c r="H48" s="415"/>
      <c r="I48" s="415"/>
      <c r="J48" s="415"/>
      <c r="K48" s="415"/>
      <c r="L48" s="415"/>
      <c r="M48" s="415"/>
      <c r="N48" s="415"/>
      <c r="O48" s="415"/>
      <c r="P48" s="415"/>
      <c r="Q48" s="415"/>
      <c r="R48" s="415"/>
      <c r="S48" s="415"/>
      <c r="T48" s="415"/>
      <c r="U48" s="415"/>
      <c r="V48" s="415"/>
      <c r="W48" s="415"/>
      <c r="X48" s="416"/>
      <c r="Y48" s="414"/>
      <c r="Z48" s="415"/>
      <c r="AA48" s="415"/>
      <c r="AB48" s="415"/>
      <c r="AC48" s="415"/>
      <c r="AD48" s="416"/>
    </row>
    <row r="49" spans="3:30" ht="15" customHeight="1">
      <c r="C49" s="120" t="s">
        <v>148</v>
      </c>
      <c r="D49" s="417"/>
      <c r="E49" s="415"/>
      <c r="F49" s="415"/>
      <c r="G49" s="415"/>
      <c r="H49" s="415"/>
      <c r="I49" s="415"/>
      <c r="J49" s="415"/>
      <c r="K49" s="415"/>
      <c r="L49" s="415"/>
      <c r="M49" s="415"/>
      <c r="N49" s="415"/>
      <c r="O49" s="415"/>
      <c r="P49" s="415"/>
      <c r="Q49" s="415"/>
      <c r="R49" s="415"/>
      <c r="S49" s="415"/>
      <c r="T49" s="415"/>
      <c r="U49" s="415"/>
      <c r="V49" s="415"/>
      <c r="W49" s="415"/>
      <c r="X49" s="416"/>
      <c r="Y49" s="414"/>
      <c r="Z49" s="415"/>
      <c r="AA49" s="415"/>
      <c r="AB49" s="415"/>
      <c r="AC49" s="415"/>
      <c r="AD49" s="416"/>
    </row>
    <row r="50" spans="3:30" ht="15" customHeight="1">
      <c r="C50" s="120" t="s">
        <v>149</v>
      </c>
      <c r="D50" s="417"/>
      <c r="E50" s="415"/>
      <c r="F50" s="415"/>
      <c r="G50" s="415"/>
      <c r="H50" s="415"/>
      <c r="I50" s="415"/>
      <c r="J50" s="415"/>
      <c r="K50" s="415"/>
      <c r="L50" s="415"/>
      <c r="M50" s="415"/>
      <c r="N50" s="415"/>
      <c r="O50" s="415"/>
      <c r="P50" s="415"/>
      <c r="Q50" s="415"/>
      <c r="R50" s="415"/>
      <c r="S50" s="415"/>
      <c r="T50" s="415"/>
      <c r="U50" s="415"/>
      <c r="V50" s="415"/>
      <c r="W50" s="415"/>
      <c r="X50" s="416"/>
      <c r="Y50" s="414"/>
      <c r="Z50" s="415"/>
      <c r="AA50" s="415"/>
      <c r="AB50" s="415"/>
      <c r="AC50" s="415"/>
      <c r="AD50" s="416"/>
    </row>
    <row r="51" spans="3:30" ht="15" customHeight="1">
      <c r="C51" s="120" t="s">
        <v>150</v>
      </c>
      <c r="D51" s="417"/>
      <c r="E51" s="415"/>
      <c r="F51" s="415"/>
      <c r="G51" s="415"/>
      <c r="H51" s="415"/>
      <c r="I51" s="415"/>
      <c r="J51" s="415"/>
      <c r="K51" s="415"/>
      <c r="L51" s="415"/>
      <c r="M51" s="415"/>
      <c r="N51" s="415"/>
      <c r="O51" s="415"/>
      <c r="P51" s="415"/>
      <c r="Q51" s="415"/>
      <c r="R51" s="415"/>
      <c r="S51" s="415"/>
      <c r="T51" s="415"/>
      <c r="U51" s="415"/>
      <c r="V51" s="415"/>
      <c r="W51" s="415"/>
      <c r="X51" s="416"/>
      <c r="Y51" s="414"/>
      <c r="Z51" s="415"/>
      <c r="AA51" s="415"/>
      <c r="AB51" s="415"/>
      <c r="AC51" s="415"/>
      <c r="AD51" s="416"/>
    </row>
    <row r="52" spans="3:30" ht="15" customHeight="1">
      <c r="C52" s="120" t="s">
        <v>151</v>
      </c>
      <c r="D52" s="417"/>
      <c r="E52" s="415"/>
      <c r="F52" s="415"/>
      <c r="G52" s="415"/>
      <c r="H52" s="415"/>
      <c r="I52" s="415"/>
      <c r="J52" s="415"/>
      <c r="K52" s="415"/>
      <c r="L52" s="415"/>
      <c r="M52" s="415"/>
      <c r="N52" s="415"/>
      <c r="O52" s="415"/>
      <c r="P52" s="415"/>
      <c r="Q52" s="415"/>
      <c r="R52" s="415"/>
      <c r="S52" s="415"/>
      <c r="T52" s="415"/>
      <c r="U52" s="415"/>
      <c r="V52" s="415"/>
      <c r="W52" s="415"/>
      <c r="X52" s="416"/>
      <c r="Y52" s="414"/>
      <c r="Z52" s="415"/>
      <c r="AA52" s="415"/>
      <c r="AB52" s="415"/>
      <c r="AC52" s="415"/>
      <c r="AD52" s="416"/>
    </row>
    <row r="53" spans="3:30" ht="15" customHeight="1">
      <c r="C53" s="120" t="s">
        <v>152</v>
      </c>
      <c r="D53" s="417"/>
      <c r="E53" s="415"/>
      <c r="F53" s="415"/>
      <c r="G53" s="415"/>
      <c r="H53" s="415"/>
      <c r="I53" s="415"/>
      <c r="J53" s="415"/>
      <c r="K53" s="415"/>
      <c r="L53" s="415"/>
      <c r="M53" s="415"/>
      <c r="N53" s="415"/>
      <c r="O53" s="415"/>
      <c r="P53" s="415"/>
      <c r="Q53" s="415"/>
      <c r="R53" s="415"/>
      <c r="S53" s="415"/>
      <c r="T53" s="415"/>
      <c r="U53" s="415"/>
      <c r="V53" s="415"/>
      <c r="W53" s="415"/>
      <c r="X53" s="416"/>
      <c r="Y53" s="414"/>
      <c r="Z53" s="415"/>
      <c r="AA53" s="415"/>
      <c r="AB53" s="415"/>
      <c r="AC53" s="415"/>
      <c r="AD53" s="416"/>
    </row>
    <row r="54" spans="3:30" ht="15" customHeight="1">
      <c r="C54" s="120" t="s">
        <v>153</v>
      </c>
      <c r="D54" s="417"/>
      <c r="E54" s="415"/>
      <c r="F54" s="415"/>
      <c r="G54" s="415"/>
      <c r="H54" s="415"/>
      <c r="I54" s="415"/>
      <c r="J54" s="415"/>
      <c r="K54" s="415"/>
      <c r="L54" s="415"/>
      <c r="M54" s="415"/>
      <c r="N54" s="415"/>
      <c r="O54" s="415"/>
      <c r="P54" s="415"/>
      <c r="Q54" s="415"/>
      <c r="R54" s="415"/>
      <c r="S54" s="415"/>
      <c r="T54" s="415"/>
      <c r="U54" s="415"/>
      <c r="V54" s="415"/>
      <c r="W54" s="415"/>
      <c r="X54" s="416"/>
      <c r="Y54" s="414"/>
      <c r="Z54" s="415"/>
      <c r="AA54" s="415"/>
      <c r="AB54" s="415"/>
      <c r="AC54" s="415"/>
      <c r="AD54" s="416"/>
    </row>
    <row r="55" spans="3:30" ht="15" customHeight="1">
      <c r="C55" s="120" t="s">
        <v>154</v>
      </c>
      <c r="D55" s="417"/>
      <c r="E55" s="415"/>
      <c r="F55" s="415"/>
      <c r="G55" s="415"/>
      <c r="H55" s="415"/>
      <c r="I55" s="415"/>
      <c r="J55" s="415"/>
      <c r="K55" s="415"/>
      <c r="L55" s="415"/>
      <c r="M55" s="415"/>
      <c r="N55" s="415"/>
      <c r="O55" s="415"/>
      <c r="P55" s="415"/>
      <c r="Q55" s="415"/>
      <c r="R55" s="415"/>
      <c r="S55" s="415"/>
      <c r="T55" s="415"/>
      <c r="U55" s="415"/>
      <c r="V55" s="415"/>
      <c r="W55" s="415"/>
      <c r="X55" s="416"/>
      <c r="Y55" s="414"/>
      <c r="Z55" s="415"/>
      <c r="AA55" s="415"/>
      <c r="AB55" s="415"/>
      <c r="AC55" s="415"/>
      <c r="AD55" s="416"/>
    </row>
    <row r="56" spans="3:30" ht="15" customHeight="1">
      <c r="C56" s="120" t="s">
        <v>155</v>
      </c>
      <c r="D56" s="417"/>
      <c r="E56" s="415"/>
      <c r="F56" s="415"/>
      <c r="G56" s="415"/>
      <c r="H56" s="415"/>
      <c r="I56" s="415"/>
      <c r="J56" s="415"/>
      <c r="K56" s="415"/>
      <c r="L56" s="415"/>
      <c r="M56" s="415"/>
      <c r="N56" s="415"/>
      <c r="O56" s="415"/>
      <c r="P56" s="415"/>
      <c r="Q56" s="415"/>
      <c r="R56" s="415"/>
      <c r="S56" s="415"/>
      <c r="T56" s="415"/>
      <c r="U56" s="415"/>
      <c r="V56" s="415"/>
      <c r="W56" s="415"/>
      <c r="X56" s="416"/>
      <c r="Y56" s="414"/>
      <c r="Z56" s="415"/>
      <c r="AA56" s="415"/>
      <c r="AB56" s="415"/>
      <c r="AC56" s="415"/>
      <c r="AD56" s="416"/>
    </row>
    <row r="57" spans="3:30" ht="15" customHeight="1"/>
    <row r="58" spans="3:30" ht="24" customHeight="1">
      <c r="C58" s="321" t="s">
        <v>187</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3:30" ht="60" customHeight="1">
      <c r="C59" s="322"/>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4"/>
    </row>
    <row r="60" spans="3:30" ht="15" customHeight="1"/>
    <row r="61" spans="3:30" ht="15" customHeight="1"/>
    <row r="62" spans="3:30" ht="15" customHeight="1"/>
    <row r="63" spans="3:30" ht="15" customHeight="1"/>
    <row r="64" spans="3:30" ht="15" customHeight="1"/>
    <row r="65" spans="1:38" ht="15" customHeight="1" thickBot="1"/>
    <row r="66" spans="1:38" ht="15" customHeight="1" thickBot="1">
      <c r="B66" s="381" t="s">
        <v>188</v>
      </c>
      <c r="C66" s="334"/>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5"/>
    </row>
    <row r="67" spans="1:38" ht="15" customHeight="1">
      <c r="B67" s="434" t="s">
        <v>189</v>
      </c>
      <c r="C67" s="435"/>
      <c r="D67" s="435"/>
      <c r="E67" s="435"/>
      <c r="F67" s="435"/>
      <c r="G67" s="435"/>
      <c r="H67" s="435"/>
      <c r="I67" s="435"/>
      <c r="J67" s="435"/>
      <c r="K67" s="435"/>
      <c r="L67" s="435"/>
      <c r="M67" s="435"/>
      <c r="N67" s="435"/>
      <c r="O67" s="435"/>
      <c r="P67" s="435"/>
      <c r="Q67" s="435"/>
      <c r="R67" s="435"/>
      <c r="S67" s="435"/>
      <c r="T67" s="435"/>
      <c r="U67" s="435"/>
      <c r="V67" s="435"/>
      <c r="W67" s="435"/>
      <c r="X67" s="435"/>
      <c r="Y67" s="435"/>
      <c r="Z67" s="435"/>
      <c r="AA67" s="435"/>
      <c r="AB67" s="435"/>
      <c r="AC67" s="435"/>
      <c r="AD67" s="436"/>
    </row>
    <row r="68" spans="1:38" ht="24" customHeight="1">
      <c r="B68" s="22"/>
      <c r="C68" s="380" t="s">
        <v>190</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81"/>
    </row>
    <row r="69" spans="1:38" ht="24" customHeight="1">
      <c r="B69" s="22"/>
      <c r="C69" s="380" t="s">
        <v>191</v>
      </c>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81"/>
    </row>
    <row r="70" spans="1:38" ht="36" customHeight="1">
      <c r="B70" s="22"/>
      <c r="C70" s="349" t="s">
        <v>192</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348"/>
    </row>
    <row r="71" spans="1:38" ht="24" customHeight="1">
      <c r="B71" s="22"/>
      <c r="C71" s="349" t="s">
        <v>193</v>
      </c>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348"/>
    </row>
    <row r="72" spans="1:38" ht="24" customHeight="1">
      <c r="B72" s="24"/>
      <c r="C72" s="393" t="s">
        <v>194</v>
      </c>
      <c r="D72" s="345"/>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c r="AC72" s="345"/>
      <c r="AD72" s="394"/>
    </row>
    <row r="73" spans="1:38" ht="15" customHeight="1">
      <c r="B73" s="123"/>
      <c r="C73" s="239"/>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row>
    <row r="74" spans="1:38" ht="36" customHeight="1">
      <c r="A74" s="72" t="s">
        <v>195</v>
      </c>
      <c r="B74" s="326" t="s">
        <v>196</v>
      </c>
      <c r="C74" s="256"/>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ht="24" customHeight="1">
      <c r="A75" s="115"/>
      <c r="B75" s="76"/>
      <c r="C75" s="386" t="s">
        <v>197</v>
      </c>
      <c r="D75" s="329"/>
      <c r="E75" s="329"/>
      <c r="F75" s="329"/>
      <c r="G75" s="329"/>
      <c r="H75" s="329"/>
      <c r="I75" s="329"/>
      <c r="J75" s="329"/>
      <c r="K75" s="329"/>
      <c r="L75" s="329"/>
      <c r="M75" s="329"/>
      <c r="N75" s="329"/>
      <c r="O75" s="329"/>
      <c r="P75" s="329"/>
      <c r="Q75" s="329"/>
      <c r="R75" s="329"/>
      <c r="S75" s="329"/>
      <c r="T75" s="329"/>
      <c r="U75" s="329"/>
      <c r="V75" s="329"/>
      <c r="W75" s="329"/>
      <c r="X75" s="329"/>
      <c r="Y75" s="329"/>
      <c r="Z75" s="329"/>
      <c r="AA75" s="329"/>
      <c r="AB75" s="329"/>
      <c r="AC75" s="329"/>
      <c r="AD75" s="329"/>
    </row>
    <row r="76" spans="1:38" ht="24" customHeight="1">
      <c r="A76" s="83"/>
      <c r="B76" s="15"/>
      <c r="C76" s="321" t="s">
        <v>198</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1:38"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8" ht="36" customHeight="1">
      <c r="A78" s="83"/>
      <c r="B78" s="15"/>
      <c r="C78" s="265" t="s">
        <v>185</v>
      </c>
      <c r="D78" s="278"/>
      <c r="E78" s="278"/>
      <c r="F78" s="278"/>
      <c r="G78" s="278"/>
      <c r="H78" s="279"/>
      <c r="I78" s="419" t="s">
        <v>199</v>
      </c>
      <c r="J78" s="420"/>
      <c r="K78" s="420"/>
      <c r="L78" s="421"/>
      <c r="M78" s="265" t="s">
        <v>200</v>
      </c>
      <c r="N78" s="266"/>
      <c r="O78" s="266"/>
      <c r="P78" s="266"/>
      <c r="Q78" s="266"/>
      <c r="R78" s="266"/>
      <c r="S78" s="266"/>
      <c r="T78" s="266"/>
      <c r="U78" s="266"/>
      <c r="V78" s="266"/>
      <c r="W78" s="266"/>
      <c r="X78" s="266"/>
      <c r="Y78" s="266"/>
      <c r="Z78" s="266"/>
      <c r="AA78" s="266"/>
      <c r="AB78" s="266"/>
      <c r="AC78" s="266"/>
      <c r="AD78" s="267"/>
    </row>
    <row r="79" spans="1:38" ht="15" customHeight="1">
      <c r="A79" s="83"/>
      <c r="B79" s="15"/>
      <c r="C79" s="282"/>
      <c r="D79" s="272"/>
      <c r="E79" s="272"/>
      <c r="F79" s="272"/>
      <c r="G79" s="272"/>
      <c r="H79" s="283"/>
      <c r="I79" s="422"/>
      <c r="J79" s="423"/>
      <c r="K79" s="423"/>
      <c r="L79" s="424"/>
      <c r="M79" s="265" t="s">
        <v>201</v>
      </c>
      <c r="N79" s="266"/>
      <c r="O79" s="266"/>
      <c r="P79" s="266"/>
      <c r="Q79" s="266"/>
      <c r="R79" s="267"/>
      <c r="S79" s="268" t="s">
        <v>202</v>
      </c>
      <c r="T79" s="266"/>
      <c r="U79" s="266"/>
      <c r="V79" s="266"/>
      <c r="W79" s="266"/>
      <c r="X79" s="267"/>
      <c r="Y79" s="268" t="s">
        <v>203</v>
      </c>
      <c r="Z79" s="266"/>
      <c r="AA79" s="266"/>
      <c r="AB79" s="266"/>
      <c r="AC79" s="266"/>
      <c r="AD79" s="267"/>
      <c r="AF79" t="s">
        <v>204</v>
      </c>
      <c r="AG79" t="s">
        <v>205</v>
      </c>
      <c r="AH79" t="s">
        <v>206</v>
      </c>
      <c r="AI79" t="s">
        <v>207</v>
      </c>
      <c r="AJ79" t="s">
        <v>208</v>
      </c>
      <c r="AK79" t="s">
        <v>209</v>
      </c>
      <c r="AL79" t="s">
        <v>210</v>
      </c>
    </row>
    <row r="80" spans="1:38" ht="15" customHeight="1">
      <c r="A80" s="83"/>
      <c r="B80" s="15"/>
      <c r="C80" s="79" t="s">
        <v>131</v>
      </c>
      <c r="D80" s="320"/>
      <c r="E80" s="266"/>
      <c r="F80" s="266"/>
      <c r="G80" s="266"/>
      <c r="H80" s="267"/>
      <c r="I80" s="268"/>
      <c r="J80" s="266"/>
      <c r="K80" s="266"/>
      <c r="L80" s="267"/>
      <c r="M80" s="414"/>
      <c r="N80" s="415"/>
      <c r="O80" s="415"/>
      <c r="P80" s="415"/>
      <c r="Q80" s="415"/>
      <c r="R80" s="416"/>
      <c r="S80" s="414"/>
      <c r="T80" s="415"/>
      <c r="U80" s="415"/>
      <c r="V80" s="415"/>
      <c r="W80" s="415"/>
      <c r="X80" s="416"/>
      <c r="Y80" s="414"/>
      <c r="Z80" s="415"/>
      <c r="AA80" s="415"/>
      <c r="AB80" s="415"/>
      <c r="AC80" s="415"/>
      <c r="AD80" s="416"/>
      <c r="AF80">
        <f>IF(AND(M80=0,OR(SUM(S80:Y80)&gt;0,COUNTIF(M80:Y80,"NS")&gt;0)),1,0)</f>
        <v>0</v>
      </c>
      <c r="AG80">
        <f>IF(OR(AND(M80="NS",SUM(S80:Y80)&gt;0),AND(M80="NS",COUNTIF(M80:Y80,"NS")&lt;2)),1,0)</f>
        <v>0</v>
      </c>
      <c r="AH80">
        <f>IF(AND(M80="NA",OR(SUM(S80:Y80)&gt;0,COUNTIF(M80:Y80,"NS")&gt;0,COUNTIF(M80:Y80,"NA")&gt;1)),1,0)</f>
        <v>0</v>
      </c>
      <c r="AI80">
        <f>IF(AND(COUNTBLANK(M80)+COUNTBLANK(S80)+COUNTBLANK(Y80)&gt;0,COUNTBLANK(M80)+COUNTBLANK(S80)+COUNTBLANK(Y80)&lt;3,M80&lt;&gt;"NA"),1,0)</f>
        <v>0</v>
      </c>
      <c r="AJ80">
        <f>IF(AND(IF(OR(SUM(S80:Y80)=M80,M80="",AND(M80&gt;0,COUNTIF(M80:Y80,"NS")=2)),0,1)=1,M80&lt;&gt;"NS",M80&lt;&gt;"NA"),1,0)</f>
        <v>0</v>
      </c>
      <c r="AK80">
        <f>IF(COUNTIF(M80:Y80,"=*")&lt;&gt;SUM(COUNTIF(M80:Y80,"NS"),COUNTIF(M80:Y80,"NA")),1,0)</f>
        <v>0</v>
      </c>
      <c r="AL80">
        <f>IF(SUM(AF80:AK80)&gt;0,1,0)</f>
        <v>0</v>
      </c>
    </row>
    <row r="81" spans="1:30" ht="15" customHeight="1">
      <c r="A81" s="83"/>
      <c r="B81" s="15"/>
      <c r="C81" s="80" t="s">
        <v>132</v>
      </c>
      <c r="D81" s="320"/>
      <c r="E81" s="266"/>
      <c r="F81" s="266"/>
      <c r="G81" s="266"/>
      <c r="H81" s="267"/>
      <c r="I81" s="268"/>
      <c r="J81" s="266"/>
      <c r="K81" s="266"/>
      <c r="L81" s="267"/>
      <c r="M81" s="414"/>
      <c r="N81" s="415"/>
      <c r="O81" s="415"/>
      <c r="P81" s="415"/>
      <c r="Q81" s="415"/>
      <c r="R81" s="416"/>
      <c r="S81" s="414"/>
      <c r="T81" s="415"/>
      <c r="U81" s="415"/>
      <c r="V81" s="415"/>
      <c r="W81" s="415"/>
      <c r="X81" s="416"/>
      <c r="Y81" s="414"/>
      <c r="Z81" s="415"/>
      <c r="AA81" s="415"/>
      <c r="AB81" s="415"/>
      <c r="AC81" s="415"/>
      <c r="AD81" s="416"/>
    </row>
    <row r="82" spans="1:30" ht="15" customHeight="1">
      <c r="A82" s="83"/>
      <c r="B82" s="15"/>
      <c r="C82" s="80" t="s">
        <v>133</v>
      </c>
      <c r="D82" s="320"/>
      <c r="E82" s="266"/>
      <c r="F82" s="266"/>
      <c r="G82" s="266"/>
      <c r="H82" s="267"/>
      <c r="I82" s="268"/>
      <c r="J82" s="266"/>
      <c r="K82" s="266"/>
      <c r="L82" s="267"/>
      <c r="M82" s="414"/>
      <c r="N82" s="415"/>
      <c r="O82" s="415"/>
      <c r="P82" s="415"/>
      <c r="Q82" s="415"/>
      <c r="R82" s="416"/>
      <c r="S82" s="414"/>
      <c r="T82" s="415"/>
      <c r="U82" s="415"/>
      <c r="V82" s="415"/>
      <c r="W82" s="415"/>
      <c r="X82" s="416"/>
      <c r="Y82" s="414"/>
      <c r="Z82" s="415"/>
      <c r="AA82" s="415"/>
      <c r="AB82" s="415"/>
      <c r="AC82" s="415"/>
      <c r="AD82" s="416"/>
    </row>
    <row r="83" spans="1:30" ht="15" customHeight="1">
      <c r="A83" s="83"/>
      <c r="B83" s="15"/>
      <c r="C83" s="80" t="s">
        <v>134</v>
      </c>
      <c r="D83" s="320"/>
      <c r="E83" s="266"/>
      <c r="F83" s="266"/>
      <c r="G83" s="266"/>
      <c r="H83" s="267"/>
      <c r="I83" s="268"/>
      <c r="J83" s="266"/>
      <c r="K83" s="266"/>
      <c r="L83" s="267"/>
      <c r="M83" s="414"/>
      <c r="N83" s="415"/>
      <c r="O83" s="415"/>
      <c r="P83" s="415"/>
      <c r="Q83" s="415"/>
      <c r="R83" s="416"/>
      <c r="S83" s="414"/>
      <c r="T83" s="415"/>
      <c r="U83" s="415"/>
      <c r="V83" s="415"/>
      <c r="W83" s="415"/>
      <c r="X83" s="416"/>
      <c r="Y83" s="414"/>
      <c r="Z83" s="415"/>
      <c r="AA83" s="415"/>
      <c r="AB83" s="415"/>
      <c r="AC83" s="415"/>
      <c r="AD83" s="416"/>
    </row>
    <row r="84" spans="1:30" ht="15" customHeight="1">
      <c r="A84" s="83"/>
      <c r="B84" s="15"/>
      <c r="C84" s="80" t="s">
        <v>135</v>
      </c>
      <c r="D84" s="320"/>
      <c r="E84" s="266"/>
      <c r="F84" s="266"/>
      <c r="G84" s="266"/>
      <c r="H84" s="267"/>
      <c r="I84" s="268"/>
      <c r="J84" s="266"/>
      <c r="K84" s="266"/>
      <c r="L84" s="267"/>
      <c r="M84" s="414"/>
      <c r="N84" s="415"/>
      <c r="O84" s="415"/>
      <c r="P84" s="415"/>
      <c r="Q84" s="415"/>
      <c r="R84" s="416"/>
      <c r="S84" s="414"/>
      <c r="T84" s="415"/>
      <c r="U84" s="415"/>
      <c r="V84" s="415"/>
      <c r="W84" s="415"/>
      <c r="X84" s="416"/>
      <c r="Y84" s="414"/>
      <c r="Z84" s="415"/>
      <c r="AA84" s="415"/>
      <c r="AB84" s="415"/>
      <c r="AC84" s="415"/>
      <c r="AD84" s="416"/>
    </row>
    <row r="85" spans="1:30" ht="15" customHeight="1">
      <c r="A85" s="83"/>
      <c r="B85" s="15"/>
      <c r="C85" s="80" t="s">
        <v>136</v>
      </c>
      <c r="D85" s="320"/>
      <c r="E85" s="266"/>
      <c r="F85" s="266"/>
      <c r="G85" s="266"/>
      <c r="H85" s="267"/>
      <c r="I85" s="268"/>
      <c r="J85" s="266"/>
      <c r="K85" s="266"/>
      <c r="L85" s="267"/>
      <c r="M85" s="414"/>
      <c r="N85" s="415"/>
      <c r="O85" s="415"/>
      <c r="P85" s="415"/>
      <c r="Q85" s="415"/>
      <c r="R85" s="416"/>
      <c r="S85" s="414"/>
      <c r="T85" s="415"/>
      <c r="U85" s="415"/>
      <c r="V85" s="415"/>
      <c r="W85" s="415"/>
      <c r="X85" s="416"/>
      <c r="Y85" s="414"/>
      <c r="Z85" s="415"/>
      <c r="AA85" s="415"/>
      <c r="AB85" s="415"/>
      <c r="AC85" s="415"/>
      <c r="AD85" s="416"/>
    </row>
    <row r="86" spans="1:30" ht="15" customHeight="1">
      <c r="A86" s="83"/>
      <c r="B86" s="15"/>
      <c r="C86" s="80" t="s">
        <v>137</v>
      </c>
      <c r="D86" s="320"/>
      <c r="E86" s="266"/>
      <c r="F86" s="266"/>
      <c r="G86" s="266"/>
      <c r="H86" s="267"/>
      <c r="I86" s="268"/>
      <c r="J86" s="266"/>
      <c r="K86" s="266"/>
      <c r="L86" s="267"/>
      <c r="M86" s="414"/>
      <c r="N86" s="415"/>
      <c r="O86" s="415"/>
      <c r="P86" s="415"/>
      <c r="Q86" s="415"/>
      <c r="R86" s="416"/>
      <c r="S86" s="414"/>
      <c r="T86" s="415"/>
      <c r="U86" s="415"/>
      <c r="V86" s="415"/>
      <c r="W86" s="415"/>
      <c r="X86" s="416"/>
      <c r="Y86" s="414"/>
      <c r="Z86" s="415"/>
      <c r="AA86" s="415"/>
      <c r="AB86" s="415"/>
      <c r="AC86" s="415"/>
      <c r="AD86" s="416"/>
    </row>
    <row r="87" spans="1:30" ht="15" customHeight="1">
      <c r="A87" s="40"/>
      <c r="B87" s="40"/>
      <c r="C87" s="80" t="s">
        <v>138</v>
      </c>
      <c r="D87" s="320"/>
      <c r="E87" s="266"/>
      <c r="F87" s="266"/>
      <c r="G87" s="266"/>
      <c r="H87" s="267"/>
      <c r="I87" s="268"/>
      <c r="J87" s="266"/>
      <c r="K87" s="266"/>
      <c r="L87" s="267"/>
      <c r="M87" s="414"/>
      <c r="N87" s="415"/>
      <c r="O87" s="415"/>
      <c r="P87" s="415"/>
      <c r="Q87" s="415"/>
      <c r="R87" s="416"/>
      <c r="S87" s="414"/>
      <c r="T87" s="415"/>
      <c r="U87" s="415"/>
      <c r="V87" s="415"/>
      <c r="W87" s="415"/>
      <c r="X87" s="416"/>
      <c r="Y87" s="414"/>
      <c r="Z87" s="415"/>
      <c r="AA87" s="415"/>
      <c r="AB87" s="415"/>
      <c r="AC87" s="415"/>
      <c r="AD87" s="416"/>
    </row>
    <row r="88" spans="1:30" ht="15" customHeight="1">
      <c r="A88" s="40"/>
      <c r="B88" s="40"/>
      <c r="C88" s="80" t="s">
        <v>139</v>
      </c>
      <c r="D88" s="320"/>
      <c r="E88" s="266"/>
      <c r="F88" s="266"/>
      <c r="G88" s="266"/>
      <c r="H88" s="267"/>
      <c r="I88" s="268"/>
      <c r="J88" s="266"/>
      <c r="K88" s="266"/>
      <c r="L88" s="267"/>
      <c r="M88" s="414"/>
      <c r="N88" s="415"/>
      <c r="O88" s="415"/>
      <c r="P88" s="415"/>
      <c r="Q88" s="415"/>
      <c r="R88" s="416"/>
      <c r="S88" s="414"/>
      <c r="T88" s="415"/>
      <c r="U88" s="415"/>
      <c r="V88" s="415"/>
      <c r="W88" s="415"/>
      <c r="X88" s="416"/>
      <c r="Y88" s="414"/>
      <c r="Z88" s="415"/>
      <c r="AA88" s="415"/>
      <c r="AB88" s="415"/>
      <c r="AC88" s="415"/>
      <c r="AD88" s="416"/>
    </row>
    <row r="89" spans="1:30" ht="15" customHeight="1">
      <c r="A89" s="40"/>
      <c r="B89" s="40"/>
      <c r="C89" s="80" t="s">
        <v>140</v>
      </c>
      <c r="D89" s="320"/>
      <c r="E89" s="266"/>
      <c r="F89" s="266"/>
      <c r="G89" s="266"/>
      <c r="H89" s="267"/>
      <c r="I89" s="268"/>
      <c r="J89" s="266"/>
      <c r="K89" s="266"/>
      <c r="L89" s="267"/>
      <c r="M89" s="414"/>
      <c r="N89" s="415"/>
      <c r="O89" s="415"/>
      <c r="P89" s="415"/>
      <c r="Q89" s="415"/>
      <c r="R89" s="416"/>
      <c r="S89" s="414"/>
      <c r="T89" s="415"/>
      <c r="U89" s="415"/>
      <c r="V89" s="415"/>
      <c r="W89" s="415"/>
      <c r="X89" s="416"/>
      <c r="Y89" s="414"/>
      <c r="Z89" s="415"/>
      <c r="AA89" s="415"/>
      <c r="AB89" s="415"/>
      <c r="AC89" s="415"/>
      <c r="AD89" s="416"/>
    </row>
    <row r="90" spans="1:30" ht="15" customHeight="1">
      <c r="A90" s="40"/>
      <c r="B90" s="40"/>
      <c r="C90" s="80" t="s">
        <v>141</v>
      </c>
      <c r="D90" s="320"/>
      <c r="E90" s="266"/>
      <c r="F90" s="266"/>
      <c r="G90" s="266"/>
      <c r="H90" s="267"/>
      <c r="I90" s="268"/>
      <c r="J90" s="266"/>
      <c r="K90" s="266"/>
      <c r="L90" s="267"/>
      <c r="M90" s="414"/>
      <c r="N90" s="415"/>
      <c r="O90" s="415"/>
      <c r="P90" s="415"/>
      <c r="Q90" s="415"/>
      <c r="R90" s="416"/>
      <c r="S90" s="414"/>
      <c r="T90" s="415"/>
      <c r="U90" s="415"/>
      <c r="V90" s="415"/>
      <c r="W90" s="415"/>
      <c r="X90" s="416"/>
      <c r="Y90" s="414"/>
      <c r="Z90" s="415"/>
      <c r="AA90" s="415"/>
      <c r="AB90" s="415"/>
      <c r="AC90" s="415"/>
      <c r="AD90" s="416"/>
    </row>
    <row r="91" spans="1:30" ht="15" customHeight="1">
      <c r="A91" s="40"/>
      <c r="B91" s="40"/>
      <c r="C91" s="80" t="s">
        <v>142</v>
      </c>
      <c r="D91" s="320"/>
      <c r="E91" s="266"/>
      <c r="F91" s="266"/>
      <c r="G91" s="266"/>
      <c r="H91" s="267"/>
      <c r="I91" s="268"/>
      <c r="J91" s="266"/>
      <c r="K91" s="266"/>
      <c r="L91" s="267"/>
      <c r="M91" s="414"/>
      <c r="N91" s="415"/>
      <c r="O91" s="415"/>
      <c r="P91" s="415"/>
      <c r="Q91" s="415"/>
      <c r="R91" s="416"/>
      <c r="S91" s="414"/>
      <c r="T91" s="415"/>
      <c r="U91" s="415"/>
      <c r="V91" s="415"/>
      <c r="W91" s="415"/>
      <c r="X91" s="416"/>
      <c r="Y91" s="414"/>
      <c r="Z91" s="415"/>
      <c r="AA91" s="415"/>
      <c r="AB91" s="415"/>
      <c r="AC91" s="415"/>
      <c r="AD91" s="416"/>
    </row>
    <row r="92" spans="1:30" ht="15" customHeight="1">
      <c r="A92" s="40"/>
      <c r="B92" s="40"/>
      <c r="C92" s="80" t="s">
        <v>143</v>
      </c>
      <c r="D92" s="320"/>
      <c r="E92" s="266"/>
      <c r="F92" s="266"/>
      <c r="G92" s="266"/>
      <c r="H92" s="267"/>
      <c r="I92" s="268"/>
      <c r="J92" s="266"/>
      <c r="K92" s="266"/>
      <c r="L92" s="267"/>
      <c r="M92" s="414"/>
      <c r="N92" s="415"/>
      <c r="O92" s="415"/>
      <c r="P92" s="415"/>
      <c r="Q92" s="415"/>
      <c r="R92" s="416"/>
      <c r="S92" s="414"/>
      <c r="T92" s="415"/>
      <c r="U92" s="415"/>
      <c r="V92" s="415"/>
      <c r="W92" s="415"/>
      <c r="X92" s="416"/>
      <c r="Y92" s="414"/>
      <c r="Z92" s="415"/>
      <c r="AA92" s="415"/>
      <c r="AB92" s="415"/>
      <c r="AC92" s="415"/>
      <c r="AD92" s="416"/>
    </row>
    <row r="93" spans="1:30" ht="15" customHeight="1">
      <c r="A93" s="40"/>
      <c r="B93" s="40"/>
      <c r="C93" s="80" t="s">
        <v>144</v>
      </c>
      <c r="D93" s="320"/>
      <c r="E93" s="266"/>
      <c r="F93" s="266"/>
      <c r="G93" s="266"/>
      <c r="H93" s="267"/>
      <c r="I93" s="268"/>
      <c r="J93" s="266"/>
      <c r="K93" s="266"/>
      <c r="L93" s="267"/>
      <c r="M93" s="414"/>
      <c r="N93" s="415"/>
      <c r="O93" s="415"/>
      <c r="P93" s="415"/>
      <c r="Q93" s="415"/>
      <c r="R93" s="416"/>
      <c r="S93" s="414"/>
      <c r="T93" s="415"/>
      <c r="U93" s="415"/>
      <c r="V93" s="415"/>
      <c r="W93" s="415"/>
      <c r="X93" s="416"/>
      <c r="Y93" s="414"/>
      <c r="Z93" s="415"/>
      <c r="AA93" s="415"/>
      <c r="AB93" s="415"/>
      <c r="AC93" s="415"/>
      <c r="AD93" s="416"/>
    </row>
    <row r="94" spans="1:30" ht="15" customHeight="1">
      <c r="A94" s="40"/>
      <c r="B94" s="40"/>
      <c r="C94" s="80" t="s">
        <v>145</v>
      </c>
      <c r="D94" s="320"/>
      <c r="E94" s="266"/>
      <c r="F94" s="266"/>
      <c r="G94" s="266"/>
      <c r="H94" s="267"/>
      <c r="I94" s="268"/>
      <c r="J94" s="266"/>
      <c r="K94" s="266"/>
      <c r="L94" s="267"/>
      <c r="M94" s="414"/>
      <c r="N94" s="415"/>
      <c r="O94" s="415"/>
      <c r="P94" s="415"/>
      <c r="Q94" s="415"/>
      <c r="R94" s="416"/>
      <c r="S94" s="414"/>
      <c r="T94" s="415"/>
      <c r="U94" s="415"/>
      <c r="V94" s="415"/>
      <c r="W94" s="415"/>
      <c r="X94" s="416"/>
      <c r="Y94" s="414"/>
      <c r="Z94" s="415"/>
      <c r="AA94" s="415"/>
      <c r="AB94" s="415"/>
      <c r="AC94" s="415"/>
      <c r="AD94" s="416"/>
    </row>
    <row r="95" spans="1:30" ht="15" customHeight="1">
      <c r="A95" s="40"/>
      <c r="B95" s="40"/>
      <c r="C95" s="80" t="s">
        <v>146</v>
      </c>
      <c r="D95" s="320"/>
      <c r="E95" s="266"/>
      <c r="F95" s="266"/>
      <c r="G95" s="266"/>
      <c r="H95" s="267"/>
      <c r="I95" s="268"/>
      <c r="J95" s="266"/>
      <c r="K95" s="266"/>
      <c r="L95" s="267"/>
      <c r="M95" s="414"/>
      <c r="N95" s="415"/>
      <c r="O95" s="415"/>
      <c r="P95" s="415"/>
      <c r="Q95" s="415"/>
      <c r="R95" s="416"/>
      <c r="S95" s="414"/>
      <c r="T95" s="415"/>
      <c r="U95" s="415"/>
      <c r="V95" s="415"/>
      <c r="W95" s="415"/>
      <c r="X95" s="416"/>
      <c r="Y95" s="414"/>
      <c r="Z95" s="415"/>
      <c r="AA95" s="415"/>
      <c r="AB95" s="415"/>
      <c r="AC95" s="415"/>
      <c r="AD95" s="416"/>
    </row>
    <row r="96" spans="1:30" ht="15" customHeight="1">
      <c r="A96" s="40"/>
      <c r="B96" s="40"/>
      <c r="C96" s="80" t="s">
        <v>147</v>
      </c>
      <c r="D96" s="320"/>
      <c r="E96" s="266"/>
      <c r="F96" s="266"/>
      <c r="G96" s="266"/>
      <c r="H96" s="267"/>
      <c r="I96" s="268"/>
      <c r="J96" s="266"/>
      <c r="K96" s="266"/>
      <c r="L96" s="267"/>
      <c r="M96" s="414"/>
      <c r="N96" s="415"/>
      <c r="O96" s="415"/>
      <c r="P96" s="415"/>
      <c r="Q96" s="415"/>
      <c r="R96" s="416"/>
      <c r="S96" s="414"/>
      <c r="T96" s="415"/>
      <c r="U96" s="415"/>
      <c r="V96" s="415"/>
      <c r="W96" s="415"/>
      <c r="X96" s="416"/>
      <c r="Y96" s="414"/>
      <c r="Z96" s="415"/>
      <c r="AA96" s="415"/>
      <c r="AB96" s="415"/>
      <c r="AC96" s="415"/>
      <c r="AD96" s="416"/>
    </row>
    <row r="97" spans="1:37" ht="15" customHeight="1">
      <c r="A97" s="40"/>
      <c r="B97" s="40"/>
      <c r="C97" s="80" t="s">
        <v>148</v>
      </c>
      <c r="D97" s="320"/>
      <c r="E97" s="266"/>
      <c r="F97" s="266"/>
      <c r="G97" s="266"/>
      <c r="H97" s="267"/>
      <c r="I97" s="268"/>
      <c r="J97" s="266"/>
      <c r="K97" s="266"/>
      <c r="L97" s="267"/>
      <c r="M97" s="414"/>
      <c r="N97" s="415"/>
      <c r="O97" s="415"/>
      <c r="P97" s="415"/>
      <c r="Q97" s="415"/>
      <c r="R97" s="416"/>
      <c r="S97" s="414"/>
      <c r="T97" s="415"/>
      <c r="U97" s="415"/>
      <c r="V97" s="415"/>
      <c r="W97" s="415"/>
      <c r="X97" s="416"/>
      <c r="Y97" s="414"/>
      <c r="Z97" s="415"/>
      <c r="AA97" s="415"/>
      <c r="AB97" s="415"/>
      <c r="AC97" s="415"/>
      <c r="AD97" s="416"/>
    </row>
    <row r="98" spans="1:37" ht="15" customHeight="1">
      <c r="A98" s="40"/>
      <c r="B98" s="40"/>
      <c r="C98" s="80" t="s">
        <v>149</v>
      </c>
      <c r="D98" s="320"/>
      <c r="E98" s="266"/>
      <c r="F98" s="266"/>
      <c r="G98" s="266"/>
      <c r="H98" s="267"/>
      <c r="I98" s="268"/>
      <c r="J98" s="266"/>
      <c r="K98" s="266"/>
      <c r="L98" s="267"/>
      <c r="M98" s="414"/>
      <c r="N98" s="415"/>
      <c r="O98" s="415"/>
      <c r="P98" s="415"/>
      <c r="Q98" s="415"/>
      <c r="R98" s="416"/>
      <c r="S98" s="414"/>
      <c r="T98" s="415"/>
      <c r="U98" s="415"/>
      <c r="V98" s="415"/>
      <c r="W98" s="415"/>
      <c r="X98" s="416"/>
      <c r="Y98" s="414"/>
      <c r="Z98" s="415"/>
      <c r="AA98" s="415"/>
      <c r="AB98" s="415"/>
      <c r="AC98" s="415"/>
      <c r="AD98" s="416"/>
    </row>
    <row r="99" spans="1:37" ht="15" customHeight="1">
      <c r="A99" s="40"/>
      <c r="B99" s="40"/>
      <c r="C99" s="80" t="s">
        <v>150</v>
      </c>
      <c r="D99" s="320"/>
      <c r="E99" s="266"/>
      <c r="F99" s="266"/>
      <c r="G99" s="266"/>
      <c r="H99" s="267"/>
      <c r="I99" s="268"/>
      <c r="J99" s="266"/>
      <c r="K99" s="266"/>
      <c r="L99" s="267"/>
      <c r="M99" s="414"/>
      <c r="N99" s="415"/>
      <c r="O99" s="415"/>
      <c r="P99" s="415"/>
      <c r="Q99" s="415"/>
      <c r="R99" s="416"/>
      <c r="S99" s="414"/>
      <c r="T99" s="415"/>
      <c r="U99" s="415"/>
      <c r="V99" s="415"/>
      <c r="W99" s="415"/>
      <c r="X99" s="416"/>
      <c r="Y99" s="414"/>
      <c r="Z99" s="415"/>
      <c r="AA99" s="415"/>
      <c r="AB99" s="415"/>
      <c r="AC99" s="415"/>
      <c r="AD99" s="416"/>
    </row>
    <row r="100" spans="1:37" ht="15" customHeight="1">
      <c r="A100" s="40"/>
      <c r="B100" s="40"/>
      <c r="C100" s="80" t="s">
        <v>151</v>
      </c>
      <c r="D100" s="320"/>
      <c r="E100" s="266"/>
      <c r="F100" s="266"/>
      <c r="G100" s="266"/>
      <c r="H100" s="267"/>
      <c r="I100" s="268"/>
      <c r="J100" s="266"/>
      <c r="K100" s="266"/>
      <c r="L100" s="267"/>
      <c r="M100" s="414"/>
      <c r="N100" s="415"/>
      <c r="O100" s="415"/>
      <c r="P100" s="415"/>
      <c r="Q100" s="415"/>
      <c r="R100" s="416"/>
      <c r="S100" s="414"/>
      <c r="T100" s="415"/>
      <c r="U100" s="415"/>
      <c r="V100" s="415"/>
      <c r="W100" s="415"/>
      <c r="X100" s="416"/>
      <c r="Y100" s="414"/>
      <c r="Z100" s="415"/>
      <c r="AA100" s="415"/>
      <c r="AB100" s="415"/>
      <c r="AC100" s="415"/>
      <c r="AD100" s="416"/>
    </row>
    <row r="101" spans="1:37" ht="15" customHeight="1">
      <c r="A101" s="40"/>
      <c r="B101" s="40"/>
      <c r="C101" s="80" t="s">
        <v>152</v>
      </c>
      <c r="D101" s="320"/>
      <c r="E101" s="266"/>
      <c r="F101" s="266"/>
      <c r="G101" s="266"/>
      <c r="H101" s="267"/>
      <c r="I101" s="268"/>
      <c r="J101" s="266"/>
      <c r="K101" s="266"/>
      <c r="L101" s="267"/>
      <c r="M101" s="414"/>
      <c r="N101" s="415"/>
      <c r="O101" s="415"/>
      <c r="P101" s="415"/>
      <c r="Q101" s="415"/>
      <c r="R101" s="416"/>
      <c r="S101" s="414"/>
      <c r="T101" s="415"/>
      <c r="U101" s="415"/>
      <c r="V101" s="415"/>
      <c r="W101" s="415"/>
      <c r="X101" s="416"/>
      <c r="Y101" s="414"/>
      <c r="Z101" s="415"/>
      <c r="AA101" s="415"/>
      <c r="AB101" s="415"/>
      <c r="AC101" s="415"/>
      <c r="AD101" s="416"/>
    </row>
    <row r="102" spans="1:37" ht="15" customHeight="1">
      <c r="A102" s="40"/>
      <c r="B102" s="40"/>
      <c r="C102" s="80" t="s">
        <v>153</v>
      </c>
      <c r="D102" s="320"/>
      <c r="E102" s="266"/>
      <c r="F102" s="266"/>
      <c r="G102" s="266"/>
      <c r="H102" s="267"/>
      <c r="I102" s="268"/>
      <c r="J102" s="266"/>
      <c r="K102" s="266"/>
      <c r="L102" s="267"/>
      <c r="M102" s="414"/>
      <c r="N102" s="415"/>
      <c r="O102" s="415"/>
      <c r="P102" s="415"/>
      <c r="Q102" s="415"/>
      <c r="R102" s="416"/>
      <c r="S102" s="414"/>
      <c r="T102" s="415"/>
      <c r="U102" s="415"/>
      <c r="V102" s="415"/>
      <c r="W102" s="415"/>
      <c r="X102" s="416"/>
      <c r="Y102" s="414"/>
      <c r="Z102" s="415"/>
      <c r="AA102" s="415"/>
      <c r="AB102" s="415"/>
      <c r="AC102" s="415"/>
      <c r="AD102" s="416"/>
    </row>
    <row r="103" spans="1:37" ht="15" customHeight="1">
      <c r="A103" s="83"/>
      <c r="B103" s="15"/>
      <c r="C103" s="80" t="s">
        <v>154</v>
      </c>
      <c r="D103" s="320"/>
      <c r="E103" s="266"/>
      <c r="F103" s="266"/>
      <c r="G103" s="266"/>
      <c r="H103" s="267"/>
      <c r="I103" s="268"/>
      <c r="J103" s="266"/>
      <c r="K103" s="266"/>
      <c r="L103" s="267"/>
      <c r="M103" s="414"/>
      <c r="N103" s="415"/>
      <c r="O103" s="415"/>
      <c r="P103" s="415"/>
      <c r="Q103" s="415"/>
      <c r="R103" s="416"/>
      <c r="S103" s="414"/>
      <c r="T103" s="415"/>
      <c r="U103" s="415"/>
      <c r="V103" s="415"/>
      <c r="W103" s="415"/>
      <c r="X103" s="416"/>
      <c r="Y103" s="414"/>
      <c r="Z103" s="415"/>
      <c r="AA103" s="415"/>
      <c r="AB103" s="415"/>
      <c r="AC103" s="415"/>
      <c r="AD103" s="416"/>
    </row>
    <row r="104" spans="1:37" ht="15" customHeight="1">
      <c r="A104" s="83"/>
      <c r="B104" s="15"/>
      <c r="C104" s="80" t="s">
        <v>155</v>
      </c>
      <c r="D104" s="320"/>
      <c r="E104" s="266"/>
      <c r="F104" s="266"/>
      <c r="G104" s="266"/>
      <c r="H104" s="267"/>
      <c r="I104" s="268"/>
      <c r="J104" s="266"/>
      <c r="K104" s="266"/>
      <c r="L104" s="267"/>
      <c r="M104" s="414"/>
      <c r="N104" s="415"/>
      <c r="O104" s="415"/>
      <c r="P104" s="415"/>
      <c r="Q104" s="415"/>
      <c r="R104" s="416"/>
      <c r="S104" s="414"/>
      <c r="T104" s="415"/>
      <c r="U104" s="415"/>
      <c r="V104" s="415"/>
      <c r="W104" s="415"/>
      <c r="X104" s="416"/>
      <c r="Y104" s="414"/>
      <c r="Z104" s="415"/>
      <c r="AA104" s="415"/>
      <c r="AB104" s="415"/>
      <c r="AC104" s="415"/>
      <c r="AD104" s="416"/>
    </row>
    <row r="105" spans="1:37" ht="15" customHeight="1">
      <c r="A105" s="83"/>
      <c r="B105" s="15"/>
      <c r="C105" s="15"/>
      <c r="D105" s="15"/>
      <c r="E105" s="15"/>
      <c r="F105" s="15"/>
      <c r="G105" s="15"/>
      <c r="H105" s="15"/>
      <c r="I105" s="15"/>
      <c r="J105" s="15"/>
      <c r="K105" s="15"/>
      <c r="L105" s="81" t="s">
        <v>211</v>
      </c>
      <c r="M105" s="414">
        <f>IF(AND(SUM(M80:M104)=0,COUNTIF(M80:M104,"NS")&gt;0),"NS",IF(AND(SUM(M80:M104)=0, COUNTIF(M80:M104,"NA")&gt;0),"NA",SUM(M80:M104)))</f>
        <v>0</v>
      </c>
      <c r="N105" s="415"/>
      <c r="O105" s="415"/>
      <c r="P105" s="415"/>
      <c r="Q105" s="415"/>
      <c r="R105" s="416"/>
      <c r="S105" s="414">
        <f>IF(AND(SUM(S80:S104)=0,COUNTIF(S80:S104,"NS")&gt;0),"NS",IF(AND(SUM(S80:S104)=0, COUNTIF(S80:S104,"NA")&gt;0),"NA",SUM(S80:S104)))</f>
        <v>0</v>
      </c>
      <c r="T105" s="415"/>
      <c r="U105" s="415"/>
      <c r="V105" s="415"/>
      <c r="W105" s="415"/>
      <c r="X105" s="416"/>
      <c r="Y105" s="414">
        <f>IF(AND(SUM(Y80:Y104)=0,COUNTIF(Y80:Y104,"NS")&gt;0),"NS",IF(AND(SUM(Y80:Y104)=0, COUNTIF(Y80:Y104,"NA")&gt;0),"NA",SUM(Y80:Y104)))</f>
        <v>0</v>
      </c>
      <c r="Z105" s="415"/>
      <c r="AA105" s="415"/>
      <c r="AB105" s="415"/>
      <c r="AC105" s="415"/>
      <c r="AD105" s="416"/>
    </row>
    <row r="106" spans="1:37" ht="15" customHeight="1">
      <c r="A106" s="83"/>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F106">
        <f>IF(SUM(AF80:AF105)&gt;0,1,0)</f>
        <v>0</v>
      </c>
      <c r="AG106">
        <f>IF(SUM(AG80:AG105)&gt;0,2,0)</f>
        <v>0</v>
      </c>
      <c r="AH106">
        <f>IF(SUM(AH80:AH105)&gt;0,4,0)</f>
        <v>0</v>
      </c>
      <c r="AI106">
        <f>IF(SUM(AI80:AI105)&gt;0,4,0)</f>
        <v>0</v>
      </c>
      <c r="AJ106">
        <f>IF(SUM(AJ80:AJ105)&gt;0,5,0)</f>
        <v>0</v>
      </c>
      <c r="AK106">
        <f>IF(SUM(AK80:AK105)&gt;0,6,0)</f>
        <v>0</v>
      </c>
    </row>
    <row r="107" spans="1:37" ht="15" customHeight="1">
      <c r="A107" s="83"/>
      <c r="B107" s="15"/>
      <c r="C107" s="419" t="s">
        <v>212</v>
      </c>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6"/>
      <c r="AH107">
        <f>SUM(AF106:AH106)</f>
        <v>0</v>
      </c>
      <c r="AK107">
        <f>SUM(AI106:AK106)</f>
        <v>0</v>
      </c>
    </row>
    <row r="108" spans="1:37" ht="15" customHeight="1">
      <c r="A108" s="83"/>
      <c r="B108" s="15"/>
      <c r="C108" s="119" t="s">
        <v>131</v>
      </c>
      <c r="D108" s="432" t="s">
        <v>213</v>
      </c>
      <c r="E108" s="272"/>
      <c r="F108" s="272"/>
      <c r="G108" s="272"/>
      <c r="H108" s="272"/>
      <c r="I108" s="272"/>
      <c r="J108" s="272"/>
      <c r="K108" s="272"/>
      <c r="L108" s="272"/>
      <c r="M108" s="272"/>
      <c r="N108" s="272"/>
      <c r="O108" s="272"/>
      <c r="P108" s="272"/>
      <c r="Q108" s="124" t="s">
        <v>138</v>
      </c>
      <c r="R108" s="431" t="s">
        <v>214</v>
      </c>
      <c r="S108" s="266"/>
      <c r="T108" s="266"/>
      <c r="U108" s="266"/>
      <c r="V108" s="266"/>
      <c r="W108" s="266"/>
      <c r="X108" s="266"/>
      <c r="Y108" s="266"/>
      <c r="Z108" s="266"/>
      <c r="AA108" s="266"/>
      <c r="AB108" s="266"/>
      <c r="AC108" s="266"/>
      <c r="AD108" s="267"/>
      <c r="AH108" t="e">
        <f ca="1">CAMBIAR(AH107,0,"",1,"El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8" t="e">
        <f ca="1">CAMBIAR(AK107,0,"",4,"Hay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9" spans="1:37" ht="15" customHeight="1">
      <c r="A109" s="83"/>
      <c r="B109" s="15"/>
      <c r="C109" s="120" t="s">
        <v>132</v>
      </c>
      <c r="D109" s="430" t="s">
        <v>215</v>
      </c>
      <c r="E109" s="266"/>
      <c r="F109" s="266"/>
      <c r="G109" s="266"/>
      <c r="H109" s="266"/>
      <c r="I109" s="266"/>
      <c r="J109" s="266"/>
      <c r="K109" s="266"/>
      <c r="L109" s="266"/>
      <c r="M109" s="266"/>
      <c r="N109" s="266"/>
      <c r="O109" s="266"/>
      <c r="P109" s="266"/>
      <c r="Q109" s="124" t="s">
        <v>139</v>
      </c>
      <c r="R109" s="431" t="s">
        <v>216</v>
      </c>
      <c r="S109" s="266"/>
      <c r="T109" s="266"/>
      <c r="U109" s="266"/>
      <c r="V109" s="266"/>
      <c r="W109" s="266"/>
      <c r="X109" s="266"/>
      <c r="Y109" s="266"/>
      <c r="Z109" s="266"/>
      <c r="AA109" s="266"/>
      <c r="AB109" s="266"/>
      <c r="AC109" s="266"/>
      <c r="AD109" s="267"/>
    </row>
    <row r="110" spans="1:37" ht="15" customHeight="1">
      <c r="A110" s="83"/>
      <c r="B110" s="15"/>
      <c r="C110" s="120" t="s">
        <v>133</v>
      </c>
      <c r="D110" s="430" t="s">
        <v>217</v>
      </c>
      <c r="E110" s="266"/>
      <c r="F110" s="266"/>
      <c r="G110" s="266"/>
      <c r="H110" s="266"/>
      <c r="I110" s="266"/>
      <c r="J110" s="266"/>
      <c r="K110" s="266"/>
      <c r="L110" s="266"/>
      <c r="M110" s="266"/>
      <c r="N110" s="266"/>
      <c r="O110" s="266"/>
      <c r="P110" s="266"/>
      <c r="Q110" s="124" t="s">
        <v>140</v>
      </c>
      <c r="R110" s="431" t="s">
        <v>218</v>
      </c>
      <c r="S110" s="266"/>
      <c r="T110" s="266"/>
      <c r="U110" s="266"/>
      <c r="V110" s="266"/>
      <c r="W110" s="266"/>
      <c r="X110" s="266"/>
      <c r="Y110" s="266"/>
      <c r="Z110" s="266"/>
      <c r="AA110" s="266"/>
      <c r="AB110" s="266"/>
      <c r="AC110" s="266"/>
      <c r="AD110" s="267"/>
    </row>
    <row r="111" spans="1:37" ht="15" customHeight="1">
      <c r="A111" s="83"/>
      <c r="B111" s="15"/>
      <c r="C111" s="120" t="s">
        <v>134</v>
      </c>
      <c r="D111" s="430" t="s">
        <v>219</v>
      </c>
      <c r="E111" s="266"/>
      <c r="F111" s="266"/>
      <c r="G111" s="266"/>
      <c r="H111" s="266"/>
      <c r="I111" s="266"/>
      <c r="J111" s="266"/>
      <c r="K111" s="266"/>
      <c r="L111" s="266"/>
      <c r="M111" s="266"/>
      <c r="N111" s="266"/>
      <c r="O111" s="266"/>
      <c r="P111" s="266"/>
      <c r="Q111" s="124" t="s">
        <v>141</v>
      </c>
      <c r="R111" s="431" t="s">
        <v>220</v>
      </c>
      <c r="S111" s="266"/>
      <c r="T111" s="266"/>
      <c r="U111" s="266"/>
      <c r="V111" s="266"/>
      <c r="W111" s="266"/>
      <c r="X111" s="266"/>
      <c r="Y111" s="266"/>
      <c r="Z111" s="266"/>
      <c r="AA111" s="266"/>
      <c r="AB111" s="266"/>
      <c r="AC111" s="266"/>
      <c r="AD111" s="267"/>
    </row>
    <row r="112" spans="1:37" ht="15" customHeight="1">
      <c r="A112" s="83"/>
      <c r="B112" s="15"/>
      <c r="C112" s="120" t="s">
        <v>135</v>
      </c>
      <c r="D112" s="430" t="s">
        <v>221</v>
      </c>
      <c r="E112" s="266"/>
      <c r="F112" s="266"/>
      <c r="G112" s="266"/>
      <c r="H112" s="266"/>
      <c r="I112" s="266"/>
      <c r="J112" s="266"/>
      <c r="K112" s="266"/>
      <c r="L112" s="266"/>
      <c r="M112" s="266"/>
      <c r="N112" s="266"/>
      <c r="O112" s="266"/>
      <c r="P112" s="266"/>
      <c r="Q112" s="124" t="s">
        <v>142</v>
      </c>
      <c r="R112" s="431" t="s">
        <v>222</v>
      </c>
      <c r="S112" s="266"/>
      <c r="T112" s="266"/>
      <c r="U112" s="266"/>
      <c r="V112" s="266"/>
      <c r="W112" s="266"/>
      <c r="X112" s="266"/>
      <c r="Y112" s="266"/>
      <c r="Z112" s="266"/>
      <c r="AA112" s="266"/>
      <c r="AB112" s="266"/>
      <c r="AC112" s="266"/>
      <c r="AD112" s="267"/>
    </row>
    <row r="113" spans="1:30" ht="15" customHeight="1">
      <c r="A113" s="83"/>
      <c r="B113" s="15"/>
      <c r="C113" s="120" t="s">
        <v>136</v>
      </c>
      <c r="D113" s="430" t="s">
        <v>223</v>
      </c>
      <c r="E113" s="266"/>
      <c r="F113" s="266"/>
      <c r="G113" s="266"/>
      <c r="H113" s="266"/>
      <c r="I113" s="266"/>
      <c r="J113" s="266"/>
      <c r="K113" s="266"/>
      <c r="L113" s="266"/>
      <c r="M113" s="266"/>
      <c r="N113" s="266"/>
      <c r="O113" s="266"/>
      <c r="P113" s="266"/>
      <c r="Q113" s="125" t="s">
        <v>224</v>
      </c>
      <c r="R113" s="431" t="s">
        <v>225</v>
      </c>
      <c r="S113" s="266"/>
      <c r="T113" s="266"/>
      <c r="U113" s="266"/>
      <c r="V113" s="266"/>
      <c r="W113" s="266"/>
      <c r="X113" s="266"/>
      <c r="Y113" s="266"/>
      <c r="Z113" s="266"/>
      <c r="AA113" s="266"/>
      <c r="AB113" s="266"/>
      <c r="AC113" s="266"/>
      <c r="AD113" s="267"/>
    </row>
    <row r="114" spans="1:30" ht="15" customHeight="1">
      <c r="A114" s="83"/>
      <c r="B114" s="15"/>
      <c r="C114" s="120" t="s">
        <v>137</v>
      </c>
      <c r="D114" s="430" t="s">
        <v>226</v>
      </c>
      <c r="E114" s="266"/>
      <c r="F114" s="266"/>
      <c r="G114" s="266"/>
      <c r="H114" s="266"/>
      <c r="I114" s="266"/>
      <c r="J114" s="266"/>
      <c r="K114" s="266"/>
      <c r="L114" s="266"/>
      <c r="M114" s="266"/>
      <c r="N114" s="266"/>
      <c r="O114" s="266"/>
      <c r="P114" s="266"/>
      <c r="Q114" s="353"/>
      <c r="R114" s="266"/>
      <c r="S114" s="266"/>
      <c r="T114" s="266"/>
      <c r="U114" s="266"/>
      <c r="V114" s="266"/>
      <c r="W114" s="266"/>
      <c r="X114" s="266"/>
      <c r="Y114" s="266"/>
      <c r="Z114" s="266"/>
      <c r="AA114" s="266"/>
      <c r="AB114" s="266"/>
      <c r="AC114" s="266"/>
      <c r="AD114" s="267"/>
    </row>
    <row r="115" spans="1:30" ht="15" customHeight="1">
      <c r="A115" s="83"/>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spans="1:30" ht="24" customHeight="1">
      <c r="A116" s="83"/>
      <c r="B116" s="15"/>
      <c r="C116" s="321" t="s">
        <v>187</v>
      </c>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row>
    <row r="117" spans="1:30" ht="60" customHeight="1">
      <c r="A117" s="83"/>
      <c r="B117" s="15"/>
      <c r="C117" s="322"/>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4"/>
    </row>
    <row r="118" spans="1:30" ht="15" customHeight="1">
      <c r="A118" s="72"/>
      <c r="B118" s="88"/>
      <c r="C118" s="246" t="e">
        <f ca="1">AH108</f>
        <v>#NAME?</v>
      </c>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row>
    <row r="119" spans="1:30" ht="15" customHeight="1">
      <c r="A119" s="71"/>
      <c r="B119" s="40"/>
      <c r="C119" s="246" t="e">
        <f ca="1">AK108</f>
        <v>#NAME?</v>
      </c>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row>
    <row r="120" spans="1:30" ht="15" customHeight="1">
      <c r="A120" s="71"/>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row>
    <row r="121" spans="1:30" ht="15" customHeight="1">
      <c r="A121" s="72"/>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row>
    <row r="122" spans="1:30" ht="15" customHeight="1">
      <c r="A122" s="83"/>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spans="1:30" ht="15" customHeight="1">
      <c r="A123" s="83"/>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spans="1:30" ht="24" customHeight="1">
      <c r="A124" s="72" t="s">
        <v>227</v>
      </c>
      <c r="B124" s="326" t="s">
        <v>228</v>
      </c>
      <c r="C124" s="256"/>
      <c r="D124" s="256"/>
      <c r="E124" s="256"/>
      <c r="F124" s="256"/>
      <c r="G124" s="256"/>
      <c r="H124" s="256"/>
      <c r="I124" s="256"/>
      <c r="J124" s="256"/>
      <c r="K124" s="256"/>
      <c r="L124" s="256"/>
      <c r="M124" s="256"/>
      <c r="N124" s="256"/>
      <c r="O124" s="256"/>
      <c r="P124" s="256"/>
      <c r="Q124" s="256"/>
      <c r="R124" s="256"/>
      <c r="S124" s="256"/>
      <c r="T124" s="256"/>
      <c r="U124" s="256"/>
      <c r="V124" s="256"/>
      <c r="W124" s="256"/>
      <c r="X124" s="256"/>
      <c r="Y124" s="256"/>
      <c r="Z124" s="256"/>
      <c r="AA124" s="256"/>
      <c r="AB124" s="256"/>
      <c r="AC124" s="256"/>
      <c r="AD124" s="256"/>
    </row>
    <row r="125" spans="1:30" ht="36" customHeight="1">
      <c r="A125" s="83"/>
      <c r="B125" s="15"/>
      <c r="C125" s="327" t="s">
        <v>229</v>
      </c>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1:30" ht="15" customHeight="1">
      <c r="A126" s="83"/>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1:30" ht="24" customHeight="1">
      <c r="A127" s="83"/>
      <c r="B127" s="15"/>
      <c r="C127" s="265" t="s">
        <v>185</v>
      </c>
      <c r="D127" s="278"/>
      <c r="E127" s="278"/>
      <c r="F127" s="278"/>
      <c r="G127" s="278"/>
      <c r="H127" s="278"/>
      <c r="I127" s="278"/>
      <c r="J127" s="278"/>
      <c r="K127" s="278"/>
      <c r="L127" s="279"/>
      <c r="M127" s="376" t="s">
        <v>230</v>
      </c>
      <c r="N127" s="266"/>
      <c r="O127" s="266"/>
      <c r="P127" s="266"/>
      <c r="Q127" s="266"/>
      <c r="R127" s="266"/>
      <c r="S127" s="266"/>
      <c r="T127" s="266"/>
      <c r="U127" s="266"/>
      <c r="V127" s="266"/>
      <c r="W127" s="266"/>
      <c r="X127" s="266"/>
      <c r="Y127" s="266"/>
      <c r="Z127" s="266"/>
      <c r="AA127" s="266"/>
      <c r="AB127" s="266"/>
      <c r="AC127" s="266"/>
      <c r="AD127" s="267"/>
    </row>
    <row r="128" spans="1:30" ht="48" customHeight="1">
      <c r="A128" s="83"/>
      <c r="B128" s="15"/>
      <c r="C128" s="280"/>
      <c r="D128" s="256"/>
      <c r="E128" s="256"/>
      <c r="F128" s="256"/>
      <c r="G128" s="256"/>
      <c r="H128" s="256"/>
      <c r="I128" s="256"/>
      <c r="J128" s="256"/>
      <c r="K128" s="256"/>
      <c r="L128" s="281"/>
      <c r="M128" s="265" t="s">
        <v>201</v>
      </c>
      <c r="N128" s="279"/>
      <c r="O128" s="331" t="s">
        <v>202</v>
      </c>
      <c r="P128" s="279"/>
      <c r="Q128" s="331" t="s">
        <v>203</v>
      </c>
      <c r="R128" s="279"/>
      <c r="S128" s="268" t="s">
        <v>231</v>
      </c>
      <c r="T128" s="266"/>
      <c r="U128" s="266"/>
      <c r="V128" s="267"/>
      <c r="W128" s="268" t="s">
        <v>232</v>
      </c>
      <c r="X128" s="266"/>
      <c r="Y128" s="266"/>
      <c r="Z128" s="267"/>
      <c r="AA128" s="268" t="s">
        <v>233</v>
      </c>
      <c r="AB128" s="266"/>
      <c r="AC128" s="266"/>
      <c r="AD128" s="267"/>
    </row>
    <row r="129" spans="1:88" ht="48" customHeight="1">
      <c r="A129" s="83"/>
      <c r="B129" s="15"/>
      <c r="C129" s="282"/>
      <c r="D129" s="272"/>
      <c r="E129" s="272"/>
      <c r="F129" s="272"/>
      <c r="G129" s="272"/>
      <c r="H129" s="272"/>
      <c r="I129" s="272"/>
      <c r="J129" s="272"/>
      <c r="K129" s="272"/>
      <c r="L129" s="283"/>
      <c r="M129" s="282"/>
      <c r="N129" s="283"/>
      <c r="O129" s="282"/>
      <c r="P129" s="283"/>
      <c r="Q129" s="282"/>
      <c r="R129" s="283"/>
      <c r="S129" s="325" t="s">
        <v>234</v>
      </c>
      <c r="T129" s="267"/>
      <c r="U129" s="221" t="s">
        <v>202</v>
      </c>
      <c r="V129" s="221" t="s">
        <v>203</v>
      </c>
      <c r="W129" s="325" t="s">
        <v>234</v>
      </c>
      <c r="X129" s="267"/>
      <c r="Y129" s="221" t="s">
        <v>202</v>
      </c>
      <c r="Z129" s="221" t="s">
        <v>203</v>
      </c>
      <c r="AA129" s="325" t="s">
        <v>234</v>
      </c>
      <c r="AB129" s="267"/>
      <c r="AC129" s="221" t="s">
        <v>202</v>
      </c>
      <c r="AD129" s="221" t="s">
        <v>203</v>
      </c>
      <c r="AF129" t="s">
        <v>204</v>
      </c>
      <c r="AG129" t="s">
        <v>205</v>
      </c>
      <c r="AH129" t="s">
        <v>206</v>
      </c>
      <c r="AI129" t="s">
        <v>207</v>
      </c>
      <c r="AJ129" t="s">
        <v>208</v>
      </c>
      <c r="AK129" t="s">
        <v>209</v>
      </c>
      <c r="AL129" t="s">
        <v>210</v>
      </c>
      <c r="AP129" t="s">
        <v>204</v>
      </c>
      <c r="AQ129" t="s">
        <v>205</v>
      </c>
      <c r="AR129" t="s">
        <v>206</v>
      </c>
      <c r="AS129" t="s">
        <v>207</v>
      </c>
      <c r="AT129" t="s">
        <v>208</v>
      </c>
      <c r="AU129" t="s">
        <v>209</v>
      </c>
      <c r="AV129" t="s">
        <v>210</v>
      </c>
      <c r="AZ129" t="s">
        <v>204</v>
      </c>
      <c r="BA129" t="s">
        <v>205</v>
      </c>
      <c r="BB129" t="s">
        <v>206</v>
      </c>
      <c r="BC129" t="s">
        <v>207</v>
      </c>
      <c r="BD129" t="s">
        <v>208</v>
      </c>
      <c r="BE129" t="s">
        <v>209</v>
      </c>
      <c r="BF129" t="s">
        <v>210</v>
      </c>
      <c r="BJ129" t="s">
        <v>204</v>
      </c>
      <c r="BK129" t="s">
        <v>205</v>
      </c>
      <c r="BL129" t="s">
        <v>206</v>
      </c>
      <c r="BM129" t="s">
        <v>207</v>
      </c>
      <c r="BN129" t="s">
        <v>208</v>
      </c>
      <c r="BO129" t="s">
        <v>209</v>
      </c>
      <c r="BP129" t="s">
        <v>210</v>
      </c>
      <c r="BT129" t="s">
        <v>204</v>
      </c>
      <c r="BU129" t="s">
        <v>205</v>
      </c>
      <c r="BV129" t="s">
        <v>206</v>
      </c>
      <c r="BW129" t="s">
        <v>207</v>
      </c>
      <c r="BX129" t="s">
        <v>208</v>
      </c>
      <c r="BY129" t="s">
        <v>209</v>
      </c>
      <c r="BZ129" t="s">
        <v>210</v>
      </c>
      <c r="CD129" t="s">
        <v>204</v>
      </c>
      <c r="CE129" t="s">
        <v>205</v>
      </c>
      <c r="CF129" t="s">
        <v>206</v>
      </c>
      <c r="CG129" t="s">
        <v>207</v>
      </c>
      <c r="CH129" t="s">
        <v>208</v>
      </c>
      <c r="CI129" t="s">
        <v>209</v>
      </c>
      <c r="CJ129" t="s">
        <v>210</v>
      </c>
    </row>
    <row r="130" spans="1:88" ht="15" customHeight="1">
      <c r="A130" s="83"/>
      <c r="B130" s="15"/>
      <c r="C130" s="79" t="s">
        <v>131</v>
      </c>
      <c r="D130" s="320"/>
      <c r="E130" s="266"/>
      <c r="F130" s="266"/>
      <c r="G130" s="266"/>
      <c r="H130" s="266"/>
      <c r="I130" s="266"/>
      <c r="J130" s="266"/>
      <c r="K130" s="266"/>
      <c r="L130" s="267"/>
      <c r="M130" s="268"/>
      <c r="N130" s="267"/>
      <c r="O130" s="268"/>
      <c r="P130" s="267"/>
      <c r="Q130" s="268"/>
      <c r="R130" s="267"/>
      <c r="S130" s="268"/>
      <c r="T130" s="267"/>
      <c r="U130" s="220"/>
      <c r="V130" s="220"/>
      <c r="W130" s="268"/>
      <c r="X130" s="267"/>
      <c r="Y130" s="220"/>
      <c r="Z130" s="220"/>
      <c r="AA130" s="268"/>
      <c r="AB130" s="267"/>
      <c r="AC130" s="220"/>
      <c r="AD130" s="220"/>
      <c r="AF130">
        <f>IF(AND(S130=0,OR(SUM(U130:V130)&gt;0,COUNTIF(S130:V130,"NS")&gt;0)),1,0)</f>
        <v>0</v>
      </c>
      <c r="AG130">
        <f>IF(OR(AND(S130="NS",SUM(U130:V130)&gt;0),AND(S130="NS",COUNTIF(S130:V130,"NS")&lt;2)),1,0)</f>
        <v>0</v>
      </c>
      <c r="AH130">
        <f>IF(AND(S130="NA",OR(SUM(U130:V130)&gt;0,COUNTIF(S130:V130,"NS")&gt;0,COUNTIF(S130:V130,"NA")&gt;1)),1,0)</f>
        <v>0</v>
      </c>
      <c r="AI130">
        <f>IF(AND(COUNTBLANK(S130)+COUNTBLANK(U130)+COUNTBLANK(V130)&gt;0,COUNTBLANK(S130)+COUNTBLANK(U130)+COUNTBLANK(V130)&lt;3,S130&lt;&gt;"NA"),1,0)</f>
        <v>0</v>
      </c>
      <c r="AJ130">
        <f>IF(AND(IF(OR(SUM(U130:V130)=S130,S130="",AND(S130&gt;0,COUNTIF(S130:V130,"NS")=2)),0,1)=1,S130&lt;&gt;"NS",S130&lt;&gt;"NA"),1,0)</f>
        <v>0</v>
      </c>
      <c r="AK130">
        <f>IF(COUNTIF(S130:V130,"=*")&lt;&gt;SUM(COUNTIF(S130:V130,"NS"),COUNTIF(S130:V130,"NA")),1,0)</f>
        <v>0</v>
      </c>
      <c r="AL130">
        <f>IF(SUM(AF130:AK130)&gt;0,1,0)</f>
        <v>0</v>
      </c>
      <c r="AP130">
        <f>IF(AND(W130=0,OR(SUM(Y130:Z130)&gt;0,COUNTIF(W130:Z130,"NS")&gt;0)),1,0)</f>
        <v>0</v>
      </c>
      <c r="AQ130">
        <f>IF(OR(AND(W130="NS",SUM(Y130:Z130)&gt;0),AND(W130="NS",COUNTIF(W130:Z130,"NS")&lt;2)),1,0)</f>
        <v>0</v>
      </c>
      <c r="AR130">
        <f>IF(AND(W130="NA",OR(SUM(Y130:Z130)&gt;0,COUNTIF(W130:Z130,"NS")&gt;0,COUNTIF(W130:Z130,"NA")&gt;1)),1,0)</f>
        <v>0</v>
      </c>
      <c r="AS130">
        <f>IF(AND(COUNTBLANK(W130)+COUNTBLANK(Y130)+COUNTBLANK(Z130)&gt;0,COUNTBLANK(W130)+COUNTBLANK(Y130)+COUNTBLANK(Z130)&lt;3,W130&lt;&gt;"NA"),1,0)</f>
        <v>0</v>
      </c>
      <c r="AT130">
        <f>IF(AND(IF(OR(SUM(Y130:Z130)=W130,W130="",AND(W130&gt;0,COUNTIF(W130:Z130,"NS")=2)),0,1)=1,W130&lt;&gt;"NS",W130&lt;&gt;"NA"),1,0)</f>
        <v>0</v>
      </c>
      <c r="AU130">
        <f>IF(COUNTIF(W130:Z130,"=*")&lt;&gt;SUM(COUNTIF(W130:Z130,"NS"),COUNTIF(W130:Z130,"NA")),1,0)</f>
        <v>0</v>
      </c>
      <c r="AV130">
        <f>IF(SUM(AP130:AU130)&gt;0,1,0)</f>
        <v>0</v>
      </c>
      <c r="AZ130">
        <f>IF(AND(AA130=0,OR(SUM(AC130:AD130)&gt;0,COUNTIF(AA130:AD130,"NS")&gt;0)),1,0)</f>
        <v>0</v>
      </c>
      <c r="BA130">
        <f>IF(OR(AND(AA130="NS",SUM(AC130:AD130)&gt;0),AND(AA130="NS",COUNTIF(AA130:AD130,"NS")&lt;2)),1,0)</f>
        <v>0</v>
      </c>
      <c r="BB130">
        <f>IF(AND(AA130="NA",OR(SUM(AC130:AD130)&gt;0,COUNTIF(AA130:AD130,"NS")&gt;0,COUNTIF(AA130:AD130,"NA")&gt;1)),1,0)</f>
        <v>0</v>
      </c>
      <c r="BC130">
        <f>IF(AND(COUNTBLANK(AA130)+COUNTBLANK(AC130)+COUNTBLANK(AD130)&gt;0,COUNTBLANK(AA130)+COUNTBLANK(AC130)+COUNTBLANK(AD130)&lt;3,AA130&lt;&gt;"NA"),1,0)</f>
        <v>0</v>
      </c>
      <c r="BD130">
        <f>IF(AND(IF(OR(SUM(AC130:AD130)=AA130,AA130="",AND(AA130&gt;0,COUNTIF(AA130:AD130,"NS")=2)),0,1)=1,AA130&lt;&gt;"NS",AA130&lt;&gt;"NA"),1,0)</f>
        <v>0</v>
      </c>
      <c r="BE130">
        <f>IF(COUNTIF(AA130:AD130,"=*")&lt;&gt;SUM(COUNTIF(AA130:AD130,"NS"),COUNTIF(AA130:AD130,"NA")),1,0)</f>
        <v>0</v>
      </c>
      <c r="BF130">
        <f>IF(SUM(AZ130:BE130)&gt;0,1,0)</f>
        <v>0</v>
      </c>
      <c r="BJ130">
        <f>IF(AND(O130=0,OR(SUM(U130,Y130,AC130)&gt;0,COUNTIF(O130,"NS")+COUNTIF(U130,"NS")+COUNTIF(Y130,"NS")+COUNTIF(AC130,"NS")&gt;0)),1,0)</f>
        <v>0</v>
      </c>
      <c r="BK130">
        <f>IF(OR(AND(O130="NS",SUM(U130,Y130,AC130)&gt;0),AND(O130="NS",COUNTIF(O130,"NS")+COUNTIF(U130,"NS")+COUNTIF(Y130,"NS")+COUNTIF(AC130,"NS")&lt;2)),1,0)</f>
        <v>0</v>
      </c>
      <c r="BL130">
        <f>IF(AND(O130="NA",OR(SUM(U130,Y130,AC130)&gt;0,COUNTIF(O130,"NS")+COUNTIF(U130,"NS")+COUNTIF(Y130,"NS")+COUNTIF(AC130,"NS")&gt;0,COUNTIF(O130,"NA")+COUNTIF(U130,"NA")+COUNTIF(Y130,"NA")+COUNTIF(AC130,"NA")&gt;1)),1,0)</f>
        <v>0</v>
      </c>
      <c r="BM130">
        <f>IF(AND(COUNTBLANK(O130)+COUNTBLANK(U130)+COUNTBLANK(Y130)+COUNTBLANK(AC130)&gt;0,COUNTBLANK(O130)+COUNTBLANK(U130)+COUNTBLANK(Y130)+COUNTBLANK(AC130)&lt;4,O130&lt;&gt;"NA"),1,0)</f>
        <v>0</v>
      </c>
      <c r="BN130">
        <f>IF(AND(IF(OR(SUM(U130,Y130,AC130)=O130,O130="",AND(O130&gt;0,COUNTIF(O130,"NS")+COUNTIF(U130,"NS")+COUNTIF(Y130,"NS")+COUNTIF(AC130,"NS")=3)),0,1)=1,O130&lt;&gt;"NS",O130&lt;&gt;"NA"),1,0)</f>
        <v>0</v>
      </c>
      <c r="BO130">
        <f>IF(COUNTIF(O130,"=*")+COUNTIF(U130,"=*")+COUNTIF(Y130,"=*")+COUNTIF(AC130,"=*")&lt;&gt;SUM(COUNTIF(O130,"NS")+COUNTIF(U130,"NS")+COUNTIF(Y130,"NS")+COUNTIF(AC130,"NS"),COUNTIF(O130,"NA")+COUNTIF(U130,"NA")+COUNTIF(Y130,"NA")+COUNTIF(AC130,"NA")),1,0)</f>
        <v>0</v>
      </c>
      <c r="BP130">
        <f>IF(SUM(BJ130:BO130)&gt;0,1,0)</f>
        <v>0</v>
      </c>
      <c r="BT130">
        <f>IF(AND(Q130=0,OR(SUM(V130,Z130,AD130)&gt;0,COUNTIF(Q130,"NS")+COUNTIF(V130,"NS")+COUNTIF(Z130,"NS")+COUNTIF(AD130,"NS")&gt;0)),1,0)</f>
        <v>0</v>
      </c>
      <c r="BU130">
        <f>IF(OR(AND(Q130="NS",SUM(V130,Z130,AD130)&gt;0),AND(Q130="NS",COUNTIF(Q130,"NS")+COUNTIF(V130,"NS")+COUNTIF(Z130,"NS")+COUNTIF(AD130,"NS")&lt;2)),1,0)</f>
        <v>0</v>
      </c>
      <c r="BV130">
        <f>IF(AND(Q130="NA",OR(SUM(V130,Z130,AD130)&gt;0,COUNTIF(Q130,"NS")+COUNTIF(V130,"NS")+COUNTIF(Z130,"NS")+COUNTIF(AD130,"NS")&gt;0,COUNTIF(Q130,"NA")+COUNTIF(V130,"NA")+COUNTIF(Z130,"NA")+COUNTIF(AD130,"NA")&gt;1)),1,0)</f>
        <v>0</v>
      </c>
      <c r="BW130">
        <f>IF(AND(COUNTBLANK(Q130)+COUNTBLANK(V130)+COUNTBLANK(Z130)+COUNTBLANK(AD130)&gt;0,COUNTBLANK(Q130)+COUNTBLANK(V130)+COUNTBLANK(Z130)+COUNTBLANK(AD130)&lt;4,Q130&lt;&gt;"NA"),1,0)</f>
        <v>0</v>
      </c>
      <c r="BX130">
        <f>IF(AND(IF(OR(SUM(V130,Z130,AD130)=Q130,Q130="",AND(Q130&gt;0,COUNTIF(Q130,"NS")+COUNTIF(V130,"NS")+COUNTIF(Z130,"NS")+COUNTIF(AD130,"NS")=3)),0,1)=1,Q130&lt;&gt;"NS",Q130&lt;&gt;"NA"),1,0)</f>
        <v>0</v>
      </c>
      <c r="BY130">
        <f>IF(COUNTIF(Q130,"=*")+COUNTIF(V130,"=*")+COUNTIF(Z130,"=*")+COUNTIF(AD130,"=*")&lt;&gt;SUM(COUNTIF(Q130,"NS")+COUNTIF(V130,"NS")+COUNTIF(Z130,"NS")+COUNTIF(AD130,"NS"),COUNTIF(Q130,"NA")+COUNTIF(V130,"NA")+COUNTIF(Z130,"NA")+COUNTIF(AD130,"NA")),1,0)</f>
        <v>0</v>
      </c>
      <c r="BZ130">
        <f>IF(SUM(BT130:BY130)&gt;0,1,0)</f>
        <v>0</v>
      </c>
      <c r="CD130">
        <f>IF(AND(M130=0,OR(SUM(S130,W130,AA130)&gt;0,COUNTIF(M130,"NS")+COUNTIF(S130,"NS")+COUNTIF(W130,"NS")+COUNTIF(AA130,"NS")&gt;0)),1,0)</f>
        <v>0</v>
      </c>
      <c r="CE130">
        <f>IF(OR(AND(M130="NS",SUM(S130,W130,AA130)&gt;0),AND(M130="NS",COUNTIF(M130,"NS")+COUNTIF(S130,"NS")+COUNTIF(W130,"NS")+COUNTIF(AA130,"NS")&lt;2)),1,0)</f>
        <v>0</v>
      </c>
      <c r="CF130">
        <f>IF(AND(M130="NA",OR(SUM(S130,W130,AA130)&gt;0,COUNTIF(M130,"NS")+COUNTIF(S130,"NS")+COUNTIF(W130,"NS")+COUNTIF(AA130,"NS")&gt;0,COUNTIF(M130,"NA")+COUNTIF(S130,"NA")+COUNTIF(W130,"NA")+COUNTIF(AA130,"NA")&gt;1)),1,0)</f>
        <v>0</v>
      </c>
      <c r="CG130">
        <f>IF(AND(COUNTBLANK(M130)+COUNTBLANK(S130)+COUNTBLANK(W130)+COUNTBLANK(AA130)&gt;0,COUNTBLANK(M130)+COUNTBLANK(S130)+COUNTBLANK(W130)+COUNTBLANK(AA130)&lt;4,M130&lt;&gt;"NA"),1,0)</f>
        <v>0</v>
      </c>
      <c r="CH130">
        <f>IF(AND(IF(OR(SUM(S130,W130,AA130)=M130,M130="",AND(M130&gt;0,COUNTIF(M130,"NS")+COUNTIF(S130,"NS")+COUNTIF(W130,"NS")+COUNTIF(AA130,"NS")=3)),0,1)=1,M130&lt;&gt;"NS",M130&lt;&gt;"NA"),1,0)</f>
        <v>0</v>
      </c>
      <c r="CI130">
        <f>IF(COUNTIF(M130,"=*")+COUNTIF(S130,"=*")+COUNTIF(W130,"=*")+COUNTIF(AA130,"=*")&lt;&gt;SUM(COUNTIF(M130,"NS")+COUNTIF(S130,"NS")+COUNTIF(W130,"NS")+COUNTIF(AA130,"NS"),COUNTIF(M130,"NA")+COUNTIF(S130,"NA")+COUNTIF(W130,"NA")+COUNTIF(AA130,"NA")),1,0)</f>
        <v>0</v>
      </c>
      <c r="CJ130">
        <f>IF(SUM(CD130:CI130)&gt;0,1,0)</f>
        <v>0</v>
      </c>
    </row>
    <row r="131" spans="1:88" ht="15" customHeight="1">
      <c r="A131" s="83"/>
      <c r="B131" s="15"/>
      <c r="C131" s="80" t="s">
        <v>132</v>
      </c>
      <c r="D131" s="320"/>
      <c r="E131" s="266"/>
      <c r="F131" s="266"/>
      <c r="G131" s="266"/>
      <c r="H131" s="266"/>
      <c r="I131" s="266"/>
      <c r="J131" s="266"/>
      <c r="K131" s="266"/>
      <c r="L131" s="267"/>
      <c r="M131" s="268"/>
      <c r="N131" s="267"/>
      <c r="O131" s="268"/>
      <c r="P131" s="267"/>
      <c r="Q131" s="268"/>
      <c r="R131" s="267"/>
      <c r="S131" s="268"/>
      <c r="T131" s="267"/>
      <c r="U131" s="220"/>
      <c r="V131" s="220"/>
      <c r="W131" s="268"/>
      <c r="X131" s="267"/>
      <c r="Y131" s="220"/>
      <c r="Z131" s="220"/>
      <c r="AA131" s="268"/>
      <c r="AB131" s="267"/>
      <c r="AC131" s="220"/>
      <c r="AD131" s="220"/>
    </row>
    <row r="132" spans="1:88" ht="15" customHeight="1">
      <c r="A132" s="40"/>
      <c r="B132" s="40"/>
      <c r="C132" s="80" t="s">
        <v>133</v>
      </c>
      <c r="D132" s="320"/>
      <c r="E132" s="266"/>
      <c r="F132" s="266"/>
      <c r="G132" s="266"/>
      <c r="H132" s="266"/>
      <c r="I132" s="266"/>
      <c r="J132" s="266"/>
      <c r="K132" s="266"/>
      <c r="L132" s="267"/>
      <c r="M132" s="268"/>
      <c r="N132" s="267"/>
      <c r="O132" s="268"/>
      <c r="P132" s="267"/>
      <c r="Q132" s="268"/>
      <c r="R132" s="267"/>
      <c r="S132" s="268"/>
      <c r="T132" s="267"/>
      <c r="U132" s="220"/>
      <c r="V132" s="220"/>
      <c r="W132" s="268"/>
      <c r="X132" s="267"/>
      <c r="Y132" s="220"/>
      <c r="Z132" s="220"/>
      <c r="AA132" s="268"/>
      <c r="AB132" s="267"/>
      <c r="AC132" s="220"/>
      <c r="AD132" s="220"/>
    </row>
    <row r="133" spans="1:88" ht="15" customHeight="1">
      <c r="A133" s="40"/>
      <c r="B133" s="40"/>
      <c r="C133" s="80" t="s">
        <v>134</v>
      </c>
      <c r="D133" s="320"/>
      <c r="E133" s="266"/>
      <c r="F133" s="266"/>
      <c r="G133" s="266"/>
      <c r="H133" s="266"/>
      <c r="I133" s="266"/>
      <c r="J133" s="266"/>
      <c r="K133" s="266"/>
      <c r="L133" s="267"/>
      <c r="M133" s="268"/>
      <c r="N133" s="267"/>
      <c r="O133" s="268"/>
      <c r="P133" s="267"/>
      <c r="Q133" s="268"/>
      <c r="R133" s="267"/>
      <c r="S133" s="268"/>
      <c r="T133" s="267"/>
      <c r="U133" s="220"/>
      <c r="V133" s="220"/>
      <c r="W133" s="268"/>
      <c r="X133" s="267"/>
      <c r="Y133" s="220"/>
      <c r="Z133" s="220"/>
      <c r="AA133" s="268"/>
      <c r="AB133" s="267"/>
      <c r="AC133" s="220"/>
      <c r="AD133" s="220"/>
    </row>
    <row r="134" spans="1:88" ht="15" customHeight="1">
      <c r="A134" s="40"/>
      <c r="B134" s="40"/>
      <c r="C134" s="80" t="s">
        <v>135</v>
      </c>
      <c r="D134" s="320"/>
      <c r="E134" s="266"/>
      <c r="F134" s="266"/>
      <c r="G134" s="266"/>
      <c r="H134" s="266"/>
      <c r="I134" s="266"/>
      <c r="J134" s="266"/>
      <c r="K134" s="266"/>
      <c r="L134" s="267"/>
      <c r="M134" s="268"/>
      <c r="N134" s="267"/>
      <c r="O134" s="268"/>
      <c r="P134" s="267"/>
      <c r="Q134" s="268"/>
      <c r="R134" s="267"/>
      <c r="S134" s="268"/>
      <c r="T134" s="267"/>
      <c r="U134" s="220"/>
      <c r="V134" s="220"/>
      <c r="W134" s="268"/>
      <c r="X134" s="267"/>
      <c r="Y134" s="220"/>
      <c r="Z134" s="220"/>
      <c r="AA134" s="268"/>
      <c r="AB134" s="267"/>
      <c r="AC134" s="220"/>
      <c r="AD134" s="220"/>
    </row>
    <row r="135" spans="1:88" ht="15" customHeight="1">
      <c r="A135" s="40"/>
      <c r="B135" s="40"/>
      <c r="C135" s="80" t="s">
        <v>136</v>
      </c>
      <c r="D135" s="320"/>
      <c r="E135" s="266"/>
      <c r="F135" s="266"/>
      <c r="G135" s="266"/>
      <c r="H135" s="266"/>
      <c r="I135" s="266"/>
      <c r="J135" s="266"/>
      <c r="K135" s="266"/>
      <c r="L135" s="267"/>
      <c r="M135" s="268"/>
      <c r="N135" s="267"/>
      <c r="O135" s="268"/>
      <c r="P135" s="267"/>
      <c r="Q135" s="268"/>
      <c r="R135" s="267"/>
      <c r="S135" s="268"/>
      <c r="T135" s="267"/>
      <c r="U135" s="220"/>
      <c r="V135" s="220"/>
      <c r="W135" s="268"/>
      <c r="X135" s="267"/>
      <c r="Y135" s="220"/>
      <c r="Z135" s="220"/>
      <c r="AA135" s="268"/>
      <c r="AB135" s="267"/>
      <c r="AC135" s="220"/>
      <c r="AD135" s="220"/>
    </row>
    <row r="136" spans="1:88" ht="15" customHeight="1">
      <c r="A136" s="40"/>
      <c r="B136" s="40"/>
      <c r="C136" s="80" t="s">
        <v>137</v>
      </c>
      <c r="D136" s="320"/>
      <c r="E136" s="266"/>
      <c r="F136" s="266"/>
      <c r="G136" s="266"/>
      <c r="H136" s="266"/>
      <c r="I136" s="266"/>
      <c r="J136" s="266"/>
      <c r="K136" s="266"/>
      <c r="L136" s="267"/>
      <c r="M136" s="268"/>
      <c r="N136" s="267"/>
      <c r="O136" s="268"/>
      <c r="P136" s="267"/>
      <c r="Q136" s="268"/>
      <c r="R136" s="267"/>
      <c r="S136" s="268"/>
      <c r="T136" s="267"/>
      <c r="U136" s="220"/>
      <c r="V136" s="220"/>
      <c r="W136" s="268"/>
      <c r="X136" s="267"/>
      <c r="Y136" s="220"/>
      <c r="Z136" s="220"/>
      <c r="AA136" s="268"/>
      <c r="AB136" s="267"/>
      <c r="AC136" s="220"/>
      <c r="AD136" s="220"/>
    </row>
    <row r="137" spans="1:88" ht="15" customHeight="1">
      <c r="A137" s="40"/>
      <c r="B137" s="40"/>
      <c r="C137" s="80" t="s">
        <v>138</v>
      </c>
      <c r="D137" s="320"/>
      <c r="E137" s="266"/>
      <c r="F137" s="266"/>
      <c r="G137" s="266"/>
      <c r="H137" s="266"/>
      <c r="I137" s="266"/>
      <c r="J137" s="266"/>
      <c r="K137" s="266"/>
      <c r="L137" s="267"/>
      <c r="M137" s="268"/>
      <c r="N137" s="267"/>
      <c r="O137" s="268"/>
      <c r="P137" s="267"/>
      <c r="Q137" s="268"/>
      <c r="R137" s="267"/>
      <c r="S137" s="268"/>
      <c r="T137" s="267"/>
      <c r="U137" s="220"/>
      <c r="V137" s="220"/>
      <c r="W137" s="268"/>
      <c r="X137" s="267"/>
      <c r="Y137" s="220"/>
      <c r="Z137" s="220"/>
      <c r="AA137" s="268"/>
      <c r="AB137" s="267"/>
      <c r="AC137" s="220"/>
      <c r="AD137" s="220"/>
    </row>
    <row r="138" spans="1:88" ht="15" customHeight="1">
      <c r="A138" s="40"/>
      <c r="B138" s="40"/>
      <c r="C138" s="80" t="s">
        <v>139</v>
      </c>
      <c r="D138" s="320"/>
      <c r="E138" s="266"/>
      <c r="F138" s="266"/>
      <c r="G138" s="266"/>
      <c r="H138" s="266"/>
      <c r="I138" s="266"/>
      <c r="J138" s="266"/>
      <c r="K138" s="266"/>
      <c r="L138" s="267"/>
      <c r="M138" s="268"/>
      <c r="N138" s="267"/>
      <c r="O138" s="268"/>
      <c r="P138" s="267"/>
      <c r="Q138" s="268"/>
      <c r="R138" s="267"/>
      <c r="S138" s="268"/>
      <c r="T138" s="267"/>
      <c r="U138" s="220"/>
      <c r="V138" s="220"/>
      <c r="W138" s="268"/>
      <c r="X138" s="267"/>
      <c r="Y138" s="220"/>
      <c r="Z138" s="220"/>
      <c r="AA138" s="268"/>
      <c r="AB138" s="267"/>
      <c r="AC138" s="220"/>
      <c r="AD138" s="220"/>
    </row>
    <row r="139" spans="1:88" ht="15" customHeight="1">
      <c r="A139" s="40"/>
      <c r="B139" s="40"/>
      <c r="C139" s="80" t="s">
        <v>140</v>
      </c>
      <c r="D139" s="320"/>
      <c r="E139" s="266"/>
      <c r="F139" s="266"/>
      <c r="G139" s="266"/>
      <c r="H139" s="266"/>
      <c r="I139" s="266"/>
      <c r="J139" s="266"/>
      <c r="K139" s="266"/>
      <c r="L139" s="267"/>
      <c r="M139" s="268"/>
      <c r="N139" s="267"/>
      <c r="O139" s="268"/>
      <c r="P139" s="267"/>
      <c r="Q139" s="268"/>
      <c r="R139" s="267"/>
      <c r="S139" s="268"/>
      <c r="T139" s="267"/>
      <c r="U139" s="220"/>
      <c r="V139" s="220"/>
      <c r="W139" s="268"/>
      <c r="X139" s="267"/>
      <c r="Y139" s="220"/>
      <c r="Z139" s="220"/>
      <c r="AA139" s="268"/>
      <c r="AB139" s="267"/>
      <c r="AC139" s="220"/>
      <c r="AD139" s="220"/>
    </row>
    <row r="140" spans="1:88" ht="15" customHeight="1">
      <c r="A140" s="40"/>
      <c r="B140" s="40"/>
      <c r="C140" s="80" t="s">
        <v>141</v>
      </c>
      <c r="D140" s="320"/>
      <c r="E140" s="266"/>
      <c r="F140" s="266"/>
      <c r="G140" s="266"/>
      <c r="H140" s="266"/>
      <c r="I140" s="266"/>
      <c r="J140" s="266"/>
      <c r="K140" s="266"/>
      <c r="L140" s="267"/>
      <c r="M140" s="268"/>
      <c r="N140" s="267"/>
      <c r="O140" s="268"/>
      <c r="P140" s="267"/>
      <c r="Q140" s="268"/>
      <c r="R140" s="267"/>
      <c r="S140" s="268"/>
      <c r="T140" s="267"/>
      <c r="U140" s="220"/>
      <c r="V140" s="220"/>
      <c r="W140" s="268"/>
      <c r="X140" s="267"/>
      <c r="Y140" s="220"/>
      <c r="Z140" s="220"/>
      <c r="AA140" s="268"/>
      <c r="AB140" s="267"/>
      <c r="AC140" s="220"/>
      <c r="AD140" s="220"/>
    </row>
    <row r="141" spans="1:88" ht="15" customHeight="1">
      <c r="A141" s="40"/>
      <c r="B141" s="40"/>
      <c r="C141" s="80" t="s">
        <v>142</v>
      </c>
      <c r="D141" s="320"/>
      <c r="E141" s="266"/>
      <c r="F141" s="266"/>
      <c r="G141" s="266"/>
      <c r="H141" s="266"/>
      <c r="I141" s="266"/>
      <c r="J141" s="266"/>
      <c r="K141" s="266"/>
      <c r="L141" s="267"/>
      <c r="M141" s="268"/>
      <c r="N141" s="267"/>
      <c r="O141" s="268"/>
      <c r="P141" s="267"/>
      <c r="Q141" s="268"/>
      <c r="R141" s="267"/>
      <c r="S141" s="268"/>
      <c r="T141" s="267"/>
      <c r="U141" s="220"/>
      <c r="V141" s="220"/>
      <c r="W141" s="268"/>
      <c r="X141" s="267"/>
      <c r="Y141" s="220"/>
      <c r="Z141" s="220"/>
      <c r="AA141" s="268"/>
      <c r="AB141" s="267"/>
      <c r="AC141" s="220"/>
      <c r="AD141" s="220"/>
    </row>
    <row r="142" spans="1:88" ht="15" customHeight="1">
      <c r="A142" s="40"/>
      <c r="B142" s="40"/>
      <c r="C142" s="80" t="s">
        <v>143</v>
      </c>
      <c r="D142" s="320"/>
      <c r="E142" s="266"/>
      <c r="F142" s="266"/>
      <c r="G142" s="266"/>
      <c r="H142" s="266"/>
      <c r="I142" s="266"/>
      <c r="J142" s="266"/>
      <c r="K142" s="266"/>
      <c r="L142" s="267"/>
      <c r="M142" s="268"/>
      <c r="N142" s="267"/>
      <c r="O142" s="268"/>
      <c r="P142" s="267"/>
      <c r="Q142" s="268"/>
      <c r="R142" s="267"/>
      <c r="S142" s="268"/>
      <c r="T142" s="267"/>
      <c r="U142" s="220"/>
      <c r="V142" s="220"/>
      <c r="W142" s="268"/>
      <c r="X142" s="267"/>
      <c r="Y142" s="220"/>
      <c r="Z142" s="220"/>
      <c r="AA142" s="268"/>
      <c r="AB142" s="267"/>
      <c r="AC142" s="220"/>
      <c r="AD142" s="220"/>
    </row>
    <row r="143" spans="1:88" ht="15" customHeight="1">
      <c r="A143" s="40"/>
      <c r="B143" s="40"/>
      <c r="C143" s="80" t="s">
        <v>144</v>
      </c>
      <c r="D143" s="320"/>
      <c r="E143" s="266"/>
      <c r="F143" s="266"/>
      <c r="G143" s="266"/>
      <c r="H143" s="266"/>
      <c r="I143" s="266"/>
      <c r="J143" s="266"/>
      <c r="K143" s="266"/>
      <c r="L143" s="267"/>
      <c r="M143" s="268"/>
      <c r="N143" s="267"/>
      <c r="O143" s="268"/>
      <c r="P143" s="267"/>
      <c r="Q143" s="268"/>
      <c r="R143" s="267"/>
      <c r="S143" s="268"/>
      <c r="T143" s="267"/>
      <c r="U143" s="220"/>
      <c r="V143" s="220"/>
      <c r="W143" s="268"/>
      <c r="X143" s="267"/>
      <c r="Y143" s="220"/>
      <c r="Z143" s="220"/>
      <c r="AA143" s="268"/>
      <c r="AB143" s="267"/>
      <c r="AC143" s="220"/>
      <c r="AD143" s="220"/>
    </row>
    <row r="144" spans="1:88" ht="15" customHeight="1">
      <c r="A144" s="40"/>
      <c r="B144" s="40"/>
      <c r="C144" s="80" t="s">
        <v>145</v>
      </c>
      <c r="D144" s="320"/>
      <c r="E144" s="266"/>
      <c r="F144" s="266"/>
      <c r="G144" s="266"/>
      <c r="H144" s="266"/>
      <c r="I144" s="266"/>
      <c r="J144" s="266"/>
      <c r="K144" s="266"/>
      <c r="L144" s="267"/>
      <c r="M144" s="268"/>
      <c r="N144" s="267"/>
      <c r="O144" s="268"/>
      <c r="P144" s="267"/>
      <c r="Q144" s="268"/>
      <c r="R144" s="267"/>
      <c r="S144" s="268"/>
      <c r="T144" s="267"/>
      <c r="U144" s="220"/>
      <c r="V144" s="220"/>
      <c r="W144" s="268"/>
      <c r="X144" s="267"/>
      <c r="Y144" s="220"/>
      <c r="Z144" s="220"/>
      <c r="AA144" s="268"/>
      <c r="AB144" s="267"/>
      <c r="AC144" s="220"/>
      <c r="AD144" s="220"/>
    </row>
    <row r="145" spans="1:37" ht="15" customHeight="1">
      <c r="A145" s="40"/>
      <c r="B145" s="40"/>
      <c r="C145" s="80" t="s">
        <v>146</v>
      </c>
      <c r="D145" s="320"/>
      <c r="E145" s="266"/>
      <c r="F145" s="266"/>
      <c r="G145" s="266"/>
      <c r="H145" s="266"/>
      <c r="I145" s="266"/>
      <c r="J145" s="266"/>
      <c r="K145" s="266"/>
      <c r="L145" s="267"/>
      <c r="M145" s="268"/>
      <c r="N145" s="267"/>
      <c r="O145" s="268"/>
      <c r="P145" s="267"/>
      <c r="Q145" s="268"/>
      <c r="R145" s="267"/>
      <c r="S145" s="268"/>
      <c r="T145" s="267"/>
      <c r="U145" s="220"/>
      <c r="V145" s="220"/>
      <c r="W145" s="268"/>
      <c r="X145" s="267"/>
      <c r="Y145" s="220"/>
      <c r="Z145" s="220"/>
      <c r="AA145" s="268"/>
      <c r="AB145" s="267"/>
      <c r="AC145" s="220"/>
      <c r="AD145" s="220"/>
    </row>
    <row r="146" spans="1:37" ht="15" customHeight="1">
      <c r="A146" s="40"/>
      <c r="B146" s="40"/>
      <c r="C146" s="80" t="s">
        <v>147</v>
      </c>
      <c r="D146" s="320"/>
      <c r="E146" s="266"/>
      <c r="F146" s="266"/>
      <c r="G146" s="266"/>
      <c r="H146" s="266"/>
      <c r="I146" s="266"/>
      <c r="J146" s="266"/>
      <c r="K146" s="266"/>
      <c r="L146" s="267"/>
      <c r="M146" s="268"/>
      <c r="N146" s="267"/>
      <c r="O146" s="268"/>
      <c r="P146" s="267"/>
      <c r="Q146" s="268"/>
      <c r="R146" s="267"/>
      <c r="S146" s="268"/>
      <c r="T146" s="267"/>
      <c r="U146" s="220"/>
      <c r="V146" s="220"/>
      <c r="W146" s="268"/>
      <c r="X146" s="267"/>
      <c r="Y146" s="220"/>
      <c r="Z146" s="220"/>
      <c r="AA146" s="268"/>
      <c r="AB146" s="267"/>
      <c r="AC146" s="220"/>
      <c r="AD146" s="220"/>
    </row>
    <row r="147" spans="1:37" ht="15" customHeight="1">
      <c r="A147" s="40"/>
      <c r="B147" s="40"/>
      <c r="C147" s="80" t="s">
        <v>148</v>
      </c>
      <c r="D147" s="320"/>
      <c r="E147" s="266"/>
      <c r="F147" s="266"/>
      <c r="G147" s="266"/>
      <c r="H147" s="266"/>
      <c r="I147" s="266"/>
      <c r="J147" s="266"/>
      <c r="K147" s="266"/>
      <c r="L147" s="267"/>
      <c r="M147" s="268"/>
      <c r="N147" s="267"/>
      <c r="O147" s="268"/>
      <c r="P147" s="267"/>
      <c r="Q147" s="268"/>
      <c r="R147" s="267"/>
      <c r="S147" s="268"/>
      <c r="T147" s="267"/>
      <c r="U147" s="220"/>
      <c r="V147" s="220"/>
      <c r="W147" s="268"/>
      <c r="X147" s="267"/>
      <c r="Y147" s="220"/>
      <c r="Z147" s="220"/>
      <c r="AA147" s="268"/>
      <c r="AB147" s="267"/>
      <c r="AC147" s="220"/>
      <c r="AD147" s="220"/>
    </row>
    <row r="148" spans="1:37" ht="15" customHeight="1">
      <c r="A148" s="83"/>
      <c r="B148" s="15"/>
      <c r="C148" s="80" t="s">
        <v>149</v>
      </c>
      <c r="D148" s="320"/>
      <c r="E148" s="266"/>
      <c r="F148" s="266"/>
      <c r="G148" s="266"/>
      <c r="H148" s="266"/>
      <c r="I148" s="266"/>
      <c r="J148" s="266"/>
      <c r="K148" s="266"/>
      <c r="L148" s="267"/>
      <c r="M148" s="268"/>
      <c r="N148" s="267"/>
      <c r="O148" s="268"/>
      <c r="P148" s="267"/>
      <c r="Q148" s="268"/>
      <c r="R148" s="267"/>
      <c r="S148" s="268"/>
      <c r="T148" s="267"/>
      <c r="U148" s="220"/>
      <c r="V148" s="220"/>
      <c r="W148" s="268"/>
      <c r="X148" s="267"/>
      <c r="Y148" s="220"/>
      <c r="Z148" s="220"/>
      <c r="AA148" s="268"/>
      <c r="AB148" s="267"/>
      <c r="AC148" s="220"/>
      <c r="AD148" s="220"/>
    </row>
    <row r="149" spans="1:37" ht="15" customHeight="1">
      <c r="A149" s="83"/>
      <c r="B149" s="15"/>
      <c r="C149" s="80" t="s">
        <v>150</v>
      </c>
      <c r="D149" s="320"/>
      <c r="E149" s="266"/>
      <c r="F149" s="266"/>
      <c r="G149" s="266"/>
      <c r="H149" s="266"/>
      <c r="I149" s="266"/>
      <c r="J149" s="266"/>
      <c r="K149" s="266"/>
      <c r="L149" s="267"/>
      <c r="M149" s="268"/>
      <c r="N149" s="267"/>
      <c r="O149" s="268"/>
      <c r="P149" s="267"/>
      <c r="Q149" s="268"/>
      <c r="R149" s="267"/>
      <c r="S149" s="268"/>
      <c r="T149" s="267"/>
      <c r="U149" s="220"/>
      <c r="V149" s="220"/>
      <c r="W149" s="268"/>
      <c r="X149" s="267"/>
      <c r="Y149" s="220"/>
      <c r="Z149" s="220"/>
      <c r="AA149" s="268"/>
      <c r="AB149" s="267"/>
      <c r="AC149" s="220"/>
      <c r="AD149" s="220"/>
    </row>
    <row r="150" spans="1:37" ht="15" customHeight="1">
      <c r="A150" s="83"/>
      <c r="B150" s="15"/>
      <c r="C150" s="80" t="s">
        <v>151</v>
      </c>
      <c r="D150" s="320"/>
      <c r="E150" s="266"/>
      <c r="F150" s="266"/>
      <c r="G150" s="266"/>
      <c r="H150" s="266"/>
      <c r="I150" s="266"/>
      <c r="J150" s="266"/>
      <c r="K150" s="266"/>
      <c r="L150" s="267"/>
      <c r="M150" s="268"/>
      <c r="N150" s="267"/>
      <c r="O150" s="268"/>
      <c r="P150" s="267"/>
      <c r="Q150" s="268"/>
      <c r="R150" s="267"/>
      <c r="S150" s="268"/>
      <c r="T150" s="267"/>
      <c r="U150" s="220"/>
      <c r="V150" s="220"/>
      <c r="W150" s="268"/>
      <c r="X150" s="267"/>
      <c r="Y150" s="220"/>
      <c r="Z150" s="220"/>
      <c r="AA150" s="268"/>
      <c r="AB150" s="267"/>
      <c r="AC150" s="220"/>
      <c r="AD150" s="220"/>
    </row>
    <row r="151" spans="1:37" ht="15" customHeight="1">
      <c r="A151" s="83"/>
      <c r="B151" s="15"/>
      <c r="C151" s="80" t="s">
        <v>152</v>
      </c>
      <c r="D151" s="320"/>
      <c r="E151" s="266"/>
      <c r="F151" s="266"/>
      <c r="G151" s="266"/>
      <c r="H151" s="266"/>
      <c r="I151" s="266"/>
      <c r="J151" s="266"/>
      <c r="K151" s="266"/>
      <c r="L151" s="267"/>
      <c r="M151" s="268"/>
      <c r="N151" s="267"/>
      <c r="O151" s="268"/>
      <c r="P151" s="267"/>
      <c r="Q151" s="268"/>
      <c r="R151" s="267"/>
      <c r="S151" s="268"/>
      <c r="T151" s="267"/>
      <c r="U151" s="220"/>
      <c r="V151" s="220"/>
      <c r="W151" s="268"/>
      <c r="X151" s="267"/>
      <c r="Y151" s="220"/>
      <c r="Z151" s="220"/>
      <c r="AA151" s="268"/>
      <c r="AB151" s="267"/>
      <c r="AC151" s="220"/>
      <c r="AD151" s="220"/>
    </row>
    <row r="152" spans="1:37" ht="15" customHeight="1">
      <c r="A152" s="83"/>
      <c r="B152" s="15"/>
      <c r="C152" s="80" t="s">
        <v>153</v>
      </c>
      <c r="D152" s="320"/>
      <c r="E152" s="266"/>
      <c r="F152" s="266"/>
      <c r="G152" s="266"/>
      <c r="H152" s="266"/>
      <c r="I152" s="266"/>
      <c r="J152" s="266"/>
      <c r="K152" s="266"/>
      <c r="L152" s="267"/>
      <c r="M152" s="268"/>
      <c r="N152" s="267"/>
      <c r="O152" s="268"/>
      <c r="P152" s="267"/>
      <c r="Q152" s="268"/>
      <c r="R152" s="267"/>
      <c r="S152" s="268"/>
      <c r="T152" s="267"/>
      <c r="U152" s="220"/>
      <c r="V152" s="220"/>
      <c r="W152" s="268"/>
      <c r="X152" s="267"/>
      <c r="Y152" s="220"/>
      <c r="Z152" s="220"/>
      <c r="AA152" s="268"/>
      <c r="AB152" s="267"/>
      <c r="AC152" s="220"/>
      <c r="AD152" s="220"/>
    </row>
    <row r="153" spans="1:37" ht="15" customHeight="1">
      <c r="A153" s="83"/>
      <c r="B153" s="15"/>
      <c r="C153" s="80" t="s">
        <v>154</v>
      </c>
      <c r="D153" s="320"/>
      <c r="E153" s="266"/>
      <c r="F153" s="266"/>
      <c r="G153" s="266"/>
      <c r="H153" s="266"/>
      <c r="I153" s="266"/>
      <c r="J153" s="266"/>
      <c r="K153" s="266"/>
      <c r="L153" s="267"/>
      <c r="M153" s="268"/>
      <c r="N153" s="267"/>
      <c r="O153" s="268"/>
      <c r="P153" s="267"/>
      <c r="Q153" s="268"/>
      <c r="R153" s="267"/>
      <c r="S153" s="268"/>
      <c r="T153" s="267"/>
      <c r="U153" s="220"/>
      <c r="V153" s="220"/>
      <c r="W153" s="268"/>
      <c r="X153" s="267"/>
      <c r="Y153" s="220"/>
      <c r="Z153" s="220"/>
      <c r="AA153" s="268"/>
      <c r="AB153" s="267"/>
      <c r="AC153" s="220"/>
      <c r="AD153" s="220"/>
    </row>
    <row r="154" spans="1:37" ht="15" customHeight="1">
      <c r="A154" s="83"/>
      <c r="B154" s="15"/>
      <c r="C154" s="80" t="s">
        <v>155</v>
      </c>
      <c r="D154" s="320"/>
      <c r="E154" s="266"/>
      <c r="F154" s="266"/>
      <c r="G154" s="266"/>
      <c r="H154" s="266"/>
      <c r="I154" s="266"/>
      <c r="J154" s="266"/>
      <c r="K154" s="266"/>
      <c r="L154" s="267"/>
      <c r="M154" s="268"/>
      <c r="N154" s="267"/>
      <c r="O154" s="268"/>
      <c r="P154" s="267"/>
      <c r="Q154" s="268"/>
      <c r="R154" s="267"/>
      <c r="S154" s="268"/>
      <c r="T154" s="267"/>
      <c r="U154" s="220"/>
      <c r="V154" s="220"/>
      <c r="W154" s="268"/>
      <c r="X154" s="267"/>
      <c r="Y154" s="220"/>
      <c r="Z154" s="220"/>
      <c r="AA154" s="268"/>
      <c r="AB154" s="267"/>
      <c r="AC154" s="220"/>
      <c r="AD154" s="220"/>
    </row>
    <row r="155" spans="1:37" ht="15" customHeight="1">
      <c r="A155" s="83"/>
      <c r="B155" s="15"/>
      <c r="C155" s="15"/>
      <c r="D155" s="15"/>
      <c r="E155" s="15"/>
      <c r="F155" s="15"/>
      <c r="G155" s="15"/>
      <c r="H155" s="15"/>
      <c r="I155" s="15"/>
      <c r="J155" s="15"/>
      <c r="K155" s="15"/>
      <c r="L155" s="81" t="s">
        <v>211</v>
      </c>
      <c r="M155" s="268">
        <f>IF(AND(SUM(M130:M154)=0,COUNTIF(M130:M154,"NS")&gt;0),"NS",IF(AND(SUM(M130:M154)=0, COUNTIF(M130:M154,"NA")&gt;0),"NA",SUM(M130:M154)))</f>
        <v>0</v>
      </c>
      <c r="N155" s="267"/>
      <c r="O155" s="268">
        <f>IF(AND(SUM(O130:O154)=0,COUNTIF(O130:O154,"NS")&gt;0),"NS",IF(AND(SUM(O130:O154)=0, COUNTIF(O130:O154,"NA")&gt;0),"NA",SUM(O130:O154)))</f>
        <v>0</v>
      </c>
      <c r="P155" s="267"/>
      <c r="Q155" s="268">
        <f>IF(AND(SUM(Q130:Q154)=0,COUNTIF(Q130:Q154,"NS")&gt;0),"NS",IF(AND(SUM(Q130:Q154)=0, COUNTIF(Q130:Q154,"NA")&gt;0),"NA",SUM(Q130:Q154)))</f>
        <v>0</v>
      </c>
      <c r="R155" s="267"/>
      <c r="S155" s="268">
        <f>IF(AND(SUM(S130:S154)=0,COUNTIF(S130:S154,"NS")&gt;0),"NS",IF(AND(SUM(S130:S154)=0, COUNTIF(S130:S154,"NA")&gt;0),"NA",SUM(S130:S154)))</f>
        <v>0</v>
      </c>
      <c r="T155" s="267"/>
      <c r="U155" s="220">
        <f>IF(AND(SUM(U130:U154)=0,COUNTIF(U130:U154,"NS")&gt;0),"NS",IF(AND(SUM(U130:U154)=0, COUNTIF(U130:U154,"NA")&gt;0),"NA",SUM(U130:U154)))</f>
        <v>0</v>
      </c>
      <c r="V155" s="220">
        <f>IF(AND(SUM(V130:V154)=0,COUNTIF(V130:V154,"NS")&gt;0),"NS",IF(AND(SUM(V130:V154)=0, COUNTIF(V130:V154,"NA")&gt;0),"NA",SUM(V130:V154)))</f>
        <v>0</v>
      </c>
      <c r="W155" s="268">
        <f>IF(AND(SUM(W130:W154)=0,COUNTIF(W130:W154,"NS")&gt;0),"NS",IF(AND(SUM(W130:W154)=0, COUNTIF(W130:W154,"NA")&gt;0),"NA",SUM(W130:W154)))</f>
        <v>0</v>
      </c>
      <c r="X155" s="267"/>
      <c r="Y155" s="220">
        <f>IF(AND(SUM(Y130:Y154)=0,COUNTIF(Y130:Y154,"NS")&gt;0),"NS",IF(AND(SUM(Y130:Y154)=0, COUNTIF(Y130:Y154,"NA")&gt;0),"NA",SUM(Y130:Y154)))</f>
        <v>0</v>
      </c>
      <c r="Z155" s="220">
        <f>IF(AND(SUM(Z130:Z154)=0,COUNTIF(Z130:Z154,"NS")&gt;0),"NS",IF(AND(SUM(Z130:Z154)=0, COUNTIF(Z130:Z154,"NA")&gt;0),"NA",SUM(Z130:Z154)))</f>
        <v>0</v>
      </c>
      <c r="AA155" s="268">
        <f>IF(AND(SUM(AA130:AA154)=0,COUNTIF(AA130:AA154,"NS")&gt;0),"NS",IF(AND(SUM(AA130:AA154)=0, COUNTIF(AA130:AA154,"NA")&gt;0),"NA",SUM(AA130:AA154)))</f>
        <v>0</v>
      </c>
      <c r="AB155" s="267"/>
      <c r="AC155" s="220">
        <f>IF(AND(SUM(AC130:AC154)=0,COUNTIF(AC130:AC154,"NS")&gt;0),"NS",IF(AND(SUM(AC130:AC154)=0, COUNTIF(AC130:AC154,"NA")&gt;0),"NA",SUM(AC130:AC154)))</f>
        <v>0</v>
      </c>
      <c r="AD155" s="220">
        <f>IF(AND(SUM(AD130:AD154)=0,COUNTIF(AD130:AD154,"NS")&gt;0),"NS",IF(AND(SUM(AD130:AD154)=0, COUNTIF(AD130:AD154,"NA")&gt;0),"NA",SUM(AD130:AD154)))</f>
        <v>0</v>
      </c>
    </row>
    <row r="156" spans="1:37" ht="15" customHeight="1">
      <c r="A156" s="83"/>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F156">
        <f>IF(SUM(AF130:AF155,AP130:AP155,AZ130:AZ155,BJ130:BJ155,BT130:BT155,CD130:CD155)&gt;0,1,0)</f>
        <v>0</v>
      </c>
      <c r="AG156">
        <f>IF(SUM(AG130:AG155,AQ130:AQ155,BA130:BA155,BK130:BK155,BU130:BU155,CE130:CE155)&gt;0,2,0)</f>
        <v>0</v>
      </c>
      <c r="AH156">
        <f>IF(SUM(AH130:AH155,AR130:AR155,BB130:BB155,BL130:BL155,BV130:BV155,CF130:CF155)&gt;0,4,0)</f>
        <v>0</v>
      </c>
      <c r="AI156">
        <f>IF(SUM(AI130:AI155,AS130:AS155,BC130:BC155,BM130:BM155,BW130:BW155,CG130:CG155)&gt;0,4,0)</f>
        <v>0</v>
      </c>
      <c r="AJ156">
        <f>IF(SUM(AJ130:AJ155,AT130:AT155,BD130:BD155,BN130:BN155,BX130:BX155,CH130:CH155)&gt;0,5,0)</f>
        <v>0</v>
      </c>
      <c r="AK156">
        <f>IF(SUM(AK130:AK155,AU130:AU155,BE130:BE155,BO130:BO155,BY130:BY155,CI130:CI155)&gt;0,6,0)</f>
        <v>0</v>
      </c>
    </row>
    <row r="157" spans="1:37" ht="24" customHeight="1">
      <c r="A157" s="83"/>
      <c r="B157" s="15"/>
      <c r="C157" s="321" t="s">
        <v>187</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c r="AH157">
        <f>SUM(AF156:AH156)</f>
        <v>0</v>
      </c>
      <c r="AK157">
        <f>SUM(AI156:AK156)</f>
        <v>0</v>
      </c>
    </row>
    <row r="158" spans="1:37" ht="60" customHeight="1">
      <c r="A158" s="83"/>
      <c r="B158" s="15"/>
      <c r="C158" s="322"/>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4"/>
      <c r="AH158" t="e">
        <f ca="1">CAMBIAR(AH157,0,"",1,"El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 t="e">
        <f ca="1">CAMBIAR(AK157,0,"",4,"Hay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9" spans="1:37" ht="15" customHeight="1">
      <c r="A159" s="72"/>
      <c r="B159" s="88"/>
      <c r="C159" s="246" t="e">
        <f ca="1">AH158</f>
        <v>#NAME?</v>
      </c>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row>
    <row r="160" spans="1:37" ht="15" customHeight="1">
      <c r="A160" s="71"/>
      <c r="B160" s="40"/>
      <c r="C160" s="246" t="e">
        <f ca="1">AK158</f>
        <v>#NAME?</v>
      </c>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row>
    <row r="161" spans="1:88" ht="15" customHeight="1">
      <c r="A161" s="71"/>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row>
    <row r="162" spans="1:88" ht="15" customHeight="1">
      <c r="A162" s="72"/>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row>
    <row r="163" spans="1:88" ht="15" customHeight="1">
      <c r="A163" s="83"/>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1:88" ht="15" customHeight="1">
      <c r="A164" s="83"/>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spans="1:88" ht="24" customHeight="1">
      <c r="A165" s="72" t="s">
        <v>235</v>
      </c>
      <c r="B165" s="326" t="s">
        <v>236</v>
      </c>
      <c r="C165" s="256"/>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row>
    <row r="166" spans="1:88" ht="36" customHeight="1">
      <c r="A166" s="83"/>
      <c r="B166" s="15"/>
      <c r="C166" s="327" t="s">
        <v>237</v>
      </c>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row>
    <row r="167" spans="1:88" ht="15" customHeight="1">
      <c r="A167" s="216"/>
      <c r="B167" s="37"/>
      <c r="C167" s="240"/>
      <c r="D167" s="240"/>
      <c r="E167" s="240"/>
      <c r="F167" s="240"/>
      <c r="G167" s="240"/>
      <c r="H167" s="240"/>
      <c r="I167" s="240"/>
      <c r="J167" s="240"/>
      <c r="K167" s="240"/>
      <c r="L167" s="240"/>
      <c r="M167" s="240"/>
      <c r="N167" s="240"/>
      <c r="O167" s="240"/>
      <c r="P167" s="240"/>
      <c r="Q167" s="240"/>
      <c r="R167" s="240"/>
      <c r="S167" s="240"/>
      <c r="T167" s="240"/>
      <c r="U167" s="240"/>
      <c r="V167" s="240"/>
      <c r="W167" s="240"/>
      <c r="X167" s="240"/>
      <c r="Y167" s="240"/>
      <c r="Z167" s="240"/>
      <c r="AA167" s="240"/>
      <c r="AB167" s="240"/>
      <c r="AC167" s="240"/>
      <c r="AD167" s="240"/>
    </row>
    <row r="168" spans="1:88" ht="24" customHeight="1">
      <c r="A168" s="40"/>
      <c r="B168" s="40"/>
      <c r="C168" s="265" t="s">
        <v>185</v>
      </c>
      <c r="D168" s="278"/>
      <c r="E168" s="278"/>
      <c r="F168" s="278"/>
      <c r="G168" s="278"/>
      <c r="H168" s="278"/>
      <c r="I168" s="278"/>
      <c r="J168" s="278"/>
      <c r="K168" s="278"/>
      <c r="L168" s="279"/>
      <c r="M168" s="265" t="s">
        <v>238</v>
      </c>
      <c r="N168" s="266"/>
      <c r="O168" s="266"/>
      <c r="P168" s="266"/>
      <c r="Q168" s="266"/>
      <c r="R168" s="266"/>
      <c r="S168" s="266"/>
      <c r="T168" s="266"/>
      <c r="U168" s="266"/>
      <c r="V168" s="266"/>
      <c r="W168" s="266"/>
      <c r="X168" s="266"/>
      <c r="Y168" s="266"/>
      <c r="Z168" s="266"/>
      <c r="AA168" s="266"/>
      <c r="AB168" s="266"/>
      <c r="AC168" s="266"/>
      <c r="AD168" s="267"/>
    </row>
    <row r="169" spans="1:88" ht="48" customHeight="1">
      <c r="A169" s="40"/>
      <c r="B169" s="40"/>
      <c r="C169" s="280"/>
      <c r="D169" s="256"/>
      <c r="E169" s="256"/>
      <c r="F169" s="256"/>
      <c r="G169" s="256"/>
      <c r="H169" s="256"/>
      <c r="I169" s="256"/>
      <c r="J169" s="256"/>
      <c r="K169" s="256"/>
      <c r="L169" s="281"/>
      <c r="M169" s="265" t="s">
        <v>201</v>
      </c>
      <c r="N169" s="279"/>
      <c r="O169" s="331" t="s">
        <v>202</v>
      </c>
      <c r="P169" s="279"/>
      <c r="Q169" s="331" t="s">
        <v>203</v>
      </c>
      <c r="R169" s="279"/>
      <c r="S169" s="268" t="s">
        <v>231</v>
      </c>
      <c r="T169" s="266"/>
      <c r="U169" s="266"/>
      <c r="V169" s="267"/>
      <c r="W169" s="268" t="s">
        <v>232</v>
      </c>
      <c r="X169" s="266"/>
      <c r="Y169" s="266"/>
      <c r="Z169" s="267"/>
      <c r="AA169" s="268" t="s">
        <v>233</v>
      </c>
      <c r="AB169" s="266"/>
      <c r="AC169" s="266"/>
      <c r="AD169" s="267"/>
    </row>
    <row r="170" spans="1:88" ht="48" customHeight="1">
      <c r="A170" s="40"/>
      <c r="B170" s="40"/>
      <c r="C170" s="282"/>
      <c r="D170" s="272"/>
      <c r="E170" s="272"/>
      <c r="F170" s="272"/>
      <c r="G170" s="272"/>
      <c r="H170" s="272"/>
      <c r="I170" s="272"/>
      <c r="J170" s="272"/>
      <c r="K170" s="272"/>
      <c r="L170" s="283"/>
      <c r="M170" s="282"/>
      <c r="N170" s="283"/>
      <c r="O170" s="282"/>
      <c r="P170" s="283"/>
      <c r="Q170" s="282"/>
      <c r="R170" s="283"/>
      <c r="S170" s="325" t="s">
        <v>234</v>
      </c>
      <c r="T170" s="267"/>
      <c r="U170" s="221" t="s">
        <v>202</v>
      </c>
      <c r="V170" s="221" t="s">
        <v>203</v>
      </c>
      <c r="W170" s="325" t="s">
        <v>234</v>
      </c>
      <c r="X170" s="267"/>
      <c r="Y170" s="221" t="s">
        <v>202</v>
      </c>
      <c r="Z170" s="221" t="s">
        <v>203</v>
      </c>
      <c r="AA170" s="325" t="s">
        <v>234</v>
      </c>
      <c r="AB170" s="267"/>
      <c r="AC170" s="221" t="s">
        <v>202</v>
      </c>
      <c r="AD170" s="221" t="s">
        <v>203</v>
      </c>
      <c r="AF170" t="s">
        <v>204</v>
      </c>
      <c r="AG170" t="s">
        <v>205</v>
      </c>
      <c r="AH170" t="s">
        <v>206</v>
      </c>
      <c r="AI170" t="s">
        <v>207</v>
      </c>
      <c r="AJ170" t="s">
        <v>208</v>
      </c>
      <c r="AK170" t="s">
        <v>209</v>
      </c>
      <c r="AL170" t="s">
        <v>210</v>
      </c>
      <c r="AP170" t="s">
        <v>204</v>
      </c>
      <c r="AQ170" t="s">
        <v>205</v>
      </c>
      <c r="AR170" t="s">
        <v>206</v>
      </c>
      <c r="AS170" t="s">
        <v>207</v>
      </c>
      <c r="AT170" t="s">
        <v>208</v>
      </c>
      <c r="AU170" t="s">
        <v>209</v>
      </c>
      <c r="AV170" t="s">
        <v>210</v>
      </c>
      <c r="AZ170" t="s">
        <v>204</v>
      </c>
      <c r="BA170" t="s">
        <v>205</v>
      </c>
      <c r="BB170" t="s">
        <v>206</v>
      </c>
      <c r="BC170" t="s">
        <v>207</v>
      </c>
      <c r="BD170" t="s">
        <v>208</v>
      </c>
      <c r="BE170" t="s">
        <v>209</v>
      </c>
      <c r="BF170" t="s">
        <v>210</v>
      </c>
      <c r="BJ170" t="s">
        <v>204</v>
      </c>
      <c r="BK170" t="s">
        <v>205</v>
      </c>
      <c r="BL170" t="s">
        <v>206</v>
      </c>
      <c r="BM170" t="s">
        <v>207</v>
      </c>
      <c r="BN170" t="s">
        <v>208</v>
      </c>
      <c r="BO170" t="s">
        <v>209</v>
      </c>
      <c r="BP170" t="s">
        <v>210</v>
      </c>
      <c r="BT170" t="s">
        <v>204</v>
      </c>
      <c r="BU170" t="s">
        <v>205</v>
      </c>
      <c r="BV170" t="s">
        <v>206</v>
      </c>
      <c r="BW170" t="s">
        <v>207</v>
      </c>
      <c r="BX170" t="s">
        <v>208</v>
      </c>
      <c r="BY170" t="s">
        <v>209</v>
      </c>
      <c r="BZ170" t="s">
        <v>210</v>
      </c>
      <c r="CD170" t="s">
        <v>204</v>
      </c>
      <c r="CE170" t="s">
        <v>205</v>
      </c>
      <c r="CF170" t="s">
        <v>206</v>
      </c>
      <c r="CG170" t="s">
        <v>207</v>
      </c>
      <c r="CH170" t="s">
        <v>208</v>
      </c>
      <c r="CI170" t="s">
        <v>209</v>
      </c>
      <c r="CJ170" t="s">
        <v>210</v>
      </c>
    </row>
    <row r="171" spans="1:88" ht="15" customHeight="1">
      <c r="A171" s="40"/>
      <c r="B171" s="40"/>
      <c r="C171" s="79" t="s">
        <v>131</v>
      </c>
      <c r="D171" s="320"/>
      <c r="E171" s="266"/>
      <c r="F171" s="266"/>
      <c r="G171" s="266"/>
      <c r="H171" s="266"/>
      <c r="I171" s="266"/>
      <c r="J171" s="266"/>
      <c r="K171" s="266"/>
      <c r="L171" s="267"/>
      <c r="M171" s="268"/>
      <c r="N171" s="267"/>
      <c r="O171" s="268"/>
      <c r="P171" s="267"/>
      <c r="Q171" s="268"/>
      <c r="R171" s="267"/>
      <c r="S171" s="268"/>
      <c r="T171" s="267"/>
      <c r="U171" s="220"/>
      <c r="V171" s="220"/>
      <c r="W171" s="268"/>
      <c r="X171" s="267"/>
      <c r="Y171" s="220"/>
      <c r="Z171" s="220"/>
      <c r="AA171" s="268"/>
      <c r="AB171" s="267"/>
      <c r="AC171" s="220"/>
      <c r="AD171" s="220"/>
      <c r="AF171">
        <f>IF(AND(S171=0,OR(SUM(U171:V171)&gt;0,COUNTIF(S171:V171,"NS")&gt;0)),1,0)</f>
        <v>0</v>
      </c>
      <c r="AG171">
        <f>IF(OR(AND(S171="NS",SUM(U171:V171)&gt;0),AND(S171="NS",COUNTIF(S171:V171,"NS")&lt;2)),1,0)</f>
        <v>0</v>
      </c>
      <c r="AH171">
        <f>IF(AND(S171="NA",OR(SUM(U171:V171)&gt;0,COUNTIF(S171:V171,"NS")&gt;0,COUNTIF(S171:V171,"NA")&gt;1)),1,0)</f>
        <v>0</v>
      </c>
      <c r="AI171">
        <f>IF(AND(COUNTBLANK(S171)+COUNTBLANK(U171)+COUNTBLANK(V171)&gt;0,COUNTBLANK(S171)+COUNTBLANK(U171)+COUNTBLANK(V171)&lt;3,S171&lt;&gt;"NA"),1,0)</f>
        <v>0</v>
      </c>
      <c r="AJ171">
        <f>IF(AND(IF(OR(SUM(U171:V171)=S171,S171="",AND(S171&gt;0,COUNTIF(S171:V171,"NS")=2)),0,1)=1,S171&lt;&gt;"NS",S171&lt;&gt;"NA"),1,0)</f>
        <v>0</v>
      </c>
      <c r="AK171">
        <f>IF(COUNTIF(S171:V171,"=*")&lt;&gt;SUM(COUNTIF(S171:V171,"NS"),COUNTIF(S171:V171,"NA")),1,0)</f>
        <v>0</v>
      </c>
      <c r="AL171">
        <f>IF(SUM(AF171:AK171)&gt;0,1,0)</f>
        <v>0</v>
      </c>
      <c r="AP171">
        <f>IF(AND(W171=0,OR(SUM(Y171:Z171)&gt;0,COUNTIF(W171:Z171,"NS")&gt;0)),1,0)</f>
        <v>0</v>
      </c>
      <c r="AQ171">
        <f>IF(OR(AND(W171="NS",SUM(Y171:Z171)&gt;0),AND(W171="NS",COUNTIF(W171:Z171,"NS")&lt;2)),1,0)</f>
        <v>0</v>
      </c>
      <c r="AR171">
        <f>IF(AND(W171="NA",OR(SUM(Y171:Z171)&gt;0,COUNTIF(W171:Z171,"NS")&gt;0,COUNTIF(W171:Z171,"NA")&gt;1)),1,0)</f>
        <v>0</v>
      </c>
      <c r="AS171">
        <f>IF(AND(COUNTBLANK(W171)+COUNTBLANK(Y171)+COUNTBLANK(Z171)&gt;0,COUNTBLANK(W171)+COUNTBLANK(Y171)+COUNTBLANK(Z171)&lt;3,W171&lt;&gt;"NA"),1,0)</f>
        <v>0</v>
      </c>
      <c r="AT171">
        <f>IF(AND(IF(OR(SUM(Y171:Z171)=W171,W171="",AND(W171&gt;0,COUNTIF(W171:Z171,"NS")=2)),0,1)=1,W171&lt;&gt;"NS",W171&lt;&gt;"NA"),1,0)</f>
        <v>0</v>
      </c>
      <c r="AU171">
        <f>IF(COUNTIF(W171:Z171,"=*")&lt;&gt;SUM(COUNTIF(W171:Z171,"NS"),COUNTIF(W171:Z171,"NA")),1,0)</f>
        <v>0</v>
      </c>
      <c r="AV171">
        <f>IF(SUM(AP171:AU171)&gt;0,1,0)</f>
        <v>0</v>
      </c>
      <c r="AZ171">
        <f>IF(AND(AA171=0,OR(SUM(AC171:AD171)&gt;0,COUNTIF(AA171:AD171,"NS")&gt;0)),1,0)</f>
        <v>0</v>
      </c>
      <c r="BA171">
        <f>IF(OR(AND(AA171="NS",SUM(AC171:AD171)&gt;0),AND(AA171="NS",COUNTIF(AA171:AD171,"NS")&lt;2)),1,0)</f>
        <v>0</v>
      </c>
      <c r="BB171">
        <f>IF(AND(AA171="NA",OR(SUM(AC171:AD171)&gt;0,COUNTIF(AA171:AD171,"NS")&gt;0,COUNTIF(AA171:AD171,"NA")&gt;1)),1,0)</f>
        <v>0</v>
      </c>
      <c r="BC171">
        <f>IF(AND(COUNTBLANK(AA171)+COUNTBLANK(AC171)+COUNTBLANK(AD171)&gt;0,COUNTBLANK(AA171)+COUNTBLANK(AC171)+COUNTBLANK(AD171)&lt;3,AA171&lt;&gt;"NA"),1,0)</f>
        <v>0</v>
      </c>
      <c r="BD171">
        <f>IF(AND(IF(OR(SUM(AC171:AD171)=AA171,AA171="",AND(AA171&gt;0,COUNTIF(AA171:AD171,"NS")=2)),0,1)=1,AA171&lt;&gt;"NS",AA171&lt;&gt;"NA"),1,0)</f>
        <v>0</v>
      </c>
      <c r="BE171">
        <f>IF(COUNTIF(AA171:AD171,"=*")&lt;&gt;SUM(COUNTIF(AA171:AD171,"NS"),COUNTIF(AA171:AD171,"NA")),1,0)</f>
        <v>0</v>
      </c>
      <c r="BF171">
        <f>IF(SUM(AZ171:BE171)&gt;0,1,0)</f>
        <v>0</v>
      </c>
      <c r="BJ171">
        <f>IF(AND(O171=0,OR(SUM(U171,Y171,AC171)&gt;0,COUNTIF(O171,"NS")+COUNTIF(U171,"NS")+COUNTIF(Y171,"NS")+COUNTIF(AC171,"NS")&gt;0)),1,0)</f>
        <v>0</v>
      </c>
      <c r="BK171">
        <f>IF(OR(AND(O171="NS",SUM(U171,Y171,AC171)&gt;0),AND(O171="NS",COUNTIF(O171,"NS")+COUNTIF(U171,"NS")+COUNTIF(Y171,"NS")+COUNTIF(AC171,"NS")&lt;2)),1,0)</f>
        <v>0</v>
      </c>
      <c r="BL171">
        <f>IF(AND(O171="NA",OR(SUM(U171,Y171,AC171)&gt;0,COUNTIF(O171,"NS")+COUNTIF(U171,"NS")+COUNTIF(Y171,"NS")+COUNTIF(AC171,"NS")&gt;0,COUNTIF(O171,"NA")+COUNTIF(U171,"NA")+COUNTIF(Y171,"NA")+COUNTIF(AC171,"NA")&gt;1)),1,0)</f>
        <v>0</v>
      </c>
      <c r="BM171">
        <f>IF(AND(COUNTBLANK(O171)+COUNTBLANK(U171)+COUNTBLANK(Y171)+COUNTBLANK(AC171)&gt;0,COUNTBLANK(O171)+COUNTBLANK(U171)+COUNTBLANK(Y171)+COUNTBLANK(AC171)&lt;4,O171&lt;&gt;"NA"),1,0)</f>
        <v>0</v>
      </c>
      <c r="BN171">
        <f>IF(AND(IF(OR(SUM(U171,Y171,AC171)=O171,O171="",AND(O171&gt;0,COUNTIF(O171,"NS")+COUNTIF(U171,"NS")+COUNTIF(Y171,"NS")+COUNTIF(AC171,"NS")=3)),0,1)=1,O171&lt;&gt;"NS",O171&lt;&gt;"NA"),1,0)</f>
        <v>0</v>
      </c>
      <c r="BO171">
        <f>IF(COUNTIF(O171,"=*")+COUNTIF(U171,"=*")+COUNTIF(Y171,"=*")+COUNTIF(AC171,"=*")&lt;&gt;SUM(COUNTIF(O171,"NS")+COUNTIF(U171,"NS")+COUNTIF(Y171,"NS")+COUNTIF(AC171,"NS"),COUNTIF(O171,"NA")+COUNTIF(U171,"NA")+COUNTIF(Y171,"NA")+COUNTIF(AC171,"NA")),1,0)</f>
        <v>0</v>
      </c>
      <c r="BP171">
        <f>IF(SUM(BJ171:BO171)&gt;0,1,0)</f>
        <v>0</v>
      </c>
      <c r="BT171">
        <f>IF(AND(Q171=0,OR(SUM(V171,Z171,AD171)&gt;0,COUNTIF(Q171,"NS")+COUNTIF(V171,"NS")+COUNTIF(Z171,"NS")+COUNTIF(AD171,"NS")&gt;0)),1,0)</f>
        <v>0</v>
      </c>
      <c r="BU171">
        <f>IF(OR(AND(Q171="NS",SUM(V171,Z171,AD171)&gt;0),AND(Q171="NS",COUNTIF(Q171,"NS")+COUNTIF(V171,"NS")+COUNTIF(Z171,"NS")+COUNTIF(AD171,"NS")&lt;2)),1,0)</f>
        <v>0</v>
      </c>
      <c r="BV171">
        <f>IF(AND(Q171="NA",OR(SUM(V171,Z171,AD171)&gt;0,COUNTIF(Q171,"NS")+COUNTIF(V171,"NS")+COUNTIF(Z171,"NS")+COUNTIF(AD171,"NS")&gt;0,COUNTIF(Q171,"NA")+COUNTIF(V171,"NA")+COUNTIF(Z171,"NA")+COUNTIF(AD171,"NA")&gt;1)),1,0)</f>
        <v>0</v>
      </c>
      <c r="BW171">
        <f>IF(AND(COUNTBLANK(Q171)+COUNTBLANK(V171)+COUNTBLANK(Z171)+COUNTBLANK(AD171)&gt;0,COUNTBLANK(Q171)+COUNTBLANK(V171)+COUNTBLANK(Z171)+COUNTBLANK(AD171)&lt;4,Q171&lt;&gt;"NA"),1,0)</f>
        <v>0</v>
      </c>
      <c r="BX171">
        <f>IF(AND(IF(OR(SUM(V171,Z171,AD171)=Q171,Q171="",AND(Q171&gt;0,COUNTIF(Q171,"NS")+COUNTIF(V171,"NS")+COUNTIF(Z171,"NS")+COUNTIF(AD171,"NS")=3)),0,1)=1,Q171&lt;&gt;"NS",Q171&lt;&gt;"NA"),1,0)</f>
        <v>0</v>
      </c>
      <c r="BY171">
        <f>IF(COUNTIF(Q171,"=*")+COUNTIF(V171,"=*")+COUNTIF(Z171,"=*")+COUNTIF(AD171,"=*")&lt;&gt;SUM(COUNTIF(Q171,"NS")+COUNTIF(V171,"NS")+COUNTIF(Z171,"NS")+COUNTIF(AD171,"NS"),COUNTIF(Q171,"NA")+COUNTIF(V171,"NA")+COUNTIF(Z171,"NA")+COUNTIF(AD171,"NA")),1,0)</f>
        <v>0</v>
      </c>
      <c r="BZ171">
        <f>IF(SUM(BT171:BY171)&gt;0,1,0)</f>
        <v>0</v>
      </c>
      <c r="CD171">
        <f>IF(AND(M171=0,OR(SUM(S171,W171,AA171)&gt;0,COUNTIF(M171,"NS")+COUNTIF(S171,"NS")+COUNTIF(W171,"NS")+COUNTIF(AA171,"NS")&gt;0)),1,0)</f>
        <v>0</v>
      </c>
      <c r="CE171">
        <f>IF(OR(AND(M171="NS",SUM(S171,W171,AA171)&gt;0),AND(M171="NS",COUNTIF(M171,"NS")+COUNTIF(S171,"NS")+COUNTIF(W171,"NS")+COUNTIF(AA171,"NS")&lt;2)),1,0)</f>
        <v>0</v>
      </c>
      <c r="CF171">
        <f>IF(AND(M171="NA",OR(SUM(S171,W171,AA171)&gt;0,COUNTIF(M171,"NS")+COUNTIF(S171,"NS")+COUNTIF(W171,"NS")+COUNTIF(AA171,"NS")&gt;0,COUNTIF(M171,"NA")+COUNTIF(S171,"NA")+COUNTIF(W171,"NA")+COUNTIF(AA171,"NA")&gt;1)),1,0)</f>
        <v>0</v>
      </c>
      <c r="CG171">
        <f>IF(AND(COUNTBLANK(M171)+COUNTBLANK(S171)+COUNTBLANK(W171)+COUNTBLANK(AA171)&gt;0,COUNTBLANK(M171)+COUNTBLANK(S171)+COUNTBLANK(W171)+COUNTBLANK(AA171)&lt;4,M171&lt;&gt;"NA"),1,0)</f>
        <v>0</v>
      </c>
      <c r="CH171">
        <f>IF(AND(IF(OR(SUM(S171,W171,AA171)=M171,M171="",AND(M171&gt;0,COUNTIF(M171,"NS")+COUNTIF(S171,"NS")+COUNTIF(W171,"NS")+COUNTIF(AA171,"NS")=3)),0,1)=1,M171&lt;&gt;"NS",M171&lt;&gt;"NA"),1,0)</f>
        <v>0</v>
      </c>
      <c r="CI171">
        <f>IF(COUNTIF(M171,"=*")+COUNTIF(S171,"=*")+COUNTIF(W171,"=*")+COUNTIF(AA171,"=*")&lt;&gt;SUM(COUNTIF(M171,"NS")+COUNTIF(S171,"NS")+COUNTIF(W171,"NS")+COUNTIF(AA171,"NS"),COUNTIF(M171,"NA")+COUNTIF(S171,"NA")+COUNTIF(W171,"NA")+COUNTIF(AA171,"NA")),1,0)</f>
        <v>0</v>
      </c>
      <c r="CJ171">
        <f>IF(SUM(CD171:CI171)&gt;0,1,0)</f>
        <v>0</v>
      </c>
    </row>
    <row r="172" spans="1:88" ht="15" customHeight="1">
      <c r="A172" s="40"/>
      <c r="B172" s="40"/>
      <c r="C172" s="80" t="s">
        <v>132</v>
      </c>
      <c r="D172" s="320"/>
      <c r="E172" s="266"/>
      <c r="F172" s="266"/>
      <c r="G172" s="266"/>
      <c r="H172" s="266"/>
      <c r="I172" s="266"/>
      <c r="J172" s="266"/>
      <c r="K172" s="266"/>
      <c r="L172" s="267"/>
      <c r="M172" s="268"/>
      <c r="N172" s="267"/>
      <c r="O172" s="268"/>
      <c r="P172" s="267"/>
      <c r="Q172" s="268"/>
      <c r="R172" s="267"/>
      <c r="S172" s="268"/>
      <c r="T172" s="267"/>
      <c r="U172" s="220"/>
      <c r="V172" s="220"/>
      <c r="W172" s="268"/>
      <c r="X172" s="267"/>
      <c r="Y172" s="220"/>
      <c r="Z172" s="220"/>
      <c r="AA172" s="268"/>
      <c r="AB172" s="267"/>
      <c r="AC172" s="220"/>
      <c r="AD172" s="220"/>
    </row>
    <row r="173" spans="1:88" ht="15" customHeight="1">
      <c r="A173" s="40"/>
      <c r="B173" s="40"/>
      <c r="C173" s="80" t="s">
        <v>133</v>
      </c>
      <c r="D173" s="320"/>
      <c r="E173" s="266"/>
      <c r="F173" s="266"/>
      <c r="G173" s="266"/>
      <c r="H173" s="266"/>
      <c r="I173" s="266"/>
      <c r="J173" s="266"/>
      <c r="K173" s="266"/>
      <c r="L173" s="267"/>
      <c r="M173" s="268"/>
      <c r="N173" s="267"/>
      <c r="O173" s="268"/>
      <c r="P173" s="267"/>
      <c r="Q173" s="268"/>
      <c r="R173" s="267"/>
      <c r="S173" s="268"/>
      <c r="T173" s="267"/>
      <c r="U173" s="220"/>
      <c r="V173" s="220"/>
      <c r="W173" s="268"/>
      <c r="X173" s="267"/>
      <c r="Y173" s="220"/>
      <c r="Z173" s="220"/>
      <c r="AA173" s="268"/>
      <c r="AB173" s="267"/>
      <c r="AC173" s="220"/>
      <c r="AD173" s="220"/>
    </row>
    <row r="174" spans="1:88" ht="15" customHeight="1">
      <c r="A174" s="40"/>
      <c r="B174" s="40"/>
      <c r="C174" s="80" t="s">
        <v>134</v>
      </c>
      <c r="D174" s="320"/>
      <c r="E174" s="266"/>
      <c r="F174" s="266"/>
      <c r="G174" s="266"/>
      <c r="H174" s="266"/>
      <c r="I174" s="266"/>
      <c r="J174" s="266"/>
      <c r="K174" s="266"/>
      <c r="L174" s="267"/>
      <c r="M174" s="268"/>
      <c r="N174" s="267"/>
      <c r="O174" s="268"/>
      <c r="P174" s="267"/>
      <c r="Q174" s="268"/>
      <c r="R174" s="267"/>
      <c r="S174" s="268"/>
      <c r="T174" s="267"/>
      <c r="U174" s="220"/>
      <c r="V174" s="220"/>
      <c r="W174" s="268"/>
      <c r="X174" s="267"/>
      <c r="Y174" s="220"/>
      <c r="Z174" s="220"/>
      <c r="AA174" s="268"/>
      <c r="AB174" s="267"/>
      <c r="AC174" s="220"/>
      <c r="AD174" s="220"/>
    </row>
    <row r="175" spans="1:88" ht="15" customHeight="1">
      <c r="A175" s="40"/>
      <c r="B175" s="40"/>
      <c r="C175" s="80" t="s">
        <v>135</v>
      </c>
      <c r="D175" s="320"/>
      <c r="E175" s="266"/>
      <c r="F175" s="266"/>
      <c r="G175" s="266"/>
      <c r="H175" s="266"/>
      <c r="I175" s="266"/>
      <c r="J175" s="266"/>
      <c r="K175" s="266"/>
      <c r="L175" s="267"/>
      <c r="M175" s="268"/>
      <c r="N175" s="267"/>
      <c r="O175" s="268"/>
      <c r="P175" s="267"/>
      <c r="Q175" s="268"/>
      <c r="R175" s="267"/>
      <c r="S175" s="268"/>
      <c r="T175" s="267"/>
      <c r="U175" s="220"/>
      <c r="V175" s="220"/>
      <c r="W175" s="268"/>
      <c r="X175" s="267"/>
      <c r="Y175" s="220"/>
      <c r="Z175" s="220"/>
      <c r="AA175" s="268"/>
      <c r="AB175" s="267"/>
      <c r="AC175" s="220"/>
      <c r="AD175" s="220"/>
    </row>
    <row r="176" spans="1:88" ht="15" customHeight="1">
      <c r="A176" s="40"/>
      <c r="B176" s="40"/>
      <c r="C176" s="80" t="s">
        <v>136</v>
      </c>
      <c r="D176" s="320"/>
      <c r="E176" s="266"/>
      <c r="F176" s="266"/>
      <c r="G176" s="266"/>
      <c r="H176" s="266"/>
      <c r="I176" s="266"/>
      <c r="J176" s="266"/>
      <c r="K176" s="266"/>
      <c r="L176" s="267"/>
      <c r="M176" s="268"/>
      <c r="N176" s="267"/>
      <c r="O176" s="268"/>
      <c r="P176" s="267"/>
      <c r="Q176" s="268"/>
      <c r="R176" s="267"/>
      <c r="S176" s="268"/>
      <c r="T176" s="267"/>
      <c r="U176" s="220"/>
      <c r="V176" s="220"/>
      <c r="W176" s="268"/>
      <c r="X176" s="267"/>
      <c r="Y176" s="220"/>
      <c r="Z176" s="220"/>
      <c r="AA176" s="268"/>
      <c r="AB176" s="267"/>
      <c r="AC176" s="220"/>
      <c r="AD176" s="220"/>
    </row>
    <row r="177" spans="1:30" ht="15" customHeight="1">
      <c r="A177" s="40"/>
      <c r="B177" s="40"/>
      <c r="C177" s="80" t="s">
        <v>137</v>
      </c>
      <c r="D177" s="320"/>
      <c r="E177" s="266"/>
      <c r="F177" s="266"/>
      <c r="G177" s="266"/>
      <c r="H177" s="266"/>
      <c r="I177" s="266"/>
      <c r="J177" s="266"/>
      <c r="K177" s="266"/>
      <c r="L177" s="267"/>
      <c r="M177" s="268"/>
      <c r="N177" s="267"/>
      <c r="O177" s="268"/>
      <c r="P177" s="267"/>
      <c r="Q177" s="268"/>
      <c r="R177" s="267"/>
      <c r="S177" s="268"/>
      <c r="T177" s="267"/>
      <c r="U177" s="220"/>
      <c r="V177" s="220"/>
      <c r="W177" s="268"/>
      <c r="X177" s="267"/>
      <c r="Y177" s="220"/>
      <c r="Z177" s="220"/>
      <c r="AA177" s="268"/>
      <c r="AB177" s="267"/>
      <c r="AC177" s="220"/>
      <c r="AD177" s="220"/>
    </row>
    <row r="178" spans="1:30" ht="15" customHeight="1">
      <c r="A178" s="40"/>
      <c r="B178" s="40"/>
      <c r="C178" s="80" t="s">
        <v>138</v>
      </c>
      <c r="D178" s="320"/>
      <c r="E178" s="266"/>
      <c r="F178" s="266"/>
      <c r="G178" s="266"/>
      <c r="H178" s="266"/>
      <c r="I178" s="266"/>
      <c r="J178" s="266"/>
      <c r="K178" s="266"/>
      <c r="L178" s="267"/>
      <c r="M178" s="268"/>
      <c r="N178" s="267"/>
      <c r="O178" s="268"/>
      <c r="P178" s="267"/>
      <c r="Q178" s="268"/>
      <c r="R178" s="267"/>
      <c r="S178" s="268"/>
      <c r="T178" s="267"/>
      <c r="U178" s="220"/>
      <c r="V178" s="220"/>
      <c r="W178" s="268"/>
      <c r="X178" s="267"/>
      <c r="Y178" s="220"/>
      <c r="Z178" s="220"/>
      <c r="AA178" s="268"/>
      <c r="AB178" s="267"/>
      <c r="AC178" s="220"/>
      <c r="AD178" s="220"/>
    </row>
    <row r="179" spans="1:30" ht="15" customHeight="1">
      <c r="A179" s="40"/>
      <c r="B179" s="40"/>
      <c r="C179" s="80" t="s">
        <v>139</v>
      </c>
      <c r="D179" s="320"/>
      <c r="E179" s="266"/>
      <c r="F179" s="266"/>
      <c r="G179" s="266"/>
      <c r="H179" s="266"/>
      <c r="I179" s="266"/>
      <c r="J179" s="266"/>
      <c r="K179" s="266"/>
      <c r="L179" s="267"/>
      <c r="M179" s="268"/>
      <c r="N179" s="267"/>
      <c r="O179" s="268"/>
      <c r="P179" s="267"/>
      <c r="Q179" s="268"/>
      <c r="R179" s="267"/>
      <c r="S179" s="268"/>
      <c r="T179" s="267"/>
      <c r="U179" s="220"/>
      <c r="V179" s="220"/>
      <c r="W179" s="268"/>
      <c r="X179" s="267"/>
      <c r="Y179" s="220"/>
      <c r="Z179" s="220"/>
      <c r="AA179" s="268"/>
      <c r="AB179" s="267"/>
      <c r="AC179" s="220"/>
      <c r="AD179" s="220"/>
    </row>
    <row r="180" spans="1:30" ht="15" customHeight="1">
      <c r="A180" s="40"/>
      <c r="B180" s="40"/>
      <c r="C180" s="80" t="s">
        <v>140</v>
      </c>
      <c r="D180" s="320"/>
      <c r="E180" s="266"/>
      <c r="F180" s="266"/>
      <c r="G180" s="266"/>
      <c r="H180" s="266"/>
      <c r="I180" s="266"/>
      <c r="J180" s="266"/>
      <c r="K180" s="266"/>
      <c r="L180" s="267"/>
      <c r="M180" s="268"/>
      <c r="N180" s="267"/>
      <c r="O180" s="268"/>
      <c r="P180" s="267"/>
      <c r="Q180" s="268"/>
      <c r="R180" s="267"/>
      <c r="S180" s="268"/>
      <c r="T180" s="267"/>
      <c r="U180" s="220"/>
      <c r="V180" s="220"/>
      <c r="W180" s="268"/>
      <c r="X180" s="267"/>
      <c r="Y180" s="220"/>
      <c r="Z180" s="220"/>
      <c r="AA180" s="268"/>
      <c r="AB180" s="267"/>
      <c r="AC180" s="220"/>
      <c r="AD180" s="220"/>
    </row>
    <row r="181" spans="1:30" ht="15" customHeight="1">
      <c r="A181" s="40"/>
      <c r="B181" s="40"/>
      <c r="C181" s="80" t="s">
        <v>141</v>
      </c>
      <c r="D181" s="320"/>
      <c r="E181" s="266"/>
      <c r="F181" s="266"/>
      <c r="G181" s="266"/>
      <c r="H181" s="266"/>
      <c r="I181" s="266"/>
      <c r="J181" s="266"/>
      <c r="K181" s="266"/>
      <c r="L181" s="267"/>
      <c r="M181" s="268"/>
      <c r="N181" s="267"/>
      <c r="O181" s="268"/>
      <c r="P181" s="267"/>
      <c r="Q181" s="268"/>
      <c r="R181" s="267"/>
      <c r="S181" s="268"/>
      <c r="T181" s="267"/>
      <c r="U181" s="220"/>
      <c r="V181" s="220"/>
      <c r="W181" s="268"/>
      <c r="X181" s="267"/>
      <c r="Y181" s="220"/>
      <c r="Z181" s="220"/>
      <c r="AA181" s="268"/>
      <c r="AB181" s="267"/>
      <c r="AC181" s="220"/>
      <c r="AD181" s="220"/>
    </row>
    <row r="182" spans="1:30" ht="15" customHeight="1">
      <c r="A182" s="40"/>
      <c r="B182" s="40"/>
      <c r="C182" s="80" t="s">
        <v>142</v>
      </c>
      <c r="D182" s="320"/>
      <c r="E182" s="266"/>
      <c r="F182" s="266"/>
      <c r="G182" s="266"/>
      <c r="H182" s="266"/>
      <c r="I182" s="266"/>
      <c r="J182" s="266"/>
      <c r="K182" s="266"/>
      <c r="L182" s="267"/>
      <c r="M182" s="268"/>
      <c r="N182" s="267"/>
      <c r="O182" s="268"/>
      <c r="P182" s="267"/>
      <c r="Q182" s="268"/>
      <c r="R182" s="267"/>
      <c r="S182" s="268"/>
      <c r="T182" s="267"/>
      <c r="U182" s="220"/>
      <c r="V182" s="220"/>
      <c r="W182" s="268"/>
      <c r="X182" s="267"/>
      <c r="Y182" s="220"/>
      <c r="Z182" s="220"/>
      <c r="AA182" s="268"/>
      <c r="AB182" s="267"/>
      <c r="AC182" s="220"/>
      <c r="AD182" s="220"/>
    </row>
    <row r="183" spans="1:30" ht="15" customHeight="1">
      <c r="A183" s="40"/>
      <c r="B183" s="40"/>
      <c r="C183" s="80" t="s">
        <v>143</v>
      </c>
      <c r="D183" s="320"/>
      <c r="E183" s="266"/>
      <c r="F183" s="266"/>
      <c r="G183" s="266"/>
      <c r="H183" s="266"/>
      <c r="I183" s="266"/>
      <c r="J183" s="266"/>
      <c r="K183" s="266"/>
      <c r="L183" s="267"/>
      <c r="M183" s="268"/>
      <c r="N183" s="267"/>
      <c r="O183" s="268"/>
      <c r="P183" s="267"/>
      <c r="Q183" s="268"/>
      <c r="R183" s="267"/>
      <c r="S183" s="268"/>
      <c r="T183" s="267"/>
      <c r="U183" s="220"/>
      <c r="V183" s="220"/>
      <c r="W183" s="268"/>
      <c r="X183" s="267"/>
      <c r="Y183" s="220"/>
      <c r="Z183" s="220"/>
      <c r="AA183" s="268"/>
      <c r="AB183" s="267"/>
      <c r="AC183" s="220"/>
      <c r="AD183" s="220"/>
    </row>
    <row r="184" spans="1:30" ht="15" customHeight="1">
      <c r="A184" s="40"/>
      <c r="B184" s="40"/>
      <c r="C184" s="80" t="s">
        <v>144</v>
      </c>
      <c r="D184" s="320"/>
      <c r="E184" s="266"/>
      <c r="F184" s="266"/>
      <c r="G184" s="266"/>
      <c r="H184" s="266"/>
      <c r="I184" s="266"/>
      <c r="J184" s="266"/>
      <c r="K184" s="266"/>
      <c r="L184" s="267"/>
      <c r="M184" s="268"/>
      <c r="N184" s="267"/>
      <c r="O184" s="268"/>
      <c r="P184" s="267"/>
      <c r="Q184" s="268"/>
      <c r="R184" s="267"/>
      <c r="S184" s="268"/>
      <c r="T184" s="267"/>
      <c r="U184" s="220"/>
      <c r="V184" s="220"/>
      <c r="W184" s="268"/>
      <c r="X184" s="267"/>
      <c r="Y184" s="220"/>
      <c r="Z184" s="220"/>
      <c r="AA184" s="268"/>
      <c r="AB184" s="267"/>
      <c r="AC184" s="220"/>
      <c r="AD184" s="220"/>
    </row>
    <row r="185" spans="1:30" ht="15" customHeight="1">
      <c r="A185" s="40"/>
      <c r="B185" s="40"/>
      <c r="C185" s="80" t="s">
        <v>145</v>
      </c>
      <c r="D185" s="320"/>
      <c r="E185" s="266"/>
      <c r="F185" s="266"/>
      <c r="G185" s="266"/>
      <c r="H185" s="266"/>
      <c r="I185" s="266"/>
      <c r="J185" s="266"/>
      <c r="K185" s="266"/>
      <c r="L185" s="267"/>
      <c r="M185" s="268"/>
      <c r="N185" s="267"/>
      <c r="O185" s="268"/>
      <c r="P185" s="267"/>
      <c r="Q185" s="268"/>
      <c r="R185" s="267"/>
      <c r="S185" s="268"/>
      <c r="T185" s="267"/>
      <c r="U185" s="220"/>
      <c r="V185" s="220"/>
      <c r="W185" s="268"/>
      <c r="X185" s="267"/>
      <c r="Y185" s="220"/>
      <c r="Z185" s="220"/>
      <c r="AA185" s="268"/>
      <c r="AB185" s="267"/>
      <c r="AC185" s="220"/>
      <c r="AD185" s="220"/>
    </row>
    <row r="186" spans="1:30" ht="15" customHeight="1">
      <c r="A186" s="40"/>
      <c r="B186" s="40"/>
      <c r="C186" s="80" t="s">
        <v>146</v>
      </c>
      <c r="D186" s="320"/>
      <c r="E186" s="266"/>
      <c r="F186" s="266"/>
      <c r="G186" s="266"/>
      <c r="H186" s="266"/>
      <c r="I186" s="266"/>
      <c r="J186" s="266"/>
      <c r="K186" s="266"/>
      <c r="L186" s="267"/>
      <c r="M186" s="268"/>
      <c r="N186" s="267"/>
      <c r="O186" s="268"/>
      <c r="P186" s="267"/>
      <c r="Q186" s="268"/>
      <c r="R186" s="267"/>
      <c r="S186" s="268"/>
      <c r="T186" s="267"/>
      <c r="U186" s="220"/>
      <c r="V186" s="220"/>
      <c r="W186" s="268"/>
      <c r="X186" s="267"/>
      <c r="Y186" s="220"/>
      <c r="Z186" s="220"/>
      <c r="AA186" s="268"/>
      <c r="AB186" s="267"/>
      <c r="AC186" s="220"/>
      <c r="AD186" s="220"/>
    </row>
    <row r="187" spans="1:30" ht="15" customHeight="1">
      <c r="A187" s="40"/>
      <c r="B187" s="40"/>
      <c r="C187" s="80" t="s">
        <v>147</v>
      </c>
      <c r="D187" s="320"/>
      <c r="E187" s="266"/>
      <c r="F187" s="266"/>
      <c r="G187" s="266"/>
      <c r="H187" s="266"/>
      <c r="I187" s="266"/>
      <c r="J187" s="266"/>
      <c r="K187" s="266"/>
      <c r="L187" s="267"/>
      <c r="M187" s="268"/>
      <c r="N187" s="267"/>
      <c r="O187" s="268"/>
      <c r="P187" s="267"/>
      <c r="Q187" s="268"/>
      <c r="R187" s="267"/>
      <c r="S187" s="268"/>
      <c r="T187" s="267"/>
      <c r="U187" s="220"/>
      <c r="V187" s="220"/>
      <c r="W187" s="268"/>
      <c r="X187" s="267"/>
      <c r="Y187" s="220"/>
      <c r="Z187" s="220"/>
      <c r="AA187" s="268"/>
      <c r="AB187" s="267"/>
      <c r="AC187" s="220"/>
      <c r="AD187" s="220"/>
    </row>
    <row r="188" spans="1:30" ht="15" customHeight="1">
      <c r="A188" s="40"/>
      <c r="B188" s="40"/>
      <c r="C188" s="80" t="s">
        <v>148</v>
      </c>
      <c r="D188" s="320"/>
      <c r="E188" s="266"/>
      <c r="F188" s="266"/>
      <c r="G188" s="266"/>
      <c r="H188" s="266"/>
      <c r="I188" s="266"/>
      <c r="J188" s="266"/>
      <c r="K188" s="266"/>
      <c r="L188" s="267"/>
      <c r="M188" s="268"/>
      <c r="N188" s="267"/>
      <c r="O188" s="268"/>
      <c r="P188" s="267"/>
      <c r="Q188" s="268"/>
      <c r="R188" s="267"/>
      <c r="S188" s="268"/>
      <c r="T188" s="267"/>
      <c r="U188" s="220"/>
      <c r="V188" s="220"/>
      <c r="W188" s="268"/>
      <c r="X188" s="267"/>
      <c r="Y188" s="220"/>
      <c r="Z188" s="220"/>
      <c r="AA188" s="268"/>
      <c r="AB188" s="267"/>
      <c r="AC188" s="220"/>
      <c r="AD188" s="220"/>
    </row>
    <row r="189" spans="1:30" ht="15" customHeight="1">
      <c r="A189" s="40"/>
      <c r="B189" s="40"/>
      <c r="C189" s="80" t="s">
        <v>149</v>
      </c>
      <c r="D189" s="320"/>
      <c r="E189" s="266"/>
      <c r="F189" s="266"/>
      <c r="G189" s="266"/>
      <c r="H189" s="266"/>
      <c r="I189" s="266"/>
      <c r="J189" s="266"/>
      <c r="K189" s="266"/>
      <c r="L189" s="267"/>
      <c r="M189" s="268"/>
      <c r="N189" s="267"/>
      <c r="O189" s="268"/>
      <c r="P189" s="267"/>
      <c r="Q189" s="268"/>
      <c r="R189" s="267"/>
      <c r="S189" s="268"/>
      <c r="T189" s="267"/>
      <c r="U189" s="220"/>
      <c r="V189" s="220"/>
      <c r="W189" s="268"/>
      <c r="X189" s="267"/>
      <c r="Y189" s="220"/>
      <c r="Z189" s="220"/>
      <c r="AA189" s="268"/>
      <c r="AB189" s="267"/>
      <c r="AC189" s="220"/>
      <c r="AD189" s="220"/>
    </row>
    <row r="190" spans="1:30" ht="15" customHeight="1">
      <c r="A190" s="40"/>
      <c r="B190" s="40"/>
      <c r="C190" s="80" t="s">
        <v>150</v>
      </c>
      <c r="D190" s="320"/>
      <c r="E190" s="266"/>
      <c r="F190" s="266"/>
      <c r="G190" s="266"/>
      <c r="H190" s="266"/>
      <c r="I190" s="266"/>
      <c r="J190" s="266"/>
      <c r="K190" s="266"/>
      <c r="L190" s="267"/>
      <c r="M190" s="268"/>
      <c r="N190" s="267"/>
      <c r="O190" s="268"/>
      <c r="P190" s="267"/>
      <c r="Q190" s="268"/>
      <c r="R190" s="267"/>
      <c r="S190" s="268"/>
      <c r="T190" s="267"/>
      <c r="U190" s="220"/>
      <c r="V190" s="220"/>
      <c r="W190" s="268"/>
      <c r="X190" s="267"/>
      <c r="Y190" s="220"/>
      <c r="Z190" s="220"/>
      <c r="AA190" s="268"/>
      <c r="AB190" s="267"/>
      <c r="AC190" s="220"/>
      <c r="AD190" s="220"/>
    </row>
    <row r="191" spans="1:30" ht="15" customHeight="1">
      <c r="A191" s="40"/>
      <c r="B191" s="40"/>
      <c r="C191" s="80" t="s">
        <v>151</v>
      </c>
      <c r="D191" s="320"/>
      <c r="E191" s="266"/>
      <c r="F191" s="266"/>
      <c r="G191" s="266"/>
      <c r="H191" s="266"/>
      <c r="I191" s="266"/>
      <c r="J191" s="266"/>
      <c r="K191" s="266"/>
      <c r="L191" s="267"/>
      <c r="M191" s="268"/>
      <c r="N191" s="267"/>
      <c r="O191" s="268"/>
      <c r="P191" s="267"/>
      <c r="Q191" s="268"/>
      <c r="R191" s="267"/>
      <c r="S191" s="268"/>
      <c r="T191" s="267"/>
      <c r="U191" s="220"/>
      <c r="V191" s="220"/>
      <c r="W191" s="268"/>
      <c r="X191" s="267"/>
      <c r="Y191" s="220"/>
      <c r="Z191" s="220"/>
      <c r="AA191" s="268"/>
      <c r="AB191" s="267"/>
      <c r="AC191" s="220"/>
      <c r="AD191" s="220"/>
    </row>
    <row r="192" spans="1:30" ht="15" customHeight="1">
      <c r="A192" s="40"/>
      <c r="B192" s="40"/>
      <c r="C192" s="80" t="s">
        <v>152</v>
      </c>
      <c r="D192" s="320"/>
      <c r="E192" s="266"/>
      <c r="F192" s="266"/>
      <c r="G192" s="266"/>
      <c r="H192" s="266"/>
      <c r="I192" s="266"/>
      <c r="J192" s="266"/>
      <c r="K192" s="266"/>
      <c r="L192" s="267"/>
      <c r="M192" s="268"/>
      <c r="N192" s="267"/>
      <c r="O192" s="268"/>
      <c r="P192" s="267"/>
      <c r="Q192" s="268"/>
      <c r="R192" s="267"/>
      <c r="S192" s="268"/>
      <c r="T192" s="267"/>
      <c r="U192" s="220"/>
      <c r="V192" s="220"/>
      <c r="W192" s="268"/>
      <c r="X192" s="267"/>
      <c r="Y192" s="220"/>
      <c r="Z192" s="220"/>
      <c r="AA192" s="268"/>
      <c r="AB192" s="267"/>
      <c r="AC192" s="220"/>
      <c r="AD192" s="220"/>
    </row>
    <row r="193" spans="1:37" ht="15" customHeight="1">
      <c r="A193" s="40"/>
      <c r="B193" s="40"/>
      <c r="C193" s="80" t="s">
        <v>153</v>
      </c>
      <c r="D193" s="320"/>
      <c r="E193" s="266"/>
      <c r="F193" s="266"/>
      <c r="G193" s="266"/>
      <c r="H193" s="266"/>
      <c r="I193" s="266"/>
      <c r="J193" s="266"/>
      <c r="K193" s="266"/>
      <c r="L193" s="267"/>
      <c r="M193" s="268"/>
      <c r="N193" s="267"/>
      <c r="O193" s="268"/>
      <c r="P193" s="267"/>
      <c r="Q193" s="268"/>
      <c r="R193" s="267"/>
      <c r="S193" s="268"/>
      <c r="T193" s="267"/>
      <c r="U193" s="220"/>
      <c r="V193" s="220"/>
      <c r="W193" s="268"/>
      <c r="X193" s="267"/>
      <c r="Y193" s="220"/>
      <c r="Z193" s="220"/>
      <c r="AA193" s="268"/>
      <c r="AB193" s="267"/>
      <c r="AC193" s="220"/>
      <c r="AD193" s="220"/>
    </row>
    <row r="194" spans="1:37" ht="15" customHeight="1">
      <c r="A194" s="40"/>
      <c r="B194" s="40"/>
      <c r="C194" s="80" t="s">
        <v>154</v>
      </c>
      <c r="D194" s="320"/>
      <c r="E194" s="266"/>
      <c r="F194" s="266"/>
      <c r="G194" s="266"/>
      <c r="H194" s="266"/>
      <c r="I194" s="266"/>
      <c r="J194" s="266"/>
      <c r="K194" s="266"/>
      <c r="L194" s="267"/>
      <c r="M194" s="268"/>
      <c r="N194" s="267"/>
      <c r="O194" s="268"/>
      <c r="P194" s="267"/>
      <c r="Q194" s="268"/>
      <c r="R194" s="267"/>
      <c r="S194" s="268"/>
      <c r="T194" s="267"/>
      <c r="U194" s="220"/>
      <c r="V194" s="220"/>
      <c r="W194" s="268"/>
      <c r="X194" s="267"/>
      <c r="Y194" s="220"/>
      <c r="Z194" s="220"/>
      <c r="AA194" s="268"/>
      <c r="AB194" s="267"/>
      <c r="AC194" s="220"/>
      <c r="AD194" s="220"/>
    </row>
    <row r="195" spans="1:37" ht="15" customHeight="1">
      <c r="A195" s="40"/>
      <c r="B195" s="40"/>
      <c r="C195" s="80" t="s">
        <v>155</v>
      </c>
      <c r="D195" s="320"/>
      <c r="E195" s="266"/>
      <c r="F195" s="266"/>
      <c r="G195" s="266"/>
      <c r="H195" s="266"/>
      <c r="I195" s="266"/>
      <c r="J195" s="266"/>
      <c r="K195" s="266"/>
      <c r="L195" s="267"/>
      <c r="M195" s="268"/>
      <c r="N195" s="267"/>
      <c r="O195" s="268"/>
      <c r="P195" s="267"/>
      <c r="Q195" s="268"/>
      <c r="R195" s="267"/>
      <c r="S195" s="268"/>
      <c r="T195" s="267"/>
      <c r="U195" s="220"/>
      <c r="V195" s="220"/>
      <c r="W195" s="268"/>
      <c r="X195" s="267"/>
      <c r="Y195" s="220"/>
      <c r="Z195" s="220"/>
      <c r="AA195" s="268"/>
      <c r="AB195" s="267"/>
      <c r="AC195" s="220"/>
      <c r="AD195" s="220"/>
    </row>
    <row r="196" spans="1:37" ht="15" customHeight="1">
      <c r="A196" s="40"/>
      <c r="B196" s="40"/>
      <c r="C196" s="15"/>
      <c r="D196" s="15"/>
      <c r="E196" s="15"/>
      <c r="F196" s="15"/>
      <c r="G196" s="15"/>
      <c r="H196" s="15"/>
      <c r="I196" s="15"/>
      <c r="J196" s="15"/>
      <c r="K196" s="15"/>
      <c r="L196" s="81" t="s">
        <v>211</v>
      </c>
      <c r="M196" s="268">
        <f>IF(AND(SUM(M171:M195)=0,COUNTIF(M171:M195,"NS")&gt;0),"NS",IF(AND(SUM(M171:M195)=0, COUNTIF(M171:M195,"NA")&gt;0),"NA",SUM(M171:M195)))</f>
        <v>0</v>
      </c>
      <c r="N196" s="267"/>
      <c r="O196" s="268">
        <f>IF(AND(SUM(O171:O195)=0,COUNTIF(O171:O195,"NS")&gt;0),"NS",IF(AND(SUM(O171:O195)=0, COUNTIF(O171:O195,"NA")&gt;0),"NA",SUM(O171:O195)))</f>
        <v>0</v>
      </c>
      <c r="P196" s="267"/>
      <c r="Q196" s="268">
        <f>IF(AND(SUM(Q171:Q195)=0,COUNTIF(Q171:Q195,"NS")&gt;0),"NS",IF(AND(SUM(Q171:Q195)=0, COUNTIF(Q171:Q195,"NA")&gt;0),"NA",SUM(Q171:Q195)))</f>
        <v>0</v>
      </c>
      <c r="R196" s="267"/>
      <c r="S196" s="268">
        <f>IF(AND(SUM(S171:S195)=0,COUNTIF(S171:S195,"NS")&gt;0),"NS",IF(AND(SUM(S171:S195)=0, COUNTIF(S171:S195,"NA")&gt;0),"NA",SUM(S171:S195)))</f>
        <v>0</v>
      </c>
      <c r="T196" s="267"/>
      <c r="U196" s="220">
        <f>IF(AND(SUM(U171:U195)=0,COUNTIF(U171:U195,"NS")&gt;0),"NS",IF(AND(SUM(U171:U195)=0, COUNTIF(U171:U195,"NA")&gt;0),"NA",SUM(U171:U195)))</f>
        <v>0</v>
      </c>
      <c r="V196" s="220">
        <f>IF(AND(SUM(V171:V195)=0,COUNTIF(V171:V195,"NS")&gt;0),"NS",IF(AND(SUM(V171:V195)=0, COUNTIF(V171:V195,"NA")&gt;0),"NA",SUM(V171:V195)))</f>
        <v>0</v>
      </c>
      <c r="W196" s="268">
        <f>IF(AND(SUM(W171:W195)=0,COUNTIF(W171:W195,"NS")&gt;0),"NS",IF(AND(SUM(W171:W195)=0, COUNTIF(W171:W195,"NA")&gt;0),"NA",SUM(W171:W195)))</f>
        <v>0</v>
      </c>
      <c r="X196" s="267"/>
      <c r="Y196" s="220">
        <f>IF(AND(SUM(Y171:Y195)=0,COUNTIF(Y171:Y195,"NS")&gt;0),"NS",IF(AND(SUM(Y171:Y195)=0, COUNTIF(Y171:Y195,"NA")&gt;0),"NA",SUM(Y171:Y195)))</f>
        <v>0</v>
      </c>
      <c r="Z196" s="220">
        <f>IF(AND(SUM(Z171:Z195)=0,COUNTIF(Z171:Z195,"NS")&gt;0),"NS",IF(AND(SUM(Z171:Z195)=0, COUNTIF(Z171:Z195,"NA")&gt;0),"NA",SUM(Z171:Z195)))</f>
        <v>0</v>
      </c>
      <c r="AA196" s="268">
        <f>IF(AND(SUM(AA171:AA195)=0,COUNTIF(AA171:AA195,"NS")&gt;0),"NS",IF(AND(SUM(AA171:AA195)=0, COUNTIF(AA171:AA195,"NA")&gt;0),"NA",SUM(AA171:AA195)))</f>
        <v>0</v>
      </c>
      <c r="AB196" s="267"/>
      <c r="AC196" s="220">
        <f>IF(AND(SUM(AC171:AC195)=0,COUNTIF(AC171:AC195,"NS")&gt;0),"NS",IF(AND(SUM(AC171:AC195)=0, COUNTIF(AC171:AC195,"NA")&gt;0),"NA",SUM(AC171:AC195)))</f>
        <v>0</v>
      </c>
      <c r="AD196" s="220">
        <f>IF(AND(SUM(AD171:AD195)=0,COUNTIF(AD171:AD195,"NS")&gt;0),"NS",IF(AND(SUM(AD171:AD195)=0, COUNTIF(AD171:AD195,"NA")&gt;0),"NA",SUM(AD171:AD195)))</f>
        <v>0</v>
      </c>
    </row>
    <row r="197" spans="1:37" ht="15" customHeight="1">
      <c r="A197" s="40"/>
      <c r="B197" s="40"/>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F197">
        <f>IF(SUM(AF171:AF196,AP171:AP196,AZ171:AZ196,BJ171:BJ196,BT171:BT196,CD171:CD196)&gt;0,1,0)</f>
        <v>0</v>
      </c>
      <c r="AG197">
        <f>IF(SUM(AG171:AG196,AQ171:AQ196,BA171:BA196,BK171:BK196,BU171:BU196,CE171:CE196)&gt;0,2,0)</f>
        <v>0</v>
      </c>
      <c r="AH197">
        <f>IF(SUM(AH171:AH196,AR171:AR196,BB171:BB196,BL171:BL196,BV171:BV196,CF171:CF196)&gt;0,4,0)</f>
        <v>0</v>
      </c>
      <c r="AI197">
        <f>IF(SUM(AI171:AI196,AS171:AS196,BC171:BC196,BM171:BM196,BW171:BW196,CG171:CG196)&gt;0,4,0)</f>
        <v>0</v>
      </c>
      <c r="AJ197">
        <f>IF(SUM(AJ171:AJ196,AT171:AT196,BD171:BD196,BN171:BN196,BX171:BX196,CH171:CH196)&gt;0,5,0)</f>
        <v>0</v>
      </c>
      <c r="AK197">
        <f>IF(SUM(AK171:AK196,AU171:AU196,BE171:BE196,BO171:BO196,BY171:BY196,CI171:CI196)&gt;0,6,0)</f>
        <v>0</v>
      </c>
    </row>
    <row r="198" spans="1:37" ht="24" customHeight="1">
      <c r="A198" s="83"/>
      <c r="B198" s="15"/>
      <c r="C198" s="321" t="s">
        <v>187</v>
      </c>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c r="AH198">
        <f>SUM(AF197:AH197)</f>
        <v>0</v>
      </c>
      <c r="AK198">
        <f>SUM(AI197:AK197)</f>
        <v>0</v>
      </c>
    </row>
    <row r="199" spans="1:37" ht="60" customHeight="1">
      <c r="A199" s="83"/>
      <c r="B199" s="15"/>
      <c r="C199" s="322"/>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c r="AC199" s="323"/>
      <c r="AD199" s="324"/>
      <c r="AH199" t="e">
        <f ca="1">CAMBIAR(AH198,0,"",1,"El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9" t="e">
        <f ca="1">CAMBIAR(AK198,0,"",4,"Hay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0" spans="1:37" ht="15" customHeight="1">
      <c r="A200" s="72"/>
      <c r="B200" s="88"/>
      <c r="C200" s="246" t="e">
        <f ca="1">AH199</f>
        <v>#NAME?</v>
      </c>
      <c r="D200" s="88"/>
      <c r="E200" s="88"/>
      <c r="F200" s="88"/>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row>
    <row r="201" spans="1:37" ht="15" customHeight="1">
      <c r="A201" s="71"/>
      <c r="B201" s="40"/>
      <c r="C201" s="246" t="e">
        <f ca="1">AK199</f>
        <v>#NAME?</v>
      </c>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row>
    <row r="202" spans="1:37" ht="15" customHeight="1">
      <c r="A202" s="71"/>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row>
    <row r="203" spans="1:37" ht="15" customHeight="1">
      <c r="A203" s="72"/>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row>
    <row r="204" spans="1:37" ht="15" customHeight="1">
      <c r="A204" s="40"/>
      <c r="B204" s="40"/>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spans="1:37" ht="15" customHeight="1">
      <c r="A205" s="40"/>
      <c r="B205" s="4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spans="1:37" ht="24" customHeight="1">
      <c r="A206" s="72" t="s">
        <v>239</v>
      </c>
      <c r="B206" s="326" t="s">
        <v>240</v>
      </c>
      <c r="C206" s="256"/>
      <c r="D206" s="256"/>
      <c r="E206" s="256"/>
      <c r="F206" s="256"/>
      <c r="G206" s="256"/>
      <c r="H206" s="256"/>
      <c r="I206" s="256"/>
      <c r="J206" s="256"/>
      <c r="K206" s="256"/>
      <c r="L206" s="256"/>
      <c r="M206" s="256"/>
      <c r="N206" s="256"/>
      <c r="O206" s="256"/>
      <c r="P206" s="256"/>
      <c r="Q206" s="256"/>
      <c r="R206" s="256"/>
      <c r="S206" s="256"/>
      <c r="T206" s="256"/>
      <c r="U206" s="256"/>
      <c r="V206" s="256"/>
      <c r="W206" s="256"/>
      <c r="X206" s="256"/>
      <c r="Y206" s="256"/>
      <c r="Z206" s="256"/>
      <c r="AA206" s="256"/>
      <c r="AB206" s="256"/>
      <c r="AC206" s="256"/>
      <c r="AD206" s="256"/>
    </row>
    <row r="207" spans="1:37" ht="15" customHeight="1">
      <c r="A207" s="72"/>
      <c r="B207" s="207"/>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spans="1:37" ht="24" customHeight="1">
      <c r="A208" s="72"/>
      <c r="B208" s="207"/>
      <c r="C208" s="265" t="s">
        <v>185</v>
      </c>
      <c r="D208" s="278"/>
      <c r="E208" s="278"/>
      <c r="F208" s="278"/>
      <c r="G208" s="278"/>
      <c r="H208" s="278"/>
      <c r="I208" s="278"/>
      <c r="J208" s="278"/>
      <c r="K208" s="278"/>
      <c r="L208" s="279"/>
      <c r="M208" s="265" t="s">
        <v>241</v>
      </c>
      <c r="N208" s="266"/>
      <c r="O208" s="266"/>
      <c r="P208" s="266"/>
      <c r="Q208" s="266"/>
      <c r="R208" s="266"/>
      <c r="S208" s="266"/>
      <c r="T208" s="266"/>
      <c r="U208" s="266"/>
      <c r="V208" s="266"/>
      <c r="W208" s="266"/>
      <c r="X208" s="266"/>
      <c r="Y208" s="266"/>
      <c r="Z208" s="266"/>
      <c r="AA208" s="266"/>
      <c r="AB208" s="266"/>
      <c r="AC208" s="266"/>
      <c r="AD208" s="267"/>
    </row>
    <row r="209" spans="1:78" ht="15" customHeight="1">
      <c r="A209" s="72"/>
      <c r="B209" s="207"/>
      <c r="C209" s="280"/>
      <c r="D209" s="256"/>
      <c r="E209" s="256"/>
      <c r="F209" s="256"/>
      <c r="G209" s="256"/>
      <c r="H209" s="256"/>
      <c r="I209" s="256"/>
      <c r="J209" s="256"/>
      <c r="K209" s="256"/>
      <c r="L209" s="281"/>
      <c r="M209" s="265" t="s">
        <v>201</v>
      </c>
      <c r="N209" s="279"/>
      <c r="O209" s="331" t="s">
        <v>202</v>
      </c>
      <c r="P209" s="279"/>
      <c r="Q209" s="331" t="s">
        <v>203</v>
      </c>
      <c r="R209" s="279"/>
      <c r="S209" s="268" t="s">
        <v>242</v>
      </c>
      <c r="T209" s="266"/>
      <c r="U209" s="266"/>
      <c r="V209" s="266"/>
      <c r="W209" s="266"/>
      <c r="X209" s="267"/>
      <c r="Y209" s="429" t="s">
        <v>243</v>
      </c>
      <c r="Z209" s="266"/>
      <c r="AA209" s="266"/>
      <c r="AB209" s="266"/>
      <c r="AC209" s="266"/>
      <c r="AD209" s="267"/>
    </row>
    <row r="210" spans="1:78" ht="48" customHeight="1">
      <c r="A210" s="72"/>
      <c r="B210" s="207"/>
      <c r="C210" s="282"/>
      <c r="D210" s="272"/>
      <c r="E210" s="272"/>
      <c r="F210" s="272"/>
      <c r="G210" s="272"/>
      <c r="H210" s="272"/>
      <c r="I210" s="272"/>
      <c r="J210" s="272"/>
      <c r="K210" s="272"/>
      <c r="L210" s="283"/>
      <c r="M210" s="282"/>
      <c r="N210" s="283"/>
      <c r="O210" s="282"/>
      <c r="P210" s="283"/>
      <c r="Q210" s="282"/>
      <c r="R210" s="283"/>
      <c r="S210" s="325" t="s">
        <v>234</v>
      </c>
      <c r="T210" s="267"/>
      <c r="U210" s="331" t="s">
        <v>202</v>
      </c>
      <c r="V210" s="267"/>
      <c r="W210" s="331" t="s">
        <v>203</v>
      </c>
      <c r="X210" s="267"/>
      <c r="Y210" s="325" t="s">
        <v>234</v>
      </c>
      <c r="Z210" s="267"/>
      <c r="AA210" s="331" t="s">
        <v>202</v>
      </c>
      <c r="AB210" s="267"/>
      <c r="AC210" s="331" t="s">
        <v>203</v>
      </c>
      <c r="AD210" s="267"/>
      <c r="AF210" t="s">
        <v>204</v>
      </c>
      <c r="AG210" t="s">
        <v>205</v>
      </c>
      <c r="AH210" t="s">
        <v>206</v>
      </c>
      <c r="AI210" t="s">
        <v>207</v>
      </c>
      <c r="AJ210" t="s">
        <v>208</v>
      </c>
      <c r="AK210" t="s">
        <v>209</v>
      </c>
      <c r="AL210" t="s">
        <v>210</v>
      </c>
      <c r="AP210" t="s">
        <v>204</v>
      </c>
      <c r="AQ210" t="s">
        <v>205</v>
      </c>
      <c r="AR210" t="s">
        <v>206</v>
      </c>
      <c r="AS210" t="s">
        <v>207</v>
      </c>
      <c r="AT210" t="s">
        <v>208</v>
      </c>
      <c r="AU210" t="s">
        <v>209</v>
      </c>
      <c r="AV210" t="s">
        <v>210</v>
      </c>
      <c r="AZ210" t="s">
        <v>204</v>
      </c>
      <c r="BA210" t="s">
        <v>205</v>
      </c>
      <c r="BB210" t="s">
        <v>206</v>
      </c>
      <c r="BC210" t="s">
        <v>207</v>
      </c>
      <c r="BD210" t="s">
        <v>208</v>
      </c>
      <c r="BE210" t="s">
        <v>209</v>
      </c>
      <c r="BF210" t="s">
        <v>210</v>
      </c>
      <c r="BJ210" t="s">
        <v>204</v>
      </c>
      <c r="BK210" t="s">
        <v>205</v>
      </c>
      <c r="BL210" t="s">
        <v>206</v>
      </c>
      <c r="BM210" t="s">
        <v>207</v>
      </c>
      <c r="BN210" t="s">
        <v>208</v>
      </c>
      <c r="BO210" t="s">
        <v>209</v>
      </c>
      <c r="BP210" t="s">
        <v>210</v>
      </c>
      <c r="BT210" t="s">
        <v>204</v>
      </c>
      <c r="BU210" t="s">
        <v>205</v>
      </c>
      <c r="BV210" t="s">
        <v>206</v>
      </c>
      <c r="BW210" t="s">
        <v>207</v>
      </c>
      <c r="BX210" t="s">
        <v>208</v>
      </c>
      <c r="BY210" t="s">
        <v>209</v>
      </c>
      <c r="BZ210" t="s">
        <v>210</v>
      </c>
    </row>
    <row r="211" spans="1:78" ht="15" customHeight="1">
      <c r="A211" s="72"/>
      <c r="B211" s="207"/>
      <c r="C211" s="79" t="s">
        <v>131</v>
      </c>
      <c r="D211" s="320"/>
      <c r="E211" s="266"/>
      <c r="F211" s="266"/>
      <c r="G211" s="266"/>
      <c r="H211" s="266"/>
      <c r="I211" s="266"/>
      <c r="J211" s="266"/>
      <c r="K211" s="266"/>
      <c r="L211" s="267"/>
      <c r="M211" s="268"/>
      <c r="N211" s="267"/>
      <c r="O211" s="268"/>
      <c r="P211" s="267"/>
      <c r="Q211" s="268"/>
      <c r="R211" s="267"/>
      <c r="S211" s="268"/>
      <c r="T211" s="267"/>
      <c r="U211" s="268"/>
      <c r="V211" s="267"/>
      <c r="W211" s="268"/>
      <c r="X211" s="267"/>
      <c r="Y211" s="268"/>
      <c r="Z211" s="267"/>
      <c r="AA211" s="268"/>
      <c r="AB211" s="267"/>
      <c r="AC211" s="268"/>
      <c r="AD211" s="267"/>
      <c r="AF211">
        <f>IF(AND(S211=0,OR(SUM(U211:W211)&gt;0,COUNTIF(S211:W211,"NS")&gt;0)),1,0)</f>
        <v>0</v>
      </c>
      <c r="AG211">
        <f>IF(OR(AND(S211="NS",SUM(U211:W211)&gt;0),AND(S211="NS",COUNTIF(S211:W211,"NS")&lt;2)),1,0)</f>
        <v>0</v>
      </c>
      <c r="AH211">
        <f>IF(AND(S211="NA",OR(SUM(U211:W211)&gt;0,COUNTIF(S211:W211,"NS")&gt;0,COUNTIF(S211:W211,"NA")&gt;1)),1,0)</f>
        <v>0</v>
      </c>
      <c r="AI211">
        <f>IF(AND(COUNTBLANK(S211)+COUNTBLANK(U211)+COUNTBLANK(W211)&gt;0,COUNTBLANK(S211)+COUNTBLANK(U211)+COUNTBLANK(W211)&lt;3,S211&lt;&gt;"NA"),1,0)</f>
        <v>0</v>
      </c>
      <c r="AJ211">
        <f>IF(AND(IF(OR(SUM(U211:W211)=S211,S211="",AND(S211&gt;0,COUNTIF(S211:W211,"NS")=2)),0,1)=1,S211&lt;&gt;"NS",S211&lt;&gt;"NA"),1,0)</f>
        <v>0</v>
      </c>
      <c r="AK211">
        <f>IF(COUNTIF(S211:W211,"=*")&lt;&gt;SUM(COUNTIF(S211:W211,"NS"),COUNTIF(S211:W211,"NA")),1,0)</f>
        <v>0</v>
      </c>
      <c r="AL211">
        <f>IF(SUM(AF211:AK211)&gt;0,1,0)</f>
        <v>0</v>
      </c>
      <c r="AP211">
        <f>IF(AND(Y211=0,OR(SUM(AA211:AC211)&gt;0,COUNTIF(Y211:AC211,"NS")&gt;0)),1,0)</f>
        <v>0</v>
      </c>
      <c r="AQ211">
        <f>IF(OR(AND(Y211="NS",SUM(AA211:AC211)&gt;0),AND(Y211="NS",COUNTIF(Y211:AC211,"NS")&lt;2)),1,0)</f>
        <v>0</v>
      </c>
      <c r="AR211">
        <f>IF(AND(Y211="NA",OR(SUM(AA211:AC211)&gt;0,COUNTIF(Y211:AC211,"NS")&gt;0,COUNTIF(Y211:AC211,"NA")&gt;1)),1,0)</f>
        <v>0</v>
      </c>
      <c r="AS211">
        <f>IF(AND(COUNTBLANK(Y211)+COUNTBLANK(AA211)+COUNTBLANK(AC211)&gt;0,COUNTBLANK(Y211)+COUNTBLANK(AA211)+COUNTBLANK(AC211)&lt;3,Y211&lt;&gt;"NA"),1,0)</f>
        <v>0</v>
      </c>
      <c r="AT211">
        <f>IF(AND(IF(OR(SUM(AA211:AC211)=Y211,Y211="",AND(Y211&gt;0,COUNTIF(Y211:AC211,"NS")=2)),0,1)=1,Y211&lt;&gt;"NS",Y211&lt;&gt;"NA"),1,0)</f>
        <v>0</v>
      </c>
      <c r="AU211">
        <f>IF(COUNTIF(Y211:AC211,"=*")&lt;&gt;SUM(COUNTIF(Y211:AC211,"NS"),COUNTIF(Y211:AC211,"NA")),1,0)</f>
        <v>0</v>
      </c>
      <c r="AV211">
        <f>IF(SUM(AP211:AU211)&gt;0,1,0)</f>
        <v>0</v>
      </c>
      <c r="AZ211">
        <f>IF(AND(O211=0,OR(SUM(U211,AA211)&gt;0,COUNTIF(O211,"NS")+COUNTIF(U211,"NS")+COUNTIF(AA211,"NS")&gt;0)),1,0)</f>
        <v>0</v>
      </c>
      <c r="BA211">
        <f>IF(OR(AND(O211="NS",SUM(U211,AA211)&gt;0),AND(O211="NS",COUNTIF(O211,"NS")+COUNTIF(U211,"NS")+COUNTIF(AA211,"NS")&lt;2)),1,0)</f>
        <v>0</v>
      </c>
      <c r="BB211">
        <f>IF(AND(O211="NA",OR(SUM(U211,AA211)&gt;0,COUNTIF(O211,"NS")+COUNTIF(U211,"NS")+COUNTIF(AA211,"NS")&gt;0,COUNTIF(O211,"NA")+COUNTIF(U211,"NA")+COUNTIF(AA211,"NA")&gt;1)),1,0)</f>
        <v>0</v>
      </c>
      <c r="BC211">
        <f>IF(AND(COUNTBLANK(O211)+COUNTBLANK(U211)+COUNTBLANK(AA211)&gt;0,COUNTBLANK(O211)+COUNTBLANK(U211)+COUNTBLANK(AA211)&lt;3,O211&lt;&gt;"NA"),1,0)</f>
        <v>0</v>
      </c>
      <c r="BD211">
        <f>IF(AND(IF(OR(SUM(U211,AA211)=O211,O211="",AND(O211&gt;0,COUNTIF(O211,"NS")+COUNTIF(U211,"NS")+COUNTIF(AA211,"NS")=2)),0,1)=1,O211&lt;&gt;"NS",O211&lt;&gt;"NA"),1,0)</f>
        <v>0</v>
      </c>
      <c r="BE211">
        <f>IF(COUNTIF(O211,"=*")+COUNTIF(U211,"=*")+COUNTIF(AA211,"=*")&lt;&gt;SUM(COUNTIF(O211,"NS")+COUNTIF(U211,"NS")+COUNTIF(AA211,"NS"),COUNTIF(O211,"NA")+COUNTIF(U211,"NA")+COUNTIF(AA211,"NA")),1,0)</f>
        <v>0</v>
      </c>
      <c r="BF211">
        <f>IF(SUM(AZ211:BE211)&gt;0,1,0)</f>
        <v>0</v>
      </c>
      <c r="BJ211">
        <f>IF(AND(Q211=0,OR(SUM(W211,AC211)&gt;0,COUNTIF(Q211,"NS")+COUNTIF(W211,"NS")+COUNTIF(AC211,"NS")&gt;0)),1,0)</f>
        <v>0</v>
      </c>
      <c r="BK211">
        <f>IF(OR(AND(Q211="NS",SUM(W211,AC211)&gt;0),AND(Q211="NS",COUNTIF(Q211,"NS")+COUNTIF(W211,"NS")+COUNTIF(AC211,"NS")&lt;2)),1,0)</f>
        <v>0</v>
      </c>
      <c r="BL211">
        <f>IF(AND(Q211="NA",OR(SUM(W211,AC211)&gt;0,COUNTIF(Q211,"NS")+COUNTIF(W211,"NS")+COUNTIF(AC211,"NS")&gt;0,COUNTIF(Q211,"NA")+COUNTIF(W211,"NA")+COUNTIF(AC211,"NA")&gt;1)),1,0)</f>
        <v>0</v>
      </c>
      <c r="BM211">
        <f>IF(AND(COUNTBLANK(Q211)+COUNTBLANK(W211)+COUNTBLANK(AC211)&gt;0,COUNTBLANK(Q211)+COUNTBLANK(W211)+COUNTBLANK(AC211)&lt;3,Q211&lt;&gt;"NA"),1,0)</f>
        <v>0</v>
      </c>
      <c r="BN211">
        <f>IF(AND(IF(OR(SUM(W211,AC211)=Q211,Q211="",AND(Q211&gt;0,COUNTIF(Q211,"NS")+COUNTIF(W211,"NS")+COUNTIF(AC211,"NS")=2)),0,1)=1,Q211&lt;&gt;"NS",Q211&lt;&gt;"NA"),1,0)</f>
        <v>0</v>
      </c>
      <c r="BO211">
        <f>IF(COUNTIF(Q211,"=*")+COUNTIF(W211,"=*")+COUNTIF(AC211,"=*")&lt;&gt;SUM(COUNTIF(Q211,"NS")+COUNTIF(W211,"NS")+COUNTIF(AC211,"NS"),COUNTIF(Q211,"NA")+COUNTIF(W211,"NA")+COUNTIF(AC211,"NA")),1,0)</f>
        <v>0</v>
      </c>
      <c r="BP211">
        <f>IF(SUM(BJ211:BO211)&gt;0,1,0)</f>
        <v>0</v>
      </c>
      <c r="BT211">
        <f>IF(AND(M211=0,OR(SUM(S211,Y211)&gt;0,COUNTIF(M211,"NS")+COUNTIF(S211,"NS")+COUNTIF(Y211,"NS")&gt;0)),1,0)</f>
        <v>0</v>
      </c>
      <c r="BU211">
        <f>IF(OR(AND(M211="NS",SUM(S211,Y211)&gt;0),AND(M211="NS",COUNTIF(M211,"NS")+COUNTIF(S211,"NS")+COUNTIF(Y211,"NS")&lt;2)),1,0)</f>
        <v>0</v>
      </c>
      <c r="BV211">
        <f>IF(AND(M211="NA",OR(SUM(S211,Y211)&gt;0,COUNTIF(M211,"NS")+COUNTIF(S211,"NS")+COUNTIF(Y211,"NS")&gt;0,COUNTIF(M211,"NA")+COUNTIF(S211,"NA")+COUNTIF(Y211,"NA")&gt;1)),1,0)</f>
        <v>0</v>
      </c>
      <c r="BW211">
        <f>IF(AND(COUNTBLANK(M211)+COUNTBLANK(S211)+COUNTBLANK(Y211)&gt;0,COUNTBLANK(M211)+COUNTBLANK(S211)+COUNTBLANK(Y211)&lt;3,M211&lt;&gt;"NA"),1,0)</f>
        <v>0</v>
      </c>
      <c r="BX211">
        <f>IF(AND(IF(OR(SUM(S211,Y211)=M211,M211="",AND(M211&gt;0,COUNTIF(M211,"NS")+COUNTIF(S211,"NS")+COUNTIF(Y211,"NS")=2)),0,1)=1,M211&lt;&gt;"NS",M211&lt;&gt;"NA"),1,0)</f>
        <v>0</v>
      </c>
      <c r="BY211">
        <f>IF(COUNTIF(M211,"=*")+COUNTIF(S211,"=*")+COUNTIF(Y211,"=*")&lt;&gt;SUM(COUNTIF(M211,"NS")+COUNTIF(S211,"NS")+COUNTIF(Y211,"NS"),COUNTIF(M211,"NA")+COUNTIF(S211,"NA")+COUNTIF(Y211,"NA")),1,0)</f>
        <v>0</v>
      </c>
      <c r="BZ211">
        <f>IF(SUM(BT211:BY211)&gt;0,1,0)</f>
        <v>0</v>
      </c>
    </row>
    <row r="212" spans="1:78" ht="15" customHeight="1">
      <c r="A212" s="72"/>
      <c r="B212" s="207"/>
      <c r="C212" s="80" t="s">
        <v>132</v>
      </c>
      <c r="D212" s="320"/>
      <c r="E212" s="266"/>
      <c r="F212" s="266"/>
      <c r="G212" s="266"/>
      <c r="H212" s="266"/>
      <c r="I212" s="266"/>
      <c r="J212" s="266"/>
      <c r="K212" s="266"/>
      <c r="L212" s="267"/>
      <c r="M212" s="268"/>
      <c r="N212" s="267"/>
      <c r="O212" s="268"/>
      <c r="P212" s="267"/>
      <c r="Q212" s="268"/>
      <c r="R212" s="267"/>
      <c r="S212" s="268"/>
      <c r="T212" s="267"/>
      <c r="U212" s="268"/>
      <c r="V212" s="267"/>
      <c r="W212" s="268"/>
      <c r="X212" s="267"/>
      <c r="Y212" s="268"/>
      <c r="Z212" s="267"/>
      <c r="AA212" s="268"/>
      <c r="AB212" s="267"/>
      <c r="AC212" s="268"/>
      <c r="AD212" s="267"/>
    </row>
    <row r="213" spans="1:78" ht="15" customHeight="1">
      <c r="A213" s="72"/>
      <c r="B213" s="207"/>
      <c r="C213" s="80" t="s">
        <v>133</v>
      </c>
      <c r="D213" s="320"/>
      <c r="E213" s="266"/>
      <c r="F213" s="266"/>
      <c r="G213" s="266"/>
      <c r="H213" s="266"/>
      <c r="I213" s="266"/>
      <c r="J213" s="266"/>
      <c r="K213" s="266"/>
      <c r="L213" s="267"/>
      <c r="M213" s="268"/>
      <c r="N213" s="267"/>
      <c r="O213" s="268"/>
      <c r="P213" s="267"/>
      <c r="Q213" s="268"/>
      <c r="R213" s="267"/>
      <c r="S213" s="268"/>
      <c r="T213" s="267"/>
      <c r="U213" s="268"/>
      <c r="V213" s="267"/>
      <c r="W213" s="268"/>
      <c r="X213" s="267"/>
      <c r="Y213" s="268"/>
      <c r="Z213" s="267"/>
      <c r="AA213" s="268"/>
      <c r="AB213" s="267"/>
      <c r="AC213" s="268"/>
      <c r="AD213" s="267"/>
    </row>
    <row r="214" spans="1:78" ht="15" customHeight="1">
      <c r="A214" s="72"/>
      <c r="B214" s="207"/>
      <c r="C214" s="80" t="s">
        <v>134</v>
      </c>
      <c r="D214" s="320"/>
      <c r="E214" s="266"/>
      <c r="F214" s="266"/>
      <c r="G214" s="266"/>
      <c r="H214" s="266"/>
      <c r="I214" s="266"/>
      <c r="J214" s="266"/>
      <c r="K214" s="266"/>
      <c r="L214" s="267"/>
      <c r="M214" s="268"/>
      <c r="N214" s="267"/>
      <c r="O214" s="268"/>
      <c r="P214" s="267"/>
      <c r="Q214" s="268"/>
      <c r="R214" s="267"/>
      <c r="S214" s="268"/>
      <c r="T214" s="267"/>
      <c r="U214" s="268"/>
      <c r="V214" s="267"/>
      <c r="W214" s="268"/>
      <c r="X214" s="267"/>
      <c r="Y214" s="268"/>
      <c r="Z214" s="267"/>
      <c r="AA214" s="268"/>
      <c r="AB214" s="267"/>
      <c r="AC214" s="268"/>
      <c r="AD214" s="267"/>
    </row>
    <row r="215" spans="1:78" ht="15" customHeight="1">
      <c r="A215" s="72"/>
      <c r="B215" s="207"/>
      <c r="C215" s="80" t="s">
        <v>135</v>
      </c>
      <c r="D215" s="320"/>
      <c r="E215" s="266"/>
      <c r="F215" s="266"/>
      <c r="G215" s="266"/>
      <c r="H215" s="266"/>
      <c r="I215" s="266"/>
      <c r="J215" s="266"/>
      <c r="K215" s="266"/>
      <c r="L215" s="267"/>
      <c r="M215" s="268"/>
      <c r="N215" s="267"/>
      <c r="O215" s="268"/>
      <c r="P215" s="267"/>
      <c r="Q215" s="268"/>
      <c r="R215" s="267"/>
      <c r="S215" s="268"/>
      <c r="T215" s="267"/>
      <c r="U215" s="268"/>
      <c r="V215" s="267"/>
      <c r="W215" s="268"/>
      <c r="X215" s="267"/>
      <c r="Y215" s="268"/>
      <c r="Z215" s="267"/>
      <c r="AA215" s="268"/>
      <c r="AB215" s="267"/>
      <c r="AC215" s="268"/>
      <c r="AD215" s="267"/>
    </row>
    <row r="216" spans="1:78" ht="15" customHeight="1">
      <c r="A216" s="72"/>
      <c r="B216" s="207"/>
      <c r="C216" s="80" t="s">
        <v>136</v>
      </c>
      <c r="D216" s="320"/>
      <c r="E216" s="266"/>
      <c r="F216" s="266"/>
      <c r="G216" s="266"/>
      <c r="H216" s="266"/>
      <c r="I216" s="266"/>
      <c r="J216" s="266"/>
      <c r="K216" s="266"/>
      <c r="L216" s="267"/>
      <c r="M216" s="268"/>
      <c r="N216" s="267"/>
      <c r="O216" s="268"/>
      <c r="P216" s="267"/>
      <c r="Q216" s="268"/>
      <c r="R216" s="267"/>
      <c r="S216" s="268"/>
      <c r="T216" s="267"/>
      <c r="U216" s="268"/>
      <c r="V216" s="267"/>
      <c r="W216" s="268"/>
      <c r="X216" s="267"/>
      <c r="Y216" s="268"/>
      <c r="Z216" s="267"/>
      <c r="AA216" s="268"/>
      <c r="AB216" s="267"/>
      <c r="AC216" s="268"/>
      <c r="AD216" s="267"/>
    </row>
    <row r="217" spans="1:78" ht="15" customHeight="1">
      <c r="A217" s="72"/>
      <c r="B217" s="207"/>
      <c r="C217" s="80" t="s">
        <v>137</v>
      </c>
      <c r="D217" s="320"/>
      <c r="E217" s="266"/>
      <c r="F217" s="266"/>
      <c r="G217" s="266"/>
      <c r="H217" s="266"/>
      <c r="I217" s="266"/>
      <c r="J217" s="266"/>
      <c r="K217" s="266"/>
      <c r="L217" s="267"/>
      <c r="M217" s="268"/>
      <c r="N217" s="267"/>
      <c r="O217" s="268"/>
      <c r="P217" s="267"/>
      <c r="Q217" s="268"/>
      <c r="R217" s="267"/>
      <c r="S217" s="268"/>
      <c r="T217" s="267"/>
      <c r="U217" s="268"/>
      <c r="V217" s="267"/>
      <c r="W217" s="268"/>
      <c r="X217" s="267"/>
      <c r="Y217" s="268"/>
      <c r="Z217" s="267"/>
      <c r="AA217" s="268"/>
      <c r="AB217" s="267"/>
      <c r="AC217" s="268"/>
      <c r="AD217" s="267"/>
    </row>
    <row r="218" spans="1:78" ht="15" customHeight="1">
      <c r="A218" s="72"/>
      <c r="B218" s="207"/>
      <c r="C218" s="80" t="s">
        <v>138</v>
      </c>
      <c r="D218" s="320"/>
      <c r="E218" s="266"/>
      <c r="F218" s="266"/>
      <c r="G218" s="266"/>
      <c r="H218" s="266"/>
      <c r="I218" s="266"/>
      <c r="J218" s="266"/>
      <c r="K218" s="266"/>
      <c r="L218" s="267"/>
      <c r="M218" s="268"/>
      <c r="N218" s="267"/>
      <c r="O218" s="268"/>
      <c r="P218" s="267"/>
      <c r="Q218" s="268"/>
      <c r="R218" s="267"/>
      <c r="S218" s="268"/>
      <c r="T218" s="267"/>
      <c r="U218" s="268"/>
      <c r="V218" s="267"/>
      <c r="W218" s="268"/>
      <c r="X218" s="267"/>
      <c r="Y218" s="268"/>
      <c r="Z218" s="267"/>
      <c r="AA218" s="268"/>
      <c r="AB218" s="267"/>
      <c r="AC218" s="268"/>
      <c r="AD218" s="267"/>
    </row>
    <row r="219" spans="1:78" ht="15" customHeight="1">
      <c r="A219" s="72"/>
      <c r="B219" s="207"/>
      <c r="C219" s="80" t="s">
        <v>139</v>
      </c>
      <c r="D219" s="320"/>
      <c r="E219" s="266"/>
      <c r="F219" s="266"/>
      <c r="G219" s="266"/>
      <c r="H219" s="266"/>
      <c r="I219" s="266"/>
      <c r="J219" s="266"/>
      <c r="K219" s="266"/>
      <c r="L219" s="267"/>
      <c r="M219" s="268"/>
      <c r="N219" s="267"/>
      <c r="O219" s="268"/>
      <c r="P219" s="267"/>
      <c r="Q219" s="268"/>
      <c r="R219" s="267"/>
      <c r="S219" s="268"/>
      <c r="T219" s="267"/>
      <c r="U219" s="268"/>
      <c r="V219" s="267"/>
      <c r="W219" s="268"/>
      <c r="X219" s="267"/>
      <c r="Y219" s="268"/>
      <c r="Z219" s="267"/>
      <c r="AA219" s="268"/>
      <c r="AB219" s="267"/>
      <c r="AC219" s="268"/>
      <c r="AD219" s="267"/>
    </row>
    <row r="220" spans="1:78" ht="15" customHeight="1">
      <c r="A220" s="72"/>
      <c r="B220" s="207"/>
      <c r="C220" s="80" t="s">
        <v>140</v>
      </c>
      <c r="D220" s="320"/>
      <c r="E220" s="266"/>
      <c r="F220" s="266"/>
      <c r="G220" s="266"/>
      <c r="H220" s="266"/>
      <c r="I220" s="266"/>
      <c r="J220" s="266"/>
      <c r="K220" s="266"/>
      <c r="L220" s="267"/>
      <c r="M220" s="268"/>
      <c r="N220" s="267"/>
      <c r="O220" s="268"/>
      <c r="P220" s="267"/>
      <c r="Q220" s="268"/>
      <c r="R220" s="267"/>
      <c r="S220" s="268"/>
      <c r="T220" s="267"/>
      <c r="U220" s="268"/>
      <c r="V220" s="267"/>
      <c r="W220" s="268"/>
      <c r="X220" s="267"/>
      <c r="Y220" s="268"/>
      <c r="Z220" s="267"/>
      <c r="AA220" s="268"/>
      <c r="AB220" s="267"/>
      <c r="AC220" s="268"/>
      <c r="AD220" s="267"/>
    </row>
    <row r="221" spans="1:78" ht="15" customHeight="1">
      <c r="A221" s="72"/>
      <c r="B221" s="207"/>
      <c r="C221" s="80" t="s">
        <v>141</v>
      </c>
      <c r="D221" s="320"/>
      <c r="E221" s="266"/>
      <c r="F221" s="266"/>
      <c r="G221" s="266"/>
      <c r="H221" s="266"/>
      <c r="I221" s="266"/>
      <c r="J221" s="266"/>
      <c r="K221" s="266"/>
      <c r="L221" s="267"/>
      <c r="M221" s="268"/>
      <c r="N221" s="267"/>
      <c r="O221" s="268"/>
      <c r="P221" s="267"/>
      <c r="Q221" s="268"/>
      <c r="R221" s="267"/>
      <c r="S221" s="268"/>
      <c r="T221" s="267"/>
      <c r="U221" s="268"/>
      <c r="V221" s="267"/>
      <c r="W221" s="268"/>
      <c r="X221" s="267"/>
      <c r="Y221" s="268"/>
      <c r="Z221" s="267"/>
      <c r="AA221" s="268"/>
      <c r="AB221" s="267"/>
      <c r="AC221" s="268"/>
      <c r="AD221" s="267"/>
    </row>
    <row r="222" spans="1:78" ht="15" customHeight="1">
      <c r="A222" s="72"/>
      <c r="B222" s="207"/>
      <c r="C222" s="80" t="s">
        <v>142</v>
      </c>
      <c r="D222" s="320"/>
      <c r="E222" s="266"/>
      <c r="F222" s="266"/>
      <c r="G222" s="266"/>
      <c r="H222" s="266"/>
      <c r="I222" s="266"/>
      <c r="J222" s="266"/>
      <c r="K222" s="266"/>
      <c r="L222" s="267"/>
      <c r="M222" s="268"/>
      <c r="N222" s="267"/>
      <c r="O222" s="268"/>
      <c r="P222" s="267"/>
      <c r="Q222" s="268"/>
      <c r="R222" s="267"/>
      <c r="S222" s="268"/>
      <c r="T222" s="267"/>
      <c r="U222" s="268"/>
      <c r="V222" s="267"/>
      <c r="W222" s="268"/>
      <c r="X222" s="267"/>
      <c r="Y222" s="268"/>
      <c r="Z222" s="267"/>
      <c r="AA222" s="268"/>
      <c r="AB222" s="267"/>
      <c r="AC222" s="268"/>
      <c r="AD222" s="267"/>
    </row>
    <row r="223" spans="1:78" ht="15" customHeight="1">
      <c r="A223" s="72"/>
      <c r="B223" s="207"/>
      <c r="C223" s="80" t="s">
        <v>143</v>
      </c>
      <c r="D223" s="320"/>
      <c r="E223" s="266"/>
      <c r="F223" s="266"/>
      <c r="G223" s="266"/>
      <c r="H223" s="266"/>
      <c r="I223" s="266"/>
      <c r="J223" s="266"/>
      <c r="K223" s="266"/>
      <c r="L223" s="267"/>
      <c r="M223" s="268"/>
      <c r="N223" s="267"/>
      <c r="O223" s="268"/>
      <c r="P223" s="267"/>
      <c r="Q223" s="268"/>
      <c r="R223" s="267"/>
      <c r="S223" s="268"/>
      <c r="T223" s="267"/>
      <c r="U223" s="268"/>
      <c r="V223" s="267"/>
      <c r="W223" s="268"/>
      <c r="X223" s="267"/>
      <c r="Y223" s="268"/>
      <c r="Z223" s="267"/>
      <c r="AA223" s="268"/>
      <c r="AB223" s="267"/>
      <c r="AC223" s="268"/>
      <c r="AD223" s="267"/>
    </row>
    <row r="224" spans="1:78" ht="15" customHeight="1">
      <c r="A224" s="72"/>
      <c r="B224" s="207"/>
      <c r="C224" s="80" t="s">
        <v>144</v>
      </c>
      <c r="D224" s="320"/>
      <c r="E224" s="266"/>
      <c r="F224" s="266"/>
      <c r="G224" s="266"/>
      <c r="H224" s="266"/>
      <c r="I224" s="266"/>
      <c r="J224" s="266"/>
      <c r="K224" s="266"/>
      <c r="L224" s="267"/>
      <c r="M224" s="268"/>
      <c r="N224" s="267"/>
      <c r="O224" s="268"/>
      <c r="P224" s="267"/>
      <c r="Q224" s="268"/>
      <c r="R224" s="267"/>
      <c r="S224" s="268"/>
      <c r="T224" s="267"/>
      <c r="U224" s="268"/>
      <c r="V224" s="267"/>
      <c r="W224" s="268"/>
      <c r="X224" s="267"/>
      <c r="Y224" s="268"/>
      <c r="Z224" s="267"/>
      <c r="AA224" s="268"/>
      <c r="AB224" s="267"/>
      <c r="AC224" s="268"/>
      <c r="AD224" s="267"/>
    </row>
    <row r="225" spans="1:37" ht="15" customHeight="1">
      <c r="A225" s="72"/>
      <c r="B225" s="207"/>
      <c r="C225" s="80" t="s">
        <v>145</v>
      </c>
      <c r="D225" s="320"/>
      <c r="E225" s="266"/>
      <c r="F225" s="266"/>
      <c r="G225" s="266"/>
      <c r="H225" s="266"/>
      <c r="I225" s="266"/>
      <c r="J225" s="266"/>
      <c r="K225" s="266"/>
      <c r="L225" s="267"/>
      <c r="M225" s="268"/>
      <c r="N225" s="267"/>
      <c r="O225" s="268"/>
      <c r="P225" s="267"/>
      <c r="Q225" s="268"/>
      <c r="R225" s="267"/>
      <c r="S225" s="268"/>
      <c r="T225" s="267"/>
      <c r="U225" s="268"/>
      <c r="V225" s="267"/>
      <c r="W225" s="268"/>
      <c r="X225" s="267"/>
      <c r="Y225" s="268"/>
      <c r="Z225" s="267"/>
      <c r="AA225" s="268"/>
      <c r="AB225" s="267"/>
      <c r="AC225" s="268"/>
      <c r="AD225" s="267"/>
    </row>
    <row r="226" spans="1:37" ht="15" customHeight="1">
      <c r="A226" s="72"/>
      <c r="B226" s="207"/>
      <c r="C226" s="80" t="s">
        <v>146</v>
      </c>
      <c r="D226" s="320"/>
      <c r="E226" s="266"/>
      <c r="F226" s="266"/>
      <c r="G226" s="266"/>
      <c r="H226" s="266"/>
      <c r="I226" s="266"/>
      <c r="J226" s="266"/>
      <c r="K226" s="266"/>
      <c r="L226" s="267"/>
      <c r="M226" s="268"/>
      <c r="N226" s="267"/>
      <c r="O226" s="268"/>
      <c r="P226" s="267"/>
      <c r="Q226" s="268"/>
      <c r="R226" s="267"/>
      <c r="S226" s="268"/>
      <c r="T226" s="267"/>
      <c r="U226" s="268"/>
      <c r="V226" s="267"/>
      <c r="W226" s="268"/>
      <c r="X226" s="267"/>
      <c r="Y226" s="268"/>
      <c r="Z226" s="267"/>
      <c r="AA226" s="268"/>
      <c r="AB226" s="267"/>
      <c r="AC226" s="268"/>
      <c r="AD226" s="267"/>
    </row>
    <row r="227" spans="1:37" ht="15" customHeight="1">
      <c r="A227" s="72"/>
      <c r="B227" s="207"/>
      <c r="C227" s="80" t="s">
        <v>147</v>
      </c>
      <c r="D227" s="320"/>
      <c r="E227" s="266"/>
      <c r="F227" s="266"/>
      <c r="G227" s="266"/>
      <c r="H227" s="266"/>
      <c r="I227" s="266"/>
      <c r="J227" s="266"/>
      <c r="K227" s="266"/>
      <c r="L227" s="267"/>
      <c r="M227" s="268"/>
      <c r="N227" s="267"/>
      <c r="O227" s="268"/>
      <c r="P227" s="267"/>
      <c r="Q227" s="268"/>
      <c r="R227" s="267"/>
      <c r="S227" s="268"/>
      <c r="T227" s="267"/>
      <c r="U227" s="268"/>
      <c r="V227" s="267"/>
      <c r="W227" s="268"/>
      <c r="X227" s="267"/>
      <c r="Y227" s="268"/>
      <c r="Z227" s="267"/>
      <c r="AA227" s="268"/>
      <c r="AB227" s="267"/>
      <c r="AC227" s="268"/>
      <c r="AD227" s="267"/>
    </row>
    <row r="228" spans="1:37" ht="15" customHeight="1">
      <c r="A228" s="72"/>
      <c r="B228" s="207"/>
      <c r="C228" s="80" t="s">
        <v>148</v>
      </c>
      <c r="D228" s="320"/>
      <c r="E228" s="266"/>
      <c r="F228" s="266"/>
      <c r="G228" s="266"/>
      <c r="H228" s="266"/>
      <c r="I228" s="266"/>
      <c r="J228" s="266"/>
      <c r="K228" s="266"/>
      <c r="L228" s="267"/>
      <c r="M228" s="268"/>
      <c r="N228" s="267"/>
      <c r="O228" s="268"/>
      <c r="P228" s="267"/>
      <c r="Q228" s="268"/>
      <c r="R228" s="267"/>
      <c r="S228" s="268"/>
      <c r="T228" s="267"/>
      <c r="U228" s="268"/>
      <c r="V228" s="267"/>
      <c r="W228" s="268"/>
      <c r="X228" s="267"/>
      <c r="Y228" s="268"/>
      <c r="Z228" s="267"/>
      <c r="AA228" s="268"/>
      <c r="AB228" s="267"/>
      <c r="AC228" s="268"/>
      <c r="AD228" s="267"/>
    </row>
    <row r="229" spans="1:37" ht="15" customHeight="1">
      <c r="A229" s="72"/>
      <c r="B229" s="207"/>
      <c r="C229" s="80" t="s">
        <v>149</v>
      </c>
      <c r="D229" s="320"/>
      <c r="E229" s="266"/>
      <c r="F229" s="266"/>
      <c r="G229" s="266"/>
      <c r="H229" s="266"/>
      <c r="I229" s="266"/>
      <c r="J229" s="266"/>
      <c r="K229" s="266"/>
      <c r="L229" s="267"/>
      <c r="M229" s="268"/>
      <c r="N229" s="267"/>
      <c r="O229" s="268"/>
      <c r="P229" s="267"/>
      <c r="Q229" s="268"/>
      <c r="R229" s="267"/>
      <c r="S229" s="268"/>
      <c r="T229" s="267"/>
      <c r="U229" s="268"/>
      <c r="V229" s="267"/>
      <c r="W229" s="268"/>
      <c r="X229" s="267"/>
      <c r="Y229" s="268"/>
      <c r="Z229" s="267"/>
      <c r="AA229" s="268"/>
      <c r="AB229" s="267"/>
      <c r="AC229" s="268"/>
      <c r="AD229" s="267"/>
    </row>
    <row r="230" spans="1:37" ht="15" customHeight="1">
      <c r="A230" s="72"/>
      <c r="B230" s="207"/>
      <c r="C230" s="80" t="s">
        <v>150</v>
      </c>
      <c r="D230" s="320"/>
      <c r="E230" s="266"/>
      <c r="F230" s="266"/>
      <c r="G230" s="266"/>
      <c r="H230" s="266"/>
      <c r="I230" s="266"/>
      <c r="J230" s="266"/>
      <c r="K230" s="266"/>
      <c r="L230" s="267"/>
      <c r="M230" s="268"/>
      <c r="N230" s="267"/>
      <c r="O230" s="268"/>
      <c r="P230" s="267"/>
      <c r="Q230" s="268"/>
      <c r="R230" s="267"/>
      <c r="S230" s="268"/>
      <c r="T230" s="267"/>
      <c r="U230" s="268"/>
      <c r="V230" s="267"/>
      <c r="W230" s="268"/>
      <c r="X230" s="267"/>
      <c r="Y230" s="268"/>
      <c r="Z230" s="267"/>
      <c r="AA230" s="268"/>
      <c r="AB230" s="267"/>
      <c r="AC230" s="268"/>
      <c r="AD230" s="267"/>
    </row>
    <row r="231" spans="1:37" ht="15" customHeight="1">
      <c r="A231" s="72"/>
      <c r="B231" s="207"/>
      <c r="C231" s="80" t="s">
        <v>151</v>
      </c>
      <c r="D231" s="320"/>
      <c r="E231" s="266"/>
      <c r="F231" s="266"/>
      <c r="G231" s="266"/>
      <c r="H231" s="266"/>
      <c r="I231" s="266"/>
      <c r="J231" s="266"/>
      <c r="K231" s="266"/>
      <c r="L231" s="267"/>
      <c r="M231" s="268"/>
      <c r="N231" s="267"/>
      <c r="O231" s="268"/>
      <c r="P231" s="267"/>
      <c r="Q231" s="268"/>
      <c r="R231" s="267"/>
      <c r="S231" s="268"/>
      <c r="T231" s="267"/>
      <c r="U231" s="268"/>
      <c r="V231" s="267"/>
      <c r="W231" s="268"/>
      <c r="X231" s="267"/>
      <c r="Y231" s="268"/>
      <c r="Z231" s="267"/>
      <c r="AA231" s="268"/>
      <c r="AB231" s="267"/>
      <c r="AC231" s="268"/>
      <c r="AD231" s="267"/>
    </row>
    <row r="232" spans="1:37" ht="15" customHeight="1">
      <c r="A232" s="72"/>
      <c r="B232" s="207"/>
      <c r="C232" s="80" t="s">
        <v>152</v>
      </c>
      <c r="D232" s="320"/>
      <c r="E232" s="266"/>
      <c r="F232" s="266"/>
      <c r="G232" s="266"/>
      <c r="H232" s="266"/>
      <c r="I232" s="266"/>
      <c r="J232" s="266"/>
      <c r="K232" s="266"/>
      <c r="L232" s="267"/>
      <c r="M232" s="268"/>
      <c r="N232" s="267"/>
      <c r="O232" s="268"/>
      <c r="P232" s="267"/>
      <c r="Q232" s="268"/>
      <c r="R232" s="267"/>
      <c r="S232" s="268"/>
      <c r="T232" s="267"/>
      <c r="U232" s="268"/>
      <c r="V232" s="267"/>
      <c r="W232" s="268"/>
      <c r="X232" s="267"/>
      <c r="Y232" s="268"/>
      <c r="Z232" s="267"/>
      <c r="AA232" s="268"/>
      <c r="AB232" s="267"/>
      <c r="AC232" s="268"/>
      <c r="AD232" s="267"/>
    </row>
    <row r="233" spans="1:37" ht="15" customHeight="1">
      <c r="A233" s="72"/>
      <c r="B233" s="207"/>
      <c r="C233" s="80" t="s">
        <v>153</v>
      </c>
      <c r="D233" s="320"/>
      <c r="E233" s="266"/>
      <c r="F233" s="266"/>
      <c r="G233" s="266"/>
      <c r="H233" s="266"/>
      <c r="I233" s="266"/>
      <c r="J233" s="266"/>
      <c r="K233" s="266"/>
      <c r="L233" s="267"/>
      <c r="M233" s="268"/>
      <c r="N233" s="267"/>
      <c r="O233" s="268"/>
      <c r="P233" s="267"/>
      <c r="Q233" s="268"/>
      <c r="R233" s="267"/>
      <c r="S233" s="268"/>
      <c r="T233" s="267"/>
      <c r="U233" s="268"/>
      <c r="V233" s="267"/>
      <c r="W233" s="268"/>
      <c r="X233" s="267"/>
      <c r="Y233" s="268"/>
      <c r="Z233" s="267"/>
      <c r="AA233" s="268"/>
      <c r="AB233" s="267"/>
      <c r="AC233" s="268"/>
      <c r="AD233" s="267"/>
    </row>
    <row r="234" spans="1:37" ht="15" customHeight="1">
      <c r="A234" s="72"/>
      <c r="B234" s="207"/>
      <c r="C234" s="80" t="s">
        <v>154</v>
      </c>
      <c r="D234" s="320"/>
      <c r="E234" s="266"/>
      <c r="F234" s="266"/>
      <c r="G234" s="266"/>
      <c r="H234" s="266"/>
      <c r="I234" s="266"/>
      <c r="J234" s="266"/>
      <c r="K234" s="266"/>
      <c r="L234" s="267"/>
      <c r="M234" s="268"/>
      <c r="N234" s="267"/>
      <c r="O234" s="268"/>
      <c r="P234" s="267"/>
      <c r="Q234" s="268"/>
      <c r="R234" s="267"/>
      <c r="S234" s="268"/>
      <c r="T234" s="267"/>
      <c r="U234" s="268"/>
      <c r="V234" s="267"/>
      <c r="W234" s="268"/>
      <c r="X234" s="267"/>
      <c r="Y234" s="268"/>
      <c r="Z234" s="267"/>
      <c r="AA234" s="268"/>
      <c r="AB234" s="267"/>
      <c r="AC234" s="268"/>
      <c r="AD234" s="267"/>
    </row>
    <row r="235" spans="1:37" ht="15" customHeight="1">
      <c r="A235" s="72"/>
      <c r="B235" s="207"/>
      <c r="C235" s="80" t="s">
        <v>155</v>
      </c>
      <c r="D235" s="320"/>
      <c r="E235" s="266"/>
      <c r="F235" s="266"/>
      <c r="G235" s="266"/>
      <c r="H235" s="266"/>
      <c r="I235" s="266"/>
      <c r="J235" s="266"/>
      <c r="K235" s="266"/>
      <c r="L235" s="267"/>
      <c r="M235" s="268"/>
      <c r="N235" s="267"/>
      <c r="O235" s="268"/>
      <c r="P235" s="267"/>
      <c r="Q235" s="268"/>
      <c r="R235" s="267"/>
      <c r="S235" s="268"/>
      <c r="T235" s="267"/>
      <c r="U235" s="268"/>
      <c r="V235" s="267"/>
      <c r="W235" s="268"/>
      <c r="X235" s="267"/>
      <c r="Y235" s="268"/>
      <c r="Z235" s="267"/>
      <c r="AA235" s="268"/>
      <c r="AB235" s="267"/>
      <c r="AC235" s="268"/>
      <c r="AD235" s="267"/>
    </row>
    <row r="236" spans="1:37" ht="15" customHeight="1">
      <c r="A236" s="72"/>
      <c r="B236" s="207"/>
      <c r="C236" s="15"/>
      <c r="D236" s="15"/>
      <c r="E236" s="15"/>
      <c r="F236" s="15"/>
      <c r="G236" s="15"/>
      <c r="H236" s="15"/>
      <c r="I236" s="15"/>
      <c r="J236" s="15"/>
      <c r="K236" s="15"/>
      <c r="L236" s="81" t="s">
        <v>211</v>
      </c>
      <c r="M236" s="268">
        <f>IF(AND(SUM(M211:M235)=0,COUNTIF(M211:M235,"NS")&gt;0),"NS",IF(AND(SUM(M211:M235)=0, COUNTIF(M211:M235,"NA")&gt;0),"NA",SUM(M211:M235)))</f>
        <v>0</v>
      </c>
      <c r="N236" s="267"/>
      <c r="O236" s="268">
        <f>IF(AND(SUM(O211:O235)=0,COUNTIF(O211:O235,"NS")&gt;0),"NS",IF(AND(SUM(O211:O235)=0, COUNTIF(O211:O235,"NA")&gt;0),"NA",SUM(O211:O235)))</f>
        <v>0</v>
      </c>
      <c r="P236" s="267"/>
      <c r="Q236" s="268">
        <f>IF(AND(SUM(Q211:Q235)=0,COUNTIF(Q211:Q235,"NS")&gt;0),"NS",IF(AND(SUM(Q211:Q235)=0, COUNTIF(Q211:Q235,"NA")&gt;0),"NA",SUM(Q211:Q235)))</f>
        <v>0</v>
      </c>
      <c r="R236" s="267"/>
      <c r="S236" s="268">
        <f>IF(AND(SUM(S211:S235)=0,COUNTIF(S211:S235,"NS")&gt;0),"NS",IF(AND(SUM(S211:S235)=0, COUNTIF(S211:S235,"NA")&gt;0),"NA",SUM(S211:S235)))</f>
        <v>0</v>
      </c>
      <c r="T236" s="267"/>
      <c r="U236" s="268">
        <f>IF(AND(SUM(U211:U235)=0,COUNTIF(U211:U235,"NS")&gt;0),"NS",IF(AND(SUM(U211:U235)=0, COUNTIF(U211:U235,"NA")&gt;0),"NA",SUM(U211:U235)))</f>
        <v>0</v>
      </c>
      <c r="V236" s="267"/>
      <c r="W236" s="268">
        <f>IF(AND(SUM(W211:W235)=0,COUNTIF(W211:W235,"NS")&gt;0),"NS",IF(AND(SUM(W211:W235)=0, COUNTIF(W211:W235,"NA")&gt;0),"NA",SUM(W211:W235)))</f>
        <v>0</v>
      </c>
      <c r="X236" s="267"/>
      <c r="Y236" s="268">
        <f>IF(AND(SUM(Y211:Y235)=0,COUNTIF(Y211:Y235,"NS")&gt;0),"NS",IF(AND(SUM(Y211:Y235)=0, COUNTIF(Y211:Y235,"NA")&gt;0),"NA",SUM(Y211:Y235)))</f>
        <v>0</v>
      </c>
      <c r="Z236" s="267"/>
      <c r="AA236" s="268">
        <f>IF(AND(SUM(AA211:AA235)=0,COUNTIF(AA211:AA235,"NS")&gt;0),"NS",IF(AND(SUM(AA211:AA235)=0, COUNTIF(AA211:AA235,"NA")&gt;0),"NA",SUM(AA211:AA235)))</f>
        <v>0</v>
      </c>
      <c r="AB236" s="267"/>
      <c r="AC236" s="268">
        <f>IF(AND(SUM(AC211:AC235)=0,COUNTIF(AC211:AC235,"NS")&gt;0),"NS",IF(AND(SUM(AC211:AC235)=0, COUNTIF(AC211:AC235,"NA")&gt;0),"NA",SUM(AC211:AC235)))</f>
        <v>0</v>
      </c>
      <c r="AD236" s="267"/>
    </row>
    <row r="237" spans="1:37" ht="15" customHeight="1">
      <c r="A237" s="72"/>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c r="AA237" s="207"/>
      <c r="AB237" s="207"/>
      <c r="AC237" s="207"/>
      <c r="AD237" s="207"/>
      <c r="AF237">
        <f>IF(SUM(AF211:AF236,AP211:AP236,AZ211:AZ236,BJ211:BJ236,BT211:BT236)&gt;0,1,0)</f>
        <v>0</v>
      </c>
      <c r="AG237">
        <f>IF(SUM(AG211:AG236,AQ211:AQ236,BA211:BA236,BK211:BK236,BU211:BU236)&gt;0,2,0)</f>
        <v>0</v>
      </c>
      <c r="AH237">
        <f>IF(SUM(AH211:AH236,AR211:AR236,BB211:BB236,BL211:BL236,BV211:BV236)&gt;0,4,0)</f>
        <v>0</v>
      </c>
      <c r="AI237">
        <f>IF(SUM(AI211:AI236,AS211:AS236,BC211:BC236,BM211:BM236,BW211:BW236)&gt;0,4,0)</f>
        <v>0</v>
      </c>
      <c r="AJ237">
        <f>IF(SUM(AJ211:AJ236,AT211:AT236,BD211:BD236,BN211:BN236,BX211:BX236)&gt;0,5,0)</f>
        <v>0</v>
      </c>
      <c r="AK237">
        <f>IF(SUM(AK211:AK236,AU211:AU236,BE211:BE236,BO211:BO236,BY211:BY236)&gt;0,6,0)</f>
        <v>0</v>
      </c>
    </row>
    <row r="238" spans="1:37" ht="24" customHeight="1">
      <c r="A238" s="72"/>
      <c r="B238" s="207"/>
      <c r="C238" s="321" t="s">
        <v>187</v>
      </c>
      <c r="D238" s="256"/>
      <c r="E238" s="256"/>
      <c r="F238" s="256"/>
      <c r="G238" s="256"/>
      <c r="H238" s="256"/>
      <c r="I238" s="256"/>
      <c r="J238" s="256"/>
      <c r="K238" s="256"/>
      <c r="L238" s="256"/>
      <c r="M238" s="256"/>
      <c r="N238" s="256"/>
      <c r="O238" s="256"/>
      <c r="P238" s="256"/>
      <c r="Q238" s="256"/>
      <c r="R238" s="256"/>
      <c r="S238" s="256"/>
      <c r="T238" s="256"/>
      <c r="U238" s="256"/>
      <c r="V238" s="256"/>
      <c r="W238" s="256"/>
      <c r="X238" s="256"/>
      <c r="Y238" s="256"/>
      <c r="Z238" s="256"/>
      <c r="AA238" s="256"/>
      <c r="AB238" s="256"/>
      <c r="AC238" s="256"/>
      <c r="AD238" s="256"/>
      <c r="AH238">
        <f>SUM(AF237:AH237)</f>
        <v>0</v>
      </c>
      <c r="AK238">
        <f>SUM(AI237:AK237)</f>
        <v>0</v>
      </c>
    </row>
    <row r="239" spans="1:37" ht="60" customHeight="1">
      <c r="A239" s="72"/>
      <c r="B239" s="207"/>
      <c r="C239" s="322"/>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c r="AC239" s="323"/>
      <c r="AD239" s="324"/>
      <c r="AH239" t="e">
        <f ca="1">CAMBIAR(AH238,0,"",1,"El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9" t="e">
        <f ca="1">CAMBIAR(AK238,0,"",4,"Hay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 spans="1:37" ht="15" customHeight="1">
      <c r="A240" s="72"/>
      <c r="B240" s="207"/>
      <c r="C240" s="247" t="e">
        <f ca="1">AH239</f>
        <v>#NAME?</v>
      </c>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c r="AA240" s="207"/>
      <c r="AB240" s="207"/>
      <c r="AC240" s="207"/>
      <c r="AD240" s="207"/>
    </row>
    <row r="241" spans="1:78" ht="15" customHeight="1">
      <c r="A241" s="72"/>
      <c r="B241" s="207"/>
      <c r="C241" s="247" t="e">
        <f ca="1">AK239</f>
        <v>#NAME?</v>
      </c>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c r="AA241" s="207"/>
      <c r="AB241" s="207"/>
      <c r="AC241" s="207"/>
      <c r="AD241" s="207"/>
    </row>
    <row r="242" spans="1:78" ht="15" customHeight="1">
      <c r="A242" s="83"/>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1:78" ht="15" customHeight="1">
      <c r="A243" s="72"/>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c r="AA243" s="207"/>
      <c r="AB243" s="207"/>
      <c r="AC243" s="207"/>
      <c r="AD243" s="207"/>
    </row>
    <row r="244" spans="1:78" ht="15" customHeight="1">
      <c r="A244" s="72"/>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row>
    <row r="245" spans="1:78" ht="15" customHeight="1">
      <c r="A245" s="83"/>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1:78" ht="24" customHeight="1">
      <c r="A246" s="72" t="s">
        <v>244</v>
      </c>
      <c r="B246" s="326" t="s">
        <v>245</v>
      </c>
      <c r="C246" s="256"/>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c r="AC246" s="256"/>
      <c r="AD246" s="256"/>
    </row>
    <row r="247" spans="1:78" ht="15" customHeight="1">
      <c r="A247" s="72"/>
      <c r="B247" s="207"/>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1:78" ht="24" customHeight="1">
      <c r="A248" s="72"/>
      <c r="B248" s="207"/>
      <c r="C248" s="265" t="s">
        <v>185</v>
      </c>
      <c r="D248" s="278"/>
      <c r="E248" s="278"/>
      <c r="F248" s="278"/>
      <c r="G248" s="278"/>
      <c r="H248" s="278"/>
      <c r="I248" s="278"/>
      <c r="J248" s="278"/>
      <c r="K248" s="278"/>
      <c r="L248" s="279"/>
      <c r="M248" s="265" t="s">
        <v>246</v>
      </c>
      <c r="N248" s="266"/>
      <c r="O248" s="266"/>
      <c r="P248" s="266"/>
      <c r="Q248" s="266"/>
      <c r="R248" s="266"/>
      <c r="S248" s="266"/>
      <c r="T248" s="266"/>
      <c r="U248" s="266"/>
      <c r="V248" s="266"/>
      <c r="W248" s="266"/>
      <c r="X248" s="266"/>
      <c r="Y248" s="266"/>
      <c r="Z248" s="266"/>
      <c r="AA248" s="266"/>
      <c r="AB248" s="266"/>
      <c r="AC248" s="266"/>
      <c r="AD248" s="267"/>
    </row>
    <row r="249" spans="1:78" ht="15" customHeight="1">
      <c r="A249" s="72"/>
      <c r="B249" s="207"/>
      <c r="C249" s="280"/>
      <c r="D249" s="256"/>
      <c r="E249" s="256"/>
      <c r="F249" s="256"/>
      <c r="G249" s="256"/>
      <c r="H249" s="256"/>
      <c r="I249" s="256"/>
      <c r="J249" s="256"/>
      <c r="K249" s="256"/>
      <c r="L249" s="281"/>
      <c r="M249" s="346" t="s">
        <v>201</v>
      </c>
      <c r="N249" s="279"/>
      <c r="O249" s="428" t="s">
        <v>202</v>
      </c>
      <c r="P249" s="281"/>
      <c r="Q249" s="428" t="s">
        <v>203</v>
      </c>
      <c r="R249" s="281"/>
      <c r="S249" s="268" t="s">
        <v>247</v>
      </c>
      <c r="T249" s="266"/>
      <c r="U249" s="266"/>
      <c r="V249" s="266"/>
      <c r="W249" s="266"/>
      <c r="X249" s="267"/>
      <c r="Y249" s="268" t="s">
        <v>248</v>
      </c>
      <c r="Z249" s="266"/>
      <c r="AA249" s="266"/>
      <c r="AB249" s="266"/>
      <c r="AC249" s="266"/>
      <c r="AD249" s="267"/>
    </row>
    <row r="250" spans="1:78" ht="48" customHeight="1">
      <c r="A250" s="72"/>
      <c r="B250" s="207"/>
      <c r="C250" s="282"/>
      <c r="D250" s="272"/>
      <c r="E250" s="272"/>
      <c r="F250" s="272"/>
      <c r="G250" s="272"/>
      <c r="H250" s="272"/>
      <c r="I250" s="272"/>
      <c r="J250" s="272"/>
      <c r="K250" s="272"/>
      <c r="L250" s="283"/>
      <c r="M250" s="282"/>
      <c r="N250" s="283"/>
      <c r="O250" s="282"/>
      <c r="P250" s="283"/>
      <c r="Q250" s="282"/>
      <c r="R250" s="283"/>
      <c r="S250" s="427" t="s">
        <v>234</v>
      </c>
      <c r="T250" s="283"/>
      <c r="U250" s="428" t="s">
        <v>202</v>
      </c>
      <c r="V250" s="283"/>
      <c r="W250" s="428" t="s">
        <v>203</v>
      </c>
      <c r="X250" s="283"/>
      <c r="Y250" s="427" t="s">
        <v>234</v>
      </c>
      <c r="Z250" s="283"/>
      <c r="AA250" s="428" t="s">
        <v>202</v>
      </c>
      <c r="AB250" s="283"/>
      <c r="AC250" s="428" t="s">
        <v>203</v>
      </c>
      <c r="AD250" s="283"/>
      <c r="AF250" t="s">
        <v>204</v>
      </c>
      <c r="AG250" t="s">
        <v>205</v>
      </c>
      <c r="AH250" t="s">
        <v>206</v>
      </c>
      <c r="AI250" t="s">
        <v>207</v>
      </c>
      <c r="AJ250" t="s">
        <v>208</v>
      </c>
      <c r="AK250" t="s">
        <v>209</v>
      </c>
      <c r="AL250" t="s">
        <v>210</v>
      </c>
      <c r="AP250" t="s">
        <v>204</v>
      </c>
      <c r="AQ250" t="s">
        <v>205</v>
      </c>
      <c r="AR250" t="s">
        <v>206</v>
      </c>
      <c r="AS250" t="s">
        <v>207</v>
      </c>
      <c r="AT250" t="s">
        <v>208</v>
      </c>
      <c r="AU250" t="s">
        <v>209</v>
      </c>
      <c r="AV250" t="s">
        <v>210</v>
      </c>
      <c r="AZ250" t="s">
        <v>204</v>
      </c>
      <c r="BA250" t="s">
        <v>205</v>
      </c>
      <c r="BB250" t="s">
        <v>206</v>
      </c>
      <c r="BC250" t="s">
        <v>207</v>
      </c>
      <c r="BD250" t="s">
        <v>208</v>
      </c>
      <c r="BE250" t="s">
        <v>209</v>
      </c>
      <c r="BF250" t="s">
        <v>210</v>
      </c>
      <c r="BJ250" t="s">
        <v>204</v>
      </c>
      <c r="BK250" t="s">
        <v>205</v>
      </c>
      <c r="BL250" t="s">
        <v>206</v>
      </c>
      <c r="BM250" t="s">
        <v>207</v>
      </c>
      <c r="BN250" t="s">
        <v>208</v>
      </c>
      <c r="BO250" t="s">
        <v>209</v>
      </c>
      <c r="BP250" t="s">
        <v>210</v>
      </c>
      <c r="BT250" t="s">
        <v>204</v>
      </c>
      <c r="BU250" t="s">
        <v>205</v>
      </c>
      <c r="BV250" t="s">
        <v>206</v>
      </c>
      <c r="BW250" t="s">
        <v>207</v>
      </c>
      <c r="BX250" t="s">
        <v>208</v>
      </c>
      <c r="BY250" t="s">
        <v>209</v>
      </c>
      <c r="BZ250" t="s">
        <v>210</v>
      </c>
    </row>
    <row r="251" spans="1:78" ht="15" customHeight="1">
      <c r="A251" s="72"/>
      <c r="B251" s="207"/>
      <c r="C251" s="79" t="s">
        <v>131</v>
      </c>
      <c r="D251" s="320"/>
      <c r="E251" s="266"/>
      <c r="F251" s="266"/>
      <c r="G251" s="266"/>
      <c r="H251" s="266"/>
      <c r="I251" s="266"/>
      <c r="J251" s="266"/>
      <c r="K251" s="266"/>
      <c r="L251" s="267"/>
      <c r="M251" s="268"/>
      <c r="N251" s="267"/>
      <c r="O251" s="268"/>
      <c r="P251" s="267"/>
      <c r="Q251" s="268"/>
      <c r="R251" s="267"/>
      <c r="S251" s="268"/>
      <c r="T251" s="267"/>
      <c r="U251" s="268"/>
      <c r="V251" s="267"/>
      <c r="W251" s="268"/>
      <c r="X251" s="267"/>
      <c r="Y251" s="268"/>
      <c r="Z251" s="267"/>
      <c r="AA251" s="268"/>
      <c r="AB251" s="267"/>
      <c r="AC251" s="268"/>
      <c r="AD251" s="267"/>
      <c r="AF251">
        <f>IF(AND(S251=0,OR(SUM(U251:W251)&gt;0,COUNTIF(S251:W251,"NS")&gt;0)),1,0)</f>
        <v>0</v>
      </c>
      <c r="AG251">
        <f>IF(OR(AND(S251="NS",SUM(U251:W251)&gt;0),AND(S251="NS",COUNTIF(S251:W251,"NS")&lt;2)),1,0)</f>
        <v>0</v>
      </c>
      <c r="AH251">
        <f>IF(AND(S251="NA",OR(SUM(U251:W251)&gt;0,COUNTIF(S251:W251,"NS")&gt;0,COUNTIF(S251:W251,"NA")&gt;1)),1,0)</f>
        <v>0</v>
      </c>
      <c r="AI251">
        <f>IF(AND(COUNTBLANK(S251)+COUNTBLANK(U251)+COUNTBLANK(W251)&gt;0,COUNTBLANK(S251)+COUNTBLANK(U251)+COUNTBLANK(W251)&lt;3,S251&lt;&gt;"NA"),1,0)</f>
        <v>0</v>
      </c>
      <c r="AJ251">
        <f>IF(AND(IF(OR(SUM(U251:W251)=S251,S251="",AND(S251&gt;0,COUNTIF(S251:W251,"NS")=2)),0,1)=1,S251&lt;&gt;"NS",S251&lt;&gt;"NA"),1,0)</f>
        <v>0</v>
      </c>
      <c r="AK251">
        <f>IF(COUNTIF(S251:W251,"=*")&lt;&gt;SUM(COUNTIF(S251:W251,"NS"),COUNTIF(S251:W251,"NA")),1,0)</f>
        <v>0</v>
      </c>
      <c r="AL251">
        <f>IF(SUM(AF251:AK251)&gt;0,1,0)</f>
        <v>0</v>
      </c>
      <c r="AP251">
        <f>IF(AND(Y251=0,OR(SUM(AA251:AC251)&gt;0,COUNTIF(Y251:AC251,"NS")&gt;0)),1,0)</f>
        <v>0</v>
      </c>
      <c r="AQ251">
        <f>IF(OR(AND(Y251="NS",SUM(AA251:AC251)&gt;0),AND(Y251="NS",COUNTIF(Y251:AC251,"NS")&lt;2)),1,0)</f>
        <v>0</v>
      </c>
      <c r="AR251">
        <f>IF(AND(Y251="NA",OR(SUM(AA251:AC251)&gt;0,COUNTIF(Y251:AC251,"NS")&gt;0,COUNTIF(Y251:AC251,"NA")&gt;1)),1,0)</f>
        <v>0</v>
      </c>
      <c r="AS251">
        <f>IF(AND(COUNTBLANK(Y251)+COUNTBLANK(AA251)+COUNTBLANK(AC251)&gt;0,COUNTBLANK(Y251)+COUNTBLANK(AA251)+COUNTBLANK(AC251)&lt;3,Y251&lt;&gt;"NA"),1,0)</f>
        <v>0</v>
      </c>
      <c r="AT251">
        <f>IF(AND(IF(OR(SUM(AA251:AC251)=Y251,Y251="",AND(Y251&gt;0,COUNTIF(Y251:AC251,"NS")=2)),0,1)=1,Y251&lt;&gt;"NS",Y251&lt;&gt;"NA"),1,0)</f>
        <v>0</v>
      </c>
      <c r="AU251">
        <f>IF(COUNTIF(Y251:AC251,"=*")&lt;&gt;SUM(COUNTIF(Y251:AC251,"NS"),COUNTIF(Y251:AC251,"NA")),1,0)</f>
        <v>0</v>
      </c>
      <c r="AV251">
        <f>IF(SUM(AP251:AU251)&gt;0,1,0)</f>
        <v>0</v>
      </c>
      <c r="AZ251">
        <f>IF(AND(O251=0,OR(SUM(U251,AA251)&gt;0,COUNTIF(O251,"NS")+COUNTIF(U251,"NS")+COUNTIF(AA251,"NS")&gt;0)),1,0)</f>
        <v>0</v>
      </c>
      <c r="BA251">
        <f>IF(OR(AND(O251="NS",SUM(U251,AA251)&gt;0),AND(O251="NS",COUNTIF(O251,"NS")+COUNTIF(U251,"NS")+COUNTIF(AA251,"NS")&lt;2)),1,0)</f>
        <v>0</v>
      </c>
      <c r="BB251">
        <f>IF(AND(O251="NA",OR(SUM(U251,AA251)&gt;0,COUNTIF(O251,"NS")+COUNTIF(U251,"NS")+COUNTIF(AA251,"NS")&gt;0,COUNTIF(O251,"NA")+COUNTIF(U251,"NA")+COUNTIF(AA251,"NA")&gt;1)),1,0)</f>
        <v>0</v>
      </c>
      <c r="BC251">
        <f>IF(AND(COUNTBLANK(O251)+COUNTBLANK(U251)+COUNTBLANK(AA251)&gt;0,COUNTBLANK(O251)+COUNTBLANK(U251)+COUNTBLANK(AA251)&lt;3,O251&lt;&gt;"NA"),1,0)</f>
        <v>0</v>
      </c>
      <c r="BD251">
        <f>IF(AND(IF(OR(SUM(U251,AA251)=O251,O251="",AND(O251&gt;0,COUNTIF(O251,"NS")+COUNTIF(U251,"NS")+COUNTIF(AA251,"NS")=2)),0,1)=1,O251&lt;&gt;"NS",O251&lt;&gt;"NA"),1,0)</f>
        <v>0</v>
      </c>
      <c r="BE251">
        <f>IF(COUNTIF(O251,"=*")+COUNTIF(U251,"=*")+COUNTIF(AA251,"=*")&lt;&gt;SUM(COUNTIF(O251,"NS")+COUNTIF(U251,"NS")+COUNTIF(AA251,"NS"),COUNTIF(O251,"NA")+COUNTIF(U251,"NA")+COUNTIF(AA251,"NA")),1,0)</f>
        <v>0</v>
      </c>
      <c r="BF251">
        <f>IF(SUM(AZ251:BE251)&gt;0,1,0)</f>
        <v>0</v>
      </c>
      <c r="BJ251">
        <f>IF(AND(Q251=0,OR(SUM(W251,AC251)&gt;0,COUNTIF(Q251,"NS")+COUNTIF(W251,"NS")+COUNTIF(AC251,"NS")&gt;0)),1,0)</f>
        <v>0</v>
      </c>
      <c r="BK251">
        <f>IF(OR(AND(Q251="NS",SUM(W251,AC251)&gt;0),AND(Q251="NS",COUNTIF(Q251,"NS")+COUNTIF(W251,"NS")+COUNTIF(AC251,"NS")&lt;2)),1,0)</f>
        <v>0</v>
      </c>
      <c r="BL251">
        <f>IF(AND(Q251="NA",OR(SUM(W251,AC251)&gt;0,COUNTIF(Q251,"NS")+COUNTIF(W251,"NS")+COUNTIF(AC251,"NS")&gt;0,COUNTIF(Q251,"NA")+COUNTIF(W251,"NA")+COUNTIF(AC251,"NA")&gt;1)),1,0)</f>
        <v>0</v>
      </c>
      <c r="BM251">
        <f>IF(AND(COUNTBLANK(Q251)+COUNTBLANK(W251)+COUNTBLANK(AC251)&gt;0,COUNTBLANK(Q251)+COUNTBLANK(W251)+COUNTBLANK(AC251)&lt;3,Q251&lt;&gt;"NA"),1,0)</f>
        <v>0</v>
      </c>
      <c r="BN251">
        <f>IF(AND(IF(OR(SUM(W251,AC251)=Q251,Q251="",AND(Q251&gt;0,COUNTIF(Q251,"NS")+COUNTIF(W251,"NS")+COUNTIF(AC251,"NS")=2)),0,1)=1,Q251&lt;&gt;"NS",Q251&lt;&gt;"NA"),1,0)</f>
        <v>0</v>
      </c>
      <c r="BO251">
        <f>IF(COUNTIF(Q251,"=*")+COUNTIF(W251,"=*")+COUNTIF(AC251,"=*")&lt;&gt;SUM(COUNTIF(Q251,"NS")+COUNTIF(W251,"NS")+COUNTIF(AC251,"NS"),COUNTIF(Q251,"NA")+COUNTIF(W251,"NA")+COUNTIF(AC251,"NA")),1,0)</f>
        <v>0</v>
      </c>
      <c r="BP251">
        <f>IF(SUM(BJ251:BO251)&gt;0,1,0)</f>
        <v>0</v>
      </c>
      <c r="BT251">
        <f>IF(AND(M251=0,OR(SUM(S251,Y251)&gt;0,COUNTIF(M251,"NS")+COUNTIF(S251,"NS")+COUNTIF(Y251,"NS")&gt;0)),1,0)</f>
        <v>0</v>
      </c>
      <c r="BU251">
        <f>IF(OR(AND(M251="NS",SUM(S251,Y251)&gt;0),AND(M251="NS",COUNTIF(M251,"NS")+COUNTIF(S251,"NS")+COUNTIF(Y251,"NS")&lt;2)),1,0)</f>
        <v>0</v>
      </c>
      <c r="BV251">
        <f>IF(AND(M251="NA",OR(SUM(S251,Y251)&gt;0,COUNTIF(M251,"NS")+COUNTIF(S251,"NS")+COUNTIF(Y251,"NS")&gt;0,COUNTIF(M251,"NA")+COUNTIF(S251,"NA")+COUNTIF(Y251,"NA")&gt;1)),1,0)</f>
        <v>0</v>
      </c>
      <c r="BW251">
        <f>IF(AND(COUNTBLANK(M251)+COUNTBLANK(S251)+COUNTBLANK(Y251)&gt;0,COUNTBLANK(M251)+COUNTBLANK(S251)+COUNTBLANK(Y251)&lt;3,M251&lt;&gt;"NA"),1,0)</f>
        <v>0</v>
      </c>
      <c r="BX251">
        <f>IF(AND(IF(OR(SUM(S251,Y251)=M251,M251="",AND(M251&gt;0,COUNTIF(M251,"NS")+COUNTIF(S251,"NS")+COUNTIF(Y251,"NS")=2)),0,1)=1,M251&lt;&gt;"NS",M251&lt;&gt;"NA"),1,0)</f>
        <v>0</v>
      </c>
      <c r="BY251">
        <f>IF(COUNTIF(M251,"=*")+COUNTIF(S251,"=*")+COUNTIF(Y251,"=*")&lt;&gt;SUM(COUNTIF(M251,"NS")+COUNTIF(S251,"NS")+COUNTIF(Y251,"NS"),COUNTIF(M251,"NA")+COUNTIF(S251,"NA")+COUNTIF(Y251,"NA")),1,0)</f>
        <v>0</v>
      </c>
      <c r="BZ251">
        <f>IF(SUM(BT251:BY251)&gt;0,1,0)</f>
        <v>0</v>
      </c>
    </row>
    <row r="252" spans="1:78" ht="15" customHeight="1">
      <c r="A252" s="72"/>
      <c r="B252" s="207"/>
      <c r="C252" s="80" t="s">
        <v>132</v>
      </c>
      <c r="D252" s="320"/>
      <c r="E252" s="266"/>
      <c r="F252" s="266"/>
      <c r="G252" s="266"/>
      <c r="H252" s="266"/>
      <c r="I252" s="266"/>
      <c r="J252" s="266"/>
      <c r="K252" s="266"/>
      <c r="L252" s="267"/>
      <c r="M252" s="268"/>
      <c r="N252" s="267"/>
      <c r="O252" s="268"/>
      <c r="P252" s="267"/>
      <c r="Q252" s="268"/>
      <c r="R252" s="267"/>
      <c r="S252" s="268"/>
      <c r="T252" s="267"/>
      <c r="U252" s="268"/>
      <c r="V252" s="267"/>
      <c r="W252" s="268"/>
      <c r="X252" s="267"/>
      <c r="Y252" s="268"/>
      <c r="Z252" s="267"/>
      <c r="AA252" s="268"/>
      <c r="AB252" s="267"/>
      <c r="AC252" s="268"/>
      <c r="AD252" s="267"/>
    </row>
    <row r="253" spans="1:78" ht="15" customHeight="1">
      <c r="A253" s="72"/>
      <c r="B253" s="207"/>
      <c r="C253" s="80" t="s">
        <v>133</v>
      </c>
      <c r="D253" s="320"/>
      <c r="E253" s="266"/>
      <c r="F253" s="266"/>
      <c r="G253" s="266"/>
      <c r="H253" s="266"/>
      <c r="I253" s="266"/>
      <c r="J253" s="266"/>
      <c r="K253" s="266"/>
      <c r="L253" s="267"/>
      <c r="M253" s="268"/>
      <c r="N253" s="267"/>
      <c r="O253" s="268"/>
      <c r="P253" s="267"/>
      <c r="Q253" s="268"/>
      <c r="R253" s="267"/>
      <c r="S253" s="268"/>
      <c r="T253" s="267"/>
      <c r="U253" s="268"/>
      <c r="V253" s="267"/>
      <c r="W253" s="268"/>
      <c r="X253" s="267"/>
      <c r="Y253" s="268"/>
      <c r="Z253" s="267"/>
      <c r="AA253" s="268"/>
      <c r="AB253" s="267"/>
      <c r="AC253" s="268"/>
      <c r="AD253" s="267"/>
    </row>
    <row r="254" spans="1:78" ht="15" customHeight="1">
      <c r="A254" s="72"/>
      <c r="B254" s="207"/>
      <c r="C254" s="80" t="s">
        <v>134</v>
      </c>
      <c r="D254" s="320"/>
      <c r="E254" s="266"/>
      <c r="F254" s="266"/>
      <c r="G254" s="266"/>
      <c r="H254" s="266"/>
      <c r="I254" s="266"/>
      <c r="J254" s="266"/>
      <c r="K254" s="266"/>
      <c r="L254" s="267"/>
      <c r="M254" s="268"/>
      <c r="N254" s="267"/>
      <c r="O254" s="268"/>
      <c r="P254" s="267"/>
      <c r="Q254" s="268"/>
      <c r="R254" s="267"/>
      <c r="S254" s="268"/>
      <c r="T254" s="267"/>
      <c r="U254" s="268"/>
      <c r="V254" s="267"/>
      <c r="W254" s="268"/>
      <c r="X254" s="267"/>
      <c r="Y254" s="268"/>
      <c r="Z254" s="267"/>
      <c r="AA254" s="268"/>
      <c r="AB254" s="267"/>
      <c r="AC254" s="268"/>
      <c r="AD254" s="267"/>
    </row>
    <row r="255" spans="1:78" ht="15" customHeight="1">
      <c r="A255" s="72"/>
      <c r="B255" s="207"/>
      <c r="C255" s="80" t="s">
        <v>135</v>
      </c>
      <c r="D255" s="320"/>
      <c r="E255" s="266"/>
      <c r="F255" s="266"/>
      <c r="G255" s="266"/>
      <c r="H255" s="266"/>
      <c r="I255" s="266"/>
      <c r="J255" s="266"/>
      <c r="K255" s="266"/>
      <c r="L255" s="267"/>
      <c r="M255" s="268"/>
      <c r="N255" s="267"/>
      <c r="O255" s="268"/>
      <c r="P255" s="267"/>
      <c r="Q255" s="268"/>
      <c r="R255" s="267"/>
      <c r="S255" s="268"/>
      <c r="T255" s="267"/>
      <c r="U255" s="268"/>
      <c r="V255" s="267"/>
      <c r="W255" s="268"/>
      <c r="X255" s="267"/>
      <c r="Y255" s="268"/>
      <c r="Z255" s="267"/>
      <c r="AA255" s="268"/>
      <c r="AB255" s="267"/>
      <c r="AC255" s="268"/>
      <c r="AD255" s="267"/>
    </row>
    <row r="256" spans="1:78" ht="15" customHeight="1">
      <c r="A256" s="72"/>
      <c r="B256" s="207"/>
      <c r="C256" s="80" t="s">
        <v>136</v>
      </c>
      <c r="D256" s="320"/>
      <c r="E256" s="266"/>
      <c r="F256" s="266"/>
      <c r="G256" s="266"/>
      <c r="H256" s="266"/>
      <c r="I256" s="266"/>
      <c r="J256" s="266"/>
      <c r="K256" s="266"/>
      <c r="L256" s="267"/>
      <c r="M256" s="268"/>
      <c r="N256" s="267"/>
      <c r="O256" s="268"/>
      <c r="P256" s="267"/>
      <c r="Q256" s="268"/>
      <c r="R256" s="267"/>
      <c r="S256" s="268"/>
      <c r="T256" s="267"/>
      <c r="U256" s="268"/>
      <c r="V256" s="267"/>
      <c r="W256" s="268"/>
      <c r="X256" s="267"/>
      <c r="Y256" s="268"/>
      <c r="Z256" s="267"/>
      <c r="AA256" s="268"/>
      <c r="AB256" s="267"/>
      <c r="AC256" s="268"/>
      <c r="AD256" s="267"/>
    </row>
    <row r="257" spans="1:30" ht="15" customHeight="1">
      <c r="A257" s="72"/>
      <c r="B257" s="207"/>
      <c r="C257" s="80" t="s">
        <v>137</v>
      </c>
      <c r="D257" s="320"/>
      <c r="E257" s="266"/>
      <c r="F257" s="266"/>
      <c r="G257" s="266"/>
      <c r="H257" s="266"/>
      <c r="I257" s="266"/>
      <c r="J257" s="266"/>
      <c r="K257" s="266"/>
      <c r="L257" s="267"/>
      <c r="M257" s="268"/>
      <c r="N257" s="267"/>
      <c r="O257" s="268"/>
      <c r="P257" s="267"/>
      <c r="Q257" s="268"/>
      <c r="R257" s="267"/>
      <c r="S257" s="268"/>
      <c r="T257" s="267"/>
      <c r="U257" s="268"/>
      <c r="V257" s="267"/>
      <c r="W257" s="268"/>
      <c r="X257" s="267"/>
      <c r="Y257" s="268"/>
      <c r="Z257" s="267"/>
      <c r="AA257" s="268"/>
      <c r="AB257" s="267"/>
      <c r="AC257" s="268"/>
      <c r="AD257" s="267"/>
    </row>
    <row r="258" spans="1:30" ht="15" customHeight="1">
      <c r="A258" s="72"/>
      <c r="B258" s="207"/>
      <c r="C258" s="80" t="s">
        <v>138</v>
      </c>
      <c r="D258" s="320"/>
      <c r="E258" s="266"/>
      <c r="F258" s="266"/>
      <c r="G258" s="266"/>
      <c r="H258" s="266"/>
      <c r="I258" s="266"/>
      <c r="J258" s="266"/>
      <c r="K258" s="266"/>
      <c r="L258" s="267"/>
      <c r="M258" s="268"/>
      <c r="N258" s="267"/>
      <c r="O258" s="268"/>
      <c r="P258" s="267"/>
      <c r="Q258" s="268"/>
      <c r="R258" s="267"/>
      <c r="S258" s="268"/>
      <c r="T258" s="267"/>
      <c r="U258" s="268"/>
      <c r="V258" s="267"/>
      <c r="W258" s="268"/>
      <c r="X258" s="267"/>
      <c r="Y258" s="268"/>
      <c r="Z258" s="267"/>
      <c r="AA258" s="268"/>
      <c r="AB258" s="267"/>
      <c r="AC258" s="268"/>
      <c r="AD258" s="267"/>
    </row>
    <row r="259" spans="1:30" ht="15" customHeight="1">
      <c r="A259" s="72"/>
      <c r="B259" s="207"/>
      <c r="C259" s="80" t="s">
        <v>139</v>
      </c>
      <c r="D259" s="320"/>
      <c r="E259" s="266"/>
      <c r="F259" s="266"/>
      <c r="G259" s="266"/>
      <c r="H259" s="266"/>
      <c r="I259" s="266"/>
      <c r="J259" s="266"/>
      <c r="K259" s="266"/>
      <c r="L259" s="267"/>
      <c r="M259" s="268"/>
      <c r="N259" s="267"/>
      <c r="O259" s="268"/>
      <c r="P259" s="267"/>
      <c r="Q259" s="268"/>
      <c r="R259" s="267"/>
      <c r="S259" s="268"/>
      <c r="T259" s="267"/>
      <c r="U259" s="268"/>
      <c r="V259" s="267"/>
      <c r="W259" s="268"/>
      <c r="X259" s="267"/>
      <c r="Y259" s="268"/>
      <c r="Z259" s="267"/>
      <c r="AA259" s="268"/>
      <c r="AB259" s="267"/>
      <c r="AC259" s="268"/>
      <c r="AD259" s="267"/>
    </row>
    <row r="260" spans="1:30" ht="15" customHeight="1">
      <c r="A260" s="72"/>
      <c r="B260" s="207"/>
      <c r="C260" s="80" t="s">
        <v>140</v>
      </c>
      <c r="D260" s="320"/>
      <c r="E260" s="266"/>
      <c r="F260" s="266"/>
      <c r="G260" s="266"/>
      <c r="H260" s="266"/>
      <c r="I260" s="266"/>
      <c r="J260" s="266"/>
      <c r="K260" s="266"/>
      <c r="L260" s="267"/>
      <c r="M260" s="268"/>
      <c r="N260" s="267"/>
      <c r="O260" s="268"/>
      <c r="P260" s="267"/>
      <c r="Q260" s="268"/>
      <c r="R260" s="267"/>
      <c r="S260" s="268"/>
      <c r="T260" s="267"/>
      <c r="U260" s="268"/>
      <c r="V260" s="267"/>
      <c r="W260" s="268"/>
      <c r="X260" s="267"/>
      <c r="Y260" s="268"/>
      <c r="Z260" s="267"/>
      <c r="AA260" s="268"/>
      <c r="AB260" s="267"/>
      <c r="AC260" s="268"/>
      <c r="AD260" s="267"/>
    </row>
    <row r="261" spans="1:30" ht="15" customHeight="1">
      <c r="A261" s="72"/>
      <c r="B261" s="207"/>
      <c r="C261" s="80" t="s">
        <v>141</v>
      </c>
      <c r="D261" s="320"/>
      <c r="E261" s="266"/>
      <c r="F261" s="266"/>
      <c r="G261" s="266"/>
      <c r="H261" s="266"/>
      <c r="I261" s="266"/>
      <c r="J261" s="266"/>
      <c r="K261" s="266"/>
      <c r="L261" s="267"/>
      <c r="M261" s="268"/>
      <c r="N261" s="267"/>
      <c r="O261" s="268"/>
      <c r="P261" s="267"/>
      <c r="Q261" s="268"/>
      <c r="R261" s="267"/>
      <c r="S261" s="268"/>
      <c r="T261" s="267"/>
      <c r="U261" s="268"/>
      <c r="V261" s="267"/>
      <c r="W261" s="268"/>
      <c r="X261" s="267"/>
      <c r="Y261" s="268"/>
      <c r="Z261" s="267"/>
      <c r="AA261" s="268"/>
      <c r="AB261" s="267"/>
      <c r="AC261" s="268"/>
      <c r="AD261" s="267"/>
    </row>
    <row r="262" spans="1:30" ht="15" customHeight="1">
      <c r="A262" s="72"/>
      <c r="B262" s="207"/>
      <c r="C262" s="80" t="s">
        <v>142</v>
      </c>
      <c r="D262" s="320"/>
      <c r="E262" s="266"/>
      <c r="F262" s="266"/>
      <c r="G262" s="266"/>
      <c r="H262" s="266"/>
      <c r="I262" s="266"/>
      <c r="J262" s="266"/>
      <c r="K262" s="266"/>
      <c r="L262" s="267"/>
      <c r="M262" s="268"/>
      <c r="N262" s="267"/>
      <c r="O262" s="268"/>
      <c r="P262" s="267"/>
      <c r="Q262" s="268"/>
      <c r="R262" s="267"/>
      <c r="S262" s="268"/>
      <c r="T262" s="267"/>
      <c r="U262" s="268"/>
      <c r="V262" s="267"/>
      <c r="W262" s="268"/>
      <c r="X262" s="267"/>
      <c r="Y262" s="268"/>
      <c r="Z262" s="267"/>
      <c r="AA262" s="268"/>
      <c r="AB262" s="267"/>
      <c r="AC262" s="268"/>
      <c r="AD262" s="267"/>
    </row>
    <row r="263" spans="1:30" ht="15" customHeight="1">
      <c r="A263" s="72"/>
      <c r="B263" s="207"/>
      <c r="C263" s="80" t="s">
        <v>143</v>
      </c>
      <c r="D263" s="320"/>
      <c r="E263" s="266"/>
      <c r="F263" s="266"/>
      <c r="G263" s="266"/>
      <c r="H263" s="266"/>
      <c r="I263" s="266"/>
      <c r="J263" s="266"/>
      <c r="K263" s="266"/>
      <c r="L263" s="267"/>
      <c r="M263" s="268"/>
      <c r="N263" s="267"/>
      <c r="O263" s="268"/>
      <c r="P263" s="267"/>
      <c r="Q263" s="268"/>
      <c r="R263" s="267"/>
      <c r="S263" s="268"/>
      <c r="T263" s="267"/>
      <c r="U263" s="268"/>
      <c r="V263" s="267"/>
      <c r="W263" s="268"/>
      <c r="X263" s="267"/>
      <c r="Y263" s="268"/>
      <c r="Z263" s="267"/>
      <c r="AA263" s="268"/>
      <c r="AB263" s="267"/>
      <c r="AC263" s="268"/>
      <c r="AD263" s="267"/>
    </row>
    <row r="264" spans="1:30" ht="15" customHeight="1">
      <c r="A264" s="72"/>
      <c r="B264" s="207"/>
      <c r="C264" s="80" t="s">
        <v>144</v>
      </c>
      <c r="D264" s="320"/>
      <c r="E264" s="266"/>
      <c r="F264" s="266"/>
      <c r="G264" s="266"/>
      <c r="H264" s="266"/>
      <c r="I264" s="266"/>
      <c r="J264" s="266"/>
      <c r="K264" s="266"/>
      <c r="L264" s="267"/>
      <c r="M264" s="268"/>
      <c r="N264" s="267"/>
      <c r="O264" s="268"/>
      <c r="P264" s="267"/>
      <c r="Q264" s="268"/>
      <c r="R264" s="267"/>
      <c r="S264" s="268"/>
      <c r="T264" s="267"/>
      <c r="U264" s="268"/>
      <c r="V264" s="267"/>
      <c r="W264" s="268"/>
      <c r="X264" s="267"/>
      <c r="Y264" s="268"/>
      <c r="Z264" s="267"/>
      <c r="AA264" s="268"/>
      <c r="AB264" s="267"/>
      <c r="AC264" s="268"/>
      <c r="AD264" s="267"/>
    </row>
    <row r="265" spans="1:30" ht="15" customHeight="1">
      <c r="A265" s="72"/>
      <c r="B265" s="207"/>
      <c r="C265" s="80" t="s">
        <v>145</v>
      </c>
      <c r="D265" s="320"/>
      <c r="E265" s="266"/>
      <c r="F265" s="266"/>
      <c r="G265" s="266"/>
      <c r="H265" s="266"/>
      <c r="I265" s="266"/>
      <c r="J265" s="266"/>
      <c r="K265" s="266"/>
      <c r="L265" s="267"/>
      <c r="M265" s="268"/>
      <c r="N265" s="267"/>
      <c r="O265" s="268"/>
      <c r="P265" s="267"/>
      <c r="Q265" s="268"/>
      <c r="R265" s="267"/>
      <c r="S265" s="268"/>
      <c r="T265" s="267"/>
      <c r="U265" s="268"/>
      <c r="V265" s="267"/>
      <c r="W265" s="268"/>
      <c r="X265" s="267"/>
      <c r="Y265" s="268"/>
      <c r="Z265" s="267"/>
      <c r="AA265" s="268"/>
      <c r="AB265" s="267"/>
      <c r="AC265" s="268"/>
      <c r="AD265" s="267"/>
    </row>
    <row r="266" spans="1:30" ht="15" customHeight="1">
      <c r="A266" s="72"/>
      <c r="B266" s="207"/>
      <c r="C266" s="80" t="s">
        <v>146</v>
      </c>
      <c r="D266" s="320"/>
      <c r="E266" s="266"/>
      <c r="F266" s="266"/>
      <c r="G266" s="266"/>
      <c r="H266" s="266"/>
      <c r="I266" s="266"/>
      <c r="J266" s="266"/>
      <c r="K266" s="266"/>
      <c r="L266" s="267"/>
      <c r="M266" s="268"/>
      <c r="N266" s="267"/>
      <c r="O266" s="268"/>
      <c r="P266" s="267"/>
      <c r="Q266" s="268"/>
      <c r="R266" s="267"/>
      <c r="S266" s="268"/>
      <c r="T266" s="267"/>
      <c r="U266" s="268"/>
      <c r="V266" s="267"/>
      <c r="W266" s="268"/>
      <c r="X266" s="267"/>
      <c r="Y266" s="268"/>
      <c r="Z266" s="267"/>
      <c r="AA266" s="268"/>
      <c r="AB266" s="267"/>
      <c r="AC266" s="268"/>
      <c r="AD266" s="267"/>
    </row>
    <row r="267" spans="1:30" ht="15" customHeight="1">
      <c r="A267" s="72"/>
      <c r="B267" s="207"/>
      <c r="C267" s="80" t="s">
        <v>147</v>
      </c>
      <c r="D267" s="320"/>
      <c r="E267" s="266"/>
      <c r="F267" s="266"/>
      <c r="G267" s="266"/>
      <c r="H267" s="266"/>
      <c r="I267" s="266"/>
      <c r="J267" s="266"/>
      <c r="K267" s="266"/>
      <c r="L267" s="267"/>
      <c r="M267" s="268"/>
      <c r="N267" s="267"/>
      <c r="O267" s="268"/>
      <c r="P267" s="267"/>
      <c r="Q267" s="268"/>
      <c r="R267" s="267"/>
      <c r="S267" s="268"/>
      <c r="T267" s="267"/>
      <c r="U267" s="268"/>
      <c r="V267" s="267"/>
      <c r="W267" s="268"/>
      <c r="X267" s="267"/>
      <c r="Y267" s="268"/>
      <c r="Z267" s="267"/>
      <c r="AA267" s="268"/>
      <c r="AB267" s="267"/>
      <c r="AC267" s="268"/>
      <c r="AD267" s="267"/>
    </row>
    <row r="268" spans="1:30" ht="15" customHeight="1">
      <c r="A268" s="72"/>
      <c r="B268" s="207"/>
      <c r="C268" s="80" t="s">
        <v>148</v>
      </c>
      <c r="D268" s="320"/>
      <c r="E268" s="266"/>
      <c r="F268" s="266"/>
      <c r="G268" s="266"/>
      <c r="H268" s="266"/>
      <c r="I268" s="266"/>
      <c r="J268" s="266"/>
      <c r="K268" s="266"/>
      <c r="L268" s="267"/>
      <c r="M268" s="268"/>
      <c r="N268" s="267"/>
      <c r="O268" s="268"/>
      <c r="P268" s="267"/>
      <c r="Q268" s="268"/>
      <c r="R268" s="267"/>
      <c r="S268" s="268"/>
      <c r="T268" s="267"/>
      <c r="U268" s="268"/>
      <c r="V268" s="267"/>
      <c r="W268" s="268"/>
      <c r="X268" s="267"/>
      <c r="Y268" s="268"/>
      <c r="Z268" s="267"/>
      <c r="AA268" s="268"/>
      <c r="AB268" s="267"/>
      <c r="AC268" s="268"/>
      <c r="AD268" s="267"/>
    </row>
    <row r="269" spans="1:30" ht="15" customHeight="1">
      <c r="A269" s="72"/>
      <c r="B269" s="207"/>
      <c r="C269" s="80" t="s">
        <v>149</v>
      </c>
      <c r="D269" s="320"/>
      <c r="E269" s="266"/>
      <c r="F269" s="266"/>
      <c r="G269" s="266"/>
      <c r="H269" s="266"/>
      <c r="I269" s="266"/>
      <c r="J269" s="266"/>
      <c r="K269" s="266"/>
      <c r="L269" s="267"/>
      <c r="M269" s="268"/>
      <c r="N269" s="267"/>
      <c r="O269" s="268"/>
      <c r="P269" s="267"/>
      <c r="Q269" s="268"/>
      <c r="R269" s="267"/>
      <c r="S269" s="268"/>
      <c r="T269" s="267"/>
      <c r="U269" s="268"/>
      <c r="V269" s="267"/>
      <c r="W269" s="268"/>
      <c r="X269" s="267"/>
      <c r="Y269" s="268"/>
      <c r="Z269" s="267"/>
      <c r="AA269" s="268"/>
      <c r="AB269" s="267"/>
      <c r="AC269" s="268"/>
      <c r="AD269" s="267"/>
    </row>
    <row r="270" spans="1:30" ht="15" customHeight="1">
      <c r="A270" s="72"/>
      <c r="B270" s="207"/>
      <c r="C270" s="80" t="s">
        <v>150</v>
      </c>
      <c r="D270" s="320"/>
      <c r="E270" s="266"/>
      <c r="F270" s="266"/>
      <c r="G270" s="266"/>
      <c r="H270" s="266"/>
      <c r="I270" s="266"/>
      <c r="J270" s="266"/>
      <c r="K270" s="266"/>
      <c r="L270" s="267"/>
      <c r="M270" s="268"/>
      <c r="N270" s="267"/>
      <c r="O270" s="268"/>
      <c r="P270" s="267"/>
      <c r="Q270" s="268"/>
      <c r="R270" s="267"/>
      <c r="S270" s="268"/>
      <c r="T270" s="267"/>
      <c r="U270" s="268"/>
      <c r="V270" s="267"/>
      <c r="W270" s="268"/>
      <c r="X270" s="267"/>
      <c r="Y270" s="268"/>
      <c r="Z270" s="267"/>
      <c r="AA270" s="268"/>
      <c r="AB270" s="267"/>
      <c r="AC270" s="268"/>
      <c r="AD270" s="267"/>
    </row>
    <row r="271" spans="1:30" ht="15" customHeight="1">
      <c r="A271" s="72"/>
      <c r="B271" s="207"/>
      <c r="C271" s="80" t="s">
        <v>151</v>
      </c>
      <c r="D271" s="320"/>
      <c r="E271" s="266"/>
      <c r="F271" s="266"/>
      <c r="G271" s="266"/>
      <c r="H271" s="266"/>
      <c r="I271" s="266"/>
      <c r="J271" s="266"/>
      <c r="K271" s="266"/>
      <c r="L271" s="267"/>
      <c r="M271" s="268"/>
      <c r="N271" s="267"/>
      <c r="O271" s="268"/>
      <c r="P271" s="267"/>
      <c r="Q271" s="268"/>
      <c r="R271" s="267"/>
      <c r="S271" s="268"/>
      <c r="T271" s="267"/>
      <c r="U271" s="268"/>
      <c r="V271" s="267"/>
      <c r="W271" s="268"/>
      <c r="X271" s="267"/>
      <c r="Y271" s="268"/>
      <c r="Z271" s="267"/>
      <c r="AA271" s="268"/>
      <c r="AB271" s="267"/>
      <c r="AC271" s="268"/>
      <c r="AD271" s="267"/>
    </row>
    <row r="272" spans="1:30" ht="15" customHeight="1">
      <c r="A272" s="72"/>
      <c r="B272" s="207"/>
      <c r="C272" s="80" t="s">
        <v>152</v>
      </c>
      <c r="D272" s="320"/>
      <c r="E272" s="266"/>
      <c r="F272" s="266"/>
      <c r="G272" s="266"/>
      <c r="H272" s="266"/>
      <c r="I272" s="266"/>
      <c r="J272" s="266"/>
      <c r="K272" s="266"/>
      <c r="L272" s="267"/>
      <c r="M272" s="268"/>
      <c r="N272" s="267"/>
      <c r="O272" s="268"/>
      <c r="P272" s="267"/>
      <c r="Q272" s="268"/>
      <c r="R272" s="267"/>
      <c r="S272" s="268"/>
      <c r="T272" s="267"/>
      <c r="U272" s="268"/>
      <c r="V272" s="267"/>
      <c r="W272" s="268"/>
      <c r="X272" s="267"/>
      <c r="Y272" s="268"/>
      <c r="Z272" s="267"/>
      <c r="AA272" s="268"/>
      <c r="AB272" s="267"/>
      <c r="AC272" s="268"/>
      <c r="AD272" s="267"/>
    </row>
    <row r="273" spans="1:37" ht="15" customHeight="1">
      <c r="A273" s="72"/>
      <c r="B273" s="207"/>
      <c r="C273" s="80" t="s">
        <v>153</v>
      </c>
      <c r="D273" s="320"/>
      <c r="E273" s="266"/>
      <c r="F273" s="266"/>
      <c r="G273" s="266"/>
      <c r="H273" s="266"/>
      <c r="I273" s="266"/>
      <c r="J273" s="266"/>
      <c r="K273" s="266"/>
      <c r="L273" s="267"/>
      <c r="M273" s="268"/>
      <c r="N273" s="267"/>
      <c r="O273" s="268"/>
      <c r="P273" s="267"/>
      <c r="Q273" s="268"/>
      <c r="R273" s="267"/>
      <c r="S273" s="268"/>
      <c r="T273" s="267"/>
      <c r="U273" s="268"/>
      <c r="V273" s="267"/>
      <c r="W273" s="268"/>
      <c r="X273" s="267"/>
      <c r="Y273" s="268"/>
      <c r="Z273" s="267"/>
      <c r="AA273" s="268"/>
      <c r="AB273" s="267"/>
      <c r="AC273" s="268"/>
      <c r="AD273" s="267"/>
    </row>
    <row r="274" spans="1:37" ht="15" customHeight="1">
      <c r="A274" s="72"/>
      <c r="B274" s="207"/>
      <c r="C274" s="80" t="s">
        <v>154</v>
      </c>
      <c r="D274" s="320"/>
      <c r="E274" s="266"/>
      <c r="F274" s="266"/>
      <c r="G274" s="266"/>
      <c r="H274" s="266"/>
      <c r="I274" s="266"/>
      <c r="J274" s="266"/>
      <c r="K274" s="266"/>
      <c r="L274" s="267"/>
      <c r="M274" s="268"/>
      <c r="N274" s="267"/>
      <c r="O274" s="268"/>
      <c r="P274" s="267"/>
      <c r="Q274" s="268"/>
      <c r="R274" s="267"/>
      <c r="S274" s="268"/>
      <c r="T274" s="267"/>
      <c r="U274" s="268"/>
      <c r="V274" s="267"/>
      <c r="W274" s="268"/>
      <c r="X274" s="267"/>
      <c r="Y274" s="268"/>
      <c r="Z274" s="267"/>
      <c r="AA274" s="268"/>
      <c r="AB274" s="267"/>
      <c r="AC274" s="268"/>
      <c r="AD274" s="267"/>
    </row>
    <row r="275" spans="1:37" ht="15" customHeight="1">
      <c r="A275" s="72"/>
      <c r="B275" s="207"/>
      <c r="C275" s="80" t="s">
        <v>155</v>
      </c>
      <c r="D275" s="320"/>
      <c r="E275" s="266"/>
      <c r="F275" s="266"/>
      <c r="G275" s="266"/>
      <c r="H275" s="266"/>
      <c r="I275" s="266"/>
      <c r="J275" s="266"/>
      <c r="K275" s="266"/>
      <c r="L275" s="267"/>
      <c r="M275" s="268"/>
      <c r="N275" s="267"/>
      <c r="O275" s="268"/>
      <c r="P275" s="267"/>
      <c r="Q275" s="268"/>
      <c r="R275" s="267"/>
      <c r="S275" s="268"/>
      <c r="T275" s="267"/>
      <c r="U275" s="268"/>
      <c r="V275" s="267"/>
      <c r="W275" s="268"/>
      <c r="X275" s="267"/>
      <c r="Y275" s="268"/>
      <c r="Z275" s="267"/>
      <c r="AA275" s="268"/>
      <c r="AB275" s="267"/>
      <c r="AC275" s="268"/>
      <c r="AD275" s="267"/>
    </row>
    <row r="276" spans="1:37" ht="15" customHeight="1">
      <c r="A276" s="72"/>
      <c r="B276" s="207"/>
      <c r="C276" s="15"/>
      <c r="D276" s="15"/>
      <c r="E276" s="15"/>
      <c r="F276" s="15"/>
      <c r="G276" s="15"/>
      <c r="H276" s="15"/>
      <c r="I276" s="15"/>
      <c r="J276" s="15"/>
      <c r="K276" s="15"/>
      <c r="L276" s="81" t="s">
        <v>211</v>
      </c>
      <c r="M276" s="268">
        <f>IF(AND(SUM(M251:M275)=0,COUNTIF(M251:M275,"NS")&gt;0),"NS",IF(AND(SUM(M251:M275)=0, COUNTIF(M251:M275,"NA")&gt;0),"NA",SUM(M251:M275)))</f>
        <v>0</v>
      </c>
      <c r="N276" s="267"/>
      <c r="O276" s="268">
        <f>IF(AND(SUM(O251:O275)=0,COUNTIF(O251:O275,"NS")&gt;0),"NS",IF(AND(SUM(O251:O275)=0, COUNTIF(O251:O275,"NA")&gt;0),"NA",SUM(O251:O275)))</f>
        <v>0</v>
      </c>
      <c r="P276" s="267"/>
      <c r="Q276" s="268">
        <f>IF(AND(SUM(Q251:Q275)=0,COUNTIF(Q251:Q275,"NS")&gt;0),"NS",IF(AND(SUM(Q251:Q275)=0, COUNTIF(Q251:Q275,"NA")&gt;0),"NA",SUM(Q251:Q275)))</f>
        <v>0</v>
      </c>
      <c r="R276" s="267"/>
      <c r="S276" s="268">
        <f>IF(AND(SUM(S251:S275)=0,COUNTIF(S251:S275,"NS")&gt;0),"NS",IF(AND(SUM(S251:S275)=0, COUNTIF(S251:S275,"NA")&gt;0),"NA",SUM(S251:S275)))</f>
        <v>0</v>
      </c>
      <c r="T276" s="267"/>
      <c r="U276" s="268">
        <f>IF(AND(SUM(U251:U275)=0,COUNTIF(U251:U275,"NS")&gt;0),"NS",IF(AND(SUM(U251:U275)=0, COUNTIF(U251:U275,"NA")&gt;0),"NA",SUM(U251:U275)))</f>
        <v>0</v>
      </c>
      <c r="V276" s="267"/>
      <c r="W276" s="268">
        <f>IF(AND(SUM(W251:W275)=0,COUNTIF(W251:W275,"NS")&gt;0),"NS",IF(AND(SUM(W251:W275)=0, COUNTIF(W251:W275,"NA")&gt;0),"NA",SUM(W251:W275)))</f>
        <v>0</v>
      </c>
      <c r="X276" s="267"/>
      <c r="Y276" s="268">
        <f>IF(AND(SUM(Y251:Y275)=0,COUNTIF(Y251:Y275,"NS")&gt;0),"NS",IF(AND(SUM(Y251:Y275)=0, COUNTIF(Y251:Y275,"NA")&gt;0),"NA",SUM(Y251:Y275)))</f>
        <v>0</v>
      </c>
      <c r="Z276" s="267"/>
      <c r="AA276" s="268">
        <f>IF(AND(SUM(AA251:AA275)=0,COUNTIF(AA251:AA275,"NS")&gt;0),"NS",IF(AND(SUM(AA251:AA275)=0, COUNTIF(AA251:AA275,"NA")&gt;0),"NA",SUM(AA251:AA275)))</f>
        <v>0</v>
      </c>
      <c r="AB276" s="267"/>
      <c r="AC276" s="268">
        <f>IF(AND(SUM(AC251:AC275)=0,COUNTIF(AC251:AC275,"NS")&gt;0),"NS",IF(AND(SUM(AC251:AC275)=0, COUNTIF(AC251:AC275,"NA")&gt;0),"NA",SUM(AC251:AC275)))</f>
        <v>0</v>
      </c>
      <c r="AD276" s="267"/>
    </row>
    <row r="277" spans="1:37" ht="15" customHeight="1">
      <c r="A277" s="72"/>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F277">
        <f>IF(SUM(AF251:AF276,AP251:AP276,AZ251:AZ276,BJ251:BJ276,BT251:BT276)&gt;0,1,0)</f>
        <v>0</v>
      </c>
      <c r="AG277">
        <f>IF(SUM(AG251:AG276,AQ251:AQ276,BA251:BA276,BK251:BK276,BU251:BU276)&gt;0,2,0)</f>
        <v>0</v>
      </c>
      <c r="AH277">
        <f>IF(SUM(AH251:AH276,AR251:AR276,BB251:BB276,BL251:BL276,BV251:BV276)&gt;0,4,0)</f>
        <v>0</v>
      </c>
      <c r="AI277">
        <f>IF(SUM(AI251:AI276,AS251:AS276,BC251:BC276,BM251:BM276,BW251:BW276)&gt;0,4,0)</f>
        <v>0</v>
      </c>
      <c r="AJ277">
        <f>IF(SUM(AJ251:AJ276,AT251:AT276,BD251:BD276,BN251:BN276,BX251:BX276)&gt;0,5,0)</f>
        <v>0</v>
      </c>
      <c r="AK277">
        <f>IF(SUM(AK251:AK276,AU251:AU276,BE251:BE276,BO251:BO276,BY251:BY276)&gt;0,6,0)</f>
        <v>0</v>
      </c>
    </row>
    <row r="278" spans="1:37" ht="24" customHeight="1">
      <c r="A278" s="83"/>
      <c r="B278" s="15"/>
      <c r="C278" s="321" t="s">
        <v>187</v>
      </c>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c r="AC278" s="256"/>
      <c r="AD278" s="256"/>
      <c r="AH278">
        <f>SUM(AF277:AH277)</f>
        <v>0</v>
      </c>
      <c r="AK278">
        <f>SUM(AI277:AK277)</f>
        <v>0</v>
      </c>
    </row>
    <row r="279" spans="1:37" ht="60" customHeight="1">
      <c r="A279" s="83"/>
      <c r="B279" s="15"/>
      <c r="C279" s="322"/>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c r="AC279" s="323"/>
      <c r="AD279" s="324"/>
      <c r="AH279" t="e">
        <f ca="1">CAMBIAR(AH278,0,"",1,"El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 t="e">
        <f ca="1">CAMBIAR(AK278,0,"",4,"Hay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0" spans="1:37" ht="15" customHeight="1">
      <c r="A280" s="72"/>
      <c r="B280" s="88"/>
      <c r="C280" s="246" t="e">
        <f ca="1">AH279</f>
        <v>#NAME?</v>
      </c>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row>
    <row r="281" spans="1:37" ht="15" customHeight="1">
      <c r="A281" s="71"/>
      <c r="B281" s="40"/>
      <c r="C281" s="246" t="e">
        <f ca="1">AK279</f>
        <v>#NAME?</v>
      </c>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row>
    <row r="282" spans="1:37" ht="15" customHeight="1">
      <c r="A282" s="71"/>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row>
    <row r="283" spans="1:37" ht="15" customHeight="1">
      <c r="A283" s="72"/>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row>
    <row r="284" spans="1:37" ht="15" customHeight="1">
      <c r="A284" s="72"/>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c r="AA284" s="207"/>
      <c r="AB284" s="207"/>
      <c r="AC284" s="207"/>
      <c r="AD284" s="207"/>
    </row>
    <row r="285" spans="1:37" ht="15" customHeight="1">
      <c r="A285" s="72"/>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row>
    <row r="286" spans="1:37" ht="24" customHeight="1">
      <c r="A286" s="72" t="s">
        <v>249</v>
      </c>
      <c r="B286" s="326" t="s">
        <v>250</v>
      </c>
      <c r="C286" s="256"/>
      <c r="D286" s="256"/>
      <c r="E286" s="256"/>
      <c r="F286" s="256"/>
      <c r="G286" s="256"/>
      <c r="H286" s="256"/>
      <c r="I286" s="256"/>
      <c r="J286" s="256"/>
      <c r="K286" s="256"/>
      <c r="L286" s="256"/>
      <c r="M286" s="256"/>
      <c r="N286" s="256"/>
      <c r="O286" s="256"/>
      <c r="P286" s="256"/>
      <c r="Q286" s="256"/>
      <c r="R286" s="256"/>
      <c r="S286" s="256"/>
      <c r="T286" s="256"/>
      <c r="U286" s="256"/>
      <c r="V286" s="256"/>
      <c r="W286" s="256"/>
      <c r="X286" s="256"/>
      <c r="Y286" s="256"/>
      <c r="Z286" s="256"/>
      <c r="AA286" s="256"/>
      <c r="AB286" s="256"/>
      <c r="AC286" s="256"/>
      <c r="AD286" s="256"/>
    </row>
    <row r="287" spans="1:37" ht="15" customHeight="1">
      <c r="A287" s="83"/>
      <c r="B287" s="15"/>
      <c r="C287" s="327" t="s">
        <v>251</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row>
    <row r="288" spans="1:37" ht="15" customHeight="1">
      <c r="A288" s="83"/>
      <c r="B288" s="15"/>
      <c r="C288" s="15"/>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row>
    <row r="289" spans="1:38" ht="15" customHeight="1">
      <c r="A289" s="83"/>
      <c r="B289" s="15"/>
      <c r="C289" s="346" t="s">
        <v>252</v>
      </c>
      <c r="D289" s="278"/>
      <c r="E289" s="278"/>
      <c r="F289" s="278"/>
      <c r="G289" s="278"/>
      <c r="H289" s="278"/>
      <c r="I289" s="278"/>
      <c r="J289" s="278"/>
      <c r="K289" s="278"/>
      <c r="L289" s="279"/>
      <c r="M289" s="265" t="s">
        <v>200</v>
      </c>
      <c r="N289" s="266"/>
      <c r="O289" s="266"/>
      <c r="P289" s="266"/>
      <c r="Q289" s="266"/>
      <c r="R289" s="266"/>
      <c r="S289" s="266"/>
      <c r="T289" s="266"/>
      <c r="U289" s="266"/>
      <c r="V289" s="266"/>
      <c r="W289" s="266"/>
      <c r="X289" s="266"/>
      <c r="Y289" s="266"/>
      <c r="Z289" s="266"/>
      <c r="AA289" s="266"/>
      <c r="AB289" s="266"/>
      <c r="AC289" s="266"/>
      <c r="AD289" s="267"/>
    </row>
    <row r="290" spans="1:38" ht="15" customHeight="1">
      <c r="A290" s="83"/>
      <c r="B290" s="15"/>
      <c r="C290" s="282"/>
      <c r="D290" s="272"/>
      <c r="E290" s="272"/>
      <c r="F290" s="272"/>
      <c r="G290" s="272"/>
      <c r="H290" s="272"/>
      <c r="I290" s="272"/>
      <c r="J290" s="272"/>
      <c r="K290" s="272"/>
      <c r="L290" s="283"/>
      <c r="M290" s="383" t="s">
        <v>201</v>
      </c>
      <c r="N290" s="256"/>
      <c r="O290" s="256"/>
      <c r="P290" s="256"/>
      <c r="Q290" s="256"/>
      <c r="R290" s="348"/>
      <c r="S290" s="384" t="s">
        <v>202</v>
      </c>
      <c r="T290" s="256"/>
      <c r="U290" s="256"/>
      <c r="V290" s="256"/>
      <c r="W290" s="256"/>
      <c r="X290" s="348"/>
      <c r="Y290" s="384" t="s">
        <v>203</v>
      </c>
      <c r="Z290" s="256"/>
      <c r="AA290" s="256"/>
      <c r="AB290" s="256"/>
      <c r="AC290" s="256"/>
      <c r="AD290" s="348"/>
      <c r="AF290" t="s">
        <v>204</v>
      </c>
      <c r="AG290" t="s">
        <v>205</v>
      </c>
      <c r="AH290" t="s">
        <v>206</v>
      </c>
      <c r="AI290" t="s">
        <v>207</v>
      </c>
      <c r="AJ290" t="s">
        <v>208</v>
      </c>
      <c r="AK290" t="s">
        <v>209</v>
      </c>
      <c r="AL290" t="s">
        <v>210</v>
      </c>
    </row>
    <row r="291" spans="1:38" ht="15" customHeight="1">
      <c r="A291" s="83"/>
      <c r="B291" s="15"/>
      <c r="C291" s="79" t="s">
        <v>131</v>
      </c>
      <c r="D291" s="320" t="s">
        <v>253</v>
      </c>
      <c r="E291" s="266"/>
      <c r="F291" s="266"/>
      <c r="G291" s="266"/>
      <c r="H291" s="266"/>
      <c r="I291" s="266"/>
      <c r="J291" s="266"/>
      <c r="K291" s="266"/>
      <c r="L291" s="267"/>
      <c r="M291" s="268"/>
      <c r="N291" s="266"/>
      <c r="O291" s="266"/>
      <c r="P291" s="266"/>
      <c r="Q291" s="266"/>
      <c r="R291" s="267"/>
      <c r="S291" s="268"/>
      <c r="T291" s="266"/>
      <c r="U291" s="266"/>
      <c r="V291" s="266"/>
      <c r="W291" s="266"/>
      <c r="X291" s="267"/>
      <c r="Y291" s="268"/>
      <c r="Z291" s="266"/>
      <c r="AA291" s="266"/>
      <c r="AB291" s="266"/>
      <c r="AC291" s="266"/>
      <c r="AD291" s="267"/>
      <c r="AF291">
        <f>IF(AND(M291=0,OR(SUM(S291:Y291)&gt;0,COUNTIF(M291:Y291,"NS")&gt;0)),1,0)</f>
        <v>0</v>
      </c>
      <c r="AG291">
        <f>IF(OR(AND(M291="NS",SUM(S291:Y291)&gt;0),AND(M291="NS",COUNTIF(M291:Y291,"NS")&lt;2)),1,0)</f>
        <v>0</v>
      </c>
      <c r="AH291">
        <f>IF(AND(M291="NA",OR(SUM(S291:Y291)&gt;0,COUNTIF(M291:Y291,"NS")&gt;0,COUNTIF(M291:Y291,"NA")&gt;1)),1,0)</f>
        <v>0</v>
      </c>
      <c r="AI291">
        <f>IF(AND(COUNTBLANK(M291)+COUNTBLANK(S291)+COUNTBLANK(Y291)&gt;0,COUNTBLANK(M291)+COUNTBLANK(S291)+COUNTBLANK(Y291)&lt;3,M291&lt;&gt;"NA"),1,0)</f>
        <v>0</v>
      </c>
      <c r="AJ291">
        <f>IF(AND(IF(OR(SUM(S291:Y291)=M291,M291="",AND(M291&gt;0,COUNTIF(M291:Y291,"NS")=2)),0,1)=1,M291&lt;&gt;"NS",M291&lt;&gt;"NA"),1,0)</f>
        <v>0</v>
      </c>
      <c r="AK291">
        <f>IF(COUNTIF(M291:Y291,"=*")&lt;&gt;SUM(COUNTIF(M291:Y291,"NS"),COUNTIF(M291:Y291,"NA")),1,0)</f>
        <v>0</v>
      </c>
      <c r="AL291">
        <f>IF(SUM(AF291:AK291)&gt;0,1,0)</f>
        <v>0</v>
      </c>
    </row>
    <row r="292" spans="1:38" ht="15" customHeight="1">
      <c r="A292" s="83"/>
      <c r="B292" s="15"/>
      <c r="C292" s="80" t="s">
        <v>132</v>
      </c>
      <c r="D292" s="320" t="s">
        <v>254</v>
      </c>
      <c r="E292" s="266"/>
      <c r="F292" s="266"/>
      <c r="G292" s="266"/>
      <c r="H292" s="266"/>
      <c r="I292" s="266"/>
      <c r="J292" s="266"/>
      <c r="K292" s="266"/>
      <c r="L292" s="267"/>
      <c r="M292" s="268"/>
      <c r="N292" s="266"/>
      <c r="O292" s="266"/>
      <c r="P292" s="266"/>
      <c r="Q292" s="266"/>
      <c r="R292" s="267"/>
      <c r="S292" s="268"/>
      <c r="T292" s="266"/>
      <c r="U292" s="266"/>
      <c r="V292" s="266"/>
      <c r="W292" s="266"/>
      <c r="X292" s="267"/>
      <c r="Y292" s="268"/>
      <c r="Z292" s="266"/>
      <c r="AA292" s="266"/>
      <c r="AB292" s="266"/>
      <c r="AC292" s="266"/>
      <c r="AD292" s="267"/>
    </row>
    <row r="293" spans="1:38" ht="15" customHeight="1">
      <c r="A293" s="83"/>
      <c r="B293" s="15"/>
      <c r="C293" s="80" t="s">
        <v>133</v>
      </c>
      <c r="D293" s="320" t="s">
        <v>255</v>
      </c>
      <c r="E293" s="266"/>
      <c r="F293" s="266"/>
      <c r="G293" s="266"/>
      <c r="H293" s="266"/>
      <c r="I293" s="266"/>
      <c r="J293" s="266"/>
      <c r="K293" s="266"/>
      <c r="L293" s="267"/>
      <c r="M293" s="268"/>
      <c r="N293" s="266"/>
      <c r="O293" s="266"/>
      <c r="P293" s="266"/>
      <c r="Q293" s="266"/>
      <c r="R293" s="267"/>
      <c r="S293" s="268"/>
      <c r="T293" s="266"/>
      <c r="U293" s="266"/>
      <c r="V293" s="266"/>
      <c r="W293" s="266"/>
      <c r="X293" s="267"/>
      <c r="Y293" s="268"/>
      <c r="Z293" s="266"/>
      <c r="AA293" s="266"/>
      <c r="AB293" s="266"/>
      <c r="AC293" s="266"/>
      <c r="AD293" s="267"/>
    </row>
    <row r="294" spans="1:38" ht="15" customHeight="1">
      <c r="A294" s="83"/>
      <c r="B294" s="15"/>
      <c r="C294" s="80" t="s">
        <v>134</v>
      </c>
      <c r="D294" s="320" t="s">
        <v>256</v>
      </c>
      <c r="E294" s="266"/>
      <c r="F294" s="266"/>
      <c r="G294" s="266"/>
      <c r="H294" s="266"/>
      <c r="I294" s="266"/>
      <c r="J294" s="266"/>
      <c r="K294" s="266"/>
      <c r="L294" s="267"/>
      <c r="M294" s="268"/>
      <c r="N294" s="266"/>
      <c r="O294" s="266"/>
      <c r="P294" s="266"/>
      <c r="Q294" s="266"/>
      <c r="R294" s="267"/>
      <c r="S294" s="268"/>
      <c r="T294" s="266"/>
      <c r="U294" s="266"/>
      <c r="V294" s="266"/>
      <c r="W294" s="266"/>
      <c r="X294" s="267"/>
      <c r="Y294" s="268"/>
      <c r="Z294" s="266"/>
      <c r="AA294" s="266"/>
      <c r="AB294" s="266"/>
      <c r="AC294" s="266"/>
      <c r="AD294" s="267"/>
    </row>
    <row r="295" spans="1:38" ht="15" customHeight="1">
      <c r="A295" s="83"/>
      <c r="B295" s="15"/>
      <c r="C295" s="80" t="s">
        <v>135</v>
      </c>
      <c r="D295" s="320" t="s">
        <v>257</v>
      </c>
      <c r="E295" s="266"/>
      <c r="F295" s="266"/>
      <c r="G295" s="266"/>
      <c r="H295" s="266"/>
      <c r="I295" s="266"/>
      <c r="J295" s="266"/>
      <c r="K295" s="266"/>
      <c r="L295" s="267"/>
      <c r="M295" s="268"/>
      <c r="N295" s="266"/>
      <c r="O295" s="266"/>
      <c r="P295" s="266"/>
      <c r="Q295" s="266"/>
      <c r="R295" s="267"/>
      <c r="S295" s="268"/>
      <c r="T295" s="266"/>
      <c r="U295" s="266"/>
      <c r="V295" s="266"/>
      <c r="W295" s="266"/>
      <c r="X295" s="267"/>
      <c r="Y295" s="268"/>
      <c r="Z295" s="266"/>
      <c r="AA295" s="266"/>
      <c r="AB295" s="266"/>
      <c r="AC295" s="266"/>
      <c r="AD295" s="267"/>
    </row>
    <row r="296" spans="1:38" ht="15" customHeight="1">
      <c r="A296" s="83"/>
      <c r="B296" s="15"/>
      <c r="C296" s="80" t="s">
        <v>136</v>
      </c>
      <c r="D296" s="320" t="s">
        <v>258</v>
      </c>
      <c r="E296" s="266"/>
      <c r="F296" s="266"/>
      <c r="G296" s="266"/>
      <c r="H296" s="266"/>
      <c r="I296" s="266"/>
      <c r="J296" s="266"/>
      <c r="K296" s="266"/>
      <c r="L296" s="267"/>
      <c r="M296" s="268"/>
      <c r="N296" s="266"/>
      <c r="O296" s="266"/>
      <c r="P296" s="266"/>
      <c r="Q296" s="266"/>
      <c r="R296" s="267"/>
      <c r="S296" s="268"/>
      <c r="T296" s="266"/>
      <c r="U296" s="266"/>
      <c r="V296" s="266"/>
      <c r="W296" s="266"/>
      <c r="X296" s="267"/>
      <c r="Y296" s="268"/>
      <c r="Z296" s="266"/>
      <c r="AA296" s="266"/>
      <c r="AB296" s="266"/>
      <c r="AC296" s="266"/>
      <c r="AD296" s="267"/>
    </row>
    <row r="297" spans="1:38" ht="15" customHeight="1">
      <c r="A297" s="83"/>
      <c r="B297" s="15"/>
      <c r="C297" s="80" t="s">
        <v>137</v>
      </c>
      <c r="D297" s="320" t="s">
        <v>259</v>
      </c>
      <c r="E297" s="266"/>
      <c r="F297" s="266"/>
      <c r="G297" s="266"/>
      <c r="H297" s="266"/>
      <c r="I297" s="266"/>
      <c r="J297" s="266"/>
      <c r="K297" s="266"/>
      <c r="L297" s="267"/>
      <c r="M297" s="268"/>
      <c r="N297" s="266"/>
      <c r="O297" s="266"/>
      <c r="P297" s="266"/>
      <c r="Q297" s="266"/>
      <c r="R297" s="267"/>
      <c r="S297" s="268"/>
      <c r="T297" s="266"/>
      <c r="U297" s="266"/>
      <c r="V297" s="266"/>
      <c r="W297" s="266"/>
      <c r="X297" s="267"/>
      <c r="Y297" s="268"/>
      <c r="Z297" s="266"/>
      <c r="AA297" s="266"/>
      <c r="AB297" s="266"/>
      <c r="AC297" s="266"/>
      <c r="AD297" s="267"/>
    </row>
    <row r="298" spans="1:38" ht="15" customHeight="1">
      <c r="A298" s="83"/>
      <c r="B298" s="15"/>
      <c r="C298" s="80" t="s">
        <v>138</v>
      </c>
      <c r="D298" s="320" t="s">
        <v>260</v>
      </c>
      <c r="E298" s="266"/>
      <c r="F298" s="266"/>
      <c r="G298" s="266"/>
      <c r="H298" s="266"/>
      <c r="I298" s="266"/>
      <c r="J298" s="266"/>
      <c r="K298" s="266"/>
      <c r="L298" s="267"/>
      <c r="M298" s="268"/>
      <c r="N298" s="266"/>
      <c r="O298" s="266"/>
      <c r="P298" s="266"/>
      <c r="Q298" s="266"/>
      <c r="R298" s="267"/>
      <c r="S298" s="268"/>
      <c r="T298" s="266"/>
      <c r="U298" s="266"/>
      <c r="V298" s="266"/>
      <c r="W298" s="266"/>
      <c r="X298" s="267"/>
      <c r="Y298" s="268"/>
      <c r="Z298" s="266"/>
      <c r="AA298" s="266"/>
      <c r="AB298" s="266"/>
      <c r="AC298" s="266"/>
      <c r="AD298" s="267"/>
    </row>
    <row r="299" spans="1:38" ht="15" customHeight="1">
      <c r="A299" s="83"/>
      <c r="B299" s="15"/>
      <c r="C299" s="80" t="s">
        <v>139</v>
      </c>
      <c r="D299" s="320" t="s">
        <v>261</v>
      </c>
      <c r="E299" s="266"/>
      <c r="F299" s="266"/>
      <c r="G299" s="266"/>
      <c r="H299" s="266"/>
      <c r="I299" s="266"/>
      <c r="J299" s="266"/>
      <c r="K299" s="266"/>
      <c r="L299" s="267"/>
      <c r="M299" s="268"/>
      <c r="N299" s="266"/>
      <c r="O299" s="266"/>
      <c r="P299" s="266"/>
      <c r="Q299" s="266"/>
      <c r="R299" s="267"/>
      <c r="S299" s="268"/>
      <c r="T299" s="266"/>
      <c r="U299" s="266"/>
      <c r="V299" s="266"/>
      <c r="W299" s="266"/>
      <c r="X299" s="267"/>
      <c r="Y299" s="268"/>
      <c r="Z299" s="266"/>
      <c r="AA299" s="266"/>
      <c r="AB299" s="266"/>
      <c r="AC299" s="266"/>
      <c r="AD299" s="267"/>
    </row>
    <row r="300" spans="1:38" ht="15" customHeight="1">
      <c r="A300" s="83"/>
      <c r="B300" s="15"/>
      <c r="C300" s="80" t="s">
        <v>140</v>
      </c>
      <c r="D300" s="320" t="s">
        <v>262</v>
      </c>
      <c r="E300" s="266"/>
      <c r="F300" s="266"/>
      <c r="G300" s="266"/>
      <c r="H300" s="266"/>
      <c r="I300" s="266"/>
      <c r="J300" s="266"/>
      <c r="K300" s="266"/>
      <c r="L300" s="267"/>
      <c r="M300" s="268"/>
      <c r="N300" s="266"/>
      <c r="O300" s="266"/>
      <c r="P300" s="266"/>
      <c r="Q300" s="266"/>
      <c r="R300" s="267"/>
      <c r="S300" s="268"/>
      <c r="T300" s="266"/>
      <c r="U300" s="266"/>
      <c r="V300" s="266"/>
      <c r="W300" s="266"/>
      <c r="X300" s="267"/>
      <c r="Y300" s="268"/>
      <c r="Z300" s="266"/>
      <c r="AA300" s="266"/>
      <c r="AB300" s="266"/>
      <c r="AC300" s="266"/>
      <c r="AD300" s="267"/>
    </row>
    <row r="301" spans="1:38" ht="15" customHeight="1">
      <c r="A301" s="83"/>
      <c r="B301" s="15"/>
      <c r="C301" s="15"/>
      <c r="D301" s="15"/>
      <c r="E301" s="15"/>
      <c r="F301" s="15"/>
      <c r="G301" s="15"/>
      <c r="H301" s="15"/>
      <c r="I301" s="15"/>
      <c r="J301" s="15"/>
      <c r="K301" s="15"/>
      <c r="L301" s="81" t="s">
        <v>211</v>
      </c>
      <c r="M301" s="268">
        <f>IF(AND(SUM(M291:M300)=0,COUNTIF(M291:M300,"NS")&gt;0),"NS",IF(AND(SUM(M291:M300)=0, COUNTIF(M291:M300,"NA")&gt;0),"NA",SUM(M291:M300)))</f>
        <v>0</v>
      </c>
      <c r="N301" s="266"/>
      <c r="O301" s="266"/>
      <c r="P301" s="266"/>
      <c r="Q301" s="266"/>
      <c r="R301" s="267"/>
      <c r="S301" s="268">
        <f>IF(AND(SUM(S291:S300)=0,COUNTIF(S291:S300,"NS")&gt;0),"NS",IF(AND(SUM(S291:S300)=0, COUNTIF(S291:S300,"NA")&gt;0),"NA",SUM(S291:S300)))</f>
        <v>0</v>
      </c>
      <c r="T301" s="266"/>
      <c r="U301" s="266"/>
      <c r="V301" s="266"/>
      <c r="W301" s="266"/>
      <c r="X301" s="267"/>
      <c r="Y301" s="268">
        <f>IF(AND(SUM(Y291:Y300)=0,COUNTIF(Y291:Y300,"NS")&gt;0),"NS",IF(AND(SUM(Y291:Y300)=0, COUNTIF(Y291:Y300,"NA")&gt;0),"NA",SUM(Y291:Y300)))</f>
        <v>0</v>
      </c>
      <c r="Z301" s="266"/>
      <c r="AA301" s="266"/>
      <c r="AB301" s="266"/>
      <c r="AC301" s="266"/>
      <c r="AD301" s="267"/>
    </row>
    <row r="302" spans="1:38" ht="15" customHeight="1">
      <c r="A302" s="83"/>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F302">
        <f>IF(SUM(AF291:AF301)&gt;0,1,0)</f>
        <v>0</v>
      </c>
      <c r="AG302">
        <f>IF(SUM(AG291:AG301)&gt;0,2,0)</f>
        <v>0</v>
      </c>
      <c r="AH302">
        <f>IF(SUM(AH291:AH301)&gt;0,4,0)</f>
        <v>0</v>
      </c>
      <c r="AI302">
        <f>IF(SUM(AI291:AI301)&gt;0,4,0)</f>
        <v>0</v>
      </c>
      <c r="AJ302">
        <f>IF(SUM(AJ291:AJ301)&gt;0,5,0)</f>
        <v>0</v>
      </c>
      <c r="AK302">
        <f>IF(SUM(AK291:AK301)&gt;0,6,0)</f>
        <v>0</v>
      </c>
    </row>
    <row r="303" spans="1:38" ht="24" customHeight="1">
      <c r="A303" s="83"/>
      <c r="B303" s="15"/>
      <c r="C303" s="321" t="s">
        <v>187</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c r="AH303">
        <f>SUM(AF302:AH302)</f>
        <v>0</v>
      </c>
      <c r="AK303">
        <f>SUM(AI302:AK302)</f>
        <v>0</v>
      </c>
    </row>
    <row r="304" spans="1:38" ht="60" customHeight="1">
      <c r="A304" s="83"/>
      <c r="B304" s="15"/>
      <c r="C304" s="322"/>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c r="AC304" s="323"/>
      <c r="AD304" s="324"/>
      <c r="AH304" t="e">
        <f ca="1">CAMBIAR(AH303,0,"",1,"El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4" t="e">
        <f ca="1">CAMBIAR(AK303,0,"",4,"Hay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 spans="1:38" ht="15" customHeight="1">
      <c r="A305" s="72"/>
      <c r="B305" s="88"/>
      <c r="C305" s="246" t="e">
        <f ca="1">AH304</f>
        <v>#NAME?</v>
      </c>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row>
    <row r="306" spans="1:38" ht="15" customHeight="1">
      <c r="A306" s="83"/>
      <c r="B306" s="15"/>
      <c r="C306" s="246" t="e">
        <f ca="1">AK304</f>
        <v>#NAME?</v>
      </c>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spans="1:38" ht="15" customHeight="1">
      <c r="A307" s="83"/>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spans="1:38" ht="15" customHeight="1">
      <c r="A308" s="83"/>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spans="1:38" ht="15" customHeight="1">
      <c r="A309" s="83"/>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spans="1:38" ht="15" customHeight="1">
      <c r="A310" s="83"/>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spans="1:38" ht="24" customHeight="1">
      <c r="A311" s="72" t="s">
        <v>263</v>
      </c>
      <c r="B311" s="326" t="s">
        <v>264</v>
      </c>
      <c r="C311" s="256"/>
      <c r="D311" s="256"/>
      <c r="E311" s="256"/>
      <c r="F311" s="256"/>
      <c r="G311" s="256"/>
      <c r="H311" s="256"/>
      <c r="I311" s="256"/>
      <c r="J311" s="256"/>
      <c r="K311" s="256"/>
      <c r="L311" s="256"/>
      <c r="M311" s="256"/>
      <c r="N311" s="256"/>
      <c r="O311" s="256"/>
      <c r="P311" s="256"/>
      <c r="Q311" s="256"/>
      <c r="R311" s="256"/>
      <c r="S311" s="256"/>
      <c r="T311" s="256"/>
      <c r="U311" s="256"/>
      <c r="V311" s="256"/>
      <c r="W311" s="256"/>
      <c r="X311" s="256"/>
      <c r="Y311" s="256"/>
      <c r="Z311" s="256"/>
      <c r="AA311" s="256"/>
      <c r="AB311" s="256"/>
      <c r="AC311" s="256"/>
      <c r="AD311" s="256"/>
    </row>
    <row r="312" spans="1:38" ht="24" customHeight="1">
      <c r="A312" s="83"/>
      <c r="B312" s="15"/>
      <c r="C312" s="327" t="s">
        <v>265</v>
      </c>
      <c r="D312" s="256"/>
      <c r="E312" s="256"/>
      <c r="F312" s="256"/>
      <c r="G312" s="256"/>
      <c r="H312" s="256"/>
      <c r="I312" s="256"/>
      <c r="J312" s="256"/>
      <c r="K312" s="256"/>
      <c r="L312" s="256"/>
      <c r="M312" s="256"/>
      <c r="N312" s="256"/>
      <c r="O312" s="256"/>
      <c r="P312" s="256"/>
      <c r="Q312" s="256"/>
      <c r="R312" s="256"/>
      <c r="S312" s="256"/>
      <c r="T312" s="256"/>
      <c r="U312" s="256"/>
      <c r="V312" s="256"/>
      <c r="W312" s="256"/>
      <c r="X312" s="256"/>
      <c r="Y312" s="256"/>
      <c r="Z312" s="256"/>
      <c r="AA312" s="256"/>
      <c r="AB312" s="256"/>
      <c r="AC312" s="256"/>
      <c r="AD312" s="256"/>
    </row>
    <row r="313" spans="1:38" ht="15" customHeight="1">
      <c r="A313" s="40"/>
      <c r="B313" s="40"/>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spans="1:38" ht="15" customHeight="1">
      <c r="A314" s="40"/>
      <c r="B314" s="40"/>
      <c r="C314" s="346" t="s">
        <v>266</v>
      </c>
      <c r="D314" s="278"/>
      <c r="E314" s="278"/>
      <c r="F314" s="278"/>
      <c r="G314" s="278"/>
      <c r="H314" s="278"/>
      <c r="I314" s="278"/>
      <c r="J314" s="278"/>
      <c r="K314" s="278"/>
      <c r="L314" s="279"/>
      <c r="M314" s="265" t="s">
        <v>200</v>
      </c>
      <c r="N314" s="266"/>
      <c r="O314" s="266"/>
      <c r="P314" s="266"/>
      <c r="Q314" s="266"/>
      <c r="R314" s="266"/>
      <c r="S314" s="266"/>
      <c r="T314" s="266"/>
      <c r="U314" s="266"/>
      <c r="V314" s="266"/>
      <c r="W314" s="266"/>
      <c r="X314" s="266"/>
      <c r="Y314" s="266"/>
      <c r="Z314" s="266"/>
      <c r="AA314" s="266"/>
      <c r="AB314" s="266"/>
      <c r="AC314" s="266"/>
      <c r="AD314" s="267"/>
    </row>
    <row r="315" spans="1:38" ht="15" customHeight="1">
      <c r="A315" s="40"/>
      <c r="B315" s="40"/>
      <c r="C315" s="282"/>
      <c r="D315" s="272"/>
      <c r="E315" s="272"/>
      <c r="F315" s="272"/>
      <c r="G315" s="272"/>
      <c r="H315" s="272"/>
      <c r="I315" s="272"/>
      <c r="J315" s="272"/>
      <c r="K315" s="272"/>
      <c r="L315" s="283"/>
      <c r="M315" s="383" t="s">
        <v>201</v>
      </c>
      <c r="N315" s="256"/>
      <c r="O315" s="256"/>
      <c r="P315" s="256"/>
      <c r="Q315" s="256"/>
      <c r="R315" s="348"/>
      <c r="S315" s="384" t="s">
        <v>202</v>
      </c>
      <c r="T315" s="256"/>
      <c r="U315" s="256"/>
      <c r="V315" s="256"/>
      <c r="W315" s="256"/>
      <c r="X315" s="348"/>
      <c r="Y315" s="384" t="s">
        <v>203</v>
      </c>
      <c r="Z315" s="256"/>
      <c r="AA315" s="256"/>
      <c r="AB315" s="256"/>
      <c r="AC315" s="256"/>
      <c r="AD315" s="348"/>
      <c r="AF315" t="s">
        <v>204</v>
      </c>
      <c r="AG315" t="s">
        <v>205</v>
      </c>
      <c r="AH315" t="s">
        <v>206</v>
      </c>
      <c r="AI315" t="s">
        <v>207</v>
      </c>
      <c r="AJ315" t="s">
        <v>208</v>
      </c>
      <c r="AK315" t="s">
        <v>209</v>
      </c>
      <c r="AL315" t="s">
        <v>210</v>
      </c>
    </row>
    <row r="316" spans="1:38" ht="15" customHeight="1">
      <c r="A316" s="40"/>
      <c r="B316" s="40"/>
      <c r="C316" s="79" t="s">
        <v>131</v>
      </c>
      <c r="D316" s="320" t="s">
        <v>267</v>
      </c>
      <c r="E316" s="266"/>
      <c r="F316" s="266"/>
      <c r="G316" s="266"/>
      <c r="H316" s="266"/>
      <c r="I316" s="266"/>
      <c r="J316" s="266"/>
      <c r="K316" s="266"/>
      <c r="L316" s="267"/>
      <c r="M316" s="268"/>
      <c r="N316" s="266"/>
      <c r="O316" s="266"/>
      <c r="P316" s="266"/>
      <c r="Q316" s="266"/>
      <c r="R316" s="267"/>
      <c r="S316" s="268"/>
      <c r="T316" s="266"/>
      <c r="U316" s="266"/>
      <c r="V316" s="266"/>
      <c r="W316" s="266"/>
      <c r="X316" s="267"/>
      <c r="Y316" s="268"/>
      <c r="Z316" s="266"/>
      <c r="AA316" s="266"/>
      <c r="AB316" s="266"/>
      <c r="AC316" s="266"/>
      <c r="AD316" s="267"/>
      <c r="AF316">
        <f>IF(AND(M316=0,OR(SUM(S316:Y316)&gt;0,COUNTIF(M316:Y316,"NS")&gt;0)),1,0)</f>
        <v>0</v>
      </c>
      <c r="AG316">
        <f>IF(OR(AND(M316="NS",SUM(S316:Y316)&gt;0),AND(M316="NS",COUNTIF(M316:Y316,"NS")&lt;2)),1,0)</f>
        <v>0</v>
      </c>
      <c r="AH316">
        <f>IF(AND(M316="NA",OR(SUM(S316:Y316)&gt;0,COUNTIF(M316:Y316,"NS")&gt;0,COUNTIF(M316:Y316,"NA")&gt;1)),1,0)</f>
        <v>0</v>
      </c>
      <c r="AI316">
        <f>IF(AND(COUNTBLANK(M316)+COUNTBLANK(S316)+COUNTBLANK(Y316)&gt;0,COUNTBLANK(M316)+COUNTBLANK(S316)+COUNTBLANK(Y316)&lt;3,M316&lt;&gt;"NA"),1,0)</f>
        <v>0</v>
      </c>
      <c r="AJ316">
        <f>IF(AND(IF(OR(SUM(S316:Y316)=M316,M316="",AND(M316&gt;0,COUNTIF(M316:Y316,"NS")=2)),0,1)=1,M316&lt;&gt;"NS",M316&lt;&gt;"NA"),1,0)</f>
        <v>0</v>
      </c>
      <c r="AK316">
        <f>IF(COUNTIF(M316:Y316,"=*")&lt;&gt;SUM(COUNTIF(M316:Y316,"NS"),COUNTIF(M316:Y316,"NA")),1,0)</f>
        <v>0</v>
      </c>
      <c r="AL316">
        <f>IF(SUM(AF316:AK316)&gt;0,1,0)</f>
        <v>0</v>
      </c>
    </row>
    <row r="317" spans="1:38" ht="15" customHeight="1">
      <c r="A317" s="40"/>
      <c r="B317" s="40"/>
      <c r="C317" s="80" t="s">
        <v>132</v>
      </c>
      <c r="D317" s="320" t="s">
        <v>268</v>
      </c>
      <c r="E317" s="266"/>
      <c r="F317" s="266"/>
      <c r="G317" s="266"/>
      <c r="H317" s="266"/>
      <c r="I317" s="266"/>
      <c r="J317" s="266"/>
      <c r="K317" s="266"/>
      <c r="L317" s="267"/>
      <c r="M317" s="268"/>
      <c r="N317" s="266"/>
      <c r="O317" s="266"/>
      <c r="P317" s="266"/>
      <c r="Q317" s="266"/>
      <c r="R317" s="267"/>
      <c r="S317" s="268"/>
      <c r="T317" s="266"/>
      <c r="U317" s="266"/>
      <c r="V317" s="266"/>
      <c r="W317" s="266"/>
      <c r="X317" s="267"/>
      <c r="Y317" s="268"/>
      <c r="Z317" s="266"/>
      <c r="AA317" s="266"/>
      <c r="AB317" s="266"/>
      <c r="AC317" s="266"/>
      <c r="AD317" s="267"/>
    </row>
    <row r="318" spans="1:38" ht="15" customHeight="1">
      <c r="A318" s="40"/>
      <c r="B318" s="40"/>
      <c r="C318" s="80" t="s">
        <v>133</v>
      </c>
      <c r="D318" s="320" t="s">
        <v>269</v>
      </c>
      <c r="E318" s="266"/>
      <c r="F318" s="266"/>
      <c r="G318" s="266"/>
      <c r="H318" s="266"/>
      <c r="I318" s="266"/>
      <c r="J318" s="266"/>
      <c r="K318" s="266"/>
      <c r="L318" s="267"/>
      <c r="M318" s="268"/>
      <c r="N318" s="266"/>
      <c r="O318" s="266"/>
      <c r="P318" s="266"/>
      <c r="Q318" s="266"/>
      <c r="R318" s="267"/>
      <c r="S318" s="268"/>
      <c r="T318" s="266"/>
      <c r="U318" s="266"/>
      <c r="V318" s="266"/>
      <c r="W318" s="266"/>
      <c r="X318" s="267"/>
      <c r="Y318" s="268"/>
      <c r="Z318" s="266"/>
      <c r="AA318" s="266"/>
      <c r="AB318" s="266"/>
      <c r="AC318" s="266"/>
      <c r="AD318" s="267"/>
    </row>
    <row r="319" spans="1:38" ht="15" customHeight="1">
      <c r="A319" s="40"/>
      <c r="B319" s="40"/>
      <c r="C319" s="80" t="s">
        <v>134</v>
      </c>
      <c r="D319" s="320" t="s">
        <v>270</v>
      </c>
      <c r="E319" s="266"/>
      <c r="F319" s="266"/>
      <c r="G319" s="266"/>
      <c r="H319" s="266"/>
      <c r="I319" s="266"/>
      <c r="J319" s="266"/>
      <c r="K319" s="266"/>
      <c r="L319" s="267"/>
      <c r="M319" s="268"/>
      <c r="N319" s="266"/>
      <c r="O319" s="266"/>
      <c r="P319" s="266"/>
      <c r="Q319" s="266"/>
      <c r="R319" s="267"/>
      <c r="S319" s="268"/>
      <c r="T319" s="266"/>
      <c r="U319" s="266"/>
      <c r="V319" s="266"/>
      <c r="W319" s="266"/>
      <c r="X319" s="267"/>
      <c r="Y319" s="268"/>
      <c r="Z319" s="266"/>
      <c r="AA319" s="266"/>
      <c r="AB319" s="266"/>
      <c r="AC319" s="266"/>
      <c r="AD319" s="267"/>
    </row>
    <row r="320" spans="1:38" ht="15" customHeight="1">
      <c r="A320" s="40"/>
      <c r="B320" s="40"/>
      <c r="C320" s="80" t="s">
        <v>135</v>
      </c>
      <c r="D320" s="320" t="s">
        <v>271</v>
      </c>
      <c r="E320" s="266"/>
      <c r="F320" s="266"/>
      <c r="G320" s="266"/>
      <c r="H320" s="266"/>
      <c r="I320" s="266"/>
      <c r="J320" s="266"/>
      <c r="K320" s="266"/>
      <c r="L320" s="267"/>
      <c r="M320" s="268"/>
      <c r="N320" s="266"/>
      <c r="O320" s="266"/>
      <c r="P320" s="266"/>
      <c r="Q320" s="266"/>
      <c r="R320" s="267"/>
      <c r="S320" s="268"/>
      <c r="T320" s="266"/>
      <c r="U320" s="266"/>
      <c r="V320" s="266"/>
      <c r="W320" s="266"/>
      <c r="X320" s="267"/>
      <c r="Y320" s="268"/>
      <c r="Z320" s="266"/>
      <c r="AA320" s="266"/>
      <c r="AB320" s="266"/>
      <c r="AC320" s="266"/>
      <c r="AD320" s="267"/>
    </row>
    <row r="321" spans="1:37" ht="15" customHeight="1">
      <c r="A321" s="40"/>
      <c r="B321" s="40"/>
      <c r="C321" s="80" t="s">
        <v>136</v>
      </c>
      <c r="D321" s="320" t="s">
        <v>272</v>
      </c>
      <c r="E321" s="266"/>
      <c r="F321" s="266"/>
      <c r="G321" s="266"/>
      <c r="H321" s="266"/>
      <c r="I321" s="266"/>
      <c r="J321" s="266"/>
      <c r="K321" s="266"/>
      <c r="L321" s="267"/>
      <c r="M321" s="268"/>
      <c r="N321" s="266"/>
      <c r="O321" s="266"/>
      <c r="P321" s="266"/>
      <c r="Q321" s="266"/>
      <c r="R321" s="267"/>
      <c r="S321" s="268"/>
      <c r="T321" s="266"/>
      <c r="U321" s="266"/>
      <c r="V321" s="266"/>
      <c r="W321" s="266"/>
      <c r="X321" s="267"/>
      <c r="Y321" s="268"/>
      <c r="Z321" s="266"/>
      <c r="AA321" s="266"/>
      <c r="AB321" s="266"/>
      <c r="AC321" s="266"/>
      <c r="AD321" s="267"/>
    </row>
    <row r="322" spans="1:37" ht="15" customHeight="1">
      <c r="A322" s="40"/>
      <c r="B322" s="40"/>
      <c r="C322" s="80" t="s">
        <v>137</v>
      </c>
      <c r="D322" s="320" t="s">
        <v>273</v>
      </c>
      <c r="E322" s="266"/>
      <c r="F322" s="266"/>
      <c r="G322" s="266"/>
      <c r="H322" s="266"/>
      <c r="I322" s="266"/>
      <c r="J322" s="266"/>
      <c r="K322" s="266"/>
      <c r="L322" s="267"/>
      <c r="M322" s="268"/>
      <c r="N322" s="266"/>
      <c r="O322" s="266"/>
      <c r="P322" s="266"/>
      <c r="Q322" s="266"/>
      <c r="R322" s="267"/>
      <c r="S322" s="268"/>
      <c r="T322" s="266"/>
      <c r="U322" s="266"/>
      <c r="V322" s="266"/>
      <c r="W322" s="266"/>
      <c r="X322" s="267"/>
      <c r="Y322" s="268"/>
      <c r="Z322" s="266"/>
      <c r="AA322" s="266"/>
      <c r="AB322" s="266"/>
      <c r="AC322" s="266"/>
      <c r="AD322" s="267"/>
    </row>
    <row r="323" spans="1:37" ht="15" customHeight="1">
      <c r="A323" s="40"/>
      <c r="B323" s="40"/>
      <c r="C323" s="80" t="s">
        <v>138</v>
      </c>
      <c r="D323" s="320" t="s">
        <v>274</v>
      </c>
      <c r="E323" s="266"/>
      <c r="F323" s="266"/>
      <c r="G323" s="266"/>
      <c r="H323" s="266"/>
      <c r="I323" s="266"/>
      <c r="J323" s="266"/>
      <c r="K323" s="266"/>
      <c r="L323" s="267"/>
      <c r="M323" s="268"/>
      <c r="N323" s="266"/>
      <c r="O323" s="266"/>
      <c r="P323" s="266"/>
      <c r="Q323" s="266"/>
      <c r="R323" s="267"/>
      <c r="S323" s="268"/>
      <c r="T323" s="266"/>
      <c r="U323" s="266"/>
      <c r="V323" s="266"/>
      <c r="W323" s="266"/>
      <c r="X323" s="267"/>
      <c r="Y323" s="268"/>
      <c r="Z323" s="266"/>
      <c r="AA323" s="266"/>
      <c r="AB323" s="266"/>
      <c r="AC323" s="266"/>
      <c r="AD323" s="267"/>
    </row>
    <row r="324" spans="1:37" ht="15" customHeight="1">
      <c r="A324" s="40"/>
      <c r="B324" s="40"/>
      <c r="C324" s="80" t="s">
        <v>139</v>
      </c>
      <c r="D324" s="320" t="s">
        <v>262</v>
      </c>
      <c r="E324" s="266"/>
      <c r="F324" s="266"/>
      <c r="G324" s="266"/>
      <c r="H324" s="266"/>
      <c r="I324" s="266"/>
      <c r="J324" s="266"/>
      <c r="K324" s="266"/>
      <c r="L324" s="267"/>
      <c r="M324" s="268"/>
      <c r="N324" s="266"/>
      <c r="O324" s="266"/>
      <c r="P324" s="266"/>
      <c r="Q324" s="266"/>
      <c r="R324" s="267"/>
      <c r="S324" s="268"/>
      <c r="T324" s="266"/>
      <c r="U324" s="266"/>
      <c r="V324" s="266"/>
      <c r="W324" s="266"/>
      <c r="X324" s="267"/>
      <c r="Y324" s="268"/>
      <c r="Z324" s="266"/>
      <c r="AA324" s="266"/>
      <c r="AB324" s="266"/>
      <c r="AC324" s="266"/>
      <c r="AD324" s="267"/>
    </row>
    <row r="325" spans="1:37" ht="15" customHeight="1">
      <c r="A325" s="40"/>
      <c r="B325" s="40"/>
      <c r="C325" s="15"/>
      <c r="D325" s="15"/>
      <c r="E325" s="15"/>
      <c r="F325" s="15"/>
      <c r="G325" s="15"/>
      <c r="H325" s="15"/>
      <c r="I325" s="15"/>
      <c r="J325" s="15"/>
      <c r="K325" s="15"/>
      <c r="L325" s="81" t="s">
        <v>211</v>
      </c>
      <c r="M325" s="268">
        <f>IF(AND(SUM(M316:M324)=0,COUNTIF(M316:M324,"NS")&gt;0),"NS",IF(AND(SUM(M316:M324)=0, COUNTIF(M316:M324,"NA")&gt;0),"NA",SUM(M316:M324)))</f>
        <v>0</v>
      </c>
      <c r="N325" s="266"/>
      <c r="O325" s="266"/>
      <c r="P325" s="266"/>
      <c r="Q325" s="266"/>
      <c r="R325" s="267"/>
      <c r="S325" s="268">
        <f>IF(AND(SUM(S316:S324)=0,COUNTIF(S316:S324,"NS")&gt;0),"NS",IF(AND(SUM(S316:S324)=0, COUNTIF(S316:S324,"NA")&gt;0),"NA",SUM(S316:S324)))</f>
        <v>0</v>
      </c>
      <c r="T325" s="266"/>
      <c r="U325" s="266"/>
      <c r="V325" s="266"/>
      <c r="W325" s="266"/>
      <c r="X325" s="267"/>
      <c r="Y325" s="268">
        <f>IF(AND(SUM(Y316:Y324)=0,COUNTIF(Y316:Y324,"NS")&gt;0),"NS",IF(AND(SUM(Y316:Y324)=0, COUNTIF(Y316:Y324,"NA")&gt;0),"NA",SUM(Y316:Y324)))</f>
        <v>0</v>
      </c>
      <c r="Z325" s="266"/>
      <c r="AA325" s="266"/>
      <c r="AB325" s="266"/>
      <c r="AC325" s="266"/>
      <c r="AD325" s="267"/>
    </row>
    <row r="326" spans="1:37" ht="15" customHeight="1">
      <c r="A326" s="40"/>
      <c r="B326" s="40"/>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F326">
        <f>IF(SUM(AF316:AF325)&gt;0,1,0)</f>
        <v>0</v>
      </c>
      <c r="AG326">
        <f>IF(SUM(AG316:AG325)&gt;0,2,0)</f>
        <v>0</v>
      </c>
      <c r="AH326">
        <f>IF(SUM(AH316:AH325)&gt;0,4,0)</f>
        <v>0</v>
      </c>
      <c r="AI326">
        <f>IF(SUM(AI316:AI325)&gt;0,4,0)</f>
        <v>0</v>
      </c>
      <c r="AJ326">
        <f>IF(SUM(AJ316:AJ325)&gt;0,5,0)</f>
        <v>0</v>
      </c>
      <c r="AK326">
        <f>IF(SUM(AK316:AK325)&gt;0,6,0)</f>
        <v>0</v>
      </c>
    </row>
    <row r="327" spans="1:37" ht="24" customHeight="1">
      <c r="A327" s="83"/>
      <c r="B327" s="15"/>
      <c r="C327" s="321" t="s">
        <v>187</v>
      </c>
      <c r="D327" s="256"/>
      <c r="E327" s="256"/>
      <c r="F327" s="256"/>
      <c r="G327" s="256"/>
      <c r="H327" s="256"/>
      <c r="I327" s="256"/>
      <c r="J327" s="256"/>
      <c r="K327" s="256"/>
      <c r="L327" s="256"/>
      <c r="M327" s="256"/>
      <c r="N327" s="256"/>
      <c r="O327" s="256"/>
      <c r="P327" s="256"/>
      <c r="Q327" s="256"/>
      <c r="R327" s="256"/>
      <c r="S327" s="256"/>
      <c r="T327" s="256"/>
      <c r="U327" s="256"/>
      <c r="V327" s="256"/>
      <c r="W327" s="256"/>
      <c r="X327" s="256"/>
      <c r="Y327" s="256"/>
      <c r="Z327" s="256"/>
      <c r="AA327" s="256"/>
      <c r="AB327" s="256"/>
      <c r="AC327" s="256"/>
      <c r="AD327" s="256"/>
      <c r="AH327">
        <f>SUM(AF326:AH326)</f>
        <v>0</v>
      </c>
      <c r="AK327">
        <f>SUM(AI326:AK326)</f>
        <v>0</v>
      </c>
    </row>
    <row r="328" spans="1:37" ht="60" customHeight="1">
      <c r="A328" s="83"/>
      <c r="B328" s="15"/>
      <c r="C328" s="322"/>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c r="AC328" s="323"/>
      <c r="AD328" s="324"/>
      <c r="AH328" t="e">
        <f ca="1">CAMBIAR(AH327,0,"",1,"El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28" t="e">
        <f ca="1">CAMBIAR(AK327,0,"",4,"Hay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29" spans="1:37" ht="15" customHeight="1">
      <c r="A329" s="72"/>
      <c r="B329" s="88"/>
      <c r="C329" s="246" t="e">
        <f ca="1">AH328</f>
        <v>#NAME?</v>
      </c>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row>
    <row r="330" spans="1:37" ht="15" customHeight="1">
      <c r="A330" s="83"/>
      <c r="B330" s="15"/>
      <c r="C330" s="246" t="e">
        <f ca="1">AK328</f>
        <v>#NAME?</v>
      </c>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spans="1:37" ht="15" customHeight="1">
      <c r="A331" s="40"/>
      <c r="B331" s="40"/>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spans="1:37" ht="15" customHeight="1">
      <c r="A332" s="40"/>
      <c r="B332" s="40"/>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spans="1:37" ht="15" customHeight="1">
      <c r="A333" s="40"/>
      <c r="B333" s="40"/>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spans="1:37" ht="15" customHeight="1">
      <c r="A334" s="40"/>
      <c r="B334" s="40"/>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spans="1:37" ht="24" customHeight="1">
      <c r="A335" s="72" t="s">
        <v>275</v>
      </c>
      <c r="B335" s="326" t="s">
        <v>276</v>
      </c>
      <c r="C335" s="256"/>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c r="AC335" s="256"/>
      <c r="AD335" s="256"/>
    </row>
    <row r="336" spans="1:37" ht="15" customHeight="1">
      <c r="A336" s="83"/>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spans="1:38" ht="15" customHeight="1">
      <c r="A337" s="83"/>
      <c r="B337" s="15"/>
      <c r="C337" s="346" t="s">
        <v>277</v>
      </c>
      <c r="D337" s="278"/>
      <c r="E337" s="278"/>
      <c r="F337" s="278"/>
      <c r="G337" s="278"/>
      <c r="H337" s="278"/>
      <c r="I337" s="278"/>
      <c r="J337" s="278"/>
      <c r="K337" s="278"/>
      <c r="L337" s="279"/>
      <c r="M337" s="346" t="s">
        <v>200</v>
      </c>
      <c r="N337" s="266"/>
      <c r="O337" s="266"/>
      <c r="P337" s="266"/>
      <c r="Q337" s="266"/>
      <c r="R337" s="266"/>
      <c r="S337" s="266"/>
      <c r="T337" s="266"/>
      <c r="U337" s="266"/>
      <c r="V337" s="266"/>
      <c r="W337" s="266"/>
      <c r="X337" s="266"/>
      <c r="Y337" s="266"/>
      <c r="Z337" s="266"/>
      <c r="AA337" s="266"/>
      <c r="AB337" s="266"/>
      <c r="AC337" s="266"/>
      <c r="AD337" s="267"/>
    </row>
    <row r="338" spans="1:38" ht="15" customHeight="1">
      <c r="A338" s="83"/>
      <c r="B338" s="15"/>
      <c r="C338" s="282"/>
      <c r="D338" s="272"/>
      <c r="E338" s="272"/>
      <c r="F338" s="272"/>
      <c r="G338" s="272"/>
      <c r="H338" s="272"/>
      <c r="I338" s="272"/>
      <c r="J338" s="272"/>
      <c r="K338" s="272"/>
      <c r="L338" s="283"/>
      <c r="M338" s="383" t="s">
        <v>201</v>
      </c>
      <c r="N338" s="256"/>
      <c r="O338" s="256"/>
      <c r="P338" s="256"/>
      <c r="Q338" s="256"/>
      <c r="R338" s="348"/>
      <c r="S338" s="384" t="s">
        <v>202</v>
      </c>
      <c r="T338" s="256"/>
      <c r="U338" s="256"/>
      <c r="V338" s="256"/>
      <c r="W338" s="256"/>
      <c r="X338" s="348"/>
      <c r="Y338" s="384" t="s">
        <v>203</v>
      </c>
      <c r="Z338" s="256"/>
      <c r="AA338" s="256"/>
      <c r="AB338" s="256"/>
      <c r="AC338" s="256"/>
      <c r="AD338" s="348"/>
      <c r="AF338" t="s">
        <v>204</v>
      </c>
      <c r="AG338" t="s">
        <v>205</v>
      </c>
      <c r="AH338" t="s">
        <v>206</v>
      </c>
      <c r="AI338" t="s">
        <v>207</v>
      </c>
      <c r="AJ338" t="s">
        <v>208</v>
      </c>
      <c r="AK338" t="s">
        <v>209</v>
      </c>
      <c r="AL338" t="s">
        <v>210</v>
      </c>
    </row>
    <row r="339" spans="1:38" ht="15" customHeight="1">
      <c r="A339" s="83"/>
      <c r="B339" s="15"/>
      <c r="C339" s="79" t="s">
        <v>131</v>
      </c>
      <c r="D339" s="320" t="s">
        <v>278</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c r="AF339">
        <f>IF(AND(M339=0,OR(SUM(S339:Y339)&gt;0,COUNTIF(M339:Y339,"NS")&gt;0)),1,0)</f>
        <v>0</v>
      </c>
      <c r="AG339">
        <f>IF(OR(AND(M339="NS",SUM(S339:Y339)&gt;0),AND(M339="NS",COUNTIF(M339:Y339,"NS")&lt;2)),1,0)</f>
        <v>0</v>
      </c>
      <c r="AH339">
        <f>IF(AND(M339="NA",OR(SUM(S339:Y339)&gt;0,COUNTIF(M339:Y339,"NS")&gt;0,COUNTIF(M339:Y339,"NA")&gt;1)),1,0)</f>
        <v>0</v>
      </c>
      <c r="AI339">
        <f>IF(AND(COUNTBLANK(M339)+COUNTBLANK(S339)+COUNTBLANK(Y339)&gt;0,COUNTBLANK(M339)+COUNTBLANK(S339)+COUNTBLANK(Y339)&lt;3,M339&lt;&gt;"NA"),1,0)</f>
        <v>0</v>
      </c>
      <c r="AJ339">
        <f>IF(AND(IF(OR(SUM(S339:Y339)=M339,M339="",AND(M339&gt;0,COUNTIF(M339:Y339,"NS")=2)),0,1)=1,M339&lt;&gt;"NS",M339&lt;&gt;"NA"),1,0)</f>
        <v>0</v>
      </c>
      <c r="AK339">
        <f>IF(COUNTIF(M339:Y339,"=*")&lt;&gt;SUM(COUNTIF(M339:Y339,"NS"),COUNTIF(M339:Y339,"NA")),1,0)</f>
        <v>0</v>
      </c>
      <c r="AL339">
        <f>IF(SUM(AF339:AK339)&gt;0,1,0)</f>
        <v>0</v>
      </c>
    </row>
    <row r="340" spans="1:38" ht="15" customHeight="1">
      <c r="A340" s="83"/>
      <c r="B340" s="15"/>
      <c r="C340" s="80" t="s">
        <v>132</v>
      </c>
      <c r="D340" s="320" t="s">
        <v>279</v>
      </c>
      <c r="E340" s="266"/>
      <c r="F340" s="266"/>
      <c r="G340" s="266"/>
      <c r="H340" s="266"/>
      <c r="I340" s="266"/>
      <c r="J340" s="266"/>
      <c r="K340" s="266"/>
      <c r="L340" s="267"/>
      <c r="M340" s="268"/>
      <c r="N340" s="266"/>
      <c r="O340" s="266"/>
      <c r="P340" s="266"/>
      <c r="Q340" s="266"/>
      <c r="R340" s="267"/>
      <c r="S340" s="268"/>
      <c r="T340" s="266"/>
      <c r="U340" s="266"/>
      <c r="V340" s="266"/>
      <c r="W340" s="266"/>
      <c r="X340" s="267"/>
      <c r="Y340" s="268"/>
      <c r="Z340" s="266"/>
      <c r="AA340" s="266"/>
      <c r="AB340" s="266"/>
      <c r="AC340" s="266"/>
      <c r="AD340" s="267"/>
    </row>
    <row r="341" spans="1:38" ht="15" customHeight="1">
      <c r="A341" s="83"/>
      <c r="B341" s="15"/>
      <c r="C341" s="80" t="s">
        <v>133</v>
      </c>
      <c r="D341" s="320" t="s">
        <v>280</v>
      </c>
      <c r="E341" s="266"/>
      <c r="F341" s="266"/>
      <c r="G341" s="266"/>
      <c r="H341" s="266"/>
      <c r="I341" s="266"/>
      <c r="J341" s="266"/>
      <c r="K341" s="266"/>
      <c r="L341" s="267"/>
      <c r="M341" s="268"/>
      <c r="N341" s="266"/>
      <c r="O341" s="266"/>
      <c r="P341" s="266"/>
      <c r="Q341" s="266"/>
      <c r="R341" s="267"/>
      <c r="S341" s="268"/>
      <c r="T341" s="266"/>
      <c r="U341" s="266"/>
      <c r="V341" s="266"/>
      <c r="W341" s="266"/>
      <c r="X341" s="267"/>
      <c r="Y341" s="268"/>
      <c r="Z341" s="266"/>
      <c r="AA341" s="266"/>
      <c r="AB341" s="266"/>
      <c r="AC341" s="266"/>
      <c r="AD341" s="267"/>
    </row>
    <row r="342" spans="1:38" ht="15" customHeight="1">
      <c r="A342" s="83"/>
      <c r="B342" s="15"/>
      <c r="C342" s="80" t="s">
        <v>134</v>
      </c>
      <c r="D342" s="320" t="s">
        <v>281</v>
      </c>
      <c r="E342" s="266"/>
      <c r="F342" s="266"/>
      <c r="G342" s="266"/>
      <c r="H342" s="266"/>
      <c r="I342" s="266"/>
      <c r="J342" s="266"/>
      <c r="K342" s="266"/>
      <c r="L342" s="267"/>
      <c r="M342" s="268"/>
      <c r="N342" s="266"/>
      <c r="O342" s="266"/>
      <c r="P342" s="266"/>
      <c r="Q342" s="266"/>
      <c r="R342" s="267"/>
      <c r="S342" s="268"/>
      <c r="T342" s="266"/>
      <c r="U342" s="266"/>
      <c r="V342" s="266"/>
      <c r="W342" s="266"/>
      <c r="X342" s="267"/>
      <c r="Y342" s="268"/>
      <c r="Z342" s="266"/>
      <c r="AA342" s="266"/>
      <c r="AB342" s="266"/>
      <c r="AC342" s="266"/>
      <c r="AD342" s="267"/>
    </row>
    <row r="343" spans="1:38" ht="15" customHeight="1">
      <c r="A343" s="83"/>
      <c r="B343" s="15"/>
      <c r="C343" s="80" t="s">
        <v>135</v>
      </c>
      <c r="D343" s="320" t="s">
        <v>282</v>
      </c>
      <c r="E343" s="266"/>
      <c r="F343" s="266"/>
      <c r="G343" s="266"/>
      <c r="H343" s="266"/>
      <c r="I343" s="266"/>
      <c r="J343" s="266"/>
      <c r="K343" s="266"/>
      <c r="L343" s="267"/>
      <c r="M343" s="268"/>
      <c r="N343" s="266"/>
      <c r="O343" s="266"/>
      <c r="P343" s="266"/>
      <c r="Q343" s="266"/>
      <c r="R343" s="267"/>
      <c r="S343" s="268"/>
      <c r="T343" s="266"/>
      <c r="U343" s="266"/>
      <c r="V343" s="266"/>
      <c r="W343" s="266"/>
      <c r="X343" s="267"/>
      <c r="Y343" s="268"/>
      <c r="Z343" s="266"/>
      <c r="AA343" s="266"/>
      <c r="AB343" s="266"/>
      <c r="AC343" s="266"/>
      <c r="AD343" s="267"/>
    </row>
    <row r="344" spans="1:38" ht="15" customHeight="1">
      <c r="A344" s="83"/>
      <c r="B344" s="15"/>
      <c r="C344" s="80" t="s">
        <v>136</v>
      </c>
      <c r="D344" s="320" t="s">
        <v>283</v>
      </c>
      <c r="E344" s="266"/>
      <c r="F344" s="266"/>
      <c r="G344" s="266"/>
      <c r="H344" s="266"/>
      <c r="I344" s="266"/>
      <c r="J344" s="266"/>
      <c r="K344" s="266"/>
      <c r="L344" s="267"/>
      <c r="M344" s="268"/>
      <c r="N344" s="266"/>
      <c r="O344" s="266"/>
      <c r="P344" s="266"/>
      <c r="Q344" s="266"/>
      <c r="R344" s="267"/>
      <c r="S344" s="268"/>
      <c r="T344" s="266"/>
      <c r="U344" s="266"/>
      <c r="V344" s="266"/>
      <c r="W344" s="266"/>
      <c r="X344" s="267"/>
      <c r="Y344" s="268"/>
      <c r="Z344" s="266"/>
      <c r="AA344" s="266"/>
      <c r="AB344" s="266"/>
      <c r="AC344" s="266"/>
      <c r="AD344" s="267"/>
    </row>
    <row r="345" spans="1:38" ht="15" customHeight="1">
      <c r="A345" s="83"/>
      <c r="B345" s="15"/>
      <c r="C345" s="80" t="s">
        <v>137</v>
      </c>
      <c r="D345" s="320" t="s">
        <v>284</v>
      </c>
      <c r="E345" s="266"/>
      <c r="F345" s="266"/>
      <c r="G345" s="266"/>
      <c r="H345" s="266"/>
      <c r="I345" s="266"/>
      <c r="J345" s="266"/>
      <c r="K345" s="266"/>
      <c r="L345" s="267"/>
      <c r="M345" s="268"/>
      <c r="N345" s="266"/>
      <c r="O345" s="266"/>
      <c r="P345" s="266"/>
      <c r="Q345" s="266"/>
      <c r="R345" s="267"/>
      <c r="S345" s="268"/>
      <c r="T345" s="266"/>
      <c r="U345" s="266"/>
      <c r="V345" s="266"/>
      <c r="W345" s="266"/>
      <c r="X345" s="267"/>
      <c r="Y345" s="268"/>
      <c r="Z345" s="266"/>
      <c r="AA345" s="266"/>
      <c r="AB345" s="266"/>
      <c r="AC345" s="266"/>
      <c r="AD345" s="267"/>
    </row>
    <row r="346" spans="1:38" ht="15" customHeight="1">
      <c r="A346" s="83"/>
      <c r="B346" s="15"/>
      <c r="C346" s="80" t="s">
        <v>138</v>
      </c>
      <c r="D346" s="320" t="s">
        <v>285</v>
      </c>
      <c r="E346" s="266"/>
      <c r="F346" s="266"/>
      <c r="G346" s="266"/>
      <c r="H346" s="266"/>
      <c r="I346" s="266"/>
      <c r="J346" s="266"/>
      <c r="K346" s="266"/>
      <c r="L346" s="267"/>
      <c r="M346" s="268"/>
      <c r="N346" s="266"/>
      <c r="O346" s="266"/>
      <c r="P346" s="266"/>
      <c r="Q346" s="266"/>
      <c r="R346" s="267"/>
      <c r="S346" s="268"/>
      <c r="T346" s="266"/>
      <c r="U346" s="266"/>
      <c r="V346" s="266"/>
      <c r="W346" s="266"/>
      <c r="X346" s="267"/>
      <c r="Y346" s="268"/>
      <c r="Z346" s="266"/>
      <c r="AA346" s="266"/>
      <c r="AB346" s="266"/>
      <c r="AC346" s="266"/>
      <c r="AD346" s="267"/>
    </row>
    <row r="347" spans="1:38" ht="15" customHeight="1">
      <c r="A347" s="83"/>
      <c r="B347" s="15"/>
      <c r="C347" s="80" t="s">
        <v>139</v>
      </c>
      <c r="D347" s="320" t="s">
        <v>286</v>
      </c>
      <c r="E347" s="266"/>
      <c r="F347" s="266"/>
      <c r="G347" s="266"/>
      <c r="H347" s="266"/>
      <c r="I347" s="266"/>
      <c r="J347" s="266"/>
      <c r="K347" s="266"/>
      <c r="L347" s="267"/>
      <c r="M347" s="268"/>
      <c r="N347" s="266"/>
      <c r="O347" s="266"/>
      <c r="P347" s="266"/>
      <c r="Q347" s="266"/>
      <c r="R347" s="267"/>
      <c r="S347" s="268"/>
      <c r="T347" s="266"/>
      <c r="U347" s="266"/>
      <c r="V347" s="266"/>
      <c r="W347" s="266"/>
      <c r="X347" s="267"/>
      <c r="Y347" s="268"/>
      <c r="Z347" s="266"/>
      <c r="AA347" s="266"/>
      <c r="AB347" s="266"/>
      <c r="AC347" s="266"/>
      <c r="AD347" s="267"/>
    </row>
    <row r="348" spans="1:38" ht="15" customHeight="1">
      <c r="A348" s="83"/>
      <c r="B348" s="15"/>
      <c r="C348" s="80" t="s">
        <v>140</v>
      </c>
      <c r="D348" s="320" t="s">
        <v>287</v>
      </c>
      <c r="E348" s="266"/>
      <c r="F348" s="266"/>
      <c r="G348" s="266"/>
      <c r="H348" s="266"/>
      <c r="I348" s="266"/>
      <c r="J348" s="266"/>
      <c r="K348" s="266"/>
      <c r="L348" s="267"/>
      <c r="M348" s="268"/>
      <c r="N348" s="266"/>
      <c r="O348" s="266"/>
      <c r="P348" s="266"/>
      <c r="Q348" s="266"/>
      <c r="R348" s="267"/>
      <c r="S348" s="268"/>
      <c r="T348" s="266"/>
      <c r="U348" s="266"/>
      <c r="V348" s="266"/>
      <c r="W348" s="266"/>
      <c r="X348" s="267"/>
      <c r="Y348" s="268"/>
      <c r="Z348" s="266"/>
      <c r="AA348" s="266"/>
      <c r="AB348" s="266"/>
      <c r="AC348" s="266"/>
      <c r="AD348" s="267"/>
    </row>
    <row r="349" spans="1:38" ht="15" customHeight="1">
      <c r="A349" s="83"/>
      <c r="B349" s="15"/>
      <c r="C349" s="80" t="s">
        <v>141</v>
      </c>
      <c r="D349" s="320" t="s">
        <v>288</v>
      </c>
      <c r="E349" s="266"/>
      <c r="F349" s="266"/>
      <c r="G349" s="266"/>
      <c r="H349" s="266"/>
      <c r="I349" s="266"/>
      <c r="J349" s="266"/>
      <c r="K349" s="266"/>
      <c r="L349" s="267"/>
      <c r="M349" s="268"/>
      <c r="N349" s="266"/>
      <c r="O349" s="266"/>
      <c r="P349" s="266"/>
      <c r="Q349" s="266"/>
      <c r="R349" s="267"/>
      <c r="S349" s="268"/>
      <c r="T349" s="266"/>
      <c r="U349" s="266"/>
      <c r="V349" s="266"/>
      <c r="W349" s="266"/>
      <c r="X349" s="267"/>
      <c r="Y349" s="268"/>
      <c r="Z349" s="266"/>
      <c r="AA349" s="266"/>
      <c r="AB349" s="266"/>
      <c r="AC349" s="266"/>
      <c r="AD349" s="267"/>
    </row>
    <row r="350" spans="1:38" ht="15" customHeight="1">
      <c r="A350" s="83"/>
      <c r="B350" s="15"/>
      <c r="C350" s="80" t="s">
        <v>142</v>
      </c>
      <c r="D350" s="320" t="s">
        <v>289</v>
      </c>
      <c r="E350" s="266"/>
      <c r="F350" s="266"/>
      <c r="G350" s="266"/>
      <c r="H350" s="266"/>
      <c r="I350" s="266"/>
      <c r="J350" s="266"/>
      <c r="K350" s="266"/>
      <c r="L350" s="267"/>
      <c r="M350" s="268"/>
      <c r="N350" s="266"/>
      <c r="O350" s="266"/>
      <c r="P350" s="266"/>
      <c r="Q350" s="266"/>
      <c r="R350" s="267"/>
      <c r="S350" s="268"/>
      <c r="T350" s="266"/>
      <c r="U350" s="266"/>
      <c r="V350" s="266"/>
      <c r="W350" s="266"/>
      <c r="X350" s="267"/>
      <c r="Y350" s="268"/>
      <c r="Z350" s="266"/>
      <c r="AA350" s="266"/>
      <c r="AB350" s="266"/>
      <c r="AC350" s="266"/>
      <c r="AD350" s="267"/>
    </row>
    <row r="351" spans="1:38" ht="15" customHeight="1">
      <c r="A351" s="83"/>
      <c r="B351" s="15"/>
      <c r="C351" s="80" t="s">
        <v>143</v>
      </c>
      <c r="D351" s="320" t="s">
        <v>290</v>
      </c>
      <c r="E351" s="266"/>
      <c r="F351" s="266"/>
      <c r="G351" s="266"/>
      <c r="H351" s="266"/>
      <c r="I351" s="266"/>
      <c r="J351" s="266"/>
      <c r="K351" s="266"/>
      <c r="L351" s="267"/>
      <c r="M351" s="268"/>
      <c r="N351" s="266"/>
      <c r="O351" s="266"/>
      <c r="P351" s="266"/>
      <c r="Q351" s="266"/>
      <c r="R351" s="267"/>
      <c r="S351" s="268"/>
      <c r="T351" s="266"/>
      <c r="U351" s="266"/>
      <c r="V351" s="266"/>
      <c r="W351" s="266"/>
      <c r="X351" s="267"/>
      <c r="Y351" s="268"/>
      <c r="Z351" s="266"/>
      <c r="AA351" s="266"/>
      <c r="AB351" s="266"/>
      <c r="AC351" s="266"/>
      <c r="AD351" s="267"/>
    </row>
    <row r="352" spans="1:38" ht="24" customHeight="1">
      <c r="A352" s="83"/>
      <c r="B352" s="15"/>
      <c r="C352" s="80" t="s">
        <v>144</v>
      </c>
      <c r="D352" s="320" t="s">
        <v>291</v>
      </c>
      <c r="E352" s="266"/>
      <c r="F352" s="266"/>
      <c r="G352" s="266"/>
      <c r="H352" s="266"/>
      <c r="I352" s="266"/>
      <c r="J352" s="266"/>
      <c r="K352" s="266"/>
      <c r="L352" s="267"/>
      <c r="M352" s="268"/>
      <c r="N352" s="266"/>
      <c r="O352" s="266"/>
      <c r="P352" s="266"/>
      <c r="Q352" s="266"/>
      <c r="R352" s="267"/>
      <c r="S352" s="268"/>
      <c r="T352" s="266"/>
      <c r="U352" s="266"/>
      <c r="V352" s="266"/>
      <c r="W352" s="266"/>
      <c r="X352" s="267"/>
      <c r="Y352" s="268"/>
      <c r="Z352" s="266"/>
      <c r="AA352" s="266"/>
      <c r="AB352" s="266"/>
      <c r="AC352" s="266"/>
      <c r="AD352" s="267"/>
    </row>
    <row r="353" spans="1:37" ht="15" customHeight="1">
      <c r="A353" s="83"/>
      <c r="B353" s="15"/>
      <c r="C353" s="80" t="s">
        <v>145</v>
      </c>
      <c r="D353" s="320" t="s">
        <v>292</v>
      </c>
      <c r="E353" s="266"/>
      <c r="F353" s="266"/>
      <c r="G353" s="266"/>
      <c r="H353" s="266"/>
      <c r="I353" s="266"/>
      <c r="J353" s="266"/>
      <c r="K353" s="266"/>
      <c r="L353" s="267"/>
      <c r="M353" s="268"/>
      <c r="N353" s="266"/>
      <c r="O353" s="266"/>
      <c r="P353" s="266"/>
      <c r="Q353" s="266"/>
      <c r="R353" s="267"/>
      <c r="S353" s="268"/>
      <c r="T353" s="266"/>
      <c r="U353" s="266"/>
      <c r="V353" s="266"/>
      <c r="W353" s="266"/>
      <c r="X353" s="267"/>
      <c r="Y353" s="268"/>
      <c r="Z353" s="266"/>
      <c r="AA353" s="266"/>
      <c r="AB353" s="266"/>
      <c r="AC353" s="266"/>
      <c r="AD353" s="267"/>
    </row>
    <row r="354" spans="1:37" ht="15" customHeight="1">
      <c r="A354" s="83"/>
      <c r="B354" s="15"/>
      <c r="C354" s="80" t="s">
        <v>146</v>
      </c>
      <c r="D354" s="320" t="s">
        <v>293</v>
      </c>
      <c r="E354" s="266"/>
      <c r="F354" s="266"/>
      <c r="G354" s="266"/>
      <c r="H354" s="266"/>
      <c r="I354" s="266"/>
      <c r="J354" s="266"/>
      <c r="K354" s="266"/>
      <c r="L354" s="267"/>
      <c r="M354" s="268"/>
      <c r="N354" s="266"/>
      <c r="O354" s="266"/>
      <c r="P354" s="266"/>
      <c r="Q354" s="266"/>
      <c r="R354" s="267"/>
      <c r="S354" s="268"/>
      <c r="T354" s="266"/>
      <c r="U354" s="266"/>
      <c r="V354" s="266"/>
      <c r="W354" s="266"/>
      <c r="X354" s="267"/>
      <c r="Y354" s="268"/>
      <c r="Z354" s="266"/>
      <c r="AA354" s="266"/>
      <c r="AB354" s="266"/>
      <c r="AC354" s="266"/>
      <c r="AD354" s="267"/>
    </row>
    <row r="355" spans="1:37" ht="15" customHeight="1">
      <c r="A355" s="83"/>
      <c r="B355" s="15"/>
      <c r="C355" s="80" t="s">
        <v>147</v>
      </c>
      <c r="D355" s="320" t="s">
        <v>294</v>
      </c>
      <c r="E355" s="266"/>
      <c r="F355" s="266"/>
      <c r="G355" s="266"/>
      <c r="H355" s="266"/>
      <c r="I355" s="266"/>
      <c r="J355" s="266"/>
      <c r="K355" s="266"/>
      <c r="L355" s="267"/>
      <c r="M355" s="268"/>
      <c r="N355" s="266"/>
      <c r="O355" s="266"/>
      <c r="P355" s="266"/>
      <c r="Q355" s="266"/>
      <c r="R355" s="267"/>
      <c r="S355" s="268"/>
      <c r="T355" s="266"/>
      <c r="U355" s="266"/>
      <c r="V355" s="266"/>
      <c r="W355" s="266"/>
      <c r="X355" s="267"/>
      <c r="Y355" s="268"/>
      <c r="Z355" s="266"/>
      <c r="AA355" s="266"/>
      <c r="AB355" s="266"/>
      <c r="AC355" s="266"/>
      <c r="AD355" s="267"/>
    </row>
    <row r="356" spans="1:37" ht="15" customHeight="1">
      <c r="A356" s="83"/>
      <c r="B356" s="15"/>
      <c r="C356" s="80" t="s">
        <v>148</v>
      </c>
      <c r="D356" s="320" t="s">
        <v>295</v>
      </c>
      <c r="E356" s="266"/>
      <c r="F356" s="266"/>
      <c r="G356" s="266"/>
      <c r="H356" s="266"/>
      <c r="I356" s="266"/>
      <c r="J356" s="266"/>
      <c r="K356" s="266"/>
      <c r="L356" s="267"/>
      <c r="M356" s="268"/>
      <c r="N356" s="266"/>
      <c r="O356" s="266"/>
      <c r="P356" s="266"/>
      <c r="Q356" s="266"/>
      <c r="R356" s="267"/>
      <c r="S356" s="268"/>
      <c r="T356" s="266"/>
      <c r="U356" s="266"/>
      <c r="V356" s="266"/>
      <c r="W356" s="266"/>
      <c r="X356" s="267"/>
      <c r="Y356" s="268"/>
      <c r="Z356" s="266"/>
      <c r="AA356" s="266"/>
      <c r="AB356" s="266"/>
      <c r="AC356" s="266"/>
      <c r="AD356" s="267"/>
    </row>
    <row r="357" spans="1:37" ht="15" customHeight="1">
      <c r="A357" s="83"/>
      <c r="B357" s="15"/>
      <c r="C357" s="80" t="s">
        <v>149</v>
      </c>
      <c r="D357" s="320" t="s">
        <v>296</v>
      </c>
      <c r="E357" s="266"/>
      <c r="F357" s="266"/>
      <c r="G357" s="266"/>
      <c r="H357" s="266"/>
      <c r="I357" s="266"/>
      <c r="J357" s="266"/>
      <c r="K357" s="266"/>
      <c r="L357" s="267"/>
      <c r="M357" s="268"/>
      <c r="N357" s="266"/>
      <c r="O357" s="266"/>
      <c r="P357" s="266"/>
      <c r="Q357" s="266"/>
      <c r="R357" s="267"/>
      <c r="S357" s="268"/>
      <c r="T357" s="266"/>
      <c r="U357" s="266"/>
      <c r="V357" s="266"/>
      <c r="W357" s="266"/>
      <c r="X357" s="267"/>
      <c r="Y357" s="268"/>
      <c r="Z357" s="266"/>
      <c r="AA357" s="266"/>
      <c r="AB357" s="266"/>
      <c r="AC357" s="266"/>
      <c r="AD357" s="267"/>
    </row>
    <row r="358" spans="1:37" ht="15" customHeight="1">
      <c r="A358" s="83"/>
      <c r="B358" s="15"/>
      <c r="C358" s="80" t="s">
        <v>150</v>
      </c>
      <c r="D358" s="320" t="s">
        <v>262</v>
      </c>
      <c r="E358" s="266"/>
      <c r="F358" s="266"/>
      <c r="G358" s="266"/>
      <c r="H358" s="266"/>
      <c r="I358" s="266"/>
      <c r="J358" s="266"/>
      <c r="K358" s="266"/>
      <c r="L358" s="267"/>
      <c r="M358" s="268"/>
      <c r="N358" s="266"/>
      <c r="O358" s="266"/>
      <c r="P358" s="266"/>
      <c r="Q358" s="266"/>
      <c r="R358" s="267"/>
      <c r="S358" s="268"/>
      <c r="T358" s="266"/>
      <c r="U358" s="266"/>
      <c r="V358" s="266"/>
      <c r="W358" s="266"/>
      <c r="X358" s="267"/>
      <c r="Y358" s="268"/>
      <c r="Z358" s="266"/>
      <c r="AA358" s="266"/>
      <c r="AB358" s="266"/>
      <c r="AC358" s="266"/>
      <c r="AD358" s="267"/>
    </row>
    <row r="359" spans="1:37" ht="15" customHeight="1">
      <c r="A359" s="83"/>
      <c r="B359" s="15"/>
      <c r="C359" s="15"/>
      <c r="D359" s="15"/>
      <c r="E359" s="15"/>
      <c r="F359" s="15"/>
      <c r="G359" s="15"/>
      <c r="H359" s="15"/>
      <c r="I359" s="15"/>
      <c r="J359" s="15"/>
      <c r="K359" s="15"/>
      <c r="L359" s="81" t="s">
        <v>211</v>
      </c>
      <c r="M359" s="268">
        <f>IF(AND(SUM(M339:M358)=0,COUNTIF(M339:M358,"NS")&gt;0),"NS",IF(AND(SUM(M339:M358)=0, COUNTIF(M339:M358,"NA")&gt;0),"NA",SUM(M339:M358)))</f>
        <v>0</v>
      </c>
      <c r="N359" s="266"/>
      <c r="O359" s="266"/>
      <c r="P359" s="266"/>
      <c r="Q359" s="266"/>
      <c r="R359" s="267"/>
      <c r="S359" s="268">
        <f>IF(AND(SUM(S339:S358)=0,COUNTIF(S339:S358,"NS")&gt;0),"NS",IF(AND(SUM(S339:S358)=0, COUNTIF(S339:S358,"NA")&gt;0),"NA",SUM(S339:S358)))</f>
        <v>0</v>
      </c>
      <c r="T359" s="266"/>
      <c r="U359" s="266"/>
      <c r="V359" s="266"/>
      <c r="W359" s="266"/>
      <c r="X359" s="267"/>
      <c r="Y359" s="268">
        <f>IF(AND(SUM(Y339:Y358)=0,COUNTIF(Y339:Y358,"NS")&gt;0),"NS",IF(AND(SUM(Y339:Y358)=0, COUNTIF(Y339:Y358,"NA")&gt;0),"NA",SUM(Y339:Y358)))</f>
        <v>0</v>
      </c>
      <c r="Z359" s="266"/>
      <c r="AA359" s="266"/>
      <c r="AB359" s="266"/>
      <c r="AC359" s="266"/>
      <c r="AD359" s="267"/>
    </row>
    <row r="360" spans="1:37" ht="15" customHeight="1">
      <c r="A360" s="83"/>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F360">
        <f>IF(SUM(AF339:AF359)&gt;0,1,0)</f>
        <v>0</v>
      </c>
      <c r="AG360">
        <f>IF(SUM(AG339:AG359)&gt;0,2,0)</f>
        <v>0</v>
      </c>
      <c r="AH360">
        <f>IF(SUM(AH339:AH359)&gt;0,4,0)</f>
        <v>0</v>
      </c>
      <c r="AI360">
        <f>IF(SUM(AI339:AI359)&gt;0,4,0)</f>
        <v>0</v>
      </c>
      <c r="AJ360">
        <f>IF(SUM(AJ339:AJ359)&gt;0,5,0)</f>
        <v>0</v>
      </c>
      <c r="AK360">
        <f>IF(SUM(AK339:AK359)&gt;0,6,0)</f>
        <v>0</v>
      </c>
    </row>
    <row r="361" spans="1:37" ht="24" customHeight="1">
      <c r="A361" s="83"/>
      <c r="B361" s="15"/>
      <c r="C361" s="327" t="s">
        <v>297</v>
      </c>
      <c r="D361" s="256"/>
      <c r="E361" s="256"/>
      <c r="F361" s="256"/>
      <c r="G361" s="256"/>
      <c r="H361" s="256"/>
      <c r="I361" s="256"/>
      <c r="J361" s="256"/>
      <c r="K361" s="256"/>
      <c r="L361" s="256"/>
      <c r="M361" s="256"/>
      <c r="N361" s="256"/>
      <c r="O361" s="256"/>
      <c r="P361" s="256"/>
      <c r="Q361" s="256"/>
      <c r="R361" s="256"/>
      <c r="S361" s="256"/>
      <c r="T361" s="256"/>
      <c r="U361" s="256"/>
      <c r="V361" s="256"/>
      <c r="W361" s="256"/>
      <c r="X361" s="256"/>
      <c r="Y361" s="256"/>
      <c r="Z361" s="256"/>
      <c r="AA361" s="256"/>
      <c r="AB361" s="256"/>
      <c r="AC361" s="256"/>
      <c r="AD361" s="256"/>
      <c r="AH361">
        <f>SUM(AF360:AH360)</f>
        <v>0</v>
      </c>
      <c r="AK361">
        <f>SUM(AI360:AK360)</f>
        <v>0</v>
      </c>
    </row>
    <row r="362" spans="1:37" ht="15" customHeight="1">
      <c r="A362" s="83"/>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H362" t="e">
        <f ca="1">CAMBIAR(AH361,0,"",1,"El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2" t="e">
        <f ca="1">CAMBIAR(AK361,0,"",4,"Hay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3" spans="1:37" ht="24" customHeight="1">
      <c r="A363" s="83"/>
      <c r="B363" s="15"/>
      <c r="C363" s="321" t="s">
        <v>187</v>
      </c>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c r="AC363" s="256"/>
      <c r="AD363" s="256"/>
    </row>
    <row r="364" spans="1:37" ht="60" customHeight="1">
      <c r="A364" s="83"/>
      <c r="B364" s="15"/>
      <c r="C364" s="322"/>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c r="AC364" s="323"/>
      <c r="AD364" s="324"/>
    </row>
    <row r="365" spans="1:37" ht="15" customHeight="1">
      <c r="A365" s="72"/>
      <c r="B365" s="88"/>
      <c r="C365" s="246" t="e">
        <f ca="1">AH362</f>
        <v>#NAME?</v>
      </c>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row>
    <row r="366" spans="1:37" ht="15" customHeight="1">
      <c r="A366" s="83"/>
      <c r="B366" s="15"/>
      <c r="C366" s="246" t="e">
        <f ca="1">AK362</f>
        <v>#NAME?</v>
      </c>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spans="1:37" ht="15" customHeight="1">
      <c r="A367" s="83"/>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spans="1:37" ht="15" customHeight="1">
      <c r="A368" s="83"/>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spans="1:38" ht="15" customHeight="1">
      <c r="A369" s="83"/>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spans="1:38" ht="15" customHeight="1">
      <c r="A370" s="83"/>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spans="1:38" ht="24" customHeight="1">
      <c r="A371" s="72" t="s">
        <v>298</v>
      </c>
      <c r="B371" s="326" t="s">
        <v>299</v>
      </c>
      <c r="C371" s="256"/>
      <c r="D371" s="256"/>
      <c r="E371" s="256"/>
      <c r="F371" s="256"/>
      <c r="G371" s="256"/>
      <c r="H371" s="256"/>
      <c r="I371" s="256"/>
      <c r="J371" s="256"/>
      <c r="K371" s="256"/>
      <c r="L371" s="256"/>
      <c r="M371" s="256"/>
      <c r="N371" s="256"/>
      <c r="O371" s="256"/>
      <c r="P371" s="256"/>
      <c r="Q371" s="256"/>
      <c r="R371" s="256"/>
      <c r="S371" s="256"/>
      <c r="T371" s="256"/>
      <c r="U371" s="256"/>
      <c r="V371" s="256"/>
      <c r="W371" s="256"/>
      <c r="X371" s="256"/>
      <c r="Y371" s="256"/>
      <c r="Z371" s="256"/>
      <c r="AA371" s="256"/>
      <c r="AB371" s="256"/>
      <c r="AC371" s="256"/>
      <c r="AD371" s="256"/>
    </row>
    <row r="372" spans="1:38" ht="15" customHeight="1">
      <c r="A372" s="83"/>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spans="1:38" ht="15" customHeight="1">
      <c r="A373" s="83"/>
      <c r="B373" s="15"/>
      <c r="C373" s="265" t="s">
        <v>300</v>
      </c>
      <c r="D373" s="278"/>
      <c r="E373" s="278"/>
      <c r="F373" s="278"/>
      <c r="G373" s="278"/>
      <c r="H373" s="278"/>
      <c r="I373" s="278"/>
      <c r="J373" s="278"/>
      <c r="K373" s="278"/>
      <c r="L373" s="279"/>
      <c r="M373" s="265" t="s">
        <v>200</v>
      </c>
      <c r="N373" s="266"/>
      <c r="O373" s="266"/>
      <c r="P373" s="266"/>
      <c r="Q373" s="266"/>
      <c r="R373" s="266"/>
      <c r="S373" s="266"/>
      <c r="T373" s="266"/>
      <c r="U373" s="266"/>
      <c r="V373" s="266"/>
      <c r="W373" s="266"/>
      <c r="X373" s="266"/>
      <c r="Y373" s="266"/>
      <c r="Z373" s="266"/>
      <c r="AA373" s="266"/>
      <c r="AB373" s="266"/>
      <c r="AC373" s="266"/>
      <c r="AD373" s="267"/>
    </row>
    <row r="374" spans="1:38" ht="15" customHeight="1">
      <c r="A374" s="83"/>
      <c r="B374" s="15"/>
      <c r="C374" s="282"/>
      <c r="D374" s="272"/>
      <c r="E374" s="272"/>
      <c r="F374" s="272"/>
      <c r="G374" s="272"/>
      <c r="H374" s="272"/>
      <c r="I374" s="272"/>
      <c r="J374" s="272"/>
      <c r="K374" s="272"/>
      <c r="L374" s="283"/>
      <c r="M374" s="383" t="s">
        <v>201</v>
      </c>
      <c r="N374" s="256"/>
      <c r="O374" s="256"/>
      <c r="P374" s="256"/>
      <c r="Q374" s="256"/>
      <c r="R374" s="348"/>
      <c r="S374" s="384" t="s">
        <v>202</v>
      </c>
      <c r="T374" s="256"/>
      <c r="U374" s="256"/>
      <c r="V374" s="256"/>
      <c r="W374" s="256"/>
      <c r="X374" s="348"/>
      <c r="Y374" s="384" t="s">
        <v>203</v>
      </c>
      <c r="Z374" s="256"/>
      <c r="AA374" s="256"/>
      <c r="AB374" s="256"/>
      <c r="AC374" s="256"/>
      <c r="AD374" s="348"/>
      <c r="AF374" t="s">
        <v>204</v>
      </c>
      <c r="AG374" t="s">
        <v>205</v>
      </c>
      <c r="AH374" t="s">
        <v>206</v>
      </c>
      <c r="AI374" t="s">
        <v>207</v>
      </c>
      <c r="AJ374" t="s">
        <v>208</v>
      </c>
      <c r="AK374" t="s">
        <v>209</v>
      </c>
      <c r="AL374" t="s">
        <v>210</v>
      </c>
    </row>
    <row r="375" spans="1:38" ht="15" customHeight="1">
      <c r="A375" s="83"/>
      <c r="B375" s="15"/>
      <c r="C375" s="79" t="s">
        <v>131</v>
      </c>
      <c r="D375" s="388" t="s">
        <v>301</v>
      </c>
      <c r="E375" s="266"/>
      <c r="F375" s="266"/>
      <c r="G375" s="266"/>
      <c r="H375" s="266"/>
      <c r="I375" s="266"/>
      <c r="J375" s="266"/>
      <c r="K375" s="266"/>
      <c r="L375" s="267"/>
      <c r="M375" s="268"/>
      <c r="N375" s="266"/>
      <c r="O375" s="266"/>
      <c r="P375" s="266"/>
      <c r="Q375" s="266"/>
      <c r="R375" s="267"/>
      <c r="S375" s="268"/>
      <c r="T375" s="266"/>
      <c r="U375" s="266"/>
      <c r="V375" s="266"/>
      <c r="W375" s="266"/>
      <c r="X375" s="267"/>
      <c r="Y375" s="268"/>
      <c r="Z375" s="266"/>
      <c r="AA375" s="266"/>
      <c r="AB375" s="266"/>
      <c r="AC375" s="266"/>
      <c r="AD375" s="267"/>
      <c r="AF375">
        <f>IF(AND(M375=0,OR(SUM(S375:Y375)&gt;0,COUNTIF(M375:Y375,"NS")&gt;0)),1,0)</f>
        <v>0</v>
      </c>
      <c r="AG375">
        <f>IF(OR(AND(M375="NS",SUM(S375:Y375)&gt;0),AND(M375="NS",COUNTIF(M375:Y375,"NS")&lt;2)),1,0)</f>
        <v>0</v>
      </c>
      <c r="AH375">
        <f>IF(AND(M375="NA",OR(SUM(S375:Y375)&gt;0,COUNTIF(M375:Y375,"NS")&gt;0,COUNTIF(M375:Y375,"NA")&gt;1)),1,0)</f>
        <v>0</v>
      </c>
      <c r="AI375">
        <f>IF(AND(COUNTBLANK(M375)+COUNTBLANK(S375)+COUNTBLANK(Y375)&gt;0,COUNTBLANK(M375)+COUNTBLANK(S375)+COUNTBLANK(Y375)&lt;3,M375&lt;&gt;"NA"),1,0)</f>
        <v>0</v>
      </c>
      <c r="AJ375">
        <f>IF(AND(IF(OR(SUM(S375:Y375)=M375,M375="",AND(M375&gt;0,COUNTIF(M375:Y375,"NS")=2)),0,1)=1,M375&lt;&gt;"NS",M375&lt;&gt;"NA"),1,0)</f>
        <v>0</v>
      </c>
      <c r="AK375">
        <f>IF(COUNTIF(M375:Y375,"=*")&lt;&gt;SUM(COUNTIF(M375:Y375,"NS"),COUNTIF(M375:Y375,"NA")),1,0)</f>
        <v>0</v>
      </c>
      <c r="AL375">
        <f>IF(SUM(AF375:AK375)&gt;0,1,0)</f>
        <v>0</v>
      </c>
    </row>
    <row r="376" spans="1:38" ht="15" customHeight="1">
      <c r="A376" s="40"/>
      <c r="B376" s="40"/>
      <c r="C376" s="80" t="s">
        <v>132</v>
      </c>
      <c r="D376" s="388" t="s">
        <v>302</v>
      </c>
      <c r="E376" s="266"/>
      <c r="F376" s="266"/>
      <c r="G376" s="266"/>
      <c r="H376" s="266"/>
      <c r="I376" s="266"/>
      <c r="J376" s="266"/>
      <c r="K376" s="266"/>
      <c r="L376" s="267"/>
      <c r="M376" s="268"/>
      <c r="N376" s="266"/>
      <c r="O376" s="266"/>
      <c r="P376" s="266"/>
      <c r="Q376" s="266"/>
      <c r="R376" s="267"/>
      <c r="S376" s="268"/>
      <c r="T376" s="266"/>
      <c r="U376" s="266"/>
      <c r="V376" s="266"/>
      <c r="W376" s="266"/>
      <c r="X376" s="267"/>
      <c r="Y376" s="268"/>
      <c r="Z376" s="266"/>
      <c r="AA376" s="266"/>
      <c r="AB376" s="266"/>
      <c r="AC376" s="266"/>
      <c r="AD376" s="267"/>
    </row>
    <row r="377" spans="1:38" ht="15" customHeight="1">
      <c r="A377" s="40"/>
      <c r="B377" s="40"/>
      <c r="C377" s="80" t="s">
        <v>133</v>
      </c>
      <c r="D377" s="388" t="s">
        <v>303</v>
      </c>
      <c r="E377" s="266"/>
      <c r="F377" s="266"/>
      <c r="G377" s="266"/>
      <c r="H377" s="266"/>
      <c r="I377" s="266"/>
      <c r="J377" s="266"/>
      <c r="K377" s="266"/>
      <c r="L377" s="267"/>
      <c r="M377" s="268"/>
      <c r="N377" s="266"/>
      <c r="O377" s="266"/>
      <c r="P377" s="266"/>
      <c r="Q377" s="266"/>
      <c r="R377" s="267"/>
      <c r="S377" s="268"/>
      <c r="T377" s="266"/>
      <c r="U377" s="266"/>
      <c r="V377" s="266"/>
      <c r="W377" s="266"/>
      <c r="X377" s="267"/>
      <c r="Y377" s="268"/>
      <c r="Z377" s="266"/>
      <c r="AA377" s="266"/>
      <c r="AB377" s="266"/>
      <c r="AC377" s="266"/>
      <c r="AD377" s="267"/>
    </row>
    <row r="378" spans="1:38" ht="15" customHeight="1">
      <c r="A378" s="40"/>
      <c r="B378" s="40"/>
      <c r="C378" s="80" t="s">
        <v>134</v>
      </c>
      <c r="D378" s="388" t="s">
        <v>304</v>
      </c>
      <c r="E378" s="266"/>
      <c r="F378" s="266"/>
      <c r="G378" s="266"/>
      <c r="H378" s="266"/>
      <c r="I378" s="266"/>
      <c r="J378" s="266"/>
      <c r="K378" s="266"/>
      <c r="L378" s="267"/>
      <c r="M378" s="268"/>
      <c r="N378" s="266"/>
      <c r="O378" s="266"/>
      <c r="P378" s="266"/>
      <c r="Q378" s="266"/>
      <c r="R378" s="267"/>
      <c r="S378" s="268"/>
      <c r="T378" s="266"/>
      <c r="U378" s="266"/>
      <c r="V378" s="266"/>
      <c r="W378" s="266"/>
      <c r="X378" s="267"/>
      <c r="Y378" s="268"/>
      <c r="Z378" s="266"/>
      <c r="AA378" s="266"/>
      <c r="AB378" s="266"/>
      <c r="AC378" s="266"/>
      <c r="AD378" s="267"/>
    </row>
    <row r="379" spans="1:38" ht="15" customHeight="1">
      <c r="A379" s="40"/>
      <c r="B379" s="40"/>
      <c r="C379" s="80" t="s">
        <v>135</v>
      </c>
      <c r="D379" s="388" t="s">
        <v>305</v>
      </c>
      <c r="E379" s="266"/>
      <c r="F379" s="266"/>
      <c r="G379" s="266"/>
      <c r="H379" s="266"/>
      <c r="I379" s="266"/>
      <c r="J379" s="266"/>
      <c r="K379" s="266"/>
      <c r="L379" s="267"/>
      <c r="M379" s="268"/>
      <c r="N379" s="266"/>
      <c r="O379" s="266"/>
      <c r="P379" s="266"/>
      <c r="Q379" s="266"/>
      <c r="R379" s="267"/>
      <c r="S379" s="268"/>
      <c r="T379" s="266"/>
      <c r="U379" s="266"/>
      <c r="V379" s="266"/>
      <c r="W379" s="266"/>
      <c r="X379" s="267"/>
      <c r="Y379" s="268"/>
      <c r="Z379" s="266"/>
      <c r="AA379" s="266"/>
      <c r="AB379" s="266"/>
      <c r="AC379" s="266"/>
      <c r="AD379" s="267"/>
    </row>
    <row r="380" spans="1:38" ht="15" customHeight="1">
      <c r="A380" s="40"/>
      <c r="B380" s="40"/>
      <c r="C380" s="80" t="s">
        <v>136</v>
      </c>
      <c r="D380" s="388" t="s">
        <v>306</v>
      </c>
      <c r="E380" s="266"/>
      <c r="F380" s="266"/>
      <c r="G380" s="266"/>
      <c r="H380" s="266"/>
      <c r="I380" s="266"/>
      <c r="J380" s="266"/>
      <c r="K380" s="266"/>
      <c r="L380" s="267"/>
      <c r="M380" s="268"/>
      <c r="N380" s="266"/>
      <c r="O380" s="266"/>
      <c r="P380" s="266"/>
      <c r="Q380" s="266"/>
      <c r="R380" s="267"/>
      <c r="S380" s="268"/>
      <c r="T380" s="266"/>
      <c r="U380" s="266"/>
      <c r="V380" s="266"/>
      <c r="W380" s="266"/>
      <c r="X380" s="267"/>
      <c r="Y380" s="268"/>
      <c r="Z380" s="266"/>
      <c r="AA380" s="266"/>
      <c r="AB380" s="266"/>
      <c r="AC380" s="266"/>
      <c r="AD380" s="267"/>
    </row>
    <row r="381" spans="1:38" ht="15" customHeight="1">
      <c r="A381" s="40"/>
      <c r="B381" s="40"/>
      <c r="C381" s="80" t="s">
        <v>137</v>
      </c>
      <c r="D381" s="388" t="s">
        <v>307</v>
      </c>
      <c r="E381" s="266"/>
      <c r="F381" s="266"/>
      <c r="G381" s="266"/>
      <c r="H381" s="266"/>
      <c r="I381" s="266"/>
      <c r="J381" s="266"/>
      <c r="K381" s="266"/>
      <c r="L381" s="267"/>
      <c r="M381" s="268"/>
      <c r="N381" s="266"/>
      <c r="O381" s="266"/>
      <c r="P381" s="266"/>
      <c r="Q381" s="266"/>
      <c r="R381" s="267"/>
      <c r="S381" s="268"/>
      <c r="T381" s="266"/>
      <c r="U381" s="266"/>
      <c r="V381" s="266"/>
      <c r="W381" s="266"/>
      <c r="X381" s="267"/>
      <c r="Y381" s="268"/>
      <c r="Z381" s="266"/>
      <c r="AA381" s="266"/>
      <c r="AB381" s="266"/>
      <c r="AC381" s="266"/>
      <c r="AD381" s="267"/>
    </row>
    <row r="382" spans="1:38" ht="15" customHeight="1">
      <c r="A382" s="40"/>
      <c r="B382" s="40"/>
      <c r="C382" s="80" t="s">
        <v>138</v>
      </c>
      <c r="D382" s="388" t="s">
        <v>308</v>
      </c>
      <c r="E382" s="266"/>
      <c r="F382" s="266"/>
      <c r="G382" s="266"/>
      <c r="H382" s="266"/>
      <c r="I382" s="266"/>
      <c r="J382" s="266"/>
      <c r="K382" s="266"/>
      <c r="L382" s="267"/>
      <c r="M382" s="268"/>
      <c r="N382" s="266"/>
      <c r="O382" s="266"/>
      <c r="P382" s="266"/>
      <c r="Q382" s="266"/>
      <c r="R382" s="267"/>
      <c r="S382" s="268"/>
      <c r="T382" s="266"/>
      <c r="U382" s="266"/>
      <c r="V382" s="266"/>
      <c r="W382" s="266"/>
      <c r="X382" s="267"/>
      <c r="Y382" s="268"/>
      <c r="Z382" s="266"/>
      <c r="AA382" s="266"/>
      <c r="AB382" s="266"/>
      <c r="AC382" s="266"/>
      <c r="AD382" s="267"/>
    </row>
    <row r="383" spans="1:38" ht="15" customHeight="1">
      <c r="A383" s="40"/>
      <c r="B383" s="40"/>
      <c r="C383" s="80" t="s">
        <v>139</v>
      </c>
      <c r="D383" s="388" t="s">
        <v>309</v>
      </c>
      <c r="E383" s="266"/>
      <c r="F383" s="266"/>
      <c r="G383" s="266"/>
      <c r="H383" s="266"/>
      <c r="I383" s="266"/>
      <c r="J383" s="266"/>
      <c r="K383" s="266"/>
      <c r="L383" s="267"/>
      <c r="M383" s="268"/>
      <c r="N383" s="266"/>
      <c r="O383" s="266"/>
      <c r="P383" s="266"/>
      <c r="Q383" s="266"/>
      <c r="R383" s="267"/>
      <c r="S383" s="268"/>
      <c r="T383" s="266"/>
      <c r="U383" s="266"/>
      <c r="V383" s="266"/>
      <c r="W383" s="266"/>
      <c r="X383" s="267"/>
      <c r="Y383" s="268"/>
      <c r="Z383" s="266"/>
      <c r="AA383" s="266"/>
      <c r="AB383" s="266"/>
      <c r="AC383" s="266"/>
      <c r="AD383" s="267"/>
    </row>
    <row r="384" spans="1:38" ht="15" customHeight="1">
      <c r="A384" s="40"/>
      <c r="B384" s="40"/>
      <c r="C384" s="80" t="s">
        <v>140</v>
      </c>
      <c r="D384" s="388" t="s">
        <v>310</v>
      </c>
      <c r="E384" s="266"/>
      <c r="F384" s="266"/>
      <c r="G384" s="266"/>
      <c r="H384" s="266"/>
      <c r="I384" s="266"/>
      <c r="J384" s="266"/>
      <c r="K384" s="266"/>
      <c r="L384" s="267"/>
      <c r="M384" s="268"/>
      <c r="N384" s="266"/>
      <c r="O384" s="266"/>
      <c r="P384" s="266"/>
      <c r="Q384" s="266"/>
      <c r="R384" s="267"/>
      <c r="S384" s="268"/>
      <c r="T384" s="266"/>
      <c r="U384" s="266"/>
      <c r="V384" s="266"/>
      <c r="W384" s="266"/>
      <c r="X384" s="267"/>
      <c r="Y384" s="268"/>
      <c r="Z384" s="266"/>
      <c r="AA384" s="266"/>
      <c r="AB384" s="266"/>
      <c r="AC384" s="266"/>
      <c r="AD384" s="267"/>
    </row>
    <row r="385" spans="1:37" ht="15" customHeight="1">
      <c r="A385" s="40"/>
      <c r="B385" s="40"/>
      <c r="C385" s="80" t="s">
        <v>141</v>
      </c>
      <c r="D385" s="388" t="s">
        <v>262</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15"/>
      <c r="D386" s="15"/>
      <c r="E386" s="15"/>
      <c r="F386" s="15"/>
      <c r="G386" s="15"/>
      <c r="H386" s="15"/>
      <c r="I386" s="15"/>
      <c r="J386" s="15"/>
      <c r="K386" s="15"/>
      <c r="L386" s="81" t="s">
        <v>211</v>
      </c>
      <c r="M386" s="268">
        <f>IF(AND(SUM(M375:M385)=0,COUNTIF(M375:M385,"NS")&gt;0),"NS",IF(AND(SUM(M375:M385)=0, COUNTIF(M375:M385,"NA")&gt;0),"NA",SUM(M375:M385)))</f>
        <v>0</v>
      </c>
      <c r="N386" s="266"/>
      <c r="O386" s="266"/>
      <c r="P386" s="266"/>
      <c r="Q386" s="266"/>
      <c r="R386" s="267"/>
      <c r="S386" s="268">
        <f>IF(AND(SUM(S375:S385)=0,COUNTIF(S375:S385,"NS")&gt;0),"NS",IF(AND(SUM(S375:S385)=0, COUNTIF(S375:S385,"NA")&gt;0),"NA",SUM(S375:S385)))</f>
        <v>0</v>
      </c>
      <c r="T386" s="266"/>
      <c r="U386" s="266"/>
      <c r="V386" s="266"/>
      <c r="W386" s="266"/>
      <c r="X386" s="267"/>
      <c r="Y386" s="268">
        <f>IF(AND(SUM(Y375:Y385)=0,COUNTIF(Y375:Y385,"NS")&gt;0),"NS",IF(AND(SUM(Y375:Y385)=0, COUNTIF(Y375:Y385,"NA")&gt;0),"NA",SUM(Y375:Y385)))</f>
        <v>0</v>
      </c>
      <c r="Z386" s="266"/>
      <c r="AA386" s="266"/>
      <c r="AB386" s="266"/>
      <c r="AC386" s="266"/>
      <c r="AD386" s="267"/>
    </row>
    <row r="387" spans="1:37" ht="15" customHeight="1">
      <c r="A387" s="40"/>
      <c r="B387" s="40"/>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F387">
        <f>IF(SUM(AF375:AF386)&gt;0,1,0)</f>
        <v>0</v>
      </c>
      <c r="AG387">
        <f>IF(SUM(AG375:AG386)&gt;0,2,0)</f>
        <v>0</v>
      </c>
      <c r="AH387">
        <f>IF(SUM(AH375:AH386)&gt;0,4,0)</f>
        <v>0</v>
      </c>
      <c r="AI387">
        <f>IF(SUM(AI375:AI386)&gt;0,4,0)</f>
        <v>0</v>
      </c>
      <c r="AJ387">
        <f>IF(SUM(AJ375:AJ386)&gt;0,5,0)</f>
        <v>0</v>
      </c>
      <c r="AK387">
        <f>IF(SUM(AK375:AK386)&gt;0,6,0)</f>
        <v>0</v>
      </c>
    </row>
    <row r="388" spans="1:37" ht="24" customHeight="1">
      <c r="A388" s="40"/>
      <c r="B388" s="40"/>
      <c r="C388" s="327" t="s">
        <v>297</v>
      </c>
      <c r="D388" s="256"/>
      <c r="E388" s="256"/>
      <c r="F388" s="256"/>
      <c r="G388" s="256"/>
      <c r="H388" s="256"/>
      <c r="I388" s="256"/>
      <c r="J388" s="256"/>
      <c r="K388" s="256"/>
      <c r="L388" s="256"/>
      <c r="M388" s="256"/>
      <c r="N388" s="256"/>
      <c r="O388" s="256"/>
      <c r="P388" s="256"/>
      <c r="Q388" s="256"/>
      <c r="R388" s="256"/>
      <c r="S388" s="256"/>
      <c r="T388" s="256"/>
      <c r="U388" s="256"/>
      <c r="V388" s="256"/>
      <c r="W388" s="256"/>
      <c r="X388" s="256"/>
      <c r="Y388" s="256"/>
      <c r="Z388" s="256"/>
      <c r="AA388" s="256"/>
      <c r="AB388" s="256"/>
      <c r="AC388" s="256"/>
      <c r="AD388" s="256"/>
      <c r="AH388">
        <f>SUM(AF387:AH387)</f>
        <v>0</v>
      </c>
      <c r="AK388">
        <f>SUM(AI387:AK387)</f>
        <v>0</v>
      </c>
    </row>
    <row r="389" spans="1:37" ht="15" customHeight="1">
      <c r="A389" s="40"/>
      <c r="B389" s="40"/>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ht="15" customHeight="1">
      <c r="A392" s="72"/>
      <c r="B392" s="88"/>
      <c r="C392" s="246" t="e">
        <f ca="1">AH389</f>
        <v>#NAME?</v>
      </c>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row>
    <row r="393" spans="1:37" ht="15" customHeight="1">
      <c r="A393" s="40"/>
      <c r="B393" s="40"/>
      <c r="C393" s="246" t="e">
        <f ca="1">AK389</f>
        <v>#NAME?</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spans="1:37" ht="15" customHeight="1">
      <c r="A394" s="83"/>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spans="1:37" ht="15" customHeight="1">
      <c r="A395" s="40"/>
      <c r="B395" s="40"/>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spans="1:37" ht="15" customHeight="1">
      <c r="A396" s="40"/>
      <c r="B396" s="40"/>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spans="1:37" ht="15" customHeight="1">
      <c r="A397" s="83"/>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spans="1:37" ht="24" customHeight="1">
      <c r="A398" s="72" t="s">
        <v>311</v>
      </c>
      <c r="B398" s="418" t="s">
        <v>312</v>
      </c>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c r="AC398" s="329"/>
      <c r="AD398" s="329"/>
    </row>
    <row r="399" spans="1:37" ht="36" customHeight="1">
      <c r="A399" s="117"/>
      <c r="B399" s="118"/>
      <c r="C399" s="321" t="s">
        <v>313</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36" customHeight="1">
      <c r="A400" s="117"/>
      <c r="B400" s="118"/>
      <c r="C400" s="386" t="s">
        <v>314</v>
      </c>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c r="AC400" s="329"/>
      <c r="AD400" s="329"/>
    </row>
    <row r="401" spans="1:38" ht="15" customHeight="1">
      <c r="A401" s="117"/>
      <c r="B401" s="118"/>
      <c r="C401" s="212"/>
      <c r="D401" s="212"/>
      <c r="E401" s="212"/>
      <c r="F401" s="212"/>
      <c r="G401" s="212"/>
      <c r="H401" s="212"/>
      <c r="I401" s="212"/>
      <c r="J401" s="212"/>
      <c r="K401" s="212"/>
      <c r="L401" s="212"/>
      <c r="M401" s="212"/>
      <c r="N401" s="212"/>
      <c r="O401" s="212"/>
      <c r="P401" s="212"/>
      <c r="Q401" s="212"/>
      <c r="R401" s="212"/>
      <c r="S401" s="212"/>
      <c r="T401" s="212"/>
      <c r="U401" s="212"/>
      <c r="V401" s="212"/>
      <c r="W401" s="212"/>
      <c r="X401" s="212"/>
      <c r="Y401" s="212"/>
      <c r="Z401" s="212"/>
      <c r="AA401" s="212"/>
      <c r="AB401" s="212"/>
      <c r="AC401" s="212"/>
      <c r="AD401" s="212"/>
    </row>
    <row r="402" spans="1:38" ht="15" customHeight="1">
      <c r="A402" s="117"/>
      <c r="B402" s="118"/>
      <c r="C402" s="419" t="s">
        <v>315</v>
      </c>
      <c r="D402" s="420"/>
      <c r="E402" s="420"/>
      <c r="F402" s="420"/>
      <c r="G402" s="420"/>
      <c r="H402" s="420"/>
      <c r="I402" s="420"/>
      <c r="J402" s="420"/>
      <c r="K402" s="420"/>
      <c r="L402" s="421"/>
      <c r="M402" s="419" t="s">
        <v>200</v>
      </c>
      <c r="N402" s="415"/>
      <c r="O402" s="415"/>
      <c r="P402" s="415"/>
      <c r="Q402" s="415"/>
      <c r="R402" s="415"/>
      <c r="S402" s="415"/>
      <c r="T402" s="415"/>
      <c r="U402" s="415"/>
      <c r="V402" s="415"/>
      <c r="W402" s="415"/>
      <c r="X402" s="415"/>
      <c r="Y402" s="415"/>
      <c r="Z402" s="415"/>
      <c r="AA402" s="415"/>
      <c r="AB402" s="415"/>
      <c r="AC402" s="415"/>
      <c r="AD402" s="416"/>
    </row>
    <row r="403" spans="1:38" ht="15" customHeight="1">
      <c r="A403" s="117"/>
      <c r="B403" s="118"/>
      <c r="C403" s="422"/>
      <c r="D403" s="423"/>
      <c r="E403" s="423"/>
      <c r="F403" s="423"/>
      <c r="G403" s="423"/>
      <c r="H403" s="423"/>
      <c r="I403" s="423"/>
      <c r="J403" s="423"/>
      <c r="K403" s="423"/>
      <c r="L403" s="424"/>
      <c r="M403" s="425" t="s">
        <v>201</v>
      </c>
      <c r="N403" s="329"/>
      <c r="O403" s="329"/>
      <c r="P403" s="329"/>
      <c r="Q403" s="329"/>
      <c r="R403" s="337"/>
      <c r="S403" s="426" t="s">
        <v>202</v>
      </c>
      <c r="T403" s="329"/>
      <c r="U403" s="329"/>
      <c r="V403" s="329"/>
      <c r="W403" s="329"/>
      <c r="X403" s="337"/>
      <c r="Y403" s="426" t="s">
        <v>203</v>
      </c>
      <c r="Z403" s="329"/>
      <c r="AA403" s="329"/>
      <c r="AB403" s="329"/>
      <c r="AC403" s="329"/>
      <c r="AD403" s="337"/>
      <c r="AF403" t="s">
        <v>204</v>
      </c>
      <c r="AG403" t="s">
        <v>205</v>
      </c>
      <c r="AH403" t="s">
        <v>206</v>
      </c>
      <c r="AI403" t="s">
        <v>207</v>
      </c>
      <c r="AJ403" t="s">
        <v>208</v>
      </c>
      <c r="AK403" t="s">
        <v>209</v>
      </c>
      <c r="AL403" t="s">
        <v>210</v>
      </c>
    </row>
    <row r="404" spans="1:38" ht="15" customHeight="1">
      <c r="A404" s="117"/>
      <c r="B404" s="118"/>
      <c r="C404" s="119" t="s">
        <v>131</v>
      </c>
      <c r="D404" s="417" t="s">
        <v>316</v>
      </c>
      <c r="E404" s="415"/>
      <c r="F404" s="415"/>
      <c r="G404" s="415"/>
      <c r="H404" s="415"/>
      <c r="I404" s="415"/>
      <c r="J404" s="415"/>
      <c r="K404" s="415"/>
      <c r="L404" s="416"/>
      <c r="M404" s="414"/>
      <c r="N404" s="415"/>
      <c r="O404" s="415"/>
      <c r="P404" s="415"/>
      <c r="Q404" s="415"/>
      <c r="R404" s="416"/>
      <c r="S404" s="414"/>
      <c r="T404" s="415"/>
      <c r="U404" s="415"/>
      <c r="V404" s="415"/>
      <c r="W404" s="415"/>
      <c r="X404" s="416"/>
      <c r="Y404" s="414"/>
      <c r="Z404" s="415"/>
      <c r="AA404" s="415"/>
      <c r="AB404" s="415"/>
      <c r="AC404" s="415"/>
      <c r="AD404" s="416"/>
      <c r="AF404">
        <f>IF(AND(M404=0,OR(SUM(S404:Y404)&gt;0,COUNTIF(M404:Y404,"NS")&gt;0)),1,0)</f>
        <v>0</v>
      </c>
      <c r="AG404">
        <f>IF(OR(AND(M404="NS",SUM(S404:Y404)&gt;0),AND(M404="NS",COUNTIF(M404:Y404,"NS")&lt;2)),1,0)</f>
        <v>0</v>
      </c>
      <c r="AH404">
        <f>IF(AND(M404="NA",OR(SUM(S404:Y404)&gt;0,COUNTIF(M404:Y404,"NS")&gt;0,COUNTIF(M404:Y404,"NA")&gt;1)),1,0)</f>
        <v>0</v>
      </c>
      <c r="AI404">
        <f>IF(AND(COUNTBLANK(M404)+COUNTBLANK(S404)+COUNTBLANK(Y404)&gt;0,COUNTBLANK(M404)+COUNTBLANK(S404)+COUNTBLANK(Y404)&lt;3,M404&lt;&gt;"NA"),1,0)</f>
        <v>0</v>
      </c>
      <c r="AJ404">
        <f>IF(AND(IF(OR(SUM(S404:Y404)=M404,M404="",AND(M404&gt;0,COUNTIF(M404:Y404,"NS")=2)),0,1)=1,M404&lt;&gt;"NS",M404&lt;&gt;"NA"),1,0)</f>
        <v>0</v>
      </c>
      <c r="AK404">
        <f>IF(COUNTIF(M404:Y404,"=*")&lt;&gt;SUM(COUNTIF(M404:Y404,"NS"),COUNTIF(M404:Y404,"NA")),1,0)</f>
        <v>0</v>
      </c>
      <c r="AL404">
        <f>IF(SUM(AF404:AK404)&gt;0,1,0)</f>
        <v>0</v>
      </c>
    </row>
    <row r="405" spans="1:38" ht="15" customHeight="1">
      <c r="A405" s="117"/>
      <c r="B405" s="118"/>
      <c r="C405" s="120" t="s">
        <v>132</v>
      </c>
      <c r="D405" s="417" t="s">
        <v>317</v>
      </c>
      <c r="E405" s="415"/>
      <c r="F405" s="415"/>
      <c r="G405" s="415"/>
      <c r="H405" s="415"/>
      <c r="I405" s="415"/>
      <c r="J405" s="415"/>
      <c r="K405" s="415"/>
      <c r="L405" s="416"/>
      <c r="M405" s="414"/>
      <c r="N405" s="415"/>
      <c r="O405" s="415"/>
      <c r="P405" s="415"/>
      <c r="Q405" s="415"/>
      <c r="R405" s="416"/>
      <c r="S405" s="414"/>
      <c r="T405" s="415"/>
      <c r="U405" s="415"/>
      <c r="V405" s="415"/>
      <c r="W405" s="415"/>
      <c r="X405" s="416"/>
      <c r="Y405" s="414"/>
      <c r="Z405" s="415"/>
      <c r="AA405" s="415"/>
      <c r="AB405" s="415"/>
      <c r="AC405" s="415"/>
      <c r="AD405" s="416"/>
    </row>
    <row r="406" spans="1:38" ht="24" customHeight="1">
      <c r="A406" s="117"/>
      <c r="B406" s="118"/>
      <c r="C406" s="120" t="s">
        <v>133</v>
      </c>
      <c r="D406" s="417" t="s">
        <v>318</v>
      </c>
      <c r="E406" s="415"/>
      <c r="F406" s="415"/>
      <c r="G406" s="415"/>
      <c r="H406" s="415"/>
      <c r="I406" s="415"/>
      <c r="J406" s="415"/>
      <c r="K406" s="415"/>
      <c r="L406" s="416"/>
      <c r="M406" s="414"/>
      <c r="N406" s="415"/>
      <c r="O406" s="415"/>
      <c r="P406" s="415"/>
      <c r="Q406" s="415"/>
      <c r="R406" s="416"/>
      <c r="S406" s="414"/>
      <c r="T406" s="415"/>
      <c r="U406" s="415"/>
      <c r="V406" s="415"/>
      <c r="W406" s="415"/>
      <c r="X406" s="416"/>
      <c r="Y406" s="414"/>
      <c r="Z406" s="415"/>
      <c r="AA406" s="415"/>
      <c r="AB406" s="415"/>
      <c r="AC406" s="415"/>
      <c r="AD406" s="416"/>
    </row>
    <row r="407" spans="1:38" ht="24" customHeight="1">
      <c r="A407" s="117"/>
      <c r="B407" s="118"/>
      <c r="C407" s="120" t="s">
        <v>134</v>
      </c>
      <c r="D407" s="417" t="s">
        <v>319</v>
      </c>
      <c r="E407" s="415"/>
      <c r="F407" s="415"/>
      <c r="G407" s="415"/>
      <c r="H407" s="415"/>
      <c r="I407" s="415"/>
      <c r="J407" s="415"/>
      <c r="K407" s="415"/>
      <c r="L407" s="416"/>
      <c r="M407" s="414"/>
      <c r="N407" s="415"/>
      <c r="O407" s="415"/>
      <c r="P407" s="415"/>
      <c r="Q407" s="415"/>
      <c r="R407" s="416"/>
      <c r="S407" s="414"/>
      <c r="T407" s="415"/>
      <c r="U407" s="415"/>
      <c r="V407" s="415"/>
      <c r="W407" s="415"/>
      <c r="X407" s="416"/>
      <c r="Y407" s="414"/>
      <c r="Z407" s="415"/>
      <c r="AA407" s="415"/>
      <c r="AB407" s="415"/>
      <c r="AC407" s="415"/>
      <c r="AD407" s="416"/>
    </row>
    <row r="408" spans="1:38" ht="24" customHeight="1">
      <c r="A408" s="117"/>
      <c r="B408" s="118"/>
      <c r="C408" s="120" t="s">
        <v>135</v>
      </c>
      <c r="D408" s="417" t="s">
        <v>320</v>
      </c>
      <c r="E408" s="415"/>
      <c r="F408" s="415"/>
      <c r="G408" s="415"/>
      <c r="H408" s="415"/>
      <c r="I408" s="415"/>
      <c r="J408" s="415"/>
      <c r="K408" s="415"/>
      <c r="L408" s="416"/>
      <c r="M408" s="414"/>
      <c r="N408" s="415"/>
      <c r="O408" s="415"/>
      <c r="P408" s="415"/>
      <c r="Q408" s="415"/>
      <c r="R408" s="416"/>
      <c r="S408" s="414"/>
      <c r="T408" s="415"/>
      <c r="U408" s="415"/>
      <c r="V408" s="415"/>
      <c r="W408" s="415"/>
      <c r="X408" s="416"/>
      <c r="Y408" s="414"/>
      <c r="Z408" s="415"/>
      <c r="AA408" s="415"/>
      <c r="AB408" s="415"/>
      <c r="AC408" s="415"/>
      <c r="AD408" s="416"/>
    </row>
    <row r="409" spans="1:38" ht="24" customHeight="1">
      <c r="A409" s="117"/>
      <c r="B409" s="118"/>
      <c r="C409" s="120" t="s">
        <v>136</v>
      </c>
      <c r="D409" s="417" t="s">
        <v>321</v>
      </c>
      <c r="E409" s="415"/>
      <c r="F409" s="415"/>
      <c r="G409" s="415"/>
      <c r="H409" s="415"/>
      <c r="I409" s="415"/>
      <c r="J409" s="415"/>
      <c r="K409" s="415"/>
      <c r="L409" s="416"/>
      <c r="M409" s="414"/>
      <c r="N409" s="415"/>
      <c r="O409" s="415"/>
      <c r="P409" s="415"/>
      <c r="Q409" s="415"/>
      <c r="R409" s="416"/>
      <c r="S409" s="414"/>
      <c r="T409" s="415"/>
      <c r="U409" s="415"/>
      <c r="V409" s="415"/>
      <c r="W409" s="415"/>
      <c r="X409" s="416"/>
      <c r="Y409" s="414"/>
      <c r="Z409" s="415"/>
      <c r="AA409" s="415"/>
      <c r="AB409" s="415"/>
      <c r="AC409" s="415"/>
      <c r="AD409" s="416"/>
    </row>
    <row r="410" spans="1:38" ht="24" customHeight="1">
      <c r="A410" s="117"/>
      <c r="B410" s="118"/>
      <c r="C410" s="120" t="s">
        <v>137</v>
      </c>
      <c r="D410" s="417" t="s">
        <v>322</v>
      </c>
      <c r="E410" s="415"/>
      <c r="F410" s="415"/>
      <c r="G410" s="415"/>
      <c r="H410" s="415"/>
      <c r="I410" s="415"/>
      <c r="J410" s="415"/>
      <c r="K410" s="415"/>
      <c r="L410" s="416"/>
      <c r="M410" s="414"/>
      <c r="N410" s="415"/>
      <c r="O410" s="415"/>
      <c r="P410" s="415"/>
      <c r="Q410" s="415"/>
      <c r="R410" s="416"/>
      <c r="S410" s="414"/>
      <c r="T410" s="415"/>
      <c r="U410" s="415"/>
      <c r="V410" s="415"/>
      <c r="W410" s="415"/>
      <c r="X410" s="416"/>
      <c r="Y410" s="414"/>
      <c r="Z410" s="415"/>
      <c r="AA410" s="415"/>
      <c r="AB410" s="415"/>
      <c r="AC410" s="415"/>
      <c r="AD410" s="416"/>
    </row>
    <row r="411" spans="1:38" ht="36" customHeight="1">
      <c r="A411" s="117"/>
      <c r="B411" s="118"/>
      <c r="C411" s="120" t="s">
        <v>138</v>
      </c>
      <c r="D411" s="417" t="s">
        <v>323</v>
      </c>
      <c r="E411" s="415"/>
      <c r="F411" s="415"/>
      <c r="G411" s="415"/>
      <c r="H411" s="415"/>
      <c r="I411" s="415"/>
      <c r="J411" s="415"/>
      <c r="K411" s="415"/>
      <c r="L411" s="416"/>
      <c r="M411" s="414"/>
      <c r="N411" s="415"/>
      <c r="O411" s="415"/>
      <c r="P411" s="415"/>
      <c r="Q411" s="415"/>
      <c r="R411" s="416"/>
      <c r="S411" s="414"/>
      <c r="T411" s="415"/>
      <c r="U411" s="415"/>
      <c r="V411" s="415"/>
      <c r="W411" s="415"/>
      <c r="X411" s="416"/>
      <c r="Y411" s="414"/>
      <c r="Z411" s="415"/>
      <c r="AA411" s="415"/>
      <c r="AB411" s="415"/>
      <c r="AC411" s="415"/>
      <c r="AD411" s="416"/>
    </row>
    <row r="412" spans="1:38" ht="24" customHeight="1">
      <c r="A412" s="117"/>
      <c r="B412" s="118"/>
      <c r="C412" s="120" t="s">
        <v>139</v>
      </c>
      <c r="D412" s="417" t="s">
        <v>324</v>
      </c>
      <c r="E412" s="415"/>
      <c r="F412" s="415"/>
      <c r="G412" s="415"/>
      <c r="H412" s="415"/>
      <c r="I412" s="415"/>
      <c r="J412" s="415"/>
      <c r="K412" s="415"/>
      <c r="L412" s="416"/>
      <c r="M412" s="414"/>
      <c r="N412" s="415"/>
      <c r="O412" s="415"/>
      <c r="P412" s="415"/>
      <c r="Q412" s="415"/>
      <c r="R412" s="416"/>
      <c r="S412" s="414"/>
      <c r="T412" s="415"/>
      <c r="U412" s="415"/>
      <c r="V412" s="415"/>
      <c r="W412" s="415"/>
      <c r="X412" s="416"/>
      <c r="Y412" s="414"/>
      <c r="Z412" s="415"/>
      <c r="AA412" s="415"/>
      <c r="AB412" s="415"/>
      <c r="AC412" s="415"/>
      <c r="AD412" s="416"/>
    </row>
    <row r="413" spans="1:38" ht="15" customHeight="1">
      <c r="A413" s="117"/>
      <c r="B413" s="118"/>
      <c r="C413" s="120" t="s">
        <v>140</v>
      </c>
      <c r="D413" s="417" t="s">
        <v>325</v>
      </c>
      <c r="E413" s="415"/>
      <c r="F413" s="415"/>
      <c r="G413" s="415"/>
      <c r="H413" s="415"/>
      <c r="I413" s="415"/>
      <c r="J413" s="415"/>
      <c r="K413" s="415"/>
      <c r="L413" s="416"/>
      <c r="M413" s="414"/>
      <c r="N413" s="415"/>
      <c r="O413" s="415"/>
      <c r="P413" s="415"/>
      <c r="Q413" s="415"/>
      <c r="R413" s="416"/>
      <c r="S413" s="414"/>
      <c r="T413" s="415"/>
      <c r="U413" s="415"/>
      <c r="V413" s="415"/>
      <c r="W413" s="415"/>
      <c r="X413" s="416"/>
      <c r="Y413" s="414"/>
      <c r="Z413" s="415"/>
      <c r="AA413" s="415"/>
      <c r="AB413" s="415"/>
      <c r="AC413" s="415"/>
      <c r="AD413" s="416"/>
    </row>
    <row r="414" spans="1:38" ht="15" customHeight="1">
      <c r="A414" s="117"/>
      <c r="B414" s="118"/>
      <c r="C414" s="120" t="s">
        <v>141</v>
      </c>
      <c r="D414" s="417" t="s">
        <v>326</v>
      </c>
      <c r="E414" s="415"/>
      <c r="F414" s="415"/>
      <c r="G414" s="415"/>
      <c r="H414" s="415"/>
      <c r="I414" s="415"/>
      <c r="J414" s="415"/>
      <c r="K414" s="415"/>
      <c r="L414" s="416"/>
      <c r="M414" s="414"/>
      <c r="N414" s="415"/>
      <c r="O414" s="415"/>
      <c r="P414" s="415"/>
      <c r="Q414" s="415"/>
      <c r="R414" s="416"/>
      <c r="S414" s="414"/>
      <c r="T414" s="415"/>
      <c r="U414" s="415"/>
      <c r="V414" s="415"/>
      <c r="W414" s="415"/>
      <c r="X414" s="416"/>
      <c r="Y414" s="414"/>
      <c r="Z414" s="415"/>
      <c r="AA414" s="415"/>
      <c r="AB414" s="415"/>
      <c r="AC414" s="415"/>
      <c r="AD414" s="416"/>
    </row>
    <row r="415" spans="1:38" ht="15" customHeight="1">
      <c r="A415" s="117"/>
      <c r="B415" s="118"/>
      <c r="C415" s="120" t="s">
        <v>142</v>
      </c>
      <c r="D415" s="417" t="s">
        <v>262</v>
      </c>
      <c r="E415" s="415"/>
      <c r="F415" s="415"/>
      <c r="G415" s="415"/>
      <c r="H415" s="415"/>
      <c r="I415" s="415"/>
      <c r="J415" s="415"/>
      <c r="K415" s="415"/>
      <c r="L415" s="416"/>
      <c r="M415" s="414"/>
      <c r="N415" s="415"/>
      <c r="O415" s="415"/>
      <c r="P415" s="415"/>
      <c r="Q415" s="415"/>
      <c r="R415" s="416"/>
      <c r="S415" s="414"/>
      <c r="T415" s="415"/>
      <c r="U415" s="415"/>
      <c r="V415" s="415"/>
      <c r="W415" s="415"/>
      <c r="X415" s="416"/>
      <c r="Y415" s="414"/>
      <c r="Z415" s="415"/>
      <c r="AA415" s="415"/>
      <c r="AB415" s="415"/>
      <c r="AC415" s="415"/>
      <c r="AD415" s="416"/>
    </row>
    <row r="416" spans="1:38" ht="15" customHeight="1">
      <c r="A416" s="117"/>
      <c r="B416" s="118"/>
      <c r="C416" s="118"/>
      <c r="D416" s="118"/>
      <c r="E416" s="118"/>
      <c r="F416" s="118"/>
      <c r="G416" s="118"/>
      <c r="H416" s="118"/>
      <c r="I416" s="118"/>
      <c r="J416" s="118"/>
      <c r="K416" s="118"/>
      <c r="L416" s="121" t="s">
        <v>211</v>
      </c>
      <c r="M416" s="414">
        <f>IF(AND(SUM(M404:M415)=0,COUNTIF(M404:M415,"NS")&gt;0),"NS",IF(AND(SUM(M404:M415)=0, COUNTIF(M404:M415,"NA")&gt;0),"NA",SUM(M404:M415)))</f>
        <v>0</v>
      </c>
      <c r="N416" s="415"/>
      <c r="O416" s="415"/>
      <c r="P416" s="415"/>
      <c r="Q416" s="415"/>
      <c r="R416" s="416"/>
      <c r="S416" s="414">
        <f>IF(AND(SUM(S404:S415)=0,COUNTIF(S404:S415,"NS")&gt;0),"NS",IF(AND(SUM(S404:S415)=0, COUNTIF(S404:S415,"NA")&gt;0),"NA",SUM(S404:S415)))</f>
        <v>0</v>
      </c>
      <c r="T416" s="415"/>
      <c r="U416" s="415"/>
      <c r="V416" s="415"/>
      <c r="W416" s="415"/>
      <c r="X416" s="416"/>
      <c r="Y416" s="414">
        <f>IF(AND(SUM(Y404:Y415)=0,COUNTIF(Y404:Y415,"NS")&gt;0),"NS",IF(AND(SUM(Y404:Y415)=0, COUNTIF(Y404:Y415,"NA")&gt;0),"NA",SUM(Y404:Y415)))</f>
        <v>0</v>
      </c>
      <c r="Z416" s="415"/>
      <c r="AA416" s="415"/>
      <c r="AB416" s="415"/>
      <c r="AC416" s="415"/>
      <c r="AD416" s="416"/>
    </row>
    <row r="417" spans="1:88" ht="15" customHeight="1">
      <c r="A417" s="83"/>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F417">
        <f>IF(SUM(AF404:AF416)&gt;0,1,0)</f>
        <v>0</v>
      </c>
      <c r="AG417">
        <f>IF(SUM(AG404:AG416)&gt;0,2,0)</f>
        <v>0</v>
      </c>
      <c r="AH417">
        <f>IF(SUM(AH404:AH416)&gt;0,4,0)</f>
        <v>0</v>
      </c>
      <c r="AI417">
        <f>IF(SUM(AI404:AI416)&gt;0,4,0)</f>
        <v>0</v>
      </c>
      <c r="AJ417">
        <f>IF(SUM(AJ404:AJ416)&gt;0,5,0)</f>
        <v>0</v>
      </c>
      <c r="AK417">
        <f>IF(SUM(AK404:AK416)&gt;0,6,0)</f>
        <v>0</v>
      </c>
    </row>
    <row r="418" spans="1:88" ht="24" customHeight="1">
      <c r="A418" s="83"/>
      <c r="B418" s="15"/>
      <c r="C418" s="321" t="s">
        <v>187</v>
      </c>
      <c r="D418" s="256"/>
      <c r="E418" s="256"/>
      <c r="F418" s="256"/>
      <c r="G418" s="256"/>
      <c r="H418" s="256"/>
      <c r="I418" s="256"/>
      <c r="J418" s="256"/>
      <c r="K418" s="256"/>
      <c r="L418" s="256"/>
      <c r="M418" s="256"/>
      <c r="N418" s="256"/>
      <c r="O418" s="256"/>
      <c r="P418" s="256"/>
      <c r="Q418" s="256"/>
      <c r="R418" s="256"/>
      <c r="S418" s="256"/>
      <c r="T418" s="256"/>
      <c r="U418" s="256"/>
      <c r="V418" s="256"/>
      <c r="W418" s="256"/>
      <c r="X418" s="256"/>
      <c r="Y418" s="256"/>
      <c r="Z418" s="256"/>
      <c r="AA418" s="256"/>
      <c r="AB418" s="256"/>
      <c r="AC418" s="256"/>
      <c r="AD418" s="256"/>
      <c r="AH418">
        <f>SUM(AF417:AH417)</f>
        <v>0</v>
      </c>
      <c r="AK418">
        <f>SUM(AI417:AK417)</f>
        <v>0</v>
      </c>
    </row>
    <row r="419" spans="1:88" ht="60" customHeight="1">
      <c r="A419" s="83"/>
      <c r="B419" s="15"/>
      <c r="C419" s="322"/>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c r="AC419" s="323"/>
      <c r="AD419" s="324"/>
      <c r="AH419" t="e">
        <f ca="1">CAMBIAR(AH418,0,"",1,"El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19" t="e">
        <f ca="1">CAMBIAR(AK418,0,"",4,"Hay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0" spans="1:88" ht="15" customHeight="1">
      <c r="A420" s="72"/>
      <c r="B420" s="88"/>
      <c r="C420" s="246" t="e">
        <f ca="1">AH419</f>
        <v>#NAME?</v>
      </c>
      <c r="D420" s="88"/>
      <c r="E420" s="88"/>
      <c r="F420" s="88"/>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row>
    <row r="421" spans="1:88" ht="15" customHeight="1">
      <c r="A421" s="83"/>
      <c r="B421" s="15"/>
      <c r="C421" s="246" t="e">
        <f ca="1">AK419</f>
        <v>#NAME?</v>
      </c>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spans="1:88" ht="15" customHeight="1">
      <c r="A422" s="83"/>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spans="1:88" ht="15" customHeight="1">
      <c r="A423" s="83"/>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spans="1:88" ht="15" customHeight="1">
      <c r="A424" s="83"/>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spans="1:88" ht="15" customHeight="1">
      <c r="A425" s="83"/>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spans="1:88" ht="24" customHeight="1">
      <c r="A426" s="72" t="s">
        <v>327</v>
      </c>
      <c r="B426" s="326" t="s">
        <v>328</v>
      </c>
      <c r="C426" s="256"/>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c r="AC426" s="256"/>
      <c r="AD426" s="256"/>
    </row>
    <row r="427" spans="1:88" ht="15" customHeight="1">
      <c r="A427" s="83"/>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spans="1:88" ht="24" customHeight="1">
      <c r="A428" s="83"/>
      <c r="B428" s="15"/>
      <c r="C428" s="265" t="s">
        <v>185</v>
      </c>
      <c r="D428" s="278"/>
      <c r="E428" s="278"/>
      <c r="F428" s="278"/>
      <c r="G428" s="278"/>
      <c r="H428" s="278"/>
      <c r="I428" s="278"/>
      <c r="J428" s="278"/>
      <c r="K428" s="278"/>
      <c r="L428" s="279"/>
      <c r="M428" s="265" t="s">
        <v>329</v>
      </c>
      <c r="N428" s="266"/>
      <c r="O428" s="266"/>
      <c r="P428" s="266"/>
      <c r="Q428" s="266"/>
      <c r="R428" s="266"/>
      <c r="S428" s="266"/>
      <c r="T428" s="266"/>
      <c r="U428" s="266"/>
      <c r="V428" s="266"/>
      <c r="W428" s="266"/>
      <c r="X428" s="266"/>
      <c r="Y428" s="266"/>
      <c r="Z428" s="266"/>
      <c r="AA428" s="266"/>
      <c r="AB428" s="266"/>
      <c r="AC428" s="266"/>
      <c r="AD428" s="267"/>
    </row>
    <row r="429" spans="1:88" ht="24" customHeight="1">
      <c r="A429" s="83"/>
      <c r="B429" s="15"/>
      <c r="C429" s="280"/>
      <c r="D429" s="256"/>
      <c r="E429" s="256"/>
      <c r="F429" s="256"/>
      <c r="G429" s="256"/>
      <c r="H429" s="256"/>
      <c r="I429" s="256"/>
      <c r="J429" s="256"/>
      <c r="K429" s="256"/>
      <c r="L429" s="281"/>
      <c r="M429" s="265" t="s">
        <v>201</v>
      </c>
      <c r="N429" s="279"/>
      <c r="O429" s="331" t="s">
        <v>202</v>
      </c>
      <c r="P429" s="279"/>
      <c r="Q429" s="331" t="s">
        <v>203</v>
      </c>
      <c r="R429" s="279"/>
      <c r="S429" s="268" t="s">
        <v>330</v>
      </c>
      <c r="T429" s="266"/>
      <c r="U429" s="266"/>
      <c r="V429" s="267"/>
      <c r="W429" s="268" t="s">
        <v>331</v>
      </c>
      <c r="X429" s="266"/>
      <c r="Y429" s="266"/>
      <c r="Z429" s="267"/>
      <c r="AA429" s="268" t="s">
        <v>262</v>
      </c>
      <c r="AB429" s="266"/>
      <c r="AC429" s="266"/>
      <c r="AD429" s="267"/>
    </row>
    <row r="430" spans="1:88" ht="48" customHeight="1">
      <c r="A430" s="83"/>
      <c r="B430" s="15"/>
      <c r="C430" s="282"/>
      <c r="D430" s="272"/>
      <c r="E430" s="272"/>
      <c r="F430" s="272"/>
      <c r="G430" s="272"/>
      <c r="H430" s="272"/>
      <c r="I430" s="272"/>
      <c r="J430" s="272"/>
      <c r="K430" s="272"/>
      <c r="L430" s="283"/>
      <c r="M430" s="282"/>
      <c r="N430" s="283"/>
      <c r="O430" s="282"/>
      <c r="P430" s="283"/>
      <c r="Q430" s="282"/>
      <c r="R430" s="283"/>
      <c r="S430" s="325" t="s">
        <v>234</v>
      </c>
      <c r="T430" s="267"/>
      <c r="U430" s="221" t="s">
        <v>202</v>
      </c>
      <c r="V430" s="221" t="s">
        <v>203</v>
      </c>
      <c r="W430" s="325" t="s">
        <v>234</v>
      </c>
      <c r="X430" s="267"/>
      <c r="Y430" s="221" t="s">
        <v>202</v>
      </c>
      <c r="Z430" s="221" t="s">
        <v>203</v>
      </c>
      <c r="AA430" s="325" t="s">
        <v>234</v>
      </c>
      <c r="AB430" s="267"/>
      <c r="AC430" s="221" t="s">
        <v>202</v>
      </c>
      <c r="AD430" s="221" t="s">
        <v>203</v>
      </c>
      <c r="AF430" t="s">
        <v>204</v>
      </c>
      <c r="AG430" t="s">
        <v>205</v>
      </c>
      <c r="AH430" t="s">
        <v>206</v>
      </c>
      <c r="AI430" t="s">
        <v>207</v>
      </c>
      <c r="AJ430" t="s">
        <v>208</v>
      </c>
      <c r="AK430" t="s">
        <v>209</v>
      </c>
      <c r="AL430" t="s">
        <v>210</v>
      </c>
      <c r="AP430" t="s">
        <v>204</v>
      </c>
      <c r="AQ430" t="s">
        <v>205</v>
      </c>
      <c r="AR430" t="s">
        <v>206</v>
      </c>
      <c r="AS430" t="s">
        <v>207</v>
      </c>
      <c r="AT430" t="s">
        <v>208</v>
      </c>
      <c r="AU430" t="s">
        <v>209</v>
      </c>
      <c r="AV430" t="s">
        <v>210</v>
      </c>
      <c r="AZ430" t="s">
        <v>204</v>
      </c>
      <c r="BA430" t="s">
        <v>205</v>
      </c>
      <c r="BB430" t="s">
        <v>206</v>
      </c>
      <c r="BC430" t="s">
        <v>207</v>
      </c>
      <c r="BD430" t="s">
        <v>208</v>
      </c>
      <c r="BE430" t="s">
        <v>209</v>
      </c>
      <c r="BF430" t="s">
        <v>210</v>
      </c>
      <c r="BJ430" t="s">
        <v>204</v>
      </c>
      <c r="BK430" t="s">
        <v>205</v>
      </c>
      <c r="BL430" t="s">
        <v>206</v>
      </c>
      <c r="BM430" t="s">
        <v>207</v>
      </c>
      <c r="BN430" t="s">
        <v>208</v>
      </c>
      <c r="BO430" t="s">
        <v>209</v>
      </c>
      <c r="BP430" t="s">
        <v>210</v>
      </c>
      <c r="BT430" t="s">
        <v>204</v>
      </c>
      <c r="BU430" t="s">
        <v>205</v>
      </c>
      <c r="BV430" t="s">
        <v>206</v>
      </c>
      <c r="BW430" t="s">
        <v>207</v>
      </c>
      <c r="BX430" t="s">
        <v>208</v>
      </c>
      <c r="BY430" t="s">
        <v>209</v>
      </c>
      <c r="BZ430" t="s">
        <v>210</v>
      </c>
      <c r="CD430" t="s">
        <v>204</v>
      </c>
      <c r="CE430" t="s">
        <v>205</v>
      </c>
      <c r="CF430" t="s">
        <v>206</v>
      </c>
      <c r="CG430" t="s">
        <v>207</v>
      </c>
      <c r="CH430" t="s">
        <v>208</v>
      </c>
      <c r="CI430" t="s">
        <v>209</v>
      </c>
      <c r="CJ430" t="s">
        <v>210</v>
      </c>
    </row>
    <row r="431" spans="1:88" ht="15" customHeight="1">
      <c r="A431" s="83"/>
      <c r="B431" s="15"/>
      <c r="C431" s="79" t="s">
        <v>131</v>
      </c>
      <c r="D431" s="320"/>
      <c r="E431" s="266"/>
      <c r="F431" s="266"/>
      <c r="G431" s="266"/>
      <c r="H431" s="266"/>
      <c r="I431" s="266"/>
      <c r="J431" s="266"/>
      <c r="K431" s="266"/>
      <c r="L431" s="267"/>
      <c r="M431" s="268"/>
      <c r="N431" s="267"/>
      <c r="O431" s="268"/>
      <c r="P431" s="267"/>
      <c r="Q431" s="268"/>
      <c r="R431" s="267"/>
      <c r="S431" s="268"/>
      <c r="T431" s="267"/>
      <c r="U431" s="220"/>
      <c r="V431" s="220"/>
      <c r="W431" s="268"/>
      <c r="X431" s="267"/>
      <c r="Y431" s="220"/>
      <c r="Z431" s="220"/>
      <c r="AA431" s="268"/>
      <c r="AB431" s="267"/>
      <c r="AC431" s="220"/>
      <c r="AD431" s="220"/>
      <c r="AF431">
        <f>IF(AND(S431=0,OR(SUM(U431:V431)&gt;0,COUNTIF(S431:V431,"NS")&gt;0)),1,0)</f>
        <v>0</v>
      </c>
      <c r="AG431">
        <f>IF(OR(AND(S431="NS",SUM(U431:V431)&gt;0),AND(S431="NS",COUNTIF(S431:V431,"NS")&lt;2)),1,0)</f>
        <v>0</v>
      </c>
      <c r="AH431">
        <f>IF(AND(S431="NA",OR(SUM(U431:V431)&gt;0,COUNTIF(S431:V431,"NS")&gt;0,COUNTIF(S431:V431,"NA")&gt;1)),1,0)</f>
        <v>0</v>
      </c>
      <c r="AI431">
        <f>IF(AND(COUNTBLANK(S431)+COUNTBLANK(U431)+COUNTBLANK(V431)&gt;0,COUNTBLANK(S431)+COUNTBLANK(U431)+COUNTBLANK(V431)&lt;3,S431&lt;&gt;"NA"),1,0)</f>
        <v>0</v>
      </c>
      <c r="AJ431">
        <f>IF(AND(IF(OR(SUM(U431:V431)=S431,S431="",AND(S431&gt;0,COUNTIF(S431:V431,"NS")=2)),0,1)=1,S431&lt;&gt;"NS",S431&lt;&gt;"NA"),1,0)</f>
        <v>0</v>
      </c>
      <c r="AK431">
        <f>IF(COUNTIF(S431:V431,"=*")&lt;&gt;SUM(COUNTIF(S431:V431,"NS"),COUNTIF(S431:V431,"NA")),1,0)</f>
        <v>0</v>
      </c>
      <c r="AL431">
        <f>IF(SUM(AF431:AK431)&gt;0,1,0)</f>
        <v>0</v>
      </c>
      <c r="AP431">
        <f>IF(AND(W431=0,OR(SUM(Y431:Z431)&gt;0,COUNTIF(W431:Z431,"NS")&gt;0)),1,0)</f>
        <v>0</v>
      </c>
      <c r="AQ431">
        <f>IF(OR(AND(W431="NS",SUM(Y431:Z431)&gt;0),AND(W431="NS",COUNTIF(W431:Z431,"NS")&lt;2)),1,0)</f>
        <v>0</v>
      </c>
      <c r="AR431">
        <f>IF(AND(W431="NA",OR(SUM(Y431:Z431)&gt;0,COUNTIF(W431:Z431,"NS")&gt;0,COUNTIF(W431:Z431,"NA")&gt;1)),1,0)</f>
        <v>0</v>
      </c>
      <c r="AS431">
        <f>IF(AND(COUNTBLANK(W431)+COUNTBLANK(Y431)+COUNTBLANK(Z431)&gt;0,COUNTBLANK(W431)+COUNTBLANK(Y431)+COUNTBLANK(Z431)&lt;3,W431&lt;&gt;"NA"),1,0)</f>
        <v>0</v>
      </c>
      <c r="AT431">
        <f>IF(AND(IF(OR(SUM(Y431:Z431)=W431,W431="",AND(W431&gt;0,COUNTIF(W431:Z431,"NS")=2)),0,1)=1,W431&lt;&gt;"NS",W431&lt;&gt;"NA"),1,0)</f>
        <v>0</v>
      </c>
      <c r="AU431">
        <f>IF(COUNTIF(W431:Z431,"=*")&lt;&gt;SUM(COUNTIF(W431:Z431,"NS"),COUNTIF(W431:Z431,"NA")),1,0)</f>
        <v>0</v>
      </c>
      <c r="AV431">
        <f>IF(SUM(AP431:AU431)&gt;0,1,0)</f>
        <v>0</v>
      </c>
      <c r="AZ431">
        <f>IF(AND(AA431=0,OR(SUM(AC431:AD431)&gt;0,COUNTIF(AA431:AD431,"NS")&gt;0)),1,0)</f>
        <v>0</v>
      </c>
      <c r="BA431">
        <f>IF(OR(AND(AA431="NS",SUM(AC431:AD431)&gt;0),AND(AA431="NS",COUNTIF(AA431:AD431,"NS")&lt;2)),1,0)</f>
        <v>0</v>
      </c>
      <c r="BB431">
        <f>IF(AND(AA431="NA",OR(SUM(AC431:AD431)&gt;0,COUNTIF(AA431:AD431,"NS")&gt;0,COUNTIF(AA431:AD431,"NA")&gt;1)),1,0)</f>
        <v>0</v>
      </c>
      <c r="BC431">
        <f>IF(AND(COUNTBLANK(AA431)+COUNTBLANK(AC431)+COUNTBLANK(AD431)&gt;0,COUNTBLANK(AA431)+COUNTBLANK(AC431)+COUNTBLANK(AD431)&lt;3,AA431&lt;&gt;"NA"),1,0)</f>
        <v>0</v>
      </c>
      <c r="BD431">
        <f>IF(AND(IF(OR(SUM(AC431:AD431)=AA431,AA431="",AND(AA431&gt;0,COUNTIF(AA431:AD431,"NS")=2)),0,1)=1,AA431&lt;&gt;"NS",AA431&lt;&gt;"NA"),1,0)</f>
        <v>0</v>
      </c>
      <c r="BE431">
        <f>IF(COUNTIF(AA431:AD431,"=*")&lt;&gt;SUM(COUNTIF(AA431:AD431,"NS"),COUNTIF(AA431:AD431,"NA")),1,0)</f>
        <v>0</v>
      </c>
      <c r="BF431">
        <f>IF(SUM(AZ431:BE431)&gt;0,1,0)</f>
        <v>0</v>
      </c>
      <c r="BJ431">
        <f>IF(AND(O431=0,OR(SUM(U431,Y431,AC431)&gt;0,COUNTIF(O431,"NS")+COUNTIF(U431,"NS")+COUNTIF(Y431,"NS")+COUNTIF(AC431,"NS")&gt;0)),1,0)</f>
        <v>0</v>
      </c>
      <c r="BK431">
        <f>IF(OR(AND(O431="NS",SUM(U431,Y431,AC431)&gt;0),AND(O431="NS",COUNTIF(O431,"NS")+COUNTIF(U431,"NS")+COUNTIF(Y431,"NS")+COUNTIF(AC431,"NS")&lt;2)),1,0)</f>
        <v>0</v>
      </c>
      <c r="BL431">
        <f>IF(AND(O431="NA",OR(SUM(U431,Y431,AC431)&gt;0,COUNTIF(O431,"NS")+COUNTIF(U431,"NS")+COUNTIF(Y431,"NS")+COUNTIF(AC431,"NS")&gt;0,COUNTIF(O431,"NA")+COUNTIF(U431,"NA")+COUNTIF(Y431,"NA")+COUNTIF(AC431,"NA")&gt;1)),1,0)</f>
        <v>0</v>
      </c>
      <c r="BM431">
        <f>IF(AND(COUNTBLANK(O431)+COUNTBLANK(U431)+COUNTBLANK(Y431)+COUNTBLANK(AC431)&gt;0,COUNTBLANK(O431)+COUNTBLANK(U431)+COUNTBLANK(Y431)+COUNTBLANK(AC431)&lt;4,O431&lt;&gt;"NA"),1,0)</f>
        <v>0</v>
      </c>
      <c r="BN431">
        <f>IF(AND(IF(OR(SUM(U431,Y431,AC431)=O431,O431="",AND(O431&gt;0,COUNTIF(O431,"NS")+COUNTIF(U431,"NS")+COUNTIF(Y431,"NS")+COUNTIF(AC431,"NS")=3)),0,1)=1,O431&lt;&gt;"NS",O431&lt;&gt;"NA"),1,0)</f>
        <v>0</v>
      </c>
      <c r="BO431">
        <f>IF(COUNTIF(O431,"=*")+COUNTIF(U431,"=*")+COUNTIF(Y431,"=*")+COUNTIF(AC431,"=*")&lt;&gt;SUM(COUNTIF(O431,"NS")+COUNTIF(U431,"NS")+COUNTIF(Y431,"NS")+COUNTIF(AC431,"NS"),COUNTIF(O431,"NA")+COUNTIF(U431,"NA")+COUNTIF(Y431,"NA")+COUNTIF(AC431,"NA")),1,0)</f>
        <v>0</v>
      </c>
      <c r="BP431">
        <f>IF(SUM(BJ431:BO431)&gt;0,1,0)</f>
        <v>0</v>
      </c>
      <c r="BT431">
        <f>IF(AND(Q431=0,OR(SUM(V431,Z431,AD431)&gt;0,COUNTIF(Q431,"NS")+COUNTIF(V431,"NS")+COUNTIF(Z431,"NS")+COUNTIF(AD431,"NS")&gt;0)),1,0)</f>
        <v>0</v>
      </c>
      <c r="BU431">
        <f>IF(OR(AND(Q431="NS",SUM(V431,Z431,AD431)&gt;0),AND(Q431="NS",COUNTIF(Q431,"NS")+COUNTIF(V431,"NS")+COUNTIF(Z431,"NS")+COUNTIF(AD431,"NS")&lt;2)),1,0)</f>
        <v>0</v>
      </c>
      <c r="BV431">
        <f>IF(AND(Q431="NA",OR(SUM(V431,Z431,AD431)&gt;0,COUNTIF(Q431,"NS")+COUNTIF(V431,"NS")+COUNTIF(Z431,"NS")+COUNTIF(AD431,"NS")&gt;0,COUNTIF(Q431,"NA")+COUNTIF(V431,"NA")+COUNTIF(Z431,"NA")+COUNTIF(AD431,"NA")&gt;1)),1,0)</f>
        <v>0</v>
      </c>
      <c r="BW431">
        <f>IF(AND(COUNTBLANK(Q431)+COUNTBLANK(V431)+COUNTBLANK(Z431)+COUNTBLANK(AD431)&gt;0,COUNTBLANK(Q431)+COUNTBLANK(V431)+COUNTBLANK(Z431)+COUNTBLANK(AD431)&lt;4,Q431&lt;&gt;"NA"),1,0)</f>
        <v>0</v>
      </c>
      <c r="BX431">
        <f>IF(AND(IF(OR(SUM(V431,Z431,AD431)=Q431,Q431="",AND(Q431&gt;0,COUNTIF(Q431,"NS")+COUNTIF(V431,"NS")+COUNTIF(Z431,"NS")+COUNTIF(AD431,"NS")=3)),0,1)=1,Q431&lt;&gt;"NS",Q431&lt;&gt;"NA"),1,0)</f>
        <v>0</v>
      </c>
      <c r="BY431">
        <f>IF(COUNTIF(Q431,"=*")+COUNTIF(V431,"=*")+COUNTIF(Z431,"=*")+COUNTIF(AD431,"=*")&lt;&gt;SUM(COUNTIF(Q431,"NS")+COUNTIF(V431,"NS")+COUNTIF(Z431,"NS")+COUNTIF(AD431,"NS"),COUNTIF(Q431,"NA")+COUNTIF(V431,"NA")+COUNTIF(Z431,"NA")+COUNTIF(AD431,"NA")),1,0)</f>
        <v>0</v>
      </c>
      <c r="BZ431">
        <f>IF(SUM(BT431:BY431)&gt;0,1,0)</f>
        <v>0</v>
      </c>
      <c r="CD431">
        <f>IF(AND(M431=0,OR(SUM(S431,W431,AA431)&gt;0,COUNTIF(M431,"NS")+COUNTIF(S431,"NS")+COUNTIF(W431,"NS")+COUNTIF(AA431,"NS")&gt;0)),1,0)</f>
        <v>0</v>
      </c>
      <c r="CE431">
        <f>IF(OR(AND(M431="NS",SUM(S431,W431,AA431)&gt;0),AND(M431="NS",COUNTIF(M431,"NS")+COUNTIF(S431,"NS")+COUNTIF(W431,"NS")+COUNTIF(AA431,"NS")&lt;2)),1,0)</f>
        <v>0</v>
      </c>
      <c r="CF431">
        <f>IF(AND(M431="NA",OR(SUM(S431,W431,AA431)&gt;0,COUNTIF(M431,"NS")+COUNTIF(S431,"NS")+COUNTIF(W431,"NS")+COUNTIF(AA431,"NS")&gt;0,COUNTIF(M431,"NA")+COUNTIF(S431,"NA")+COUNTIF(W431,"NA")+COUNTIF(AA431,"NA")&gt;1)),1,0)</f>
        <v>0</v>
      </c>
      <c r="CG431">
        <f>IF(AND(COUNTBLANK(M431)+COUNTBLANK(S431)+COUNTBLANK(W431)+COUNTBLANK(AA431)&gt;0,COUNTBLANK(M431)+COUNTBLANK(S431)+COUNTBLANK(W431)+COUNTBLANK(AA431)&lt;4,M431&lt;&gt;"NA"),1,0)</f>
        <v>0</v>
      </c>
      <c r="CH431">
        <f>IF(AND(IF(OR(SUM(S431,W431,AA431)=M431,M431="",AND(M431&gt;0,COUNTIF(M431,"NS")+COUNTIF(S431,"NS")+COUNTIF(W431,"NS")+COUNTIF(AA431,"NS")=3)),0,1)=1,M431&lt;&gt;"NS",M431&lt;&gt;"NA"),1,0)</f>
        <v>0</v>
      </c>
      <c r="CI431">
        <f>IF(COUNTIF(M431,"=*")+COUNTIF(S431,"=*")+COUNTIF(W431,"=*")+COUNTIF(AA431,"=*")&lt;&gt;SUM(COUNTIF(M431,"NS")+COUNTIF(S431,"NS")+COUNTIF(W431,"NS")+COUNTIF(AA431,"NS"),COUNTIF(M431,"NA")+COUNTIF(S431,"NA")+COUNTIF(W431,"NA")+COUNTIF(AA431,"NA")),1,0)</f>
        <v>0</v>
      </c>
      <c r="CJ431">
        <f>IF(SUM(CD431:CI431)&gt;0,1,0)</f>
        <v>0</v>
      </c>
    </row>
    <row r="432" spans="1:88" ht="15" customHeight="1">
      <c r="A432" s="83"/>
      <c r="B432" s="15"/>
      <c r="C432" s="80" t="s">
        <v>132</v>
      </c>
      <c r="D432" s="320"/>
      <c r="E432" s="266"/>
      <c r="F432" s="266"/>
      <c r="G432" s="266"/>
      <c r="H432" s="266"/>
      <c r="I432" s="266"/>
      <c r="J432" s="266"/>
      <c r="K432" s="266"/>
      <c r="L432" s="267"/>
      <c r="M432" s="268"/>
      <c r="N432" s="267"/>
      <c r="O432" s="268"/>
      <c r="P432" s="267"/>
      <c r="Q432" s="268"/>
      <c r="R432" s="267"/>
      <c r="S432" s="268"/>
      <c r="T432" s="267"/>
      <c r="U432" s="220"/>
      <c r="V432" s="220"/>
      <c r="W432" s="268"/>
      <c r="X432" s="267"/>
      <c r="Y432" s="220"/>
      <c r="Z432" s="220"/>
      <c r="AA432" s="268"/>
      <c r="AB432" s="267"/>
      <c r="AC432" s="220"/>
      <c r="AD432" s="220"/>
    </row>
    <row r="433" spans="1:30" ht="15" customHeight="1">
      <c r="A433" s="83"/>
      <c r="B433" s="15"/>
      <c r="C433" s="80" t="s">
        <v>133</v>
      </c>
      <c r="D433" s="320"/>
      <c r="E433" s="266"/>
      <c r="F433" s="266"/>
      <c r="G433" s="266"/>
      <c r="H433" s="266"/>
      <c r="I433" s="266"/>
      <c r="J433" s="266"/>
      <c r="K433" s="266"/>
      <c r="L433" s="267"/>
      <c r="M433" s="268"/>
      <c r="N433" s="267"/>
      <c r="O433" s="268"/>
      <c r="P433" s="267"/>
      <c r="Q433" s="268"/>
      <c r="R433" s="267"/>
      <c r="S433" s="268"/>
      <c r="T433" s="267"/>
      <c r="U433" s="220"/>
      <c r="V433" s="220"/>
      <c r="W433" s="268"/>
      <c r="X433" s="267"/>
      <c r="Y433" s="220"/>
      <c r="Z433" s="220"/>
      <c r="AA433" s="268"/>
      <c r="AB433" s="267"/>
      <c r="AC433" s="220"/>
      <c r="AD433" s="220"/>
    </row>
    <row r="434" spans="1:30" ht="15" customHeight="1">
      <c r="A434" s="83"/>
      <c r="B434" s="15"/>
      <c r="C434" s="80" t="s">
        <v>134</v>
      </c>
      <c r="D434" s="320"/>
      <c r="E434" s="266"/>
      <c r="F434" s="266"/>
      <c r="G434" s="266"/>
      <c r="H434" s="266"/>
      <c r="I434" s="266"/>
      <c r="J434" s="266"/>
      <c r="K434" s="266"/>
      <c r="L434" s="267"/>
      <c r="M434" s="268"/>
      <c r="N434" s="267"/>
      <c r="O434" s="268"/>
      <c r="P434" s="267"/>
      <c r="Q434" s="268"/>
      <c r="R434" s="267"/>
      <c r="S434" s="268"/>
      <c r="T434" s="267"/>
      <c r="U434" s="220"/>
      <c r="V434" s="220"/>
      <c r="W434" s="268"/>
      <c r="X434" s="267"/>
      <c r="Y434" s="220"/>
      <c r="Z434" s="220"/>
      <c r="AA434" s="268"/>
      <c r="AB434" s="267"/>
      <c r="AC434" s="220"/>
      <c r="AD434" s="220"/>
    </row>
    <row r="435" spans="1:30" ht="15" customHeight="1">
      <c r="A435" s="71"/>
      <c r="B435" s="40"/>
      <c r="C435" s="80" t="s">
        <v>135</v>
      </c>
      <c r="D435" s="320"/>
      <c r="E435" s="266"/>
      <c r="F435" s="266"/>
      <c r="G435" s="266"/>
      <c r="H435" s="266"/>
      <c r="I435" s="266"/>
      <c r="J435" s="266"/>
      <c r="K435" s="266"/>
      <c r="L435" s="267"/>
      <c r="M435" s="268"/>
      <c r="N435" s="267"/>
      <c r="O435" s="268"/>
      <c r="P435" s="267"/>
      <c r="Q435" s="268"/>
      <c r="R435" s="267"/>
      <c r="S435" s="268"/>
      <c r="T435" s="267"/>
      <c r="U435" s="220"/>
      <c r="V435" s="220"/>
      <c r="W435" s="268"/>
      <c r="X435" s="267"/>
      <c r="Y435" s="220"/>
      <c r="Z435" s="220"/>
      <c r="AA435" s="268"/>
      <c r="AB435" s="267"/>
      <c r="AC435" s="220"/>
      <c r="AD435" s="220"/>
    </row>
    <row r="436" spans="1:30" ht="15" customHeight="1">
      <c r="A436" s="71"/>
      <c r="B436" s="40"/>
      <c r="C436" s="80" t="s">
        <v>136</v>
      </c>
      <c r="D436" s="320"/>
      <c r="E436" s="266"/>
      <c r="F436" s="266"/>
      <c r="G436" s="266"/>
      <c r="H436" s="266"/>
      <c r="I436" s="266"/>
      <c r="J436" s="266"/>
      <c r="K436" s="266"/>
      <c r="L436" s="267"/>
      <c r="M436" s="268"/>
      <c r="N436" s="267"/>
      <c r="O436" s="268"/>
      <c r="P436" s="267"/>
      <c r="Q436" s="268"/>
      <c r="R436" s="267"/>
      <c r="S436" s="268"/>
      <c r="T436" s="267"/>
      <c r="U436" s="220"/>
      <c r="V436" s="220"/>
      <c r="W436" s="268"/>
      <c r="X436" s="267"/>
      <c r="Y436" s="220"/>
      <c r="Z436" s="220"/>
      <c r="AA436" s="268"/>
      <c r="AB436" s="267"/>
      <c r="AC436" s="220"/>
      <c r="AD436" s="220"/>
    </row>
    <row r="437" spans="1:30" ht="15" customHeight="1">
      <c r="A437" s="71"/>
      <c r="B437" s="40"/>
      <c r="C437" s="80" t="s">
        <v>137</v>
      </c>
      <c r="D437" s="320"/>
      <c r="E437" s="266"/>
      <c r="F437" s="266"/>
      <c r="G437" s="266"/>
      <c r="H437" s="266"/>
      <c r="I437" s="266"/>
      <c r="J437" s="266"/>
      <c r="K437" s="266"/>
      <c r="L437" s="267"/>
      <c r="M437" s="268"/>
      <c r="N437" s="267"/>
      <c r="O437" s="268"/>
      <c r="P437" s="267"/>
      <c r="Q437" s="268"/>
      <c r="R437" s="267"/>
      <c r="S437" s="268"/>
      <c r="T437" s="267"/>
      <c r="U437" s="220"/>
      <c r="V437" s="220"/>
      <c r="W437" s="268"/>
      <c r="X437" s="267"/>
      <c r="Y437" s="220"/>
      <c r="Z437" s="220"/>
      <c r="AA437" s="268"/>
      <c r="AB437" s="267"/>
      <c r="AC437" s="220"/>
      <c r="AD437" s="220"/>
    </row>
    <row r="438" spans="1:30" ht="15" customHeight="1">
      <c r="A438" s="71"/>
      <c r="B438" s="40"/>
      <c r="C438" s="80" t="s">
        <v>138</v>
      </c>
      <c r="D438" s="320"/>
      <c r="E438" s="266"/>
      <c r="F438" s="266"/>
      <c r="G438" s="266"/>
      <c r="H438" s="266"/>
      <c r="I438" s="266"/>
      <c r="J438" s="266"/>
      <c r="K438" s="266"/>
      <c r="L438" s="267"/>
      <c r="M438" s="268"/>
      <c r="N438" s="267"/>
      <c r="O438" s="268"/>
      <c r="P438" s="267"/>
      <c r="Q438" s="268"/>
      <c r="R438" s="267"/>
      <c r="S438" s="268"/>
      <c r="T438" s="267"/>
      <c r="U438" s="220"/>
      <c r="V438" s="220"/>
      <c r="W438" s="268"/>
      <c r="X438" s="267"/>
      <c r="Y438" s="220"/>
      <c r="Z438" s="220"/>
      <c r="AA438" s="268"/>
      <c r="AB438" s="267"/>
      <c r="AC438" s="220"/>
      <c r="AD438" s="220"/>
    </row>
    <row r="439" spans="1:30" ht="15" customHeight="1">
      <c r="A439" s="71"/>
      <c r="B439" s="40"/>
      <c r="C439" s="80" t="s">
        <v>139</v>
      </c>
      <c r="D439" s="320"/>
      <c r="E439" s="266"/>
      <c r="F439" s="266"/>
      <c r="G439" s="266"/>
      <c r="H439" s="266"/>
      <c r="I439" s="266"/>
      <c r="J439" s="266"/>
      <c r="K439" s="266"/>
      <c r="L439" s="267"/>
      <c r="M439" s="268"/>
      <c r="N439" s="267"/>
      <c r="O439" s="268"/>
      <c r="P439" s="267"/>
      <c r="Q439" s="268"/>
      <c r="R439" s="267"/>
      <c r="S439" s="268"/>
      <c r="T439" s="267"/>
      <c r="U439" s="220"/>
      <c r="V439" s="220"/>
      <c r="W439" s="268"/>
      <c r="X439" s="267"/>
      <c r="Y439" s="220"/>
      <c r="Z439" s="220"/>
      <c r="AA439" s="268"/>
      <c r="AB439" s="267"/>
      <c r="AC439" s="220"/>
      <c r="AD439" s="220"/>
    </row>
    <row r="440" spans="1:30" ht="15" customHeight="1">
      <c r="A440" s="71"/>
      <c r="B440" s="40"/>
      <c r="C440" s="80" t="s">
        <v>140</v>
      </c>
      <c r="D440" s="320"/>
      <c r="E440" s="266"/>
      <c r="F440" s="266"/>
      <c r="G440" s="266"/>
      <c r="H440" s="266"/>
      <c r="I440" s="266"/>
      <c r="J440" s="266"/>
      <c r="K440" s="266"/>
      <c r="L440" s="267"/>
      <c r="M440" s="268"/>
      <c r="N440" s="267"/>
      <c r="O440" s="268"/>
      <c r="P440" s="267"/>
      <c r="Q440" s="268"/>
      <c r="R440" s="267"/>
      <c r="S440" s="268"/>
      <c r="T440" s="267"/>
      <c r="U440" s="220"/>
      <c r="V440" s="220"/>
      <c r="W440" s="268"/>
      <c r="X440" s="267"/>
      <c r="Y440" s="220"/>
      <c r="Z440" s="220"/>
      <c r="AA440" s="268"/>
      <c r="AB440" s="267"/>
      <c r="AC440" s="220"/>
      <c r="AD440" s="220"/>
    </row>
    <row r="441" spans="1:30" ht="15" customHeight="1">
      <c r="A441" s="71"/>
      <c r="B441" s="40"/>
      <c r="C441" s="80" t="s">
        <v>141</v>
      </c>
      <c r="D441" s="320"/>
      <c r="E441" s="266"/>
      <c r="F441" s="266"/>
      <c r="G441" s="266"/>
      <c r="H441" s="266"/>
      <c r="I441" s="266"/>
      <c r="J441" s="266"/>
      <c r="K441" s="266"/>
      <c r="L441" s="267"/>
      <c r="M441" s="268"/>
      <c r="N441" s="267"/>
      <c r="O441" s="268"/>
      <c r="P441" s="267"/>
      <c r="Q441" s="268"/>
      <c r="R441" s="267"/>
      <c r="S441" s="268"/>
      <c r="T441" s="267"/>
      <c r="U441" s="220"/>
      <c r="V441" s="220"/>
      <c r="W441" s="268"/>
      <c r="X441" s="267"/>
      <c r="Y441" s="220"/>
      <c r="Z441" s="220"/>
      <c r="AA441" s="268"/>
      <c r="AB441" s="267"/>
      <c r="AC441" s="220"/>
      <c r="AD441" s="220"/>
    </row>
    <row r="442" spans="1:30" ht="15" customHeight="1">
      <c r="A442" s="71"/>
      <c r="B442" s="40"/>
      <c r="C442" s="80" t="s">
        <v>142</v>
      </c>
      <c r="D442" s="320"/>
      <c r="E442" s="266"/>
      <c r="F442" s="266"/>
      <c r="G442" s="266"/>
      <c r="H442" s="266"/>
      <c r="I442" s="266"/>
      <c r="J442" s="266"/>
      <c r="K442" s="266"/>
      <c r="L442" s="267"/>
      <c r="M442" s="268"/>
      <c r="N442" s="267"/>
      <c r="O442" s="268"/>
      <c r="P442" s="267"/>
      <c r="Q442" s="268"/>
      <c r="R442" s="267"/>
      <c r="S442" s="268"/>
      <c r="T442" s="267"/>
      <c r="U442" s="220"/>
      <c r="V442" s="220"/>
      <c r="W442" s="268"/>
      <c r="X442" s="267"/>
      <c r="Y442" s="220"/>
      <c r="Z442" s="220"/>
      <c r="AA442" s="268"/>
      <c r="AB442" s="267"/>
      <c r="AC442" s="220"/>
      <c r="AD442" s="220"/>
    </row>
    <row r="443" spans="1:30" ht="15" customHeight="1">
      <c r="A443" s="71"/>
      <c r="B443" s="40"/>
      <c r="C443" s="80" t="s">
        <v>143</v>
      </c>
      <c r="D443" s="320"/>
      <c r="E443" s="266"/>
      <c r="F443" s="266"/>
      <c r="G443" s="266"/>
      <c r="H443" s="266"/>
      <c r="I443" s="266"/>
      <c r="J443" s="266"/>
      <c r="K443" s="266"/>
      <c r="L443" s="267"/>
      <c r="M443" s="268"/>
      <c r="N443" s="267"/>
      <c r="O443" s="268"/>
      <c r="P443" s="267"/>
      <c r="Q443" s="268"/>
      <c r="R443" s="267"/>
      <c r="S443" s="268"/>
      <c r="T443" s="267"/>
      <c r="U443" s="220"/>
      <c r="V443" s="220"/>
      <c r="W443" s="268"/>
      <c r="X443" s="267"/>
      <c r="Y443" s="220"/>
      <c r="Z443" s="220"/>
      <c r="AA443" s="268"/>
      <c r="AB443" s="267"/>
      <c r="AC443" s="220"/>
      <c r="AD443" s="220"/>
    </row>
    <row r="444" spans="1:30" ht="15" customHeight="1">
      <c r="A444" s="71"/>
      <c r="B444" s="40"/>
      <c r="C444" s="80" t="s">
        <v>144</v>
      </c>
      <c r="D444" s="320"/>
      <c r="E444" s="266"/>
      <c r="F444" s="266"/>
      <c r="G444" s="266"/>
      <c r="H444" s="266"/>
      <c r="I444" s="266"/>
      <c r="J444" s="266"/>
      <c r="K444" s="266"/>
      <c r="L444" s="267"/>
      <c r="M444" s="268"/>
      <c r="N444" s="267"/>
      <c r="O444" s="268"/>
      <c r="P444" s="267"/>
      <c r="Q444" s="268"/>
      <c r="R444" s="267"/>
      <c r="S444" s="268"/>
      <c r="T444" s="267"/>
      <c r="U444" s="220"/>
      <c r="V444" s="220"/>
      <c r="W444" s="268"/>
      <c r="X444" s="267"/>
      <c r="Y444" s="220"/>
      <c r="Z444" s="220"/>
      <c r="AA444" s="268"/>
      <c r="AB444" s="267"/>
      <c r="AC444" s="220"/>
      <c r="AD444" s="220"/>
    </row>
    <row r="445" spans="1:30" ht="15" customHeight="1">
      <c r="A445" s="71"/>
      <c r="B445" s="40"/>
      <c r="C445" s="80" t="s">
        <v>145</v>
      </c>
      <c r="D445" s="320"/>
      <c r="E445" s="266"/>
      <c r="F445" s="266"/>
      <c r="G445" s="266"/>
      <c r="H445" s="266"/>
      <c r="I445" s="266"/>
      <c r="J445" s="266"/>
      <c r="K445" s="266"/>
      <c r="L445" s="267"/>
      <c r="M445" s="268"/>
      <c r="N445" s="267"/>
      <c r="O445" s="268"/>
      <c r="P445" s="267"/>
      <c r="Q445" s="268"/>
      <c r="R445" s="267"/>
      <c r="S445" s="268"/>
      <c r="T445" s="267"/>
      <c r="U445" s="220"/>
      <c r="V445" s="220"/>
      <c r="W445" s="268"/>
      <c r="X445" s="267"/>
      <c r="Y445" s="220"/>
      <c r="Z445" s="220"/>
      <c r="AA445" s="268"/>
      <c r="AB445" s="267"/>
      <c r="AC445" s="220"/>
      <c r="AD445" s="220"/>
    </row>
    <row r="446" spans="1:30" ht="15" customHeight="1">
      <c r="A446" s="71"/>
      <c r="B446" s="40"/>
      <c r="C446" s="80" t="s">
        <v>146</v>
      </c>
      <c r="D446" s="320"/>
      <c r="E446" s="266"/>
      <c r="F446" s="266"/>
      <c r="G446" s="266"/>
      <c r="H446" s="266"/>
      <c r="I446" s="266"/>
      <c r="J446" s="266"/>
      <c r="K446" s="266"/>
      <c r="L446" s="267"/>
      <c r="M446" s="268"/>
      <c r="N446" s="267"/>
      <c r="O446" s="268"/>
      <c r="P446" s="267"/>
      <c r="Q446" s="268"/>
      <c r="R446" s="267"/>
      <c r="S446" s="268"/>
      <c r="T446" s="267"/>
      <c r="U446" s="220"/>
      <c r="V446" s="220"/>
      <c r="W446" s="268"/>
      <c r="X446" s="267"/>
      <c r="Y446" s="220"/>
      <c r="Z446" s="220"/>
      <c r="AA446" s="268"/>
      <c r="AB446" s="267"/>
      <c r="AC446" s="220"/>
      <c r="AD446" s="220"/>
    </row>
    <row r="447" spans="1:30" ht="15" customHeight="1">
      <c r="A447" s="71"/>
      <c r="B447" s="40"/>
      <c r="C447" s="80" t="s">
        <v>147</v>
      </c>
      <c r="D447" s="320"/>
      <c r="E447" s="266"/>
      <c r="F447" s="266"/>
      <c r="G447" s="266"/>
      <c r="H447" s="266"/>
      <c r="I447" s="266"/>
      <c r="J447" s="266"/>
      <c r="K447" s="266"/>
      <c r="L447" s="267"/>
      <c r="M447" s="268"/>
      <c r="N447" s="267"/>
      <c r="O447" s="268"/>
      <c r="P447" s="267"/>
      <c r="Q447" s="268"/>
      <c r="R447" s="267"/>
      <c r="S447" s="268"/>
      <c r="T447" s="267"/>
      <c r="U447" s="220"/>
      <c r="V447" s="220"/>
      <c r="W447" s="268"/>
      <c r="X447" s="267"/>
      <c r="Y447" s="220"/>
      <c r="Z447" s="220"/>
      <c r="AA447" s="268"/>
      <c r="AB447" s="267"/>
      <c r="AC447" s="220"/>
      <c r="AD447" s="220"/>
    </row>
    <row r="448" spans="1:30" ht="15" customHeight="1">
      <c r="A448" s="71"/>
      <c r="B448" s="40"/>
      <c r="C448" s="80" t="s">
        <v>148</v>
      </c>
      <c r="D448" s="320"/>
      <c r="E448" s="266"/>
      <c r="F448" s="266"/>
      <c r="G448" s="266"/>
      <c r="H448" s="266"/>
      <c r="I448" s="266"/>
      <c r="J448" s="266"/>
      <c r="K448" s="266"/>
      <c r="L448" s="267"/>
      <c r="M448" s="268"/>
      <c r="N448" s="267"/>
      <c r="O448" s="268"/>
      <c r="P448" s="267"/>
      <c r="Q448" s="268"/>
      <c r="R448" s="267"/>
      <c r="S448" s="268"/>
      <c r="T448" s="267"/>
      <c r="U448" s="220"/>
      <c r="V448" s="220"/>
      <c r="W448" s="268"/>
      <c r="X448" s="267"/>
      <c r="Y448" s="220"/>
      <c r="Z448" s="220"/>
      <c r="AA448" s="268"/>
      <c r="AB448" s="267"/>
      <c r="AC448" s="220"/>
      <c r="AD448" s="220"/>
    </row>
    <row r="449" spans="1:37" ht="15" customHeight="1">
      <c r="A449" s="71"/>
      <c r="B449" s="40"/>
      <c r="C449" s="80" t="s">
        <v>149</v>
      </c>
      <c r="D449" s="320"/>
      <c r="E449" s="266"/>
      <c r="F449" s="266"/>
      <c r="G449" s="266"/>
      <c r="H449" s="266"/>
      <c r="I449" s="266"/>
      <c r="J449" s="266"/>
      <c r="K449" s="266"/>
      <c r="L449" s="267"/>
      <c r="M449" s="268"/>
      <c r="N449" s="267"/>
      <c r="O449" s="268"/>
      <c r="P449" s="267"/>
      <c r="Q449" s="268"/>
      <c r="R449" s="267"/>
      <c r="S449" s="268"/>
      <c r="T449" s="267"/>
      <c r="U449" s="220"/>
      <c r="V449" s="220"/>
      <c r="W449" s="268"/>
      <c r="X449" s="267"/>
      <c r="Y449" s="220"/>
      <c r="Z449" s="220"/>
      <c r="AA449" s="268"/>
      <c r="AB449" s="267"/>
      <c r="AC449" s="220"/>
      <c r="AD449" s="220"/>
    </row>
    <row r="450" spans="1:37" ht="15" customHeight="1">
      <c r="A450" s="71"/>
      <c r="B450" s="40"/>
      <c r="C450" s="80" t="s">
        <v>150</v>
      </c>
      <c r="D450" s="320"/>
      <c r="E450" s="266"/>
      <c r="F450" s="266"/>
      <c r="G450" s="266"/>
      <c r="H450" s="266"/>
      <c r="I450" s="266"/>
      <c r="J450" s="266"/>
      <c r="K450" s="266"/>
      <c r="L450" s="267"/>
      <c r="M450" s="268"/>
      <c r="N450" s="267"/>
      <c r="O450" s="268"/>
      <c r="P450" s="267"/>
      <c r="Q450" s="268"/>
      <c r="R450" s="267"/>
      <c r="S450" s="268"/>
      <c r="T450" s="267"/>
      <c r="U450" s="220"/>
      <c r="V450" s="220"/>
      <c r="W450" s="268"/>
      <c r="X450" s="267"/>
      <c r="Y450" s="220"/>
      <c r="Z450" s="220"/>
      <c r="AA450" s="268"/>
      <c r="AB450" s="267"/>
      <c r="AC450" s="220"/>
      <c r="AD450" s="220"/>
    </row>
    <row r="451" spans="1:37" ht="15" customHeight="1">
      <c r="A451" s="83"/>
      <c r="B451" s="15"/>
      <c r="C451" s="80" t="s">
        <v>151</v>
      </c>
      <c r="D451" s="320"/>
      <c r="E451" s="266"/>
      <c r="F451" s="266"/>
      <c r="G451" s="266"/>
      <c r="H451" s="266"/>
      <c r="I451" s="266"/>
      <c r="J451" s="266"/>
      <c r="K451" s="266"/>
      <c r="L451" s="267"/>
      <c r="M451" s="268"/>
      <c r="N451" s="267"/>
      <c r="O451" s="268"/>
      <c r="P451" s="267"/>
      <c r="Q451" s="268"/>
      <c r="R451" s="267"/>
      <c r="S451" s="268"/>
      <c r="T451" s="267"/>
      <c r="U451" s="220"/>
      <c r="V451" s="220"/>
      <c r="W451" s="268"/>
      <c r="X451" s="267"/>
      <c r="Y451" s="220"/>
      <c r="Z451" s="220"/>
      <c r="AA451" s="268"/>
      <c r="AB451" s="267"/>
      <c r="AC451" s="220"/>
      <c r="AD451" s="220"/>
    </row>
    <row r="452" spans="1:37" ht="15" customHeight="1">
      <c r="A452" s="83"/>
      <c r="B452" s="15"/>
      <c r="C452" s="80" t="s">
        <v>152</v>
      </c>
      <c r="D452" s="320"/>
      <c r="E452" s="266"/>
      <c r="F452" s="266"/>
      <c r="G452" s="266"/>
      <c r="H452" s="266"/>
      <c r="I452" s="266"/>
      <c r="J452" s="266"/>
      <c r="K452" s="266"/>
      <c r="L452" s="267"/>
      <c r="M452" s="268"/>
      <c r="N452" s="267"/>
      <c r="O452" s="268"/>
      <c r="P452" s="267"/>
      <c r="Q452" s="268"/>
      <c r="R452" s="267"/>
      <c r="S452" s="268"/>
      <c r="T452" s="267"/>
      <c r="U452" s="220"/>
      <c r="V452" s="220"/>
      <c r="W452" s="268"/>
      <c r="X452" s="267"/>
      <c r="Y452" s="220"/>
      <c r="Z452" s="220"/>
      <c r="AA452" s="268"/>
      <c r="AB452" s="267"/>
      <c r="AC452" s="220"/>
      <c r="AD452" s="220"/>
    </row>
    <row r="453" spans="1:37" ht="15" customHeight="1">
      <c r="A453" s="83"/>
      <c r="B453" s="15"/>
      <c r="C453" s="80" t="s">
        <v>153</v>
      </c>
      <c r="D453" s="320"/>
      <c r="E453" s="266"/>
      <c r="F453" s="266"/>
      <c r="G453" s="266"/>
      <c r="H453" s="266"/>
      <c r="I453" s="266"/>
      <c r="J453" s="266"/>
      <c r="K453" s="266"/>
      <c r="L453" s="267"/>
      <c r="M453" s="268"/>
      <c r="N453" s="267"/>
      <c r="O453" s="268"/>
      <c r="P453" s="267"/>
      <c r="Q453" s="268"/>
      <c r="R453" s="267"/>
      <c r="S453" s="268"/>
      <c r="T453" s="267"/>
      <c r="U453" s="220"/>
      <c r="V453" s="220"/>
      <c r="W453" s="268"/>
      <c r="X453" s="267"/>
      <c r="Y453" s="220"/>
      <c r="Z453" s="220"/>
      <c r="AA453" s="268"/>
      <c r="AB453" s="267"/>
      <c r="AC453" s="220"/>
      <c r="AD453" s="220"/>
    </row>
    <row r="454" spans="1:37" ht="15" customHeight="1">
      <c r="A454" s="83"/>
      <c r="B454" s="15"/>
      <c r="C454" s="80" t="s">
        <v>154</v>
      </c>
      <c r="D454" s="320"/>
      <c r="E454" s="266"/>
      <c r="F454" s="266"/>
      <c r="G454" s="266"/>
      <c r="H454" s="266"/>
      <c r="I454" s="266"/>
      <c r="J454" s="266"/>
      <c r="K454" s="266"/>
      <c r="L454" s="267"/>
      <c r="M454" s="268"/>
      <c r="N454" s="267"/>
      <c r="O454" s="268"/>
      <c r="P454" s="267"/>
      <c r="Q454" s="268"/>
      <c r="R454" s="267"/>
      <c r="S454" s="268"/>
      <c r="T454" s="267"/>
      <c r="U454" s="220"/>
      <c r="V454" s="220"/>
      <c r="W454" s="268"/>
      <c r="X454" s="267"/>
      <c r="Y454" s="220"/>
      <c r="Z454" s="220"/>
      <c r="AA454" s="268"/>
      <c r="AB454" s="267"/>
      <c r="AC454" s="220"/>
      <c r="AD454" s="220"/>
    </row>
    <row r="455" spans="1:37" ht="15" customHeight="1">
      <c r="A455" s="83"/>
      <c r="B455" s="15"/>
      <c r="C455" s="80" t="s">
        <v>155</v>
      </c>
      <c r="D455" s="320"/>
      <c r="E455" s="266"/>
      <c r="F455" s="266"/>
      <c r="G455" s="266"/>
      <c r="H455" s="266"/>
      <c r="I455" s="266"/>
      <c r="J455" s="266"/>
      <c r="K455" s="266"/>
      <c r="L455" s="267"/>
      <c r="M455" s="268"/>
      <c r="N455" s="267"/>
      <c r="O455" s="268"/>
      <c r="P455" s="267"/>
      <c r="Q455" s="268"/>
      <c r="R455" s="267"/>
      <c r="S455" s="268"/>
      <c r="T455" s="267"/>
      <c r="U455" s="220"/>
      <c r="V455" s="220"/>
      <c r="W455" s="268"/>
      <c r="X455" s="267"/>
      <c r="Y455" s="220"/>
      <c r="Z455" s="220"/>
      <c r="AA455" s="268"/>
      <c r="AB455" s="267"/>
      <c r="AC455" s="220"/>
      <c r="AD455" s="220"/>
    </row>
    <row r="456" spans="1:37" ht="15" customHeight="1">
      <c r="A456" s="83"/>
      <c r="B456" s="15"/>
      <c r="C456" s="15"/>
      <c r="D456" s="15"/>
      <c r="E456" s="15"/>
      <c r="F456" s="15"/>
      <c r="G456" s="15"/>
      <c r="H456" s="15"/>
      <c r="I456" s="15"/>
      <c r="J456" s="15"/>
      <c r="K456" s="15"/>
      <c r="L456" s="81" t="s">
        <v>211</v>
      </c>
      <c r="M456" s="268">
        <f>IF(AND(SUM(M431:M455)=0,COUNTIF(M431:M455,"NS")&gt;0),"NS",IF(AND(SUM(M431:M455)=0, COUNTIF(M431:M455,"NA")&gt;0),"NA",SUM(M431:M455)))</f>
        <v>0</v>
      </c>
      <c r="N456" s="267"/>
      <c r="O456" s="268">
        <f>IF(AND(SUM(O431:O455)=0,COUNTIF(O431:O455,"NS")&gt;0),"NS",IF(AND(SUM(O431:O455)=0, COUNTIF(O431:O455,"NA")&gt;0),"NA",SUM(O431:O455)))</f>
        <v>0</v>
      </c>
      <c r="P456" s="267"/>
      <c r="Q456" s="268">
        <f>IF(AND(SUM(Q431:Q455)=0,COUNTIF(Q431:Q455,"NS")&gt;0),"NS",IF(AND(SUM(Q431:Q455)=0, COUNTIF(Q431:Q455,"NA")&gt;0),"NA",SUM(Q431:Q455)))</f>
        <v>0</v>
      </c>
      <c r="R456" s="267"/>
      <c r="S456" s="268">
        <f>IF(AND(SUM(S431:S455)=0,COUNTIF(S431:S455,"NS")&gt;0),"NS",IF(AND(SUM(S431:S455)=0, COUNTIF(S431:S455,"NA")&gt;0),"NA",SUM(S431:S455)))</f>
        <v>0</v>
      </c>
      <c r="T456" s="267"/>
      <c r="U456" s="220">
        <f>IF(AND(SUM(U431:U455)=0,COUNTIF(U431:U455,"NS")&gt;0),"NS",IF(AND(SUM(U431:U455)=0, COUNTIF(U431:U455,"NA")&gt;0),"NA",SUM(U431:U455)))</f>
        <v>0</v>
      </c>
      <c r="V456" s="220">
        <f>IF(AND(SUM(V431:V455)=0,COUNTIF(V431:V455,"NS")&gt;0),"NS",IF(AND(SUM(V431:V455)=0, COUNTIF(V431:V455,"NA")&gt;0),"NA",SUM(V431:V455)))</f>
        <v>0</v>
      </c>
      <c r="W456" s="268">
        <f>IF(AND(SUM(W431:W455)=0,COUNTIF(W431:W455,"NS")&gt;0),"NS",IF(AND(SUM(W431:W455)=0, COUNTIF(W431:W455,"NA")&gt;0),"NA",SUM(W431:W455)))</f>
        <v>0</v>
      </c>
      <c r="X456" s="267"/>
      <c r="Y456" s="220">
        <f>IF(AND(SUM(Y431:Y455)=0,COUNTIF(Y431:Y455,"NS")&gt;0),"NS",IF(AND(SUM(Y431:Y455)=0, COUNTIF(Y431:Y455,"NA")&gt;0),"NA",SUM(Y431:Y455)))</f>
        <v>0</v>
      </c>
      <c r="Z456" s="220">
        <f>IF(AND(SUM(Z431:Z455)=0,COUNTIF(Z431:Z455,"NS")&gt;0),"NS",IF(AND(SUM(Z431:Z455)=0, COUNTIF(Z431:Z455,"NA")&gt;0),"NA",SUM(Z431:Z455)))</f>
        <v>0</v>
      </c>
      <c r="AA456" s="268">
        <f>IF(AND(SUM(AA431:AA455)=0,COUNTIF(AA431:AA455,"NS")&gt;0),"NS",IF(AND(SUM(AA431:AA455)=0, COUNTIF(AA431:AA455,"NA")&gt;0),"NA",SUM(AA431:AA455)))</f>
        <v>0</v>
      </c>
      <c r="AB456" s="267"/>
      <c r="AC456" s="220">
        <f>IF(AND(SUM(AC431:AC455)=0,COUNTIF(AC431:AC455,"NS")&gt;0),"NS",IF(AND(SUM(AC431:AC455)=0, COUNTIF(AC431:AC455,"NA")&gt;0),"NA",SUM(AC431:AC455)))</f>
        <v>0</v>
      </c>
      <c r="AD456" s="220">
        <f>IF(AND(SUM(AD431:AD455)=0,COUNTIF(AD431:AD455,"NS")&gt;0),"NS",IF(AND(SUM(AD431:AD455)=0, COUNTIF(AD431:AD455,"NA")&gt;0),"NA",SUM(AD431:AD455)))</f>
        <v>0</v>
      </c>
    </row>
    <row r="457" spans="1:37" ht="15" customHeight="1">
      <c r="A457" s="83"/>
      <c r="B457" s="15"/>
      <c r="C457" s="15"/>
      <c r="D457" s="15"/>
      <c r="E457" s="15"/>
      <c r="F457" s="15"/>
      <c r="G457" s="15"/>
      <c r="H457" s="15"/>
      <c r="I457" s="15"/>
      <c r="J457" s="15"/>
      <c r="K457" s="15"/>
      <c r="L457" s="81"/>
      <c r="M457" s="223"/>
      <c r="N457" s="223"/>
      <c r="O457" s="216"/>
      <c r="P457" s="216"/>
      <c r="Q457" s="216"/>
      <c r="R457" s="216"/>
      <c r="S457" s="223"/>
      <c r="T457" s="223"/>
      <c r="U457" s="216"/>
      <c r="V457" s="216"/>
      <c r="W457" s="223"/>
      <c r="X457" s="223"/>
      <c r="Y457" s="216"/>
      <c r="Z457" s="216"/>
      <c r="AA457" s="223"/>
      <c r="AB457" s="223"/>
      <c r="AC457" s="216"/>
      <c r="AD457" s="216"/>
      <c r="AF457">
        <f>IF(SUM(AF431:AF456,AP431:AP456,AZ431:AZ456,BJ431:BJ456,BT431:BT456,CD431:CD456)&gt;0,1,0)</f>
        <v>0</v>
      </c>
      <c r="AG457">
        <f>IF(SUM(AG431:AG456,AQ431:AQ456,BA431:BA456,BK431:BK456,BU431:BU456,CE431:CE456)&gt;0,2,0)</f>
        <v>0</v>
      </c>
      <c r="AH457">
        <f>IF(SUM(AH431:AH456,AR431:AR456,BB431:BB456,BL431:BL456,BV431:BV456,CF431:CF456)&gt;0,4,0)</f>
        <v>0</v>
      </c>
      <c r="AI457">
        <f>IF(SUM(AI431:AI456,AS431:AS456,BC431:BC456,BM431:BM456,BW431:BW456,CG431:CG456)&gt;0,4,0)</f>
        <v>0</v>
      </c>
      <c r="AJ457">
        <f>IF(SUM(AJ431:AJ456,AT431:AT456,BD431:BD456,BN431:BN456,BX431:BX456,CH431:CH456)&gt;0,5,0)</f>
        <v>0</v>
      </c>
      <c r="AK457">
        <f>IF(SUM(AK431:AK456,AU431:AU456,BE431:BE456,BO431:BO456,BY431:BY456,CI431:CI456)&gt;0,6,0)</f>
        <v>0</v>
      </c>
    </row>
    <row r="458" spans="1:37" ht="24" customHeight="1">
      <c r="A458" s="83"/>
      <c r="B458" s="15"/>
      <c r="C458" s="321" t="s">
        <v>187</v>
      </c>
      <c r="D458" s="256"/>
      <c r="E458" s="256"/>
      <c r="F458" s="256"/>
      <c r="G458" s="256"/>
      <c r="H458" s="256"/>
      <c r="I458" s="256"/>
      <c r="J458" s="256"/>
      <c r="K458" s="256"/>
      <c r="L458" s="256"/>
      <c r="M458" s="256"/>
      <c r="N458" s="256"/>
      <c r="O458" s="256"/>
      <c r="P458" s="256"/>
      <c r="Q458" s="256"/>
      <c r="R458" s="256"/>
      <c r="S458" s="256"/>
      <c r="T458" s="256"/>
      <c r="U458" s="256"/>
      <c r="V458" s="256"/>
      <c r="W458" s="256"/>
      <c r="X458" s="256"/>
      <c r="Y458" s="256"/>
      <c r="Z458" s="256"/>
      <c r="AA458" s="256"/>
      <c r="AB458" s="256"/>
      <c r="AC458" s="256"/>
      <c r="AD458" s="256"/>
      <c r="AH458">
        <f>SUM(AF457:AH457)</f>
        <v>0</v>
      </c>
      <c r="AK458">
        <f>SUM(AI457:AK457)</f>
        <v>0</v>
      </c>
    </row>
    <row r="459" spans="1:37" ht="60" customHeight="1">
      <c r="A459" s="83"/>
      <c r="B459" s="15"/>
      <c r="C459" s="322"/>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c r="AC459" s="323"/>
      <c r="AD459" s="324"/>
      <c r="AH459" t="e">
        <f ca="1">CAMBIAR(AH458,0,"",1,"El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59" t="e">
        <f ca="1">CAMBIAR(AK458,0,"",4,"Hay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0" spans="1:37" ht="15" customHeight="1">
      <c r="A460" s="71"/>
      <c r="B460" s="40"/>
      <c r="C460" s="246" t="e">
        <f ca="1">AH459</f>
        <v>#NAME?</v>
      </c>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row>
    <row r="461" spans="1:37" ht="15" customHeight="1">
      <c r="A461" s="71"/>
      <c r="B461" s="40"/>
      <c r="C461" s="248" t="e">
        <f ca="1">AK459</f>
        <v>#NAME?</v>
      </c>
      <c r="D461" s="17"/>
      <c r="E461" s="17"/>
      <c r="F461" s="17"/>
      <c r="G461" s="17"/>
      <c r="H461" s="17"/>
      <c r="I461" s="17"/>
      <c r="J461" s="17"/>
      <c r="K461" s="17"/>
      <c r="L461" s="17"/>
      <c r="M461" s="17"/>
      <c r="N461" s="17"/>
      <c r="O461" s="17"/>
      <c r="P461" s="17"/>
      <c r="Q461" s="17"/>
      <c r="R461" s="96"/>
      <c r="S461" s="227"/>
      <c r="T461" s="227"/>
      <c r="U461" s="227"/>
      <c r="V461" s="227"/>
      <c r="W461" s="227"/>
      <c r="X461" s="227"/>
      <c r="Y461" s="227"/>
      <c r="Z461" s="227"/>
      <c r="AA461" s="227"/>
      <c r="AB461" s="227"/>
      <c r="AC461" s="227"/>
      <c r="AD461" s="227"/>
    </row>
    <row r="462" spans="1:37" ht="15" customHeight="1">
      <c r="A462" s="71"/>
      <c r="B462" s="40"/>
      <c r="C462" s="99"/>
      <c r="D462" s="17"/>
      <c r="E462" s="17"/>
      <c r="F462" s="17"/>
      <c r="G462" s="17"/>
      <c r="H462" s="17"/>
      <c r="I462" s="17"/>
      <c r="J462" s="17"/>
      <c r="K462" s="17"/>
      <c r="L462" s="17"/>
      <c r="M462" s="17"/>
      <c r="N462" s="17"/>
      <c r="O462" s="17"/>
      <c r="P462" s="17"/>
      <c r="Q462" s="17"/>
      <c r="R462" s="96"/>
      <c r="S462" s="227"/>
      <c r="T462" s="227"/>
      <c r="U462" s="227"/>
      <c r="V462" s="227"/>
      <c r="W462" s="227"/>
      <c r="X462" s="227"/>
      <c r="Y462" s="227"/>
      <c r="Z462" s="227"/>
      <c r="AA462" s="227"/>
      <c r="AB462" s="227"/>
      <c r="AC462" s="227"/>
      <c r="AD462" s="227"/>
    </row>
    <row r="463" spans="1:37" ht="15" customHeight="1">
      <c r="A463" s="71"/>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row>
    <row r="464" spans="1:37" ht="15" customHeight="1">
      <c r="A464" s="71"/>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row>
    <row r="465" spans="1:88" ht="15" customHeight="1">
      <c r="A465" s="71"/>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row>
    <row r="466" spans="1:88" ht="24" customHeight="1">
      <c r="A466" s="72" t="s">
        <v>332</v>
      </c>
      <c r="B466" s="326" t="s">
        <v>333</v>
      </c>
      <c r="C466" s="256"/>
      <c r="D466" s="256"/>
      <c r="E466" s="256"/>
      <c r="F466" s="256"/>
      <c r="G466" s="256"/>
      <c r="H466" s="256"/>
      <c r="I466" s="256"/>
      <c r="J466" s="256"/>
      <c r="K466" s="256"/>
      <c r="L466" s="256"/>
      <c r="M466" s="256"/>
      <c r="N466" s="256"/>
      <c r="O466" s="256"/>
      <c r="P466" s="256"/>
      <c r="Q466" s="256"/>
      <c r="R466" s="256"/>
      <c r="S466" s="256"/>
      <c r="T466" s="256"/>
      <c r="U466" s="256"/>
      <c r="V466" s="256"/>
      <c r="W466" s="256"/>
      <c r="X466" s="256"/>
      <c r="Y466" s="256"/>
      <c r="Z466" s="256"/>
      <c r="AA466" s="256"/>
      <c r="AB466" s="256"/>
      <c r="AC466" s="256"/>
      <c r="AD466" s="256"/>
    </row>
    <row r="467" spans="1:88" ht="15" customHeight="1">
      <c r="A467" s="83"/>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spans="1:88" ht="24" customHeight="1">
      <c r="A468" s="83"/>
      <c r="B468" s="15"/>
      <c r="C468" s="265" t="s">
        <v>185</v>
      </c>
      <c r="D468" s="278"/>
      <c r="E468" s="278"/>
      <c r="F468" s="278"/>
      <c r="G468" s="278"/>
      <c r="H468" s="278"/>
      <c r="I468" s="278"/>
      <c r="J468" s="278"/>
      <c r="K468" s="278"/>
      <c r="L468" s="279"/>
      <c r="M468" s="265" t="s">
        <v>334</v>
      </c>
      <c r="N468" s="266"/>
      <c r="O468" s="266"/>
      <c r="P468" s="266"/>
      <c r="Q468" s="266"/>
      <c r="R468" s="266"/>
      <c r="S468" s="266"/>
      <c r="T468" s="266"/>
      <c r="U468" s="266"/>
      <c r="V468" s="266"/>
      <c r="W468" s="266"/>
      <c r="X468" s="266"/>
      <c r="Y468" s="266"/>
      <c r="Z468" s="266"/>
      <c r="AA468" s="266"/>
      <c r="AB468" s="266"/>
      <c r="AC468" s="266"/>
      <c r="AD468" s="267"/>
    </row>
    <row r="469" spans="1:88" ht="24" customHeight="1">
      <c r="A469" s="83"/>
      <c r="B469" s="15"/>
      <c r="C469" s="280"/>
      <c r="D469" s="256"/>
      <c r="E469" s="256"/>
      <c r="F469" s="256"/>
      <c r="G469" s="256"/>
      <c r="H469" s="256"/>
      <c r="I469" s="256"/>
      <c r="J469" s="256"/>
      <c r="K469" s="256"/>
      <c r="L469" s="281"/>
      <c r="M469" s="265" t="s">
        <v>201</v>
      </c>
      <c r="N469" s="279"/>
      <c r="O469" s="331" t="s">
        <v>202</v>
      </c>
      <c r="P469" s="279"/>
      <c r="Q469" s="331" t="s">
        <v>203</v>
      </c>
      <c r="R469" s="279"/>
      <c r="S469" s="268" t="s">
        <v>335</v>
      </c>
      <c r="T469" s="266"/>
      <c r="U469" s="266"/>
      <c r="V469" s="267"/>
      <c r="W469" s="268" t="s">
        <v>336</v>
      </c>
      <c r="X469" s="266"/>
      <c r="Y469" s="266"/>
      <c r="Z469" s="267"/>
      <c r="AA469" s="268" t="s">
        <v>262</v>
      </c>
      <c r="AB469" s="266"/>
      <c r="AC469" s="266"/>
      <c r="AD469" s="267"/>
    </row>
    <row r="470" spans="1:88" ht="48" customHeight="1">
      <c r="A470" s="83"/>
      <c r="B470" s="15"/>
      <c r="C470" s="282"/>
      <c r="D470" s="272"/>
      <c r="E470" s="272"/>
      <c r="F470" s="272"/>
      <c r="G470" s="272"/>
      <c r="H470" s="272"/>
      <c r="I470" s="272"/>
      <c r="J470" s="272"/>
      <c r="K470" s="272"/>
      <c r="L470" s="283"/>
      <c r="M470" s="282"/>
      <c r="N470" s="283"/>
      <c r="O470" s="282"/>
      <c r="P470" s="283"/>
      <c r="Q470" s="282"/>
      <c r="R470" s="283"/>
      <c r="S470" s="325" t="s">
        <v>234</v>
      </c>
      <c r="T470" s="267"/>
      <c r="U470" s="221" t="s">
        <v>202</v>
      </c>
      <c r="V470" s="221" t="s">
        <v>203</v>
      </c>
      <c r="W470" s="325" t="s">
        <v>234</v>
      </c>
      <c r="X470" s="267"/>
      <c r="Y470" s="221" t="s">
        <v>202</v>
      </c>
      <c r="Z470" s="221" t="s">
        <v>203</v>
      </c>
      <c r="AA470" s="325" t="s">
        <v>234</v>
      </c>
      <c r="AB470" s="267"/>
      <c r="AC470" s="221" t="s">
        <v>202</v>
      </c>
      <c r="AD470" s="221" t="s">
        <v>203</v>
      </c>
      <c r="AF470" t="s">
        <v>204</v>
      </c>
      <c r="AG470" t="s">
        <v>205</v>
      </c>
      <c r="AH470" t="s">
        <v>206</v>
      </c>
      <c r="AI470" t="s">
        <v>207</v>
      </c>
      <c r="AJ470" t="s">
        <v>208</v>
      </c>
      <c r="AK470" t="s">
        <v>209</v>
      </c>
      <c r="AL470" t="s">
        <v>210</v>
      </c>
      <c r="AP470" t="s">
        <v>204</v>
      </c>
      <c r="AQ470" t="s">
        <v>205</v>
      </c>
      <c r="AR470" t="s">
        <v>206</v>
      </c>
      <c r="AS470" t="s">
        <v>207</v>
      </c>
      <c r="AT470" t="s">
        <v>208</v>
      </c>
      <c r="AU470" t="s">
        <v>209</v>
      </c>
      <c r="AV470" t="s">
        <v>210</v>
      </c>
      <c r="AZ470" t="s">
        <v>204</v>
      </c>
      <c r="BA470" t="s">
        <v>205</v>
      </c>
      <c r="BB470" t="s">
        <v>206</v>
      </c>
      <c r="BC470" t="s">
        <v>207</v>
      </c>
      <c r="BD470" t="s">
        <v>208</v>
      </c>
      <c r="BE470" t="s">
        <v>209</v>
      </c>
      <c r="BF470" t="s">
        <v>210</v>
      </c>
      <c r="BJ470" t="s">
        <v>204</v>
      </c>
      <c r="BK470" t="s">
        <v>205</v>
      </c>
      <c r="BL470" t="s">
        <v>206</v>
      </c>
      <c r="BM470" t="s">
        <v>207</v>
      </c>
      <c r="BN470" t="s">
        <v>208</v>
      </c>
      <c r="BO470" t="s">
        <v>209</v>
      </c>
      <c r="BP470" t="s">
        <v>210</v>
      </c>
      <c r="BT470" t="s">
        <v>204</v>
      </c>
      <c r="BU470" t="s">
        <v>205</v>
      </c>
      <c r="BV470" t="s">
        <v>206</v>
      </c>
      <c r="BW470" t="s">
        <v>207</v>
      </c>
      <c r="BX470" t="s">
        <v>208</v>
      </c>
      <c r="BY470" t="s">
        <v>209</v>
      </c>
      <c r="BZ470" t="s">
        <v>210</v>
      </c>
      <c r="CD470" t="s">
        <v>204</v>
      </c>
      <c r="CE470" t="s">
        <v>205</v>
      </c>
      <c r="CF470" t="s">
        <v>206</v>
      </c>
      <c r="CG470" t="s">
        <v>207</v>
      </c>
      <c r="CH470" t="s">
        <v>208</v>
      </c>
      <c r="CI470" t="s">
        <v>209</v>
      </c>
      <c r="CJ470" t="s">
        <v>210</v>
      </c>
    </row>
    <row r="471" spans="1:88" ht="15" customHeight="1">
      <c r="A471" s="83"/>
      <c r="B471" s="15"/>
      <c r="C471" s="79" t="s">
        <v>131</v>
      </c>
      <c r="D471" s="320"/>
      <c r="E471" s="266"/>
      <c r="F471" s="266"/>
      <c r="G471" s="266"/>
      <c r="H471" s="266"/>
      <c r="I471" s="266"/>
      <c r="J471" s="266"/>
      <c r="K471" s="266"/>
      <c r="L471" s="267"/>
      <c r="M471" s="268"/>
      <c r="N471" s="267"/>
      <c r="O471" s="268"/>
      <c r="P471" s="267"/>
      <c r="Q471" s="268"/>
      <c r="R471" s="267"/>
      <c r="S471" s="268"/>
      <c r="T471" s="267"/>
      <c r="U471" s="220"/>
      <c r="V471" s="220"/>
      <c r="W471" s="268"/>
      <c r="X471" s="267"/>
      <c r="Y471" s="220"/>
      <c r="Z471" s="220"/>
      <c r="AA471" s="268"/>
      <c r="AB471" s="267"/>
      <c r="AC471" s="220"/>
      <c r="AD471" s="220"/>
      <c r="AF471">
        <f>IF(AND(S471=0,OR(SUM(U471:V471)&gt;0,COUNTIF(S471:V471,"NS")&gt;0)),1,0)</f>
        <v>0</v>
      </c>
      <c r="AG471">
        <f>IF(OR(AND(S471="NS",SUM(U471:V471)&gt;0),AND(S471="NS",COUNTIF(S471:V471,"NS")&lt;2)),1,0)</f>
        <v>0</v>
      </c>
      <c r="AH471">
        <f>IF(AND(S471="NA",OR(SUM(U471:V471)&gt;0,COUNTIF(S471:V471,"NS")&gt;0,COUNTIF(S471:V471,"NA")&gt;1)),1,0)</f>
        <v>0</v>
      </c>
      <c r="AI471">
        <f>IF(AND(COUNTBLANK(S471)+COUNTBLANK(U471)+COUNTBLANK(V471)&gt;0,COUNTBLANK(S471)+COUNTBLANK(U471)+COUNTBLANK(V471)&lt;3,S471&lt;&gt;"NA"),1,0)</f>
        <v>0</v>
      </c>
      <c r="AJ471">
        <f>IF(AND(IF(OR(SUM(U471:V471)=S471,S471="",AND(S471&gt;0,COUNTIF(S471:V471,"NS")=2)),0,1)=1,S471&lt;&gt;"NS",S471&lt;&gt;"NA"),1,0)</f>
        <v>0</v>
      </c>
      <c r="AK471">
        <f>IF(COUNTIF(S471:V471,"=*")&lt;&gt;SUM(COUNTIF(S471:V471,"NS"),COUNTIF(S471:V471,"NA")),1,0)</f>
        <v>0</v>
      </c>
      <c r="AL471">
        <f>IF(SUM(AF471:AK471)&gt;0,1,0)</f>
        <v>0</v>
      </c>
      <c r="AP471">
        <f>IF(AND(W471=0,OR(SUM(Y471:Z471)&gt;0,COUNTIF(W471:Z471,"NS")&gt;0)),1,0)</f>
        <v>0</v>
      </c>
      <c r="AQ471">
        <f>IF(OR(AND(W471="NS",SUM(Y471:Z471)&gt;0),AND(W471="NS",COUNTIF(W471:Z471,"NS")&lt;2)),1,0)</f>
        <v>0</v>
      </c>
      <c r="AR471">
        <f>IF(AND(W471="NA",OR(SUM(Y471:Z471)&gt;0,COUNTIF(W471:Z471,"NS")&gt;0,COUNTIF(W471:Z471,"NA")&gt;1)),1,0)</f>
        <v>0</v>
      </c>
      <c r="AS471">
        <f>IF(AND(COUNTBLANK(W471)+COUNTBLANK(Y471)+COUNTBLANK(Z471)&gt;0,COUNTBLANK(W471)+COUNTBLANK(Y471)+COUNTBLANK(Z471)&lt;3,W471&lt;&gt;"NA"),1,0)</f>
        <v>0</v>
      </c>
      <c r="AT471">
        <f>IF(AND(IF(OR(SUM(Y471:Z471)=W471,W471="",AND(W471&gt;0,COUNTIF(W471:Z471,"NS")=2)),0,1)=1,W471&lt;&gt;"NS",W471&lt;&gt;"NA"),1,0)</f>
        <v>0</v>
      </c>
      <c r="AU471">
        <f>IF(COUNTIF(W471:Z471,"=*")&lt;&gt;SUM(COUNTIF(W471:Z471,"NS"),COUNTIF(W471:Z471,"NA")),1,0)</f>
        <v>0</v>
      </c>
      <c r="AV471">
        <f>IF(SUM(AP471:AU471)&gt;0,1,0)</f>
        <v>0</v>
      </c>
      <c r="AZ471">
        <f>IF(AND(AA471=0,OR(SUM(AC471:AD471)&gt;0,COUNTIF(AA471:AD471,"NS")&gt;0)),1,0)</f>
        <v>0</v>
      </c>
      <c r="BA471">
        <f>IF(OR(AND(AA471="NS",SUM(AC471:AD471)&gt;0),AND(AA471="NS",COUNTIF(AA471:AD471,"NS")&lt;2)),1,0)</f>
        <v>0</v>
      </c>
      <c r="BB471">
        <f>IF(AND(AA471="NA",OR(SUM(AC471:AD471)&gt;0,COUNTIF(AA471:AD471,"NS")&gt;0,COUNTIF(AA471:AD471,"NA")&gt;1)),1,0)</f>
        <v>0</v>
      </c>
      <c r="BC471">
        <f>IF(AND(COUNTBLANK(AA471)+COUNTBLANK(AC471)+COUNTBLANK(AD471)&gt;0,COUNTBLANK(AA471)+COUNTBLANK(AC471)+COUNTBLANK(AD471)&lt;3,AA471&lt;&gt;"NA"),1,0)</f>
        <v>0</v>
      </c>
      <c r="BD471">
        <f>IF(AND(IF(OR(SUM(AC471:AD471)=AA471,AA471="",AND(AA471&gt;0,COUNTIF(AA471:AD471,"NS")=2)),0,1)=1,AA471&lt;&gt;"NS",AA471&lt;&gt;"NA"),1,0)</f>
        <v>0</v>
      </c>
      <c r="BE471">
        <f>IF(COUNTIF(AA471:AD471,"=*")&lt;&gt;SUM(COUNTIF(AA471:AD471,"NS"),COUNTIF(AA471:AD471,"NA")),1,0)</f>
        <v>0</v>
      </c>
      <c r="BF471">
        <f>IF(SUM(AZ471:BE471)&gt;0,1,0)</f>
        <v>0</v>
      </c>
      <c r="BJ471">
        <f>IF(AND(O471=0,OR(SUM(U471,Y471,AC471)&gt;0,COUNTIF(O471,"NS")+COUNTIF(U471,"NS")+COUNTIF(Y471,"NS")+COUNTIF(AC471,"NS")&gt;0)),1,0)</f>
        <v>0</v>
      </c>
      <c r="BK471">
        <f>IF(OR(AND(O471="NS",SUM(U471,Y471,AC471)&gt;0),AND(O471="NS",COUNTIF(O471,"NS")+COUNTIF(U471,"NS")+COUNTIF(Y471,"NS")+COUNTIF(AC471,"NS")&lt;2)),1,0)</f>
        <v>0</v>
      </c>
      <c r="BL471">
        <f>IF(AND(O471="NA",OR(SUM(U471,Y471,AC471)&gt;0,COUNTIF(O471,"NS")+COUNTIF(U471,"NS")+COUNTIF(Y471,"NS")+COUNTIF(AC471,"NS")&gt;0,COUNTIF(O471,"NA")+COUNTIF(U471,"NA")+COUNTIF(Y471,"NA")+COUNTIF(AC471,"NA")&gt;1)),1,0)</f>
        <v>0</v>
      </c>
      <c r="BM471">
        <f>IF(AND(COUNTBLANK(O471)+COUNTBLANK(U471)+COUNTBLANK(Y471)+COUNTBLANK(AC471)&gt;0,COUNTBLANK(O471)+COUNTBLANK(U471)+COUNTBLANK(Y471)+COUNTBLANK(AC471)&lt;4,O471&lt;&gt;"NA"),1,0)</f>
        <v>0</v>
      </c>
      <c r="BN471">
        <f>IF(AND(IF(OR(SUM(U471,Y471,AC471)=O471,O471="",AND(O471&gt;0,COUNTIF(O471,"NS")+COUNTIF(U471,"NS")+COUNTIF(Y471,"NS")+COUNTIF(AC471,"NS")=3)),0,1)=1,O471&lt;&gt;"NS",O471&lt;&gt;"NA"),1,0)</f>
        <v>0</v>
      </c>
      <c r="BO471">
        <f>IF(COUNTIF(O471,"=*")+COUNTIF(U471,"=*")+COUNTIF(Y471,"=*")+COUNTIF(AC471,"=*")&lt;&gt;SUM(COUNTIF(O471,"NS")+COUNTIF(U471,"NS")+COUNTIF(Y471,"NS")+COUNTIF(AC471,"NS"),COUNTIF(O471,"NA")+COUNTIF(U471,"NA")+COUNTIF(Y471,"NA")+COUNTIF(AC471,"NA")),1,0)</f>
        <v>0</v>
      </c>
      <c r="BP471">
        <f>IF(SUM(BJ471:BO471)&gt;0,1,0)</f>
        <v>0</v>
      </c>
      <c r="BT471">
        <f>IF(AND(Q471=0,OR(SUM(V471,Z471,AD471)&gt;0,COUNTIF(Q471,"NS")+COUNTIF(V471,"NS")+COUNTIF(Z471,"NS")+COUNTIF(AD471,"NS")&gt;0)),1,0)</f>
        <v>0</v>
      </c>
      <c r="BU471">
        <f>IF(OR(AND(Q471="NS",SUM(V471,Z471,AD471)&gt;0),AND(Q471="NS",COUNTIF(Q471,"NS")+COUNTIF(V471,"NS")+COUNTIF(Z471,"NS")+COUNTIF(AD471,"NS")&lt;2)),1,0)</f>
        <v>0</v>
      </c>
      <c r="BV471">
        <f>IF(AND(Q471="NA",OR(SUM(V471,Z471,AD471)&gt;0,COUNTIF(Q471,"NS")+COUNTIF(V471,"NS")+COUNTIF(Z471,"NS")+COUNTIF(AD471,"NS")&gt;0,COUNTIF(Q471,"NA")+COUNTIF(V471,"NA")+COUNTIF(Z471,"NA")+COUNTIF(AD471,"NA")&gt;1)),1,0)</f>
        <v>0</v>
      </c>
      <c r="BW471">
        <f>IF(AND(COUNTBLANK(Q471)+COUNTBLANK(V471)+COUNTBLANK(Z471)+COUNTBLANK(AD471)&gt;0,COUNTBLANK(Q471)+COUNTBLANK(V471)+COUNTBLANK(Z471)+COUNTBLANK(AD471)&lt;4,Q471&lt;&gt;"NA"),1,0)</f>
        <v>0</v>
      </c>
      <c r="BX471">
        <f>IF(AND(IF(OR(SUM(V471,Z471,AD471)=Q471,Q471="",AND(Q471&gt;0,COUNTIF(Q471,"NS")+COUNTIF(V471,"NS")+COUNTIF(Z471,"NS")+COUNTIF(AD471,"NS")=3)),0,1)=1,Q471&lt;&gt;"NS",Q471&lt;&gt;"NA"),1,0)</f>
        <v>0</v>
      </c>
      <c r="BY471">
        <f>IF(COUNTIF(Q471,"=*")+COUNTIF(V471,"=*")+COUNTIF(Z471,"=*")+COUNTIF(AD471,"=*")&lt;&gt;SUM(COUNTIF(Q471,"NS")+COUNTIF(V471,"NS")+COUNTIF(Z471,"NS")+COUNTIF(AD471,"NS"),COUNTIF(Q471,"NA")+COUNTIF(V471,"NA")+COUNTIF(Z471,"NA")+COUNTIF(AD471,"NA")),1,0)</f>
        <v>0</v>
      </c>
      <c r="BZ471">
        <f>IF(SUM(BT471:BY471)&gt;0,1,0)</f>
        <v>0</v>
      </c>
      <c r="CD471">
        <f>IF(AND(M471=0,OR(SUM(S471,W471,AA471)&gt;0,COUNTIF(M471,"NS")+COUNTIF(S471,"NS")+COUNTIF(W471,"NS")+COUNTIF(AA471,"NS")&gt;0)),1,0)</f>
        <v>0</v>
      </c>
      <c r="CE471">
        <f>IF(OR(AND(M471="NS",SUM(S471,W471,AA471)&gt;0),AND(M471="NS",COUNTIF(M471,"NS")+COUNTIF(S471,"NS")+COUNTIF(W471,"NS")+COUNTIF(AA471,"NS")&lt;2)),1,0)</f>
        <v>0</v>
      </c>
      <c r="CF471">
        <f>IF(AND(M471="NA",OR(SUM(S471,W471,AA471)&gt;0,COUNTIF(M471,"NS")+COUNTIF(S471,"NS")+COUNTIF(W471,"NS")+COUNTIF(AA471,"NS")&gt;0,COUNTIF(M471,"NA")+COUNTIF(S471,"NA")+COUNTIF(W471,"NA")+COUNTIF(AA471,"NA")&gt;1)),1,0)</f>
        <v>0</v>
      </c>
      <c r="CG471">
        <f>IF(AND(COUNTBLANK(M471)+COUNTBLANK(S471)+COUNTBLANK(W471)+COUNTBLANK(AA471)&gt;0,COUNTBLANK(M471)+COUNTBLANK(S471)+COUNTBLANK(W471)+COUNTBLANK(AA471)&lt;4,M471&lt;&gt;"NA"),1,0)</f>
        <v>0</v>
      </c>
      <c r="CH471">
        <f>IF(AND(IF(OR(SUM(S471,W471,AA471)=M471,M471="",AND(M471&gt;0,COUNTIF(M471,"NS")+COUNTIF(S471,"NS")+COUNTIF(W471,"NS")+COUNTIF(AA471,"NS")=3)),0,1)=1,M471&lt;&gt;"NS",M471&lt;&gt;"NA"),1,0)</f>
        <v>0</v>
      </c>
      <c r="CI471">
        <f>IF(COUNTIF(M471,"=*")+COUNTIF(S471,"=*")+COUNTIF(W471,"=*")+COUNTIF(AA471,"=*")&lt;&gt;SUM(COUNTIF(M471,"NS")+COUNTIF(S471,"NS")+COUNTIF(W471,"NS")+COUNTIF(AA471,"NS"),COUNTIF(M471,"NA")+COUNTIF(S471,"NA")+COUNTIF(W471,"NA")+COUNTIF(AA471,"NA")),1,0)</f>
        <v>0</v>
      </c>
      <c r="CJ471">
        <f>IF(SUM(CD471:CI471)&gt;0,1,0)</f>
        <v>0</v>
      </c>
    </row>
    <row r="472" spans="1:88" ht="15" customHeight="1">
      <c r="A472" s="83"/>
      <c r="B472" s="15"/>
      <c r="C472" s="80" t="s">
        <v>132</v>
      </c>
      <c r="D472" s="320"/>
      <c r="E472" s="266"/>
      <c r="F472" s="266"/>
      <c r="G472" s="266"/>
      <c r="H472" s="266"/>
      <c r="I472" s="266"/>
      <c r="J472" s="266"/>
      <c r="K472" s="266"/>
      <c r="L472" s="267"/>
      <c r="M472" s="268"/>
      <c r="N472" s="267"/>
      <c r="O472" s="268"/>
      <c r="P472" s="267"/>
      <c r="Q472" s="268"/>
      <c r="R472" s="267"/>
      <c r="S472" s="268"/>
      <c r="T472" s="267"/>
      <c r="U472" s="220"/>
      <c r="V472" s="220"/>
      <c r="W472" s="268"/>
      <c r="X472" s="267"/>
      <c r="Y472" s="220"/>
      <c r="Z472" s="220"/>
      <c r="AA472" s="268"/>
      <c r="AB472" s="267"/>
      <c r="AC472" s="220"/>
      <c r="AD472" s="220"/>
    </row>
    <row r="473" spans="1:88" ht="15" customHeight="1">
      <c r="A473" s="83"/>
      <c r="B473" s="15"/>
      <c r="C473" s="80" t="s">
        <v>133</v>
      </c>
      <c r="D473" s="320"/>
      <c r="E473" s="266"/>
      <c r="F473" s="266"/>
      <c r="G473" s="266"/>
      <c r="H473" s="266"/>
      <c r="I473" s="266"/>
      <c r="J473" s="266"/>
      <c r="K473" s="266"/>
      <c r="L473" s="267"/>
      <c r="M473" s="268"/>
      <c r="N473" s="267"/>
      <c r="O473" s="268"/>
      <c r="P473" s="267"/>
      <c r="Q473" s="268"/>
      <c r="R473" s="267"/>
      <c r="S473" s="268"/>
      <c r="T473" s="267"/>
      <c r="U473" s="220"/>
      <c r="V473" s="220"/>
      <c r="W473" s="268"/>
      <c r="X473" s="267"/>
      <c r="Y473" s="220"/>
      <c r="Z473" s="220"/>
      <c r="AA473" s="268"/>
      <c r="AB473" s="267"/>
      <c r="AC473" s="220"/>
      <c r="AD473" s="220"/>
    </row>
    <row r="474" spans="1:88" ht="15" customHeight="1">
      <c r="A474" s="83"/>
      <c r="B474" s="15"/>
      <c r="C474" s="80" t="s">
        <v>134</v>
      </c>
      <c r="D474" s="320"/>
      <c r="E474" s="266"/>
      <c r="F474" s="266"/>
      <c r="G474" s="266"/>
      <c r="H474" s="266"/>
      <c r="I474" s="266"/>
      <c r="J474" s="266"/>
      <c r="K474" s="266"/>
      <c r="L474" s="267"/>
      <c r="M474" s="268"/>
      <c r="N474" s="267"/>
      <c r="O474" s="268"/>
      <c r="P474" s="267"/>
      <c r="Q474" s="268"/>
      <c r="R474" s="267"/>
      <c r="S474" s="268"/>
      <c r="T474" s="267"/>
      <c r="U474" s="220"/>
      <c r="V474" s="220"/>
      <c r="W474" s="268"/>
      <c r="X474" s="267"/>
      <c r="Y474" s="220"/>
      <c r="Z474" s="220"/>
      <c r="AA474" s="268"/>
      <c r="AB474" s="267"/>
      <c r="AC474" s="220"/>
      <c r="AD474" s="220"/>
    </row>
    <row r="475" spans="1:88" ht="15" customHeight="1">
      <c r="A475" s="71"/>
      <c r="B475" s="40"/>
      <c r="C475" s="80" t="s">
        <v>135</v>
      </c>
      <c r="D475" s="320"/>
      <c r="E475" s="266"/>
      <c r="F475" s="266"/>
      <c r="G475" s="266"/>
      <c r="H475" s="266"/>
      <c r="I475" s="266"/>
      <c r="J475" s="266"/>
      <c r="K475" s="266"/>
      <c r="L475" s="267"/>
      <c r="M475" s="268"/>
      <c r="N475" s="267"/>
      <c r="O475" s="268"/>
      <c r="P475" s="267"/>
      <c r="Q475" s="268"/>
      <c r="R475" s="267"/>
      <c r="S475" s="268"/>
      <c r="T475" s="267"/>
      <c r="U475" s="220"/>
      <c r="V475" s="220"/>
      <c r="W475" s="268"/>
      <c r="X475" s="267"/>
      <c r="Y475" s="220"/>
      <c r="Z475" s="220"/>
      <c r="AA475" s="268"/>
      <c r="AB475" s="267"/>
      <c r="AC475" s="220"/>
      <c r="AD475" s="220"/>
    </row>
    <row r="476" spans="1:88" ht="15" customHeight="1">
      <c r="A476" s="71"/>
      <c r="B476" s="40"/>
      <c r="C476" s="80" t="s">
        <v>136</v>
      </c>
      <c r="D476" s="320"/>
      <c r="E476" s="266"/>
      <c r="F476" s="266"/>
      <c r="G476" s="266"/>
      <c r="H476" s="266"/>
      <c r="I476" s="266"/>
      <c r="J476" s="266"/>
      <c r="K476" s="266"/>
      <c r="L476" s="267"/>
      <c r="M476" s="268"/>
      <c r="N476" s="267"/>
      <c r="O476" s="268"/>
      <c r="P476" s="267"/>
      <c r="Q476" s="268"/>
      <c r="R476" s="267"/>
      <c r="S476" s="268"/>
      <c r="T476" s="267"/>
      <c r="U476" s="220"/>
      <c r="V476" s="220"/>
      <c r="W476" s="268"/>
      <c r="X476" s="267"/>
      <c r="Y476" s="220"/>
      <c r="Z476" s="220"/>
      <c r="AA476" s="268"/>
      <c r="AB476" s="267"/>
      <c r="AC476" s="220"/>
      <c r="AD476" s="220"/>
    </row>
    <row r="477" spans="1:88" ht="15" customHeight="1">
      <c r="A477" s="71"/>
      <c r="B477" s="40"/>
      <c r="C477" s="80" t="s">
        <v>137</v>
      </c>
      <c r="D477" s="320"/>
      <c r="E477" s="266"/>
      <c r="F477" s="266"/>
      <c r="G477" s="266"/>
      <c r="H477" s="266"/>
      <c r="I477" s="266"/>
      <c r="J477" s="266"/>
      <c r="K477" s="266"/>
      <c r="L477" s="267"/>
      <c r="M477" s="268"/>
      <c r="N477" s="267"/>
      <c r="O477" s="268"/>
      <c r="P477" s="267"/>
      <c r="Q477" s="268"/>
      <c r="R477" s="267"/>
      <c r="S477" s="268"/>
      <c r="T477" s="267"/>
      <c r="U477" s="220"/>
      <c r="V477" s="220"/>
      <c r="W477" s="268"/>
      <c r="X477" s="267"/>
      <c r="Y477" s="220"/>
      <c r="Z477" s="220"/>
      <c r="AA477" s="268"/>
      <c r="AB477" s="267"/>
      <c r="AC477" s="220"/>
      <c r="AD477" s="220"/>
    </row>
    <row r="478" spans="1:88" ht="15" customHeight="1">
      <c r="A478" s="71"/>
      <c r="B478" s="40"/>
      <c r="C478" s="80" t="s">
        <v>138</v>
      </c>
      <c r="D478" s="320"/>
      <c r="E478" s="266"/>
      <c r="F478" s="266"/>
      <c r="G478" s="266"/>
      <c r="H478" s="266"/>
      <c r="I478" s="266"/>
      <c r="J478" s="266"/>
      <c r="K478" s="266"/>
      <c r="L478" s="267"/>
      <c r="M478" s="268"/>
      <c r="N478" s="267"/>
      <c r="O478" s="268"/>
      <c r="P478" s="267"/>
      <c r="Q478" s="268"/>
      <c r="R478" s="267"/>
      <c r="S478" s="268"/>
      <c r="T478" s="267"/>
      <c r="U478" s="220"/>
      <c r="V478" s="220"/>
      <c r="W478" s="268"/>
      <c r="X478" s="267"/>
      <c r="Y478" s="220"/>
      <c r="Z478" s="220"/>
      <c r="AA478" s="268"/>
      <c r="AB478" s="267"/>
      <c r="AC478" s="220"/>
      <c r="AD478" s="220"/>
    </row>
    <row r="479" spans="1:88" ht="15" customHeight="1">
      <c r="A479" s="71"/>
      <c r="B479" s="40"/>
      <c r="C479" s="80" t="s">
        <v>139</v>
      </c>
      <c r="D479" s="320"/>
      <c r="E479" s="266"/>
      <c r="F479" s="266"/>
      <c r="G479" s="266"/>
      <c r="H479" s="266"/>
      <c r="I479" s="266"/>
      <c r="J479" s="266"/>
      <c r="K479" s="266"/>
      <c r="L479" s="267"/>
      <c r="M479" s="268"/>
      <c r="N479" s="267"/>
      <c r="O479" s="268"/>
      <c r="P479" s="267"/>
      <c r="Q479" s="268"/>
      <c r="R479" s="267"/>
      <c r="S479" s="268"/>
      <c r="T479" s="267"/>
      <c r="U479" s="220"/>
      <c r="V479" s="220"/>
      <c r="W479" s="268"/>
      <c r="X479" s="267"/>
      <c r="Y479" s="220"/>
      <c r="Z479" s="220"/>
      <c r="AA479" s="268"/>
      <c r="AB479" s="267"/>
      <c r="AC479" s="220"/>
      <c r="AD479" s="220"/>
    </row>
    <row r="480" spans="1:88" ht="15" customHeight="1">
      <c r="A480" s="71"/>
      <c r="B480" s="40"/>
      <c r="C480" s="80" t="s">
        <v>140</v>
      </c>
      <c r="D480" s="320"/>
      <c r="E480" s="266"/>
      <c r="F480" s="266"/>
      <c r="G480" s="266"/>
      <c r="H480" s="266"/>
      <c r="I480" s="266"/>
      <c r="J480" s="266"/>
      <c r="K480" s="266"/>
      <c r="L480" s="267"/>
      <c r="M480" s="268"/>
      <c r="N480" s="267"/>
      <c r="O480" s="268"/>
      <c r="P480" s="267"/>
      <c r="Q480" s="268"/>
      <c r="R480" s="267"/>
      <c r="S480" s="268"/>
      <c r="T480" s="267"/>
      <c r="U480" s="220"/>
      <c r="V480" s="220"/>
      <c r="W480" s="268"/>
      <c r="X480" s="267"/>
      <c r="Y480" s="220"/>
      <c r="Z480" s="220"/>
      <c r="AA480" s="268"/>
      <c r="AB480" s="267"/>
      <c r="AC480" s="220"/>
      <c r="AD480" s="220"/>
    </row>
    <row r="481" spans="1:30" ht="15" customHeight="1">
      <c r="A481" s="71"/>
      <c r="B481" s="40"/>
      <c r="C481" s="80" t="s">
        <v>141</v>
      </c>
      <c r="D481" s="320"/>
      <c r="E481" s="266"/>
      <c r="F481" s="266"/>
      <c r="G481" s="266"/>
      <c r="H481" s="266"/>
      <c r="I481" s="266"/>
      <c r="J481" s="266"/>
      <c r="K481" s="266"/>
      <c r="L481" s="267"/>
      <c r="M481" s="268"/>
      <c r="N481" s="267"/>
      <c r="O481" s="268"/>
      <c r="P481" s="267"/>
      <c r="Q481" s="268"/>
      <c r="R481" s="267"/>
      <c r="S481" s="268"/>
      <c r="T481" s="267"/>
      <c r="U481" s="220"/>
      <c r="V481" s="220"/>
      <c r="W481" s="268"/>
      <c r="X481" s="267"/>
      <c r="Y481" s="220"/>
      <c r="Z481" s="220"/>
      <c r="AA481" s="268"/>
      <c r="AB481" s="267"/>
      <c r="AC481" s="220"/>
      <c r="AD481" s="220"/>
    </row>
    <row r="482" spans="1:30" ht="15" customHeight="1">
      <c r="A482" s="71"/>
      <c r="B482" s="40"/>
      <c r="C482" s="80" t="s">
        <v>142</v>
      </c>
      <c r="D482" s="320"/>
      <c r="E482" s="266"/>
      <c r="F482" s="266"/>
      <c r="G482" s="266"/>
      <c r="H482" s="266"/>
      <c r="I482" s="266"/>
      <c r="J482" s="266"/>
      <c r="K482" s="266"/>
      <c r="L482" s="267"/>
      <c r="M482" s="268"/>
      <c r="N482" s="267"/>
      <c r="O482" s="268"/>
      <c r="P482" s="267"/>
      <c r="Q482" s="268"/>
      <c r="R482" s="267"/>
      <c r="S482" s="268"/>
      <c r="T482" s="267"/>
      <c r="U482" s="220"/>
      <c r="V482" s="220"/>
      <c r="W482" s="268"/>
      <c r="X482" s="267"/>
      <c r="Y482" s="220"/>
      <c r="Z482" s="220"/>
      <c r="AA482" s="268"/>
      <c r="AB482" s="267"/>
      <c r="AC482" s="220"/>
      <c r="AD482" s="220"/>
    </row>
    <row r="483" spans="1:30" ht="15" customHeight="1">
      <c r="A483" s="71"/>
      <c r="B483" s="40"/>
      <c r="C483" s="80" t="s">
        <v>143</v>
      </c>
      <c r="D483" s="320"/>
      <c r="E483" s="266"/>
      <c r="F483" s="266"/>
      <c r="G483" s="266"/>
      <c r="H483" s="266"/>
      <c r="I483" s="266"/>
      <c r="J483" s="266"/>
      <c r="K483" s="266"/>
      <c r="L483" s="267"/>
      <c r="M483" s="268"/>
      <c r="N483" s="267"/>
      <c r="O483" s="268"/>
      <c r="P483" s="267"/>
      <c r="Q483" s="268"/>
      <c r="R483" s="267"/>
      <c r="S483" s="268"/>
      <c r="T483" s="267"/>
      <c r="U483" s="220"/>
      <c r="V483" s="220"/>
      <c r="W483" s="268"/>
      <c r="X483" s="267"/>
      <c r="Y483" s="220"/>
      <c r="Z483" s="220"/>
      <c r="AA483" s="268"/>
      <c r="AB483" s="267"/>
      <c r="AC483" s="220"/>
      <c r="AD483" s="220"/>
    </row>
    <row r="484" spans="1:30" ht="15" customHeight="1">
      <c r="A484" s="71"/>
      <c r="B484" s="40"/>
      <c r="C484" s="80" t="s">
        <v>144</v>
      </c>
      <c r="D484" s="320"/>
      <c r="E484" s="266"/>
      <c r="F484" s="266"/>
      <c r="G484" s="266"/>
      <c r="H484" s="266"/>
      <c r="I484" s="266"/>
      <c r="J484" s="266"/>
      <c r="K484" s="266"/>
      <c r="L484" s="267"/>
      <c r="M484" s="268"/>
      <c r="N484" s="267"/>
      <c r="O484" s="268"/>
      <c r="P484" s="267"/>
      <c r="Q484" s="268"/>
      <c r="R484" s="267"/>
      <c r="S484" s="268"/>
      <c r="T484" s="267"/>
      <c r="U484" s="220"/>
      <c r="V484" s="220"/>
      <c r="W484" s="268"/>
      <c r="X484" s="267"/>
      <c r="Y484" s="220"/>
      <c r="Z484" s="220"/>
      <c r="AA484" s="268"/>
      <c r="AB484" s="267"/>
      <c r="AC484" s="220"/>
      <c r="AD484" s="220"/>
    </row>
    <row r="485" spans="1:30" ht="15" customHeight="1">
      <c r="A485" s="71"/>
      <c r="B485" s="40"/>
      <c r="C485" s="80" t="s">
        <v>145</v>
      </c>
      <c r="D485" s="320"/>
      <c r="E485" s="266"/>
      <c r="F485" s="266"/>
      <c r="G485" s="266"/>
      <c r="H485" s="266"/>
      <c r="I485" s="266"/>
      <c r="J485" s="266"/>
      <c r="K485" s="266"/>
      <c r="L485" s="267"/>
      <c r="M485" s="268"/>
      <c r="N485" s="267"/>
      <c r="O485" s="268"/>
      <c r="P485" s="267"/>
      <c r="Q485" s="268"/>
      <c r="R485" s="267"/>
      <c r="S485" s="268"/>
      <c r="T485" s="267"/>
      <c r="U485" s="220"/>
      <c r="V485" s="220"/>
      <c r="W485" s="268"/>
      <c r="X485" s="267"/>
      <c r="Y485" s="220"/>
      <c r="Z485" s="220"/>
      <c r="AA485" s="268"/>
      <c r="AB485" s="267"/>
      <c r="AC485" s="220"/>
      <c r="AD485" s="220"/>
    </row>
    <row r="486" spans="1:30" ht="15" customHeight="1">
      <c r="A486" s="71"/>
      <c r="B486" s="40"/>
      <c r="C486" s="80" t="s">
        <v>146</v>
      </c>
      <c r="D486" s="320"/>
      <c r="E486" s="266"/>
      <c r="F486" s="266"/>
      <c r="G486" s="266"/>
      <c r="H486" s="266"/>
      <c r="I486" s="266"/>
      <c r="J486" s="266"/>
      <c r="K486" s="266"/>
      <c r="L486" s="267"/>
      <c r="M486" s="268"/>
      <c r="N486" s="267"/>
      <c r="O486" s="268"/>
      <c r="P486" s="267"/>
      <c r="Q486" s="268"/>
      <c r="R486" s="267"/>
      <c r="S486" s="268"/>
      <c r="T486" s="267"/>
      <c r="U486" s="220"/>
      <c r="V486" s="220"/>
      <c r="W486" s="268"/>
      <c r="X486" s="267"/>
      <c r="Y486" s="220"/>
      <c r="Z486" s="220"/>
      <c r="AA486" s="268"/>
      <c r="AB486" s="267"/>
      <c r="AC486" s="220"/>
      <c r="AD486" s="220"/>
    </row>
    <row r="487" spans="1:30" ht="15" customHeight="1">
      <c r="A487" s="71"/>
      <c r="B487" s="40"/>
      <c r="C487" s="80" t="s">
        <v>147</v>
      </c>
      <c r="D487" s="320"/>
      <c r="E487" s="266"/>
      <c r="F487" s="266"/>
      <c r="G487" s="266"/>
      <c r="H487" s="266"/>
      <c r="I487" s="266"/>
      <c r="J487" s="266"/>
      <c r="K487" s="266"/>
      <c r="L487" s="267"/>
      <c r="M487" s="268"/>
      <c r="N487" s="267"/>
      <c r="O487" s="268"/>
      <c r="P487" s="267"/>
      <c r="Q487" s="268"/>
      <c r="R487" s="267"/>
      <c r="S487" s="268"/>
      <c r="T487" s="267"/>
      <c r="U487" s="220"/>
      <c r="V487" s="220"/>
      <c r="W487" s="268"/>
      <c r="X487" s="267"/>
      <c r="Y487" s="220"/>
      <c r="Z487" s="220"/>
      <c r="AA487" s="268"/>
      <c r="AB487" s="267"/>
      <c r="AC487" s="220"/>
      <c r="AD487" s="220"/>
    </row>
    <row r="488" spans="1:30" ht="15" customHeight="1">
      <c r="A488" s="71"/>
      <c r="B488" s="40"/>
      <c r="C488" s="80" t="s">
        <v>148</v>
      </c>
      <c r="D488" s="320"/>
      <c r="E488" s="266"/>
      <c r="F488" s="266"/>
      <c r="G488" s="266"/>
      <c r="H488" s="266"/>
      <c r="I488" s="266"/>
      <c r="J488" s="266"/>
      <c r="K488" s="266"/>
      <c r="L488" s="267"/>
      <c r="M488" s="268"/>
      <c r="N488" s="267"/>
      <c r="O488" s="268"/>
      <c r="P488" s="267"/>
      <c r="Q488" s="268"/>
      <c r="R488" s="267"/>
      <c r="S488" s="268"/>
      <c r="T488" s="267"/>
      <c r="U488" s="220"/>
      <c r="V488" s="220"/>
      <c r="W488" s="268"/>
      <c r="X488" s="267"/>
      <c r="Y488" s="220"/>
      <c r="Z488" s="220"/>
      <c r="AA488" s="268"/>
      <c r="AB488" s="267"/>
      <c r="AC488" s="220"/>
      <c r="AD488" s="220"/>
    </row>
    <row r="489" spans="1:30" ht="15" customHeight="1">
      <c r="A489" s="71"/>
      <c r="B489" s="40"/>
      <c r="C489" s="80" t="s">
        <v>149</v>
      </c>
      <c r="D489" s="320"/>
      <c r="E489" s="266"/>
      <c r="F489" s="266"/>
      <c r="G489" s="266"/>
      <c r="H489" s="266"/>
      <c r="I489" s="266"/>
      <c r="J489" s="266"/>
      <c r="K489" s="266"/>
      <c r="L489" s="267"/>
      <c r="M489" s="268"/>
      <c r="N489" s="267"/>
      <c r="O489" s="268"/>
      <c r="P489" s="267"/>
      <c r="Q489" s="268"/>
      <c r="R489" s="267"/>
      <c r="S489" s="268"/>
      <c r="T489" s="267"/>
      <c r="U489" s="220"/>
      <c r="V489" s="220"/>
      <c r="W489" s="268"/>
      <c r="X489" s="267"/>
      <c r="Y489" s="220"/>
      <c r="Z489" s="220"/>
      <c r="AA489" s="268"/>
      <c r="AB489" s="267"/>
      <c r="AC489" s="220"/>
      <c r="AD489" s="220"/>
    </row>
    <row r="490" spans="1:30" ht="15" customHeight="1">
      <c r="A490" s="71"/>
      <c r="B490" s="40"/>
      <c r="C490" s="80" t="s">
        <v>150</v>
      </c>
      <c r="D490" s="320"/>
      <c r="E490" s="266"/>
      <c r="F490" s="266"/>
      <c r="G490" s="266"/>
      <c r="H490" s="266"/>
      <c r="I490" s="266"/>
      <c r="J490" s="266"/>
      <c r="K490" s="266"/>
      <c r="L490" s="267"/>
      <c r="M490" s="268"/>
      <c r="N490" s="267"/>
      <c r="O490" s="268"/>
      <c r="P490" s="267"/>
      <c r="Q490" s="268"/>
      <c r="R490" s="267"/>
      <c r="S490" s="268"/>
      <c r="T490" s="267"/>
      <c r="U490" s="220"/>
      <c r="V490" s="220"/>
      <c r="W490" s="268"/>
      <c r="X490" s="267"/>
      <c r="Y490" s="220"/>
      <c r="Z490" s="220"/>
      <c r="AA490" s="268"/>
      <c r="AB490" s="267"/>
      <c r="AC490" s="220"/>
      <c r="AD490" s="220"/>
    </row>
    <row r="491" spans="1:30" ht="15" customHeight="1">
      <c r="A491" s="83"/>
      <c r="B491" s="15"/>
      <c r="C491" s="80" t="s">
        <v>151</v>
      </c>
      <c r="D491" s="320"/>
      <c r="E491" s="266"/>
      <c r="F491" s="266"/>
      <c r="G491" s="266"/>
      <c r="H491" s="266"/>
      <c r="I491" s="266"/>
      <c r="J491" s="266"/>
      <c r="K491" s="266"/>
      <c r="L491" s="267"/>
      <c r="M491" s="268"/>
      <c r="N491" s="267"/>
      <c r="O491" s="268"/>
      <c r="P491" s="267"/>
      <c r="Q491" s="268"/>
      <c r="R491" s="267"/>
      <c r="S491" s="268"/>
      <c r="T491" s="267"/>
      <c r="U491" s="220"/>
      <c r="V491" s="220"/>
      <c r="W491" s="268"/>
      <c r="X491" s="267"/>
      <c r="Y491" s="220"/>
      <c r="Z491" s="220"/>
      <c r="AA491" s="268"/>
      <c r="AB491" s="267"/>
      <c r="AC491" s="220"/>
      <c r="AD491" s="220"/>
    </row>
    <row r="492" spans="1:30" ht="15" customHeight="1">
      <c r="A492" s="83"/>
      <c r="B492" s="15"/>
      <c r="C492" s="80" t="s">
        <v>152</v>
      </c>
      <c r="D492" s="320"/>
      <c r="E492" s="266"/>
      <c r="F492" s="266"/>
      <c r="G492" s="266"/>
      <c r="H492" s="266"/>
      <c r="I492" s="266"/>
      <c r="J492" s="266"/>
      <c r="K492" s="266"/>
      <c r="L492" s="267"/>
      <c r="M492" s="268"/>
      <c r="N492" s="267"/>
      <c r="O492" s="268"/>
      <c r="P492" s="267"/>
      <c r="Q492" s="268"/>
      <c r="R492" s="267"/>
      <c r="S492" s="268"/>
      <c r="T492" s="267"/>
      <c r="U492" s="220"/>
      <c r="V492" s="220"/>
      <c r="W492" s="268"/>
      <c r="X492" s="267"/>
      <c r="Y492" s="220"/>
      <c r="Z492" s="220"/>
      <c r="AA492" s="268"/>
      <c r="AB492" s="267"/>
      <c r="AC492" s="220"/>
      <c r="AD492" s="220"/>
    </row>
    <row r="493" spans="1:30" ht="15" customHeight="1">
      <c r="A493" s="83"/>
      <c r="B493" s="15"/>
      <c r="C493" s="80" t="s">
        <v>153</v>
      </c>
      <c r="D493" s="320"/>
      <c r="E493" s="266"/>
      <c r="F493" s="266"/>
      <c r="G493" s="266"/>
      <c r="H493" s="266"/>
      <c r="I493" s="266"/>
      <c r="J493" s="266"/>
      <c r="K493" s="266"/>
      <c r="L493" s="267"/>
      <c r="M493" s="268"/>
      <c r="N493" s="267"/>
      <c r="O493" s="268"/>
      <c r="P493" s="267"/>
      <c r="Q493" s="268"/>
      <c r="R493" s="267"/>
      <c r="S493" s="268"/>
      <c r="T493" s="267"/>
      <c r="U493" s="220"/>
      <c r="V493" s="220"/>
      <c r="W493" s="268"/>
      <c r="X493" s="267"/>
      <c r="Y493" s="220"/>
      <c r="Z493" s="220"/>
      <c r="AA493" s="268"/>
      <c r="AB493" s="267"/>
      <c r="AC493" s="220"/>
      <c r="AD493" s="220"/>
    </row>
    <row r="494" spans="1:30" ht="15" customHeight="1">
      <c r="A494" s="83"/>
      <c r="B494" s="15"/>
      <c r="C494" s="80" t="s">
        <v>154</v>
      </c>
      <c r="D494" s="320"/>
      <c r="E494" s="266"/>
      <c r="F494" s="266"/>
      <c r="G494" s="266"/>
      <c r="H494" s="266"/>
      <c r="I494" s="266"/>
      <c r="J494" s="266"/>
      <c r="K494" s="266"/>
      <c r="L494" s="267"/>
      <c r="M494" s="268"/>
      <c r="N494" s="267"/>
      <c r="O494" s="268"/>
      <c r="P494" s="267"/>
      <c r="Q494" s="268"/>
      <c r="R494" s="267"/>
      <c r="S494" s="268"/>
      <c r="T494" s="267"/>
      <c r="U494" s="220"/>
      <c r="V494" s="220"/>
      <c r="W494" s="268"/>
      <c r="X494" s="267"/>
      <c r="Y494" s="220"/>
      <c r="Z494" s="220"/>
      <c r="AA494" s="268"/>
      <c r="AB494" s="267"/>
      <c r="AC494" s="220"/>
      <c r="AD494" s="220"/>
    </row>
    <row r="495" spans="1:30" ht="15" customHeight="1">
      <c r="A495" s="83"/>
      <c r="B495" s="15"/>
      <c r="C495" s="80" t="s">
        <v>155</v>
      </c>
      <c r="D495" s="320"/>
      <c r="E495" s="266"/>
      <c r="F495" s="266"/>
      <c r="G495" s="266"/>
      <c r="H495" s="266"/>
      <c r="I495" s="266"/>
      <c r="J495" s="266"/>
      <c r="K495" s="266"/>
      <c r="L495" s="267"/>
      <c r="M495" s="268"/>
      <c r="N495" s="267"/>
      <c r="O495" s="268"/>
      <c r="P495" s="267"/>
      <c r="Q495" s="268"/>
      <c r="R495" s="267"/>
      <c r="S495" s="268"/>
      <c r="T495" s="267"/>
      <c r="U495" s="220"/>
      <c r="V495" s="220"/>
      <c r="W495" s="268"/>
      <c r="X495" s="267"/>
      <c r="Y495" s="220"/>
      <c r="Z495" s="220"/>
      <c r="AA495" s="268"/>
      <c r="AB495" s="267"/>
      <c r="AC495" s="220"/>
      <c r="AD495" s="220"/>
    </row>
    <row r="496" spans="1:30" ht="15" customHeight="1">
      <c r="A496" s="83"/>
      <c r="B496" s="15"/>
      <c r="C496" s="15"/>
      <c r="D496" s="15"/>
      <c r="E496" s="15"/>
      <c r="F496" s="15"/>
      <c r="G496" s="15"/>
      <c r="H496" s="15"/>
      <c r="I496" s="15"/>
      <c r="J496" s="15"/>
      <c r="K496" s="15"/>
      <c r="L496" s="81" t="s">
        <v>211</v>
      </c>
      <c r="M496" s="268">
        <f>IF(AND(SUM(M471:M495)=0,COUNTIF(M471:M495,"NS")&gt;0),"NS",IF(AND(SUM(M471:M495)=0, COUNTIF(M471:M495,"NA")&gt;0),"NA",SUM(M471:M495)))</f>
        <v>0</v>
      </c>
      <c r="N496" s="267"/>
      <c r="O496" s="268">
        <f>IF(AND(SUM(O471:O495)=0,COUNTIF(O471:O495,"NS")&gt;0),"NS",IF(AND(SUM(O471:O495)=0, COUNTIF(O471:O495,"NA")&gt;0),"NA",SUM(O471:O495)))</f>
        <v>0</v>
      </c>
      <c r="P496" s="267"/>
      <c r="Q496" s="268">
        <f>IF(AND(SUM(Q471:Q495)=0,COUNTIF(Q471:Q495,"NS")&gt;0),"NS",IF(AND(SUM(Q471:Q495)=0, COUNTIF(Q471:Q495,"NA")&gt;0),"NA",SUM(Q471:Q495)))</f>
        <v>0</v>
      </c>
      <c r="R496" s="267"/>
      <c r="S496" s="268">
        <f>IF(AND(SUM(S471:S495)=0,COUNTIF(S471:S495,"NS")&gt;0),"NS",IF(AND(SUM(S471:S495)=0, COUNTIF(S471:S495,"NA")&gt;0),"NA",SUM(S471:S495)))</f>
        <v>0</v>
      </c>
      <c r="T496" s="267"/>
      <c r="U496" s="220">
        <f>IF(AND(SUM(U471:U495)=0,COUNTIF(U471:U495,"NS")&gt;0),"NS",IF(AND(SUM(U471:U495)=0, COUNTIF(U471:U495,"NA")&gt;0),"NA",SUM(U471:U495)))</f>
        <v>0</v>
      </c>
      <c r="V496" s="220">
        <f>IF(AND(SUM(V471:V495)=0,COUNTIF(V471:V495,"NS")&gt;0),"NS",IF(AND(SUM(V471:V495)=0, COUNTIF(V471:V495,"NA")&gt;0),"NA",SUM(V471:V495)))</f>
        <v>0</v>
      </c>
      <c r="W496" s="268">
        <f>IF(AND(SUM(W471:W495)=0,COUNTIF(W471:W495,"NS")&gt;0),"NS",IF(AND(SUM(W471:W495)=0, COUNTIF(W471:W495,"NA")&gt;0),"NA",SUM(W471:W495)))</f>
        <v>0</v>
      </c>
      <c r="X496" s="267"/>
      <c r="Y496" s="220">
        <f>IF(AND(SUM(Y471:Y495)=0,COUNTIF(Y471:Y495,"NS")&gt;0),"NS",IF(AND(SUM(Y471:Y495)=0, COUNTIF(Y471:Y495,"NA")&gt;0),"NA",SUM(Y471:Y495)))</f>
        <v>0</v>
      </c>
      <c r="Z496" s="220">
        <f>IF(AND(SUM(Z471:Z495)=0,COUNTIF(Z471:Z495,"NS")&gt;0),"NS",IF(AND(SUM(Z471:Z495)=0, COUNTIF(Z471:Z495,"NA")&gt;0),"NA",SUM(Z471:Z495)))</f>
        <v>0</v>
      </c>
      <c r="AA496" s="268">
        <f>IF(AND(SUM(AA471:AA495)=0,COUNTIF(AA471:AA495,"NS")&gt;0),"NS",IF(AND(SUM(AA471:AA495)=0, COUNTIF(AA471:AA495,"NA")&gt;0),"NA",SUM(AA471:AA495)))</f>
        <v>0</v>
      </c>
      <c r="AB496" s="267"/>
      <c r="AC496" s="220">
        <f>IF(AND(SUM(AC471:AC495)=0,COUNTIF(AC471:AC495,"NS")&gt;0),"NS",IF(AND(SUM(AC471:AC495)=0, COUNTIF(AC471:AC495,"NA")&gt;0),"NA",SUM(AC471:AC495)))</f>
        <v>0</v>
      </c>
      <c r="AD496" s="220">
        <f>IF(AND(SUM(AD471:AD495)=0,COUNTIF(AD471:AD495,"NS")&gt;0),"NS",IF(AND(SUM(AD471:AD495)=0, COUNTIF(AD471:AD495,"NA")&gt;0),"NA",SUM(AD471:AD495)))</f>
        <v>0</v>
      </c>
    </row>
    <row r="497" spans="1:88" ht="15" customHeight="1">
      <c r="A497" s="83"/>
      <c r="B497" s="15"/>
      <c r="C497" s="15"/>
      <c r="D497" s="15"/>
      <c r="E497" s="15"/>
      <c r="F497" s="15"/>
      <c r="G497" s="15"/>
      <c r="H497" s="15"/>
      <c r="I497" s="15"/>
      <c r="J497" s="15"/>
      <c r="K497" s="15"/>
      <c r="L497" s="81"/>
      <c r="M497" s="223"/>
      <c r="N497" s="223"/>
      <c r="O497" s="216"/>
      <c r="P497" s="216"/>
      <c r="Q497" s="216"/>
      <c r="R497" s="216"/>
      <c r="S497" s="223"/>
      <c r="T497" s="223"/>
      <c r="U497" s="216"/>
      <c r="V497" s="216"/>
      <c r="W497" s="223"/>
      <c r="X497" s="223"/>
      <c r="Y497" s="216"/>
      <c r="Z497" s="216"/>
      <c r="AA497" s="223"/>
      <c r="AB497" s="223"/>
      <c r="AC497" s="216"/>
      <c r="AD497" s="216"/>
      <c r="AF497">
        <f>IF(SUM(AF471:AF496,AP471:AP496,AZ471:AZ496,BJ471:BJ496,BT471:BT496,CD471:CD496)&gt;0,1,0)</f>
        <v>0</v>
      </c>
      <c r="AG497">
        <f>IF(SUM(AG471:AG496,AQ471:AQ496,BA471:BA496,BK471:BK496,BU471:BU496,CE471:CE496)&gt;0,2,0)</f>
        <v>0</v>
      </c>
      <c r="AH497">
        <f>IF(SUM(AH471:AH496,AR471:AR496,BB471:BB496,BL471:BL496,BV471:BV496,CF471:CF496)&gt;0,4,0)</f>
        <v>0</v>
      </c>
      <c r="AI497">
        <f>IF(SUM(AI471:AI496,AS471:AS496,BC471:BC496,BM471:BM496,BW471:BW496,CG471:CG496)&gt;0,4,0)</f>
        <v>0</v>
      </c>
      <c r="AJ497">
        <f>IF(SUM(AJ471:AJ496,AT471:AT496,BD471:BD496,BN471:BN496,BX471:BX496,CH471:CH496)&gt;0,5,0)</f>
        <v>0</v>
      </c>
      <c r="AK497">
        <f>IF(SUM(AK471:AK496,AU471:AU496,BE471:BE496,BO471:BO496,BY471:BY496,CI471:CI496)&gt;0,6,0)</f>
        <v>0</v>
      </c>
    </row>
    <row r="498" spans="1:88" ht="24" customHeight="1">
      <c r="A498" s="83"/>
      <c r="B498" s="15"/>
      <c r="C498" s="321" t="s">
        <v>187</v>
      </c>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c r="AC498" s="256"/>
      <c r="AD498" s="256"/>
      <c r="AH498">
        <f>SUM(AF497:AH497)</f>
        <v>0</v>
      </c>
      <c r="AK498">
        <f>SUM(AI497:AK497)</f>
        <v>0</v>
      </c>
    </row>
    <row r="499" spans="1:88" ht="60" customHeight="1">
      <c r="A499" s="83"/>
      <c r="B499" s="15"/>
      <c r="C499" s="322"/>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c r="AC499" s="323"/>
      <c r="AD499" s="324"/>
      <c r="AH499" t="e">
        <f ca="1">CAMBIAR(AH498,0,"",1,"El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99" t="e">
        <f ca="1">CAMBIAR(AK498,0,"",4,"Hay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0" spans="1:88" ht="15" customHeight="1">
      <c r="A500" s="71"/>
      <c r="B500" s="40"/>
      <c r="C500" s="246" t="e">
        <f ca="1">AH499</f>
        <v>#NAME?</v>
      </c>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row>
    <row r="501" spans="1:88" ht="15" customHeight="1">
      <c r="A501" s="71"/>
      <c r="B501" s="40"/>
      <c r="C501" s="249" t="e">
        <f ca="1">AK499</f>
        <v>#NAME?</v>
      </c>
      <c r="D501" s="17"/>
      <c r="E501" s="17"/>
      <c r="F501" s="17"/>
      <c r="G501" s="17"/>
      <c r="H501" s="17"/>
      <c r="I501" s="17"/>
      <c r="J501" s="17"/>
      <c r="K501" s="17"/>
      <c r="L501" s="17"/>
      <c r="M501" s="17"/>
      <c r="N501" s="17"/>
      <c r="O501" s="17"/>
      <c r="P501" s="17"/>
      <c r="Q501" s="17"/>
      <c r="R501" s="96"/>
      <c r="S501" s="227"/>
      <c r="T501" s="227"/>
      <c r="U501" s="227"/>
      <c r="V501" s="227"/>
      <c r="W501" s="227"/>
      <c r="X501" s="227"/>
      <c r="Y501" s="227"/>
      <c r="Z501" s="227"/>
      <c r="AA501" s="227"/>
      <c r="AB501" s="227"/>
      <c r="AC501" s="227"/>
      <c r="AD501" s="227"/>
    </row>
    <row r="502" spans="1:88" ht="15" customHeight="1">
      <c r="A502" s="71"/>
      <c r="B502" s="40"/>
      <c r="C502" s="100"/>
      <c r="D502" s="17"/>
      <c r="E502" s="17"/>
      <c r="F502" s="17"/>
      <c r="G502" s="17"/>
      <c r="H502" s="17"/>
      <c r="I502" s="17"/>
      <c r="J502" s="17"/>
      <c r="K502" s="17"/>
      <c r="L502" s="17"/>
      <c r="M502" s="17"/>
      <c r="N502" s="17"/>
      <c r="O502" s="17"/>
      <c r="P502" s="17"/>
      <c r="Q502" s="17"/>
      <c r="R502" s="96"/>
      <c r="S502" s="227"/>
      <c r="T502" s="227"/>
      <c r="U502" s="227"/>
      <c r="V502" s="227"/>
      <c r="W502" s="227"/>
      <c r="X502" s="227"/>
      <c r="Y502" s="227"/>
      <c r="Z502" s="227"/>
      <c r="AA502" s="227"/>
      <c r="AB502" s="227"/>
      <c r="AC502" s="227"/>
      <c r="AD502" s="227"/>
    </row>
    <row r="503" spans="1:88" ht="15" customHeight="1">
      <c r="A503" s="71"/>
      <c r="B503" s="40"/>
      <c r="C503" s="100"/>
      <c r="D503" s="17"/>
      <c r="E503" s="17"/>
      <c r="F503" s="17"/>
      <c r="G503" s="17"/>
      <c r="H503" s="17"/>
      <c r="I503" s="17"/>
      <c r="J503" s="17"/>
      <c r="K503" s="17"/>
      <c r="L503" s="17"/>
      <c r="M503" s="17"/>
      <c r="N503" s="17"/>
      <c r="O503" s="17"/>
      <c r="P503" s="17"/>
      <c r="Q503" s="17"/>
      <c r="R503" s="96"/>
      <c r="S503" s="227"/>
      <c r="T503" s="227"/>
      <c r="U503" s="227"/>
      <c r="V503" s="227"/>
      <c r="W503" s="227"/>
      <c r="X503" s="227"/>
      <c r="Y503" s="227"/>
      <c r="Z503" s="227"/>
      <c r="AA503" s="227"/>
      <c r="AB503" s="227"/>
      <c r="AC503" s="227"/>
      <c r="AD503" s="227"/>
    </row>
    <row r="504" spans="1:88" ht="15" customHeight="1">
      <c r="A504" s="71"/>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row>
    <row r="505" spans="1:88" ht="15" customHeight="1">
      <c r="A505" s="71"/>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row>
    <row r="506" spans="1:88" ht="24" customHeight="1">
      <c r="A506" s="101" t="s">
        <v>337</v>
      </c>
      <c r="B506" s="326" t="s">
        <v>338</v>
      </c>
      <c r="C506" s="256"/>
      <c r="D506" s="256"/>
      <c r="E506" s="256"/>
      <c r="F506" s="256"/>
      <c r="G506" s="256"/>
      <c r="H506" s="256"/>
      <c r="I506" s="256"/>
      <c r="J506" s="256"/>
      <c r="K506" s="256"/>
      <c r="L506" s="256"/>
      <c r="M506" s="256"/>
      <c r="N506" s="256"/>
      <c r="O506" s="256"/>
      <c r="P506" s="256"/>
      <c r="Q506" s="256"/>
      <c r="R506" s="256"/>
      <c r="S506" s="256"/>
      <c r="T506" s="256"/>
      <c r="U506" s="256"/>
      <c r="V506" s="256"/>
      <c r="W506" s="256"/>
      <c r="X506" s="256"/>
      <c r="Y506" s="256"/>
      <c r="Z506" s="256"/>
      <c r="AA506" s="256"/>
      <c r="AB506" s="256"/>
      <c r="AC506" s="256"/>
      <c r="AD506" s="256"/>
    </row>
    <row r="507" spans="1:88" ht="15" customHeight="1">
      <c r="A507" s="71"/>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row>
    <row r="508" spans="1:88" ht="24" customHeight="1">
      <c r="A508" s="83"/>
      <c r="B508" s="15"/>
      <c r="C508" s="265" t="s">
        <v>185</v>
      </c>
      <c r="D508" s="278"/>
      <c r="E508" s="278"/>
      <c r="F508" s="278"/>
      <c r="G508" s="278"/>
      <c r="H508" s="278"/>
      <c r="I508" s="278"/>
      <c r="J508" s="278"/>
      <c r="K508" s="278"/>
      <c r="L508" s="279"/>
      <c r="M508" s="265" t="s">
        <v>339</v>
      </c>
      <c r="N508" s="266"/>
      <c r="O508" s="266"/>
      <c r="P508" s="266"/>
      <c r="Q508" s="266"/>
      <c r="R508" s="266"/>
      <c r="S508" s="266"/>
      <c r="T508" s="266"/>
      <c r="U508" s="266"/>
      <c r="V508" s="266"/>
      <c r="W508" s="266"/>
      <c r="X508" s="266"/>
      <c r="Y508" s="266"/>
      <c r="Z508" s="266"/>
      <c r="AA508" s="266"/>
      <c r="AB508" s="266"/>
      <c r="AC508" s="266"/>
      <c r="AD508" s="267"/>
    </row>
    <row r="509" spans="1:88" ht="24" customHeight="1">
      <c r="A509" s="83"/>
      <c r="B509" s="15"/>
      <c r="C509" s="280"/>
      <c r="D509" s="256"/>
      <c r="E509" s="256"/>
      <c r="F509" s="256"/>
      <c r="G509" s="256"/>
      <c r="H509" s="256"/>
      <c r="I509" s="256"/>
      <c r="J509" s="256"/>
      <c r="K509" s="256"/>
      <c r="L509" s="281"/>
      <c r="M509" s="265" t="s">
        <v>201</v>
      </c>
      <c r="N509" s="279"/>
      <c r="O509" s="331" t="s">
        <v>202</v>
      </c>
      <c r="P509" s="279"/>
      <c r="Q509" s="331" t="s">
        <v>203</v>
      </c>
      <c r="R509" s="279"/>
      <c r="S509" s="268" t="s">
        <v>340</v>
      </c>
      <c r="T509" s="266"/>
      <c r="U509" s="266"/>
      <c r="V509" s="267"/>
      <c r="W509" s="268" t="s">
        <v>341</v>
      </c>
      <c r="X509" s="266"/>
      <c r="Y509" s="266"/>
      <c r="Z509" s="267"/>
      <c r="AA509" s="268" t="s">
        <v>262</v>
      </c>
      <c r="AB509" s="266"/>
      <c r="AC509" s="266"/>
      <c r="AD509" s="267"/>
    </row>
    <row r="510" spans="1:88" ht="48" customHeight="1">
      <c r="A510" s="83"/>
      <c r="B510" s="15"/>
      <c r="C510" s="282"/>
      <c r="D510" s="272"/>
      <c r="E510" s="272"/>
      <c r="F510" s="272"/>
      <c r="G510" s="272"/>
      <c r="H510" s="272"/>
      <c r="I510" s="272"/>
      <c r="J510" s="272"/>
      <c r="K510" s="272"/>
      <c r="L510" s="283"/>
      <c r="M510" s="282"/>
      <c r="N510" s="283"/>
      <c r="O510" s="282"/>
      <c r="P510" s="283"/>
      <c r="Q510" s="282"/>
      <c r="R510" s="283"/>
      <c r="S510" s="325" t="s">
        <v>234</v>
      </c>
      <c r="T510" s="267"/>
      <c r="U510" s="221" t="s">
        <v>202</v>
      </c>
      <c r="V510" s="221" t="s">
        <v>203</v>
      </c>
      <c r="W510" s="325" t="s">
        <v>234</v>
      </c>
      <c r="X510" s="267"/>
      <c r="Y510" s="221" t="s">
        <v>202</v>
      </c>
      <c r="Z510" s="221" t="s">
        <v>203</v>
      </c>
      <c r="AA510" s="325" t="s">
        <v>234</v>
      </c>
      <c r="AB510" s="267"/>
      <c r="AC510" s="221" t="s">
        <v>202</v>
      </c>
      <c r="AD510" s="221" t="s">
        <v>203</v>
      </c>
      <c r="AF510" t="s">
        <v>204</v>
      </c>
      <c r="AG510" t="s">
        <v>205</v>
      </c>
      <c r="AH510" t="s">
        <v>206</v>
      </c>
      <c r="AI510" t="s">
        <v>207</v>
      </c>
      <c r="AJ510" t="s">
        <v>208</v>
      </c>
      <c r="AK510" t="s">
        <v>209</v>
      </c>
      <c r="AL510" t="s">
        <v>210</v>
      </c>
      <c r="AP510" t="s">
        <v>204</v>
      </c>
      <c r="AQ510" t="s">
        <v>205</v>
      </c>
      <c r="AR510" t="s">
        <v>206</v>
      </c>
      <c r="AS510" t="s">
        <v>207</v>
      </c>
      <c r="AT510" t="s">
        <v>208</v>
      </c>
      <c r="AU510" t="s">
        <v>209</v>
      </c>
      <c r="AV510" t="s">
        <v>210</v>
      </c>
      <c r="AZ510" t="s">
        <v>204</v>
      </c>
      <c r="BA510" t="s">
        <v>205</v>
      </c>
      <c r="BB510" t="s">
        <v>206</v>
      </c>
      <c r="BC510" t="s">
        <v>207</v>
      </c>
      <c r="BD510" t="s">
        <v>208</v>
      </c>
      <c r="BE510" t="s">
        <v>209</v>
      </c>
      <c r="BF510" t="s">
        <v>210</v>
      </c>
      <c r="BJ510" t="s">
        <v>204</v>
      </c>
      <c r="BK510" t="s">
        <v>205</v>
      </c>
      <c r="BL510" t="s">
        <v>206</v>
      </c>
      <c r="BM510" t="s">
        <v>207</v>
      </c>
      <c r="BN510" t="s">
        <v>208</v>
      </c>
      <c r="BO510" t="s">
        <v>209</v>
      </c>
      <c r="BP510" t="s">
        <v>210</v>
      </c>
      <c r="BT510" t="s">
        <v>204</v>
      </c>
      <c r="BU510" t="s">
        <v>205</v>
      </c>
      <c r="BV510" t="s">
        <v>206</v>
      </c>
      <c r="BW510" t="s">
        <v>207</v>
      </c>
      <c r="BX510" t="s">
        <v>208</v>
      </c>
      <c r="BY510" t="s">
        <v>209</v>
      </c>
      <c r="BZ510" t="s">
        <v>210</v>
      </c>
      <c r="CD510" t="s">
        <v>204</v>
      </c>
      <c r="CE510" t="s">
        <v>205</v>
      </c>
      <c r="CF510" t="s">
        <v>206</v>
      </c>
      <c r="CG510" t="s">
        <v>207</v>
      </c>
      <c r="CH510" t="s">
        <v>208</v>
      </c>
      <c r="CI510" t="s">
        <v>209</v>
      </c>
      <c r="CJ510" t="s">
        <v>210</v>
      </c>
    </row>
    <row r="511" spans="1:88" ht="15" customHeight="1">
      <c r="A511" s="83"/>
      <c r="B511" s="15"/>
      <c r="C511" s="79" t="s">
        <v>131</v>
      </c>
      <c r="D511" s="320"/>
      <c r="E511" s="266"/>
      <c r="F511" s="266"/>
      <c r="G511" s="266"/>
      <c r="H511" s="266"/>
      <c r="I511" s="266"/>
      <c r="J511" s="266"/>
      <c r="K511" s="266"/>
      <c r="L511" s="267"/>
      <c r="M511" s="268"/>
      <c r="N511" s="267"/>
      <c r="O511" s="268"/>
      <c r="P511" s="267"/>
      <c r="Q511" s="268"/>
      <c r="R511" s="267"/>
      <c r="S511" s="268"/>
      <c r="T511" s="267"/>
      <c r="U511" s="220"/>
      <c r="V511" s="220"/>
      <c r="W511" s="268"/>
      <c r="X511" s="267"/>
      <c r="Y511" s="220"/>
      <c r="Z511" s="220"/>
      <c r="AA511" s="268"/>
      <c r="AB511" s="267"/>
      <c r="AC511" s="220"/>
      <c r="AD511" s="220"/>
      <c r="AF511">
        <f>IF(AND(S511=0,OR(SUM(U511:V511)&gt;0,COUNTIF(S511:V511,"NS")&gt;0)),1,0)</f>
        <v>0</v>
      </c>
      <c r="AG511">
        <f>IF(OR(AND(S511="NS",SUM(U511:V511)&gt;0),AND(S511="NS",COUNTIF(S511:V511,"NS")&lt;2)),1,0)</f>
        <v>0</v>
      </c>
      <c r="AH511">
        <f>IF(AND(S511="NA",OR(SUM(U511:V511)&gt;0,COUNTIF(S511:V511,"NS")&gt;0,COUNTIF(S511:V511,"NA")&gt;1)),1,0)</f>
        <v>0</v>
      </c>
      <c r="AI511">
        <f>IF(AND(COUNTBLANK(S511)+COUNTBLANK(U511)+COUNTBLANK(V511)&gt;0,COUNTBLANK(S511)+COUNTBLANK(U511)+COUNTBLANK(V511)&lt;3,S511&lt;&gt;"NA"),1,0)</f>
        <v>0</v>
      </c>
      <c r="AJ511">
        <f>IF(AND(IF(OR(SUM(U511:V511)=S511,S511="",AND(S511&gt;0,COUNTIF(S511:V511,"NS")=2)),0,1)=1,S511&lt;&gt;"NS",S511&lt;&gt;"NA"),1,0)</f>
        <v>0</v>
      </c>
      <c r="AK511">
        <f>IF(COUNTIF(S511:V511,"=*")&lt;&gt;SUM(COUNTIF(S511:V511,"NS"),COUNTIF(S511:V511,"NA")),1,0)</f>
        <v>0</v>
      </c>
      <c r="AL511">
        <f>IF(SUM(AF511:AK511)&gt;0,1,0)</f>
        <v>0</v>
      </c>
      <c r="AP511">
        <f>IF(AND(W511=0,OR(SUM(Y511:Z511)&gt;0,COUNTIF(W511:Z511,"NS")&gt;0)),1,0)</f>
        <v>0</v>
      </c>
      <c r="AQ511">
        <f>IF(OR(AND(W511="NS",SUM(Y511:Z511)&gt;0),AND(W511="NS",COUNTIF(W511:Z511,"NS")&lt;2)),1,0)</f>
        <v>0</v>
      </c>
      <c r="AR511">
        <f>IF(AND(W511="NA",OR(SUM(Y511:Z511)&gt;0,COUNTIF(W511:Z511,"NS")&gt;0,COUNTIF(W511:Z511,"NA")&gt;1)),1,0)</f>
        <v>0</v>
      </c>
      <c r="AS511">
        <f>IF(AND(COUNTBLANK(W511)+COUNTBLANK(Y511)+COUNTBLANK(Z511)&gt;0,COUNTBLANK(W511)+COUNTBLANK(Y511)+COUNTBLANK(Z511)&lt;3,W511&lt;&gt;"NA"),1,0)</f>
        <v>0</v>
      </c>
      <c r="AT511">
        <f>IF(AND(IF(OR(SUM(Y511:Z511)=W511,W511="",AND(W511&gt;0,COUNTIF(W511:Z511,"NS")=2)),0,1)=1,W511&lt;&gt;"NS",W511&lt;&gt;"NA"),1,0)</f>
        <v>0</v>
      </c>
      <c r="AU511">
        <f>IF(COUNTIF(W511:Z511,"=*")&lt;&gt;SUM(COUNTIF(W511:Z511,"NS"),COUNTIF(W511:Z511,"NA")),1,0)</f>
        <v>0</v>
      </c>
      <c r="AV511">
        <f>IF(SUM(AP511:AU511)&gt;0,1,0)</f>
        <v>0</v>
      </c>
      <c r="AZ511">
        <f>IF(AND(AA511=0,OR(SUM(AC511:AD511)&gt;0,COUNTIF(AA511:AD511,"NS")&gt;0)),1,0)</f>
        <v>0</v>
      </c>
      <c r="BA511">
        <f>IF(OR(AND(AA511="NS",SUM(AC511:AD511)&gt;0),AND(AA511="NS",COUNTIF(AA511:AD511,"NS")&lt;2)),1,0)</f>
        <v>0</v>
      </c>
      <c r="BB511">
        <f>IF(AND(AA511="NA",OR(SUM(AC511:AD511)&gt;0,COUNTIF(AA511:AD511,"NS")&gt;0,COUNTIF(AA511:AD511,"NA")&gt;1)),1,0)</f>
        <v>0</v>
      </c>
      <c r="BC511">
        <f>IF(AND(COUNTBLANK(AA511)+COUNTBLANK(AC511)+COUNTBLANK(AD511)&gt;0,COUNTBLANK(AA511)+COUNTBLANK(AC511)+COUNTBLANK(AD511)&lt;3,AA511&lt;&gt;"NA"),1,0)</f>
        <v>0</v>
      </c>
      <c r="BD511">
        <f>IF(AND(IF(OR(SUM(AC511:AD511)=AA511,AA511="",AND(AA511&gt;0,COUNTIF(AA511:AD511,"NS")=2)),0,1)=1,AA511&lt;&gt;"NS",AA511&lt;&gt;"NA"),1,0)</f>
        <v>0</v>
      </c>
      <c r="BE511">
        <f>IF(COUNTIF(AA511:AD511,"=*")&lt;&gt;SUM(COUNTIF(AA511:AD511,"NS"),COUNTIF(AA511:AD511,"NA")),1,0)</f>
        <v>0</v>
      </c>
      <c r="BF511">
        <f>IF(SUM(AZ511:BE511)&gt;0,1,0)</f>
        <v>0</v>
      </c>
      <c r="BJ511">
        <f>IF(AND(O511=0,OR(SUM(U511,Y511,AC511)&gt;0,COUNTIF(O511,"NS")+COUNTIF(U511,"NS")+COUNTIF(Y511,"NS")+COUNTIF(AC511,"NS")&gt;0)),1,0)</f>
        <v>0</v>
      </c>
      <c r="BK511">
        <f>IF(OR(AND(O511="NS",SUM(U511,Y511,AC511)&gt;0),AND(O511="NS",COUNTIF(O511,"NS")+COUNTIF(U511,"NS")+COUNTIF(Y511,"NS")+COUNTIF(AC511,"NS")&lt;2)),1,0)</f>
        <v>0</v>
      </c>
      <c r="BL511">
        <f>IF(AND(O511="NA",OR(SUM(U511,Y511,AC511)&gt;0,COUNTIF(O511,"NS")+COUNTIF(U511,"NS")+COUNTIF(Y511,"NS")+COUNTIF(AC511,"NS")&gt;0,COUNTIF(O511,"NA")+COUNTIF(U511,"NA")+COUNTIF(Y511,"NA")+COUNTIF(AC511,"NA")&gt;1)),1,0)</f>
        <v>0</v>
      </c>
      <c r="BM511">
        <f>IF(AND(COUNTBLANK(O511)+COUNTBLANK(U511)+COUNTBLANK(Y511)+COUNTBLANK(AC511)&gt;0,COUNTBLANK(O511)+COUNTBLANK(U511)+COUNTBLANK(Y511)+COUNTBLANK(AC511)&lt;4,O511&lt;&gt;"NA"),1,0)</f>
        <v>0</v>
      </c>
      <c r="BN511">
        <f>IF(AND(IF(OR(SUM(U511,Y511,AC511)=O511,O511="",AND(O511&gt;0,COUNTIF(O511,"NS")+COUNTIF(U511,"NS")+COUNTIF(Y511,"NS")+COUNTIF(AC511,"NS")=3)),0,1)=1,O511&lt;&gt;"NS",O511&lt;&gt;"NA"),1,0)</f>
        <v>0</v>
      </c>
      <c r="BO511">
        <f>IF(COUNTIF(O511,"=*")+COUNTIF(U511,"=*")+COUNTIF(Y511,"=*")+COUNTIF(AC511,"=*")&lt;&gt;SUM(COUNTIF(O511,"NS")+COUNTIF(U511,"NS")+COUNTIF(Y511,"NS")+COUNTIF(AC511,"NS"),COUNTIF(O511,"NA")+COUNTIF(U511,"NA")+COUNTIF(Y511,"NA")+COUNTIF(AC511,"NA")),1,0)</f>
        <v>0</v>
      </c>
      <c r="BP511">
        <f>IF(SUM(BJ511:BO511)&gt;0,1,0)</f>
        <v>0</v>
      </c>
      <c r="BT511">
        <f>IF(AND(Q511=0,OR(SUM(V511,Z511,AD511)&gt;0,COUNTIF(Q511,"NS")+COUNTIF(V511,"NS")+COUNTIF(Z511,"NS")+COUNTIF(AD511,"NS")&gt;0)),1,0)</f>
        <v>0</v>
      </c>
      <c r="BU511">
        <f>IF(OR(AND(Q511="NS",SUM(V511,Z511,AD511)&gt;0),AND(Q511="NS",COUNTIF(Q511,"NS")+COUNTIF(V511,"NS")+COUNTIF(Z511,"NS")+COUNTIF(AD511,"NS")&lt;2)),1,0)</f>
        <v>0</v>
      </c>
      <c r="BV511">
        <f>IF(AND(Q511="NA",OR(SUM(V511,Z511,AD511)&gt;0,COUNTIF(Q511,"NS")+COUNTIF(V511,"NS")+COUNTIF(Z511,"NS")+COUNTIF(AD511,"NS")&gt;0,COUNTIF(Q511,"NA")+COUNTIF(V511,"NA")+COUNTIF(Z511,"NA")+COUNTIF(AD511,"NA")&gt;1)),1,0)</f>
        <v>0</v>
      </c>
      <c r="BW511">
        <f>IF(AND(COUNTBLANK(Q511)+COUNTBLANK(V511)+COUNTBLANK(Z511)+COUNTBLANK(AD511)&gt;0,COUNTBLANK(Q511)+COUNTBLANK(V511)+COUNTBLANK(Z511)+COUNTBLANK(AD511)&lt;4,Q511&lt;&gt;"NA"),1,0)</f>
        <v>0</v>
      </c>
      <c r="BX511">
        <f>IF(AND(IF(OR(SUM(V511,Z511,AD511)=Q511,Q511="",AND(Q511&gt;0,COUNTIF(Q511,"NS")+COUNTIF(V511,"NS")+COUNTIF(Z511,"NS")+COUNTIF(AD511,"NS")=3)),0,1)=1,Q511&lt;&gt;"NS",Q511&lt;&gt;"NA"),1,0)</f>
        <v>0</v>
      </c>
      <c r="BY511">
        <f>IF(COUNTIF(Q511,"=*")+COUNTIF(V511,"=*")+COUNTIF(Z511,"=*")+COUNTIF(AD511,"=*")&lt;&gt;SUM(COUNTIF(Q511,"NS")+COUNTIF(V511,"NS")+COUNTIF(Z511,"NS")+COUNTIF(AD511,"NS"),COUNTIF(Q511,"NA")+COUNTIF(V511,"NA")+COUNTIF(Z511,"NA")+COUNTIF(AD511,"NA")),1,0)</f>
        <v>0</v>
      </c>
      <c r="BZ511">
        <f>IF(SUM(BT511:BY511)&gt;0,1,0)</f>
        <v>0</v>
      </c>
      <c r="CD511">
        <f>IF(AND(M511=0,OR(SUM(S511,W511,AA511)&gt;0,COUNTIF(M511,"NS")+COUNTIF(S511,"NS")+COUNTIF(W511,"NS")+COUNTIF(AA511,"NS")&gt;0)),1,0)</f>
        <v>0</v>
      </c>
      <c r="CE511">
        <f>IF(OR(AND(M511="NS",SUM(S511,W511,AA511)&gt;0),AND(M511="NS",COUNTIF(M511,"NS")+COUNTIF(S511,"NS")+COUNTIF(W511,"NS")+COUNTIF(AA511,"NS")&lt;2)),1,0)</f>
        <v>0</v>
      </c>
      <c r="CF511">
        <f>IF(AND(M511="NA",OR(SUM(S511,W511,AA511)&gt;0,COUNTIF(M511,"NS")+COUNTIF(S511,"NS")+COUNTIF(W511,"NS")+COUNTIF(AA511,"NS")&gt;0,COUNTIF(M511,"NA")+COUNTIF(S511,"NA")+COUNTIF(W511,"NA")+COUNTIF(AA511,"NA")&gt;1)),1,0)</f>
        <v>0</v>
      </c>
      <c r="CG511">
        <f>IF(AND(COUNTBLANK(M511)+COUNTBLANK(S511)+COUNTBLANK(W511)+COUNTBLANK(AA511)&gt;0,COUNTBLANK(M511)+COUNTBLANK(S511)+COUNTBLANK(W511)+COUNTBLANK(AA511)&lt;4,M511&lt;&gt;"NA"),1,0)</f>
        <v>0</v>
      </c>
      <c r="CH511">
        <f>IF(AND(IF(OR(SUM(S511,W511,AA511)=M511,M511="",AND(M511&gt;0,COUNTIF(M511,"NS")+COUNTIF(S511,"NS")+COUNTIF(W511,"NS")+COUNTIF(AA511,"NS")=3)),0,1)=1,M511&lt;&gt;"NS",M511&lt;&gt;"NA"),1,0)</f>
        <v>0</v>
      </c>
      <c r="CI511">
        <f>IF(COUNTIF(M511,"=*")+COUNTIF(S511,"=*")+COUNTIF(W511,"=*")+COUNTIF(AA511,"=*")&lt;&gt;SUM(COUNTIF(M511,"NS")+COUNTIF(S511,"NS")+COUNTIF(W511,"NS")+COUNTIF(AA511,"NS"),COUNTIF(M511,"NA")+COUNTIF(S511,"NA")+COUNTIF(W511,"NA")+COUNTIF(AA511,"NA")),1,0)</f>
        <v>0</v>
      </c>
      <c r="CJ511">
        <f>IF(SUM(CD511:CI511)&gt;0,1,0)</f>
        <v>0</v>
      </c>
    </row>
    <row r="512" spans="1:88" ht="15" customHeight="1">
      <c r="A512" s="83"/>
      <c r="B512" s="15"/>
      <c r="C512" s="80" t="s">
        <v>132</v>
      </c>
      <c r="D512" s="320"/>
      <c r="E512" s="266"/>
      <c r="F512" s="266"/>
      <c r="G512" s="266"/>
      <c r="H512" s="266"/>
      <c r="I512" s="266"/>
      <c r="J512" s="266"/>
      <c r="K512" s="266"/>
      <c r="L512" s="267"/>
      <c r="M512" s="268"/>
      <c r="N512" s="267"/>
      <c r="O512" s="268"/>
      <c r="P512" s="267"/>
      <c r="Q512" s="268"/>
      <c r="R512" s="267"/>
      <c r="S512" s="268"/>
      <c r="T512" s="267"/>
      <c r="U512" s="220"/>
      <c r="V512" s="220"/>
      <c r="W512" s="268"/>
      <c r="X512" s="267"/>
      <c r="Y512" s="220"/>
      <c r="Z512" s="220"/>
      <c r="AA512" s="268"/>
      <c r="AB512" s="267"/>
      <c r="AC512" s="220"/>
      <c r="AD512" s="220"/>
    </row>
    <row r="513" spans="1:30" ht="15" customHeight="1">
      <c r="A513" s="83"/>
      <c r="B513" s="15"/>
      <c r="C513" s="80" t="s">
        <v>133</v>
      </c>
      <c r="D513" s="320"/>
      <c r="E513" s="266"/>
      <c r="F513" s="266"/>
      <c r="G513" s="266"/>
      <c r="H513" s="266"/>
      <c r="I513" s="266"/>
      <c r="J513" s="266"/>
      <c r="K513" s="266"/>
      <c r="L513" s="267"/>
      <c r="M513" s="268"/>
      <c r="N513" s="267"/>
      <c r="O513" s="268"/>
      <c r="P513" s="267"/>
      <c r="Q513" s="268"/>
      <c r="R513" s="267"/>
      <c r="S513" s="268"/>
      <c r="T513" s="267"/>
      <c r="U513" s="220"/>
      <c r="V513" s="220"/>
      <c r="W513" s="268"/>
      <c r="X513" s="267"/>
      <c r="Y513" s="220"/>
      <c r="Z513" s="220"/>
      <c r="AA513" s="268"/>
      <c r="AB513" s="267"/>
      <c r="AC513" s="220"/>
      <c r="AD513" s="220"/>
    </row>
    <row r="514" spans="1:30" ht="15" customHeight="1">
      <c r="A514" s="83"/>
      <c r="B514" s="15"/>
      <c r="C514" s="80" t="s">
        <v>134</v>
      </c>
      <c r="D514" s="320"/>
      <c r="E514" s="266"/>
      <c r="F514" s="266"/>
      <c r="G514" s="266"/>
      <c r="H514" s="266"/>
      <c r="I514" s="266"/>
      <c r="J514" s="266"/>
      <c r="K514" s="266"/>
      <c r="L514" s="267"/>
      <c r="M514" s="268"/>
      <c r="N514" s="267"/>
      <c r="O514" s="268"/>
      <c r="P514" s="267"/>
      <c r="Q514" s="268"/>
      <c r="R514" s="267"/>
      <c r="S514" s="268"/>
      <c r="T514" s="267"/>
      <c r="U514" s="220"/>
      <c r="V514" s="220"/>
      <c r="W514" s="268"/>
      <c r="X514" s="267"/>
      <c r="Y514" s="220"/>
      <c r="Z514" s="220"/>
      <c r="AA514" s="268"/>
      <c r="AB514" s="267"/>
      <c r="AC514" s="220"/>
      <c r="AD514" s="220"/>
    </row>
    <row r="515" spans="1:30" ht="15" customHeight="1">
      <c r="A515" s="71"/>
      <c r="B515" s="40"/>
      <c r="C515" s="80" t="s">
        <v>135</v>
      </c>
      <c r="D515" s="320"/>
      <c r="E515" s="266"/>
      <c r="F515" s="266"/>
      <c r="G515" s="266"/>
      <c r="H515" s="266"/>
      <c r="I515" s="266"/>
      <c r="J515" s="266"/>
      <c r="K515" s="266"/>
      <c r="L515" s="267"/>
      <c r="M515" s="268"/>
      <c r="N515" s="267"/>
      <c r="O515" s="268"/>
      <c r="P515" s="267"/>
      <c r="Q515" s="268"/>
      <c r="R515" s="267"/>
      <c r="S515" s="268"/>
      <c r="T515" s="267"/>
      <c r="U515" s="220"/>
      <c r="V515" s="220"/>
      <c r="W515" s="268"/>
      <c r="X515" s="267"/>
      <c r="Y515" s="220"/>
      <c r="Z515" s="220"/>
      <c r="AA515" s="268"/>
      <c r="AB515" s="267"/>
      <c r="AC515" s="220"/>
      <c r="AD515" s="220"/>
    </row>
    <row r="516" spans="1:30" ht="15" customHeight="1">
      <c r="A516" s="71"/>
      <c r="B516" s="40"/>
      <c r="C516" s="80" t="s">
        <v>136</v>
      </c>
      <c r="D516" s="320"/>
      <c r="E516" s="266"/>
      <c r="F516" s="266"/>
      <c r="G516" s="266"/>
      <c r="H516" s="266"/>
      <c r="I516" s="266"/>
      <c r="J516" s="266"/>
      <c r="K516" s="266"/>
      <c r="L516" s="267"/>
      <c r="M516" s="268"/>
      <c r="N516" s="267"/>
      <c r="O516" s="268"/>
      <c r="P516" s="267"/>
      <c r="Q516" s="268"/>
      <c r="R516" s="267"/>
      <c r="S516" s="268"/>
      <c r="T516" s="267"/>
      <c r="U516" s="220"/>
      <c r="V516" s="220"/>
      <c r="W516" s="268"/>
      <c r="X516" s="267"/>
      <c r="Y516" s="220"/>
      <c r="Z516" s="220"/>
      <c r="AA516" s="268"/>
      <c r="AB516" s="267"/>
      <c r="AC516" s="220"/>
      <c r="AD516" s="220"/>
    </row>
    <row r="517" spans="1:30" ht="15" customHeight="1">
      <c r="A517" s="71"/>
      <c r="B517" s="40"/>
      <c r="C517" s="80" t="s">
        <v>137</v>
      </c>
      <c r="D517" s="320"/>
      <c r="E517" s="266"/>
      <c r="F517" s="266"/>
      <c r="G517" s="266"/>
      <c r="H517" s="266"/>
      <c r="I517" s="266"/>
      <c r="J517" s="266"/>
      <c r="K517" s="266"/>
      <c r="L517" s="267"/>
      <c r="M517" s="268"/>
      <c r="N517" s="267"/>
      <c r="O517" s="268"/>
      <c r="P517" s="267"/>
      <c r="Q517" s="268"/>
      <c r="R517" s="267"/>
      <c r="S517" s="268"/>
      <c r="T517" s="267"/>
      <c r="U517" s="220"/>
      <c r="V517" s="220"/>
      <c r="W517" s="268"/>
      <c r="X517" s="267"/>
      <c r="Y517" s="220"/>
      <c r="Z517" s="220"/>
      <c r="AA517" s="268"/>
      <c r="AB517" s="267"/>
      <c r="AC517" s="220"/>
      <c r="AD517" s="220"/>
    </row>
    <row r="518" spans="1:30" ht="15" customHeight="1">
      <c r="A518" s="71"/>
      <c r="B518" s="40"/>
      <c r="C518" s="80" t="s">
        <v>138</v>
      </c>
      <c r="D518" s="320"/>
      <c r="E518" s="266"/>
      <c r="F518" s="266"/>
      <c r="G518" s="266"/>
      <c r="H518" s="266"/>
      <c r="I518" s="266"/>
      <c r="J518" s="266"/>
      <c r="K518" s="266"/>
      <c r="L518" s="267"/>
      <c r="M518" s="268"/>
      <c r="N518" s="267"/>
      <c r="O518" s="268"/>
      <c r="P518" s="267"/>
      <c r="Q518" s="268"/>
      <c r="R518" s="267"/>
      <c r="S518" s="268"/>
      <c r="T518" s="267"/>
      <c r="U518" s="220"/>
      <c r="V518" s="220"/>
      <c r="W518" s="268"/>
      <c r="X518" s="267"/>
      <c r="Y518" s="220"/>
      <c r="Z518" s="220"/>
      <c r="AA518" s="268"/>
      <c r="AB518" s="267"/>
      <c r="AC518" s="220"/>
      <c r="AD518" s="220"/>
    </row>
    <row r="519" spans="1:30" ht="15" customHeight="1">
      <c r="A519" s="71"/>
      <c r="B519" s="40"/>
      <c r="C519" s="80" t="s">
        <v>139</v>
      </c>
      <c r="D519" s="320"/>
      <c r="E519" s="266"/>
      <c r="F519" s="266"/>
      <c r="G519" s="266"/>
      <c r="H519" s="266"/>
      <c r="I519" s="266"/>
      <c r="J519" s="266"/>
      <c r="K519" s="266"/>
      <c r="L519" s="267"/>
      <c r="M519" s="268"/>
      <c r="N519" s="267"/>
      <c r="O519" s="268"/>
      <c r="P519" s="267"/>
      <c r="Q519" s="268"/>
      <c r="R519" s="267"/>
      <c r="S519" s="268"/>
      <c r="T519" s="267"/>
      <c r="U519" s="220"/>
      <c r="V519" s="220"/>
      <c r="W519" s="268"/>
      <c r="X519" s="267"/>
      <c r="Y519" s="220"/>
      <c r="Z519" s="220"/>
      <c r="AA519" s="268"/>
      <c r="AB519" s="267"/>
      <c r="AC519" s="220"/>
      <c r="AD519" s="220"/>
    </row>
    <row r="520" spans="1:30" ht="15" customHeight="1">
      <c r="A520" s="71"/>
      <c r="B520" s="40"/>
      <c r="C520" s="80" t="s">
        <v>140</v>
      </c>
      <c r="D520" s="320"/>
      <c r="E520" s="266"/>
      <c r="F520" s="266"/>
      <c r="G520" s="266"/>
      <c r="H520" s="266"/>
      <c r="I520" s="266"/>
      <c r="J520" s="266"/>
      <c r="K520" s="266"/>
      <c r="L520" s="267"/>
      <c r="M520" s="268"/>
      <c r="N520" s="267"/>
      <c r="O520" s="268"/>
      <c r="P520" s="267"/>
      <c r="Q520" s="268"/>
      <c r="R520" s="267"/>
      <c r="S520" s="268"/>
      <c r="T520" s="267"/>
      <c r="U520" s="220"/>
      <c r="V520" s="220"/>
      <c r="W520" s="268"/>
      <c r="X520" s="267"/>
      <c r="Y520" s="220"/>
      <c r="Z520" s="220"/>
      <c r="AA520" s="268"/>
      <c r="AB520" s="267"/>
      <c r="AC520" s="220"/>
      <c r="AD520" s="220"/>
    </row>
    <row r="521" spans="1:30" ht="15" customHeight="1">
      <c r="A521" s="71"/>
      <c r="B521" s="40"/>
      <c r="C521" s="80" t="s">
        <v>141</v>
      </c>
      <c r="D521" s="320"/>
      <c r="E521" s="266"/>
      <c r="F521" s="266"/>
      <c r="G521" s="266"/>
      <c r="H521" s="266"/>
      <c r="I521" s="266"/>
      <c r="J521" s="266"/>
      <c r="K521" s="266"/>
      <c r="L521" s="267"/>
      <c r="M521" s="268"/>
      <c r="N521" s="267"/>
      <c r="O521" s="268"/>
      <c r="P521" s="267"/>
      <c r="Q521" s="268"/>
      <c r="R521" s="267"/>
      <c r="S521" s="268"/>
      <c r="T521" s="267"/>
      <c r="U521" s="220"/>
      <c r="V521" s="220"/>
      <c r="W521" s="268"/>
      <c r="X521" s="267"/>
      <c r="Y521" s="220"/>
      <c r="Z521" s="220"/>
      <c r="AA521" s="268"/>
      <c r="AB521" s="267"/>
      <c r="AC521" s="220"/>
      <c r="AD521" s="220"/>
    </row>
    <row r="522" spans="1:30" ht="15" customHeight="1">
      <c r="A522" s="71"/>
      <c r="B522" s="40"/>
      <c r="C522" s="80" t="s">
        <v>142</v>
      </c>
      <c r="D522" s="320"/>
      <c r="E522" s="266"/>
      <c r="F522" s="266"/>
      <c r="G522" s="266"/>
      <c r="H522" s="266"/>
      <c r="I522" s="266"/>
      <c r="J522" s="266"/>
      <c r="K522" s="266"/>
      <c r="L522" s="267"/>
      <c r="M522" s="268"/>
      <c r="N522" s="267"/>
      <c r="O522" s="268"/>
      <c r="P522" s="267"/>
      <c r="Q522" s="268"/>
      <c r="R522" s="267"/>
      <c r="S522" s="268"/>
      <c r="T522" s="267"/>
      <c r="U522" s="220"/>
      <c r="V522" s="220"/>
      <c r="W522" s="268"/>
      <c r="X522" s="267"/>
      <c r="Y522" s="220"/>
      <c r="Z522" s="220"/>
      <c r="AA522" s="268"/>
      <c r="AB522" s="267"/>
      <c r="AC522" s="220"/>
      <c r="AD522" s="220"/>
    </row>
    <row r="523" spans="1:30" ht="15" customHeight="1">
      <c r="A523" s="71"/>
      <c r="B523" s="40"/>
      <c r="C523" s="80" t="s">
        <v>143</v>
      </c>
      <c r="D523" s="320"/>
      <c r="E523" s="266"/>
      <c r="F523" s="266"/>
      <c r="G523" s="266"/>
      <c r="H523" s="266"/>
      <c r="I523" s="266"/>
      <c r="J523" s="266"/>
      <c r="K523" s="266"/>
      <c r="L523" s="267"/>
      <c r="M523" s="268"/>
      <c r="N523" s="267"/>
      <c r="O523" s="268"/>
      <c r="P523" s="267"/>
      <c r="Q523" s="268"/>
      <c r="R523" s="267"/>
      <c r="S523" s="268"/>
      <c r="T523" s="267"/>
      <c r="U523" s="220"/>
      <c r="V523" s="220"/>
      <c r="W523" s="268"/>
      <c r="X523" s="267"/>
      <c r="Y523" s="220"/>
      <c r="Z523" s="220"/>
      <c r="AA523" s="268"/>
      <c r="AB523" s="267"/>
      <c r="AC523" s="220"/>
      <c r="AD523" s="220"/>
    </row>
    <row r="524" spans="1:30" ht="15" customHeight="1">
      <c r="A524" s="71"/>
      <c r="B524" s="40"/>
      <c r="C524" s="80" t="s">
        <v>144</v>
      </c>
      <c r="D524" s="320"/>
      <c r="E524" s="266"/>
      <c r="F524" s="266"/>
      <c r="G524" s="266"/>
      <c r="H524" s="266"/>
      <c r="I524" s="266"/>
      <c r="J524" s="266"/>
      <c r="K524" s="266"/>
      <c r="L524" s="267"/>
      <c r="M524" s="268"/>
      <c r="N524" s="267"/>
      <c r="O524" s="268"/>
      <c r="P524" s="267"/>
      <c r="Q524" s="268"/>
      <c r="R524" s="267"/>
      <c r="S524" s="268"/>
      <c r="T524" s="267"/>
      <c r="U524" s="220"/>
      <c r="V524" s="220"/>
      <c r="W524" s="268"/>
      <c r="X524" s="267"/>
      <c r="Y524" s="220"/>
      <c r="Z524" s="220"/>
      <c r="AA524" s="268"/>
      <c r="AB524" s="267"/>
      <c r="AC524" s="220"/>
      <c r="AD524" s="220"/>
    </row>
    <row r="525" spans="1:30" ht="15" customHeight="1">
      <c r="A525" s="71"/>
      <c r="B525" s="40"/>
      <c r="C525" s="80" t="s">
        <v>145</v>
      </c>
      <c r="D525" s="320"/>
      <c r="E525" s="266"/>
      <c r="F525" s="266"/>
      <c r="G525" s="266"/>
      <c r="H525" s="266"/>
      <c r="I525" s="266"/>
      <c r="J525" s="266"/>
      <c r="K525" s="266"/>
      <c r="L525" s="267"/>
      <c r="M525" s="268"/>
      <c r="N525" s="267"/>
      <c r="O525" s="268"/>
      <c r="P525" s="267"/>
      <c r="Q525" s="268"/>
      <c r="R525" s="267"/>
      <c r="S525" s="268"/>
      <c r="T525" s="267"/>
      <c r="U525" s="220"/>
      <c r="V525" s="220"/>
      <c r="W525" s="268"/>
      <c r="X525" s="267"/>
      <c r="Y525" s="220"/>
      <c r="Z525" s="220"/>
      <c r="AA525" s="268"/>
      <c r="AB525" s="267"/>
      <c r="AC525" s="220"/>
      <c r="AD525" s="220"/>
    </row>
    <row r="526" spans="1:30" ht="15" customHeight="1">
      <c r="A526" s="71"/>
      <c r="B526" s="40"/>
      <c r="C526" s="80" t="s">
        <v>146</v>
      </c>
      <c r="D526" s="320"/>
      <c r="E526" s="266"/>
      <c r="F526" s="266"/>
      <c r="G526" s="266"/>
      <c r="H526" s="266"/>
      <c r="I526" s="266"/>
      <c r="J526" s="266"/>
      <c r="K526" s="266"/>
      <c r="L526" s="267"/>
      <c r="M526" s="268"/>
      <c r="N526" s="267"/>
      <c r="O526" s="268"/>
      <c r="P526" s="267"/>
      <c r="Q526" s="268"/>
      <c r="R526" s="267"/>
      <c r="S526" s="268"/>
      <c r="T526" s="267"/>
      <c r="U526" s="220"/>
      <c r="V526" s="220"/>
      <c r="W526" s="268"/>
      <c r="X526" s="267"/>
      <c r="Y526" s="220"/>
      <c r="Z526" s="220"/>
      <c r="AA526" s="268"/>
      <c r="AB526" s="267"/>
      <c r="AC526" s="220"/>
      <c r="AD526" s="220"/>
    </row>
    <row r="527" spans="1:30" ht="15" customHeight="1">
      <c r="A527" s="71"/>
      <c r="B527" s="40"/>
      <c r="C527" s="80" t="s">
        <v>147</v>
      </c>
      <c r="D527" s="320"/>
      <c r="E527" s="266"/>
      <c r="F527" s="266"/>
      <c r="G527" s="266"/>
      <c r="H527" s="266"/>
      <c r="I527" s="266"/>
      <c r="J527" s="266"/>
      <c r="K527" s="266"/>
      <c r="L527" s="267"/>
      <c r="M527" s="268"/>
      <c r="N527" s="267"/>
      <c r="O527" s="268"/>
      <c r="P527" s="267"/>
      <c r="Q527" s="268"/>
      <c r="R527" s="267"/>
      <c r="S527" s="268"/>
      <c r="T527" s="267"/>
      <c r="U527" s="220"/>
      <c r="V527" s="220"/>
      <c r="W527" s="268"/>
      <c r="X527" s="267"/>
      <c r="Y527" s="220"/>
      <c r="Z527" s="220"/>
      <c r="AA527" s="268"/>
      <c r="AB527" s="267"/>
      <c r="AC527" s="220"/>
      <c r="AD527" s="220"/>
    </row>
    <row r="528" spans="1:30" ht="15" customHeight="1">
      <c r="A528" s="71"/>
      <c r="B528" s="40"/>
      <c r="C528" s="80" t="s">
        <v>148</v>
      </c>
      <c r="D528" s="320"/>
      <c r="E528" s="266"/>
      <c r="F528" s="266"/>
      <c r="G528" s="266"/>
      <c r="H528" s="266"/>
      <c r="I528" s="266"/>
      <c r="J528" s="266"/>
      <c r="K528" s="266"/>
      <c r="L528" s="267"/>
      <c r="M528" s="268"/>
      <c r="N528" s="267"/>
      <c r="O528" s="268"/>
      <c r="P528" s="267"/>
      <c r="Q528" s="268"/>
      <c r="R528" s="267"/>
      <c r="S528" s="268"/>
      <c r="T528" s="267"/>
      <c r="U528" s="220"/>
      <c r="V528" s="220"/>
      <c r="W528" s="268"/>
      <c r="X528" s="267"/>
      <c r="Y528" s="220"/>
      <c r="Z528" s="220"/>
      <c r="AA528" s="268"/>
      <c r="AB528" s="267"/>
      <c r="AC528" s="220"/>
      <c r="AD528" s="220"/>
    </row>
    <row r="529" spans="1:37" ht="15" customHeight="1">
      <c r="A529" s="71"/>
      <c r="B529" s="40"/>
      <c r="C529" s="80" t="s">
        <v>149</v>
      </c>
      <c r="D529" s="320"/>
      <c r="E529" s="266"/>
      <c r="F529" s="266"/>
      <c r="G529" s="266"/>
      <c r="H529" s="266"/>
      <c r="I529" s="266"/>
      <c r="J529" s="266"/>
      <c r="K529" s="266"/>
      <c r="L529" s="267"/>
      <c r="M529" s="268"/>
      <c r="N529" s="267"/>
      <c r="O529" s="268"/>
      <c r="P529" s="267"/>
      <c r="Q529" s="268"/>
      <c r="R529" s="267"/>
      <c r="S529" s="268"/>
      <c r="T529" s="267"/>
      <c r="U529" s="220"/>
      <c r="V529" s="220"/>
      <c r="W529" s="268"/>
      <c r="X529" s="267"/>
      <c r="Y529" s="220"/>
      <c r="Z529" s="220"/>
      <c r="AA529" s="268"/>
      <c r="AB529" s="267"/>
      <c r="AC529" s="220"/>
      <c r="AD529" s="220"/>
    </row>
    <row r="530" spans="1:37" ht="15" customHeight="1">
      <c r="A530" s="71"/>
      <c r="B530" s="40"/>
      <c r="C530" s="80" t="s">
        <v>150</v>
      </c>
      <c r="D530" s="320"/>
      <c r="E530" s="266"/>
      <c r="F530" s="266"/>
      <c r="G530" s="266"/>
      <c r="H530" s="266"/>
      <c r="I530" s="266"/>
      <c r="J530" s="266"/>
      <c r="K530" s="266"/>
      <c r="L530" s="267"/>
      <c r="M530" s="268"/>
      <c r="N530" s="267"/>
      <c r="O530" s="268"/>
      <c r="P530" s="267"/>
      <c r="Q530" s="268"/>
      <c r="R530" s="267"/>
      <c r="S530" s="268"/>
      <c r="T530" s="267"/>
      <c r="U530" s="220"/>
      <c r="V530" s="220"/>
      <c r="W530" s="268"/>
      <c r="X530" s="267"/>
      <c r="Y530" s="220"/>
      <c r="Z530" s="220"/>
      <c r="AA530" s="268"/>
      <c r="AB530" s="267"/>
      <c r="AC530" s="220"/>
      <c r="AD530" s="220"/>
    </row>
    <row r="531" spans="1:37" ht="15" customHeight="1">
      <c r="A531" s="83"/>
      <c r="B531" s="15"/>
      <c r="C531" s="80" t="s">
        <v>151</v>
      </c>
      <c r="D531" s="320"/>
      <c r="E531" s="266"/>
      <c r="F531" s="266"/>
      <c r="G531" s="266"/>
      <c r="H531" s="266"/>
      <c r="I531" s="266"/>
      <c r="J531" s="266"/>
      <c r="K531" s="266"/>
      <c r="L531" s="267"/>
      <c r="M531" s="268"/>
      <c r="N531" s="267"/>
      <c r="O531" s="268"/>
      <c r="P531" s="267"/>
      <c r="Q531" s="268"/>
      <c r="R531" s="267"/>
      <c r="S531" s="268"/>
      <c r="T531" s="267"/>
      <c r="U531" s="220"/>
      <c r="V531" s="220"/>
      <c r="W531" s="268"/>
      <c r="X531" s="267"/>
      <c r="Y531" s="220"/>
      <c r="Z531" s="220"/>
      <c r="AA531" s="268"/>
      <c r="AB531" s="267"/>
      <c r="AC531" s="220"/>
      <c r="AD531" s="220"/>
    </row>
    <row r="532" spans="1:37" ht="15" customHeight="1">
      <c r="A532" s="83"/>
      <c r="B532" s="15"/>
      <c r="C532" s="80" t="s">
        <v>152</v>
      </c>
      <c r="D532" s="320"/>
      <c r="E532" s="266"/>
      <c r="F532" s="266"/>
      <c r="G532" s="266"/>
      <c r="H532" s="266"/>
      <c r="I532" s="266"/>
      <c r="J532" s="266"/>
      <c r="K532" s="266"/>
      <c r="L532" s="267"/>
      <c r="M532" s="268"/>
      <c r="N532" s="267"/>
      <c r="O532" s="268"/>
      <c r="P532" s="267"/>
      <c r="Q532" s="268"/>
      <c r="R532" s="267"/>
      <c r="S532" s="268"/>
      <c r="T532" s="267"/>
      <c r="U532" s="220"/>
      <c r="V532" s="220"/>
      <c r="W532" s="268"/>
      <c r="X532" s="267"/>
      <c r="Y532" s="220"/>
      <c r="Z532" s="220"/>
      <c r="AA532" s="268"/>
      <c r="AB532" s="267"/>
      <c r="AC532" s="220"/>
      <c r="AD532" s="220"/>
    </row>
    <row r="533" spans="1:37" ht="15" customHeight="1">
      <c r="A533" s="83"/>
      <c r="B533" s="15"/>
      <c r="C533" s="80" t="s">
        <v>153</v>
      </c>
      <c r="D533" s="320"/>
      <c r="E533" s="266"/>
      <c r="F533" s="266"/>
      <c r="G533" s="266"/>
      <c r="H533" s="266"/>
      <c r="I533" s="266"/>
      <c r="J533" s="266"/>
      <c r="K533" s="266"/>
      <c r="L533" s="267"/>
      <c r="M533" s="268"/>
      <c r="N533" s="267"/>
      <c r="O533" s="268"/>
      <c r="P533" s="267"/>
      <c r="Q533" s="268"/>
      <c r="R533" s="267"/>
      <c r="S533" s="268"/>
      <c r="T533" s="267"/>
      <c r="U533" s="220"/>
      <c r="V533" s="220"/>
      <c r="W533" s="268"/>
      <c r="X533" s="267"/>
      <c r="Y533" s="220"/>
      <c r="Z533" s="220"/>
      <c r="AA533" s="268"/>
      <c r="AB533" s="267"/>
      <c r="AC533" s="220"/>
      <c r="AD533" s="220"/>
    </row>
    <row r="534" spans="1:37" ht="15" customHeight="1">
      <c r="A534" s="83"/>
      <c r="B534" s="15"/>
      <c r="C534" s="80" t="s">
        <v>154</v>
      </c>
      <c r="D534" s="320"/>
      <c r="E534" s="266"/>
      <c r="F534" s="266"/>
      <c r="G534" s="266"/>
      <c r="H534" s="266"/>
      <c r="I534" s="266"/>
      <c r="J534" s="266"/>
      <c r="K534" s="266"/>
      <c r="L534" s="267"/>
      <c r="M534" s="268"/>
      <c r="N534" s="267"/>
      <c r="O534" s="268"/>
      <c r="P534" s="267"/>
      <c r="Q534" s="268"/>
      <c r="R534" s="267"/>
      <c r="S534" s="268"/>
      <c r="T534" s="267"/>
      <c r="U534" s="220"/>
      <c r="V534" s="220"/>
      <c r="W534" s="268"/>
      <c r="X534" s="267"/>
      <c r="Y534" s="220"/>
      <c r="Z534" s="220"/>
      <c r="AA534" s="268"/>
      <c r="AB534" s="267"/>
      <c r="AC534" s="220"/>
      <c r="AD534" s="220"/>
    </row>
    <row r="535" spans="1:37" ht="15" customHeight="1">
      <c r="A535" s="83"/>
      <c r="B535" s="15"/>
      <c r="C535" s="80" t="s">
        <v>155</v>
      </c>
      <c r="D535" s="320"/>
      <c r="E535" s="266"/>
      <c r="F535" s="266"/>
      <c r="G535" s="266"/>
      <c r="H535" s="266"/>
      <c r="I535" s="266"/>
      <c r="J535" s="266"/>
      <c r="K535" s="266"/>
      <c r="L535" s="267"/>
      <c r="M535" s="268"/>
      <c r="N535" s="267"/>
      <c r="O535" s="268"/>
      <c r="P535" s="267"/>
      <c r="Q535" s="268"/>
      <c r="R535" s="267"/>
      <c r="S535" s="268"/>
      <c r="T535" s="267"/>
      <c r="U535" s="220"/>
      <c r="V535" s="220"/>
      <c r="W535" s="268"/>
      <c r="X535" s="267"/>
      <c r="Y535" s="220"/>
      <c r="Z535" s="220"/>
      <c r="AA535" s="268"/>
      <c r="AB535" s="267"/>
      <c r="AC535" s="220"/>
      <c r="AD535" s="220"/>
    </row>
    <row r="536" spans="1:37" ht="15" customHeight="1">
      <c r="A536" s="83"/>
      <c r="B536" s="15"/>
      <c r="C536" s="15"/>
      <c r="D536" s="15"/>
      <c r="E536" s="15"/>
      <c r="F536" s="15"/>
      <c r="G536" s="15"/>
      <c r="H536" s="15"/>
      <c r="I536" s="15"/>
      <c r="J536" s="15"/>
      <c r="K536" s="15"/>
      <c r="L536" s="81" t="s">
        <v>211</v>
      </c>
      <c r="M536" s="268">
        <f>IF(AND(SUM(M511:M535)=0,COUNTIF(M511:M535,"NS")&gt;0),"NS",IF(AND(SUM(M511:M535)=0, COUNTIF(M511:M535,"NA")&gt;0),"NA",SUM(M511:M535)))</f>
        <v>0</v>
      </c>
      <c r="N536" s="267"/>
      <c r="O536" s="268">
        <f>IF(AND(SUM(O511:O535)=0,COUNTIF(O511:O535,"NS")&gt;0),"NS",IF(AND(SUM(O511:O535)=0, COUNTIF(O511:O535,"NA")&gt;0),"NA",SUM(O511:O535)))</f>
        <v>0</v>
      </c>
      <c r="P536" s="267"/>
      <c r="Q536" s="268">
        <f>IF(AND(SUM(Q511:Q535)=0,COUNTIF(Q511:Q535,"NS")&gt;0),"NS",IF(AND(SUM(Q511:Q535)=0, COUNTIF(Q511:Q535,"NA")&gt;0),"NA",SUM(Q511:Q535)))</f>
        <v>0</v>
      </c>
      <c r="R536" s="267"/>
      <c r="S536" s="268">
        <f>IF(AND(SUM(S511:S535)=0,COUNTIF(S511:S535,"NS")&gt;0),"NS",IF(AND(SUM(S511:S535)=0, COUNTIF(S511:S535,"NA")&gt;0),"NA",SUM(S511:S535)))</f>
        <v>0</v>
      </c>
      <c r="T536" s="267"/>
      <c r="U536" s="220">
        <f>IF(AND(SUM(U511:U535)=0,COUNTIF(U511:U535,"NS")&gt;0),"NS",IF(AND(SUM(U511:U535)=0, COUNTIF(U511:U535,"NA")&gt;0),"NA",SUM(U511:U535)))</f>
        <v>0</v>
      </c>
      <c r="V536" s="220">
        <f>IF(AND(SUM(V511:V535)=0,COUNTIF(V511:V535,"NS")&gt;0),"NS",IF(AND(SUM(V511:V535)=0, COUNTIF(V511:V535,"NA")&gt;0),"NA",SUM(V511:V535)))</f>
        <v>0</v>
      </c>
      <c r="W536" s="268">
        <f>IF(AND(SUM(W511:W535)=0,COUNTIF(W511:W535,"NS")&gt;0),"NS",IF(AND(SUM(W511:W535)=0, COUNTIF(W511:W535,"NA")&gt;0),"NA",SUM(W511:W535)))</f>
        <v>0</v>
      </c>
      <c r="X536" s="267"/>
      <c r="Y536" s="220">
        <f>IF(AND(SUM(Y511:Y535)=0,COUNTIF(Y511:Y535,"NS")&gt;0),"NS",IF(AND(SUM(Y511:Y535)=0, COUNTIF(Y511:Y535,"NA")&gt;0),"NA",SUM(Y511:Y535)))</f>
        <v>0</v>
      </c>
      <c r="Z536" s="220">
        <f>IF(AND(SUM(Z511:Z535)=0,COUNTIF(Z511:Z535,"NS")&gt;0),"NS",IF(AND(SUM(Z511:Z535)=0, COUNTIF(Z511:Z535,"NA")&gt;0),"NA",SUM(Z511:Z535)))</f>
        <v>0</v>
      </c>
      <c r="AA536" s="268">
        <f>IF(AND(SUM(AA511:AA535)=0,COUNTIF(AA511:AA535,"NS")&gt;0),"NS",IF(AND(SUM(AA511:AA535)=0, COUNTIF(AA511:AA535,"NA")&gt;0),"NA",SUM(AA511:AA535)))</f>
        <v>0</v>
      </c>
      <c r="AB536" s="267"/>
      <c r="AC536" s="220">
        <f>IF(AND(SUM(AC511:AC535)=0,COUNTIF(AC511:AC535,"NS")&gt;0),"NS",IF(AND(SUM(AC511:AC535)=0, COUNTIF(AC511:AC535,"NA")&gt;0),"NA",SUM(AC511:AC535)))</f>
        <v>0</v>
      </c>
      <c r="AD536" s="220">
        <f>IF(AND(SUM(AD511:AD535)=0,COUNTIF(AD511:AD535,"NS")&gt;0),"NS",IF(AND(SUM(AD511:AD535)=0, COUNTIF(AD511:AD535,"NA")&gt;0),"NA",SUM(AD511:AD535)))</f>
        <v>0</v>
      </c>
    </row>
    <row r="537" spans="1:37" ht="15" customHeight="1">
      <c r="A537" s="83"/>
      <c r="B537" s="15"/>
      <c r="C537" s="15"/>
      <c r="D537" s="15"/>
      <c r="E537" s="15"/>
      <c r="F537" s="15"/>
      <c r="G537" s="15"/>
      <c r="H537" s="15"/>
      <c r="I537" s="15"/>
      <c r="J537" s="15"/>
      <c r="K537" s="15"/>
      <c r="L537" s="81"/>
      <c r="M537" s="223"/>
      <c r="N537" s="223"/>
      <c r="O537" s="216"/>
      <c r="P537" s="216"/>
      <c r="Q537" s="216"/>
      <c r="R537" s="216"/>
      <c r="S537" s="223"/>
      <c r="T537" s="223"/>
      <c r="U537" s="216"/>
      <c r="V537" s="216"/>
      <c r="W537" s="223"/>
      <c r="X537" s="223"/>
      <c r="Y537" s="216"/>
      <c r="Z537" s="216"/>
      <c r="AA537" s="223"/>
      <c r="AB537" s="223"/>
      <c r="AC537" s="216"/>
      <c r="AD537" s="216"/>
      <c r="AF537">
        <f>IF(SUM(AF511:AF536,AP511:AP536,AZ511:AZ536,BJ511:BJ536,BT511:BT536,CD511:CD536)&gt;0,1,0)</f>
        <v>0</v>
      </c>
      <c r="AG537">
        <f>IF(SUM(AG511:AG536,AQ511:AQ536,BA511:BA536,BK511:BK536,BU511:BU536,CE511:CE536)&gt;0,2,0)</f>
        <v>0</v>
      </c>
      <c r="AH537">
        <f>IF(SUM(AH511:AH536,AR511:AR536,BB511:BB536,BL511:BL536,BV511:BV536,CF511:CF536)&gt;0,4,0)</f>
        <v>0</v>
      </c>
      <c r="AI537">
        <f>IF(SUM(AI511:AI536,AS511:AS536,BC511:BC536,BM511:BM536,BW511:BW536,CG511:CG536)&gt;0,4,0)</f>
        <v>0</v>
      </c>
      <c r="AJ537">
        <f>IF(SUM(AJ511:AJ536,AT511:AT536,BD511:BD536,BN511:BN536,BX511:BX536,CH511:CH536)&gt;0,5,0)</f>
        <v>0</v>
      </c>
      <c r="AK537">
        <f>IF(SUM(AK511:AK536,AU511:AU536,BE511:BE536,BO511:BO536,BY511:BY536,CI511:CI536)&gt;0,6,0)</f>
        <v>0</v>
      </c>
    </row>
    <row r="538" spans="1:37" ht="24" customHeight="1">
      <c r="A538" s="83"/>
      <c r="B538" s="15"/>
      <c r="C538" s="321" t="s">
        <v>187</v>
      </c>
      <c r="D538" s="256"/>
      <c r="E538" s="256"/>
      <c r="F538" s="256"/>
      <c r="G538" s="256"/>
      <c r="H538" s="256"/>
      <c r="I538" s="256"/>
      <c r="J538" s="256"/>
      <c r="K538" s="256"/>
      <c r="L538" s="256"/>
      <c r="M538" s="256"/>
      <c r="N538" s="256"/>
      <c r="O538" s="256"/>
      <c r="P538" s="256"/>
      <c r="Q538" s="256"/>
      <c r="R538" s="256"/>
      <c r="S538" s="256"/>
      <c r="T538" s="256"/>
      <c r="U538" s="256"/>
      <c r="V538" s="256"/>
      <c r="W538" s="256"/>
      <c r="X538" s="256"/>
      <c r="Y538" s="256"/>
      <c r="Z538" s="256"/>
      <c r="AA538" s="256"/>
      <c r="AB538" s="256"/>
      <c r="AC538" s="256"/>
      <c r="AD538" s="256"/>
      <c r="AH538">
        <f>SUM(AF537:AH537)</f>
        <v>0</v>
      </c>
      <c r="AK538">
        <f>SUM(AI537:AK537)</f>
        <v>0</v>
      </c>
    </row>
    <row r="539" spans="1:37" ht="60" customHeight="1">
      <c r="A539" s="83"/>
      <c r="B539" s="15"/>
      <c r="C539" s="322"/>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c r="AC539" s="323"/>
      <c r="AD539" s="324"/>
      <c r="AH539" t="e">
        <f ca="1">CAMBIAR(AH538,0,"",1,"El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9" t="e">
        <f ca="1">CAMBIAR(AK538,0,"",4,"Hay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40" spans="1:37" ht="15" customHeight="1">
      <c r="A540" s="71"/>
      <c r="B540" s="40"/>
      <c r="C540" s="246" t="e">
        <f ca="1">AH539</f>
        <v>#NAME?</v>
      </c>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row>
    <row r="541" spans="1:37" ht="15" customHeight="1">
      <c r="A541" s="71"/>
      <c r="B541" s="40"/>
      <c r="C541" s="249" t="e">
        <f ca="1">AK539</f>
        <v>#NAME?</v>
      </c>
      <c r="D541" s="17"/>
      <c r="E541" s="17"/>
      <c r="F541" s="17"/>
      <c r="G541" s="17"/>
      <c r="H541" s="17"/>
      <c r="I541" s="17"/>
      <c r="J541" s="17"/>
      <c r="K541" s="17"/>
      <c r="L541" s="17"/>
      <c r="M541" s="17"/>
      <c r="N541" s="17"/>
      <c r="O541" s="17"/>
      <c r="P541" s="17"/>
      <c r="Q541" s="17"/>
      <c r="R541" s="96"/>
      <c r="S541" s="227"/>
      <c r="T541" s="227"/>
      <c r="U541" s="227"/>
      <c r="V541" s="227"/>
      <c r="W541" s="227"/>
      <c r="X541" s="227"/>
      <c r="Y541" s="227"/>
      <c r="Z541" s="227"/>
      <c r="AA541" s="227"/>
      <c r="AB541" s="227"/>
      <c r="AC541" s="227"/>
      <c r="AD541" s="227"/>
    </row>
    <row r="542" spans="1:37" ht="15" customHeight="1">
      <c r="A542" s="71"/>
      <c r="B542" s="40"/>
      <c r="C542" s="100"/>
      <c r="D542" s="17"/>
      <c r="E542" s="17"/>
      <c r="F542" s="17"/>
      <c r="G542" s="17"/>
      <c r="H542" s="17"/>
      <c r="I542" s="17"/>
      <c r="J542" s="17"/>
      <c r="K542" s="17"/>
      <c r="L542" s="17"/>
      <c r="M542" s="17"/>
      <c r="N542" s="17"/>
      <c r="O542" s="17"/>
      <c r="P542" s="17"/>
      <c r="Q542" s="17"/>
      <c r="R542" s="96"/>
      <c r="S542" s="227"/>
      <c r="T542" s="227"/>
      <c r="U542" s="227"/>
      <c r="V542" s="227"/>
      <c r="W542" s="227"/>
      <c r="X542" s="227"/>
      <c r="Y542" s="227"/>
      <c r="Z542" s="227"/>
      <c r="AA542" s="227"/>
      <c r="AB542" s="227"/>
      <c r="AC542" s="227"/>
      <c r="AD542" s="227"/>
    </row>
    <row r="543" spans="1:37" ht="15" customHeight="1">
      <c r="A543" s="71"/>
      <c r="B543" s="40"/>
      <c r="C543" s="100"/>
      <c r="D543" s="17"/>
      <c r="E543" s="17"/>
      <c r="F543" s="17"/>
      <c r="G543" s="17"/>
      <c r="H543" s="17"/>
      <c r="I543" s="17"/>
      <c r="J543" s="17"/>
      <c r="K543" s="17"/>
      <c r="L543" s="17"/>
      <c r="M543" s="17"/>
      <c r="N543" s="17"/>
      <c r="O543" s="17"/>
      <c r="P543" s="17"/>
      <c r="Q543" s="17"/>
      <c r="R543" s="96"/>
      <c r="S543" s="227"/>
      <c r="T543" s="227"/>
      <c r="U543" s="227"/>
      <c r="V543" s="227"/>
      <c r="W543" s="227"/>
      <c r="X543" s="227"/>
      <c r="Y543" s="227"/>
      <c r="Z543" s="227"/>
      <c r="AA543" s="227"/>
      <c r="AB543" s="227"/>
      <c r="AC543" s="227"/>
      <c r="AD543" s="227"/>
    </row>
    <row r="544" spans="1:37" ht="15" customHeight="1">
      <c r="A544" s="71"/>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row>
    <row r="545" spans="1:38" ht="15" customHeight="1">
      <c r="A545" s="71"/>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row>
    <row r="546" spans="1:38" ht="24" customHeight="1">
      <c r="A546" s="72" t="s">
        <v>342</v>
      </c>
      <c r="B546" s="326" t="s">
        <v>343</v>
      </c>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c r="AC546" s="256"/>
      <c r="AD546" s="256"/>
    </row>
    <row r="547" spans="1:38" ht="36" customHeight="1">
      <c r="A547" s="83"/>
      <c r="B547" s="15"/>
      <c r="C547" s="321" t="s">
        <v>344</v>
      </c>
      <c r="D547" s="256"/>
      <c r="E547" s="256"/>
      <c r="F547" s="256"/>
      <c r="G547" s="256"/>
      <c r="H547" s="256"/>
      <c r="I547" s="256"/>
      <c r="J547" s="256"/>
      <c r="K547" s="256"/>
      <c r="L547" s="256"/>
      <c r="M547" s="256"/>
      <c r="N547" s="256"/>
      <c r="O547" s="256"/>
      <c r="P547" s="256"/>
      <c r="Q547" s="256"/>
      <c r="R547" s="256"/>
      <c r="S547" s="256"/>
      <c r="T547" s="256"/>
      <c r="U547" s="256"/>
      <c r="V547" s="256"/>
      <c r="W547" s="256"/>
      <c r="X547" s="256"/>
      <c r="Y547" s="256"/>
      <c r="Z547" s="256"/>
      <c r="AA547" s="256"/>
      <c r="AB547" s="256"/>
      <c r="AC547" s="256"/>
      <c r="AD547" s="256"/>
    </row>
    <row r="548" spans="1:38" ht="36" customHeight="1">
      <c r="A548" s="83"/>
      <c r="B548" s="15"/>
      <c r="C548" s="321" t="s">
        <v>345</v>
      </c>
      <c r="D548" s="256"/>
      <c r="E548" s="256"/>
      <c r="F548" s="256"/>
      <c r="G548" s="256"/>
      <c r="H548" s="256"/>
      <c r="I548" s="256"/>
      <c r="J548" s="256"/>
      <c r="K548" s="256"/>
      <c r="L548" s="256"/>
      <c r="M548" s="256"/>
      <c r="N548" s="256"/>
      <c r="O548" s="256"/>
      <c r="P548" s="256"/>
      <c r="Q548" s="256"/>
      <c r="R548" s="256"/>
      <c r="S548" s="256"/>
      <c r="T548" s="256"/>
      <c r="U548" s="256"/>
      <c r="V548" s="256"/>
      <c r="W548" s="256"/>
      <c r="X548" s="256"/>
      <c r="Y548" s="256"/>
      <c r="Z548" s="256"/>
      <c r="AA548" s="256"/>
      <c r="AB548" s="256"/>
      <c r="AC548" s="256"/>
      <c r="AD548" s="256"/>
    </row>
    <row r="549" spans="1:38" ht="36" customHeight="1">
      <c r="A549" s="83"/>
      <c r="B549" s="15"/>
      <c r="C549" s="386" t="s">
        <v>346</v>
      </c>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c r="AC549" s="329"/>
      <c r="AD549" s="329"/>
    </row>
    <row r="550" spans="1:38" ht="15" customHeight="1">
      <c r="A550" s="83"/>
      <c r="B550" s="15"/>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9"/>
    </row>
    <row r="551" spans="1:38" ht="24" customHeight="1">
      <c r="A551" s="83"/>
      <c r="B551" s="15"/>
      <c r="C551" s="346" t="s">
        <v>347</v>
      </c>
      <c r="D551" s="278"/>
      <c r="E551" s="278"/>
      <c r="F551" s="278"/>
      <c r="G551" s="278"/>
      <c r="H551" s="278"/>
      <c r="I551" s="278"/>
      <c r="J551" s="278"/>
      <c r="K551" s="278"/>
      <c r="L551" s="279"/>
      <c r="M551" s="265" t="s">
        <v>348</v>
      </c>
      <c r="N551" s="266"/>
      <c r="O551" s="266"/>
      <c r="P551" s="266"/>
      <c r="Q551" s="266"/>
      <c r="R551" s="266"/>
      <c r="S551" s="266"/>
      <c r="T551" s="266"/>
      <c r="U551" s="266"/>
      <c r="V551" s="266"/>
      <c r="W551" s="266"/>
      <c r="X551" s="266"/>
      <c r="Y551" s="266"/>
      <c r="Z551" s="266"/>
      <c r="AA551" s="266"/>
      <c r="AB551" s="266"/>
      <c r="AC551" s="266"/>
      <c r="AD551" s="267"/>
    </row>
    <row r="552" spans="1:38" ht="15" customHeight="1">
      <c r="A552" s="71"/>
      <c r="B552" s="40"/>
      <c r="C552" s="282"/>
      <c r="D552" s="272"/>
      <c r="E552" s="272"/>
      <c r="F552" s="272"/>
      <c r="G552" s="272"/>
      <c r="H552" s="272"/>
      <c r="I552" s="272"/>
      <c r="J552" s="272"/>
      <c r="K552" s="272"/>
      <c r="L552" s="283"/>
      <c r="M552" s="383" t="s">
        <v>201</v>
      </c>
      <c r="N552" s="256"/>
      <c r="O552" s="256"/>
      <c r="P552" s="256"/>
      <c r="Q552" s="256"/>
      <c r="R552" s="348"/>
      <c r="S552" s="384" t="s">
        <v>202</v>
      </c>
      <c r="T552" s="256"/>
      <c r="U552" s="256"/>
      <c r="V552" s="256"/>
      <c r="W552" s="256"/>
      <c r="X552" s="348"/>
      <c r="Y552" s="384" t="s">
        <v>203</v>
      </c>
      <c r="Z552" s="256"/>
      <c r="AA552" s="256"/>
      <c r="AB552" s="256"/>
      <c r="AC552" s="256"/>
      <c r="AD552" s="348"/>
      <c r="AF552" t="s">
        <v>204</v>
      </c>
      <c r="AG552" t="s">
        <v>205</v>
      </c>
      <c r="AH552" t="s">
        <v>206</v>
      </c>
      <c r="AI552" t="s">
        <v>207</v>
      </c>
      <c r="AJ552" t="s">
        <v>208</v>
      </c>
      <c r="AK552" t="s">
        <v>209</v>
      </c>
      <c r="AL552" t="s">
        <v>210</v>
      </c>
    </row>
    <row r="553" spans="1:38" ht="15" customHeight="1">
      <c r="A553" s="71"/>
      <c r="B553" s="40"/>
      <c r="C553" s="80" t="s">
        <v>131</v>
      </c>
      <c r="D553" s="320" t="s">
        <v>349</v>
      </c>
      <c r="E553" s="266"/>
      <c r="F553" s="266"/>
      <c r="G553" s="266"/>
      <c r="H553" s="266"/>
      <c r="I553" s="266"/>
      <c r="J553" s="266"/>
      <c r="K553" s="266"/>
      <c r="L553" s="267"/>
      <c r="M553" s="268"/>
      <c r="N553" s="266"/>
      <c r="O553" s="266"/>
      <c r="P553" s="266"/>
      <c r="Q553" s="266"/>
      <c r="R553" s="267"/>
      <c r="S553" s="268"/>
      <c r="T553" s="266"/>
      <c r="U553" s="266"/>
      <c r="V553" s="266"/>
      <c r="W553" s="266"/>
      <c r="X553" s="267"/>
      <c r="Y553" s="268"/>
      <c r="Z553" s="266"/>
      <c r="AA553" s="266"/>
      <c r="AB553" s="266"/>
      <c r="AC553" s="266"/>
      <c r="AD553" s="267"/>
      <c r="AF553">
        <f>IF(AND(M553=0,OR(SUM(S553:Y553)&gt;0,COUNTIF(M553:Y553,"NS")&gt;0)),1,0)</f>
        <v>0</v>
      </c>
      <c r="AG553">
        <f>IF(OR(AND(M553="NS",SUM(S553:Y553)&gt;0),AND(M553="NS",COUNTIF(M553:Y553,"NS")&lt;2)),1,0)</f>
        <v>0</v>
      </c>
      <c r="AH553">
        <f>IF(AND(M553="NA",OR(SUM(S553:Y553)&gt;0,COUNTIF(M553:Y553,"NS")&gt;0,COUNTIF(M553:Y553,"NA")&gt;1)),1,0)</f>
        <v>0</v>
      </c>
      <c r="AI553">
        <f>IF(AND(COUNTBLANK(M553)+COUNTBLANK(S553)+COUNTBLANK(Y553)&gt;0,COUNTBLANK(M553)+COUNTBLANK(S553)+COUNTBLANK(Y553)&lt;3,M553&lt;&gt;"NA"),1,0)</f>
        <v>0</v>
      </c>
      <c r="AJ553">
        <f>IF(AND(IF(OR(SUM(S553:Y553)=M553,M553="",AND(M553&gt;0,COUNTIF(M553:Y553,"NS")=2)),0,1)=1,M553&lt;&gt;"NS",M553&lt;&gt;"NA"),1,0)</f>
        <v>0</v>
      </c>
      <c r="AK553">
        <f>IF(COUNTIF(M553:Y553,"=*")&lt;&gt;SUM(COUNTIF(M553:Y553,"NS"),COUNTIF(M553:Y553,"NA")),1,0)</f>
        <v>0</v>
      </c>
      <c r="AL553">
        <f>IF(SUM(AF553:AK553)&gt;0,1,0)</f>
        <v>0</v>
      </c>
    </row>
    <row r="554" spans="1:38" ht="15" customHeight="1">
      <c r="A554" s="71"/>
      <c r="B554" s="40"/>
      <c r="C554" s="80" t="s">
        <v>132</v>
      </c>
      <c r="D554" s="320" t="s">
        <v>350</v>
      </c>
      <c r="E554" s="266"/>
      <c r="F554" s="266"/>
      <c r="G554" s="266"/>
      <c r="H554" s="266"/>
      <c r="I554" s="266"/>
      <c r="J554" s="266"/>
      <c r="K554" s="266"/>
      <c r="L554" s="267"/>
      <c r="M554" s="268"/>
      <c r="N554" s="266"/>
      <c r="O554" s="266"/>
      <c r="P554" s="266"/>
      <c r="Q554" s="266"/>
      <c r="R554" s="267"/>
      <c r="S554" s="268"/>
      <c r="T554" s="266"/>
      <c r="U554" s="266"/>
      <c r="V554" s="266"/>
      <c r="W554" s="266"/>
      <c r="X554" s="267"/>
      <c r="Y554" s="268"/>
      <c r="Z554" s="266"/>
      <c r="AA554" s="266"/>
      <c r="AB554" s="266"/>
      <c r="AC554" s="266"/>
      <c r="AD554" s="267"/>
    </row>
    <row r="555" spans="1:38" ht="15" customHeight="1">
      <c r="A555" s="71"/>
      <c r="B555" s="40"/>
      <c r="C555" s="80" t="s">
        <v>133</v>
      </c>
      <c r="D555" s="320" t="s">
        <v>351</v>
      </c>
      <c r="E555" s="266"/>
      <c r="F555" s="266"/>
      <c r="G555" s="266"/>
      <c r="H555" s="266"/>
      <c r="I555" s="266"/>
      <c r="J555" s="266"/>
      <c r="K555" s="266"/>
      <c r="L555" s="267"/>
      <c r="M555" s="268"/>
      <c r="N555" s="266"/>
      <c r="O555" s="266"/>
      <c r="P555" s="266"/>
      <c r="Q555" s="266"/>
      <c r="R555" s="267"/>
      <c r="S555" s="268"/>
      <c r="T555" s="266"/>
      <c r="U555" s="266"/>
      <c r="V555" s="266"/>
      <c r="W555" s="266"/>
      <c r="X555" s="267"/>
      <c r="Y555" s="268"/>
      <c r="Z555" s="266"/>
      <c r="AA555" s="266"/>
      <c r="AB555" s="266"/>
      <c r="AC555" s="266"/>
      <c r="AD555" s="267"/>
    </row>
    <row r="556" spans="1:38" ht="15" customHeight="1">
      <c r="A556" s="71"/>
      <c r="B556" s="40"/>
      <c r="C556" s="80" t="s">
        <v>134</v>
      </c>
      <c r="D556" s="320" t="s">
        <v>352</v>
      </c>
      <c r="E556" s="266"/>
      <c r="F556" s="266"/>
      <c r="G556" s="266"/>
      <c r="H556" s="266"/>
      <c r="I556" s="266"/>
      <c r="J556" s="266"/>
      <c r="K556" s="266"/>
      <c r="L556" s="267"/>
      <c r="M556" s="268"/>
      <c r="N556" s="266"/>
      <c r="O556" s="266"/>
      <c r="P556" s="266"/>
      <c r="Q556" s="266"/>
      <c r="R556" s="267"/>
      <c r="S556" s="268"/>
      <c r="T556" s="266"/>
      <c r="U556" s="266"/>
      <c r="V556" s="266"/>
      <c r="W556" s="266"/>
      <c r="X556" s="267"/>
      <c r="Y556" s="268"/>
      <c r="Z556" s="266"/>
      <c r="AA556" s="266"/>
      <c r="AB556" s="266"/>
      <c r="AC556" s="266"/>
      <c r="AD556" s="267"/>
    </row>
    <row r="557" spans="1:38" ht="15" customHeight="1">
      <c r="A557" s="71"/>
      <c r="B557" s="40"/>
      <c r="C557" s="80" t="s">
        <v>135</v>
      </c>
      <c r="D557" s="320" t="s">
        <v>353</v>
      </c>
      <c r="E557" s="266"/>
      <c r="F557" s="266"/>
      <c r="G557" s="266"/>
      <c r="H557" s="266"/>
      <c r="I557" s="266"/>
      <c r="J557" s="266"/>
      <c r="K557" s="266"/>
      <c r="L557" s="267"/>
      <c r="M557" s="268"/>
      <c r="N557" s="266"/>
      <c r="O557" s="266"/>
      <c r="P557" s="266"/>
      <c r="Q557" s="266"/>
      <c r="R557" s="267"/>
      <c r="S557" s="268"/>
      <c r="T557" s="266"/>
      <c r="U557" s="266"/>
      <c r="V557" s="266"/>
      <c r="W557" s="266"/>
      <c r="X557" s="267"/>
      <c r="Y557" s="268"/>
      <c r="Z557" s="266"/>
      <c r="AA557" s="266"/>
      <c r="AB557" s="266"/>
      <c r="AC557" s="266"/>
      <c r="AD557" s="267"/>
    </row>
    <row r="558" spans="1:38" ht="15" customHeight="1">
      <c r="A558" s="71"/>
      <c r="B558" s="40"/>
      <c r="C558" s="80" t="s">
        <v>136</v>
      </c>
      <c r="D558" s="320" t="s">
        <v>354</v>
      </c>
      <c r="E558" s="266"/>
      <c r="F558" s="266"/>
      <c r="G558" s="266"/>
      <c r="H558" s="266"/>
      <c r="I558" s="266"/>
      <c r="J558" s="266"/>
      <c r="K558" s="266"/>
      <c r="L558" s="267"/>
      <c r="M558" s="268"/>
      <c r="N558" s="266"/>
      <c r="O558" s="266"/>
      <c r="P558" s="266"/>
      <c r="Q558" s="266"/>
      <c r="R558" s="267"/>
      <c r="S558" s="268"/>
      <c r="T558" s="266"/>
      <c r="U558" s="266"/>
      <c r="V558" s="266"/>
      <c r="W558" s="266"/>
      <c r="X558" s="267"/>
      <c r="Y558" s="268"/>
      <c r="Z558" s="266"/>
      <c r="AA558" s="266"/>
      <c r="AB558" s="266"/>
      <c r="AC558" s="266"/>
      <c r="AD558" s="267"/>
    </row>
    <row r="559" spans="1:38" ht="15" customHeight="1">
      <c r="A559" s="71"/>
      <c r="B559" s="40"/>
      <c r="C559" s="80" t="s">
        <v>137</v>
      </c>
      <c r="D559" s="320" t="s">
        <v>355</v>
      </c>
      <c r="E559" s="266"/>
      <c r="F559" s="266"/>
      <c r="G559" s="266"/>
      <c r="H559" s="266"/>
      <c r="I559" s="266"/>
      <c r="J559" s="266"/>
      <c r="K559" s="266"/>
      <c r="L559" s="267"/>
      <c r="M559" s="268"/>
      <c r="N559" s="266"/>
      <c r="O559" s="266"/>
      <c r="P559" s="266"/>
      <c r="Q559" s="266"/>
      <c r="R559" s="267"/>
      <c r="S559" s="268"/>
      <c r="T559" s="266"/>
      <c r="U559" s="266"/>
      <c r="V559" s="266"/>
      <c r="W559" s="266"/>
      <c r="X559" s="267"/>
      <c r="Y559" s="268"/>
      <c r="Z559" s="266"/>
      <c r="AA559" s="266"/>
      <c r="AB559" s="266"/>
      <c r="AC559" s="266"/>
      <c r="AD559" s="267"/>
    </row>
    <row r="560" spans="1:38" ht="15" customHeight="1">
      <c r="A560" s="71"/>
      <c r="B560" s="40"/>
      <c r="C560" s="80" t="s">
        <v>138</v>
      </c>
      <c r="D560" s="320" t="s">
        <v>356</v>
      </c>
      <c r="E560" s="266"/>
      <c r="F560" s="266"/>
      <c r="G560" s="266"/>
      <c r="H560" s="266"/>
      <c r="I560" s="266"/>
      <c r="J560" s="266"/>
      <c r="K560" s="266"/>
      <c r="L560" s="267"/>
      <c r="M560" s="268"/>
      <c r="N560" s="266"/>
      <c r="O560" s="266"/>
      <c r="P560" s="266"/>
      <c r="Q560" s="266"/>
      <c r="R560" s="267"/>
      <c r="S560" s="268"/>
      <c r="T560" s="266"/>
      <c r="U560" s="266"/>
      <c r="V560" s="266"/>
      <c r="W560" s="266"/>
      <c r="X560" s="267"/>
      <c r="Y560" s="268"/>
      <c r="Z560" s="266"/>
      <c r="AA560" s="266"/>
      <c r="AB560" s="266"/>
      <c r="AC560" s="266"/>
      <c r="AD560" s="267"/>
    </row>
    <row r="561" spans="1:37" ht="15" customHeight="1">
      <c r="A561" s="71"/>
      <c r="B561" s="40"/>
      <c r="C561" s="80" t="s">
        <v>139</v>
      </c>
      <c r="D561" s="320" t="s">
        <v>357</v>
      </c>
      <c r="E561" s="266"/>
      <c r="F561" s="266"/>
      <c r="G561" s="266"/>
      <c r="H561" s="266"/>
      <c r="I561" s="266"/>
      <c r="J561" s="266"/>
      <c r="K561" s="266"/>
      <c r="L561" s="267"/>
      <c r="M561" s="268"/>
      <c r="N561" s="266"/>
      <c r="O561" s="266"/>
      <c r="P561" s="266"/>
      <c r="Q561" s="266"/>
      <c r="R561" s="267"/>
      <c r="S561" s="268"/>
      <c r="T561" s="266"/>
      <c r="U561" s="266"/>
      <c r="V561" s="266"/>
      <c r="W561" s="266"/>
      <c r="X561" s="267"/>
      <c r="Y561" s="268"/>
      <c r="Z561" s="266"/>
      <c r="AA561" s="266"/>
      <c r="AB561" s="266"/>
      <c r="AC561" s="266"/>
      <c r="AD561" s="267"/>
    </row>
    <row r="562" spans="1:37" ht="15" customHeight="1">
      <c r="A562" s="71"/>
      <c r="B562" s="40"/>
      <c r="C562" s="80" t="s">
        <v>140</v>
      </c>
      <c r="D562" s="320" t="s">
        <v>358</v>
      </c>
      <c r="E562" s="266"/>
      <c r="F562" s="266"/>
      <c r="G562" s="266"/>
      <c r="H562" s="266"/>
      <c r="I562" s="266"/>
      <c r="J562" s="266"/>
      <c r="K562" s="266"/>
      <c r="L562" s="267"/>
      <c r="M562" s="268"/>
      <c r="N562" s="266"/>
      <c r="O562" s="266"/>
      <c r="P562" s="266"/>
      <c r="Q562" s="266"/>
      <c r="R562" s="267"/>
      <c r="S562" s="268"/>
      <c r="T562" s="266"/>
      <c r="U562" s="266"/>
      <c r="V562" s="266"/>
      <c r="W562" s="266"/>
      <c r="X562" s="267"/>
      <c r="Y562" s="268"/>
      <c r="Z562" s="266"/>
      <c r="AA562" s="266"/>
      <c r="AB562" s="266"/>
      <c r="AC562" s="266"/>
      <c r="AD562" s="267"/>
    </row>
    <row r="563" spans="1:37" ht="15" customHeight="1">
      <c r="A563" s="71"/>
      <c r="B563" s="40"/>
      <c r="C563" s="80" t="s">
        <v>141</v>
      </c>
      <c r="D563" s="320" t="s">
        <v>359</v>
      </c>
      <c r="E563" s="266"/>
      <c r="F563" s="266"/>
      <c r="G563" s="266"/>
      <c r="H563" s="266"/>
      <c r="I563" s="266"/>
      <c r="J563" s="266"/>
      <c r="K563" s="266"/>
      <c r="L563" s="267"/>
      <c r="M563" s="268"/>
      <c r="N563" s="266"/>
      <c r="O563" s="266"/>
      <c r="P563" s="266"/>
      <c r="Q563" s="266"/>
      <c r="R563" s="267"/>
      <c r="S563" s="268"/>
      <c r="T563" s="266"/>
      <c r="U563" s="266"/>
      <c r="V563" s="266"/>
      <c r="W563" s="266"/>
      <c r="X563" s="267"/>
      <c r="Y563" s="268"/>
      <c r="Z563" s="266"/>
      <c r="AA563" s="266"/>
      <c r="AB563" s="266"/>
      <c r="AC563" s="266"/>
      <c r="AD563" s="267"/>
    </row>
    <row r="564" spans="1:37" ht="15" customHeight="1">
      <c r="A564" s="71"/>
      <c r="B564" s="40"/>
      <c r="C564" s="80" t="s">
        <v>142</v>
      </c>
      <c r="D564" s="320" t="s">
        <v>360</v>
      </c>
      <c r="E564" s="266"/>
      <c r="F564" s="266"/>
      <c r="G564" s="266"/>
      <c r="H564" s="266"/>
      <c r="I564" s="266"/>
      <c r="J564" s="266"/>
      <c r="K564" s="266"/>
      <c r="L564" s="267"/>
      <c r="M564" s="268"/>
      <c r="N564" s="266"/>
      <c r="O564" s="266"/>
      <c r="P564" s="266"/>
      <c r="Q564" s="266"/>
      <c r="R564" s="267"/>
      <c r="S564" s="268"/>
      <c r="T564" s="266"/>
      <c r="U564" s="266"/>
      <c r="V564" s="266"/>
      <c r="W564" s="266"/>
      <c r="X564" s="267"/>
      <c r="Y564" s="268"/>
      <c r="Z564" s="266"/>
      <c r="AA564" s="266"/>
      <c r="AB564" s="266"/>
      <c r="AC564" s="266"/>
      <c r="AD564" s="267"/>
    </row>
    <row r="565" spans="1:37" ht="15" customHeight="1">
      <c r="A565" s="71"/>
      <c r="B565" s="40"/>
      <c r="C565" s="80" t="s">
        <v>143</v>
      </c>
      <c r="D565" s="320" t="s">
        <v>361</v>
      </c>
      <c r="E565" s="266"/>
      <c r="F565" s="266"/>
      <c r="G565" s="266"/>
      <c r="H565" s="266"/>
      <c r="I565" s="266"/>
      <c r="J565" s="266"/>
      <c r="K565" s="266"/>
      <c r="L565" s="267"/>
      <c r="M565" s="268"/>
      <c r="N565" s="266"/>
      <c r="O565" s="266"/>
      <c r="P565" s="266"/>
      <c r="Q565" s="266"/>
      <c r="R565" s="267"/>
      <c r="S565" s="268"/>
      <c r="T565" s="266"/>
      <c r="U565" s="266"/>
      <c r="V565" s="266"/>
      <c r="W565" s="266"/>
      <c r="X565" s="267"/>
      <c r="Y565" s="268"/>
      <c r="Z565" s="266"/>
      <c r="AA565" s="266"/>
      <c r="AB565" s="266"/>
      <c r="AC565" s="266"/>
      <c r="AD565" s="267"/>
    </row>
    <row r="566" spans="1:37" ht="15" customHeight="1">
      <c r="A566" s="71"/>
      <c r="B566" s="40"/>
      <c r="C566" s="80" t="s">
        <v>144</v>
      </c>
      <c r="D566" s="320" t="s">
        <v>262</v>
      </c>
      <c r="E566" s="266"/>
      <c r="F566" s="266"/>
      <c r="G566" s="266"/>
      <c r="H566" s="266"/>
      <c r="I566" s="266"/>
      <c r="J566" s="266"/>
      <c r="K566" s="266"/>
      <c r="L566" s="267"/>
      <c r="M566" s="268"/>
      <c r="N566" s="266"/>
      <c r="O566" s="266"/>
      <c r="P566" s="266"/>
      <c r="Q566" s="266"/>
      <c r="R566" s="267"/>
      <c r="S566" s="268"/>
      <c r="T566" s="266"/>
      <c r="U566" s="266"/>
      <c r="V566" s="266"/>
      <c r="W566" s="266"/>
      <c r="X566" s="267"/>
      <c r="Y566" s="268"/>
      <c r="Z566" s="266"/>
      <c r="AA566" s="266"/>
      <c r="AB566" s="266"/>
      <c r="AC566" s="266"/>
      <c r="AD566" s="267"/>
    </row>
    <row r="567" spans="1:37" ht="15" customHeight="1">
      <c r="A567" s="83"/>
      <c r="B567" s="15"/>
      <c r="C567" s="15"/>
      <c r="D567" s="15"/>
      <c r="E567" s="15"/>
      <c r="F567" s="15"/>
      <c r="G567" s="15"/>
      <c r="H567" s="15"/>
      <c r="I567" s="15"/>
      <c r="J567" s="15"/>
      <c r="K567" s="15"/>
      <c r="L567" s="81" t="s">
        <v>211</v>
      </c>
      <c r="M567" s="268">
        <f>IF(AND(SUM(M553:M566)=0,COUNTIF(M553:M566,"NS")&gt;0),"NS",IF(AND(SUM(M553:M566)=0, COUNTIF(M553:M566,"NA")&gt;0),"NA",SUM(M553:M566)))</f>
        <v>0</v>
      </c>
      <c r="N567" s="266"/>
      <c r="O567" s="266"/>
      <c r="P567" s="266"/>
      <c r="Q567" s="266"/>
      <c r="R567" s="267"/>
      <c r="S567" s="268">
        <f>IF(AND(SUM(S553:S566)=0,COUNTIF(S553:S566,"NS")&gt;0),"NS",IF(AND(SUM(S553:S566)=0, COUNTIF(S553:S566,"NA")&gt;0),"NA",SUM(S553:S566)))</f>
        <v>0</v>
      </c>
      <c r="T567" s="266"/>
      <c r="U567" s="266"/>
      <c r="V567" s="266"/>
      <c r="W567" s="266"/>
      <c r="X567" s="267"/>
      <c r="Y567" s="268">
        <f>IF(AND(SUM(Y553:Y566)=0,COUNTIF(Y553:Y566,"NS")&gt;0),"NS",IF(AND(SUM(Y553:Y566)=0, COUNTIF(Y553:Y566,"NA")&gt;0),"NA",SUM(Y553:Y566)))</f>
        <v>0</v>
      </c>
      <c r="Z567" s="266"/>
      <c r="AA567" s="266"/>
      <c r="AB567" s="266"/>
      <c r="AC567" s="266"/>
      <c r="AD567" s="267"/>
    </row>
    <row r="568" spans="1:37" ht="15" customHeight="1">
      <c r="A568" s="83"/>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F568">
        <f>IF(SUM(AF553:AF567)&gt;0,1,0)</f>
        <v>0</v>
      </c>
      <c r="AG568">
        <f>IF(SUM(AG553:AG567)&gt;0,2,0)</f>
        <v>0</v>
      </c>
      <c r="AH568">
        <f>IF(SUM(AH553:AH567)&gt;0,4,0)</f>
        <v>0</v>
      </c>
      <c r="AI568">
        <f>IF(SUM(AI553:AI567)&gt;0,4,0)</f>
        <v>0</v>
      </c>
      <c r="AJ568">
        <f>IF(SUM(AJ553:AJ567)&gt;0,5,0)</f>
        <v>0</v>
      </c>
      <c r="AK568">
        <f>IF(SUM(AK553:AK567)&gt;0,6,0)</f>
        <v>0</v>
      </c>
    </row>
    <row r="569" spans="1:37" ht="45" customHeight="1">
      <c r="A569" s="83"/>
      <c r="B569" s="15"/>
      <c r="C569" s="385" t="s">
        <v>362</v>
      </c>
      <c r="D569" s="256"/>
      <c r="E569" s="256"/>
      <c r="F569" s="268"/>
      <c r="G569" s="266"/>
      <c r="H569" s="266"/>
      <c r="I569" s="266"/>
      <c r="J569" s="266"/>
      <c r="K569" s="266"/>
      <c r="L569" s="266"/>
      <c r="M569" s="266"/>
      <c r="N569" s="266"/>
      <c r="O569" s="266"/>
      <c r="P569" s="266"/>
      <c r="Q569" s="266"/>
      <c r="R569" s="266"/>
      <c r="S569" s="266"/>
      <c r="T569" s="266"/>
      <c r="U569" s="266"/>
      <c r="V569" s="266"/>
      <c r="W569" s="266"/>
      <c r="X569" s="266"/>
      <c r="Y569" s="266"/>
      <c r="Z569" s="266"/>
      <c r="AA569" s="266"/>
      <c r="AB569" s="266"/>
      <c r="AC569" s="266"/>
      <c r="AD569" s="267"/>
      <c r="AH569">
        <f>SUM(AF568:AH568)</f>
        <v>0</v>
      </c>
      <c r="AK569">
        <f>SUM(AI568:AK568)</f>
        <v>0</v>
      </c>
    </row>
    <row r="570" spans="1:37" ht="15" customHeight="1">
      <c r="A570" s="71"/>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H570" t="e">
        <f ca="1">CAMBIAR(AH569,0,"",1,"El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70" t="e">
        <f ca="1">CAMBIAR(AK569,0,"",4,"Hay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71" spans="1:37" ht="24" customHeight="1">
      <c r="A571" s="83"/>
      <c r="B571" s="15"/>
      <c r="C571" s="321" t="s">
        <v>187</v>
      </c>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c r="AC571" s="256"/>
      <c r="AD571" s="256"/>
    </row>
    <row r="572" spans="1:37" ht="60" customHeight="1">
      <c r="A572" s="83"/>
      <c r="B572" s="15"/>
      <c r="C572" s="322"/>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c r="AC572" s="323"/>
      <c r="AD572" s="324"/>
    </row>
    <row r="573" spans="1:37" ht="15" customHeight="1">
      <c r="A573" s="71"/>
      <c r="B573" s="40"/>
      <c r="C573" s="246" t="e">
        <f ca="1">AH570</f>
        <v>#NAME?</v>
      </c>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row>
    <row r="574" spans="1:37" ht="15" customHeight="1">
      <c r="A574" s="71"/>
      <c r="B574" s="40"/>
      <c r="C574" s="246" t="e">
        <f ca="1">AK570</f>
        <v>#NAME?</v>
      </c>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row>
    <row r="575" spans="1:37" ht="15" customHeight="1">
      <c r="A575" s="73"/>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row>
    <row r="576" spans="1:37" ht="15" customHeight="1">
      <c r="A576" s="71"/>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row>
    <row r="577" spans="1:88" ht="15" customHeight="1">
      <c r="A577" s="71"/>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row>
    <row r="578" spans="1:88" ht="15" customHeight="1">
      <c r="A578" s="71"/>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row>
    <row r="579" spans="1:88" ht="24" customHeight="1">
      <c r="A579" s="101" t="s">
        <v>363</v>
      </c>
      <c r="B579" s="326" t="s">
        <v>364</v>
      </c>
      <c r="C579" s="256"/>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c r="AC579" s="256"/>
      <c r="AD579" s="256"/>
    </row>
    <row r="580" spans="1:88" ht="15" customHeight="1">
      <c r="A580" s="71"/>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row>
    <row r="581" spans="1:88" ht="24" customHeight="1">
      <c r="A581" s="83"/>
      <c r="B581" s="15"/>
      <c r="C581" s="265" t="s">
        <v>185</v>
      </c>
      <c r="D581" s="278"/>
      <c r="E581" s="278"/>
      <c r="F581" s="278"/>
      <c r="G581" s="278"/>
      <c r="H581" s="278"/>
      <c r="I581" s="278"/>
      <c r="J581" s="278"/>
      <c r="K581" s="278"/>
      <c r="L581" s="279"/>
      <c r="M581" s="265" t="s">
        <v>365</v>
      </c>
      <c r="N581" s="266"/>
      <c r="O581" s="266"/>
      <c r="P581" s="266"/>
      <c r="Q581" s="266"/>
      <c r="R581" s="266"/>
      <c r="S581" s="266"/>
      <c r="T581" s="266"/>
      <c r="U581" s="266"/>
      <c r="V581" s="266"/>
      <c r="W581" s="266"/>
      <c r="X581" s="266"/>
      <c r="Y581" s="266"/>
      <c r="Z581" s="266"/>
      <c r="AA581" s="266"/>
      <c r="AB581" s="266"/>
      <c r="AC581" s="266"/>
      <c r="AD581" s="267"/>
    </row>
    <row r="582" spans="1:88" ht="36" customHeight="1">
      <c r="A582" s="83"/>
      <c r="B582" s="15"/>
      <c r="C582" s="280"/>
      <c r="D582" s="256"/>
      <c r="E582" s="256"/>
      <c r="F582" s="256"/>
      <c r="G582" s="256"/>
      <c r="H582" s="256"/>
      <c r="I582" s="256"/>
      <c r="J582" s="256"/>
      <c r="K582" s="256"/>
      <c r="L582" s="281"/>
      <c r="M582" s="265" t="s">
        <v>201</v>
      </c>
      <c r="N582" s="279"/>
      <c r="O582" s="331" t="s">
        <v>202</v>
      </c>
      <c r="P582" s="279"/>
      <c r="Q582" s="331" t="s">
        <v>203</v>
      </c>
      <c r="R582" s="279"/>
      <c r="S582" s="268" t="s">
        <v>366</v>
      </c>
      <c r="T582" s="266"/>
      <c r="U582" s="266"/>
      <c r="V582" s="267"/>
      <c r="W582" s="268" t="s">
        <v>367</v>
      </c>
      <c r="X582" s="266"/>
      <c r="Y582" s="266"/>
      <c r="Z582" s="267"/>
      <c r="AA582" s="268" t="s">
        <v>262</v>
      </c>
      <c r="AB582" s="266"/>
      <c r="AC582" s="266"/>
      <c r="AD582" s="267"/>
    </row>
    <row r="583" spans="1:88" ht="48" customHeight="1">
      <c r="A583" s="83"/>
      <c r="B583" s="15"/>
      <c r="C583" s="282"/>
      <c r="D583" s="272"/>
      <c r="E583" s="272"/>
      <c r="F583" s="272"/>
      <c r="G583" s="272"/>
      <c r="H583" s="272"/>
      <c r="I583" s="272"/>
      <c r="J583" s="272"/>
      <c r="K583" s="272"/>
      <c r="L583" s="283"/>
      <c r="M583" s="282"/>
      <c r="N583" s="283"/>
      <c r="O583" s="282"/>
      <c r="P583" s="283"/>
      <c r="Q583" s="282"/>
      <c r="R583" s="283"/>
      <c r="S583" s="325" t="s">
        <v>234</v>
      </c>
      <c r="T583" s="267"/>
      <c r="U583" s="221" t="s">
        <v>202</v>
      </c>
      <c r="V583" s="221" t="s">
        <v>203</v>
      </c>
      <c r="W583" s="325" t="s">
        <v>234</v>
      </c>
      <c r="X583" s="267"/>
      <c r="Y583" s="221" t="s">
        <v>202</v>
      </c>
      <c r="Z583" s="221" t="s">
        <v>203</v>
      </c>
      <c r="AA583" s="325" t="s">
        <v>234</v>
      </c>
      <c r="AB583" s="267"/>
      <c r="AC583" s="221" t="s">
        <v>202</v>
      </c>
      <c r="AD583" s="221" t="s">
        <v>203</v>
      </c>
      <c r="AF583" t="s">
        <v>204</v>
      </c>
      <c r="AG583" t="s">
        <v>205</v>
      </c>
      <c r="AH583" t="s">
        <v>206</v>
      </c>
      <c r="AI583" t="s">
        <v>207</v>
      </c>
      <c r="AJ583" t="s">
        <v>208</v>
      </c>
      <c r="AK583" t="s">
        <v>209</v>
      </c>
      <c r="AL583" t="s">
        <v>210</v>
      </c>
      <c r="AP583" t="s">
        <v>204</v>
      </c>
      <c r="AQ583" t="s">
        <v>205</v>
      </c>
      <c r="AR583" t="s">
        <v>206</v>
      </c>
      <c r="AS583" t="s">
        <v>207</v>
      </c>
      <c r="AT583" t="s">
        <v>208</v>
      </c>
      <c r="AU583" t="s">
        <v>209</v>
      </c>
      <c r="AV583" t="s">
        <v>210</v>
      </c>
      <c r="AZ583" t="s">
        <v>204</v>
      </c>
      <c r="BA583" t="s">
        <v>205</v>
      </c>
      <c r="BB583" t="s">
        <v>206</v>
      </c>
      <c r="BC583" t="s">
        <v>207</v>
      </c>
      <c r="BD583" t="s">
        <v>208</v>
      </c>
      <c r="BE583" t="s">
        <v>209</v>
      </c>
      <c r="BF583" t="s">
        <v>210</v>
      </c>
      <c r="BJ583" t="s">
        <v>204</v>
      </c>
      <c r="BK583" t="s">
        <v>205</v>
      </c>
      <c r="BL583" t="s">
        <v>206</v>
      </c>
      <c r="BM583" t="s">
        <v>207</v>
      </c>
      <c r="BN583" t="s">
        <v>208</v>
      </c>
      <c r="BO583" t="s">
        <v>209</v>
      </c>
      <c r="BP583" t="s">
        <v>210</v>
      </c>
      <c r="BT583" t="s">
        <v>204</v>
      </c>
      <c r="BU583" t="s">
        <v>205</v>
      </c>
      <c r="BV583" t="s">
        <v>206</v>
      </c>
      <c r="BW583" t="s">
        <v>207</v>
      </c>
      <c r="BX583" t="s">
        <v>208</v>
      </c>
      <c r="BY583" t="s">
        <v>209</v>
      </c>
      <c r="BZ583" t="s">
        <v>210</v>
      </c>
      <c r="CD583" t="s">
        <v>204</v>
      </c>
      <c r="CE583" t="s">
        <v>205</v>
      </c>
      <c r="CF583" t="s">
        <v>206</v>
      </c>
      <c r="CG583" t="s">
        <v>207</v>
      </c>
      <c r="CH583" t="s">
        <v>208</v>
      </c>
      <c r="CI583" t="s">
        <v>209</v>
      </c>
      <c r="CJ583" t="s">
        <v>210</v>
      </c>
    </row>
    <row r="584" spans="1:88" ht="15" customHeight="1">
      <c r="A584" s="83"/>
      <c r="B584" s="15"/>
      <c r="C584" s="79" t="s">
        <v>131</v>
      </c>
      <c r="D584" s="320"/>
      <c r="E584" s="266"/>
      <c r="F584" s="266"/>
      <c r="G584" s="266"/>
      <c r="H584" s="266"/>
      <c r="I584" s="266"/>
      <c r="J584" s="266"/>
      <c r="K584" s="266"/>
      <c r="L584" s="267"/>
      <c r="M584" s="268"/>
      <c r="N584" s="267"/>
      <c r="O584" s="268"/>
      <c r="P584" s="267"/>
      <c r="Q584" s="268"/>
      <c r="R584" s="267"/>
      <c r="S584" s="268"/>
      <c r="T584" s="267"/>
      <c r="U584" s="220"/>
      <c r="V584" s="220"/>
      <c r="W584" s="268"/>
      <c r="X584" s="267"/>
      <c r="Y584" s="220"/>
      <c r="Z584" s="220"/>
      <c r="AA584" s="268"/>
      <c r="AB584" s="267"/>
      <c r="AC584" s="220"/>
      <c r="AD584" s="220"/>
      <c r="AF584">
        <f>IF(AND(S584=0,OR(SUM(U584:V584)&gt;0,COUNTIF(S584:V584,"NS")&gt;0)),1,0)</f>
        <v>0</v>
      </c>
      <c r="AG584">
        <f>IF(OR(AND(S584="NS",SUM(U584:V584)&gt;0),AND(S584="NS",COUNTIF(S584:V584,"NS")&lt;2)),1,0)</f>
        <v>0</v>
      </c>
      <c r="AH584">
        <f>IF(AND(S584="NA",OR(SUM(U584:V584)&gt;0,COUNTIF(S584:V584,"NS")&gt;0,COUNTIF(S584:V584,"NA")&gt;1)),1,0)</f>
        <v>0</v>
      </c>
      <c r="AI584">
        <f>IF(AND(COUNTBLANK(S584)+COUNTBLANK(U584)+COUNTBLANK(V584)&gt;0,COUNTBLANK(S584)+COUNTBLANK(U584)+COUNTBLANK(V584)&lt;3,S584&lt;&gt;"NA"),1,0)</f>
        <v>0</v>
      </c>
      <c r="AJ584">
        <f>IF(AND(IF(OR(SUM(U584:V584)=S584,S584="",AND(S584&gt;0,COUNTIF(S584:V584,"NS")=2)),0,1)=1,S584&lt;&gt;"NS",S584&lt;&gt;"NA"),1,0)</f>
        <v>0</v>
      </c>
      <c r="AK584">
        <f>IF(COUNTIF(S584:V584,"=*")&lt;&gt;SUM(COUNTIF(S584:V584,"NS"),COUNTIF(S584:V584,"NA")),1,0)</f>
        <v>0</v>
      </c>
      <c r="AL584">
        <f>IF(SUM(AF584:AK584)&gt;0,1,0)</f>
        <v>0</v>
      </c>
      <c r="AP584">
        <f>IF(AND(W584=0,OR(SUM(Y584:Z584)&gt;0,COUNTIF(W584:Z584,"NS")&gt;0)),1,0)</f>
        <v>0</v>
      </c>
      <c r="AQ584">
        <f>IF(OR(AND(W584="NS",SUM(Y584:Z584)&gt;0),AND(W584="NS",COUNTIF(W584:Z584,"NS")&lt;2)),1,0)</f>
        <v>0</v>
      </c>
      <c r="AR584">
        <f>IF(AND(W584="NA",OR(SUM(Y584:Z584)&gt;0,COUNTIF(W584:Z584,"NS")&gt;0,COUNTIF(W584:Z584,"NA")&gt;1)),1,0)</f>
        <v>0</v>
      </c>
      <c r="AS584">
        <f>IF(AND(COUNTBLANK(W584)+COUNTBLANK(Y584)+COUNTBLANK(Z584)&gt;0,COUNTBLANK(W584)+COUNTBLANK(Y584)+COUNTBLANK(Z584)&lt;3,W584&lt;&gt;"NA"),1,0)</f>
        <v>0</v>
      </c>
      <c r="AT584">
        <f>IF(AND(IF(OR(SUM(Y584:Z584)=W584,W584="",AND(W584&gt;0,COUNTIF(W584:Z584,"NS")=2)),0,1)=1,W584&lt;&gt;"NS",W584&lt;&gt;"NA"),1,0)</f>
        <v>0</v>
      </c>
      <c r="AU584">
        <f>IF(COUNTIF(W584:Z584,"=*")&lt;&gt;SUM(COUNTIF(W584:Z584,"NS"),COUNTIF(W584:Z584,"NA")),1,0)</f>
        <v>0</v>
      </c>
      <c r="AV584">
        <f>IF(SUM(AP584:AU584)&gt;0,1,0)</f>
        <v>0</v>
      </c>
      <c r="AZ584">
        <f>IF(AND(AA584=0,OR(SUM(AC584:AD584)&gt;0,COUNTIF(AA584:AD584,"NS")&gt;0)),1,0)</f>
        <v>0</v>
      </c>
      <c r="BA584">
        <f>IF(OR(AND(AA584="NS",SUM(AC584:AD584)&gt;0),AND(AA584="NS",COUNTIF(AA584:AD584,"NS")&lt;2)),1,0)</f>
        <v>0</v>
      </c>
      <c r="BB584">
        <f>IF(AND(AA584="NA",OR(SUM(AC584:AD584)&gt;0,COUNTIF(AA584:AD584,"NS")&gt;0,COUNTIF(AA584:AD584,"NA")&gt;1)),1,0)</f>
        <v>0</v>
      </c>
      <c r="BC584">
        <f>IF(AND(COUNTBLANK(AA584)+COUNTBLANK(AC584)+COUNTBLANK(AD584)&gt;0,COUNTBLANK(AA584)+COUNTBLANK(AC584)+COUNTBLANK(AD584)&lt;3,AA584&lt;&gt;"NA"),1,0)</f>
        <v>0</v>
      </c>
      <c r="BD584">
        <f>IF(AND(IF(OR(SUM(AC584:AD584)=AA584,AA584="",AND(AA584&gt;0,COUNTIF(AA584:AD584,"NS")=2)),0,1)=1,AA584&lt;&gt;"NS",AA584&lt;&gt;"NA"),1,0)</f>
        <v>0</v>
      </c>
      <c r="BE584">
        <f>IF(COUNTIF(AA584:AD584,"=*")&lt;&gt;SUM(COUNTIF(AA584:AD584,"NS"),COUNTIF(AA584:AD584,"NA")),1,0)</f>
        <v>0</v>
      </c>
      <c r="BF584">
        <f>IF(SUM(AZ584:BE584)&gt;0,1,0)</f>
        <v>0</v>
      </c>
      <c r="BJ584">
        <f>IF(AND(O584=0,OR(SUM(U584,Y584,AC584)&gt;0,COUNTIF(O584,"NS")+COUNTIF(U584,"NS")+COUNTIF(Y584,"NS")+COUNTIF(AC584,"NS")&gt;0)),1,0)</f>
        <v>0</v>
      </c>
      <c r="BK584">
        <f>IF(OR(AND(O584="NS",SUM(U584,Y584,AC584)&gt;0),AND(O584="NS",COUNTIF(O584,"NS")+COUNTIF(U584,"NS")+COUNTIF(Y584,"NS")+COUNTIF(AC584,"NS")&lt;2)),1,0)</f>
        <v>0</v>
      </c>
      <c r="BL584">
        <f>IF(AND(O584="NA",OR(SUM(U584,Y584,AC584)&gt;0,COUNTIF(O584,"NS")+COUNTIF(U584,"NS")+COUNTIF(Y584,"NS")+COUNTIF(AC584,"NS")&gt;0,COUNTIF(O584,"NA")+COUNTIF(U584,"NA")+COUNTIF(Y584,"NA")+COUNTIF(AC584,"NA")&gt;1)),1,0)</f>
        <v>0</v>
      </c>
      <c r="BM584">
        <f>IF(AND(COUNTBLANK(O584)+COUNTBLANK(U584)+COUNTBLANK(Y584)+COUNTBLANK(AC584)&gt;0,COUNTBLANK(O584)+COUNTBLANK(U584)+COUNTBLANK(Y584)+COUNTBLANK(AC584)&lt;4,O584&lt;&gt;"NA"),1,0)</f>
        <v>0</v>
      </c>
      <c r="BN584">
        <f>IF(AND(IF(OR(SUM(U584,Y584,AC584)=O584,O584="",AND(O584&gt;0,COUNTIF(O584,"NS")+COUNTIF(U584,"NS")+COUNTIF(Y584,"NS")+COUNTIF(AC584,"NS")=3)),0,1)=1,O584&lt;&gt;"NS",O584&lt;&gt;"NA"),1,0)</f>
        <v>0</v>
      </c>
      <c r="BO584">
        <f>IF(COUNTIF(O584,"=*")+COUNTIF(U584,"=*")+COUNTIF(Y584,"=*")+COUNTIF(AC584,"=*")&lt;&gt;SUM(COUNTIF(O584,"NS")+COUNTIF(U584,"NS")+COUNTIF(Y584,"NS")+COUNTIF(AC584,"NS"),COUNTIF(O584,"NA")+COUNTIF(U584,"NA")+COUNTIF(Y584,"NA")+COUNTIF(AC584,"NA")),1,0)</f>
        <v>0</v>
      </c>
      <c r="BP584">
        <f>IF(SUM(BJ584:BO584)&gt;0,1,0)</f>
        <v>0</v>
      </c>
      <c r="BT584">
        <f>IF(AND(Q584=0,OR(SUM(V584,Z584,AD584)&gt;0,COUNTIF(Q584,"NS")+COUNTIF(V584,"NS")+COUNTIF(Z584,"NS")+COUNTIF(AD584,"NS")&gt;0)),1,0)</f>
        <v>0</v>
      </c>
      <c r="BU584">
        <f>IF(OR(AND(Q584="NS",SUM(V584,Z584,AD584)&gt;0),AND(Q584="NS",COUNTIF(Q584,"NS")+COUNTIF(V584,"NS")+COUNTIF(Z584,"NS")+COUNTIF(AD584,"NS")&lt;2)),1,0)</f>
        <v>0</v>
      </c>
      <c r="BV584">
        <f>IF(AND(Q584="NA",OR(SUM(V584,Z584,AD584)&gt;0,COUNTIF(Q584,"NS")+COUNTIF(V584,"NS")+COUNTIF(Z584,"NS")+COUNTIF(AD584,"NS")&gt;0,COUNTIF(Q584,"NA")+COUNTIF(V584,"NA")+COUNTIF(Z584,"NA")+COUNTIF(AD584,"NA")&gt;1)),1,0)</f>
        <v>0</v>
      </c>
      <c r="BW584">
        <f>IF(AND(COUNTBLANK(Q584)+COUNTBLANK(V584)+COUNTBLANK(Z584)+COUNTBLANK(AD584)&gt;0,COUNTBLANK(Q584)+COUNTBLANK(V584)+COUNTBLANK(Z584)+COUNTBLANK(AD584)&lt;4,Q584&lt;&gt;"NA"),1,0)</f>
        <v>0</v>
      </c>
      <c r="BX584">
        <f>IF(AND(IF(OR(SUM(V584,Z584,AD584)=Q584,Q584="",AND(Q584&gt;0,COUNTIF(Q584,"NS")+COUNTIF(V584,"NS")+COUNTIF(Z584,"NS")+COUNTIF(AD584,"NS")=3)),0,1)=1,Q584&lt;&gt;"NS",Q584&lt;&gt;"NA"),1,0)</f>
        <v>0</v>
      </c>
      <c r="BY584">
        <f>IF(COUNTIF(Q584,"=*")+COUNTIF(V584,"=*")+COUNTIF(Z584,"=*")+COUNTIF(AD584,"=*")&lt;&gt;SUM(COUNTIF(Q584,"NS")+COUNTIF(V584,"NS")+COUNTIF(Z584,"NS")+COUNTIF(AD584,"NS"),COUNTIF(Q584,"NA")+COUNTIF(V584,"NA")+COUNTIF(Z584,"NA")+COUNTIF(AD584,"NA")),1,0)</f>
        <v>0</v>
      </c>
      <c r="BZ584">
        <f>IF(SUM(BT584:BY584)&gt;0,1,0)</f>
        <v>0</v>
      </c>
      <c r="CD584">
        <f>IF(AND(M584=0,OR(SUM(S584,W584,AA584)&gt;0,COUNTIF(M584,"NS")+COUNTIF(S584,"NS")+COUNTIF(W584,"NS")+COUNTIF(AA584,"NS")&gt;0)),1,0)</f>
        <v>0</v>
      </c>
      <c r="CE584">
        <f>IF(OR(AND(M584="NS",SUM(S584,W584,AA584)&gt;0),AND(M584="NS",COUNTIF(M584,"NS")+COUNTIF(S584,"NS")+COUNTIF(W584,"NS")+COUNTIF(AA584,"NS")&lt;2)),1,0)</f>
        <v>0</v>
      </c>
      <c r="CF584">
        <f>IF(AND(M584="NA",OR(SUM(S584,W584,AA584)&gt;0,COUNTIF(M584,"NS")+COUNTIF(S584,"NS")+COUNTIF(W584,"NS")+COUNTIF(AA584,"NS")&gt;0,COUNTIF(M584,"NA")+COUNTIF(S584,"NA")+COUNTIF(W584,"NA")+COUNTIF(AA584,"NA")&gt;1)),1,0)</f>
        <v>0</v>
      </c>
      <c r="CG584">
        <f>IF(AND(COUNTBLANK(M584)+COUNTBLANK(S584)+COUNTBLANK(W584)+COUNTBLANK(AA584)&gt;0,COUNTBLANK(M584)+COUNTBLANK(S584)+COUNTBLANK(W584)+COUNTBLANK(AA584)&lt;4,M584&lt;&gt;"NA"),1,0)</f>
        <v>0</v>
      </c>
      <c r="CH584">
        <f>IF(AND(IF(OR(SUM(S584,W584,AA584)=M584,M584="",AND(M584&gt;0,COUNTIF(M584,"NS")+COUNTIF(S584,"NS")+COUNTIF(W584,"NS")+COUNTIF(AA584,"NS")=3)),0,1)=1,M584&lt;&gt;"NS",M584&lt;&gt;"NA"),1,0)</f>
        <v>0</v>
      </c>
      <c r="CI584">
        <f>IF(COUNTIF(M584,"=*")+COUNTIF(S584,"=*")+COUNTIF(W584,"=*")+COUNTIF(AA584,"=*")&lt;&gt;SUM(COUNTIF(M584,"NS")+COUNTIF(S584,"NS")+COUNTIF(W584,"NS")+COUNTIF(AA584,"NS"),COUNTIF(M584,"NA")+COUNTIF(S584,"NA")+COUNTIF(W584,"NA")+COUNTIF(AA584,"NA")),1,0)</f>
        <v>0</v>
      </c>
      <c r="CJ584">
        <f>IF(SUM(CD584:CI584)&gt;0,1,0)</f>
        <v>0</v>
      </c>
    </row>
    <row r="585" spans="1:88" ht="15" customHeight="1">
      <c r="A585" s="83"/>
      <c r="B585" s="15"/>
      <c r="C585" s="80" t="s">
        <v>132</v>
      </c>
      <c r="D585" s="320"/>
      <c r="E585" s="266"/>
      <c r="F585" s="266"/>
      <c r="G585" s="266"/>
      <c r="H585" s="266"/>
      <c r="I585" s="266"/>
      <c r="J585" s="266"/>
      <c r="K585" s="266"/>
      <c r="L585" s="267"/>
      <c r="M585" s="268"/>
      <c r="N585" s="267"/>
      <c r="O585" s="268"/>
      <c r="P585" s="267"/>
      <c r="Q585" s="268"/>
      <c r="R585" s="267"/>
      <c r="S585" s="268"/>
      <c r="T585" s="267"/>
      <c r="U585" s="220"/>
      <c r="V585" s="220"/>
      <c r="W585" s="268"/>
      <c r="X585" s="267"/>
      <c r="Y585" s="220"/>
      <c r="Z585" s="220"/>
      <c r="AA585" s="268"/>
      <c r="AB585" s="267"/>
      <c r="AC585" s="220"/>
      <c r="AD585" s="220"/>
    </row>
    <row r="586" spans="1:88" ht="15" customHeight="1">
      <c r="A586" s="83"/>
      <c r="B586" s="15"/>
      <c r="C586" s="80" t="s">
        <v>133</v>
      </c>
      <c r="D586" s="320"/>
      <c r="E586" s="266"/>
      <c r="F586" s="266"/>
      <c r="G586" s="266"/>
      <c r="H586" s="266"/>
      <c r="I586" s="266"/>
      <c r="J586" s="266"/>
      <c r="K586" s="266"/>
      <c r="L586" s="267"/>
      <c r="M586" s="268"/>
      <c r="N586" s="267"/>
      <c r="O586" s="268"/>
      <c r="P586" s="267"/>
      <c r="Q586" s="268"/>
      <c r="R586" s="267"/>
      <c r="S586" s="268"/>
      <c r="T586" s="267"/>
      <c r="U586" s="220"/>
      <c r="V586" s="220"/>
      <c r="W586" s="268"/>
      <c r="X586" s="267"/>
      <c r="Y586" s="220"/>
      <c r="Z586" s="220"/>
      <c r="AA586" s="268"/>
      <c r="AB586" s="267"/>
      <c r="AC586" s="220"/>
      <c r="AD586" s="220"/>
    </row>
    <row r="587" spans="1:88" ht="15" customHeight="1">
      <c r="A587" s="83"/>
      <c r="B587" s="15"/>
      <c r="C587" s="80" t="s">
        <v>134</v>
      </c>
      <c r="D587" s="320"/>
      <c r="E587" s="266"/>
      <c r="F587" s="266"/>
      <c r="G587" s="266"/>
      <c r="H587" s="266"/>
      <c r="I587" s="266"/>
      <c r="J587" s="266"/>
      <c r="K587" s="266"/>
      <c r="L587" s="267"/>
      <c r="M587" s="268"/>
      <c r="N587" s="267"/>
      <c r="O587" s="268"/>
      <c r="P587" s="267"/>
      <c r="Q587" s="268"/>
      <c r="R587" s="267"/>
      <c r="S587" s="268"/>
      <c r="T587" s="267"/>
      <c r="U587" s="220"/>
      <c r="V587" s="220"/>
      <c r="W587" s="268"/>
      <c r="X587" s="267"/>
      <c r="Y587" s="220"/>
      <c r="Z587" s="220"/>
      <c r="AA587" s="268"/>
      <c r="AB587" s="267"/>
      <c r="AC587" s="220"/>
      <c r="AD587" s="220"/>
    </row>
    <row r="588" spans="1:88" ht="15" customHeight="1">
      <c r="A588" s="71"/>
      <c r="B588" s="40"/>
      <c r="C588" s="80" t="s">
        <v>135</v>
      </c>
      <c r="D588" s="320"/>
      <c r="E588" s="266"/>
      <c r="F588" s="266"/>
      <c r="G588" s="266"/>
      <c r="H588" s="266"/>
      <c r="I588" s="266"/>
      <c r="J588" s="266"/>
      <c r="K588" s="266"/>
      <c r="L588" s="267"/>
      <c r="M588" s="268"/>
      <c r="N588" s="267"/>
      <c r="O588" s="268"/>
      <c r="P588" s="267"/>
      <c r="Q588" s="268"/>
      <c r="R588" s="267"/>
      <c r="S588" s="268"/>
      <c r="T588" s="267"/>
      <c r="U588" s="220"/>
      <c r="V588" s="220"/>
      <c r="W588" s="268"/>
      <c r="X588" s="267"/>
      <c r="Y588" s="220"/>
      <c r="Z588" s="220"/>
      <c r="AA588" s="268"/>
      <c r="AB588" s="267"/>
      <c r="AC588" s="220"/>
      <c r="AD588" s="220"/>
    </row>
    <row r="589" spans="1:88" ht="15" customHeight="1">
      <c r="A589" s="71"/>
      <c r="B589" s="40"/>
      <c r="C589" s="80" t="s">
        <v>136</v>
      </c>
      <c r="D589" s="320"/>
      <c r="E589" s="266"/>
      <c r="F589" s="266"/>
      <c r="G589" s="266"/>
      <c r="H589" s="266"/>
      <c r="I589" s="266"/>
      <c r="J589" s="266"/>
      <c r="K589" s="266"/>
      <c r="L589" s="267"/>
      <c r="M589" s="268"/>
      <c r="N589" s="267"/>
      <c r="O589" s="268"/>
      <c r="P589" s="267"/>
      <c r="Q589" s="268"/>
      <c r="R589" s="267"/>
      <c r="S589" s="268"/>
      <c r="T589" s="267"/>
      <c r="U589" s="220"/>
      <c r="V589" s="220"/>
      <c r="W589" s="268"/>
      <c r="X589" s="267"/>
      <c r="Y589" s="220"/>
      <c r="Z589" s="220"/>
      <c r="AA589" s="268"/>
      <c r="AB589" s="267"/>
      <c r="AC589" s="220"/>
      <c r="AD589" s="220"/>
    </row>
    <row r="590" spans="1:88" ht="15" customHeight="1">
      <c r="A590" s="71"/>
      <c r="B590" s="40"/>
      <c r="C590" s="80" t="s">
        <v>137</v>
      </c>
      <c r="D590" s="320"/>
      <c r="E590" s="266"/>
      <c r="F590" s="266"/>
      <c r="G590" s="266"/>
      <c r="H590" s="266"/>
      <c r="I590" s="266"/>
      <c r="J590" s="266"/>
      <c r="K590" s="266"/>
      <c r="L590" s="267"/>
      <c r="M590" s="268"/>
      <c r="N590" s="267"/>
      <c r="O590" s="268"/>
      <c r="P590" s="267"/>
      <c r="Q590" s="268"/>
      <c r="R590" s="267"/>
      <c r="S590" s="268"/>
      <c r="T590" s="267"/>
      <c r="U590" s="220"/>
      <c r="V590" s="220"/>
      <c r="W590" s="268"/>
      <c r="X590" s="267"/>
      <c r="Y590" s="220"/>
      <c r="Z590" s="220"/>
      <c r="AA590" s="268"/>
      <c r="AB590" s="267"/>
      <c r="AC590" s="220"/>
      <c r="AD590" s="220"/>
    </row>
    <row r="591" spans="1:88" ht="15" customHeight="1">
      <c r="A591" s="71"/>
      <c r="B591" s="40"/>
      <c r="C591" s="80" t="s">
        <v>138</v>
      </c>
      <c r="D591" s="320"/>
      <c r="E591" s="266"/>
      <c r="F591" s="266"/>
      <c r="G591" s="266"/>
      <c r="H591" s="266"/>
      <c r="I591" s="266"/>
      <c r="J591" s="266"/>
      <c r="K591" s="266"/>
      <c r="L591" s="267"/>
      <c r="M591" s="268"/>
      <c r="N591" s="267"/>
      <c r="O591" s="268"/>
      <c r="P591" s="267"/>
      <c r="Q591" s="268"/>
      <c r="R591" s="267"/>
      <c r="S591" s="268"/>
      <c r="T591" s="267"/>
      <c r="U591" s="220"/>
      <c r="V591" s="220"/>
      <c r="W591" s="268"/>
      <c r="X591" s="267"/>
      <c r="Y591" s="220"/>
      <c r="Z591" s="220"/>
      <c r="AA591" s="268"/>
      <c r="AB591" s="267"/>
      <c r="AC591" s="220"/>
      <c r="AD591" s="220"/>
    </row>
    <row r="592" spans="1:88" ht="15" customHeight="1">
      <c r="A592" s="71"/>
      <c r="B592" s="40"/>
      <c r="C592" s="80" t="s">
        <v>139</v>
      </c>
      <c r="D592" s="320"/>
      <c r="E592" s="266"/>
      <c r="F592" s="266"/>
      <c r="G592" s="266"/>
      <c r="H592" s="266"/>
      <c r="I592" s="266"/>
      <c r="J592" s="266"/>
      <c r="K592" s="266"/>
      <c r="L592" s="267"/>
      <c r="M592" s="268"/>
      <c r="N592" s="267"/>
      <c r="O592" s="268"/>
      <c r="P592" s="267"/>
      <c r="Q592" s="268"/>
      <c r="R592" s="267"/>
      <c r="S592" s="268"/>
      <c r="T592" s="267"/>
      <c r="U592" s="220"/>
      <c r="V592" s="220"/>
      <c r="W592" s="268"/>
      <c r="X592" s="267"/>
      <c r="Y592" s="220"/>
      <c r="Z592" s="220"/>
      <c r="AA592" s="268"/>
      <c r="AB592" s="267"/>
      <c r="AC592" s="220"/>
      <c r="AD592" s="220"/>
    </row>
    <row r="593" spans="1:30" ht="15" customHeight="1">
      <c r="A593" s="71"/>
      <c r="B593" s="40"/>
      <c r="C593" s="80" t="s">
        <v>140</v>
      </c>
      <c r="D593" s="320"/>
      <c r="E593" s="266"/>
      <c r="F593" s="266"/>
      <c r="G593" s="266"/>
      <c r="H593" s="266"/>
      <c r="I593" s="266"/>
      <c r="J593" s="266"/>
      <c r="K593" s="266"/>
      <c r="L593" s="267"/>
      <c r="M593" s="268"/>
      <c r="N593" s="267"/>
      <c r="O593" s="268"/>
      <c r="P593" s="267"/>
      <c r="Q593" s="268"/>
      <c r="R593" s="267"/>
      <c r="S593" s="268"/>
      <c r="T593" s="267"/>
      <c r="U593" s="220"/>
      <c r="V593" s="220"/>
      <c r="W593" s="268"/>
      <c r="X593" s="267"/>
      <c r="Y593" s="220"/>
      <c r="Z593" s="220"/>
      <c r="AA593" s="268"/>
      <c r="AB593" s="267"/>
      <c r="AC593" s="220"/>
      <c r="AD593" s="220"/>
    </row>
    <row r="594" spans="1:30" ht="15" customHeight="1">
      <c r="A594" s="71"/>
      <c r="B594" s="40"/>
      <c r="C594" s="80" t="s">
        <v>141</v>
      </c>
      <c r="D594" s="320"/>
      <c r="E594" s="266"/>
      <c r="F594" s="266"/>
      <c r="G594" s="266"/>
      <c r="H594" s="266"/>
      <c r="I594" s="266"/>
      <c r="J594" s="266"/>
      <c r="K594" s="266"/>
      <c r="L594" s="267"/>
      <c r="M594" s="268"/>
      <c r="N594" s="267"/>
      <c r="O594" s="268"/>
      <c r="P594" s="267"/>
      <c r="Q594" s="268"/>
      <c r="R594" s="267"/>
      <c r="S594" s="268"/>
      <c r="T594" s="267"/>
      <c r="U594" s="220"/>
      <c r="V594" s="220"/>
      <c r="W594" s="268"/>
      <c r="X594" s="267"/>
      <c r="Y594" s="220"/>
      <c r="Z594" s="220"/>
      <c r="AA594" s="268"/>
      <c r="AB594" s="267"/>
      <c r="AC594" s="220"/>
      <c r="AD594" s="220"/>
    </row>
    <row r="595" spans="1:30" ht="15" customHeight="1">
      <c r="A595" s="71"/>
      <c r="B595" s="40"/>
      <c r="C595" s="80" t="s">
        <v>142</v>
      </c>
      <c r="D595" s="320"/>
      <c r="E595" s="266"/>
      <c r="F595" s="266"/>
      <c r="G595" s="266"/>
      <c r="H595" s="266"/>
      <c r="I595" s="266"/>
      <c r="J595" s="266"/>
      <c r="K595" s="266"/>
      <c r="L595" s="267"/>
      <c r="M595" s="268"/>
      <c r="N595" s="267"/>
      <c r="O595" s="268"/>
      <c r="P595" s="267"/>
      <c r="Q595" s="268"/>
      <c r="R595" s="267"/>
      <c r="S595" s="268"/>
      <c r="T595" s="267"/>
      <c r="U595" s="220"/>
      <c r="V595" s="220"/>
      <c r="W595" s="268"/>
      <c r="X595" s="267"/>
      <c r="Y595" s="220"/>
      <c r="Z595" s="220"/>
      <c r="AA595" s="268"/>
      <c r="AB595" s="267"/>
      <c r="AC595" s="220"/>
      <c r="AD595" s="220"/>
    </row>
    <row r="596" spans="1:30" ht="15" customHeight="1">
      <c r="A596" s="71"/>
      <c r="B596" s="40"/>
      <c r="C596" s="80" t="s">
        <v>143</v>
      </c>
      <c r="D596" s="320"/>
      <c r="E596" s="266"/>
      <c r="F596" s="266"/>
      <c r="G596" s="266"/>
      <c r="H596" s="266"/>
      <c r="I596" s="266"/>
      <c r="J596" s="266"/>
      <c r="K596" s="266"/>
      <c r="L596" s="267"/>
      <c r="M596" s="268"/>
      <c r="N596" s="267"/>
      <c r="O596" s="268"/>
      <c r="P596" s="267"/>
      <c r="Q596" s="268"/>
      <c r="R596" s="267"/>
      <c r="S596" s="268"/>
      <c r="T596" s="267"/>
      <c r="U596" s="220"/>
      <c r="V596" s="220"/>
      <c r="W596" s="268"/>
      <c r="X596" s="267"/>
      <c r="Y596" s="220"/>
      <c r="Z596" s="220"/>
      <c r="AA596" s="268"/>
      <c r="AB596" s="267"/>
      <c r="AC596" s="220"/>
      <c r="AD596" s="220"/>
    </row>
    <row r="597" spans="1:30" ht="15" customHeight="1">
      <c r="A597" s="71"/>
      <c r="B597" s="40"/>
      <c r="C597" s="80" t="s">
        <v>144</v>
      </c>
      <c r="D597" s="320"/>
      <c r="E597" s="266"/>
      <c r="F597" s="266"/>
      <c r="G597" s="266"/>
      <c r="H597" s="266"/>
      <c r="I597" s="266"/>
      <c r="J597" s="266"/>
      <c r="K597" s="266"/>
      <c r="L597" s="267"/>
      <c r="M597" s="268"/>
      <c r="N597" s="267"/>
      <c r="O597" s="268"/>
      <c r="P597" s="267"/>
      <c r="Q597" s="268"/>
      <c r="R597" s="267"/>
      <c r="S597" s="268"/>
      <c r="T597" s="267"/>
      <c r="U597" s="220"/>
      <c r="V597" s="220"/>
      <c r="W597" s="268"/>
      <c r="X597" s="267"/>
      <c r="Y597" s="220"/>
      <c r="Z597" s="220"/>
      <c r="AA597" s="268"/>
      <c r="AB597" s="267"/>
      <c r="AC597" s="220"/>
      <c r="AD597" s="220"/>
    </row>
    <row r="598" spans="1:30" ht="15" customHeight="1">
      <c r="A598" s="71"/>
      <c r="B598" s="40"/>
      <c r="C598" s="80" t="s">
        <v>145</v>
      </c>
      <c r="D598" s="320"/>
      <c r="E598" s="266"/>
      <c r="F598" s="266"/>
      <c r="G598" s="266"/>
      <c r="H598" s="266"/>
      <c r="I598" s="266"/>
      <c r="J598" s="266"/>
      <c r="K598" s="266"/>
      <c r="L598" s="267"/>
      <c r="M598" s="268"/>
      <c r="N598" s="267"/>
      <c r="O598" s="268"/>
      <c r="P598" s="267"/>
      <c r="Q598" s="268"/>
      <c r="R598" s="267"/>
      <c r="S598" s="268"/>
      <c r="T598" s="267"/>
      <c r="U598" s="220"/>
      <c r="V598" s="220"/>
      <c r="W598" s="268"/>
      <c r="X598" s="267"/>
      <c r="Y598" s="220"/>
      <c r="Z598" s="220"/>
      <c r="AA598" s="268"/>
      <c r="AB598" s="267"/>
      <c r="AC598" s="220"/>
      <c r="AD598" s="220"/>
    </row>
    <row r="599" spans="1:30" ht="15" customHeight="1">
      <c r="A599" s="71"/>
      <c r="B599" s="40"/>
      <c r="C599" s="80" t="s">
        <v>146</v>
      </c>
      <c r="D599" s="320"/>
      <c r="E599" s="266"/>
      <c r="F599" s="266"/>
      <c r="G599" s="266"/>
      <c r="H599" s="266"/>
      <c r="I599" s="266"/>
      <c r="J599" s="266"/>
      <c r="K599" s="266"/>
      <c r="L599" s="267"/>
      <c r="M599" s="268"/>
      <c r="N599" s="267"/>
      <c r="O599" s="268"/>
      <c r="P599" s="267"/>
      <c r="Q599" s="268"/>
      <c r="R599" s="267"/>
      <c r="S599" s="268"/>
      <c r="T599" s="267"/>
      <c r="U599" s="220"/>
      <c r="V599" s="220"/>
      <c r="W599" s="268"/>
      <c r="X599" s="267"/>
      <c r="Y599" s="220"/>
      <c r="Z599" s="220"/>
      <c r="AA599" s="268"/>
      <c r="AB599" s="267"/>
      <c r="AC599" s="220"/>
      <c r="AD599" s="220"/>
    </row>
    <row r="600" spans="1:30" ht="15" customHeight="1">
      <c r="A600" s="71"/>
      <c r="B600" s="40"/>
      <c r="C600" s="80" t="s">
        <v>147</v>
      </c>
      <c r="D600" s="320"/>
      <c r="E600" s="266"/>
      <c r="F600" s="266"/>
      <c r="G600" s="266"/>
      <c r="H600" s="266"/>
      <c r="I600" s="266"/>
      <c r="J600" s="266"/>
      <c r="K600" s="266"/>
      <c r="L600" s="267"/>
      <c r="M600" s="268"/>
      <c r="N600" s="267"/>
      <c r="O600" s="268"/>
      <c r="P600" s="267"/>
      <c r="Q600" s="268"/>
      <c r="R600" s="267"/>
      <c r="S600" s="268"/>
      <c r="T600" s="267"/>
      <c r="U600" s="220"/>
      <c r="V600" s="220"/>
      <c r="W600" s="268"/>
      <c r="X600" s="267"/>
      <c r="Y600" s="220"/>
      <c r="Z600" s="220"/>
      <c r="AA600" s="268"/>
      <c r="AB600" s="267"/>
      <c r="AC600" s="220"/>
      <c r="AD600" s="220"/>
    </row>
    <row r="601" spans="1:30" ht="15" customHeight="1">
      <c r="A601" s="71"/>
      <c r="B601" s="40"/>
      <c r="C601" s="80" t="s">
        <v>148</v>
      </c>
      <c r="D601" s="320"/>
      <c r="E601" s="266"/>
      <c r="F601" s="266"/>
      <c r="G601" s="266"/>
      <c r="H601" s="266"/>
      <c r="I601" s="266"/>
      <c r="J601" s="266"/>
      <c r="K601" s="266"/>
      <c r="L601" s="267"/>
      <c r="M601" s="268"/>
      <c r="N601" s="267"/>
      <c r="O601" s="268"/>
      <c r="P601" s="267"/>
      <c r="Q601" s="268"/>
      <c r="R601" s="267"/>
      <c r="S601" s="268"/>
      <c r="T601" s="267"/>
      <c r="U601" s="220"/>
      <c r="V601" s="220"/>
      <c r="W601" s="268"/>
      <c r="X601" s="267"/>
      <c r="Y601" s="220"/>
      <c r="Z601" s="220"/>
      <c r="AA601" s="268"/>
      <c r="AB601" s="267"/>
      <c r="AC601" s="220"/>
      <c r="AD601" s="220"/>
    </row>
    <row r="602" spans="1:30" ht="15" customHeight="1">
      <c r="A602" s="71"/>
      <c r="B602" s="40"/>
      <c r="C602" s="80" t="s">
        <v>149</v>
      </c>
      <c r="D602" s="320"/>
      <c r="E602" s="266"/>
      <c r="F602" s="266"/>
      <c r="G602" s="266"/>
      <c r="H602" s="266"/>
      <c r="I602" s="266"/>
      <c r="J602" s="266"/>
      <c r="K602" s="266"/>
      <c r="L602" s="267"/>
      <c r="M602" s="268"/>
      <c r="N602" s="267"/>
      <c r="O602" s="268"/>
      <c r="P602" s="267"/>
      <c r="Q602" s="268"/>
      <c r="R602" s="267"/>
      <c r="S602" s="268"/>
      <c r="T602" s="267"/>
      <c r="U602" s="220"/>
      <c r="V602" s="220"/>
      <c r="W602" s="268"/>
      <c r="X602" s="267"/>
      <c r="Y602" s="220"/>
      <c r="Z602" s="220"/>
      <c r="AA602" s="268"/>
      <c r="AB602" s="267"/>
      <c r="AC602" s="220"/>
      <c r="AD602" s="220"/>
    </row>
    <row r="603" spans="1:30" ht="15" customHeight="1">
      <c r="A603" s="71"/>
      <c r="B603" s="40"/>
      <c r="C603" s="80" t="s">
        <v>150</v>
      </c>
      <c r="D603" s="320"/>
      <c r="E603" s="266"/>
      <c r="F603" s="266"/>
      <c r="G603" s="266"/>
      <c r="H603" s="266"/>
      <c r="I603" s="266"/>
      <c r="J603" s="266"/>
      <c r="K603" s="266"/>
      <c r="L603" s="267"/>
      <c r="M603" s="268"/>
      <c r="N603" s="267"/>
      <c r="O603" s="268"/>
      <c r="P603" s="267"/>
      <c r="Q603" s="268"/>
      <c r="R603" s="267"/>
      <c r="S603" s="268"/>
      <c r="T603" s="267"/>
      <c r="U603" s="220"/>
      <c r="V603" s="220"/>
      <c r="W603" s="268"/>
      <c r="X603" s="267"/>
      <c r="Y603" s="220"/>
      <c r="Z603" s="220"/>
      <c r="AA603" s="268"/>
      <c r="AB603" s="267"/>
      <c r="AC603" s="220"/>
      <c r="AD603" s="220"/>
    </row>
    <row r="604" spans="1:30" ht="15" customHeight="1">
      <c r="A604" s="83"/>
      <c r="B604" s="15"/>
      <c r="C604" s="80" t="s">
        <v>151</v>
      </c>
      <c r="D604" s="320"/>
      <c r="E604" s="266"/>
      <c r="F604" s="266"/>
      <c r="G604" s="266"/>
      <c r="H604" s="266"/>
      <c r="I604" s="266"/>
      <c r="J604" s="266"/>
      <c r="K604" s="266"/>
      <c r="L604" s="267"/>
      <c r="M604" s="268"/>
      <c r="N604" s="267"/>
      <c r="O604" s="268"/>
      <c r="P604" s="267"/>
      <c r="Q604" s="268"/>
      <c r="R604" s="267"/>
      <c r="S604" s="268"/>
      <c r="T604" s="267"/>
      <c r="U604" s="220"/>
      <c r="V604" s="220"/>
      <c r="W604" s="268"/>
      <c r="X604" s="267"/>
      <c r="Y604" s="220"/>
      <c r="Z604" s="220"/>
      <c r="AA604" s="268"/>
      <c r="AB604" s="267"/>
      <c r="AC604" s="220"/>
      <c r="AD604" s="220"/>
    </row>
    <row r="605" spans="1:30" ht="15" customHeight="1">
      <c r="A605" s="83"/>
      <c r="B605" s="15"/>
      <c r="C605" s="80" t="s">
        <v>152</v>
      </c>
      <c r="D605" s="320"/>
      <c r="E605" s="266"/>
      <c r="F605" s="266"/>
      <c r="G605" s="266"/>
      <c r="H605" s="266"/>
      <c r="I605" s="266"/>
      <c r="J605" s="266"/>
      <c r="K605" s="266"/>
      <c r="L605" s="267"/>
      <c r="M605" s="268"/>
      <c r="N605" s="267"/>
      <c r="O605" s="268"/>
      <c r="P605" s="267"/>
      <c r="Q605" s="268"/>
      <c r="R605" s="267"/>
      <c r="S605" s="268"/>
      <c r="T605" s="267"/>
      <c r="U605" s="220"/>
      <c r="V605" s="220"/>
      <c r="W605" s="268"/>
      <c r="X605" s="267"/>
      <c r="Y605" s="220"/>
      <c r="Z605" s="220"/>
      <c r="AA605" s="268"/>
      <c r="AB605" s="267"/>
      <c r="AC605" s="220"/>
      <c r="AD605" s="220"/>
    </row>
    <row r="606" spans="1:30" ht="15" customHeight="1">
      <c r="A606" s="83"/>
      <c r="B606" s="15"/>
      <c r="C606" s="80" t="s">
        <v>153</v>
      </c>
      <c r="D606" s="320"/>
      <c r="E606" s="266"/>
      <c r="F606" s="266"/>
      <c r="G606" s="266"/>
      <c r="H606" s="266"/>
      <c r="I606" s="266"/>
      <c r="J606" s="266"/>
      <c r="K606" s="266"/>
      <c r="L606" s="267"/>
      <c r="M606" s="268"/>
      <c r="N606" s="267"/>
      <c r="O606" s="268"/>
      <c r="P606" s="267"/>
      <c r="Q606" s="268"/>
      <c r="R606" s="267"/>
      <c r="S606" s="268"/>
      <c r="T606" s="267"/>
      <c r="U606" s="220"/>
      <c r="V606" s="220"/>
      <c r="W606" s="268"/>
      <c r="X606" s="267"/>
      <c r="Y606" s="220"/>
      <c r="Z606" s="220"/>
      <c r="AA606" s="268"/>
      <c r="AB606" s="267"/>
      <c r="AC606" s="220"/>
      <c r="AD606" s="220"/>
    </row>
    <row r="607" spans="1:30" ht="15" customHeight="1">
      <c r="A607" s="83"/>
      <c r="B607" s="15"/>
      <c r="C607" s="80" t="s">
        <v>154</v>
      </c>
      <c r="D607" s="320"/>
      <c r="E607" s="266"/>
      <c r="F607" s="266"/>
      <c r="G607" s="266"/>
      <c r="H607" s="266"/>
      <c r="I607" s="266"/>
      <c r="J607" s="266"/>
      <c r="K607" s="266"/>
      <c r="L607" s="267"/>
      <c r="M607" s="268"/>
      <c r="N607" s="267"/>
      <c r="O607" s="268"/>
      <c r="P607" s="267"/>
      <c r="Q607" s="268"/>
      <c r="R607" s="267"/>
      <c r="S607" s="268"/>
      <c r="T607" s="267"/>
      <c r="U607" s="220"/>
      <c r="V607" s="220"/>
      <c r="W607" s="268"/>
      <c r="X607" s="267"/>
      <c r="Y607" s="220"/>
      <c r="Z607" s="220"/>
      <c r="AA607" s="268"/>
      <c r="AB607" s="267"/>
      <c r="AC607" s="220"/>
      <c r="AD607" s="220"/>
    </row>
    <row r="608" spans="1:30" ht="15" customHeight="1">
      <c r="A608" s="83"/>
      <c r="B608" s="15"/>
      <c r="C608" s="80" t="s">
        <v>155</v>
      </c>
      <c r="D608" s="320"/>
      <c r="E608" s="266"/>
      <c r="F608" s="266"/>
      <c r="G608" s="266"/>
      <c r="H608" s="266"/>
      <c r="I608" s="266"/>
      <c r="J608" s="266"/>
      <c r="K608" s="266"/>
      <c r="L608" s="267"/>
      <c r="M608" s="268"/>
      <c r="N608" s="267"/>
      <c r="O608" s="268"/>
      <c r="P608" s="267"/>
      <c r="Q608" s="268"/>
      <c r="R608" s="267"/>
      <c r="S608" s="268"/>
      <c r="T608" s="267"/>
      <c r="U608" s="220"/>
      <c r="V608" s="220"/>
      <c r="W608" s="268"/>
      <c r="X608" s="267"/>
      <c r="Y608" s="220"/>
      <c r="Z608" s="220"/>
      <c r="AA608" s="268"/>
      <c r="AB608" s="267"/>
      <c r="AC608" s="220"/>
      <c r="AD608" s="220"/>
    </row>
    <row r="609" spans="1:38" ht="15" customHeight="1">
      <c r="A609" s="83"/>
      <c r="B609" s="15"/>
      <c r="C609" s="15"/>
      <c r="D609" s="15"/>
      <c r="E609" s="15"/>
      <c r="F609" s="15"/>
      <c r="G609" s="15"/>
      <c r="H609" s="15"/>
      <c r="I609" s="15"/>
      <c r="J609" s="15"/>
      <c r="K609" s="15"/>
      <c r="L609" s="81" t="s">
        <v>211</v>
      </c>
      <c r="M609" s="268">
        <f>IF(AND(SUM(M584:M608)=0,COUNTIF(M584:M608,"NS")&gt;0),"NS",IF(AND(SUM(M584:M608)=0, COUNTIF(M584:M608,"NA")&gt;0),"NA",SUM(M584:M608)))</f>
        <v>0</v>
      </c>
      <c r="N609" s="267"/>
      <c r="O609" s="268">
        <f>IF(AND(SUM(O584:O608)=0,COUNTIF(O584:O608,"NS")&gt;0),"NS",IF(AND(SUM(O584:O608)=0, COUNTIF(O584:O608,"NA")&gt;0),"NA",SUM(O584:O608)))</f>
        <v>0</v>
      </c>
      <c r="P609" s="267"/>
      <c r="Q609" s="268">
        <f>IF(AND(SUM(Q584:Q608)=0,COUNTIF(Q584:Q608,"NS")&gt;0),"NS",IF(AND(SUM(Q584:Q608)=0, COUNTIF(Q584:Q608,"NA")&gt;0),"NA",SUM(Q584:Q608)))</f>
        <v>0</v>
      </c>
      <c r="R609" s="267"/>
      <c r="S609" s="268">
        <f>IF(AND(SUM(S584:S608)=0,COUNTIF(S584:S608,"NS")&gt;0),"NS",IF(AND(SUM(S584:S608)=0, COUNTIF(S584:S608,"NA")&gt;0),"NA",SUM(S584:S608)))</f>
        <v>0</v>
      </c>
      <c r="T609" s="267"/>
      <c r="U609" s="220">
        <f>IF(AND(SUM(U584:U608)=0,COUNTIF(U584:U608,"NS")&gt;0),"NS",IF(AND(SUM(U584:U608)=0, COUNTIF(U584:U608,"NA")&gt;0),"NA",SUM(U584:U608)))</f>
        <v>0</v>
      </c>
      <c r="V609" s="220">
        <f>IF(AND(SUM(V584:V608)=0,COUNTIF(V584:V608,"NS")&gt;0),"NS",IF(AND(SUM(V584:V608)=0, COUNTIF(V584:V608,"NA")&gt;0),"NA",SUM(V584:V608)))</f>
        <v>0</v>
      </c>
      <c r="W609" s="268">
        <f>IF(AND(SUM(W584:W608)=0,COUNTIF(W584:W608,"NS")&gt;0),"NS",IF(AND(SUM(W584:W608)=0, COUNTIF(W584:W608,"NA")&gt;0),"NA",SUM(W584:W608)))</f>
        <v>0</v>
      </c>
      <c r="X609" s="267"/>
      <c r="Y609" s="220">
        <f>IF(AND(SUM(Y584:Y608)=0,COUNTIF(Y584:Y608,"NS")&gt;0),"NS",IF(AND(SUM(Y584:Y608)=0, COUNTIF(Y584:Y608,"NA")&gt;0),"NA",SUM(Y584:Y608)))</f>
        <v>0</v>
      </c>
      <c r="Z609" s="220">
        <f>IF(AND(SUM(Z584:Z608)=0,COUNTIF(Z584:Z608,"NS")&gt;0),"NS",IF(AND(SUM(Z584:Z608)=0, COUNTIF(Z584:Z608,"NA")&gt;0),"NA",SUM(Z584:Z608)))</f>
        <v>0</v>
      </c>
      <c r="AA609" s="268">
        <f>IF(AND(SUM(AA584:AA608)=0,COUNTIF(AA584:AA608,"NS")&gt;0),"NS",IF(AND(SUM(AA584:AA608)=0, COUNTIF(AA584:AA608,"NA")&gt;0),"NA",SUM(AA584:AA608)))</f>
        <v>0</v>
      </c>
      <c r="AB609" s="267"/>
      <c r="AC609" s="220">
        <f>IF(AND(SUM(AC584:AC608)=0,COUNTIF(AC584:AC608,"NS")&gt;0),"NS",IF(AND(SUM(AC584:AC608)=0, COUNTIF(AC584:AC608,"NA")&gt;0),"NA",SUM(AC584:AC608)))</f>
        <v>0</v>
      </c>
      <c r="AD609" s="220">
        <f>IF(AND(SUM(AD584:AD608)=0,COUNTIF(AD584:AD608,"NS")&gt;0),"NS",IF(AND(SUM(AD584:AD608)=0, COUNTIF(AD584:AD608,"NA")&gt;0),"NA",SUM(AD584:AD608)))</f>
        <v>0</v>
      </c>
    </row>
    <row r="610" spans="1:38" ht="15" customHeight="1">
      <c r="A610" s="83"/>
      <c r="B610" s="15"/>
      <c r="C610" s="15"/>
      <c r="D610" s="15"/>
      <c r="E610" s="15"/>
      <c r="F610" s="15"/>
      <c r="G610" s="15"/>
      <c r="H610" s="15"/>
      <c r="I610" s="15"/>
      <c r="J610" s="15"/>
      <c r="K610" s="15"/>
      <c r="L610" s="81"/>
      <c r="M610" s="223"/>
      <c r="N610" s="223"/>
      <c r="O610" s="216"/>
      <c r="P610" s="216"/>
      <c r="Q610" s="216"/>
      <c r="R610" s="216"/>
      <c r="S610" s="223"/>
      <c r="T610" s="223"/>
      <c r="U610" s="216"/>
      <c r="V610" s="216"/>
      <c r="W610" s="223"/>
      <c r="X610" s="223"/>
      <c r="Y610" s="216"/>
      <c r="Z610" s="216"/>
      <c r="AA610" s="223"/>
      <c r="AB610" s="223"/>
      <c r="AC610" s="216"/>
      <c r="AD610" s="216"/>
      <c r="AF610">
        <f>IF(SUM(AF584:AF609,AP584:AP609,AZ584:AZ609,BJ584:BJ609,BT584:BT609,CD584:CD609)&gt;0,1,0)</f>
        <v>0</v>
      </c>
      <c r="AG610">
        <f>IF(SUM(AG584:AG609,AQ584:AQ609,BA584:BA609,BK584:BK609,BU584:BU609,CE584:CE609)&gt;0,2,0)</f>
        <v>0</v>
      </c>
      <c r="AH610">
        <f>IF(SUM(AH584:AH609,AR584:AR609,BB584:BB609,BL584:BL609,BV584:BV609,CF584:CF609)&gt;0,4,0)</f>
        <v>0</v>
      </c>
      <c r="AI610">
        <f>IF(SUM(AI584:AI609,AS584:AS609,BC584:BC609,BM584:BM609,BW584:BW609,CG584:CG609)&gt;0,4,0)</f>
        <v>0</v>
      </c>
      <c r="AJ610">
        <f>IF(SUM(AJ584:AJ609,AT584:AT609,BD584:BD609,BN584:BN609,BX584:BX609,CH584:CH609)&gt;0,5,0)</f>
        <v>0</v>
      </c>
      <c r="AK610">
        <f>IF(SUM(AK584:AK609,AU584:AU609,BE584:BE609,BO584:BO609,BY584:BY609,CI584:CI609)&gt;0,6,0)</f>
        <v>0</v>
      </c>
    </row>
    <row r="611" spans="1:38" ht="24" customHeight="1">
      <c r="A611" s="83"/>
      <c r="B611" s="15"/>
      <c r="C611" s="321" t="s">
        <v>187</v>
      </c>
      <c r="D611" s="256"/>
      <c r="E611" s="256"/>
      <c r="F611" s="256"/>
      <c r="G611" s="256"/>
      <c r="H611" s="256"/>
      <c r="I611" s="256"/>
      <c r="J611" s="256"/>
      <c r="K611" s="256"/>
      <c r="L611" s="256"/>
      <c r="M611" s="256"/>
      <c r="N611" s="256"/>
      <c r="O611" s="256"/>
      <c r="P611" s="256"/>
      <c r="Q611" s="256"/>
      <c r="R611" s="256"/>
      <c r="S611" s="256"/>
      <c r="T611" s="256"/>
      <c r="U611" s="256"/>
      <c r="V611" s="256"/>
      <c r="W611" s="256"/>
      <c r="X611" s="256"/>
      <c r="Y611" s="256"/>
      <c r="Z611" s="256"/>
      <c r="AA611" s="256"/>
      <c r="AB611" s="256"/>
      <c r="AC611" s="256"/>
      <c r="AD611" s="256"/>
      <c r="AH611">
        <f>SUM(AF610:AH610)</f>
        <v>0</v>
      </c>
      <c r="AK611">
        <f>SUM(AI610:AK610)</f>
        <v>0</v>
      </c>
    </row>
    <row r="612" spans="1:38" ht="60" customHeight="1">
      <c r="A612" s="83"/>
      <c r="B612" s="15"/>
      <c r="C612" s="322"/>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c r="AC612" s="323"/>
      <c r="AD612" s="324"/>
      <c r="AH612" t="e">
        <f ca="1">CAMBIAR(AH611,0,"",1,"El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12" t="e">
        <f ca="1">CAMBIAR(AK611,0,"",4,"Hay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3" spans="1:38" ht="15" customHeight="1">
      <c r="A613" s="71"/>
      <c r="B613" s="40"/>
      <c r="C613" s="246" t="e">
        <f ca="1">AH612</f>
        <v>#NAME?</v>
      </c>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row>
    <row r="614" spans="1:38" ht="15" customHeight="1">
      <c r="A614" s="71"/>
      <c r="B614" s="40"/>
      <c r="C614" s="249" t="e">
        <f ca="1">AK612</f>
        <v>#NAME?</v>
      </c>
      <c r="D614" s="17"/>
      <c r="E614" s="17"/>
      <c r="F614" s="17"/>
      <c r="G614" s="17"/>
      <c r="H614" s="17"/>
      <c r="I614" s="17"/>
      <c r="J614" s="17"/>
      <c r="K614" s="17"/>
      <c r="L614" s="17"/>
      <c r="M614" s="17"/>
      <c r="N614" s="17"/>
      <c r="O614" s="17"/>
      <c r="P614" s="17"/>
      <c r="Q614" s="17"/>
      <c r="R614" s="96"/>
      <c r="S614" s="227"/>
      <c r="T614" s="227"/>
      <c r="U614" s="227"/>
      <c r="V614" s="227"/>
      <c r="W614" s="227"/>
      <c r="X614" s="227"/>
      <c r="Y614" s="227"/>
      <c r="Z614" s="227"/>
      <c r="AA614" s="227"/>
      <c r="AB614" s="227"/>
      <c r="AC614" s="227"/>
      <c r="AD614" s="227"/>
    </row>
    <row r="615" spans="1:38" ht="15" customHeight="1">
      <c r="A615" s="71"/>
      <c r="B615" s="40"/>
      <c r="C615" s="100"/>
      <c r="D615" s="17"/>
      <c r="E615" s="17"/>
      <c r="F615" s="17"/>
      <c r="G615" s="17"/>
      <c r="H615" s="17"/>
      <c r="I615" s="17"/>
      <c r="J615" s="17"/>
      <c r="K615" s="17"/>
      <c r="L615" s="17"/>
      <c r="M615" s="17"/>
      <c r="N615" s="17"/>
      <c r="O615" s="17"/>
      <c r="P615" s="17"/>
      <c r="Q615" s="17"/>
      <c r="R615" s="96"/>
      <c r="S615" s="227"/>
      <c r="T615" s="227"/>
      <c r="U615" s="227"/>
      <c r="V615" s="227"/>
      <c r="W615" s="227"/>
      <c r="X615" s="227"/>
      <c r="Y615" s="227"/>
      <c r="Z615" s="227"/>
      <c r="AA615" s="227"/>
      <c r="AB615" s="227"/>
      <c r="AC615" s="227"/>
      <c r="AD615" s="227"/>
    </row>
    <row r="616" spans="1:38" ht="15" customHeight="1">
      <c r="A616" s="71"/>
      <c r="B616" s="40"/>
      <c r="C616" s="100"/>
      <c r="D616" s="17"/>
      <c r="E616" s="17"/>
      <c r="F616" s="17"/>
      <c r="G616" s="17"/>
      <c r="H616" s="17"/>
      <c r="I616" s="17"/>
      <c r="J616" s="17"/>
      <c r="K616" s="17"/>
      <c r="L616" s="17"/>
      <c r="M616" s="17"/>
      <c r="N616" s="17"/>
      <c r="O616" s="17"/>
      <c r="P616" s="17"/>
      <c r="Q616" s="17"/>
      <c r="R616" s="96"/>
      <c r="S616" s="227"/>
      <c r="T616" s="227"/>
      <c r="U616" s="227"/>
      <c r="V616" s="227"/>
      <c r="W616" s="227"/>
      <c r="X616" s="227"/>
      <c r="Y616" s="227"/>
      <c r="Z616" s="227"/>
      <c r="AA616" s="227"/>
      <c r="AB616" s="227"/>
      <c r="AC616" s="227"/>
      <c r="AD616" s="227"/>
    </row>
    <row r="617" spans="1:38" ht="15" customHeight="1">
      <c r="A617" s="71"/>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row>
    <row r="618" spans="1:38" ht="15" customHeight="1">
      <c r="A618" s="71"/>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row>
    <row r="619" spans="1:38" ht="24" customHeight="1">
      <c r="A619" s="72" t="s">
        <v>368</v>
      </c>
      <c r="B619" s="326" t="s">
        <v>369</v>
      </c>
      <c r="C619" s="256"/>
      <c r="D619" s="256"/>
      <c r="E619" s="256"/>
      <c r="F619" s="256"/>
      <c r="G619" s="256"/>
      <c r="H619" s="256"/>
      <c r="I619" s="256"/>
      <c r="J619" s="256"/>
      <c r="K619" s="256"/>
      <c r="L619" s="256"/>
      <c r="M619" s="256"/>
      <c r="N619" s="256"/>
      <c r="O619" s="256"/>
      <c r="P619" s="256"/>
      <c r="Q619" s="256"/>
      <c r="R619" s="256"/>
      <c r="S619" s="256"/>
      <c r="T619" s="256"/>
      <c r="U619" s="256"/>
      <c r="V619" s="256"/>
      <c r="W619" s="256"/>
      <c r="X619" s="256"/>
      <c r="Y619" s="256"/>
      <c r="Z619" s="256"/>
      <c r="AA619" s="256"/>
      <c r="AB619" s="256"/>
      <c r="AC619" s="256"/>
      <c r="AD619" s="256"/>
    </row>
    <row r="620" spans="1:38" ht="36" customHeight="1">
      <c r="A620" s="83"/>
      <c r="B620" s="15"/>
      <c r="C620" s="321" t="s">
        <v>370</v>
      </c>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c r="AC620" s="256"/>
      <c r="AD620" s="256"/>
    </row>
    <row r="621" spans="1:38" ht="15" customHeight="1">
      <c r="A621" s="83"/>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spans="1:38" ht="24" customHeight="1">
      <c r="A622" s="83"/>
      <c r="B622" s="15"/>
      <c r="C622" s="265" t="s">
        <v>371</v>
      </c>
      <c r="D622" s="278"/>
      <c r="E622" s="278"/>
      <c r="F622" s="278"/>
      <c r="G622" s="278"/>
      <c r="H622" s="278"/>
      <c r="I622" s="278"/>
      <c r="J622" s="278"/>
      <c r="K622" s="278"/>
      <c r="L622" s="279"/>
      <c r="M622" s="265" t="s">
        <v>372</v>
      </c>
      <c r="N622" s="266"/>
      <c r="O622" s="266"/>
      <c r="P622" s="266"/>
      <c r="Q622" s="266"/>
      <c r="R622" s="266"/>
      <c r="S622" s="266"/>
      <c r="T622" s="266"/>
      <c r="U622" s="266"/>
      <c r="V622" s="266"/>
      <c r="W622" s="266"/>
      <c r="X622" s="266"/>
      <c r="Y622" s="266"/>
      <c r="Z622" s="266"/>
      <c r="AA622" s="266"/>
      <c r="AB622" s="266"/>
      <c r="AC622" s="266"/>
      <c r="AD622" s="267"/>
    </row>
    <row r="623" spans="1:38" ht="15" customHeight="1">
      <c r="A623" s="83"/>
      <c r="B623" s="15"/>
      <c r="C623" s="282"/>
      <c r="D623" s="272"/>
      <c r="E623" s="272"/>
      <c r="F623" s="272"/>
      <c r="G623" s="272"/>
      <c r="H623" s="272"/>
      <c r="I623" s="272"/>
      <c r="J623" s="272"/>
      <c r="K623" s="272"/>
      <c r="L623" s="283"/>
      <c r="M623" s="383" t="s">
        <v>201</v>
      </c>
      <c r="N623" s="256"/>
      <c r="O623" s="256"/>
      <c r="P623" s="256"/>
      <c r="Q623" s="256"/>
      <c r="R623" s="348"/>
      <c r="S623" s="384" t="s">
        <v>202</v>
      </c>
      <c r="T623" s="256"/>
      <c r="U623" s="256"/>
      <c r="V623" s="256"/>
      <c r="W623" s="256"/>
      <c r="X623" s="348"/>
      <c r="Y623" s="384" t="s">
        <v>203</v>
      </c>
      <c r="Z623" s="256"/>
      <c r="AA623" s="256"/>
      <c r="AB623" s="256"/>
      <c r="AC623" s="256"/>
      <c r="AD623" s="348"/>
      <c r="AF623" t="s">
        <v>204</v>
      </c>
      <c r="AG623" t="s">
        <v>205</v>
      </c>
      <c r="AH623" t="s">
        <v>206</v>
      </c>
      <c r="AI623" t="s">
        <v>207</v>
      </c>
      <c r="AJ623" t="s">
        <v>208</v>
      </c>
      <c r="AK623" t="s">
        <v>209</v>
      </c>
      <c r="AL623" t="s">
        <v>210</v>
      </c>
    </row>
    <row r="624" spans="1:38" ht="15" customHeight="1">
      <c r="A624" s="83"/>
      <c r="B624" s="15"/>
      <c r="C624" s="79" t="s">
        <v>131</v>
      </c>
      <c r="D624" s="320" t="s">
        <v>373</v>
      </c>
      <c r="E624" s="266"/>
      <c r="F624" s="266"/>
      <c r="G624" s="266"/>
      <c r="H624" s="266"/>
      <c r="I624" s="266"/>
      <c r="J624" s="266"/>
      <c r="K624" s="266"/>
      <c r="L624" s="267"/>
      <c r="M624" s="268"/>
      <c r="N624" s="266"/>
      <c r="O624" s="266"/>
      <c r="P624" s="266"/>
      <c r="Q624" s="266"/>
      <c r="R624" s="267"/>
      <c r="S624" s="268"/>
      <c r="T624" s="266"/>
      <c r="U624" s="266"/>
      <c r="V624" s="266"/>
      <c r="W624" s="266"/>
      <c r="X624" s="267"/>
      <c r="Y624" s="268"/>
      <c r="Z624" s="266"/>
      <c r="AA624" s="266"/>
      <c r="AB624" s="266"/>
      <c r="AC624" s="266"/>
      <c r="AD624" s="267"/>
      <c r="AF624">
        <f>IF(AND(M624=0,OR(SUM(S624:Y624)&gt;0,COUNTIF(M624:Y624,"NS")&gt;0)),1,0)</f>
        <v>0</v>
      </c>
      <c r="AG624">
        <f>IF(OR(AND(M624="NS",SUM(S624:Y624)&gt;0),AND(M624="NS",COUNTIF(M624:Y624,"NS")&lt;2)),1,0)</f>
        <v>0</v>
      </c>
      <c r="AH624">
        <f>IF(AND(M624="NA",OR(SUM(S624:Y624)&gt;0,COUNTIF(M624:Y624,"NS")&gt;0,COUNTIF(M624:Y624,"NA")&gt;1)),1,0)</f>
        <v>0</v>
      </c>
      <c r="AI624">
        <f>IF(AND(COUNTBLANK(M624)+COUNTBLANK(S624)+COUNTBLANK(Y624)&gt;0,COUNTBLANK(M624)+COUNTBLANK(S624)+COUNTBLANK(Y624)&lt;3,M624&lt;&gt;"NA"),1,0)</f>
        <v>0</v>
      </c>
      <c r="AJ624">
        <f>IF(AND(IF(OR(SUM(S624:Y624)=M624,M624="",AND(M624&gt;0,COUNTIF(M624:Y624,"NS")=2)),0,1)=1,M624&lt;&gt;"NS",M624&lt;&gt;"NA"),1,0)</f>
        <v>0</v>
      </c>
      <c r="AK624">
        <f>IF(COUNTIF(M624:Y624,"=*")&lt;&gt;SUM(COUNTIF(M624:Y624,"NS"),COUNTIF(M624:Y624,"NA")),1,0)</f>
        <v>0</v>
      </c>
      <c r="AL624">
        <f>IF(SUM(AF624:AK624)&gt;0,1,0)</f>
        <v>0</v>
      </c>
    </row>
    <row r="625" spans="1:30" ht="15" customHeight="1">
      <c r="A625" s="83"/>
      <c r="B625" s="15"/>
      <c r="C625" s="80" t="s">
        <v>132</v>
      </c>
      <c r="D625" s="320" t="s">
        <v>374</v>
      </c>
      <c r="E625" s="266"/>
      <c r="F625" s="266"/>
      <c r="G625" s="266"/>
      <c r="H625" s="266"/>
      <c r="I625" s="266"/>
      <c r="J625" s="266"/>
      <c r="K625" s="266"/>
      <c r="L625" s="267"/>
      <c r="M625" s="268"/>
      <c r="N625" s="266"/>
      <c r="O625" s="266"/>
      <c r="P625" s="266"/>
      <c r="Q625" s="266"/>
      <c r="R625" s="267"/>
      <c r="S625" s="268"/>
      <c r="T625" s="266"/>
      <c r="U625" s="266"/>
      <c r="V625" s="266"/>
      <c r="W625" s="266"/>
      <c r="X625" s="267"/>
      <c r="Y625" s="268"/>
      <c r="Z625" s="266"/>
      <c r="AA625" s="266"/>
      <c r="AB625" s="266"/>
      <c r="AC625" s="266"/>
      <c r="AD625" s="267"/>
    </row>
    <row r="626" spans="1:30" ht="15" customHeight="1">
      <c r="A626" s="83"/>
      <c r="B626" s="15"/>
      <c r="C626" s="80" t="s">
        <v>133</v>
      </c>
      <c r="D626" s="320" t="s">
        <v>375</v>
      </c>
      <c r="E626" s="266"/>
      <c r="F626" s="266"/>
      <c r="G626" s="266"/>
      <c r="H626" s="266"/>
      <c r="I626" s="266"/>
      <c r="J626" s="266"/>
      <c r="K626" s="266"/>
      <c r="L626" s="267"/>
      <c r="M626" s="268"/>
      <c r="N626" s="266"/>
      <c r="O626" s="266"/>
      <c r="P626" s="266"/>
      <c r="Q626" s="266"/>
      <c r="R626" s="267"/>
      <c r="S626" s="268"/>
      <c r="T626" s="266"/>
      <c r="U626" s="266"/>
      <c r="V626" s="266"/>
      <c r="W626" s="266"/>
      <c r="X626" s="267"/>
      <c r="Y626" s="268"/>
      <c r="Z626" s="266"/>
      <c r="AA626" s="266"/>
      <c r="AB626" s="266"/>
      <c r="AC626" s="266"/>
      <c r="AD626" s="267"/>
    </row>
    <row r="627" spans="1:30" ht="15" customHeight="1">
      <c r="A627" s="83"/>
      <c r="B627" s="15"/>
      <c r="C627" s="80" t="s">
        <v>134</v>
      </c>
      <c r="D627" s="320" t="s">
        <v>376</v>
      </c>
      <c r="E627" s="266"/>
      <c r="F627" s="266"/>
      <c r="G627" s="266"/>
      <c r="H627" s="266"/>
      <c r="I627" s="266"/>
      <c r="J627" s="266"/>
      <c r="K627" s="266"/>
      <c r="L627" s="267"/>
      <c r="M627" s="268"/>
      <c r="N627" s="266"/>
      <c r="O627" s="266"/>
      <c r="P627" s="266"/>
      <c r="Q627" s="266"/>
      <c r="R627" s="267"/>
      <c r="S627" s="268"/>
      <c r="T627" s="266"/>
      <c r="U627" s="266"/>
      <c r="V627" s="266"/>
      <c r="W627" s="266"/>
      <c r="X627" s="267"/>
      <c r="Y627" s="268"/>
      <c r="Z627" s="266"/>
      <c r="AA627" s="266"/>
      <c r="AB627" s="266"/>
      <c r="AC627" s="266"/>
      <c r="AD627" s="267"/>
    </row>
    <row r="628" spans="1:30" ht="15" customHeight="1">
      <c r="A628" s="83"/>
      <c r="B628" s="15"/>
      <c r="C628" s="80" t="s">
        <v>135</v>
      </c>
      <c r="D628" s="320" t="s">
        <v>377</v>
      </c>
      <c r="E628" s="266"/>
      <c r="F628" s="266"/>
      <c r="G628" s="266"/>
      <c r="H628" s="266"/>
      <c r="I628" s="266"/>
      <c r="J628" s="266"/>
      <c r="K628" s="266"/>
      <c r="L628" s="267"/>
      <c r="M628" s="268"/>
      <c r="N628" s="266"/>
      <c r="O628" s="266"/>
      <c r="P628" s="266"/>
      <c r="Q628" s="266"/>
      <c r="R628" s="267"/>
      <c r="S628" s="268"/>
      <c r="T628" s="266"/>
      <c r="U628" s="266"/>
      <c r="V628" s="266"/>
      <c r="W628" s="266"/>
      <c r="X628" s="267"/>
      <c r="Y628" s="268"/>
      <c r="Z628" s="266"/>
      <c r="AA628" s="266"/>
      <c r="AB628" s="266"/>
      <c r="AC628" s="266"/>
      <c r="AD628" s="267"/>
    </row>
    <row r="629" spans="1:30" ht="15" customHeight="1">
      <c r="A629" s="71"/>
      <c r="B629" s="40"/>
      <c r="C629" s="80" t="s">
        <v>136</v>
      </c>
      <c r="D629" s="320" t="s">
        <v>357</v>
      </c>
      <c r="E629" s="266"/>
      <c r="F629" s="266"/>
      <c r="G629" s="266"/>
      <c r="H629" s="266"/>
      <c r="I629" s="266"/>
      <c r="J629" s="266"/>
      <c r="K629" s="266"/>
      <c r="L629" s="267"/>
      <c r="M629" s="268"/>
      <c r="N629" s="266"/>
      <c r="O629" s="266"/>
      <c r="P629" s="266"/>
      <c r="Q629" s="266"/>
      <c r="R629" s="267"/>
      <c r="S629" s="268"/>
      <c r="T629" s="266"/>
      <c r="U629" s="266"/>
      <c r="V629" s="266"/>
      <c r="W629" s="266"/>
      <c r="X629" s="267"/>
      <c r="Y629" s="268"/>
      <c r="Z629" s="266"/>
      <c r="AA629" s="266"/>
      <c r="AB629" s="266"/>
      <c r="AC629" s="266"/>
      <c r="AD629" s="267"/>
    </row>
    <row r="630" spans="1:30" ht="15" customHeight="1">
      <c r="A630" s="71"/>
      <c r="B630" s="40"/>
      <c r="C630" s="80" t="s">
        <v>137</v>
      </c>
      <c r="D630" s="320" t="s">
        <v>378</v>
      </c>
      <c r="E630" s="266"/>
      <c r="F630" s="266"/>
      <c r="G630" s="266"/>
      <c r="H630" s="266"/>
      <c r="I630" s="266"/>
      <c r="J630" s="266"/>
      <c r="K630" s="266"/>
      <c r="L630" s="267"/>
      <c r="M630" s="268"/>
      <c r="N630" s="266"/>
      <c r="O630" s="266"/>
      <c r="P630" s="266"/>
      <c r="Q630" s="266"/>
      <c r="R630" s="267"/>
      <c r="S630" s="268"/>
      <c r="T630" s="266"/>
      <c r="U630" s="266"/>
      <c r="V630" s="266"/>
      <c r="W630" s="266"/>
      <c r="X630" s="267"/>
      <c r="Y630" s="268"/>
      <c r="Z630" s="266"/>
      <c r="AA630" s="266"/>
      <c r="AB630" s="266"/>
      <c r="AC630" s="266"/>
      <c r="AD630" s="267"/>
    </row>
    <row r="631" spans="1:30" ht="15" customHeight="1">
      <c r="A631" s="71"/>
      <c r="B631" s="40"/>
      <c r="C631" s="80" t="s">
        <v>138</v>
      </c>
      <c r="D631" s="320" t="s">
        <v>379</v>
      </c>
      <c r="E631" s="266"/>
      <c r="F631" s="266"/>
      <c r="G631" s="266"/>
      <c r="H631" s="266"/>
      <c r="I631" s="266"/>
      <c r="J631" s="266"/>
      <c r="K631" s="266"/>
      <c r="L631" s="267"/>
      <c r="M631" s="268"/>
      <c r="N631" s="266"/>
      <c r="O631" s="266"/>
      <c r="P631" s="266"/>
      <c r="Q631" s="266"/>
      <c r="R631" s="267"/>
      <c r="S631" s="268"/>
      <c r="T631" s="266"/>
      <c r="U631" s="266"/>
      <c r="V631" s="266"/>
      <c r="W631" s="266"/>
      <c r="X631" s="267"/>
      <c r="Y631" s="268"/>
      <c r="Z631" s="266"/>
      <c r="AA631" s="266"/>
      <c r="AB631" s="266"/>
      <c r="AC631" s="266"/>
      <c r="AD631" s="267"/>
    </row>
    <row r="632" spans="1:30" ht="15" customHeight="1">
      <c r="A632" s="71"/>
      <c r="B632" s="40"/>
      <c r="C632" s="80" t="s">
        <v>139</v>
      </c>
      <c r="D632" s="320" t="s">
        <v>380</v>
      </c>
      <c r="E632" s="266"/>
      <c r="F632" s="266"/>
      <c r="G632" s="266"/>
      <c r="H632" s="266"/>
      <c r="I632" s="266"/>
      <c r="J632" s="266"/>
      <c r="K632" s="266"/>
      <c r="L632" s="267"/>
      <c r="M632" s="268"/>
      <c r="N632" s="266"/>
      <c r="O632" s="266"/>
      <c r="P632" s="266"/>
      <c r="Q632" s="266"/>
      <c r="R632" s="267"/>
      <c r="S632" s="268"/>
      <c r="T632" s="266"/>
      <c r="U632" s="266"/>
      <c r="V632" s="266"/>
      <c r="W632" s="266"/>
      <c r="X632" s="267"/>
      <c r="Y632" s="268"/>
      <c r="Z632" s="266"/>
      <c r="AA632" s="266"/>
      <c r="AB632" s="266"/>
      <c r="AC632" s="266"/>
      <c r="AD632" s="267"/>
    </row>
    <row r="633" spans="1:30" ht="15" customHeight="1">
      <c r="A633" s="71"/>
      <c r="B633" s="40"/>
      <c r="C633" s="80" t="s">
        <v>140</v>
      </c>
      <c r="D633" s="320" t="s">
        <v>381</v>
      </c>
      <c r="E633" s="266"/>
      <c r="F633" s="266"/>
      <c r="G633" s="266"/>
      <c r="H633" s="266"/>
      <c r="I633" s="266"/>
      <c r="J633" s="266"/>
      <c r="K633" s="266"/>
      <c r="L633" s="267"/>
      <c r="M633" s="268"/>
      <c r="N633" s="266"/>
      <c r="O633" s="266"/>
      <c r="P633" s="266"/>
      <c r="Q633" s="266"/>
      <c r="R633" s="267"/>
      <c r="S633" s="268"/>
      <c r="T633" s="266"/>
      <c r="U633" s="266"/>
      <c r="V633" s="266"/>
      <c r="W633" s="266"/>
      <c r="X633" s="267"/>
      <c r="Y633" s="268"/>
      <c r="Z633" s="266"/>
      <c r="AA633" s="266"/>
      <c r="AB633" s="266"/>
      <c r="AC633" s="266"/>
      <c r="AD633" s="267"/>
    </row>
    <row r="634" spans="1:30" ht="15" customHeight="1">
      <c r="A634" s="71"/>
      <c r="B634" s="40"/>
      <c r="C634" s="80" t="s">
        <v>141</v>
      </c>
      <c r="D634" s="320" t="s">
        <v>382</v>
      </c>
      <c r="E634" s="266"/>
      <c r="F634" s="266"/>
      <c r="G634" s="266"/>
      <c r="H634" s="266"/>
      <c r="I634" s="266"/>
      <c r="J634" s="266"/>
      <c r="K634" s="266"/>
      <c r="L634" s="267"/>
      <c r="M634" s="268"/>
      <c r="N634" s="266"/>
      <c r="O634" s="266"/>
      <c r="P634" s="266"/>
      <c r="Q634" s="266"/>
      <c r="R634" s="267"/>
      <c r="S634" s="268"/>
      <c r="T634" s="266"/>
      <c r="U634" s="266"/>
      <c r="V634" s="266"/>
      <c r="W634" s="266"/>
      <c r="X634" s="267"/>
      <c r="Y634" s="268"/>
      <c r="Z634" s="266"/>
      <c r="AA634" s="266"/>
      <c r="AB634" s="266"/>
      <c r="AC634" s="266"/>
      <c r="AD634" s="267"/>
    </row>
    <row r="635" spans="1:30" ht="15" customHeight="1">
      <c r="A635" s="71"/>
      <c r="B635" s="40"/>
      <c r="C635" s="80" t="s">
        <v>142</v>
      </c>
      <c r="D635" s="320" t="s">
        <v>383</v>
      </c>
      <c r="E635" s="266"/>
      <c r="F635" s="266"/>
      <c r="G635" s="266"/>
      <c r="H635" s="266"/>
      <c r="I635" s="266"/>
      <c r="J635" s="266"/>
      <c r="K635" s="266"/>
      <c r="L635" s="267"/>
      <c r="M635" s="268"/>
      <c r="N635" s="266"/>
      <c r="O635" s="266"/>
      <c r="P635" s="266"/>
      <c r="Q635" s="266"/>
      <c r="R635" s="267"/>
      <c r="S635" s="268"/>
      <c r="T635" s="266"/>
      <c r="U635" s="266"/>
      <c r="V635" s="266"/>
      <c r="W635" s="266"/>
      <c r="X635" s="267"/>
      <c r="Y635" s="268"/>
      <c r="Z635" s="266"/>
      <c r="AA635" s="266"/>
      <c r="AB635" s="266"/>
      <c r="AC635" s="266"/>
      <c r="AD635" s="267"/>
    </row>
    <row r="636" spans="1:30" ht="15" customHeight="1">
      <c r="A636" s="71"/>
      <c r="B636" s="40"/>
      <c r="C636" s="80" t="s">
        <v>143</v>
      </c>
      <c r="D636" s="320" t="s">
        <v>384</v>
      </c>
      <c r="E636" s="266"/>
      <c r="F636" s="266"/>
      <c r="G636" s="266"/>
      <c r="H636" s="266"/>
      <c r="I636" s="266"/>
      <c r="J636" s="266"/>
      <c r="K636" s="266"/>
      <c r="L636" s="267"/>
      <c r="M636" s="268"/>
      <c r="N636" s="266"/>
      <c r="O636" s="266"/>
      <c r="P636" s="266"/>
      <c r="Q636" s="266"/>
      <c r="R636" s="267"/>
      <c r="S636" s="268"/>
      <c r="T636" s="266"/>
      <c r="U636" s="266"/>
      <c r="V636" s="266"/>
      <c r="W636" s="266"/>
      <c r="X636" s="267"/>
      <c r="Y636" s="268"/>
      <c r="Z636" s="266"/>
      <c r="AA636" s="266"/>
      <c r="AB636" s="266"/>
      <c r="AC636" s="266"/>
      <c r="AD636" s="267"/>
    </row>
    <row r="637" spans="1:30" ht="15" customHeight="1">
      <c r="A637" s="71"/>
      <c r="B637" s="40"/>
      <c r="C637" s="80" t="s">
        <v>144</v>
      </c>
      <c r="D637" s="320" t="s">
        <v>385</v>
      </c>
      <c r="E637" s="266"/>
      <c r="F637" s="266"/>
      <c r="G637" s="266"/>
      <c r="H637" s="266"/>
      <c r="I637" s="266"/>
      <c r="J637" s="266"/>
      <c r="K637" s="266"/>
      <c r="L637" s="267"/>
      <c r="M637" s="268"/>
      <c r="N637" s="266"/>
      <c r="O637" s="266"/>
      <c r="P637" s="266"/>
      <c r="Q637" s="266"/>
      <c r="R637" s="267"/>
      <c r="S637" s="268"/>
      <c r="T637" s="266"/>
      <c r="U637" s="266"/>
      <c r="V637" s="266"/>
      <c r="W637" s="266"/>
      <c r="X637" s="267"/>
      <c r="Y637" s="268"/>
      <c r="Z637" s="266"/>
      <c r="AA637" s="266"/>
      <c r="AB637" s="266"/>
      <c r="AC637" s="266"/>
      <c r="AD637" s="267"/>
    </row>
    <row r="638" spans="1:30" ht="15" customHeight="1">
      <c r="A638" s="71"/>
      <c r="B638" s="40"/>
      <c r="C638" s="80" t="s">
        <v>145</v>
      </c>
      <c r="D638" s="320" t="s">
        <v>386</v>
      </c>
      <c r="E638" s="266"/>
      <c r="F638" s="266"/>
      <c r="G638" s="266"/>
      <c r="H638" s="266"/>
      <c r="I638" s="266"/>
      <c r="J638" s="266"/>
      <c r="K638" s="266"/>
      <c r="L638" s="267"/>
      <c r="M638" s="268"/>
      <c r="N638" s="266"/>
      <c r="O638" s="266"/>
      <c r="P638" s="266"/>
      <c r="Q638" s="266"/>
      <c r="R638" s="267"/>
      <c r="S638" s="268"/>
      <c r="T638" s="266"/>
      <c r="U638" s="266"/>
      <c r="V638" s="266"/>
      <c r="W638" s="266"/>
      <c r="X638" s="267"/>
      <c r="Y638" s="268"/>
      <c r="Z638" s="266"/>
      <c r="AA638" s="266"/>
      <c r="AB638" s="266"/>
      <c r="AC638" s="266"/>
      <c r="AD638" s="267"/>
    </row>
    <row r="639" spans="1:30" ht="15" customHeight="1">
      <c r="A639" s="71"/>
      <c r="B639" s="40"/>
      <c r="C639" s="80" t="s">
        <v>146</v>
      </c>
      <c r="D639" s="320" t="s">
        <v>387</v>
      </c>
      <c r="E639" s="266"/>
      <c r="F639" s="266"/>
      <c r="G639" s="266"/>
      <c r="H639" s="266"/>
      <c r="I639" s="266"/>
      <c r="J639" s="266"/>
      <c r="K639" s="266"/>
      <c r="L639" s="267"/>
      <c r="M639" s="268"/>
      <c r="N639" s="266"/>
      <c r="O639" s="266"/>
      <c r="P639" s="266"/>
      <c r="Q639" s="266"/>
      <c r="R639" s="267"/>
      <c r="S639" s="268"/>
      <c r="T639" s="266"/>
      <c r="U639" s="266"/>
      <c r="V639" s="266"/>
      <c r="W639" s="266"/>
      <c r="X639" s="267"/>
      <c r="Y639" s="268"/>
      <c r="Z639" s="266"/>
      <c r="AA639" s="266"/>
      <c r="AB639" s="266"/>
      <c r="AC639" s="266"/>
      <c r="AD639" s="267"/>
    </row>
    <row r="640" spans="1:30" ht="15" customHeight="1">
      <c r="A640" s="71"/>
      <c r="B640" s="40"/>
      <c r="C640" s="80" t="s">
        <v>147</v>
      </c>
      <c r="D640" s="320" t="s">
        <v>388</v>
      </c>
      <c r="E640" s="266"/>
      <c r="F640" s="266"/>
      <c r="G640" s="266"/>
      <c r="H640" s="266"/>
      <c r="I640" s="266"/>
      <c r="J640" s="266"/>
      <c r="K640" s="266"/>
      <c r="L640" s="267"/>
      <c r="M640" s="268"/>
      <c r="N640" s="266"/>
      <c r="O640" s="266"/>
      <c r="P640" s="266"/>
      <c r="Q640" s="266"/>
      <c r="R640" s="267"/>
      <c r="S640" s="268"/>
      <c r="T640" s="266"/>
      <c r="U640" s="266"/>
      <c r="V640" s="266"/>
      <c r="W640" s="266"/>
      <c r="X640" s="267"/>
      <c r="Y640" s="268"/>
      <c r="Z640" s="266"/>
      <c r="AA640" s="266"/>
      <c r="AB640" s="266"/>
      <c r="AC640" s="266"/>
      <c r="AD640" s="267"/>
    </row>
    <row r="641" spans="1:37" ht="15" customHeight="1">
      <c r="A641" s="71"/>
      <c r="B641" s="40"/>
      <c r="C641" s="80" t="s">
        <v>148</v>
      </c>
      <c r="D641" s="320" t="s">
        <v>389</v>
      </c>
      <c r="E641" s="266"/>
      <c r="F641" s="266"/>
      <c r="G641" s="266"/>
      <c r="H641" s="266"/>
      <c r="I641" s="266"/>
      <c r="J641" s="266"/>
      <c r="K641" s="266"/>
      <c r="L641" s="267"/>
      <c r="M641" s="268"/>
      <c r="N641" s="266"/>
      <c r="O641" s="266"/>
      <c r="P641" s="266"/>
      <c r="Q641" s="266"/>
      <c r="R641" s="267"/>
      <c r="S641" s="268"/>
      <c r="T641" s="266"/>
      <c r="U641" s="266"/>
      <c r="V641" s="266"/>
      <c r="W641" s="266"/>
      <c r="X641" s="267"/>
      <c r="Y641" s="268"/>
      <c r="Z641" s="266"/>
      <c r="AA641" s="266"/>
      <c r="AB641" s="266"/>
      <c r="AC641" s="266"/>
      <c r="AD641" s="267"/>
    </row>
    <row r="642" spans="1:37" ht="15" customHeight="1">
      <c r="A642" s="71"/>
      <c r="B642" s="40"/>
      <c r="C642" s="80" t="s">
        <v>149</v>
      </c>
      <c r="D642" s="320" t="s">
        <v>390</v>
      </c>
      <c r="E642" s="266"/>
      <c r="F642" s="266"/>
      <c r="G642" s="266"/>
      <c r="H642" s="266"/>
      <c r="I642" s="266"/>
      <c r="J642" s="266"/>
      <c r="K642" s="266"/>
      <c r="L642" s="267"/>
      <c r="M642" s="268"/>
      <c r="N642" s="266"/>
      <c r="O642" s="266"/>
      <c r="P642" s="266"/>
      <c r="Q642" s="266"/>
      <c r="R642" s="267"/>
      <c r="S642" s="268"/>
      <c r="T642" s="266"/>
      <c r="U642" s="266"/>
      <c r="V642" s="266"/>
      <c r="W642" s="266"/>
      <c r="X642" s="267"/>
      <c r="Y642" s="268"/>
      <c r="Z642" s="266"/>
      <c r="AA642" s="266"/>
      <c r="AB642" s="266"/>
      <c r="AC642" s="266"/>
      <c r="AD642" s="267"/>
    </row>
    <row r="643" spans="1:37" ht="15" customHeight="1">
      <c r="A643" s="71"/>
      <c r="B643" s="40"/>
      <c r="C643" s="80" t="s">
        <v>150</v>
      </c>
      <c r="D643" s="320" t="s">
        <v>391</v>
      </c>
      <c r="E643" s="266"/>
      <c r="F643" s="266"/>
      <c r="G643" s="266"/>
      <c r="H643" s="266"/>
      <c r="I643" s="266"/>
      <c r="J643" s="266"/>
      <c r="K643" s="266"/>
      <c r="L643" s="267"/>
      <c r="M643" s="268"/>
      <c r="N643" s="266"/>
      <c r="O643" s="266"/>
      <c r="P643" s="266"/>
      <c r="Q643" s="266"/>
      <c r="R643" s="267"/>
      <c r="S643" s="268"/>
      <c r="T643" s="266"/>
      <c r="U643" s="266"/>
      <c r="V643" s="266"/>
      <c r="W643" s="266"/>
      <c r="X643" s="267"/>
      <c r="Y643" s="268"/>
      <c r="Z643" s="266"/>
      <c r="AA643" s="266"/>
      <c r="AB643" s="266"/>
      <c r="AC643" s="266"/>
      <c r="AD643" s="267"/>
    </row>
    <row r="644" spans="1:37" ht="15" customHeight="1">
      <c r="A644" s="71"/>
      <c r="B644" s="40"/>
      <c r="C644" s="80" t="s">
        <v>151</v>
      </c>
      <c r="D644" s="320" t="s">
        <v>392</v>
      </c>
      <c r="E644" s="266"/>
      <c r="F644" s="266"/>
      <c r="G644" s="266"/>
      <c r="H644" s="266"/>
      <c r="I644" s="266"/>
      <c r="J644" s="266"/>
      <c r="K644" s="266"/>
      <c r="L644" s="267"/>
      <c r="M644" s="268"/>
      <c r="N644" s="266"/>
      <c r="O644" s="266"/>
      <c r="P644" s="266"/>
      <c r="Q644" s="266"/>
      <c r="R644" s="267"/>
      <c r="S644" s="268"/>
      <c r="T644" s="266"/>
      <c r="U644" s="266"/>
      <c r="V644" s="266"/>
      <c r="W644" s="266"/>
      <c r="X644" s="267"/>
      <c r="Y644" s="268"/>
      <c r="Z644" s="266"/>
      <c r="AA644" s="266"/>
      <c r="AB644" s="266"/>
      <c r="AC644" s="266"/>
      <c r="AD644" s="267"/>
    </row>
    <row r="645" spans="1:37" ht="15" customHeight="1">
      <c r="A645" s="83"/>
      <c r="B645" s="15"/>
      <c r="C645" s="80" t="s">
        <v>152</v>
      </c>
      <c r="D645" s="320" t="s">
        <v>393</v>
      </c>
      <c r="E645" s="266"/>
      <c r="F645" s="266"/>
      <c r="G645" s="266"/>
      <c r="H645" s="266"/>
      <c r="I645" s="266"/>
      <c r="J645" s="266"/>
      <c r="K645" s="266"/>
      <c r="L645" s="267"/>
      <c r="M645" s="268"/>
      <c r="N645" s="266"/>
      <c r="O645" s="266"/>
      <c r="P645" s="266"/>
      <c r="Q645" s="266"/>
      <c r="R645" s="267"/>
      <c r="S645" s="268"/>
      <c r="T645" s="266"/>
      <c r="U645" s="266"/>
      <c r="V645" s="266"/>
      <c r="W645" s="266"/>
      <c r="X645" s="267"/>
      <c r="Y645" s="268"/>
      <c r="Z645" s="266"/>
      <c r="AA645" s="266"/>
      <c r="AB645" s="266"/>
      <c r="AC645" s="266"/>
      <c r="AD645" s="267"/>
    </row>
    <row r="646" spans="1:37" ht="15" customHeight="1">
      <c r="A646" s="83"/>
      <c r="B646" s="15"/>
      <c r="C646" s="80" t="s">
        <v>153</v>
      </c>
      <c r="D646" s="320" t="s">
        <v>394</v>
      </c>
      <c r="E646" s="266"/>
      <c r="F646" s="266"/>
      <c r="G646" s="266"/>
      <c r="H646" s="266"/>
      <c r="I646" s="266"/>
      <c r="J646" s="266"/>
      <c r="K646" s="266"/>
      <c r="L646" s="267"/>
      <c r="M646" s="268"/>
      <c r="N646" s="266"/>
      <c r="O646" s="266"/>
      <c r="P646" s="266"/>
      <c r="Q646" s="266"/>
      <c r="R646" s="267"/>
      <c r="S646" s="268"/>
      <c r="T646" s="266"/>
      <c r="U646" s="266"/>
      <c r="V646" s="266"/>
      <c r="W646" s="266"/>
      <c r="X646" s="267"/>
      <c r="Y646" s="268"/>
      <c r="Z646" s="266"/>
      <c r="AA646" s="266"/>
      <c r="AB646" s="266"/>
      <c r="AC646" s="266"/>
      <c r="AD646" s="267"/>
    </row>
    <row r="647" spans="1:37" ht="15" customHeight="1">
      <c r="A647" s="83"/>
      <c r="B647" s="15"/>
      <c r="C647" s="80" t="s">
        <v>154</v>
      </c>
      <c r="D647" s="320" t="s">
        <v>395</v>
      </c>
      <c r="E647" s="266"/>
      <c r="F647" s="266"/>
      <c r="G647" s="266"/>
      <c r="H647" s="266"/>
      <c r="I647" s="266"/>
      <c r="J647" s="266"/>
      <c r="K647" s="266"/>
      <c r="L647" s="267"/>
      <c r="M647" s="268"/>
      <c r="N647" s="266"/>
      <c r="O647" s="266"/>
      <c r="P647" s="266"/>
      <c r="Q647" s="266"/>
      <c r="R647" s="267"/>
      <c r="S647" s="268"/>
      <c r="T647" s="266"/>
      <c r="U647" s="266"/>
      <c r="V647" s="266"/>
      <c r="W647" s="266"/>
      <c r="X647" s="267"/>
      <c r="Y647" s="268"/>
      <c r="Z647" s="266"/>
      <c r="AA647" s="266"/>
      <c r="AB647" s="266"/>
      <c r="AC647" s="266"/>
      <c r="AD647" s="267"/>
    </row>
    <row r="648" spans="1:37" ht="15" customHeight="1">
      <c r="A648" s="83"/>
      <c r="B648" s="15"/>
      <c r="C648" s="80" t="s">
        <v>155</v>
      </c>
      <c r="D648" s="320" t="s">
        <v>262</v>
      </c>
      <c r="E648" s="266"/>
      <c r="F648" s="266"/>
      <c r="G648" s="266"/>
      <c r="H648" s="266"/>
      <c r="I648" s="266"/>
      <c r="J648" s="266"/>
      <c r="K648" s="266"/>
      <c r="L648" s="267"/>
      <c r="M648" s="268"/>
      <c r="N648" s="266"/>
      <c r="O648" s="266"/>
      <c r="P648" s="266"/>
      <c r="Q648" s="266"/>
      <c r="R648" s="267"/>
      <c r="S648" s="268"/>
      <c r="T648" s="266"/>
      <c r="U648" s="266"/>
      <c r="V648" s="266"/>
      <c r="W648" s="266"/>
      <c r="X648" s="267"/>
      <c r="Y648" s="268"/>
      <c r="Z648" s="266"/>
      <c r="AA648" s="266"/>
      <c r="AB648" s="266"/>
      <c r="AC648" s="266"/>
      <c r="AD648" s="267"/>
    </row>
    <row r="649" spans="1:37" ht="15" customHeight="1">
      <c r="A649" s="83"/>
      <c r="B649" s="15"/>
      <c r="C649" s="15"/>
      <c r="D649" s="15"/>
      <c r="E649" s="15"/>
      <c r="F649" s="15"/>
      <c r="G649" s="15"/>
      <c r="H649" s="15"/>
      <c r="I649" s="15"/>
      <c r="J649" s="15"/>
      <c r="K649" s="15"/>
      <c r="L649" s="81" t="s">
        <v>211</v>
      </c>
      <c r="M649" s="268">
        <f>IF(AND(SUM(M624:M648)=0,COUNTIF(M624:M648,"NS")&gt;0),"NS",IF(AND(SUM(M624:M648)=0, COUNTIF(M624:M648,"NA")&gt;0),"NA",SUM(M624:M648)))</f>
        <v>0</v>
      </c>
      <c r="N649" s="266"/>
      <c r="O649" s="266"/>
      <c r="P649" s="266"/>
      <c r="Q649" s="266"/>
      <c r="R649" s="267"/>
      <c r="S649" s="268">
        <f>IF(AND(SUM(S624:S648)=0,COUNTIF(S624:S648,"NS")&gt;0),"NS",IF(AND(SUM(S624:S648)=0, COUNTIF(S624:S648,"NA")&gt;0),"NA",SUM(S624:S648)))</f>
        <v>0</v>
      </c>
      <c r="T649" s="266"/>
      <c r="U649" s="266"/>
      <c r="V649" s="266"/>
      <c r="W649" s="266"/>
      <c r="X649" s="267"/>
      <c r="Y649" s="268">
        <f>IF(AND(SUM(Y624:Y648)=0,COUNTIF(Y624:Y648,"NS")&gt;0),"NS",IF(AND(SUM(Y624:Y648)=0, COUNTIF(Y624:Y648,"NA")&gt;0),"NA",SUM(Y624:Y648)))</f>
        <v>0</v>
      </c>
      <c r="Z649" s="266"/>
      <c r="AA649" s="266"/>
      <c r="AB649" s="266"/>
      <c r="AC649" s="266"/>
      <c r="AD649" s="267"/>
    </row>
    <row r="650" spans="1:37" ht="15" customHeight="1">
      <c r="A650" s="71"/>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F650">
        <f>IF(SUM(AF624:AF649)&gt;0,1,0)</f>
        <v>0</v>
      </c>
      <c r="AG650">
        <f>IF(SUM(AG624:AG649)&gt;0,2,0)</f>
        <v>0</v>
      </c>
      <c r="AH650">
        <f>IF(SUM(AH624:AH649)&gt;0,4,0)</f>
        <v>0</v>
      </c>
      <c r="AI650">
        <f>IF(SUM(AI624:AI649)&gt;0,4,0)</f>
        <v>0</v>
      </c>
      <c r="AJ650">
        <f>IF(SUM(AJ624:AJ649)&gt;0,5,0)</f>
        <v>0</v>
      </c>
      <c r="AK650">
        <f>IF(SUM(AK624:AK649)&gt;0,6,0)</f>
        <v>0</v>
      </c>
    </row>
    <row r="651" spans="1:37" ht="24" customHeight="1">
      <c r="A651" s="83"/>
      <c r="B651" s="15"/>
      <c r="C651" s="321" t="s">
        <v>187</v>
      </c>
      <c r="D651" s="256"/>
      <c r="E651" s="256"/>
      <c r="F651" s="256"/>
      <c r="G651" s="256"/>
      <c r="H651" s="256"/>
      <c r="I651" s="256"/>
      <c r="J651" s="256"/>
      <c r="K651" s="256"/>
      <c r="L651" s="256"/>
      <c r="M651" s="256"/>
      <c r="N651" s="256"/>
      <c r="O651" s="256"/>
      <c r="P651" s="256"/>
      <c r="Q651" s="256"/>
      <c r="R651" s="256"/>
      <c r="S651" s="256"/>
      <c r="T651" s="256"/>
      <c r="U651" s="256"/>
      <c r="V651" s="256"/>
      <c r="W651" s="256"/>
      <c r="X651" s="256"/>
      <c r="Y651" s="256"/>
      <c r="Z651" s="256"/>
      <c r="AA651" s="256"/>
      <c r="AB651" s="256"/>
      <c r="AC651" s="256"/>
      <c r="AD651" s="256"/>
      <c r="AH651">
        <f>SUM(AF650:AH650)</f>
        <v>0</v>
      </c>
      <c r="AK651">
        <f>SUM(AI650:AK650)</f>
        <v>0</v>
      </c>
    </row>
    <row r="652" spans="1:37" ht="60" customHeight="1">
      <c r="A652" s="83"/>
      <c r="B652" s="15"/>
      <c r="C652" s="322"/>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c r="AC652" s="323"/>
      <c r="AD652" s="324"/>
      <c r="AH652" t="e">
        <f ca="1">CAMBIAR(AH651,0,"",1,"El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52" t="e">
        <f ca="1">CAMBIAR(AK651,0,"",4,"Hay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53" spans="1:37" ht="15" customHeight="1">
      <c r="A653" s="71"/>
      <c r="B653" s="40"/>
      <c r="C653" s="246" t="e">
        <f ca="1">AH652</f>
        <v>#NAME?</v>
      </c>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row>
    <row r="654" spans="1:37" ht="15" customHeight="1">
      <c r="A654" s="71"/>
      <c r="B654" s="40"/>
      <c r="C654" s="246" t="e">
        <f ca="1">AK652</f>
        <v>#NAME?</v>
      </c>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row>
    <row r="655" spans="1:37" ht="15" customHeight="1">
      <c r="A655" s="71"/>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row>
    <row r="656" spans="1:37" ht="15" customHeight="1">
      <c r="A656" s="71"/>
      <c r="B656" s="122"/>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row>
    <row r="657" spans="1:88" ht="15" customHeight="1">
      <c r="A657" s="71"/>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row>
    <row r="658" spans="1:88" ht="15" customHeight="1">
      <c r="A658" s="71"/>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row>
    <row r="659" spans="1:88" ht="24" customHeight="1">
      <c r="A659" s="101" t="s">
        <v>396</v>
      </c>
      <c r="B659" s="326" t="s">
        <v>397</v>
      </c>
      <c r="C659" s="256"/>
      <c r="D659" s="256"/>
      <c r="E659" s="256"/>
      <c r="F659" s="256"/>
      <c r="G659" s="256"/>
      <c r="H659" s="256"/>
      <c r="I659" s="256"/>
      <c r="J659" s="256"/>
      <c r="K659" s="256"/>
      <c r="L659" s="256"/>
      <c r="M659" s="256"/>
      <c r="N659" s="256"/>
      <c r="O659" s="256"/>
      <c r="P659" s="256"/>
      <c r="Q659" s="256"/>
      <c r="R659" s="256"/>
      <c r="S659" s="256"/>
      <c r="T659" s="256"/>
      <c r="U659" s="256"/>
      <c r="V659" s="256"/>
      <c r="W659" s="256"/>
      <c r="X659" s="256"/>
      <c r="Y659" s="256"/>
      <c r="Z659" s="256"/>
      <c r="AA659" s="256"/>
      <c r="AB659" s="256"/>
      <c r="AC659" s="256"/>
      <c r="AD659" s="256"/>
    </row>
    <row r="660" spans="1:88" ht="15" customHeight="1">
      <c r="A660" s="71"/>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row>
    <row r="661" spans="1:88" ht="24" customHeight="1">
      <c r="A661" s="83"/>
      <c r="B661" s="15"/>
      <c r="C661" s="265" t="s">
        <v>185</v>
      </c>
      <c r="D661" s="278"/>
      <c r="E661" s="278"/>
      <c r="F661" s="278"/>
      <c r="G661" s="278"/>
      <c r="H661" s="278"/>
      <c r="I661" s="278"/>
      <c r="J661" s="278"/>
      <c r="K661" s="278"/>
      <c r="L661" s="279"/>
      <c r="M661" s="265" t="s">
        <v>398</v>
      </c>
      <c r="N661" s="266"/>
      <c r="O661" s="266"/>
      <c r="P661" s="266"/>
      <c r="Q661" s="266"/>
      <c r="R661" s="266"/>
      <c r="S661" s="266"/>
      <c r="T661" s="266"/>
      <c r="U661" s="266"/>
      <c r="V661" s="266"/>
      <c r="W661" s="266"/>
      <c r="X661" s="266"/>
      <c r="Y661" s="266"/>
      <c r="Z661" s="266"/>
      <c r="AA661" s="266"/>
      <c r="AB661" s="266"/>
      <c r="AC661" s="266"/>
      <c r="AD661" s="267"/>
    </row>
    <row r="662" spans="1:88" ht="36" customHeight="1">
      <c r="A662" s="83"/>
      <c r="B662" s="15"/>
      <c r="C662" s="280"/>
      <c r="D662" s="256"/>
      <c r="E662" s="256"/>
      <c r="F662" s="256"/>
      <c r="G662" s="256"/>
      <c r="H662" s="256"/>
      <c r="I662" s="256"/>
      <c r="J662" s="256"/>
      <c r="K662" s="256"/>
      <c r="L662" s="281"/>
      <c r="M662" s="265" t="s">
        <v>201</v>
      </c>
      <c r="N662" s="279"/>
      <c r="O662" s="331" t="s">
        <v>202</v>
      </c>
      <c r="P662" s="279"/>
      <c r="Q662" s="331" t="s">
        <v>203</v>
      </c>
      <c r="R662" s="279"/>
      <c r="S662" s="268" t="s">
        <v>399</v>
      </c>
      <c r="T662" s="266"/>
      <c r="U662" s="266"/>
      <c r="V662" s="267"/>
      <c r="W662" s="268" t="s">
        <v>400</v>
      </c>
      <c r="X662" s="266"/>
      <c r="Y662" s="266"/>
      <c r="Z662" s="267"/>
      <c r="AA662" s="268" t="s">
        <v>262</v>
      </c>
      <c r="AB662" s="266"/>
      <c r="AC662" s="266"/>
      <c r="AD662" s="267"/>
    </row>
    <row r="663" spans="1:88" ht="48" customHeight="1">
      <c r="A663" s="83"/>
      <c r="B663" s="15"/>
      <c r="C663" s="282"/>
      <c r="D663" s="272"/>
      <c r="E663" s="272"/>
      <c r="F663" s="272"/>
      <c r="G663" s="272"/>
      <c r="H663" s="272"/>
      <c r="I663" s="272"/>
      <c r="J663" s="272"/>
      <c r="K663" s="272"/>
      <c r="L663" s="283"/>
      <c r="M663" s="282"/>
      <c r="N663" s="283"/>
      <c r="O663" s="282"/>
      <c r="P663" s="283"/>
      <c r="Q663" s="282"/>
      <c r="R663" s="283"/>
      <c r="S663" s="325" t="s">
        <v>234</v>
      </c>
      <c r="T663" s="267"/>
      <c r="U663" s="221" t="s">
        <v>202</v>
      </c>
      <c r="V663" s="221" t="s">
        <v>203</v>
      </c>
      <c r="W663" s="325" t="s">
        <v>234</v>
      </c>
      <c r="X663" s="267"/>
      <c r="Y663" s="221" t="s">
        <v>202</v>
      </c>
      <c r="Z663" s="221" t="s">
        <v>203</v>
      </c>
      <c r="AA663" s="325" t="s">
        <v>234</v>
      </c>
      <c r="AB663" s="267"/>
      <c r="AC663" s="221" t="s">
        <v>202</v>
      </c>
      <c r="AD663" s="221" t="s">
        <v>203</v>
      </c>
      <c r="AF663" t="s">
        <v>204</v>
      </c>
      <c r="AG663" t="s">
        <v>205</v>
      </c>
      <c r="AH663" t="s">
        <v>206</v>
      </c>
      <c r="AI663" t="s">
        <v>207</v>
      </c>
      <c r="AJ663" t="s">
        <v>208</v>
      </c>
      <c r="AK663" t="s">
        <v>209</v>
      </c>
      <c r="AL663" t="s">
        <v>210</v>
      </c>
      <c r="AP663" t="s">
        <v>204</v>
      </c>
      <c r="AQ663" t="s">
        <v>205</v>
      </c>
      <c r="AR663" t="s">
        <v>206</v>
      </c>
      <c r="AS663" t="s">
        <v>207</v>
      </c>
      <c r="AT663" t="s">
        <v>208</v>
      </c>
      <c r="AU663" t="s">
        <v>209</v>
      </c>
      <c r="AV663" t="s">
        <v>210</v>
      </c>
      <c r="AZ663" t="s">
        <v>204</v>
      </c>
      <c r="BA663" t="s">
        <v>205</v>
      </c>
      <c r="BB663" t="s">
        <v>206</v>
      </c>
      <c r="BC663" t="s">
        <v>207</v>
      </c>
      <c r="BD663" t="s">
        <v>208</v>
      </c>
      <c r="BE663" t="s">
        <v>209</v>
      </c>
      <c r="BF663" t="s">
        <v>210</v>
      </c>
      <c r="BJ663" t="s">
        <v>204</v>
      </c>
      <c r="BK663" t="s">
        <v>205</v>
      </c>
      <c r="BL663" t="s">
        <v>206</v>
      </c>
      <c r="BM663" t="s">
        <v>207</v>
      </c>
      <c r="BN663" t="s">
        <v>208</v>
      </c>
      <c r="BO663" t="s">
        <v>209</v>
      </c>
      <c r="BP663" t="s">
        <v>210</v>
      </c>
      <c r="BT663" t="s">
        <v>204</v>
      </c>
      <c r="BU663" t="s">
        <v>205</v>
      </c>
      <c r="BV663" t="s">
        <v>206</v>
      </c>
      <c r="BW663" t="s">
        <v>207</v>
      </c>
      <c r="BX663" t="s">
        <v>208</v>
      </c>
      <c r="BY663" t="s">
        <v>209</v>
      </c>
      <c r="BZ663" t="s">
        <v>210</v>
      </c>
      <c r="CD663" t="s">
        <v>204</v>
      </c>
      <c r="CE663" t="s">
        <v>205</v>
      </c>
      <c r="CF663" t="s">
        <v>206</v>
      </c>
      <c r="CG663" t="s">
        <v>207</v>
      </c>
      <c r="CH663" t="s">
        <v>208</v>
      </c>
      <c r="CI663" t="s">
        <v>209</v>
      </c>
      <c r="CJ663" t="s">
        <v>210</v>
      </c>
    </row>
    <row r="664" spans="1:88" ht="15" customHeight="1">
      <c r="A664" s="83"/>
      <c r="B664" s="15"/>
      <c r="C664" s="79" t="s">
        <v>131</v>
      </c>
      <c r="D664" s="320"/>
      <c r="E664" s="266"/>
      <c r="F664" s="266"/>
      <c r="G664" s="266"/>
      <c r="H664" s="266"/>
      <c r="I664" s="266"/>
      <c r="J664" s="266"/>
      <c r="K664" s="266"/>
      <c r="L664" s="267"/>
      <c r="M664" s="268"/>
      <c r="N664" s="267"/>
      <c r="O664" s="268"/>
      <c r="P664" s="267"/>
      <c r="Q664" s="268"/>
      <c r="R664" s="267"/>
      <c r="S664" s="268"/>
      <c r="T664" s="267"/>
      <c r="U664" s="220"/>
      <c r="V664" s="220"/>
      <c r="W664" s="268"/>
      <c r="X664" s="267"/>
      <c r="Y664" s="220"/>
      <c r="Z664" s="220"/>
      <c r="AA664" s="268"/>
      <c r="AB664" s="267"/>
      <c r="AC664" s="220"/>
      <c r="AD664" s="220"/>
      <c r="AF664">
        <f>IF(AND(S664=0,OR(SUM(U664:V664)&gt;0,COUNTIF(S664:V664,"NS")&gt;0)),1,0)</f>
        <v>0</v>
      </c>
      <c r="AG664">
        <f>IF(OR(AND(S664="NS",SUM(U664:V664)&gt;0),AND(S664="NS",COUNTIF(S664:V664,"NS")&lt;2)),1,0)</f>
        <v>0</v>
      </c>
      <c r="AH664">
        <f>IF(AND(S664="NA",OR(SUM(U664:V664)&gt;0,COUNTIF(S664:V664,"NS")&gt;0,COUNTIF(S664:V664,"NA")&gt;1)),1,0)</f>
        <v>0</v>
      </c>
      <c r="AI664">
        <f>IF(AND(COUNTBLANK(S664)+COUNTBLANK(U664)+COUNTBLANK(V664)&gt;0,COUNTBLANK(S664)+COUNTBLANK(U664)+COUNTBLANK(V664)&lt;3,S664&lt;&gt;"NA"),1,0)</f>
        <v>0</v>
      </c>
      <c r="AJ664">
        <f>IF(AND(IF(OR(SUM(U664:V664)=S664,S664="",AND(S664&gt;0,COUNTIF(S664:V664,"NS")=2)),0,1)=1,S664&lt;&gt;"NS",S664&lt;&gt;"NA"),1,0)</f>
        <v>0</v>
      </c>
      <c r="AK664">
        <f>IF(COUNTIF(S664:V664,"=*")&lt;&gt;SUM(COUNTIF(S664:V664,"NS"),COUNTIF(S664:V664,"NA")),1,0)</f>
        <v>0</v>
      </c>
      <c r="AL664">
        <f>IF(SUM(AF664:AK664)&gt;0,1,0)</f>
        <v>0</v>
      </c>
      <c r="AP664">
        <f>IF(AND(W664=0,OR(SUM(Y664:Z664)&gt;0,COUNTIF(W664:Z664,"NS")&gt;0)),1,0)</f>
        <v>0</v>
      </c>
      <c r="AQ664">
        <f>IF(OR(AND(W664="NS",SUM(Y664:Z664)&gt;0),AND(W664="NS",COUNTIF(W664:Z664,"NS")&lt;2)),1,0)</f>
        <v>0</v>
      </c>
      <c r="AR664">
        <f>IF(AND(W664="NA",OR(SUM(Y664:Z664)&gt;0,COUNTIF(W664:Z664,"NS")&gt;0,COUNTIF(W664:Z664,"NA")&gt;1)),1,0)</f>
        <v>0</v>
      </c>
      <c r="AS664">
        <f>IF(AND(COUNTBLANK(W664)+COUNTBLANK(Y664)+COUNTBLANK(Z664)&gt;0,COUNTBLANK(W664)+COUNTBLANK(Y664)+COUNTBLANK(Z664)&lt;3,W664&lt;&gt;"NA"),1,0)</f>
        <v>0</v>
      </c>
      <c r="AT664">
        <f>IF(AND(IF(OR(SUM(Y664:Z664)=W664,W664="",AND(W664&gt;0,COUNTIF(W664:Z664,"NS")=2)),0,1)=1,W664&lt;&gt;"NS",W664&lt;&gt;"NA"),1,0)</f>
        <v>0</v>
      </c>
      <c r="AU664">
        <f>IF(COUNTIF(W664:Z664,"=*")&lt;&gt;SUM(COUNTIF(W664:Z664,"NS"),COUNTIF(W664:Z664,"NA")),1,0)</f>
        <v>0</v>
      </c>
      <c r="AV664">
        <f>IF(SUM(AP664:AU664)&gt;0,1,0)</f>
        <v>0</v>
      </c>
      <c r="AZ664">
        <f>IF(AND(AA664=0,OR(SUM(AC664:AD664)&gt;0,COUNTIF(AA664:AD664,"NS")&gt;0)),1,0)</f>
        <v>0</v>
      </c>
      <c r="BA664">
        <f>IF(OR(AND(AA664="NS",SUM(AC664:AD664)&gt;0),AND(AA664="NS",COUNTIF(AA664:AD664,"NS")&lt;2)),1,0)</f>
        <v>0</v>
      </c>
      <c r="BB664">
        <f>IF(AND(AA664="NA",OR(SUM(AC664:AD664)&gt;0,COUNTIF(AA664:AD664,"NS")&gt;0,COUNTIF(AA664:AD664,"NA")&gt;1)),1,0)</f>
        <v>0</v>
      </c>
      <c r="BC664">
        <f>IF(AND(COUNTBLANK(AA664)+COUNTBLANK(AC664)+COUNTBLANK(AD664)&gt;0,COUNTBLANK(AA664)+COUNTBLANK(AC664)+COUNTBLANK(AD664)&lt;3,AA664&lt;&gt;"NA"),1,0)</f>
        <v>0</v>
      </c>
      <c r="BD664">
        <f>IF(AND(IF(OR(SUM(AC664:AD664)=AA664,AA664="",AND(AA664&gt;0,COUNTIF(AA664:AD664,"NS")=2)),0,1)=1,AA664&lt;&gt;"NS",AA664&lt;&gt;"NA"),1,0)</f>
        <v>0</v>
      </c>
      <c r="BE664">
        <f>IF(COUNTIF(AA664:AD664,"=*")&lt;&gt;SUM(COUNTIF(AA664:AD664,"NS"),COUNTIF(AA664:AD664,"NA")),1,0)</f>
        <v>0</v>
      </c>
      <c r="BF664">
        <f>IF(SUM(AZ664:BE664)&gt;0,1,0)</f>
        <v>0</v>
      </c>
      <c r="BJ664">
        <f>IF(AND(O664=0,OR(SUM(U664,Y664,AC664)&gt;0,COUNTIF(O664,"NS")+COUNTIF(U664,"NS")+COUNTIF(Y664,"NS")+COUNTIF(AC664,"NS")&gt;0)),1,0)</f>
        <v>0</v>
      </c>
      <c r="BK664">
        <f>IF(OR(AND(O664="NS",SUM(U664,Y664,AC664)&gt;0),AND(O664="NS",COUNTIF(O664,"NS")+COUNTIF(U664,"NS")+COUNTIF(Y664,"NS")+COUNTIF(AC664,"NS")&lt;2)),1,0)</f>
        <v>0</v>
      </c>
      <c r="BL664">
        <f>IF(AND(O664="NA",OR(SUM(U664,Y664,AC664)&gt;0,COUNTIF(O664,"NS")+COUNTIF(U664,"NS")+COUNTIF(Y664,"NS")+COUNTIF(AC664,"NS")&gt;0,COUNTIF(O664,"NA")+COUNTIF(U664,"NA")+COUNTIF(Y664,"NA")+COUNTIF(AC664,"NA")&gt;1)),1,0)</f>
        <v>0</v>
      </c>
      <c r="BM664">
        <f>IF(AND(COUNTBLANK(O664)+COUNTBLANK(U664)+COUNTBLANK(Y664)+COUNTBLANK(AC664)&gt;0,COUNTBLANK(O664)+COUNTBLANK(U664)+COUNTBLANK(Y664)+COUNTBLANK(AC664)&lt;4,O664&lt;&gt;"NA"),1,0)</f>
        <v>0</v>
      </c>
      <c r="BN664">
        <f>IF(AND(IF(OR(SUM(U664,Y664,AC664)=O664,O664="",AND(O664&gt;0,COUNTIF(O664,"NS")+COUNTIF(U664,"NS")+COUNTIF(Y664,"NS")+COUNTIF(AC664,"NS")=3)),0,1)=1,O664&lt;&gt;"NS",O664&lt;&gt;"NA"),1,0)</f>
        <v>0</v>
      </c>
      <c r="BO664">
        <f>IF(COUNTIF(O664,"=*")+COUNTIF(U664,"=*")+COUNTIF(Y664,"=*")+COUNTIF(AC664,"=*")&lt;&gt;SUM(COUNTIF(O664,"NS")+COUNTIF(U664,"NS")+COUNTIF(Y664,"NS")+COUNTIF(AC664,"NS"),COUNTIF(O664,"NA")+COUNTIF(U664,"NA")+COUNTIF(Y664,"NA")+COUNTIF(AC664,"NA")),1,0)</f>
        <v>0</v>
      </c>
      <c r="BP664">
        <f>IF(SUM(BJ664:BO664)&gt;0,1,0)</f>
        <v>0</v>
      </c>
      <c r="BT664">
        <f>IF(AND(Q664=0,OR(SUM(V664,Z664,AD664)&gt;0,COUNTIF(Q664,"NS")+COUNTIF(V664,"NS")+COUNTIF(Z664,"NS")+COUNTIF(AD664,"NS")&gt;0)),1,0)</f>
        <v>0</v>
      </c>
      <c r="BU664">
        <f>IF(OR(AND(Q664="NS",SUM(V664,Z664,AD664)&gt;0),AND(Q664="NS",COUNTIF(Q664,"NS")+COUNTIF(V664,"NS")+COUNTIF(Z664,"NS")+COUNTIF(AD664,"NS")&lt;2)),1,0)</f>
        <v>0</v>
      </c>
      <c r="BV664">
        <f>IF(AND(Q664="NA",OR(SUM(V664,Z664,AD664)&gt;0,COUNTIF(Q664,"NS")+COUNTIF(V664,"NS")+COUNTIF(Z664,"NS")+COUNTIF(AD664,"NS")&gt;0,COUNTIF(Q664,"NA")+COUNTIF(V664,"NA")+COUNTIF(Z664,"NA")+COUNTIF(AD664,"NA")&gt;1)),1,0)</f>
        <v>0</v>
      </c>
      <c r="BW664">
        <f>IF(AND(COUNTBLANK(Q664)+COUNTBLANK(V664)+COUNTBLANK(Z664)+COUNTBLANK(AD664)&gt;0,COUNTBLANK(Q664)+COUNTBLANK(V664)+COUNTBLANK(Z664)+COUNTBLANK(AD664)&lt;4,Q664&lt;&gt;"NA"),1,0)</f>
        <v>0</v>
      </c>
      <c r="BX664">
        <f>IF(AND(IF(OR(SUM(V664,Z664,AD664)=Q664,Q664="",AND(Q664&gt;0,COUNTIF(Q664,"NS")+COUNTIF(V664,"NS")+COUNTIF(Z664,"NS")+COUNTIF(AD664,"NS")=3)),0,1)=1,Q664&lt;&gt;"NS",Q664&lt;&gt;"NA"),1,0)</f>
        <v>0</v>
      </c>
      <c r="BY664">
        <f>IF(COUNTIF(Q664,"=*")+COUNTIF(V664,"=*")+COUNTIF(Z664,"=*")+COUNTIF(AD664,"=*")&lt;&gt;SUM(COUNTIF(Q664,"NS")+COUNTIF(V664,"NS")+COUNTIF(Z664,"NS")+COUNTIF(AD664,"NS"),COUNTIF(Q664,"NA")+COUNTIF(V664,"NA")+COUNTIF(Z664,"NA")+COUNTIF(AD664,"NA")),1,0)</f>
        <v>0</v>
      </c>
      <c r="BZ664">
        <f>IF(SUM(BT664:BY664)&gt;0,1,0)</f>
        <v>0</v>
      </c>
      <c r="CD664">
        <f>IF(AND(M664=0,OR(SUM(S664,W664,AA664)&gt;0,COUNTIF(M664,"NS")+COUNTIF(S664,"NS")+COUNTIF(W664,"NS")+COUNTIF(AA664,"NS")&gt;0)),1,0)</f>
        <v>0</v>
      </c>
      <c r="CE664">
        <f>IF(OR(AND(M664="NS",SUM(S664,W664,AA664)&gt;0),AND(M664="NS",COUNTIF(M664,"NS")+COUNTIF(S664,"NS")+COUNTIF(W664,"NS")+COUNTIF(AA664,"NS")&lt;2)),1,0)</f>
        <v>0</v>
      </c>
      <c r="CF664">
        <f>IF(AND(M664="NA",OR(SUM(S664,W664,AA664)&gt;0,COUNTIF(M664,"NS")+COUNTIF(S664,"NS")+COUNTIF(W664,"NS")+COUNTIF(AA664,"NS")&gt;0,COUNTIF(M664,"NA")+COUNTIF(S664,"NA")+COUNTIF(W664,"NA")+COUNTIF(AA664,"NA")&gt;1)),1,0)</f>
        <v>0</v>
      </c>
      <c r="CG664">
        <f>IF(AND(COUNTBLANK(M664)+COUNTBLANK(S664)+COUNTBLANK(W664)+COUNTBLANK(AA664)&gt;0,COUNTBLANK(M664)+COUNTBLANK(S664)+COUNTBLANK(W664)+COUNTBLANK(AA664)&lt;4,M664&lt;&gt;"NA"),1,0)</f>
        <v>0</v>
      </c>
      <c r="CH664">
        <f>IF(AND(IF(OR(SUM(S664,W664,AA664)=M664,M664="",AND(M664&gt;0,COUNTIF(M664,"NS")+COUNTIF(S664,"NS")+COUNTIF(W664,"NS")+COUNTIF(AA664,"NS")=3)),0,1)=1,M664&lt;&gt;"NS",M664&lt;&gt;"NA"),1,0)</f>
        <v>0</v>
      </c>
      <c r="CI664">
        <f>IF(COUNTIF(M664,"=*")+COUNTIF(S664,"=*")+COUNTIF(W664,"=*")+COUNTIF(AA664,"=*")&lt;&gt;SUM(COUNTIF(M664,"NS")+COUNTIF(S664,"NS")+COUNTIF(W664,"NS")+COUNTIF(AA664,"NS"),COUNTIF(M664,"NA")+COUNTIF(S664,"NA")+COUNTIF(W664,"NA")+COUNTIF(AA664,"NA")),1,0)</f>
        <v>0</v>
      </c>
      <c r="CJ664">
        <f>IF(SUM(CD664:CI664)&gt;0,1,0)</f>
        <v>0</v>
      </c>
    </row>
    <row r="665" spans="1:88" ht="15" customHeight="1">
      <c r="A665" s="83"/>
      <c r="B665" s="15"/>
      <c r="C665" s="80" t="s">
        <v>132</v>
      </c>
      <c r="D665" s="320"/>
      <c r="E665" s="266"/>
      <c r="F665" s="266"/>
      <c r="G665" s="266"/>
      <c r="H665" s="266"/>
      <c r="I665" s="266"/>
      <c r="J665" s="266"/>
      <c r="K665" s="266"/>
      <c r="L665" s="267"/>
      <c r="M665" s="268"/>
      <c r="N665" s="267"/>
      <c r="O665" s="268"/>
      <c r="P665" s="267"/>
      <c r="Q665" s="268"/>
      <c r="R665" s="267"/>
      <c r="S665" s="268"/>
      <c r="T665" s="267"/>
      <c r="U665" s="220"/>
      <c r="V665" s="220"/>
      <c r="W665" s="268"/>
      <c r="X665" s="267"/>
      <c r="Y665" s="220"/>
      <c r="Z665" s="220"/>
      <c r="AA665" s="268"/>
      <c r="AB665" s="267"/>
      <c r="AC665" s="220"/>
      <c r="AD665" s="220"/>
    </row>
    <row r="666" spans="1:88" ht="15" customHeight="1">
      <c r="A666" s="83"/>
      <c r="B666" s="15"/>
      <c r="C666" s="80" t="s">
        <v>133</v>
      </c>
      <c r="D666" s="320"/>
      <c r="E666" s="266"/>
      <c r="F666" s="266"/>
      <c r="G666" s="266"/>
      <c r="H666" s="266"/>
      <c r="I666" s="266"/>
      <c r="J666" s="266"/>
      <c r="K666" s="266"/>
      <c r="L666" s="267"/>
      <c r="M666" s="268"/>
      <c r="N666" s="267"/>
      <c r="O666" s="268"/>
      <c r="P666" s="267"/>
      <c r="Q666" s="268"/>
      <c r="R666" s="267"/>
      <c r="S666" s="268"/>
      <c r="T666" s="267"/>
      <c r="U666" s="220"/>
      <c r="V666" s="220"/>
      <c r="W666" s="268"/>
      <c r="X666" s="267"/>
      <c r="Y666" s="220"/>
      <c r="Z666" s="220"/>
      <c r="AA666" s="268"/>
      <c r="AB666" s="267"/>
      <c r="AC666" s="220"/>
      <c r="AD666" s="220"/>
    </row>
    <row r="667" spans="1:88" ht="15" customHeight="1">
      <c r="A667" s="83"/>
      <c r="B667" s="15"/>
      <c r="C667" s="80" t="s">
        <v>134</v>
      </c>
      <c r="D667" s="320"/>
      <c r="E667" s="266"/>
      <c r="F667" s="266"/>
      <c r="G667" s="266"/>
      <c r="H667" s="266"/>
      <c r="I667" s="266"/>
      <c r="J667" s="266"/>
      <c r="K667" s="266"/>
      <c r="L667" s="267"/>
      <c r="M667" s="268"/>
      <c r="N667" s="267"/>
      <c r="O667" s="268"/>
      <c r="P667" s="267"/>
      <c r="Q667" s="268"/>
      <c r="R667" s="267"/>
      <c r="S667" s="268"/>
      <c r="T667" s="267"/>
      <c r="U667" s="220"/>
      <c r="V667" s="220"/>
      <c r="W667" s="268"/>
      <c r="X667" s="267"/>
      <c r="Y667" s="220"/>
      <c r="Z667" s="220"/>
      <c r="AA667" s="268"/>
      <c r="AB667" s="267"/>
      <c r="AC667" s="220"/>
      <c r="AD667" s="220"/>
    </row>
    <row r="668" spans="1:88" ht="15" customHeight="1">
      <c r="A668" s="71"/>
      <c r="B668" s="40"/>
      <c r="C668" s="80" t="s">
        <v>135</v>
      </c>
      <c r="D668" s="320"/>
      <c r="E668" s="266"/>
      <c r="F668" s="266"/>
      <c r="G668" s="266"/>
      <c r="H668" s="266"/>
      <c r="I668" s="266"/>
      <c r="J668" s="266"/>
      <c r="K668" s="266"/>
      <c r="L668" s="267"/>
      <c r="M668" s="268"/>
      <c r="N668" s="267"/>
      <c r="O668" s="268"/>
      <c r="P668" s="267"/>
      <c r="Q668" s="268"/>
      <c r="R668" s="267"/>
      <c r="S668" s="268"/>
      <c r="T668" s="267"/>
      <c r="U668" s="220"/>
      <c r="V668" s="220"/>
      <c r="W668" s="268"/>
      <c r="X668" s="267"/>
      <c r="Y668" s="220"/>
      <c r="Z668" s="220"/>
      <c r="AA668" s="268"/>
      <c r="AB668" s="267"/>
      <c r="AC668" s="220"/>
      <c r="AD668" s="220"/>
    </row>
    <row r="669" spans="1:88" ht="15" customHeight="1">
      <c r="A669" s="71"/>
      <c r="B669" s="40"/>
      <c r="C669" s="80" t="s">
        <v>136</v>
      </c>
      <c r="D669" s="320"/>
      <c r="E669" s="266"/>
      <c r="F669" s="266"/>
      <c r="G669" s="266"/>
      <c r="H669" s="266"/>
      <c r="I669" s="266"/>
      <c r="J669" s="266"/>
      <c r="K669" s="266"/>
      <c r="L669" s="267"/>
      <c r="M669" s="268"/>
      <c r="N669" s="267"/>
      <c r="O669" s="268"/>
      <c r="P669" s="267"/>
      <c r="Q669" s="268"/>
      <c r="R669" s="267"/>
      <c r="S669" s="268"/>
      <c r="T669" s="267"/>
      <c r="U669" s="220"/>
      <c r="V669" s="220"/>
      <c r="W669" s="268"/>
      <c r="X669" s="267"/>
      <c r="Y669" s="220"/>
      <c r="Z669" s="220"/>
      <c r="AA669" s="268"/>
      <c r="AB669" s="267"/>
      <c r="AC669" s="220"/>
      <c r="AD669" s="220"/>
    </row>
    <row r="670" spans="1:88" ht="15" customHeight="1">
      <c r="A670" s="71"/>
      <c r="B670" s="40"/>
      <c r="C670" s="80" t="s">
        <v>137</v>
      </c>
      <c r="D670" s="320"/>
      <c r="E670" s="266"/>
      <c r="F670" s="266"/>
      <c r="G670" s="266"/>
      <c r="H670" s="266"/>
      <c r="I670" s="266"/>
      <c r="J670" s="266"/>
      <c r="K670" s="266"/>
      <c r="L670" s="267"/>
      <c r="M670" s="268"/>
      <c r="N670" s="267"/>
      <c r="O670" s="268"/>
      <c r="P670" s="267"/>
      <c r="Q670" s="268"/>
      <c r="R670" s="267"/>
      <c r="S670" s="268"/>
      <c r="T670" s="267"/>
      <c r="U670" s="220"/>
      <c r="V670" s="220"/>
      <c r="W670" s="268"/>
      <c r="X670" s="267"/>
      <c r="Y670" s="220"/>
      <c r="Z670" s="220"/>
      <c r="AA670" s="268"/>
      <c r="AB670" s="267"/>
      <c r="AC670" s="220"/>
      <c r="AD670" s="220"/>
    </row>
    <row r="671" spans="1:88" ht="15" customHeight="1">
      <c r="A671" s="71"/>
      <c r="B671" s="40"/>
      <c r="C671" s="80" t="s">
        <v>138</v>
      </c>
      <c r="D671" s="320"/>
      <c r="E671" s="266"/>
      <c r="F671" s="266"/>
      <c r="G671" s="266"/>
      <c r="H671" s="266"/>
      <c r="I671" s="266"/>
      <c r="J671" s="266"/>
      <c r="K671" s="266"/>
      <c r="L671" s="267"/>
      <c r="M671" s="268"/>
      <c r="N671" s="267"/>
      <c r="O671" s="268"/>
      <c r="P671" s="267"/>
      <c r="Q671" s="268"/>
      <c r="R671" s="267"/>
      <c r="S671" s="268"/>
      <c r="T671" s="267"/>
      <c r="U671" s="220"/>
      <c r="V671" s="220"/>
      <c r="W671" s="268"/>
      <c r="X671" s="267"/>
      <c r="Y671" s="220"/>
      <c r="Z671" s="220"/>
      <c r="AA671" s="268"/>
      <c r="AB671" s="267"/>
      <c r="AC671" s="220"/>
      <c r="AD671" s="220"/>
    </row>
    <row r="672" spans="1:88" ht="15" customHeight="1">
      <c r="A672" s="71"/>
      <c r="B672" s="40"/>
      <c r="C672" s="80" t="s">
        <v>139</v>
      </c>
      <c r="D672" s="320"/>
      <c r="E672" s="266"/>
      <c r="F672" s="266"/>
      <c r="G672" s="266"/>
      <c r="H672" s="266"/>
      <c r="I672" s="266"/>
      <c r="J672" s="266"/>
      <c r="K672" s="266"/>
      <c r="L672" s="267"/>
      <c r="M672" s="268"/>
      <c r="N672" s="267"/>
      <c r="O672" s="268"/>
      <c r="P672" s="267"/>
      <c r="Q672" s="268"/>
      <c r="R672" s="267"/>
      <c r="S672" s="268"/>
      <c r="T672" s="267"/>
      <c r="U672" s="220"/>
      <c r="V672" s="220"/>
      <c r="W672" s="268"/>
      <c r="X672" s="267"/>
      <c r="Y672" s="220"/>
      <c r="Z672" s="220"/>
      <c r="AA672" s="268"/>
      <c r="AB672" s="267"/>
      <c r="AC672" s="220"/>
      <c r="AD672" s="220"/>
    </row>
    <row r="673" spans="1:30" ht="15" customHeight="1">
      <c r="A673" s="71"/>
      <c r="B673" s="40"/>
      <c r="C673" s="80" t="s">
        <v>140</v>
      </c>
      <c r="D673" s="320"/>
      <c r="E673" s="266"/>
      <c r="F673" s="266"/>
      <c r="G673" s="266"/>
      <c r="H673" s="266"/>
      <c r="I673" s="266"/>
      <c r="J673" s="266"/>
      <c r="K673" s="266"/>
      <c r="L673" s="267"/>
      <c r="M673" s="268"/>
      <c r="N673" s="267"/>
      <c r="O673" s="268"/>
      <c r="P673" s="267"/>
      <c r="Q673" s="268"/>
      <c r="R673" s="267"/>
      <c r="S673" s="268"/>
      <c r="T673" s="267"/>
      <c r="U673" s="220"/>
      <c r="V673" s="220"/>
      <c r="W673" s="268"/>
      <c r="X673" s="267"/>
      <c r="Y673" s="220"/>
      <c r="Z673" s="220"/>
      <c r="AA673" s="268"/>
      <c r="AB673" s="267"/>
      <c r="AC673" s="220"/>
      <c r="AD673" s="220"/>
    </row>
    <row r="674" spans="1:30" ht="15" customHeight="1">
      <c r="A674" s="71"/>
      <c r="B674" s="40"/>
      <c r="C674" s="80" t="s">
        <v>141</v>
      </c>
      <c r="D674" s="320"/>
      <c r="E674" s="266"/>
      <c r="F674" s="266"/>
      <c r="G674" s="266"/>
      <c r="H674" s="266"/>
      <c r="I674" s="266"/>
      <c r="J674" s="266"/>
      <c r="K674" s="266"/>
      <c r="L674" s="267"/>
      <c r="M674" s="268"/>
      <c r="N674" s="267"/>
      <c r="O674" s="268"/>
      <c r="P674" s="267"/>
      <c r="Q674" s="268"/>
      <c r="R674" s="267"/>
      <c r="S674" s="268"/>
      <c r="T674" s="267"/>
      <c r="U674" s="220"/>
      <c r="V674" s="220"/>
      <c r="W674" s="268"/>
      <c r="X674" s="267"/>
      <c r="Y674" s="220"/>
      <c r="Z674" s="220"/>
      <c r="AA674" s="268"/>
      <c r="AB674" s="267"/>
      <c r="AC674" s="220"/>
      <c r="AD674" s="220"/>
    </row>
    <row r="675" spans="1:30" ht="15" customHeight="1">
      <c r="A675" s="71"/>
      <c r="B675" s="40"/>
      <c r="C675" s="80" t="s">
        <v>142</v>
      </c>
      <c r="D675" s="320"/>
      <c r="E675" s="266"/>
      <c r="F675" s="266"/>
      <c r="G675" s="266"/>
      <c r="H675" s="266"/>
      <c r="I675" s="266"/>
      <c r="J675" s="266"/>
      <c r="K675" s="266"/>
      <c r="L675" s="267"/>
      <c r="M675" s="268"/>
      <c r="N675" s="267"/>
      <c r="O675" s="268"/>
      <c r="P675" s="267"/>
      <c r="Q675" s="268"/>
      <c r="R675" s="267"/>
      <c r="S675" s="268"/>
      <c r="T675" s="267"/>
      <c r="U675" s="220"/>
      <c r="V675" s="220"/>
      <c r="W675" s="268"/>
      <c r="X675" s="267"/>
      <c r="Y675" s="220"/>
      <c r="Z675" s="220"/>
      <c r="AA675" s="268"/>
      <c r="AB675" s="267"/>
      <c r="AC675" s="220"/>
      <c r="AD675" s="220"/>
    </row>
    <row r="676" spans="1:30" ht="15" customHeight="1">
      <c r="A676" s="71"/>
      <c r="B676" s="40"/>
      <c r="C676" s="80" t="s">
        <v>143</v>
      </c>
      <c r="D676" s="320"/>
      <c r="E676" s="266"/>
      <c r="F676" s="266"/>
      <c r="G676" s="266"/>
      <c r="H676" s="266"/>
      <c r="I676" s="266"/>
      <c r="J676" s="266"/>
      <c r="K676" s="266"/>
      <c r="L676" s="267"/>
      <c r="M676" s="268"/>
      <c r="N676" s="267"/>
      <c r="O676" s="268"/>
      <c r="P676" s="267"/>
      <c r="Q676" s="268"/>
      <c r="R676" s="267"/>
      <c r="S676" s="268"/>
      <c r="T676" s="267"/>
      <c r="U676" s="220"/>
      <c r="V676" s="220"/>
      <c r="W676" s="268"/>
      <c r="X676" s="267"/>
      <c r="Y676" s="220"/>
      <c r="Z676" s="220"/>
      <c r="AA676" s="268"/>
      <c r="AB676" s="267"/>
      <c r="AC676" s="220"/>
      <c r="AD676" s="220"/>
    </row>
    <row r="677" spans="1:30" ht="15" customHeight="1">
      <c r="A677" s="71"/>
      <c r="B677" s="40"/>
      <c r="C677" s="80" t="s">
        <v>144</v>
      </c>
      <c r="D677" s="320"/>
      <c r="E677" s="266"/>
      <c r="F677" s="266"/>
      <c r="G677" s="266"/>
      <c r="H677" s="266"/>
      <c r="I677" s="266"/>
      <c r="J677" s="266"/>
      <c r="K677" s="266"/>
      <c r="L677" s="267"/>
      <c r="M677" s="268"/>
      <c r="N677" s="267"/>
      <c r="O677" s="268"/>
      <c r="P677" s="267"/>
      <c r="Q677" s="268"/>
      <c r="R677" s="267"/>
      <c r="S677" s="268"/>
      <c r="T677" s="267"/>
      <c r="U677" s="220"/>
      <c r="V677" s="220"/>
      <c r="W677" s="268"/>
      <c r="X677" s="267"/>
      <c r="Y677" s="220"/>
      <c r="Z677" s="220"/>
      <c r="AA677" s="268"/>
      <c r="AB677" s="267"/>
      <c r="AC677" s="220"/>
      <c r="AD677" s="220"/>
    </row>
    <row r="678" spans="1:30" ht="15" customHeight="1">
      <c r="A678" s="71"/>
      <c r="B678" s="40"/>
      <c r="C678" s="80" t="s">
        <v>145</v>
      </c>
      <c r="D678" s="320"/>
      <c r="E678" s="266"/>
      <c r="F678" s="266"/>
      <c r="G678" s="266"/>
      <c r="H678" s="266"/>
      <c r="I678" s="266"/>
      <c r="J678" s="266"/>
      <c r="K678" s="266"/>
      <c r="L678" s="267"/>
      <c r="M678" s="268"/>
      <c r="N678" s="267"/>
      <c r="O678" s="268"/>
      <c r="P678" s="267"/>
      <c r="Q678" s="268"/>
      <c r="R678" s="267"/>
      <c r="S678" s="268"/>
      <c r="T678" s="267"/>
      <c r="U678" s="220"/>
      <c r="V678" s="220"/>
      <c r="W678" s="268"/>
      <c r="X678" s="267"/>
      <c r="Y678" s="220"/>
      <c r="Z678" s="220"/>
      <c r="AA678" s="268"/>
      <c r="AB678" s="267"/>
      <c r="AC678" s="220"/>
      <c r="AD678" s="220"/>
    </row>
    <row r="679" spans="1:30" ht="15" customHeight="1">
      <c r="A679" s="71"/>
      <c r="B679" s="40"/>
      <c r="C679" s="80" t="s">
        <v>146</v>
      </c>
      <c r="D679" s="320"/>
      <c r="E679" s="266"/>
      <c r="F679" s="266"/>
      <c r="G679" s="266"/>
      <c r="H679" s="266"/>
      <c r="I679" s="266"/>
      <c r="J679" s="266"/>
      <c r="K679" s="266"/>
      <c r="L679" s="267"/>
      <c r="M679" s="268"/>
      <c r="N679" s="267"/>
      <c r="O679" s="268"/>
      <c r="P679" s="267"/>
      <c r="Q679" s="268"/>
      <c r="R679" s="267"/>
      <c r="S679" s="268"/>
      <c r="T679" s="267"/>
      <c r="U679" s="220"/>
      <c r="V679" s="220"/>
      <c r="W679" s="268"/>
      <c r="X679" s="267"/>
      <c r="Y679" s="220"/>
      <c r="Z679" s="220"/>
      <c r="AA679" s="268"/>
      <c r="AB679" s="267"/>
      <c r="AC679" s="220"/>
      <c r="AD679" s="220"/>
    </row>
    <row r="680" spans="1:30" ht="15" customHeight="1">
      <c r="A680" s="71"/>
      <c r="B680" s="40"/>
      <c r="C680" s="80" t="s">
        <v>147</v>
      </c>
      <c r="D680" s="320"/>
      <c r="E680" s="266"/>
      <c r="F680" s="266"/>
      <c r="G680" s="266"/>
      <c r="H680" s="266"/>
      <c r="I680" s="266"/>
      <c r="J680" s="266"/>
      <c r="K680" s="266"/>
      <c r="L680" s="267"/>
      <c r="M680" s="268"/>
      <c r="N680" s="267"/>
      <c r="O680" s="268"/>
      <c r="P680" s="267"/>
      <c r="Q680" s="268"/>
      <c r="R680" s="267"/>
      <c r="S680" s="268"/>
      <c r="T680" s="267"/>
      <c r="U680" s="220"/>
      <c r="V680" s="220"/>
      <c r="W680" s="268"/>
      <c r="X680" s="267"/>
      <c r="Y680" s="220"/>
      <c r="Z680" s="220"/>
      <c r="AA680" s="268"/>
      <c r="AB680" s="267"/>
      <c r="AC680" s="220"/>
      <c r="AD680" s="220"/>
    </row>
    <row r="681" spans="1:30" ht="15" customHeight="1">
      <c r="A681" s="71"/>
      <c r="B681" s="40"/>
      <c r="C681" s="80" t="s">
        <v>148</v>
      </c>
      <c r="D681" s="320"/>
      <c r="E681" s="266"/>
      <c r="F681" s="266"/>
      <c r="G681" s="266"/>
      <c r="H681" s="266"/>
      <c r="I681" s="266"/>
      <c r="J681" s="266"/>
      <c r="K681" s="266"/>
      <c r="L681" s="267"/>
      <c r="M681" s="268"/>
      <c r="N681" s="267"/>
      <c r="O681" s="268"/>
      <c r="P681" s="267"/>
      <c r="Q681" s="268"/>
      <c r="R681" s="267"/>
      <c r="S681" s="268"/>
      <c r="T681" s="267"/>
      <c r="U681" s="220"/>
      <c r="V681" s="220"/>
      <c r="W681" s="268"/>
      <c r="X681" s="267"/>
      <c r="Y681" s="220"/>
      <c r="Z681" s="220"/>
      <c r="AA681" s="268"/>
      <c r="AB681" s="267"/>
      <c r="AC681" s="220"/>
      <c r="AD681" s="220"/>
    </row>
    <row r="682" spans="1:30" ht="15" customHeight="1">
      <c r="A682" s="71"/>
      <c r="B682" s="40"/>
      <c r="C682" s="80" t="s">
        <v>149</v>
      </c>
      <c r="D682" s="320"/>
      <c r="E682" s="266"/>
      <c r="F682" s="266"/>
      <c r="G682" s="266"/>
      <c r="H682" s="266"/>
      <c r="I682" s="266"/>
      <c r="J682" s="266"/>
      <c r="K682" s="266"/>
      <c r="L682" s="267"/>
      <c r="M682" s="268"/>
      <c r="N682" s="267"/>
      <c r="O682" s="268"/>
      <c r="P682" s="267"/>
      <c r="Q682" s="268"/>
      <c r="R682" s="267"/>
      <c r="S682" s="268"/>
      <c r="T682" s="267"/>
      <c r="U682" s="220"/>
      <c r="V682" s="220"/>
      <c r="W682" s="268"/>
      <c r="X682" s="267"/>
      <c r="Y682" s="220"/>
      <c r="Z682" s="220"/>
      <c r="AA682" s="268"/>
      <c r="AB682" s="267"/>
      <c r="AC682" s="220"/>
      <c r="AD682" s="220"/>
    </row>
    <row r="683" spans="1:30" ht="15" customHeight="1">
      <c r="A683" s="71"/>
      <c r="B683" s="40"/>
      <c r="C683" s="80" t="s">
        <v>150</v>
      </c>
      <c r="D683" s="320"/>
      <c r="E683" s="266"/>
      <c r="F683" s="266"/>
      <c r="G683" s="266"/>
      <c r="H683" s="266"/>
      <c r="I683" s="266"/>
      <c r="J683" s="266"/>
      <c r="K683" s="266"/>
      <c r="L683" s="267"/>
      <c r="M683" s="268"/>
      <c r="N683" s="267"/>
      <c r="O683" s="268"/>
      <c r="P683" s="267"/>
      <c r="Q683" s="268"/>
      <c r="R683" s="267"/>
      <c r="S683" s="268"/>
      <c r="T683" s="267"/>
      <c r="U683" s="220"/>
      <c r="V683" s="220"/>
      <c r="W683" s="268"/>
      <c r="X683" s="267"/>
      <c r="Y683" s="220"/>
      <c r="Z683" s="220"/>
      <c r="AA683" s="268"/>
      <c r="AB683" s="267"/>
      <c r="AC683" s="220"/>
      <c r="AD683" s="220"/>
    </row>
    <row r="684" spans="1:30" ht="15" customHeight="1">
      <c r="A684" s="83"/>
      <c r="B684" s="15"/>
      <c r="C684" s="80" t="s">
        <v>151</v>
      </c>
      <c r="D684" s="320"/>
      <c r="E684" s="266"/>
      <c r="F684" s="266"/>
      <c r="G684" s="266"/>
      <c r="H684" s="266"/>
      <c r="I684" s="266"/>
      <c r="J684" s="266"/>
      <c r="K684" s="266"/>
      <c r="L684" s="267"/>
      <c r="M684" s="268"/>
      <c r="N684" s="267"/>
      <c r="O684" s="268"/>
      <c r="P684" s="267"/>
      <c r="Q684" s="268"/>
      <c r="R684" s="267"/>
      <c r="S684" s="268"/>
      <c r="T684" s="267"/>
      <c r="U684" s="220"/>
      <c r="V684" s="220"/>
      <c r="W684" s="268"/>
      <c r="X684" s="267"/>
      <c r="Y684" s="220"/>
      <c r="Z684" s="220"/>
      <c r="AA684" s="268"/>
      <c r="AB684" s="267"/>
      <c r="AC684" s="220"/>
      <c r="AD684" s="220"/>
    </row>
    <row r="685" spans="1:30" ht="15" customHeight="1">
      <c r="A685" s="83"/>
      <c r="B685" s="15"/>
      <c r="C685" s="80" t="s">
        <v>152</v>
      </c>
      <c r="D685" s="320"/>
      <c r="E685" s="266"/>
      <c r="F685" s="266"/>
      <c r="G685" s="266"/>
      <c r="H685" s="266"/>
      <c r="I685" s="266"/>
      <c r="J685" s="266"/>
      <c r="K685" s="266"/>
      <c r="L685" s="267"/>
      <c r="M685" s="268"/>
      <c r="N685" s="267"/>
      <c r="O685" s="268"/>
      <c r="P685" s="267"/>
      <c r="Q685" s="268"/>
      <c r="R685" s="267"/>
      <c r="S685" s="268"/>
      <c r="T685" s="267"/>
      <c r="U685" s="220"/>
      <c r="V685" s="220"/>
      <c r="W685" s="268"/>
      <c r="X685" s="267"/>
      <c r="Y685" s="220"/>
      <c r="Z685" s="220"/>
      <c r="AA685" s="268"/>
      <c r="AB685" s="267"/>
      <c r="AC685" s="220"/>
      <c r="AD685" s="220"/>
    </row>
    <row r="686" spans="1:30" ht="15" customHeight="1">
      <c r="A686" s="83"/>
      <c r="B686" s="15"/>
      <c r="C686" s="80" t="s">
        <v>153</v>
      </c>
      <c r="D686" s="320"/>
      <c r="E686" s="266"/>
      <c r="F686" s="266"/>
      <c r="G686" s="266"/>
      <c r="H686" s="266"/>
      <c r="I686" s="266"/>
      <c r="J686" s="266"/>
      <c r="K686" s="266"/>
      <c r="L686" s="267"/>
      <c r="M686" s="268"/>
      <c r="N686" s="267"/>
      <c r="O686" s="268"/>
      <c r="P686" s="267"/>
      <c r="Q686" s="268"/>
      <c r="R686" s="267"/>
      <c r="S686" s="268"/>
      <c r="T686" s="267"/>
      <c r="U686" s="220"/>
      <c r="V686" s="220"/>
      <c r="W686" s="268"/>
      <c r="X686" s="267"/>
      <c r="Y686" s="220"/>
      <c r="Z686" s="220"/>
      <c r="AA686" s="268"/>
      <c r="AB686" s="267"/>
      <c r="AC686" s="220"/>
      <c r="AD686" s="220"/>
    </row>
    <row r="687" spans="1:30" ht="15" customHeight="1">
      <c r="A687" s="83"/>
      <c r="B687" s="15"/>
      <c r="C687" s="80" t="s">
        <v>154</v>
      </c>
      <c r="D687" s="320"/>
      <c r="E687" s="266"/>
      <c r="F687" s="266"/>
      <c r="G687" s="266"/>
      <c r="H687" s="266"/>
      <c r="I687" s="266"/>
      <c r="J687" s="266"/>
      <c r="K687" s="266"/>
      <c r="L687" s="267"/>
      <c r="M687" s="268"/>
      <c r="N687" s="267"/>
      <c r="O687" s="268"/>
      <c r="P687" s="267"/>
      <c r="Q687" s="268"/>
      <c r="R687" s="267"/>
      <c r="S687" s="268"/>
      <c r="T687" s="267"/>
      <c r="U687" s="220"/>
      <c r="V687" s="220"/>
      <c r="W687" s="268"/>
      <c r="X687" s="267"/>
      <c r="Y687" s="220"/>
      <c r="Z687" s="220"/>
      <c r="AA687" s="268"/>
      <c r="AB687" s="267"/>
      <c r="AC687" s="220"/>
      <c r="AD687" s="220"/>
    </row>
    <row r="688" spans="1:30" ht="15" customHeight="1">
      <c r="A688" s="83"/>
      <c r="B688" s="15"/>
      <c r="C688" s="80" t="s">
        <v>155</v>
      </c>
      <c r="D688" s="320"/>
      <c r="E688" s="266"/>
      <c r="F688" s="266"/>
      <c r="G688" s="266"/>
      <c r="H688" s="266"/>
      <c r="I688" s="266"/>
      <c r="J688" s="266"/>
      <c r="K688" s="266"/>
      <c r="L688" s="267"/>
      <c r="M688" s="268"/>
      <c r="N688" s="267"/>
      <c r="O688" s="268"/>
      <c r="P688" s="267"/>
      <c r="Q688" s="268"/>
      <c r="R688" s="267"/>
      <c r="S688" s="268"/>
      <c r="T688" s="267"/>
      <c r="U688" s="220"/>
      <c r="V688" s="220"/>
      <c r="W688" s="268"/>
      <c r="X688" s="267"/>
      <c r="Y688" s="220"/>
      <c r="Z688" s="220"/>
      <c r="AA688" s="268"/>
      <c r="AB688" s="267"/>
      <c r="AC688" s="220"/>
      <c r="AD688" s="220"/>
    </row>
    <row r="689" spans="1:38" ht="15" customHeight="1">
      <c r="A689" s="83"/>
      <c r="B689" s="15"/>
      <c r="C689" s="15"/>
      <c r="D689" s="15"/>
      <c r="E689" s="15"/>
      <c r="F689" s="15"/>
      <c r="G689" s="15"/>
      <c r="H689" s="15"/>
      <c r="I689" s="15"/>
      <c r="J689" s="15"/>
      <c r="K689" s="15"/>
      <c r="L689" s="81" t="s">
        <v>211</v>
      </c>
      <c r="M689" s="268">
        <f>IF(AND(SUM(M664:M688)=0,COUNTIF(M664:M688,"NS")&gt;0),"NS",IF(AND(SUM(M664:M688)=0, COUNTIF(M664:M688,"NA")&gt;0),"NA",SUM(M664:M688)))</f>
        <v>0</v>
      </c>
      <c r="N689" s="267"/>
      <c r="O689" s="268">
        <f>IF(AND(SUM(O664:O688)=0,COUNTIF(O664:O688,"NS")&gt;0),"NS",IF(AND(SUM(O664:O688)=0, COUNTIF(O664:O688,"NA")&gt;0),"NA",SUM(O664:O688)))</f>
        <v>0</v>
      </c>
      <c r="P689" s="267"/>
      <c r="Q689" s="268">
        <f>IF(AND(SUM(Q664:Q688)=0,COUNTIF(Q664:Q688,"NS")&gt;0),"NS",IF(AND(SUM(Q664:Q688)=0, COUNTIF(Q664:Q688,"NA")&gt;0),"NA",SUM(Q664:Q688)))</f>
        <v>0</v>
      </c>
      <c r="R689" s="267"/>
      <c r="S689" s="268">
        <f>IF(AND(SUM(S664:S688)=0,COUNTIF(S664:S688,"NS")&gt;0),"NS",IF(AND(SUM(S664:S688)=0, COUNTIF(S664:S688,"NA")&gt;0),"NA",SUM(S664:S688)))</f>
        <v>0</v>
      </c>
      <c r="T689" s="267"/>
      <c r="U689" s="220">
        <f>IF(AND(SUM(U664:U688)=0,COUNTIF(U664:U688,"NS")&gt;0),"NS",IF(AND(SUM(U664:U688)=0, COUNTIF(U664:U688,"NA")&gt;0),"NA",SUM(U664:U688)))</f>
        <v>0</v>
      </c>
      <c r="V689" s="220">
        <f>IF(AND(SUM(V664:V688)=0,COUNTIF(V664:V688,"NS")&gt;0),"NS",IF(AND(SUM(V664:V688)=0, COUNTIF(V664:V688,"NA")&gt;0),"NA",SUM(V664:V688)))</f>
        <v>0</v>
      </c>
      <c r="W689" s="268">
        <f>IF(AND(SUM(W664:W688)=0,COUNTIF(W664:W688,"NS")&gt;0),"NS",IF(AND(SUM(W664:W688)=0, COUNTIF(W664:W688,"NA")&gt;0),"NA",SUM(W664:W688)))</f>
        <v>0</v>
      </c>
      <c r="X689" s="267"/>
      <c r="Y689" s="220">
        <f>IF(AND(SUM(Y664:Y688)=0,COUNTIF(Y664:Y688,"NS")&gt;0),"NS",IF(AND(SUM(Y664:Y688)=0, COUNTIF(Y664:Y688,"NA")&gt;0),"NA",SUM(Y664:Y688)))</f>
        <v>0</v>
      </c>
      <c r="Z689" s="220">
        <f>IF(AND(SUM(Z664:Z688)=0,COUNTIF(Z664:Z688,"NS")&gt;0),"NS",IF(AND(SUM(Z664:Z688)=0, COUNTIF(Z664:Z688,"NA")&gt;0),"NA",SUM(Z664:Z688)))</f>
        <v>0</v>
      </c>
      <c r="AA689" s="268">
        <f>IF(AND(SUM(AA664:AA688)=0,COUNTIF(AA664:AA688,"NS")&gt;0),"NS",IF(AND(SUM(AA664:AA688)=0, COUNTIF(AA664:AA688,"NA")&gt;0),"NA",SUM(AA664:AA688)))</f>
        <v>0</v>
      </c>
      <c r="AB689" s="267"/>
      <c r="AC689" s="220">
        <f>IF(AND(SUM(AC664:AC688)=0,COUNTIF(AC664:AC688,"NS")&gt;0),"NS",IF(AND(SUM(AC664:AC688)=0, COUNTIF(AC664:AC688,"NA")&gt;0),"NA",SUM(AC664:AC688)))</f>
        <v>0</v>
      </c>
      <c r="AD689" s="220">
        <f>IF(AND(SUM(AD664:AD688)=0,COUNTIF(AD664:AD688,"NS")&gt;0),"NS",IF(AND(SUM(AD664:AD688)=0, COUNTIF(AD664:AD688,"NA")&gt;0),"NA",SUM(AD664:AD688)))</f>
        <v>0</v>
      </c>
    </row>
    <row r="690" spans="1:38" ht="15" customHeight="1">
      <c r="A690" s="83"/>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F690">
        <f>IF(SUM(AF664:AF689,AP664:AP689,AZ664:AZ689,BJ664:BJ689,BT664:BT689,CD664:CD689)&gt;0,1,0)</f>
        <v>0</v>
      </c>
      <c r="AG690">
        <f>IF(SUM(AG664:AG689,AQ664:AQ689,BA664:BA689,BK664:BK689,BU664:BU689,CE664:CE689)&gt;0,2,0)</f>
        <v>0</v>
      </c>
      <c r="AH690">
        <f>IF(SUM(AH664:AH689,AR664:AR689,BB664:BB689,BL664:BL689,BV664:BV689,CF664:CF689)&gt;0,4,0)</f>
        <v>0</v>
      </c>
      <c r="AI690">
        <f>IF(SUM(AI664:AI689,AS664:AS689,BC664:BC689,BM664:BM689,BW664:BW689,CG664:CG689)&gt;0,4,0)</f>
        <v>0</v>
      </c>
      <c r="AJ690">
        <f>IF(SUM(AJ664:AJ689,AT664:AT689,BD664:BD689,BN664:BN689,BX664:BX689,CH664:CH689)&gt;0,5,0)</f>
        <v>0</v>
      </c>
      <c r="AK690">
        <f>IF(SUM(AK664:AK689,AU664:AU689,BE664:BE689,BO664:BO689,BY664:BY689,CI664:CI689)&gt;0,6,0)</f>
        <v>0</v>
      </c>
    </row>
    <row r="691" spans="1:38" ht="24" customHeight="1">
      <c r="A691" s="83"/>
      <c r="B691" s="15"/>
      <c r="C691" s="321" t="s">
        <v>187</v>
      </c>
      <c r="D691" s="256"/>
      <c r="E691" s="256"/>
      <c r="F691" s="256"/>
      <c r="G691" s="256"/>
      <c r="H691" s="256"/>
      <c r="I691" s="256"/>
      <c r="J691" s="256"/>
      <c r="K691" s="256"/>
      <c r="L691" s="256"/>
      <c r="M691" s="256"/>
      <c r="N691" s="256"/>
      <c r="O691" s="256"/>
      <c r="P691" s="256"/>
      <c r="Q691" s="256"/>
      <c r="R691" s="256"/>
      <c r="S691" s="256"/>
      <c r="T691" s="256"/>
      <c r="U691" s="256"/>
      <c r="V691" s="256"/>
      <c r="W691" s="256"/>
      <c r="X691" s="256"/>
      <c r="Y691" s="256"/>
      <c r="Z691" s="256"/>
      <c r="AA691" s="256"/>
      <c r="AB691" s="256"/>
      <c r="AC691" s="256"/>
      <c r="AD691" s="256"/>
      <c r="AH691">
        <f>SUM(AF690:AH690)</f>
        <v>0</v>
      </c>
      <c r="AK691">
        <f>SUM(AI690:AK690)</f>
        <v>0</v>
      </c>
    </row>
    <row r="692" spans="1:38" ht="60" customHeight="1">
      <c r="A692" s="83"/>
      <c r="B692" s="15"/>
      <c r="C692" s="322"/>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c r="AC692" s="323"/>
      <c r="AD692" s="324"/>
      <c r="AH692" t="e">
        <f ca="1">CAMBIAR(AH691,0,"",1,"El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92" t="e">
        <f ca="1">CAMBIAR(AK691,0,"",4,"Hay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93" spans="1:38" ht="15" customHeight="1">
      <c r="A693" s="83"/>
      <c r="B693" s="15"/>
      <c r="C693" s="246" t="e">
        <f ca="1">AH692</f>
        <v>#NAME?</v>
      </c>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spans="1:38" ht="15" customHeight="1">
      <c r="A694" s="83"/>
      <c r="B694" s="15"/>
      <c r="C694" s="246" t="e">
        <f ca="1">AK692</f>
        <v>#NAME?</v>
      </c>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spans="1:38" ht="15" customHeight="1">
      <c r="A695" s="83"/>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spans="1:38" ht="15" customHeight="1">
      <c r="A696" s="83"/>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spans="1:38" ht="15" customHeight="1">
      <c r="A697" s="83"/>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spans="1:38" ht="15" customHeight="1">
      <c r="A698" s="83"/>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spans="1:38" ht="36" customHeight="1">
      <c r="A699" s="72" t="s">
        <v>401</v>
      </c>
      <c r="B699" s="326" t="s">
        <v>402</v>
      </c>
      <c r="C699" s="256"/>
      <c r="D699" s="256"/>
      <c r="E699" s="256"/>
      <c r="F699" s="256"/>
      <c r="G699" s="256"/>
      <c r="H699" s="256"/>
      <c r="I699" s="256"/>
      <c r="J699" s="256"/>
      <c r="K699" s="256"/>
      <c r="L699" s="256"/>
      <c r="M699" s="256"/>
      <c r="N699" s="256"/>
      <c r="O699" s="256"/>
      <c r="P699" s="256"/>
      <c r="Q699" s="256"/>
      <c r="R699" s="256"/>
      <c r="S699" s="256"/>
      <c r="T699" s="256"/>
      <c r="U699" s="256"/>
      <c r="V699" s="256"/>
      <c r="W699" s="256"/>
      <c r="X699" s="256"/>
      <c r="Y699" s="256"/>
      <c r="Z699" s="256"/>
      <c r="AA699" s="256"/>
      <c r="AB699" s="256"/>
      <c r="AC699" s="256"/>
      <c r="AD699" s="256"/>
    </row>
    <row r="700" spans="1:38" ht="24" customHeight="1">
      <c r="A700" s="83"/>
      <c r="B700" s="15"/>
      <c r="C700" s="327" t="s">
        <v>403</v>
      </c>
      <c r="D700" s="256"/>
      <c r="E700" s="256"/>
      <c r="F700" s="256"/>
      <c r="G700" s="256"/>
      <c r="H700" s="256"/>
      <c r="I700" s="256"/>
      <c r="J700" s="256"/>
      <c r="K700" s="256"/>
      <c r="L700" s="256"/>
      <c r="M700" s="256"/>
      <c r="N700" s="256"/>
      <c r="O700" s="256"/>
      <c r="P700" s="256"/>
      <c r="Q700" s="256"/>
      <c r="R700" s="256"/>
      <c r="S700" s="256"/>
      <c r="T700" s="256"/>
      <c r="U700" s="256"/>
      <c r="V700" s="256"/>
      <c r="W700" s="256"/>
      <c r="X700" s="256"/>
      <c r="Y700" s="256"/>
      <c r="Z700" s="256"/>
      <c r="AA700" s="256"/>
      <c r="AB700" s="256"/>
      <c r="AC700" s="256"/>
      <c r="AD700" s="256"/>
    </row>
    <row r="701" spans="1:38" ht="24" customHeight="1">
      <c r="A701" s="83"/>
      <c r="B701" s="15"/>
      <c r="C701" s="321" t="s">
        <v>404</v>
      </c>
      <c r="D701" s="256"/>
      <c r="E701" s="256"/>
      <c r="F701" s="256"/>
      <c r="G701" s="256"/>
      <c r="H701" s="256"/>
      <c r="I701" s="256"/>
      <c r="J701" s="256"/>
      <c r="K701" s="256"/>
      <c r="L701" s="256"/>
      <c r="M701" s="256"/>
      <c r="N701" s="256"/>
      <c r="O701" s="256"/>
      <c r="P701" s="256"/>
      <c r="Q701" s="256"/>
      <c r="R701" s="256"/>
      <c r="S701" s="256"/>
      <c r="T701" s="256"/>
      <c r="U701" s="256"/>
      <c r="V701" s="256"/>
      <c r="W701" s="256"/>
      <c r="X701" s="256"/>
      <c r="Y701" s="256"/>
      <c r="Z701" s="256"/>
      <c r="AA701" s="256"/>
      <c r="AB701" s="256"/>
      <c r="AC701" s="256"/>
      <c r="AD701" s="256"/>
    </row>
    <row r="702" spans="1:38" ht="15" customHeight="1">
      <c r="A702" s="83"/>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spans="1:38" ht="24" customHeight="1">
      <c r="A703" s="83"/>
      <c r="B703" s="15"/>
      <c r="C703" s="265" t="s">
        <v>405</v>
      </c>
      <c r="D703" s="278"/>
      <c r="E703" s="278"/>
      <c r="F703" s="278"/>
      <c r="G703" s="278"/>
      <c r="H703" s="278"/>
      <c r="I703" s="278"/>
      <c r="J703" s="278"/>
      <c r="K703" s="278"/>
      <c r="L703" s="279"/>
      <c r="M703" s="265" t="s">
        <v>406</v>
      </c>
      <c r="N703" s="266"/>
      <c r="O703" s="266"/>
      <c r="P703" s="266"/>
      <c r="Q703" s="266"/>
      <c r="R703" s="266"/>
      <c r="S703" s="266"/>
      <c r="T703" s="266"/>
      <c r="U703" s="266"/>
      <c r="V703" s="266"/>
      <c r="W703" s="266"/>
      <c r="X703" s="266"/>
      <c r="Y703" s="266"/>
      <c r="Z703" s="266"/>
      <c r="AA703" s="266"/>
      <c r="AB703" s="266"/>
      <c r="AC703" s="266"/>
      <c r="AD703" s="267"/>
    </row>
    <row r="704" spans="1:38" ht="15" customHeight="1">
      <c r="A704" s="83"/>
      <c r="B704" s="15"/>
      <c r="C704" s="282"/>
      <c r="D704" s="272"/>
      <c r="E704" s="272"/>
      <c r="F704" s="272"/>
      <c r="G704" s="272"/>
      <c r="H704" s="272"/>
      <c r="I704" s="272"/>
      <c r="J704" s="272"/>
      <c r="K704" s="272"/>
      <c r="L704" s="283"/>
      <c r="M704" s="383" t="s">
        <v>201</v>
      </c>
      <c r="N704" s="256"/>
      <c r="O704" s="256"/>
      <c r="P704" s="256"/>
      <c r="Q704" s="256"/>
      <c r="R704" s="348"/>
      <c r="S704" s="384" t="s">
        <v>202</v>
      </c>
      <c r="T704" s="256"/>
      <c r="U704" s="256"/>
      <c r="V704" s="256"/>
      <c r="W704" s="256"/>
      <c r="X704" s="348"/>
      <c r="Y704" s="384" t="s">
        <v>203</v>
      </c>
      <c r="Z704" s="256"/>
      <c r="AA704" s="256"/>
      <c r="AB704" s="256"/>
      <c r="AC704" s="256"/>
      <c r="AD704" s="348"/>
      <c r="AF704" t="s">
        <v>204</v>
      </c>
      <c r="AG704" t="s">
        <v>205</v>
      </c>
      <c r="AH704" t="s">
        <v>206</v>
      </c>
      <c r="AI704" t="s">
        <v>207</v>
      </c>
      <c r="AJ704" t="s">
        <v>208</v>
      </c>
      <c r="AK704" t="s">
        <v>209</v>
      </c>
      <c r="AL704" t="s">
        <v>210</v>
      </c>
    </row>
    <row r="705" spans="1:38" ht="15" customHeight="1">
      <c r="A705" s="83"/>
      <c r="B705" s="15"/>
      <c r="C705" s="79" t="s">
        <v>131</v>
      </c>
      <c r="D705" s="320" t="s">
        <v>407</v>
      </c>
      <c r="E705" s="266"/>
      <c r="F705" s="266"/>
      <c r="G705" s="266"/>
      <c r="H705" s="266"/>
      <c r="I705" s="266"/>
      <c r="J705" s="266"/>
      <c r="K705" s="266"/>
      <c r="L705" s="267"/>
      <c r="M705" s="268"/>
      <c r="N705" s="266"/>
      <c r="O705" s="266"/>
      <c r="P705" s="266"/>
      <c r="Q705" s="266"/>
      <c r="R705" s="267"/>
      <c r="S705" s="268"/>
      <c r="T705" s="266"/>
      <c r="U705" s="266"/>
      <c r="V705" s="266"/>
      <c r="W705" s="266"/>
      <c r="X705" s="267"/>
      <c r="Y705" s="268"/>
      <c r="Z705" s="266"/>
      <c r="AA705" s="266"/>
      <c r="AB705" s="266"/>
      <c r="AC705" s="266"/>
      <c r="AD705" s="267"/>
      <c r="AF705">
        <f>IF(AND(M705=0,OR(SUM(S705:Y705)&gt;0,COUNTIF(M705:Y705,"NS")&gt;0)),1,0)</f>
        <v>0</v>
      </c>
      <c r="AG705">
        <f>IF(OR(AND(M705="NS",SUM(S705:Y705)&gt;0),AND(M705="NS",COUNTIF(M705:Y705,"NS")&lt;2)),1,0)</f>
        <v>0</v>
      </c>
      <c r="AH705">
        <f>IF(AND(M705="NA",OR(SUM(S705:Y705)&gt;0,COUNTIF(M705:Y705,"NS")&gt;0,COUNTIF(M705:Y705,"NA")&gt;1)),1,0)</f>
        <v>0</v>
      </c>
      <c r="AI705">
        <f>IF(AND(COUNTBLANK(M705)+COUNTBLANK(S705)+COUNTBLANK(Y705)&gt;0,COUNTBLANK(M705)+COUNTBLANK(S705)+COUNTBLANK(Y705)&lt;3,M705&lt;&gt;"NA"),1,0)</f>
        <v>0</v>
      </c>
      <c r="AJ705">
        <f>IF(AND(IF(OR(SUM(S705:Y705)=M705,M705="",AND(M705&gt;0,COUNTIF(M705:Y705,"NS")=2)),0,1)=1,M705&lt;&gt;"NS",M705&lt;&gt;"NA"),1,0)</f>
        <v>0</v>
      </c>
      <c r="AK705">
        <f>IF(COUNTIF(M705:Y705,"=*")&lt;&gt;SUM(COUNTIF(M705:Y705,"NS"),COUNTIF(M705:Y705,"NA")),1,0)</f>
        <v>0</v>
      </c>
      <c r="AL705">
        <f>IF(SUM(AF705:AK705)&gt;0,1,0)</f>
        <v>0</v>
      </c>
    </row>
    <row r="706" spans="1:38" ht="15" customHeight="1">
      <c r="A706" s="83"/>
      <c r="B706" s="15"/>
      <c r="C706" s="80" t="s">
        <v>132</v>
      </c>
      <c r="D706" s="320" t="s">
        <v>408</v>
      </c>
      <c r="E706" s="266"/>
      <c r="F706" s="266"/>
      <c r="G706" s="266"/>
      <c r="H706" s="266"/>
      <c r="I706" s="266"/>
      <c r="J706" s="266"/>
      <c r="K706" s="266"/>
      <c r="L706" s="267"/>
      <c r="M706" s="268"/>
      <c r="N706" s="266"/>
      <c r="O706" s="266"/>
      <c r="P706" s="266"/>
      <c r="Q706" s="266"/>
      <c r="R706" s="267"/>
      <c r="S706" s="268"/>
      <c r="T706" s="266"/>
      <c r="U706" s="266"/>
      <c r="V706" s="266"/>
      <c r="W706" s="266"/>
      <c r="X706" s="267"/>
      <c r="Y706" s="268"/>
      <c r="Z706" s="266"/>
      <c r="AA706" s="266"/>
      <c r="AB706" s="266"/>
      <c r="AC706" s="266"/>
      <c r="AD706" s="267"/>
    </row>
    <row r="707" spans="1:38" ht="15" customHeight="1">
      <c r="A707" s="83"/>
      <c r="B707" s="15"/>
      <c r="C707" s="80" t="s">
        <v>133</v>
      </c>
      <c r="D707" s="320" t="s">
        <v>409</v>
      </c>
      <c r="E707" s="266"/>
      <c r="F707" s="266"/>
      <c r="G707" s="266"/>
      <c r="H707" s="266"/>
      <c r="I707" s="266"/>
      <c r="J707" s="266"/>
      <c r="K707" s="266"/>
      <c r="L707" s="267"/>
      <c r="M707" s="268"/>
      <c r="N707" s="266"/>
      <c r="O707" s="266"/>
      <c r="P707" s="266"/>
      <c r="Q707" s="266"/>
      <c r="R707" s="267"/>
      <c r="S707" s="268"/>
      <c r="T707" s="266"/>
      <c r="U707" s="266"/>
      <c r="V707" s="266"/>
      <c r="W707" s="266"/>
      <c r="X707" s="267"/>
      <c r="Y707" s="268"/>
      <c r="Z707" s="266"/>
      <c r="AA707" s="266"/>
      <c r="AB707" s="266"/>
      <c r="AC707" s="266"/>
      <c r="AD707" s="267"/>
    </row>
    <row r="708" spans="1:38" ht="15" customHeight="1">
      <c r="A708" s="83"/>
      <c r="B708" s="15"/>
      <c r="C708" s="80" t="s">
        <v>134</v>
      </c>
      <c r="D708" s="320" t="s">
        <v>262</v>
      </c>
      <c r="E708" s="266"/>
      <c r="F708" s="266"/>
      <c r="G708" s="266"/>
      <c r="H708" s="266"/>
      <c r="I708" s="266"/>
      <c r="J708" s="266"/>
      <c r="K708" s="266"/>
      <c r="L708" s="267"/>
      <c r="M708" s="268"/>
      <c r="N708" s="266"/>
      <c r="O708" s="266"/>
      <c r="P708" s="266"/>
      <c r="Q708" s="266"/>
      <c r="R708" s="267"/>
      <c r="S708" s="268"/>
      <c r="T708" s="266"/>
      <c r="U708" s="266"/>
      <c r="V708" s="266"/>
      <c r="W708" s="266"/>
      <c r="X708" s="267"/>
      <c r="Y708" s="268"/>
      <c r="Z708" s="266"/>
      <c r="AA708" s="266"/>
      <c r="AB708" s="266"/>
      <c r="AC708" s="266"/>
      <c r="AD708" s="267"/>
    </row>
    <row r="709" spans="1:38" ht="15" customHeight="1">
      <c r="A709" s="83"/>
      <c r="B709" s="15"/>
      <c r="C709" s="15"/>
      <c r="D709" s="15"/>
      <c r="E709" s="15"/>
      <c r="F709" s="15"/>
      <c r="G709" s="15"/>
      <c r="H709" s="15"/>
      <c r="I709" s="15"/>
      <c r="J709" s="15"/>
      <c r="K709" s="15"/>
      <c r="L709" s="81" t="s">
        <v>211</v>
      </c>
      <c r="M709" s="268">
        <f>IF(AND(SUM(M705:M708)=0,COUNTIF(M705:M708,"NS")&gt;0),"NS",IF(AND(SUM(M705:M708)=0, COUNTIF(M705:M708,"NA")&gt;0),"NA",SUM(M705:M708)))</f>
        <v>0</v>
      </c>
      <c r="N709" s="266"/>
      <c r="O709" s="266"/>
      <c r="P709" s="266"/>
      <c r="Q709" s="266"/>
      <c r="R709" s="267"/>
      <c r="S709" s="268">
        <f>IF(AND(SUM(S705:S708)=0,COUNTIF(S705:S708,"NS")&gt;0),"NS",IF(AND(SUM(S705:S708)=0, COUNTIF(S705:S708,"NA")&gt;0),"NA",SUM(S705:S708)))</f>
        <v>0</v>
      </c>
      <c r="T709" s="266"/>
      <c r="U709" s="266"/>
      <c r="V709" s="266"/>
      <c r="W709" s="266"/>
      <c r="X709" s="267"/>
      <c r="Y709" s="268">
        <f>IF(AND(SUM(Y705:Y708)=0,COUNTIF(Y705:Y708,"NS")&gt;0),"NS",IF(AND(SUM(Y705:Y708)=0, COUNTIF(Y705:Y708,"NA")&gt;0),"NA",SUM(Y705:Y708)))</f>
        <v>0</v>
      </c>
      <c r="Z709" s="266"/>
      <c r="AA709" s="266"/>
      <c r="AB709" s="266"/>
      <c r="AC709" s="266"/>
      <c r="AD709" s="267"/>
    </row>
    <row r="710" spans="1:38" ht="15" customHeight="1">
      <c r="A710" s="83"/>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F710">
        <f>IF(SUM(AF705:AF709)&gt;0,1,0)</f>
        <v>0</v>
      </c>
      <c r="AG710">
        <f>IF(SUM(AG705:AG709)&gt;0,2,0)</f>
        <v>0</v>
      </c>
      <c r="AH710">
        <f>IF(SUM(AH705:AH709)&gt;0,4,0)</f>
        <v>0</v>
      </c>
      <c r="AI710">
        <f>IF(SUM(AI705:AI709)&gt;0,4,0)</f>
        <v>0</v>
      </c>
      <c r="AJ710">
        <f>IF(SUM(AJ705:AJ709)&gt;0,5,0)</f>
        <v>0</v>
      </c>
      <c r="AK710">
        <f>IF(SUM(AK705:AK709)&gt;0,6,0)</f>
        <v>0</v>
      </c>
    </row>
    <row r="711" spans="1:38" ht="24" customHeight="1">
      <c r="A711" s="83"/>
      <c r="B711" s="15"/>
      <c r="C711" s="321" t="s">
        <v>187</v>
      </c>
      <c r="D711" s="256"/>
      <c r="E711" s="256"/>
      <c r="F711" s="256"/>
      <c r="G711" s="256"/>
      <c r="H711" s="256"/>
      <c r="I711" s="256"/>
      <c r="J711" s="256"/>
      <c r="K711" s="256"/>
      <c r="L711" s="256"/>
      <c r="M711" s="256"/>
      <c r="N711" s="256"/>
      <c r="O711" s="256"/>
      <c r="P711" s="256"/>
      <c r="Q711" s="256"/>
      <c r="R711" s="256"/>
      <c r="S711" s="256"/>
      <c r="T711" s="256"/>
      <c r="U711" s="256"/>
      <c r="V711" s="256"/>
      <c r="W711" s="256"/>
      <c r="X711" s="256"/>
      <c r="Y711" s="256"/>
      <c r="Z711" s="256"/>
      <c r="AA711" s="256"/>
      <c r="AB711" s="256"/>
      <c r="AC711" s="256"/>
      <c r="AD711" s="256"/>
      <c r="AH711">
        <f>SUM(AF710:AH710)</f>
        <v>0</v>
      </c>
      <c r="AK711">
        <f>SUM(AI710:AK710)</f>
        <v>0</v>
      </c>
    </row>
    <row r="712" spans="1:38" ht="60" customHeight="1">
      <c r="A712" s="83"/>
      <c r="B712" s="15"/>
      <c r="C712" s="322"/>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c r="AC712" s="323"/>
      <c r="AD712" s="324"/>
      <c r="AH712" t="e">
        <f ca="1">CAMBIAR(AH711,0,"",1,"El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2" t="e">
        <f ca="1">CAMBIAR(AK711,0,"",4,"Hay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3" spans="1:38" ht="15" customHeight="1">
      <c r="A713" s="83"/>
      <c r="B713" s="15"/>
      <c r="C713" s="246" t="e">
        <f ca="1">AH712</f>
        <v>#NAME?</v>
      </c>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spans="1:38" ht="15" customHeight="1">
      <c r="A714" s="83"/>
      <c r="B714" s="15"/>
      <c r="C714" s="246" t="e">
        <f ca="1">AK712</f>
        <v>#NAME?</v>
      </c>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spans="1:38" ht="15" customHeight="1">
      <c r="A715" s="83"/>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spans="1:38" ht="15" customHeight="1">
      <c r="A716" s="83"/>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spans="1:38" ht="15" customHeight="1">
      <c r="A717" s="83"/>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spans="1:38" ht="15" customHeight="1">
      <c r="A718" s="83"/>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spans="1:38" ht="24" customHeight="1">
      <c r="A719" s="72" t="s">
        <v>410</v>
      </c>
      <c r="B719" s="326" t="s">
        <v>411</v>
      </c>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row>
    <row r="720" spans="1:38" ht="15" customHeight="1">
      <c r="A720" s="83"/>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spans="1:38" ht="15" customHeight="1">
      <c r="A721" s="83"/>
      <c r="B721" s="15"/>
      <c r="C721" s="265" t="s">
        <v>412</v>
      </c>
      <c r="D721" s="278"/>
      <c r="E721" s="278"/>
      <c r="F721" s="278"/>
      <c r="G721" s="278"/>
      <c r="H721" s="278"/>
      <c r="I721" s="278"/>
      <c r="J721" s="278"/>
      <c r="K721" s="278"/>
      <c r="L721" s="279"/>
      <c r="M721" s="265" t="s">
        <v>200</v>
      </c>
      <c r="N721" s="266"/>
      <c r="O721" s="266"/>
      <c r="P721" s="266"/>
      <c r="Q721" s="266"/>
      <c r="R721" s="266"/>
      <c r="S721" s="266"/>
      <c r="T721" s="266"/>
      <c r="U721" s="266"/>
      <c r="V721" s="266"/>
      <c r="W721" s="266"/>
      <c r="X721" s="266"/>
      <c r="Y721" s="266"/>
      <c r="Z721" s="266"/>
      <c r="AA721" s="266"/>
      <c r="AB721" s="266"/>
      <c r="AC721" s="266"/>
      <c r="AD721" s="267"/>
    </row>
    <row r="722" spans="1:38" ht="15" customHeight="1">
      <c r="A722" s="83"/>
      <c r="B722" s="15"/>
      <c r="C722" s="282"/>
      <c r="D722" s="272"/>
      <c r="E722" s="272"/>
      <c r="F722" s="272"/>
      <c r="G722" s="272"/>
      <c r="H722" s="272"/>
      <c r="I722" s="272"/>
      <c r="J722" s="272"/>
      <c r="K722" s="272"/>
      <c r="L722" s="283"/>
      <c r="M722" s="265" t="s">
        <v>201</v>
      </c>
      <c r="N722" s="266"/>
      <c r="O722" s="266"/>
      <c r="P722" s="266"/>
      <c r="Q722" s="266"/>
      <c r="R722" s="267"/>
      <c r="S722" s="268" t="s">
        <v>202</v>
      </c>
      <c r="T722" s="266"/>
      <c r="U722" s="266"/>
      <c r="V722" s="266"/>
      <c r="W722" s="266"/>
      <c r="X722" s="267"/>
      <c r="Y722" s="268" t="s">
        <v>203</v>
      </c>
      <c r="Z722" s="266"/>
      <c r="AA722" s="266"/>
      <c r="AB722" s="266"/>
      <c r="AC722" s="266"/>
      <c r="AD722" s="267"/>
      <c r="AF722" t="s">
        <v>204</v>
      </c>
      <c r="AG722" t="s">
        <v>205</v>
      </c>
      <c r="AH722" t="s">
        <v>206</v>
      </c>
      <c r="AI722" t="s">
        <v>207</v>
      </c>
      <c r="AJ722" t="s">
        <v>208</v>
      </c>
      <c r="AK722" t="s">
        <v>209</v>
      </c>
      <c r="AL722" t="s">
        <v>210</v>
      </c>
    </row>
    <row r="723" spans="1:38" ht="15" customHeight="1">
      <c r="A723" s="83"/>
      <c r="B723" s="15"/>
      <c r="C723" s="98" t="s">
        <v>131</v>
      </c>
      <c r="D723" s="320" t="s">
        <v>413</v>
      </c>
      <c r="E723" s="266"/>
      <c r="F723" s="266"/>
      <c r="G723" s="266"/>
      <c r="H723" s="266"/>
      <c r="I723" s="266"/>
      <c r="J723" s="266"/>
      <c r="K723" s="266"/>
      <c r="L723" s="267"/>
      <c r="M723" s="268"/>
      <c r="N723" s="266"/>
      <c r="O723" s="266"/>
      <c r="P723" s="266"/>
      <c r="Q723" s="266"/>
      <c r="R723" s="267"/>
      <c r="S723" s="268"/>
      <c r="T723" s="266"/>
      <c r="U723" s="266"/>
      <c r="V723" s="266"/>
      <c r="W723" s="266"/>
      <c r="X723" s="267"/>
      <c r="Y723" s="268"/>
      <c r="Z723" s="266"/>
      <c r="AA723" s="266"/>
      <c r="AB723" s="266"/>
      <c r="AC723" s="266"/>
      <c r="AD723" s="267"/>
      <c r="AF723">
        <f>IF(AND(M723=0,OR(SUM(S723:Y723)&gt;0,COUNTIF(M723:Y723,"NS")&gt;0)),1,0)</f>
        <v>0</v>
      </c>
      <c r="AG723">
        <f>IF(OR(AND(M723="NS",SUM(S723:Y723)&gt;0),AND(M723="NS",COUNTIF(M723:Y723,"NS")&lt;2)),1,0)</f>
        <v>0</v>
      </c>
      <c r="AH723">
        <f>IF(AND(M723="NA",OR(SUM(S723:Y723)&gt;0,COUNTIF(M723:Y723,"NS")&gt;0,COUNTIF(M723:Y723,"NA")&gt;1)),1,0)</f>
        <v>0</v>
      </c>
      <c r="AI723">
        <f>IF(AND(COUNTBLANK(M723)+COUNTBLANK(S723)+COUNTBLANK(Y723)&gt;0,COUNTBLANK(M723)+COUNTBLANK(S723)+COUNTBLANK(Y723)&lt;3,M723&lt;&gt;"NA"),1,0)</f>
        <v>0</v>
      </c>
      <c r="AJ723">
        <f>IF(AND(IF(OR(SUM(S723:Y723)=M723,M723="",AND(M723&gt;0,COUNTIF(M723:Y723,"NS")=2)),0,1)=1,M723&lt;&gt;"NS",M723&lt;&gt;"NA"),1,0)</f>
        <v>0</v>
      </c>
      <c r="AK723">
        <f>IF(COUNTIF(M723:Y723,"=*")&lt;&gt;SUM(COUNTIF(M723:Y723,"NS"),COUNTIF(M723:Y723,"NA")),1,0)</f>
        <v>0</v>
      </c>
      <c r="AL723">
        <f>IF(SUM(AF723:AK723)&gt;0,1,0)</f>
        <v>0</v>
      </c>
    </row>
    <row r="724" spans="1:38" ht="15" customHeight="1">
      <c r="A724" s="83"/>
      <c r="B724" s="15"/>
      <c r="C724" s="79" t="s">
        <v>132</v>
      </c>
      <c r="D724" s="382" t="s">
        <v>414</v>
      </c>
      <c r="E724" s="272"/>
      <c r="F724" s="272"/>
      <c r="G724" s="272"/>
      <c r="H724" s="272"/>
      <c r="I724" s="272"/>
      <c r="J724" s="272"/>
      <c r="K724" s="272"/>
      <c r="L724" s="283"/>
      <c r="M724" s="268"/>
      <c r="N724" s="266"/>
      <c r="O724" s="266"/>
      <c r="P724" s="266"/>
      <c r="Q724" s="266"/>
      <c r="R724" s="267"/>
      <c r="S724" s="268"/>
      <c r="T724" s="266"/>
      <c r="U724" s="266"/>
      <c r="V724" s="266"/>
      <c r="W724" s="266"/>
      <c r="X724" s="267"/>
      <c r="Y724" s="268"/>
      <c r="Z724" s="266"/>
      <c r="AA724" s="266"/>
      <c r="AB724" s="266"/>
      <c r="AC724" s="266"/>
      <c r="AD724" s="267"/>
    </row>
    <row r="725" spans="1:38" ht="15" customHeight="1">
      <c r="A725" s="83"/>
      <c r="B725" s="15"/>
      <c r="C725" s="80" t="s">
        <v>133</v>
      </c>
      <c r="D725" s="320" t="s">
        <v>415</v>
      </c>
      <c r="E725" s="266"/>
      <c r="F725" s="266"/>
      <c r="G725" s="266"/>
      <c r="H725" s="266"/>
      <c r="I725" s="266"/>
      <c r="J725" s="266"/>
      <c r="K725" s="266"/>
      <c r="L725" s="267"/>
      <c r="M725" s="268"/>
      <c r="N725" s="266"/>
      <c r="O725" s="266"/>
      <c r="P725" s="266"/>
      <c r="Q725" s="266"/>
      <c r="R725" s="267"/>
      <c r="S725" s="268"/>
      <c r="T725" s="266"/>
      <c r="U725" s="266"/>
      <c r="V725" s="266"/>
      <c r="W725" s="266"/>
      <c r="X725" s="267"/>
      <c r="Y725" s="268"/>
      <c r="Z725" s="266"/>
      <c r="AA725" s="266"/>
      <c r="AB725" s="266"/>
      <c r="AC725" s="266"/>
      <c r="AD725" s="267"/>
    </row>
    <row r="726" spans="1:38" ht="15" customHeight="1">
      <c r="A726" s="83"/>
      <c r="B726" s="15"/>
      <c r="C726" s="80" t="s">
        <v>134</v>
      </c>
      <c r="D726" s="320" t="s">
        <v>416</v>
      </c>
      <c r="E726" s="266"/>
      <c r="F726" s="266"/>
      <c r="G726" s="266"/>
      <c r="H726" s="266"/>
      <c r="I726" s="266"/>
      <c r="J726" s="266"/>
      <c r="K726" s="266"/>
      <c r="L726" s="267"/>
      <c r="M726" s="268"/>
      <c r="N726" s="266"/>
      <c r="O726" s="266"/>
      <c r="P726" s="266"/>
      <c r="Q726" s="266"/>
      <c r="R726" s="267"/>
      <c r="S726" s="268"/>
      <c r="T726" s="266"/>
      <c r="U726" s="266"/>
      <c r="V726" s="266"/>
      <c r="W726" s="266"/>
      <c r="X726" s="267"/>
      <c r="Y726" s="268"/>
      <c r="Z726" s="266"/>
      <c r="AA726" s="266"/>
      <c r="AB726" s="266"/>
      <c r="AC726" s="266"/>
      <c r="AD726" s="267"/>
    </row>
    <row r="727" spans="1:38" ht="15" customHeight="1">
      <c r="A727" s="83"/>
      <c r="B727" s="15"/>
      <c r="C727" s="80" t="s">
        <v>135</v>
      </c>
      <c r="D727" s="320" t="s">
        <v>417</v>
      </c>
      <c r="E727" s="266"/>
      <c r="F727" s="266"/>
      <c r="G727" s="266"/>
      <c r="H727" s="266"/>
      <c r="I727" s="266"/>
      <c r="J727" s="266"/>
      <c r="K727" s="266"/>
      <c r="L727" s="267"/>
      <c r="M727" s="268"/>
      <c r="N727" s="266"/>
      <c r="O727" s="266"/>
      <c r="P727" s="266"/>
      <c r="Q727" s="266"/>
      <c r="R727" s="267"/>
      <c r="S727" s="268"/>
      <c r="T727" s="266"/>
      <c r="U727" s="266"/>
      <c r="V727" s="266"/>
      <c r="W727" s="266"/>
      <c r="X727" s="267"/>
      <c r="Y727" s="268"/>
      <c r="Z727" s="266"/>
      <c r="AA727" s="266"/>
      <c r="AB727" s="266"/>
      <c r="AC727" s="266"/>
      <c r="AD727" s="267"/>
    </row>
    <row r="728" spans="1:38" ht="15" customHeight="1">
      <c r="A728" s="83"/>
      <c r="B728" s="15"/>
      <c r="C728" s="80" t="s">
        <v>136</v>
      </c>
      <c r="D728" s="320" t="s">
        <v>418</v>
      </c>
      <c r="E728" s="266"/>
      <c r="F728" s="266"/>
      <c r="G728" s="266"/>
      <c r="H728" s="266"/>
      <c r="I728" s="266"/>
      <c r="J728" s="266"/>
      <c r="K728" s="266"/>
      <c r="L728" s="267"/>
      <c r="M728" s="268"/>
      <c r="N728" s="266"/>
      <c r="O728" s="266"/>
      <c r="P728" s="266"/>
      <c r="Q728" s="266"/>
      <c r="R728" s="267"/>
      <c r="S728" s="268"/>
      <c r="T728" s="266"/>
      <c r="U728" s="266"/>
      <c r="V728" s="266"/>
      <c r="W728" s="266"/>
      <c r="X728" s="267"/>
      <c r="Y728" s="268"/>
      <c r="Z728" s="266"/>
      <c r="AA728" s="266"/>
      <c r="AB728" s="266"/>
      <c r="AC728" s="266"/>
      <c r="AD728" s="267"/>
    </row>
    <row r="729" spans="1:38" ht="15" customHeight="1">
      <c r="A729" s="83"/>
      <c r="B729" s="15"/>
      <c r="C729" s="15"/>
      <c r="D729" s="15"/>
      <c r="E729" s="15"/>
      <c r="F729" s="15"/>
      <c r="G729" s="15"/>
      <c r="H729" s="15"/>
      <c r="I729" s="15"/>
      <c r="J729" s="15"/>
      <c r="K729" s="15"/>
      <c r="L729" s="81" t="s">
        <v>211</v>
      </c>
      <c r="M729" s="268">
        <f>IF(AND(SUM(M723:M728)=0,COUNTIF(M723:M728,"NS")&gt;0),"NS",IF(AND(SUM(M723:M728)=0, COUNTIF(M723:M728,"NA")&gt;0),"NA",SUM(M723:M728)))</f>
        <v>0</v>
      </c>
      <c r="N729" s="266"/>
      <c r="O729" s="266"/>
      <c r="P729" s="266"/>
      <c r="Q729" s="266"/>
      <c r="R729" s="267"/>
      <c r="S729" s="268">
        <f>IF(AND(SUM(S723:S728)=0,COUNTIF(S723:S728,"NS")&gt;0),"NS",IF(AND(SUM(S723:S728)=0, COUNTIF(S723:S728,"NA")&gt;0),"NA",SUM(S723:S728)))</f>
        <v>0</v>
      </c>
      <c r="T729" s="266"/>
      <c r="U729" s="266"/>
      <c r="V729" s="266"/>
      <c r="W729" s="266"/>
      <c r="X729" s="267"/>
      <c r="Y729" s="268">
        <f>IF(AND(SUM(Y723:Y728)=0,COUNTIF(Y723:Y728,"NS")&gt;0),"NS",IF(AND(SUM(Y723:Y728)=0, COUNTIF(Y723:Y728,"NA")&gt;0),"NA",SUM(Y723:Y728)))</f>
        <v>0</v>
      </c>
      <c r="Z729" s="266"/>
      <c r="AA729" s="266"/>
      <c r="AB729" s="266"/>
      <c r="AC729" s="266"/>
      <c r="AD729" s="267"/>
    </row>
    <row r="730" spans="1:38" ht="15" customHeight="1">
      <c r="AF730">
        <f>IF(SUM(AF723:AF729)&gt;0,1,0)</f>
        <v>0</v>
      </c>
      <c r="AG730">
        <f>IF(SUM(AG723:AG729)&gt;0,2,0)</f>
        <v>0</v>
      </c>
      <c r="AH730">
        <f>IF(SUM(AH723:AH729)&gt;0,4,0)</f>
        <v>0</v>
      </c>
      <c r="AI730">
        <f>IF(SUM(AI723:AI729)&gt;0,4,0)</f>
        <v>0</v>
      </c>
      <c r="AJ730">
        <f>IF(SUM(AJ723:AJ729)&gt;0,5,0)</f>
        <v>0</v>
      </c>
      <c r="AK730">
        <f>IF(SUM(AK723:AK729)&gt;0,6,0)</f>
        <v>0</v>
      </c>
    </row>
    <row r="731" spans="1:38" ht="24" customHeight="1">
      <c r="A731" s="83"/>
      <c r="B731" s="15"/>
      <c r="C731" s="321" t="s">
        <v>187</v>
      </c>
      <c r="D731" s="256"/>
      <c r="E731" s="256"/>
      <c r="F731" s="256"/>
      <c r="G731" s="256"/>
      <c r="H731" s="256"/>
      <c r="I731" s="256"/>
      <c r="J731" s="256"/>
      <c r="K731" s="256"/>
      <c r="L731" s="256"/>
      <c r="M731" s="256"/>
      <c r="N731" s="256"/>
      <c r="O731" s="256"/>
      <c r="P731" s="256"/>
      <c r="Q731" s="256"/>
      <c r="R731" s="256"/>
      <c r="S731" s="256"/>
      <c r="T731" s="256"/>
      <c r="U731" s="256"/>
      <c r="V731" s="256"/>
      <c r="W731" s="256"/>
      <c r="X731" s="256"/>
      <c r="Y731" s="256"/>
      <c r="Z731" s="256"/>
      <c r="AA731" s="256"/>
      <c r="AB731" s="256"/>
      <c r="AC731" s="256"/>
      <c r="AD731" s="256"/>
      <c r="AH731">
        <f>SUM(AF730:AH730)</f>
        <v>0</v>
      </c>
      <c r="AK731">
        <f>SUM(AI730:AK730)</f>
        <v>0</v>
      </c>
    </row>
    <row r="732" spans="1:38" ht="60" customHeight="1">
      <c r="A732" s="83"/>
      <c r="B732" s="15"/>
      <c r="C732" s="322"/>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c r="AC732" s="323"/>
      <c r="AD732" s="324"/>
      <c r="AH732" t="e">
        <f ca="1">CAMBIAR(AH731,0,"",1,"El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32" t="e">
        <f ca="1">CAMBIAR(AK731,0,"",4,"Hay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33" spans="1:38" ht="15" customHeight="1">
      <c r="A733" s="72"/>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row>
    <row r="734" spans="1:38" ht="15" customHeight="1"/>
    <row r="735" spans="1:38" ht="15" customHeight="1"/>
    <row r="736" spans="1:38" ht="15" customHeight="1"/>
    <row r="737" spans="1:30" ht="15" customHeight="1"/>
    <row r="738" spans="1:30" ht="15" customHeight="1" thickBot="1"/>
    <row r="739" spans="1:30" ht="15" customHeight="1" thickBot="1">
      <c r="B739" s="381" t="s">
        <v>419</v>
      </c>
      <c r="C739" s="334"/>
      <c r="D739" s="334"/>
      <c r="E739" s="334"/>
      <c r="F739" s="334"/>
      <c r="G739" s="334"/>
      <c r="H739" s="334"/>
      <c r="I739" s="334"/>
      <c r="J739" s="334"/>
      <c r="K739" s="334"/>
      <c r="L739" s="334"/>
      <c r="M739" s="334"/>
      <c r="N739" s="334"/>
      <c r="O739" s="334"/>
      <c r="P739" s="334"/>
      <c r="Q739" s="334"/>
      <c r="R739" s="334"/>
      <c r="S739" s="334"/>
      <c r="T739" s="334"/>
      <c r="U739" s="334"/>
      <c r="V739" s="334"/>
      <c r="W739" s="334"/>
      <c r="X739" s="334"/>
      <c r="Y739" s="334"/>
      <c r="Z739" s="334"/>
      <c r="AA739" s="334"/>
      <c r="AB739" s="334"/>
      <c r="AC739" s="334"/>
      <c r="AD739" s="335"/>
    </row>
    <row r="740" spans="1:30" ht="15" customHeight="1">
      <c r="B740" s="379" t="s">
        <v>189</v>
      </c>
      <c r="C740" s="256"/>
      <c r="D740" s="256"/>
      <c r="E740" s="256"/>
      <c r="F740" s="256"/>
      <c r="G740" s="256"/>
      <c r="H740" s="256"/>
      <c r="I740" s="256"/>
      <c r="J740" s="256"/>
      <c r="K740" s="256"/>
      <c r="L740" s="256"/>
      <c r="M740" s="256"/>
      <c r="N740" s="256"/>
      <c r="O740" s="256"/>
      <c r="P740" s="256"/>
      <c r="Q740" s="256"/>
      <c r="R740" s="256"/>
      <c r="S740" s="256"/>
      <c r="T740" s="256"/>
      <c r="U740" s="256"/>
      <c r="V740" s="256"/>
      <c r="W740" s="256"/>
      <c r="X740" s="256"/>
      <c r="Y740" s="256"/>
      <c r="Z740" s="256"/>
      <c r="AA740" s="256"/>
      <c r="AB740" s="256"/>
      <c r="AC740" s="256"/>
      <c r="AD740" s="281"/>
    </row>
    <row r="741" spans="1:30" ht="36" customHeight="1">
      <c r="B741" s="19"/>
      <c r="C741" s="380" t="s">
        <v>420</v>
      </c>
      <c r="D741" s="256"/>
      <c r="E741" s="256"/>
      <c r="F741" s="256"/>
      <c r="G741" s="256"/>
      <c r="H741" s="256"/>
      <c r="I741" s="256"/>
      <c r="J741" s="256"/>
      <c r="K741" s="256"/>
      <c r="L741" s="256"/>
      <c r="M741" s="256"/>
      <c r="N741" s="256"/>
      <c r="O741" s="256"/>
      <c r="P741" s="256"/>
      <c r="Q741" s="256"/>
      <c r="R741" s="256"/>
      <c r="S741" s="256"/>
      <c r="T741" s="256"/>
      <c r="U741" s="256"/>
      <c r="V741" s="256"/>
      <c r="W741" s="256"/>
      <c r="X741" s="256"/>
      <c r="Y741" s="256"/>
      <c r="Z741" s="256"/>
      <c r="AA741" s="256"/>
      <c r="AB741" s="256"/>
      <c r="AC741" s="256"/>
      <c r="AD741" s="281"/>
    </row>
    <row r="742" spans="1:30" ht="24" customHeight="1">
      <c r="B742" s="19"/>
      <c r="C742" s="380" t="s">
        <v>421</v>
      </c>
      <c r="D742" s="256"/>
      <c r="E742" s="256"/>
      <c r="F742" s="256"/>
      <c r="G742" s="256"/>
      <c r="H742" s="256"/>
      <c r="I742" s="256"/>
      <c r="J742" s="256"/>
      <c r="K742" s="256"/>
      <c r="L742" s="256"/>
      <c r="M742" s="256"/>
      <c r="N742" s="256"/>
      <c r="O742" s="256"/>
      <c r="P742" s="256"/>
      <c r="Q742" s="256"/>
      <c r="R742" s="256"/>
      <c r="S742" s="256"/>
      <c r="T742" s="256"/>
      <c r="U742" s="256"/>
      <c r="V742" s="256"/>
      <c r="W742" s="256"/>
      <c r="X742" s="256"/>
      <c r="Y742" s="256"/>
      <c r="Z742" s="256"/>
      <c r="AA742" s="256"/>
      <c r="AB742" s="256"/>
      <c r="AC742" s="256"/>
      <c r="AD742" s="281"/>
    </row>
    <row r="743" spans="1:30" ht="36" customHeight="1">
      <c r="B743" s="19"/>
      <c r="C743" s="380" t="s">
        <v>422</v>
      </c>
      <c r="D743" s="256"/>
      <c r="E743" s="256"/>
      <c r="F743" s="256"/>
      <c r="G743" s="256"/>
      <c r="H743" s="256"/>
      <c r="I743" s="256"/>
      <c r="J743" s="256"/>
      <c r="K743" s="256"/>
      <c r="L743" s="256"/>
      <c r="M743" s="256"/>
      <c r="N743" s="256"/>
      <c r="O743" s="256"/>
      <c r="P743" s="256"/>
      <c r="Q743" s="256"/>
      <c r="R743" s="256"/>
      <c r="S743" s="256"/>
      <c r="T743" s="256"/>
      <c r="U743" s="256"/>
      <c r="V743" s="256"/>
      <c r="W743" s="256"/>
      <c r="X743" s="256"/>
      <c r="Y743" s="256"/>
      <c r="Z743" s="256"/>
      <c r="AA743" s="256"/>
      <c r="AB743" s="256"/>
      <c r="AC743" s="256"/>
      <c r="AD743" s="281"/>
    </row>
    <row r="744" spans="1:30" ht="24" customHeight="1">
      <c r="B744" s="19"/>
      <c r="C744" s="380" t="s">
        <v>423</v>
      </c>
      <c r="D744" s="256"/>
      <c r="E744" s="256"/>
      <c r="F744" s="256"/>
      <c r="G744" s="256"/>
      <c r="H744" s="256"/>
      <c r="I744" s="256"/>
      <c r="J744" s="256"/>
      <c r="K744" s="256"/>
      <c r="L744" s="256"/>
      <c r="M744" s="256"/>
      <c r="N744" s="256"/>
      <c r="O744" s="256"/>
      <c r="P744" s="256"/>
      <c r="Q744" s="256"/>
      <c r="R744" s="256"/>
      <c r="S744" s="256"/>
      <c r="T744" s="256"/>
      <c r="U744" s="256"/>
      <c r="V744" s="256"/>
      <c r="W744" s="256"/>
      <c r="X744" s="256"/>
      <c r="Y744" s="256"/>
      <c r="Z744" s="256"/>
      <c r="AA744" s="256"/>
      <c r="AB744" s="256"/>
      <c r="AC744" s="256"/>
      <c r="AD744" s="281"/>
    </row>
    <row r="745" spans="1:30" ht="36" customHeight="1">
      <c r="B745" s="19"/>
      <c r="C745" s="380" t="s">
        <v>424</v>
      </c>
      <c r="D745" s="256"/>
      <c r="E745" s="256"/>
      <c r="F745" s="256"/>
      <c r="G745" s="256"/>
      <c r="H745" s="256"/>
      <c r="I745" s="256"/>
      <c r="J745" s="256"/>
      <c r="K745" s="256"/>
      <c r="L745" s="256"/>
      <c r="M745" s="256"/>
      <c r="N745" s="256"/>
      <c r="O745" s="256"/>
      <c r="P745" s="256"/>
      <c r="Q745" s="256"/>
      <c r="R745" s="256"/>
      <c r="S745" s="256"/>
      <c r="T745" s="256"/>
      <c r="U745" s="256"/>
      <c r="V745" s="256"/>
      <c r="W745" s="256"/>
      <c r="X745" s="256"/>
      <c r="Y745" s="256"/>
      <c r="Z745" s="256"/>
      <c r="AA745" s="256"/>
      <c r="AB745" s="256"/>
      <c r="AC745" s="256"/>
      <c r="AD745" s="281"/>
    </row>
    <row r="746" spans="1:30" ht="48" customHeight="1">
      <c r="B746" s="21"/>
      <c r="C746" s="378" t="s">
        <v>425</v>
      </c>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83"/>
    </row>
    <row r="747" spans="1:30" ht="15" customHeight="1"/>
    <row r="748" spans="1:30" ht="24" customHeight="1">
      <c r="A748" s="72" t="s">
        <v>426</v>
      </c>
      <c r="B748" s="326" t="s">
        <v>427</v>
      </c>
      <c r="C748" s="341"/>
      <c r="D748" s="256"/>
      <c r="E748" s="256"/>
      <c r="F748" s="256"/>
      <c r="G748" s="256"/>
      <c r="H748" s="256"/>
      <c r="I748" s="256"/>
      <c r="J748" s="256"/>
      <c r="K748" s="256"/>
      <c r="L748" s="256"/>
      <c r="M748" s="256"/>
      <c r="N748" s="256"/>
      <c r="O748" s="256"/>
      <c r="P748" s="256"/>
      <c r="Q748" s="256"/>
      <c r="R748" s="256"/>
      <c r="S748" s="256"/>
      <c r="T748" s="256"/>
      <c r="U748" s="256"/>
      <c r="V748" s="256"/>
      <c r="W748" s="256"/>
      <c r="X748" s="256"/>
      <c r="Y748" s="256"/>
      <c r="Z748" s="256"/>
      <c r="AA748" s="256"/>
      <c r="AB748" s="256"/>
      <c r="AC748" s="256"/>
      <c r="AD748" s="256"/>
    </row>
    <row r="749" spans="1:30" ht="48" customHeight="1">
      <c r="A749" s="72"/>
      <c r="B749" s="207"/>
      <c r="C749" s="327" t="s">
        <v>428</v>
      </c>
      <c r="D749" s="256"/>
      <c r="E749" s="256"/>
      <c r="F749" s="256"/>
      <c r="G749" s="256"/>
      <c r="H749" s="256"/>
      <c r="I749" s="256"/>
      <c r="J749" s="256"/>
      <c r="K749" s="256"/>
      <c r="L749" s="256"/>
      <c r="M749" s="256"/>
      <c r="N749" s="256"/>
      <c r="O749" s="256"/>
      <c r="P749" s="256"/>
      <c r="Q749" s="256"/>
      <c r="R749" s="256"/>
      <c r="S749" s="256"/>
      <c r="T749" s="256"/>
      <c r="U749" s="256"/>
      <c r="V749" s="256"/>
      <c r="W749" s="256"/>
      <c r="X749" s="256"/>
      <c r="Y749" s="256"/>
      <c r="Z749" s="256"/>
      <c r="AA749" s="256"/>
      <c r="AB749" s="256"/>
      <c r="AC749" s="256"/>
      <c r="AD749" s="256"/>
    </row>
    <row r="750" spans="1:30" ht="36" customHeight="1">
      <c r="A750" s="83"/>
      <c r="B750" s="15"/>
      <c r="C750" s="327" t="s">
        <v>429</v>
      </c>
      <c r="D750" s="256"/>
      <c r="E750" s="256"/>
      <c r="F750" s="256"/>
      <c r="G750" s="256"/>
      <c r="H750" s="256"/>
      <c r="I750" s="256"/>
      <c r="J750" s="256"/>
      <c r="K750" s="256"/>
      <c r="L750" s="256"/>
      <c r="M750" s="256"/>
      <c r="N750" s="256"/>
      <c r="O750" s="256"/>
      <c r="P750" s="256"/>
      <c r="Q750" s="256"/>
      <c r="R750" s="256"/>
      <c r="S750" s="256"/>
      <c r="T750" s="256"/>
      <c r="U750" s="256"/>
      <c r="V750" s="256"/>
      <c r="W750" s="256"/>
      <c r="X750" s="256"/>
      <c r="Y750" s="256"/>
      <c r="Z750" s="256"/>
      <c r="AA750" s="256"/>
      <c r="AB750" s="256"/>
      <c r="AC750" s="256"/>
      <c r="AD750" s="256"/>
    </row>
    <row r="751" spans="1:30" ht="15" customHeight="1">
      <c r="A751" s="83"/>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spans="1:30" ht="24" customHeight="1">
      <c r="A752" s="83"/>
      <c r="B752" s="15"/>
      <c r="C752" s="265" t="s">
        <v>430</v>
      </c>
      <c r="D752" s="278"/>
      <c r="E752" s="278"/>
      <c r="F752" s="278"/>
      <c r="G752" s="278"/>
      <c r="H752" s="278"/>
      <c r="I752" s="278"/>
      <c r="J752" s="278"/>
      <c r="K752" s="278"/>
      <c r="L752" s="279"/>
      <c r="M752" s="265" t="s">
        <v>431</v>
      </c>
      <c r="N752" s="266"/>
      <c r="O752" s="266"/>
      <c r="P752" s="266"/>
      <c r="Q752" s="266"/>
      <c r="R752" s="266"/>
      <c r="S752" s="266"/>
      <c r="T752" s="266"/>
      <c r="U752" s="266"/>
      <c r="V752" s="266"/>
      <c r="W752" s="266"/>
      <c r="X752" s="266"/>
      <c r="Y752" s="266"/>
      <c r="Z752" s="266"/>
      <c r="AA752" s="266"/>
      <c r="AB752" s="266"/>
      <c r="AC752" s="266"/>
      <c r="AD752" s="267"/>
    </row>
    <row r="753" spans="1:78" ht="15" customHeight="1">
      <c r="A753" s="83"/>
      <c r="B753" s="15"/>
      <c r="C753" s="280"/>
      <c r="D753" s="256"/>
      <c r="E753" s="256"/>
      <c r="F753" s="256"/>
      <c r="G753" s="256"/>
      <c r="H753" s="256"/>
      <c r="I753" s="256"/>
      <c r="J753" s="256"/>
      <c r="K753" s="256"/>
      <c r="L753" s="281"/>
      <c r="M753" s="265" t="s">
        <v>201</v>
      </c>
      <c r="N753" s="279"/>
      <c r="O753" s="331" t="s">
        <v>202</v>
      </c>
      <c r="P753" s="279"/>
      <c r="Q753" s="331" t="s">
        <v>203</v>
      </c>
      <c r="R753" s="279"/>
      <c r="S753" s="413" t="s">
        <v>242</v>
      </c>
      <c r="T753" s="266"/>
      <c r="U753" s="266"/>
      <c r="V753" s="266"/>
      <c r="W753" s="266"/>
      <c r="X753" s="266"/>
      <c r="Y753" s="268" t="s">
        <v>243</v>
      </c>
      <c r="Z753" s="266"/>
      <c r="AA753" s="266"/>
      <c r="AB753" s="266"/>
      <c r="AC753" s="266"/>
      <c r="AD753" s="267"/>
    </row>
    <row r="754" spans="1:78" ht="48" customHeight="1">
      <c r="A754" s="83"/>
      <c r="B754" s="15"/>
      <c r="C754" s="282"/>
      <c r="D754" s="272"/>
      <c r="E754" s="272"/>
      <c r="F754" s="272"/>
      <c r="G754" s="272"/>
      <c r="H754" s="272"/>
      <c r="I754" s="272"/>
      <c r="J754" s="272"/>
      <c r="K754" s="272"/>
      <c r="L754" s="283"/>
      <c r="M754" s="282"/>
      <c r="N754" s="283"/>
      <c r="O754" s="282"/>
      <c r="P754" s="283"/>
      <c r="Q754" s="282"/>
      <c r="R754" s="283"/>
      <c r="S754" s="325" t="s">
        <v>234</v>
      </c>
      <c r="T754" s="267"/>
      <c r="U754" s="331" t="s">
        <v>202</v>
      </c>
      <c r="V754" s="267"/>
      <c r="W754" s="331" t="s">
        <v>203</v>
      </c>
      <c r="X754" s="267"/>
      <c r="Y754" s="325" t="s">
        <v>234</v>
      </c>
      <c r="Z754" s="267"/>
      <c r="AA754" s="331" t="s">
        <v>202</v>
      </c>
      <c r="AB754" s="267"/>
      <c r="AC754" s="331" t="s">
        <v>203</v>
      </c>
      <c r="AD754" s="267"/>
      <c r="AF754" t="s">
        <v>204</v>
      </c>
      <c r="AG754" t="s">
        <v>205</v>
      </c>
      <c r="AH754" t="s">
        <v>206</v>
      </c>
      <c r="AI754" t="s">
        <v>207</v>
      </c>
      <c r="AJ754" t="s">
        <v>208</v>
      </c>
      <c r="AK754" t="s">
        <v>209</v>
      </c>
      <c r="AL754" t="s">
        <v>210</v>
      </c>
      <c r="AP754" t="s">
        <v>204</v>
      </c>
      <c r="AQ754" t="s">
        <v>205</v>
      </c>
      <c r="AR754" t="s">
        <v>206</v>
      </c>
      <c r="AS754" t="s">
        <v>207</v>
      </c>
      <c r="AT754" t="s">
        <v>208</v>
      </c>
      <c r="AU754" t="s">
        <v>209</v>
      </c>
      <c r="AV754" t="s">
        <v>210</v>
      </c>
      <c r="AZ754" t="s">
        <v>204</v>
      </c>
      <c r="BA754" t="s">
        <v>205</v>
      </c>
      <c r="BB754" t="s">
        <v>206</v>
      </c>
      <c r="BC754" t="s">
        <v>207</v>
      </c>
      <c r="BD754" t="s">
        <v>208</v>
      </c>
      <c r="BE754" t="s">
        <v>209</v>
      </c>
      <c r="BF754" t="s">
        <v>210</v>
      </c>
      <c r="BJ754" t="s">
        <v>204</v>
      </c>
      <c r="BK754" t="s">
        <v>205</v>
      </c>
      <c r="BL754" t="s">
        <v>206</v>
      </c>
      <c r="BM754" t="s">
        <v>207</v>
      </c>
      <c r="BN754" t="s">
        <v>208</v>
      </c>
      <c r="BO754" t="s">
        <v>209</v>
      </c>
      <c r="BP754" t="s">
        <v>210</v>
      </c>
      <c r="BT754" t="s">
        <v>204</v>
      </c>
      <c r="BU754" t="s">
        <v>205</v>
      </c>
      <c r="BV754" t="s">
        <v>206</v>
      </c>
      <c r="BW754" t="s">
        <v>207</v>
      </c>
      <c r="BX754" t="s">
        <v>208</v>
      </c>
      <c r="BY754" t="s">
        <v>209</v>
      </c>
      <c r="BZ754" t="s">
        <v>210</v>
      </c>
    </row>
    <row r="755" spans="1:78" ht="15" customHeight="1">
      <c r="A755" s="83"/>
      <c r="B755" s="15"/>
      <c r="C755" s="79" t="s">
        <v>131</v>
      </c>
      <c r="D755" s="377" t="s">
        <v>407</v>
      </c>
      <c r="E755" s="266"/>
      <c r="F755" s="266"/>
      <c r="G755" s="266"/>
      <c r="H755" s="266"/>
      <c r="I755" s="266"/>
      <c r="J755" s="266"/>
      <c r="K755" s="266"/>
      <c r="L755" s="267"/>
      <c r="M755" s="268"/>
      <c r="N755" s="267"/>
      <c r="O755" s="268"/>
      <c r="P755" s="267"/>
      <c r="Q755" s="268"/>
      <c r="R755" s="267"/>
      <c r="S755" s="268"/>
      <c r="T755" s="267"/>
      <c r="U755" s="268"/>
      <c r="V755" s="267"/>
      <c r="W755" s="268"/>
      <c r="X755" s="267"/>
      <c r="Y755" s="268"/>
      <c r="Z755" s="267"/>
      <c r="AA755" s="268"/>
      <c r="AB755" s="267"/>
      <c r="AC755" s="268"/>
      <c r="AD755" s="267"/>
      <c r="AF755">
        <f>IF(AND(S755=0,OR(SUM(U755:W755)&gt;0,COUNTIF(S755:W755,"NS")&gt;0)),1,0)</f>
        <v>0</v>
      </c>
      <c r="AG755">
        <f>IF(OR(AND(S755="NS",SUM(U755:W755)&gt;0),AND(S755="NS",COUNTIF(S755:W755,"NS")&lt;2)),1,0)</f>
        <v>0</v>
      </c>
      <c r="AH755">
        <f>IF(AND(S755="NA",OR(SUM(U755:W755)&gt;0,COUNTIF(S755:W755,"NS")&gt;0,COUNTIF(S755:W755,"NA")&gt;1)),1,0)</f>
        <v>0</v>
      </c>
      <c r="AI755">
        <f>IF(AND(COUNTBLANK(S755)+COUNTBLANK(U755)+COUNTBLANK(W755)&gt;0,COUNTBLANK(S755)+COUNTBLANK(U755)+COUNTBLANK(W755)&lt;3,S755&lt;&gt;"NA"),1,0)</f>
        <v>0</v>
      </c>
      <c r="AJ755">
        <f>IF(AND(IF(OR(SUM(U755:W755)=S755,S755="",AND(S755&gt;0,COUNTIF(S755:W755,"NS")=2)),0,1)=1,S755&lt;&gt;"NS",S755&lt;&gt;"NA"),1,0)</f>
        <v>0</v>
      </c>
      <c r="AK755">
        <f>IF(COUNTIF(S755:W755,"=*")&lt;&gt;SUM(COUNTIF(S755:W755,"NS"),COUNTIF(S755:W755,"NA")),1,0)</f>
        <v>0</v>
      </c>
      <c r="AL755">
        <f>IF(SUM(AF755:AK755)&gt;0,1,0)</f>
        <v>0</v>
      </c>
      <c r="AP755">
        <f>IF(AND(Y755=0,OR(SUM(AA755:AC755)&gt;0,COUNTIF(Y755:AC755,"NS")&gt;0)),1,0)</f>
        <v>0</v>
      </c>
      <c r="AQ755">
        <f>IF(OR(AND(Y755="NS",SUM(AA755:AC755)&gt;0),AND(Y755="NS",COUNTIF(Y755:AC755,"NS")&lt;2)),1,0)</f>
        <v>0</v>
      </c>
      <c r="AR755">
        <f>IF(AND(Y755="NA",OR(SUM(AA755:AC755)&gt;0,COUNTIF(Y755:AC755,"NS")&gt;0,COUNTIF(Y755:AC755,"NA")&gt;1)),1,0)</f>
        <v>0</v>
      </c>
      <c r="AS755">
        <f>IF(AND(COUNTBLANK(Y755)+COUNTBLANK(AA755)+COUNTBLANK(AC755)&gt;0,COUNTBLANK(Y755)+COUNTBLANK(AA755)+COUNTBLANK(AC755)&lt;3,Y755&lt;&gt;"NA"),1,0)</f>
        <v>0</v>
      </c>
      <c r="AT755">
        <f>IF(AND(IF(OR(SUM(AA755:AC755)=Y755,Y755="",AND(Y755&gt;0,COUNTIF(Y755:AC755,"NS")=2)),0,1)=1,Y755&lt;&gt;"NS",Y755&lt;&gt;"NA"),1,0)</f>
        <v>0</v>
      </c>
      <c r="AU755">
        <f>IF(COUNTIF(Y755:AC755,"=*")&lt;&gt;SUM(COUNTIF(Y755:AC755,"NS"),COUNTIF(Y755:AC755,"NA")),1,0)</f>
        <v>0</v>
      </c>
      <c r="AV755">
        <f>IF(SUM(AP755:AU755)&gt;0,1,0)</f>
        <v>0</v>
      </c>
      <c r="AZ755">
        <f>IF(AND(O755=0,OR(SUM(U755,AA755)&gt;0,COUNTIF(O755,"NS")+COUNTIF(U755,"NS")+COUNTIF(AA755,"NS")&gt;0)),1,0)</f>
        <v>0</v>
      </c>
      <c r="BA755">
        <f>IF(OR(AND(O755="NS",SUM(U755,AA755)&gt;0),AND(O755="NS",COUNTIF(O755,"NS")+COUNTIF(U755,"NS")+COUNTIF(AA755,"NS")&lt;2)),1,0)</f>
        <v>0</v>
      </c>
      <c r="BB755">
        <f>IF(AND(O755="NA",OR(SUM(U755,AA755)&gt;0,COUNTIF(O755,"NS")+COUNTIF(U755,"NS")+COUNTIF(AA755,"NS")&gt;0,COUNTIF(O755,"NA")+COUNTIF(U755,"NA")+COUNTIF(AA755,"NA")&gt;1)),1,0)</f>
        <v>0</v>
      </c>
      <c r="BC755">
        <f>IF(AND(COUNTBLANK(O755)+COUNTBLANK(U755)+COUNTBLANK(AA755)&gt;0,COUNTBLANK(O755)+COUNTBLANK(U755)+COUNTBLANK(AA755)&lt;3,O755&lt;&gt;"NA"),1,0)</f>
        <v>0</v>
      </c>
      <c r="BD755">
        <f>IF(AND(IF(OR(SUM(U755,AA755)=O755,O755="",AND(O755&gt;0,COUNTIF(O755,"NS")+COUNTIF(U755,"NS")+COUNTIF(AA755,"NS")=2)),0,1)=1,O755&lt;&gt;"NS",O755&lt;&gt;"NA"),1,0)</f>
        <v>0</v>
      </c>
      <c r="BE755">
        <f>IF(COUNTIF(O755,"=*")+COUNTIF(U755,"=*")+COUNTIF(AA755,"=*")&lt;&gt;SUM(COUNTIF(O755,"NS")+COUNTIF(U755,"NS")+COUNTIF(AA755,"NS"),COUNTIF(O755,"NA")+COUNTIF(U755,"NA")+COUNTIF(AA755,"NA")),1,0)</f>
        <v>0</v>
      </c>
      <c r="BF755">
        <f>IF(SUM(AZ755:BE755)&gt;0,1,0)</f>
        <v>0</v>
      </c>
      <c r="BJ755">
        <f>IF(AND(Q755=0,OR(SUM(W755,AC755)&gt;0,COUNTIF(Q755,"NS")+COUNTIF(W755,"NS")+COUNTIF(AC755,"NS")&gt;0)),1,0)</f>
        <v>0</v>
      </c>
      <c r="BK755">
        <f>IF(OR(AND(Q755="NS",SUM(W755,AC755)&gt;0),AND(Q755="NS",COUNTIF(Q755,"NS")+COUNTIF(W755,"NS")+COUNTIF(AC755,"NS")&lt;2)),1,0)</f>
        <v>0</v>
      </c>
      <c r="BL755">
        <f>IF(AND(Q755="NA",OR(SUM(W755,AC755)&gt;0,COUNTIF(Q755,"NS")+COUNTIF(W755,"NS")+COUNTIF(AC755,"NS")&gt;0,COUNTIF(Q755,"NA")+COUNTIF(W755,"NA")+COUNTIF(AC755,"NA")&gt;1)),1,0)</f>
        <v>0</v>
      </c>
      <c r="BM755">
        <f>IF(AND(COUNTBLANK(Q755)+COUNTBLANK(W755)+COUNTBLANK(AC755)&gt;0,COUNTBLANK(Q755)+COUNTBLANK(W755)+COUNTBLANK(AC755)&lt;3,Q755&lt;&gt;"NA"),1,0)</f>
        <v>0</v>
      </c>
      <c r="BN755">
        <f>IF(AND(IF(OR(SUM(W755,AC755)=Q755,Q755="",AND(Q755&gt;0,COUNTIF(Q755,"NS")+COUNTIF(W755,"NS")+COUNTIF(AC755,"NS")=2)),0,1)=1,Q755&lt;&gt;"NS",Q755&lt;&gt;"NA"),1,0)</f>
        <v>0</v>
      </c>
      <c r="BO755">
        <f>IF(COUNTIF(Q755,"=*")+COUNTIF(W755,"=*")+COUNTIF(AC755,"=*")&lt;&gt;SUM(COUNTIF(Q755,"NS")+COUNTIF(W755,"NS")+COUNTIF(AC755,"NS"),COUNTIF(Q755,"NA")+COUNTIF(W755,"NA")+COUNTIF(AC755,"NA")),1,0)</f>
        <v>0</v>
      </c>
      <c r="BP755">
        <f>IF(SUM(BJ755:BO755)&gt;0,1,0)</f>
        <v>0</v>
      </c>
      <c r="BT755">
        <f>IF(AND(M755=0,OR(SUM(S755,Y755)&gt;0,COUNTIF(M755,"NS")+COUNTIF(S755,"NS")+COUNTIF(Y755,"NS")&gt;0)),1,0)</f>
        <v>0</v>
      </c>
      <c r="BU755">
        <f>IF(OR(AND(M755="NS",SUM(S755,Y755)&gt;0),AND(M755="NS",COUNTIF(M755,"NS")+COUNTIF(S755,"NS")+COUNTIF(Y755,"NS")&lt;2)),1,0)</f>
        <v>0</v>
      </c>
      <c r="BV755">
        <f>IF(AND(M755="NA",OR(SUM(S755,Y755)&gt;0,COUNTIF(M755,"NS")+COUNTIF(S755,"NS")+COUNTIF(Y755,"NS")&gt;0,COUNTIF(M755,"NA")+COUNTIF(S755,"NA")+COUNTIF(Y755,"NA")&gt;1)),1,0)</f>
        <v>0</v>
      </c>
      <c r="BW755">
        <f>IF(AND(COUNTBLANK(M755)+COUNTBLANK(S755)+COUNTBLANK(Y755)&gt;0,COUNTBLANK(M755)+COUNTBLANK(S755)+COUNTBLANK(Y755)&lt;3,M755&lt;&gt;"NA"),1,0)</f>
        <v>0</v>
      </c>
      <c r="BX755">
        <f>IF(AND(IF(OR(SUM(S755,Y755)=M755,M755="",AND(M755&gt;0,COUNTIF(M755,"NS")+COUNTIF(S755,"NS")+COUNTIF(Y755,"NS")=2)),0,1)=1,M755&lt;&gt;"NS",M755&lt;&gt;"NA"),1,0)</f>
        <v>0</v>
      </c>
      <c r="BY755">
        <f>IF(COUNTIF(M755,"=*")+COUNTIF(S755,"=*")+COUNTIF(Y755,"=*")&lt;&gt;SUM(COUNTIF(M755,"NS")+COUNTIF(S755,"NS")+COUNTIF(Y755,"NS"),COUNTIF(M755,"NA")+COUNTIF(S755,"NA")+COUNTIF(Y755,"NA")),1,0)</f>
        <v>0</v>
      </c>
      <c r="BZ755">
        <f>IF(SUM(BT755:BY755)&gt;0,1,0)</f>
        <v>0</v>
      </c>
    </row>
    <row r="756" spans="1:78" ht="15" customHeight="1">
      <c r="A756" s="83"/>
      <c r="B756" s="15"/>
      <c r="C756" s="80" t="s">
        <v>132</v>
      </c>
      <c r="D756" s="377" t="s">
        <v>408</v>
      </c>
      <c r="E756" s="266"/>
      <c r="F756" s="266"/>
      <c r="G756" s="266"/>
      <c r="H756" s="266"/>
      <c r="I756" s="266"/>
      <c r="J756" s="266"/>
      <c r="K756" s="266"/>
      <c r="L756" s="267"/>
      <c r="M756" s="268"/>
      <c r="N756" s="267"/>
      <c r="O756" s="268"/>
      <c r="P756" s="267"/>
      <c r="Q756" s="268"/>
      <c r="R756" s="267"/>
      <c r="S756" s="268"/>
      <c r="T756" s="267"/>
      <c r="U756" s="268"/>
      <c r="V756" s="267"/>
      <c r="W756" s="268"/>
      <c r="X756" s="267"/>
      <c r="Y756" s="268"/>
      <c r="Z756" s="267"/>
      <c r="AA756" s="268"/>
      <c r="AB756" s="267"/>
      <c r="AC756" s="268"/>
      <c r="AD756" s="267"/>
    </row>
    <row r="757" spans="1:78" ht="15" customHeight="1">
      <c r="A757" s="83"/>
      <c r="B757" s="15"/>
      <c r="C757" s="15"/>
      <c r="D757" s="15"/>
      <c r="E757" s="15"/>
      <c r="F757" s="15"/>
      <c r="G757" s="15"/>
      <c r="H757" s="15"/>
      <c r="I757" s="114"/>
      <c r="J757" s="81"/>
      <c r="K757" s="37"/>
      <c r="L757" s="81" t="s">
        <v>211</v>
      </c>
      <c r="M757" s="268">
        <f>IF(AND(SUM(M755:M756)=0,COUNTIF(M755:M756,"NS")&gt;0),"NS",IF(AND(SUM(M755:M756)=0, COUNTIF(M755:M756,"NA")&gt;0),"NA",SUM(M755:M756)))</f>
        <v>0</v>
      </c>
      <c r="N757" s="267"/>
      <c r="O757" s="268">
        <f>IF(AND(SUM(O755:O756)=0,COUNTIF(O755:O756,"NS")&gt;0),"NS",IF(AND(SUM(O755:O756)=0, COUNTIF(O755:O756,"NA")&gt;0),"NA",SUM(O755:O756)))</f>
        <v>0</v>
      </c>
      <c r="P757" s="267"/>
      <c r="Q757" s="268">
        <f>IF(AND(SUM(Q755:Q756)=0,COUNTIF(Q755:Q756,"NS")&gt;0),"NS",IF(AND(SUM(Q755:Q756)=0, COUNTIF(Q755:Q756,"NA")&gt;0),"NA",SUM(Q755:Q756)))</f>
        <v>0</v>
      </c>
      <c r="R757" s="267"/>
      <c r="S757" s="268">
        <f>IF(AND(SUM(S755:S756)=0,COUNTIF(S755:S756,"NS")&gt;0),"NS",IF(AND(SUM(S755:S756)=0, COUNTIF(S755:S756,"NA")&gt;0),"NA",SUM(S755:S756)))</f>
        <v>0</v>
      </c>
      <c r="T757" s="267"/>
      <c r="U757" s="268">
        <f>IF(AND(SUM(U755:U756)=0,COUNTIF(U755:U756,"NS")&gt;0),"NS",IF(AND(SUM(U755:U756)=0, COUNTIF(U755:U756,"NA")&gt;0),"NA",SUM(U755:U756)))</f>
        <v>0</v>
      </c>
      <c r="V757" s="267"/>
      <c r="W757" s="268">
        <f>IF(AND(SUM(W755:W756)=0,COUNTIF(W755:W756,"NS")&gt;0),"NS",IF(AND(SUM(W755:W756)=0, COUNTIF(W755:W756,"NA")&gt;0),"NA",SUM(W755:W756)))</f>
        <v>0</v>
      </c>
      <c r="X757" s="267"/>
      <c r="Y757" s="268">
        <f>IF(AND(SUM(Y755:Y756)=0,COUNTIF(Y755:Y756,"NS")&gt;0),"NS",IF(AND(SUM(Y755:Y756)=0, COUNTIF(Y755:Y756,"NA")&gt;0),"NA",SUM(Y755:Y756)))</f>
        <v>0</v>
      </c>
      <c r="Z757" s="267"/>
      <c r="AA757" s="268">
        <f>IF(AND(SUM(AA755:AA756)=0,COUNTIF(AA755:AA756,"NS")&gt;0),"NS",IF(AND(SUM(AA755:AA756)=0, COUNTIF(AA755:AA756,"NA")&gt;0),"NA",SUM(AA755:AA756)))</f>
        <v>0</v>
      </c>
      <c r="AB757" s="267"/>
      <c r="AC757" s="268">
        <f>IF(AND(SUM(AC755:AC756)=0,COUNTIF(AC755:AC756,"NS")&gt;0),"NS",IF(AND(SUM(AC755:AC756)=0, COUNTIF(AC755:AC756,"NA")&gt;0),"NA",SUM(AC755:AC756)))</f>
        <v>0</v>
      </c>
      <c r="AD757" s="267"/>
    </row>
    <row r="758" spans="1:78" ht="15" customHeight="1">
      <c r="A758" s="83"/>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F758">
        <f>IF(SUM(AF755:AF757,AP755:AP757,AZ755:AZ757,BJ755:BJ757,BT755:BT757)&gt;0,1,0)</f>
        <v>0</v>
      </c>
      <c r="AG758">
        <f>IF(SUM(AG755:AG757,AQ755:AQ757,BA755:BA757,BK755:BK757,BU755:BU757)&gt;0,2,0)</f>
        <v>0</v>
      </c>
      <c r="AH758">
        <f>IF(SUM(AH755:AH757,AR755:AR757,BB755:BB757,BL755:BL757,BV755:BV757)&gt;0,4,0)</f>
        <v>0</v>
      </c>
      <c r="AI758">
        <f>IF(SUM(AI755:AI757,AS755:AS757,BC755:BC757,BM755:BM757,BW755:BW757)&gt;0,4,0)</f>
        <v>0</v>
      </c>
      <c r="AJ758">
        <f>IF(SUM(AJ755:AJ757,AT755:AT757,BD755:BD757,BN755:BN757,BX755:BX757)&gt;0,5,0)</f>
        <v>0</v>
      </c>
      <c r="AK758">
        <f>IF(SUM(AK755:AK757,AU755:AU757,BE755:BE757,BO755:BO757,BY755:BY757)&gt;0,6,0)</f>
        <v>0</v>
      </c>
    </row>
    <row r="759" spans="1:78" ht="24" customHeight="1">
      <c r="A759" s="83"/>
      <c r="B759" s="15"/>
      <c r="C759" s="321" t="s">
        <v>187</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c r="AH759">
        <f>SUM(AF758:AH758)</f>
        <v>0</v>
      </c>
      <c r="AK759">
        <f>SUM(AI758:AK758)</f>
        <v>0</v>
      </c>
    </row>
    <row r="760" spans="1:78" ht="60" customHeight="1">
      <c r="A760" s="83"/>
      <c r="B760" s="15"/>
      <c r="C760" s="377"/>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c r="AB760" s="266"/>
      <c r="AC760" s="266"/>
      <c r="AD760" s="267"/>
      <c r="AH760" t="e">
        <f ca="1">CAMBIAR(AH759,0,"",1,"El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60" t="e">
        <f ca="1">CAMBIAR(AK759,0,"",4,"Hay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61" spans="1:78" ht="15" customHeight="1">
      <c r="A761" s="83"/>
      <c r="B761" s="15"/>
      <c r="C761" s="246" t="e">
        <f ca="1">AH760</f>
        <v>#NAME?</v>
      </c>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spans="1:78" ht="15" customHeight="1">
      <c r="A762" s="83"/>
      <c r="B762" s="15"/>
      <c r="C762" s="246" t="e">
        <f ca="1">AK760</f>
        <v>#NAME?</v>
      </c>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spans="1:78" ht="15" customHeight="1">
      <c r="A763" s="83"/>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spans="1:78" ht="15" customHeight="1">
      <c r="A764" s="83"/>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1:78" ht="15" customHeight="1">
      <c r="A765" s="83"/>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spans="1:78" ht="15" customHeight="1">
      <c r="A766" s="83"/>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spans="1:78" ht="24" customHeight="1">
      <c r="A767" s="72" t="s">
        <v>432</v>
      </c>
      <c r="B767" s="326" t="s">
        <v>433</v>
      </c>
      <c r="C767" s="256"/>
      <c r="D767" s="256"/>
      <c r="E767" s="256"/>
      <c r="F767" s="256"/>
      <c r="G767" s="256"/>
      <c r="H767" s="256"/>
      <c r="I767" s="256"/>
      <c r="J767" s="256"/>
      <c r="K767" s="256"/>
      <c r="L767" s="256"/>
      <c r="M767" s="256"/>
      <c r="N767" s="256"/>
      <c r="O767" s="256"/>
      <c r="P767" s="256"/>
      <c r="Q767" s="256"/>
      <c r="R767" s="256"/>
      <c r="S767" s="256"/>
      <c r="T767" s="256"/>
      <c r="U767" s="256"/>
      <c r="V767" s="256"/>
      <c r="W767" s="256"/>
      <c r="X767" s="256"/>
      <c r="Y767" s="256"/>
      <c r="Z767" s="256"/>
      <c r="AA767" s="256"/>
      <c r="AB767" s="256"/>
      <c r="AC767" s="256"/>
      <c r="AD767" s="256"/>
    </row>
    <row r="768" spans="1:78" ht="24" customHeight="1">
      <c r="A768" s="83"/>
      <c r="B768" s="15"/>
      <c r="C768" s="321" t="s">
        <v>434</v>
      </c>
      <c r="D768" s="256"/>
      <c r="E768" s="256"/>
      <c r="F768" s="256"/>
      <c r="G768" s="256"/>
      <c r="H768" s="256"/>
      <c r="I768" s="256"/>
      <c r="J768" s="256"/>
      <c r="K768" s="256"/>
      <c r="L768" s="256"/>
      <c r="M768" s="256"/>
      <c r="N768" s="256"/>
      <c r="O768" s="256"/>
      <c r="P768" s="256"/>
      <c r="Q768" s="256"/>
      <c r="R768" s="256"/>
      <c r="S768" s="256"/>
      <c r="T768" s="256"/>
      <c r="U768" s="256"/>
      <c r="V768" s="256"/>
      <c r="W768" s="256"/>
      <c r="X768" s="256"/>
      <c r="Y768" s="256"/>
      <c r="Z768" s="256"/>
      <c r="AA768" s="256"/>
      <c r="AB768" s="256"/>
      <c r="AC768" s="256"/>
      <c r="AD768" s="256"/>
    </row>
    <row r="769" spans="1:81" ht="15" customHeight="1">
      <c r="A769" s="73"/>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row>
    <row r="770" spans="1:81" ht="48" customHeight="1">
      <c r="A770" s="83"/>
      <c r="B770" s="15"/>
      <c r="C770" s="265" t="s">
        <v>435</v>
      </c>
      <c r="D770" s="278"/>
      <c r="E770" s="278"/>
      <c r="F770" s="278"/>
      <c r="G770" s="279"/>
      <c r="H770" s="265" t="s">
        <v>436</v>
      </c>
      <c r="I770" s="279"/>
      <c r="J770" s="346" t="s">
        <v>437</v>
      </c>
      <c r="K770" s="278"/>
      <c r="L770" s="278"/>
      <c r="M770" s="278"/>
      <c r="N770" s="278"/>
      <c r="O770" s="278"/>
      <c r="P770" s="278"/>
      <c r="Q770" s="278"/>
      <c r="R770" s="278"/>
      <c r="S770" s="278"/>
      <c r="T770" s="278"/>
      <c r="U770" s="279"/>
      <c r="V770" s="376" t="s">
        <v>438</v>
      </c>
      <c r="W770" s="266"/>
      <c r="X770" s="266"/>
      <c r="Y770" s="266"/>
      <c r="Z770" s="266"/>
      <c r="AA770" s="266"/>
      <c r="AB770" s="266"/>
      <c r="AC770" s="266"/>
      <c r="AD770" s="267"/>
    </row>
    <row r="771" spans="1:81" ht="15" customHeight="1">
      <c r="A771" s="83"/>
      <c r="B771" s="15"/>
      <c r="C771" s="280"/>
      <c r="D771" s="256"/>
      <c r="E771" s="256"/>
      <c r="F771" s="256"/>
      <c r="G771" s="281"/>
      <c r="H771" s="280"/>
      <c r="I771" s="281"/>
      <c r="J771" s="280"/>
      <c r="K771" s="256"/>
      <c r="L771" s="256"/>
      <c r="M771" s="256"/>
      <c r="N771" s="256"/>
      <c r="O771" s="256"/>
      <c r="P771" s="256"/>
      <c r="Q771" s="256"/>
      <c r="R771" s="256"/>
      <c r="S771" s="256"/>
      <c r="T771" s="256"/>
      <c r="U771" s="281"/>
      <c r="V771" s="325" t="s">
        <v>201</v>
      </c>
      <c r="W771" s="331" t="s">
        <v>202</v>
      </c>
      <c r="X771" s="331" t="s">
        <v>203</v>
      </c>
      <c r="Y771" s="268" t="s">
        <v>242</v>
      </c>
      <c r="Z771" s="266"/>
      <c r="AA771" s="267"/>
      <c r="AB771" s="268" t="s">
        <v>243</v>
      </c>
      <c r="AC771" s="266"/>
      <c r="AD771" s="267"/>
    </row>
    <row r="772" spans="1:81" ht="48" customHeight="1">
      <c r="A772" s="83"/>
      <c r="B772" s="15"/>
      <c r="C772" s="282"/>
      <c r="D772" s="272"/>
      <c r="E772" s="272"/>
      <c r="F772" s="272"/>
      <c r="G772" s="283"/>
      <c r="H772" s="282"/>
      <c r="I772" s="283"/>
      <c r="J772" s="282"/>
      <c r="K772" s="272"/>
      <c r="L772" s="272"/>
      <c r="M772" s="272"/>
      <c r="N772" s="272"/>
      <c r="O772" s="272"/>
      <c r="P772" s="272"/>
      <c r="Q772" s="272"/>
      <c r="R772" s="272"/>
      <c r="S772" s="272"/>
      <c r="T772" s="272"/>
      <c r="U772" s="283"/>
      <c r="V772" s="332"/>
      <c r="W772" s="332"/>
      <c r="X772" s="332"/>
      <c r="Y772" s="210" t="s">
        <v>234</v>
      </c>
      <c r="Z772" s="221" t="s">
        <v>202</v>
      </c>
      <c r="AA772" s="221" t="s">
        <v>203</v>
      </c>
      <c r="AB772" s="210" t="s">
        <v>234</v>
      </c>
      <c r="AC772" s="221" t="s">
        <v>202</v>
      </c>
      <c r="AD772" s="221" t="s">
        <v>203</v>
      </c>
      <c r="AF772" t="s">
        <v>204</v>
      </c>
      <c r="AG772" t="s">
        <v>205</v>
      </c>
      <c r="AH772" t="s">
        <v>206</v>
      </c>
      <c r="AI772" t="s">
        <v>207</v>
      </c>
      <c r="AJ772" t="s">
        <v>208</v>
      </c>
      <c r="AK772" t="s">
        <v>209</v>
      </c>
      <c r="AL772" t="s">
        <v>210</v>
      </c>
      <c r="AM772" t="s">
        <v>439</v>
      </c>
      <c r="AN772" t="s">
        <v>440</v>
      </c>
      <c r="AO772" t="s">
        <v>441</v>
      </c>
      <c r="AP772" t="s">
        <v>204</v>
      </c>
      <c r="AQ772" t="s">
        <v>205</v>
      </c>
      <c r="AR772" t="s">
        <v>206</v>
      </c>
      <c r="AS772" t="s">
        <v>207</v>
      </c>
      <c r="AT772" t="s">
        <v>208</v>
      </c>
      <c r="AU772" t="s">
        <v>209</v>
      </c>
      <c r="AV772" t="s">
        <v>210</v>
      </c>
      <c r="AW772" t="s">
        <v>439</v>
      </c>
      <c r="AX772" t="s">
        <v>440</v>
      </c>
      <c r="AY772" t="s">
        <v>441</v>
      </c>
      <c r="AZ772" t="s">
        <v>204</v>
      </c>
      <c r="BA772" t="s">
        <v>205</v>
      </c>
      <c r="BB772" t="s">
        <v>206</v>
      </c>
      <c r="BC772" t="s">
        <v>207</v>
      </c>
      <c r="BD772" t="s">
        <v>208</v>
      </c>
      <c r="BE772" t="s">
        <v>209</v>
      </c>
      <c r="BF772" t="s">
        <v>210</v>
      </c>
      <c r="BG772" t="s">
        <v>439</v>
      </c>
      <c r="BH772" t="s">
        <v>440</v>
      </c>
      <c r="BI772" t="s">
        <v>441</v>
      </c>
      <c r="BJ772" t="s">
        <v>204</v>
      </c>
      <c r="BK772" t="s">
        <v>205</v>
      </c>
      <c r="BL772" t="s">
        <v>206</v>
      </c>
      <c r="BM772" t="s">
        <v>207</v>
      </c>
      <c r="BN772" t="s">
        <v>208</v>
      </c>
      <c r="BO772" t="s">
        <v>209</v>
      </c>
      <c r="BP772" t="s">
        <v>210</v>
      </c>
      <c r="BQ772" t="s">
        <v>439</v>
      </c>
      <c r="BR772" t="s">
        <v>440</v>
      </c>
      <c r="BS772" t="s">
        <v>441</v>
      </c>
      <c r="BT772" t="s">
        <v>204</v>
      </c>
      <c r="BU772" t="s">
        <v>205</v>
      </c>
      <c r="BV772" t="s">
        <v>206</v>
      </c>
      <c r="BW772" t="s">
        <v>207</v>
      </c>
      <c r="BX772" t="s">
        <v>208</v>
      </c>
      <c r="BY772" t="s">
        <v>209</v>
      </c>
      <c r="BZ772" t="s">
        <v>210</v>
      </c>
      <c r="CA772" t="s">
        <v>439</v>
      </c>
      <c r="CB772" t="s">
        <v>440</v>
      </c>
      <c r="CC772" t="s">
        <v>441</v>
      </c>
    </row>
    <row r="773" spans="1:81" ht="15" customHeight="1">
      <c r="A773" s="83"/>
      <c r="B773" s="15"/>
      <c r="C773" s="412" t="s">
        <v>442</v>
      </c>
      <c r="D773" s="265" t="s">
        <v>443</v>
      </c>
      <c r="E773" s="278"/>
      <c r="F773" s="278"/>
      <c r="G773" s="279"/>
      <c r="H773" s="361" t="s">
        <v>444</v>
      </c>
      <c r="I773" s="267"/>
      <c r="J773" s="362" t="s">
        <v>445</v>
      </c>
      <c r="K773" s="266"/>
      <c r="L773" s="266"/>
      <c r="M773" s="266"/>
      <c r="N773" s="266"/>
      <c r="O773" s="266"/>
      <c r="P773" s="266"/>
      <c r="Q773" s="266"/>
      <c r="R773" s="266"/>
      <c r="S773" s="266"/>
      <c r="T773" s="266"/>
      <c r="U773" s="267"/>
      <c r="V773" s="220"/>
      <c r="W773" s="220"/>
      <c r="X773" s="220"/>
      <c r="Y773" s="220"/>
      <c r="Z773" s="220"/>
      <c r="AA773" s="220"/>
      <c r="AB773" s="220"/>
      <c r="AC773" s="220"/>
      <c r="AD773" s="220"/>
      <c r="AF773">
        <f>IF(AND(Y773=0,OR(SUM(Z773:AA773)&gt;0,COUNTIF(Y773:AA773,"NS")&gt;0)),1,0)</f>
        <v>0</v>
      </c>
      <c r="AG773">
        <f>IF(OR(AND(Y773="NS",SUM(Z773:AA773)&gt;0),AND(Y773="NS",COUNTIF(Y773:AA773,"NS")&lt;2)),1,0)</f>
        <v>0</v>
      </c>
      <c r="AH773">
        <f>IF(AND(Y773="NA",OR(SUM(Z773:AA773)&gt;0,COUNTIF(Y773:AA773,"NS")&gt;0,COUNTIF(Y773:AA773,"NA")&gt;1)),1,0)</f>
        <v>0</v>
      </c>
      <c r="AI773">
        <f>IF(AND(COUNTBLANK(Y773)+COUNTBLANK(Z773)+COUNTBLANK(AA773)&gt;0,COUNTBLANK(Y773)+COUNTBLANK(Z773)+COUNTBLANK(AA773)&lt;3,Y773&lt;&gt;"NA"),1,0)</f>
        <v>0</v>
      </c>
      <c r="AJ773">
        <f>IF(AND(IF(OR(SUM(Z773:AA773)=Y773,Y773="",AND(Y773&gt;0,COUNTIF(Y773:AA773,"NS")=2)),0,1)=1,Y773&lt;&gt;"NS",Y773&lt;&gt;"NA"),1,0)</f>
        <v>0</v>
      </c>
      <c r="AK773">
        <f>IF(COUNTIF(Y773:AA773,"=*")&lt;&gt;SUM(COUNTIF(Y773:AA773,"NS"),COUNTIF(Y773:AA773,"NA")),1,0)</f>
        <v>0</v>
      </c>
      <c r="AL773">
        <f>IF(SUM(AF773:AK773)&gt;0,1,0)</f>
        <v>0</v>
      </c>
      <c r="AP773">
        <f>IF(AND(AB773=0,OR(SUM(AC773:AD773)&gt;0,COUNTIF(AB773:AD773,"NS")&gt;0)),1,0)</f>
        <v>0</v>
      </c>
      <c r="AQ773">
        <f>IF(OR(AND(AB773="NS",SUM(AC773:AD773)&gt;0),AND(AB773="NS",COUNTIF(AB773:AD773,"NS")&lt;2)),1,0)</f>
        <v>0</v>
      </c>
      <c r="AR773">
        <f>IF(AND(AB773="NA",OR(SUM(AC773:AD773)&gt;0,COUNTIF(AB773:AD773,"NS")&gt;0,COUNTIF(AB773:AD773,"NA")&gt;1)),1,0)</f>
        <v>0</v>
      </c>
      <c r="AS773">
        <f>IF(AND(COUNTBLANK(AB773)+COUNTBLANK(AC773)+COUNTBLANK(AD773)&gt;0,COUNTBLANK(AB773)+COUNTBLANK(AC773)+COUNTBLANK(AD773)&lt;3,AB773&lt;&gt;"NA"),1,0)</f>
        <v>0</v>
      </c>
      <c r="AT773">
        <f>IF(AND(IF(OR(SUM(AC773:AD773)=AB773,AB773="",AND(AB773&gt;0,COUNTIF(AB773:AD773,"NS")=2)),0,1)=1,AB773&lt;&gt;"NS",AB773&lt;&gt;"NA"),1,0)</f>
        <v>0</v>
      </c>
      <c r="AU773">
        <f>IF(COUNTIF(AB773:AD773,"=*")&lt;&gt;SUM(COUNTIF(AB773:AD773,"NS"),COUNTIF(AB773:AD773,"NA")),1,0)</f>
        <v>0</v>
      </c>
      <c r="AV773">
        <f>IF(SUM(AP773:AU773)&gt;0,1,0)</f>
        <v>0</v>
      </c>
      <c r="AZ773">
        <f>IF(AND(W773=0,OR(SUM(Z773,AC773)&gt;0,COUNTIF(W773,"NS")+COUNTIF(Z773,"NS")+COUNTIF(AC773,"NS")&gt;0)),1,0)</f>
        <v>0</v>
      </c>
      <c r="BA773">
        <f>IF(OR(AND(W773="NS",SUM(Z773,AC773)&gt;0),AND(W773="NS",COUNTIF(W773,"NS")+COUNTIF(Z773,"NS")+COUNTIF(AC773,"NS")&lt;2)),1,0)</f>
        <v>0</v>
      </c>
      <c r="BB773">
        <f>IF(AND(W773="NA",OR(SUM(Z773,AC773)&gt;0,COUNTIF(W773,"NS")+COUNTIF(Z773,"NS")+COUNTIF(AC773,"NS")&gt;0,COUNTIF(W773,"NA")+COUNTIF(Z773,"NA")+COUNTIF(AC773,"NA")&gt;1)),1,0)</f>
        <v>0</v>
      </c>
      <c r="BC773">
        <f>IF(AND(COUNTBLANK(W773)+COUNTBLANK(Z773)+COUNTBLANK(AC773)&gt;0,COUNTBLANK(W773)+COUNTBLANK(Z773)+COUNTBLANK(AC773)&lt;3,W773&lt;&gt;"NA"),1,0)</f>
        <v>0</v>
      </c>
      <c r="BD773">
        <f>IF(AND(IF(OR(SUM(Z773,AC773)=W773,W773="",AND(W773&gt;0,COUNTIF(W773,"NS")+COUNTIF(Z773,"NS")+COUNTIF(AC773,"NS")=2)),0,1)=1,W773&lt;&gt;"NS",W773&lt;&gt;"NA"),1,0)</f>
        <v>0</v>
      </c>
      <c r="BE773">
        <f>IF(COUNTIF(W773,"=*")+COUNTIF(Z773,"=*")+COUNTIF(AC773,"=*")&lt;&gt;SUM(COUNTIF(W773,"NS")+COUNTIF(Z773,"NS")+COUNTIF(AC773,"NS"),COUNTIF(W773,"NA")+COUNTIF(Z773,"NA")+COUNTIF(AC773,"NA")),1,0)</f>
        <v>0</v>
      </c>
      <c r="BF773">
        <f>IF(SUM(AZ773:BE773)&gt;0,1,0)</f>
        <v>0</v>
      </c>
      <c r="BJ773">
        <f>IF(AND(X773=0,OR(SUM(AA773,AD773)&gt;0,COUNTIF(X773,"NS")+COUNTIF(AA773,"NS")+COUNTIF(AD773,"NS")&gt;0)),1,0)</f>
        <v>0</v>
      </c>
      <c r="BK773">
        <f>IF(OR(AND(X773="NS",SUM(AA773,AD773)&gt;0),AND(X773="NS",COUNTIF(X773,"NS")+COUNTIF(AA773,"NS")+COUNTIF(AD773,"NS")&lt;2)),1,0)</f>
        <v>0</v>
      </c>
      <c r="BL773">
        <f>IF(AND(X773="NA",OR(SUM(AA773,AD773)&gt;0,COUNTIF(X773,"NS")+COUNTIF(AA773,"NS")+COUNTIF(AD773,"NS")&gt;0,COUNTIF(X773,"NA")+COUNTIF(AA773,"NA")+COUNTIF(AD773,"NA")&gt;1)),1,0)</f>
        <v>0</v>
      </c>
      <c r="BM773">
        <f>IF(AND(COUNTBLANK(X773)+COUNTBLANK(AA773)+COUNTBLANK(AD773)&gt;0,COUNTBLANK(X773)+COUNTBLANK(AA773)+COUNTBLANK(AD773)&lt;3,X773&lt;&gt;"NA"),1,0)</f>
        <v>0</v>
      </c>
      <c r="BN773">
        <f>IF(AND(IF(OR(SUM(AA773,AD773)=X773,X773="",AND(X773&gt;0,COUNTIF(X773,"NS")+COUNTIF(AA773,"NS")+COUNTIF(AD773,"NS")=2)),0,1)=1,X773&lt;&gt;"NS",X773&lt;&gt;"NA"),1,0)</f>
        <v>0</v>
      </c>
      <c r="BO773">
        <f>IF(COUNTIF(X773,"=*")+COUNTIF(AA773,"=*")+COUNTIF(AD773,"=*")&lt;&gt;SUM(COUNTIF(X773,"NS")+COUNTIF(AA773,"NS")+COUNTIF(AD773,"NS"),COUNTIF(X773,"NA")+COUNTIF(AA773,"NA")+COUNTIF(AD773,"NA")),1,0)</f>
        <v>0</v>
      </c>
      <c r="BP773">
        <f>IF(SUM(BJ773:BO773)&gt;0,1,0)</f>
        <v>0</v>
      </c>
      <c r="BT773">
        <f>IF(AND(V773=0,OR(SUM(Y773,AB773)&gt;0,COUNTIF(V773,"NS")+COUNTIF(Y773,"NS")+COUNTIF(AB773,"NS")&gt;0)),1,0)</f>
        <v>0</v>
      </c>
      <c r="BU773">
        <f>IF(OR(AND(V773="NS",SUM(Y773,AB773)&gt;0),AND(V773="NS",COUNTIF(V773,"NS")+COUNTIF(Y773,"NS")+COUNTIF(AB773,"NS")&lt;2)),1,0)</f>
        <v>0</v>
      </c>
      <c r="BV773">
        <f>IF(AND(V773="NA",OR(SUM(Y773,AB773)&gt;0,COUNTIF(V773,"NS")+COUNTIF(Y773,"NS")+COUNTIF(AB773,"NS")&gt;0,COUNTIF(V773,"NA")+COUNTIF(Y773,"NA")+COUNTIF(AB773,"NA")&gt;1)),1,0)</f>
        <v>0</v>
      </c>
      <c r="BW773">
        <f>IF(AND(COUNTBLANK(V773)+COUNTBLANK(Y773)+COUNTBLANK(AB773)&gt;0,COUNTBLANK(V773)+COUNTBLANK(Y773)+COUNTBLANK(AB773)&lt;3,V773&lt;&gt;"NA"),1,0)</f>
        <v>0</v>
      </c>
      <c r="BX773">
        <f>IF(AND(IF(OR(SUM(Y773,AB773)=V773,V773="",AND(V773&gt;0,COUNTIF(V773,"NS")+COUNTIF(Y773,"NS")+COUNTIF(AB773,"NS")=2)),0,1)=1,V773&lt;&gt;"NS",V773&lt;&gt;"NA"),1,0)</f>
        <v>0</v>
      </c>
      <c r="BY773">
        <f>IF(COUNTIF(V773,"=*")+COUNTIF(Y773,"=*")+COUNTIF(AB773,"=*")&lt;&gt;SUM(COUNTIF(V773,"NS")+COUNTIF(Y773,"NS")+COUNTIF(AB773,"NS"),COUNTIF(V773,"NA")+COUNTIF(Y773,"NA")+COUNTIF(AB773,"NA")),1,0)</f>
        <v>0</v>
      </c>
      <c r="BZ773">
        <f>IF(SUM(BT773:BY773)&gt;0,1,0)</f>
        <v>0</v>
      </c>
    </row>
    <row r="774" spans="1:81" ht="15" customHeight="1">
      <c r="A774" s="83"/>
      <c r="B774" s="15"/>
      <c r="C774" s="355"/>
      <c r="D774" s="280"/>
      <c r="E774" s="256"/>
      <c r="F774" s="256"/>
      <c r="G774" s="281"/>
      <c r="H774" s="361" t="s">
        <v>446</v>
      </c>
      <c r="I774" s="267"/>
      <c r="J774" s="362" t="s">
        <v>447</v>
      </c>
      <c r="K774" s="266"/>
      <c r="L774" s="266"/>
      <c r="M774" s="266"/>
      <c r="N774" s="266"/>
      <c r="O774" s="266"/>
      <c r="P774" s="266"/>
      <c r="Q774" s="266"/>
      <c r="R774" s="266"/>
      <c r="S774" s="266"/>
      <c r="T774" s="266"/>
      <c r="U774" s="267"/>
      <c r="V774" s="220"/>
      <c r="W774" s="220"/>
      <c r="X774" s="220"/>
      <c r="Y774" s="220"/>
      <c r="Z774" s="220"/>
      <c r="AA774" s="220"/>
      <c r="AB774" s="220"/>
      <c r="AC774" s="220"/>
      <c r="AD774" s="220"/>
    </row>
    <row r="775" spans="1:81" ht="15" customHeight="1">
      <c r="A775" s="83"/>
      <c r="B775" s="15"/>
      <c r="C775" s="355"/>
      <c r="D775" s="280"/>
      <c r="E775" s="256"/>
      <c r="F775" s="256"/>
      <c r="G775" s="281"/>
      <c r="H775" s="361" t="s">
        <v>448</v>
      </c>
      <c r="I775" s="267"/>
      <c r="J775" s="362" t="s">
        <v>449</v>
      </c>
      <c r="K775" s="266"/>
      <c r="L775" s="266"/>
      <c r="M775" s="266"/>
      <c r="N775" s="266"/>
      <c r="O775" s="266"/>
      <c r="P775" s="266"/>
      <c r="Q775" s="266"/>
      <c r="R775" s="266"/>
      <c r="S775" s="266"/>
      <c r="T775" s="266"/>
      <c r="U775" s="267"/>
      <c r="V775" s="220"/>
      <c r="W775" s="220"/>
      <c r="X775" s="220"/>
      <c r="Y775" s="220"/>
      <c r="Z775" s="220"/>
      <c r="AA775" s="220"/>
      <c r="AB775" s="220"/>
      <c r="AC775" s="220"/>
      <c r="AD775" s="220"/>
    </row>
    <row r="776" spans="1:81" ht="15" customHeight="1">
      <c r="A776" s="83"/>
      <c r="B776" s="15"/>
      <c r="C776" s="355"/>
      <c r="D776" s="280"/>
      <c r="E776" s="256"/>
      <c r="F776" s="256"/>
      <c r="G776" s="281"/>
      <c r="H776" s="361" t="s">
        <v>450</v>
      </c>
      <c r="I776" s="267"/>
      <c r="J776" s="362" t="s">
        <v>451</v>
      </c>
      <c r="K776" s="266"/>
      <c r="L776" s="266"/>
      <c r="M776" s="266"/>
      <c r="N776" s="266"/>
      <c r="O776" s="266"/>
      <c r="P776" s="266"/>
      <c r="Q776" s="266"/>
      <c r="R776" s="266"/>
      <c r="S776" s="266"/>
      <c r="T776" s="266"/>
      <c r="U776" s="267"/>
      <c r="V776" s="220"/>
      <c r="W776" s="220"/>
      <c r="X776" s="220"/>
      <c r="Y776" s="220"/>
      <c r="Z776" s="220"/>
      <c r="AA776" s="220"/>
      <c r="AB776" s="220"/>
      <c r="AC776" s="220"/>
      <c r="AD776" s="220"/>
    </row>
    <row r="777" spans="1:81" ht="15" customHeight="1">
      <c r="A777" s="83"/>
      <c r="B777" s="15"/>
      <c r="C777" s="355"/>
      <c r="D777" s="282"/>
      <c r="E777" s="272"/>
      <c r="F777" s="272"/>
      <c r="G777" s="283"/>
      <c r="H777" s="363" t="s">
        <v>452</v>
      </c>
      <c r="I777" s="279"/>
      <c r="J777" s="362" t="s">
        <v>453</v>
      </c>
      <c r="K777" s="266"/>
      <c r="L777" s="266"/>
      <c r="M777" s="266"/>
      <c r="N777" s="266"/>
      <c r="O777" s="266"/>
      <c r="P777" s="266"/>
      <c r="Q777" s="266"/>
      <c r="R777" s="266"/>
      <c r="S777" s="266"/>
      <c r="T777" s="266"/>
      <c r="U777" s="267"/>
      <c r="V777" s="220"/>
      <c r="W777" s="220"/>
      <c r="X777" s="220"/>
      <c r="Y777" s="220"/>
      <c r="Z777" s="220"/>
      <c r="AA777" s="220"/>
      <c r="AB777" s="220"/>
      <c r="AC777" s="220"/>
      <c r="AD777" s="220"/>
    </row>
    <row r="778" spans="1:81" ht="15" customHeight="1">
      <c r="A778" s="83"/>
      <c r="B778" s="15"/>
      <c r="C778" s="368" t="s">
        <v>454</v>
      </c>
      <c r="D778" s="411" t="s">
        <v>455</v>
      </c>
      <c r="E778" s="278"/>
      <c r="F778" s="278"/>
      <c r="G778" s="279"/>
      <c r="H778" s="373" t="s">
        <v>456</v>
      </c>
      <c r="I778" s="267"/>
      <c r="J778" s="362" t="s">
        <v>457</v>
      </c>
      <c r="K778" s="266"/>
      <c r="L778" s="266"/>
      <c r="M778" s="266"/>
      <c r="N778" s="266"/>
      <c r="O778" s="266"/>
      <c r="P778" s="266"/>
      <c r="Q778" s="266"/>
      <c r="R778" s="266"/>
      <c r="S778" s="266"/>
      <c r="T778" s="266"/>
      <c r="U778" s="267"/>
      <c r="V778" s="220"/>
      <c r="W778" s="220"/>
      <c r="X778" s="220"/>
      <c r="Y778" s="220"/>
      <c r="Z778" s="220"/>
      <c r="AA778" s="220"/>
      <c r="AB778" s="220"/>
      <c r="AC778" s="220"/>
      <c r="AD778" s="220"/>
    </row>
    <row r="779" spans="1:81" ht="15" customHeight="1">
      <c r="A779" s="71"/>
      <c r="B779" s="40"/>
      <c r="C779" s="355"/>
      <c r="D779" s="280"/>
      <c r="E779" s="256"/>
      <c r="F779" s="256"/>
      <c r="G779" s="281"/>
      <c r="H779" s="373" t="s">
        <v>458</v>
      </c>
      <c r="I779" s="267"/>
      <c r="J779" s="362" t="s">
        <v>459</v>
      </c>
      <c r="K779" s="266"/>
      <c r="L779" s="266"/>
      <c r="M779" s="266"/>
      <c r="N779" s="266"/>
      <c r="O779" s="266"/>
      <c r="P779" s="266"/>
      <c r="Q779" s="266"/>
      <c r="R779" s="266"/>
      <c r="S779" s="266"/>
      <c r="T779" s="266"/>
      <c r="U779" s="267"/>
      <c r="V779" s="220"/>
      <c r="W779" s="220"/>
      <c r="X779" s="220"/>
      <c r="Y779" s="220"/>
      <c r="Z779" s="220"/>
      <c r="AA779" s="220"/>
      <c r="AB779" s="220"/>
      <c r="AC779" s="220"/>
      <c r="AD779" s="220"/>
    </row>
    <row r="780" spans="1:81" ht="15" customHeight="1">
      <c r="A780" s="71"/>
      <c r="B780" s="40"/>
      <c r="C780" s="355"/>
      <c r="D780" s="280"/>
      <c r="E780" s="256"/>
      <c r="F780" s="256"/>
      <c r="G780" s="281"/>
      <c r="H780" s="373" t="s">
        <v>460</v>
      </c>
      <c r="I780" s="267"/>
      <c r="J780" s="362" t="s">
        <v>461</v>
      </c>
      <c r="K780" s="266"/>
      <c r="L780" s="266"/>
      <c r="M780" s="266"/>
      <c r="N780" s="266"/>
      <c r="O780" s="266"/>
      <c r="P780" s="266"/>
      <c r="Q780" s="266"/>
      <c r="R780" s="266"/>
      <c r="S780" s="266"/>
      <c r="T780" s="266"/>
      <c r="U780" s="267"/>
      <c r="V780" s="220"/>
      <c r="W780" s="220"/>
      <c r="X780" s="220"/>
      <c r="Y780" s="220"/>
      <c r="Z780" s="220"/>
      <c r="AA780" s="220"/>
      <c r="AB780" s="220"/>
      <c r="AC780" s="220"/>
      <c r="AD780" s="220"/>
    </row>
    <row r="781" spans="1:81" ht="15" customHeight="1">
      <c r="A781" s="71"/>
      <c r="B781" s="40"/>
      <c r="C781" s="355"/>
      <c r="D781" s="280"/>
      <c r="E781" s="256"/>
      <c r="F781" s="256"/>
      <c r="G781" s="281"/>
      <c r="H781" s="373" t="s">
        <v>462</v>
      </c>
      <c r="I781" s="267"/>
      <c r="J781" s="362" t="s">
        <v>463</v>
      </c>
      <c r="K781" s="266"/>
      <c r="L781" s="266"/>
      <c r="M781" s="266"/>
      <c r="N781" s="266"/>
      <c r="O781" s="266"/>
      <c r="P781" s="266"/>
      <c r="Q781" s="266"/>
      <c r="R781" s="266"/>
      <c r="S781" s="266"/>
      <c r="T781" s="266"/>
      <c r="U781" s="267"/>
      <c r="V781" s="220"/>
      <c r="W781" s="220"/>
      <c r="X781" s="220"/>
      <c r="Y781" s="220"/>
      <c r="Z781" s="220"/>
      <c r="AA781" s="220"/>
      <c r="AB781" s="220"/>
      <c r="AC781" s="220"/>
      <c r="AD781" s="220"/>
    </row>
    <row r="782" spans="1:81" ht="15" customHeight="1">
      <c r="A782" s="71"/>
      <c r="B782" s="40"/>
      <c r="C782" s="355"/>
      <c r="D782" s="280"/>
      <c r="E782" s="256"/>
      <c r="F782" s="256"/>
      <c r="G782" s="281"/>
      <c r="H782" s="373" t="s">
        <v>464</v>
      </c>
      <c r="I782" s="267"/>
      <c r="J782" s="364" t="s">
        <v>465</v>
      </c>
      <c r="K782" s="278"/>
      <c r="L782" s="278"/>
      <c r="M782" s="278"/>
      <c r="N782" s="278"/>
      <c r="O782" s="278"/>
      <c r="P782" s="278"/>
      <c r="Q782" s="278"/>
      <c r="R782" s="278"/>
      <c r="S782" s="278"/>
      <c r="T782" s="278"/>
      <c r="U782" s="279"/>
      <c r="V782" s="220"/>
      <c r="W782" s="220"/>
      <c r="X782" s="220"/>
      <c r="Y782" s="220"/>
      <c r="Z782" s="220"/>
      <c r="AA782" s="220"/>
      <c r="AB782" s="220"/>
      <c r="AC782" s="220"/>
      <c r="AD782" s="220"/>
    </row>
    <row r="783" spans="1:81" ht="15" customHeight="1">
      <c r="A783" s="71"/>
      <c r="B783" s="40"/>
      <c r="C783" s="355"/>
      <c r="D783" s="280"/>
      <c r="E783" s="256"/>
      <c r="F783" s="256"/>
      <c r="G783" s="281"/>
      <c r="H783" s="373" t="s">
        <v>466</v>
      </c>
      <c r="I783" s="267"/>
      <c r="J783" s="362" t="s">
        <v>467</v>
      </c>
      <c r="K783" s="266"/>
      <c r="L783" s="266"/>
      <c r="M783" s="266"/>
      <c r="N783" s="266"/>
      <c r="O783" s="266"/>
      <c r="P783" s="266"/>
      <c r="Q783" s="266"/>
      <c r="R783" s="266"/>
      <c r="S783" s="266"/>
      <c r="T783" s="266"/>
      <c r="U783" s="267"/>
      <c r="V783" s="220"/>
      <c r="W783" s="220"/>
      <c r="X783" s="220"/>
      <c r="Y783" s="220"/>
      <c r="Z783" s="220"/>
      <c r="AA783" s="220"/>
      <c r="AB783" s="220"/>
      <c r="AC783" s="220"/>
      <c r="AD783" s="220"/>
      <c r="AM783">
        <f>IF(OR(Y783=SUM(Y784:Y789),AND(Y783="NA",SUM(Y784:Y789)=0),AND(Y783="NS",SUM(Y784:Y789)=0)),IF(AND(Y783="NA",SUM(Y784:Y789)=0),"NA",0),1)</f>
        <v>0</v>
      </c>
      <c r="AW783">
        <f>IF(OR(AB783=SUM(AB784:AB789),AND(AB783="NA",SUM(AB784:AB789)=0),AND(AB783="NS",SUM(AB784:AB789)=0)),IF(AND(AB783="NA",SUM(AB784:AB789)=0),"NA",0),1)</f>
        <v>0</v>
      </c>
      <c r="BG783">
        <f>IF(OR(W783=SUM(W784:W789),AND(W783="NA",SUM(W784:W789)=0),AND(W783="NS",SUM(W784:W789)=0)),IF(AND(W783="NA",SUM(W784:W789)=0),"NA",0),1)</f>
        <v>0</v>
      </c>
      <c r="BQ783">
        <f>IF(OR(X783=SUM(X784:X789),AND(X783="NA",SUM(X784:X789)=0),AND(X783="NS",SUM(X784:X789)=0)),IF(AND(X783="NA",SUM(X784:X789)=0),"NA",0),1)</f>
        <v>0</v>
      </c>
      <c r="CA783">
        <f>IF(OR(V783=SUM(V784:V789),AND(V783="NA",SUM(V784:V789)=0),AND(V783="NS",SUM(V784:V789)=0)),IF(AND(V783="NA",SUM(V784:V789)=0),"NA",0),1)</f>
        <v>0</v>
      </c>
    </row>
    <row r="784" spans="1:81" ht="15" customHeight="1">
      <c r="A784" s="71"/>
      <c r="B784" s="40"/>
      <c r="C784" s="355"/>
      <c r="D784" s="280"/>
      <c r="E784" s="256"/>
      <c r="F784" s="256"/>
      <c r="G784" s="281"/>
      <c r="H784" s="369" t="s">
        <v>468</v>
      </c>
      <c r="I784" s="267"/>
      <c r="J784" s="99"/>
      <c r="K784" s="410" t="s">
        <v>469</v>
      </c>
      <c r="L784" s="256"/>
      <c r="M784" s="256"/>
      <c r="N784" s="256"/>
      <c r="O784" s="256"/>
      <c r="P784" s="256"/>
      <c r="Q784" s="256"/>
      <c r="R784" s="256"/>
      <c r="S784" s="256"/>
      <c r="T784" s="256"/>
      <c r="U784" s="256"/>
      <c r="V784" s="220"/>
      <c r="W784" s="220"/>
      <c r="X784" s="220"/>
      <c r="Y784" s="220"/>
      <c r="Z784" s="220"/>
      <c r="AA784" s="220"/>
      <c r="AB784" s="220"/>
      <c r="AC784" s="220"/>
      <c r="AD784" s="220"/>
      <c r="AN784">
        <f>IF(Y783="NA",1,0)</f>
        <v>0</v>
      </c>
      <c r="AX784">
        <f>IF(AB783="NA",1,0)</f>
        <v>0</v>
      </c>
      <c r="BH784">
        <f>IF(W783="NA",1,0)</f>
        <v>0</v>
      </c>
      <c r="BR784">
        <f>IF(X783="NA",1,0)</f>
        <v>0</v>
      </c>
      <c r="CB784">
        <f>IF(V783="NA",1,0)</f>
        <v>0</v>
      </c>
    </row>
    <row r="785" spans="1:81" ht="15" customHeight="1">
      <c r="A785" s="71"/>
      <c r="B785" s="40"/>
      <c r="C785" s="355"/>
      <c r="D785" s="280"/>
      <c r="E785" s="256"/>
      <c r="F785" s="256"/>
      <c r="G785" s="281"/>
      <c r="H785" s="369" t="s">
        <v>470</v>
      </c>
      <c r="I785" s="267"/>
      <c r="J785" s="93"/>
      <c r="K785" s="410" t="s">
        <v>471</v>
      </c>
      <c r="L785" s="256"/>
      <c r="M785" s="256"/>
      <c r="N785" s="256"/>
      <c r="O785" s="256"/>
      <c r="P785" s="256"/>
      <c r="Q785" s="256"/>
      <c r="R785" s="256"/>
      <c r="S785" s="256"/>
      <c r="T785" s="256"/>
      <c r="U785" s="256"/>
      <c r="V785" s="220"/>
      <c r="W785" s="220"/>
      <c r="X785" s="220"/>
      <c r="Y785" s="220"/>
      <c r="Z785" s="220"/>
      <c r="AA785" s="220"/>
      <c r="AB785" s="220"/>
      <c r="AC785" s="220"/>
      <c r="AD785" s="220"/>
      <c r="AN785">
        <f>IF(Y783="NA",1,0)</f>
        <v>0</v>
      </c>
      <c r="AX785">
        <f>IF(AB783="NA",1,0)</f>
        <v>0</v>
      </c>
      <c r="BH785">
        <f>IF(W783="NA",1,0)</f>
        <v>0</v>
      </c>
      <c r="BR785">
        <f>IF(X783="NA",1,0)</f>
        <v>0</v>
      </c>
      <c r="CB785">
        <f>IF(V783="NA",1,0)</f>
        <v>0</v>
      </c>
    </row>
    <row r="786" spans="1:81" ht="15" customHeight="1">
      <c r="A786" s="71"/>
      <c r="B786" s="40"/>
      <c r="C786" s="355"/>
      <c r="D786" s="280"/>
      <c r="E786" s="256"/>
      <c r="F786" s="256"/>
      <c r="G786" s="281"/>
      <c r="H786" s="369" t="s">
        <v>472</v>
      </c>
      <c r="I786" s="267"/>
      <c r="J786" s="93"/>
      <c r="K786" s="410" t="s">
        <v>473</v>
      </c>
      <c r="L786" s="256"/>
      <c r="M786" s="256"/>
      <c r="N786" s="256"/>
      <c r="O786" s="256"/>
      <c r="P786" s="256"/>
      <c r="Q786" s="256"/>
      <c r="R786" s="256"/>
      <c r="S786" s="256"/>
      <c r="T786" s="256"/>
      <c r="U786" s="256"/>
      <c r="V786" s="220"/>
      <c r="W786" s="220"/>
      <c r="X786" s="220"/>
      <c r="Y786" s="220"/>
      <c r="Z786" s="220"/>
      <c r="AA786" s="220"/>
      <c r="AB786" s="220"/>
      <c r="AC786" s="220"/>
      <c r="AD786" s="220"/>
      <c r="AN786">
        <f>IF(Y783="NA",1,0)</f>
        <v>0</v>
      </c>
      <c r="AX786">
        <f>IF(AB783="NA",1,0)</f>
        <v>0</v>
      </c>
      <c r="BH786">
        <f>IF(W783="NA",1,0)</f>
        <v>0</v>
      </c>
      <c r="BR786">
        <f>IF(X783="NA",1,0)</f>
        <v>0</v>
      </c>
      <c r="CB786">
        <f>IF(V783="NA",1,0)</f>
        <v>0</v>
      </c>
    </row>
    <row r="787" spans="1:81" ht="15" customHeight="1">
      <c r="A787" s="71"/>
      <c r="B787" s="40"/>
      <c r="C787" s="355"/>
      <c r="D787" s="280"/>
      <c r="E787" s="256"/>
      <c r="F787" s="256"/>
      <c r="G787" s="281"/>
      <c r="H787" s="369" t="s">
        <v>474</v>
      </c>
      <c r="I787" s="267"/>
      <c r="J787" s="93"/>
      <c r="K787" s="410" t="s">
        <v>475</v>
      </c>
      <c r="L787" s="256"/>
      <c r="M787" s="256"/>
      <c r="N787" s="256"/>
      <c r="O787" s="256"/>
      <c r="P787" s="256"/>
      <c r="Q787" s="256"/>
      <c r="R787" s="256"/>
      <c r="S787" s="256"/>
      <c r="T787" s="256"/>
      <c r="U787" s="256"/>
      <c r="V787" s="220"/>
      <c r="W787" s="220"/>
      <c r="X787" s="220"/>
      <c r="Y787" s="220"/>
      <c r="Z787" s="220"/>
      <c r="AA787" s="220"/>
      <c r="AB787" s="220"/>
      <c r="AC787" s="220"/>
      <c r="AD787" s="220"/>
      <c r="AN787">
        <f>IF(Y783="NA",1,0)</f>
        <v>0</v>
      </c>
      <c r="AX787">
        <f>IF(AB783="NA",1,0)</f>
        <v>0</v>
      </c>
      <c r="BH787">
        <f>IF(W783="NA",1,0)</f>
        <v>0</v>
      </c>
      <c r="BR787">
        <f>IF(X783="NA",1,0)</f>
        <v>0</v>
      </c>
      <c r="CB787">
        <f>IF(V783="NA",1,0)</f>
        <v>0</v>
      </c>
    </row>
    <row r="788" spans="1:81" ht="15" customHeight="1">
      <c r="A788" s="71"/>
      <c r="B788" s="40"/>
      <c r="C788" s="355"/>
      <c r="D788" s="280"/>
      <c r="E788" s="256"/>
      <c r="F788" s="256"/>
      <c r="G788" s="281"/>
      <c r="H788" s="369" t="s">
        <v>476</v>
      </c>
      <c r="I788" s="267"/>
      <c r="J788" s="93"/>
      <c r="K788" s="410" t="s">
        <v>477</v>
      </c>
      <c r="L788" s="256"/>
      <c r="M788" s="256"/>
      <c r="N788" s="256"/>
      <c r="O788" s="256"/>
      <c r="P788" s="256"/>
      <c r="Q788" s="256"/>
      <c r="R788" s="256"/>
      <c r="S788" s="256"/>
      <c r="T788" s="256"/>
      <c r="U788" s="256"/>
      <c r="V788" s="220"/>
      <c r="W788" s="220"/>
      <c r="X788" s="220"/>
      <c r="Y788" s="220"/>
      <c r="Z788" s="220"/>
      <c r="AA788" s="220"/>
      <c r="AB788" s="220"/>
      <c r="AC788" s="220"/>
      <c r="AD788" s="220"/>
      <c r="AN788">
        <f>IF(Y783="NA",1,0)</f>
        <v>0</v>
      </c>
      <c r="AO788" t="e">
        <f>IF(Y788/Y783&gt;0.25,1,0)</f>
        <v>#DIV/0!</v>
      </c>
      <c r="AX788">
        <f>IF(AB783="NA",1,0)</f>
        <v>0</v>
      </c>
      <c r="AY788" t="e">
        <f>IF(AB788/AB783&gt;0.25,1,0)</f>
        <v>#DIV/0!</v>
      </c>
      <c r="BH788">
        <f>IF(W783="NA",1,0)</f>
        <v>0</v>
      </c>
      <c r="BI788" t="e">
        <f>IF(W788/W783&gt;0.25,1,0)</f>
        <v>#DIV/0!</v>
      </c>
      <c r="BR788">
        <f>IF(X783="NA",1,0)</f>
        <v>0</v>
      </c>
      <c r="BS788" t="e">
        <f>IF(X788/X783&gt;0.25,1,0)</f>
        <v>#DIV/0!</v>
      </c>
      <c r="CB788">
        <f>IF(V783="NA",1,0)</f>
        <v>0</v>
      </c>
      <c r="CC788" t="e">
        <f>IF(V788/V783&gt;0.25,1,0)</f>
        <v>#DIV/0!</v>
      </c>
    </row>
    <row r="789" spans="1:81" ht="15" customHeight="1">
      <c r="A789" s="71"/>
      <c r="B789" s="40"/>
      <c r="C789" s="355"/>
      <c r="D789" s="280"/>
      <c r="E789" s="256"/>
      <c r="F789" s="256"/>
      <c r="G789" s="281"/>
      <c r="H789" s="369" t="s">
        <v>478</v>
      </c>
      <c r="I789" s="267"/>
      <c r="J789" s="99"/>
      <c r="K789" s="410" t="s">
        <v>262</v>
      </c>
      <c r="L789" s="256"/>
      <c r="M789" s="256"/>
      <c r="N789" s="256"/>
      <c r="O789" s="256"/>
      <c r="P789" s="256"/>
      <c r="Q789" s="256"/>
      <c r="R789" s="256"/>
      <c r="S789" s="256"/>
      <c r="T789" s="256"/>
      <c r="U789" s="256"/>
      <c r="V789" s="220"/>
      <c r="W789" s="220"/>
      <c r="X789" s="220"/>
      <c r="Y789" s="220"/>
      <c r="Z789" s="220"/>
      <c r="AA789" s="220"/>
      <c r="AB789" s="220"/>
      <c r="AC789" s="220"/>
      <c r="AD789" s="220"/>
      <c r="AN789">
        <f>IF(Y783="NA",1,0)</f>
        <v>0</v>
      </c>
      <c r="AX789">
        <f>IF(AB783="NA",1,0)</f>
        <v>0</v>
      </c>
      <c r="BH789">
        <f>IF(W783="NA",1,0)</f>
        <v>0</v>
      </c>
      <c r="BR789">
        <f>IF(X783="NA",1,0)</f>
        <v>0</v>
      </c>
      <c r="CB789">
        <f>IF(V783="NA",1,0)</f>
        <v>0</v>
      </c>
    </row>
    <row r="790" spans="1:81" ht="15" customHeight="1">
      <c r="A790" s="71"/>
      <c r="B790" s="40"/>
      <c r="C790" s="355"/>
      <c r="D790" s="282"/>
      <c r="E790" s="272"/>
      <c r="F790" s="272"/>
      <c r="G790" s="283"/>
      <c r="H790" s="361" t="s">
        <v>479</v>
      </c>
      <c r="I790" s="267"/>
      <c r="J790" s="362" t="s">
        <v>480</v>
      </c>
      <c r="K790" s="266"/>
      <c r="L790" s="266"/>
      <c r="M790" s="266"/>
      <c r="N790" s="266"/>
      <c r="O790" s="266"/>
      <c r="P790" s="266"/>
      <c r="Q790" s="266"/>
      <c r="R790" s="266"/>
      <c r="S790" s="266"/>
      <c r="T790" s="266"/>
      <c r="U790" s="267"/>
      <c r="V790" s="220"/>
      <c r="W790" s="220"/>
      <c r="X790" s="220"/>
      <c r="Y790" s="220"/>
      <c r="Z790" s="220"/>
      <c r="AA790" s="220"/>
      <c r="AB790" s="220"/>
      <c r="AC790" s="220"/>
      <c r="AD790" s="220"/>
    </row>
    <row r="791" spans="1:81" ht="15" customHeight="1">
      <c r="A791" s="71"/>
      <c r="B791" s="40"/>
      <c r="C791" s="368" t="s">
        <v>481</v>
      </c>
      <c r="D791" s="411" t="s">
        <v>482</v>
      </c>
      <c r="E791" s="278"/>
      <c r="F791" s="278"/>
      <c r="G791" s="279"/>
      <c r="H791" s="361" t="s">
        <v>483</v>
      </c>
      <c r="I791" s="267"/>
      <c r="J791" s="362" t="s">
        <v>484</v>
      </c>
      <c r="K791" s="266"/>
      <c r="L791" s="266"/>
      <c r="M791" s="266"/>
      <c r="N791" s="266"/>
      <c r="O791" s="266"/>
      <c r="P791" s="266"/>
      <c r="Q791" s="266"/>
      <c r="R791" s="266"/>
      <c r="S791" s="266"/>
      <c r="T791" s="266"/>
      <c r="U791" s="267"/>
      <c r="V791" s="220"/>
      <c r="W791" s="220"/>
      <c r="X791" s="220"/>
      <c r="Y791" s="220"/>
      <c r="Z791" s="220"/>
      <c r="AA791" s="220"/>
      <c r="AB791" s="220"/>
      <c r="AC791" s="220"/>
      <c r="AD791" s="220"/>
    </row>
    <row r="792" spans="1:81" ht="15" customHeight="1">
      <c r="A792" s="71"/>
      <c r="B792" s="40"/>
      <c r="C792" s="355"/>
      <c r="D792" s="280"/>
      <c r="E792" s="256"/>
      <c r="F792" s="256"/>
      <c r="G792" s="281"/>
      <c r="H792" s="361" t="s">
        <v>485</v>
      </c>
      <c r="I792" s="267"/>
      <c r="J792" s="362" t="s">
        <v>486</v>
      </c>
      <c r="K792" s="266"/>
      <c r="L792" s="266"/>
      <c r="M792" s="266"/>
      <c r="N792" s="266"/>
      <c r="O792" s="266"/>
      <c r="P792" s="266"/>
      <c r="Q792" s="266"/>
      <c r="R792" s="266"/>
      <c r="S792" s="266"/>
      <c r="T792" s="266"/>
      <c r="U792" s="267"/>
      <c r="V792" s="220"/>
      <c r="W792" s="220"/>
      <c r="X792" s="220"/>
      <c r="Y792" s="220"/>
      <c r="Z792" s="220"/>
      <c r="AA792" s="220"/>
      <c r="AB792" s="220"/>
      <c r="AC792" s="220"/>
      <c r="AD792" s="220"/>
    </row>
    <row r="793" spans="1:81" ht="15" customHeight="1">
      <c r="A793" s="71"/>
      <c r="B793" s="40"/>
      <c r="C793" s="355"/>
      <c r="D793" s="280"/>
      <c r="E793" s="256"/>
      <c r="F793" s="256"/>
      <c r="G793" s="281"/>
      <c r="H793" s="361" t="s">
        <v>487</v>
      </c>
      <c r="I793" s="267"/>
      <c r="J793" s="362" t="s">
        <v>488</v>
      </c>
      <c r="K793" s="266"/>
      <c r="L793" s="266"/>
      <c r="M793" s="266"/>
      <c r="N793" s="266"/>
      <c r="O793" s="266"/>
      <c r="P793" s="266"/>
      <c r="Q793" s="266"/>
      <c r="R793" s="266"/>
      <c r="S793" s="266"/>
      <c r="T793" s="266"/>
      <c r="U793" s="267"/>
      <c r="V793" s="220"/>
      <c r="W793" s="220"/>
      <c r="X793" s="220"/>
      <c r="Y793" s="220"/>
      <c r="Z793" s="220"/>
      <c r="AA793" s="220"/>
      <c r="AB793" s="220"/>
      <c r="AC793" s="220"/>
      <c r="AD793" s="220"/>
    </row>
    <row r="794" spans="1:81" ht="15" customHeight="1">
      <c r="A794" s="71"/>
      <c r="B794" s="40"/>
      <c r="C794" s="355"/>
      <c r="D794" s="280"/>
      <c r="E794" s="256"/>
      <c r="F794" s="256"/>
      <c r="G794" s="281"/>
      <c r="H794" s="361" t="s">
        <v>489</v>
      </c>
      <c r="I794" s="267"/>
      <c r="J794" s="362" t="s">
        <v>490</v>
      </c>
      <c r="K794" s="266"/>
      <c r="L794" s="266"/>
      <c r="M794" s="266"/>
      <c r="N794" s="266"/>
      <c r="O794" s="266"/>
      <c r="P794" s="266"/>
      <c r="Q794" s="266"/>
      <c r="R794" s="266"/>
      <c r="S794" s="266"/>
      <c r="T794" s="266"/>
      <c r="U794" s="267"/>
      <c r="V794" s="220"/>
      <c r="W794" s="220"/>
      <c r="X794" s="220"/>
      <c r="Y794" s="220"/>
      <c r="Z794" s="220"/>
      <c r="AA794" s="220"/>
      <c r="AB794" s="220"/>
      <c r="AC794" s="220"/>
      <c r="AD794" s="220"/>
      <c r="AM794">
        <f>IF(OR(Y794=SUM(Y795:Y799),AND(Y794="NA",SUM(Y795:Y799)=0),AND(Y794="NS",SUM(Y795:Y799)=0)),IF(AND(Y794="NA",SUM(Y795:Y799)=0),"NA",0),1)</f>
        <v>0</v>
      </c>
      <c r="AW794">
        <f>IF(OR(AB794=SUM(AB795:AB799),AND(AB794="NA",SUM(AB795:AB799)=0),AND(AB794="NS",SUM(AB795:AB799)=0)),IF(AND(AB794="NA",SUM(AB795:AB799)=0),"NA",0),1)</f>
        <v>0</v>
      </c>
      <c r="BG794">
        <f>IF(OR(W794=SUM(W795:W799),AND(W794="NA",SUM(W795:W799)=0),AND(W794="NS",SUM(W795:W799)=0)),IF(AND(W794="NA",SUM(W795:W799)=0),"NA",0),1)</f>
        <v>0</v>
      </c>
      <c r="BQ794">
        <f>IF(OR(X794=SUM(X795:X799),AND(X794="NA",SUM(X795:X799)=0),AND(X794="NS",SUM(X795:X799)=0)),IF(AND(X794="NA",SUM(X795:X799)=0),"NA",0),1)</f>
        <v>0</v>
      </c>
      <c r="CA794">
        <f>IF(OR(V794=SUM(V795:V799),AND(V794="NA",SUM(V795:V799)=0),AND(V794="NS",SUM(V795:V799)=0)),IF(AND(V794="NA",SUM(V795:V799)=0),"NA",0),1)</f>
        <v>0</v>
      </c>
    </row>
    <row r="795" spans="1:81" ht="15" customHeight="1">
      <c r="A795" s="71"/>
      <c r="B795" s="40"/>
      <c r="C795" s="355"/>
      <c r="D795" s="280"/>
      <c r="E795" s="256"/>
      <c r="F795" s="256"/>
      <c r="G795" s="281"/>
      <c r="H795" s="350" t="s">
        <v>491</v>
      </c>
      <c r="I795" s="267"/>
      <c r="J795" s="92"/>
      <c r="K795" s="410" t="s">
        <v>492</v>
      </c>
      <c r="L795" s="256"/>
      <c r="M795" s="256"/>
      <c r="N795" s="256"/>
      <c r="O795" s="256"/>
      <c r="P795" s="256"/>
      <c r="Q795" s="256"/>
      <c r="R795" s="256"/>
      <c r="S795" s="256"/>
      <c r="T795" s="256"/>
      <c r="U795" s="256"/>
      <c r="V795" s="220"/>
      <c r="W795" s="220"/>
      <c r="X795" s="220"/>
      <c r="Y795" s="220"/>
      <c r="Z795" s="220"/>
      <c r="AA795" s="220"/>
      <c r="AB795" s="220"/>
      <c r="AC795" s="220"/>
      <c r="AD795" s="220"/>
      <c r="AN795">
        <f>IF(Y794="NA",1,0)</f>
        <v>0</v>
      </c>
      <c r="AX795">
        <f>IF(AB794="NA",1,0)</f>
        <v>0</v>
      </c>
      <c r="BH795">
        <f>IF(W794="NA",1,0)</f>
        <v>0</v>
      </c>
      <c r="BR795">
        <f>IF(X794="NA",1,0)</f>
        <v>0</v>
      </c>
      <c r="CB795">
        <f>IF(V794="NA",1,0)</f>
        <v>0</v>
      </c>
    </row>
    <row r="796" spans="1:81" ht="36" customHeight="1">
      <c r="A796" s="71"/>
      <c r="B796" s="40"/>
      <c r="C796" s="355"/>
      <c r="D796" s="280"/>
      <c r="E796" s="256"/>
      <c r="F796" s="256"/>
      <c r="G796" s="281"/>
      <c r="H796" s="350" t="s">
        <v>493</v>
      </c>
      <c r="I796" s="267"/>
      <c r="J796" s="93"/>
      <c r="K796" s="410" t="s">
        <v>494</v>
      </c>
      <c r="L796" s="256"/>
      <c r="M796" s="256"/>
      <c r="N796" s="256"/>
      <c r="O796" s="256"/>
      <c r="P796" s="256"/>
      <c r="Q796" s="256"/>
      <c r="R796" s="256"/>
      <c r="S796" s="256"/>
      <c r="T796" s="256"/>
      <c r="U796" s="256"/>
      <c r="V796" s="220"/>
      <c r="W796" s="220"/>
      <c r="X796" s="220"/>
      <c r="Y796" s="220"/>
      <c r="Z796" s="220"/>
      <c r="AA796" s="220"/>
      <c r="AB796" s="220"/>
      <c r="AC796" s="220"/>
      <c r="AD796" s="220"/>
      <c r="AN796">
        <f>IF(Y794="NA",1,0)</f>
        <v>0</v>
      </c>
      <c r="AX796">
        <f>IF(AB794="NA",1,0)</f>
        <v>0</v>
      </c>
      <c r="BH796">
        <f>IF(W794="NA",1,0)</f>
        <v>0</v>
      </c>
      <c r="BR796">
        <f>IF(X794="NA",1,0)</f>
        <v>0</v>
      </c>
      <c r="CB796">
        <f>IF(V794="NA",1,0)</f>
        <v>0</v>
      </c>
    </row>
    <row r="797" spans="1:81" ht="15" customHeight="1">
      <c r="A797" s="71"/>
      <c r="B797" s="40"/>
      <c r="C797" s="355"/>
      <c r="D797" s="280"/>
      <c r="E797" s="256"/>
      <c r="F797" s="256"/>
      <c r="G797" s="281"/>
      <c r="H797" s="350" t="s">
        <v>495</v>
      </c>
      <c r="I797" s="267"/>
      <c r="J797" s="93"/>
      <c r="K797" s="410" t="s">
        <v>496</v>
      </c>
      <c r="L797" s="256"/>
      <c r="M797" s="256"/>
      <c r="N797" s="256"/>
      <c r="O797" s="256"/>
      <c r="P797" s="256"/>
      <c r="Q797" s="256"/>
      <c r="R797" s="256"/>
      <c r="S797" s="256"/>
      <c r="T797" s="256"/>
      <c r="U797" s="256"/>
      <c r="V797" s="220"/>
      <c r="W797" s="220"/>
      <c r="X797" s="220"/>
      <c r="Y797" s="220"/>
      <c r="Z797" s="220"/>
      <c r="AA797" s="220"/>
      <c r="AB797" s="220"/>
      <c r="AC797" s="220"/>
      <c r="AD797" s="220"/>
      <c r="AN797">
        <f>IF(Y794="NA",1,0)</f>
        <v>0</v>
      </c>
      <c r="AX797">
        <f>IF(AB794="NA",1,0)</f>
        <v>0</v>
      </c>
      <c r="BH797">
        <f>IF(W794="NA",1,0)</f>
        <v>0</v>
      </c>
      <c r="BR797">
        <f>IF(X794="NA",1,0)</f>
        <v>0</v>
      </c>
      <c r="CB797">
        <f>IF(V794="NA",1,0)</f>
        <v>0</v>
      </c>
    </row>
    <row r="798" spans="1:81" ht="15" customHeight="1">
      <c r="A798" s="71"/>
      <c r="B798" s="40"/>
      <c r="C798" s="355"/>
      <c r="D798" s="280"/>
      <c r="E798" s="256"/>
      <c r="F798" s="256"/>
      <c r="G798" s="281"/>
      <c r="H798" s="350" t="s">
        <v>497</v>
      </c>
      <c r="I798" s="267"/>
      <c r="J798" s="93"/>
      <c r="K798" s="410" t="s">
        <v>498</v>
      </c>
      <c r="L798" s="256"/>
      <c r="M798" s="256"/>
      <c r="N798" s="256"/>
      <c r="O798" s="256"/>
      <c r="P798" s="256"/>
      <c r="Q798" s="256"/>
      <c r="R798" s="256"/>
      <c r="S798" s="256"/>
      <c r="T798" s="256"/>
      <c r="U798" s="256"/>
      <c r="V798" s="220"/>
      <c r="W798" s="220"/>
      <c r="X798" s="220"/>
      <c r="Y798" s="220"/>
      <c r="Z798" s="220"/>
      <c r="AA798" s="220"/>
      <c r="AB798" s="220"/>
      <c r="AC798" s="220"/>
      <c r="AD798" s="220"/>
      <c r="AN798">
        <f>IF(Y794="NA",1,0)</f>
        <v>0</v>
      </c>
      <c r="AO798" t="e">
        <f>IF(Y798/Y794&gt;0.25,1,0)</f>
        <v>#DIV/0!</v>
      </c>
      <c r="AX798">
        <f>IF(AB794="NA",1,0)</f>
        <v>0</v>
      </c>
      <c r="AY798" t="e">
        <f>IF(AB798/AB794&gt;0.25,1,0)</f>
        <v>#DIV/0!</v>
      </c>
      <c r="BH798">
        <f>IF(W794="NA",1,0)</f>
        <v>0</v>
      </c>
      <c r="BI798" t="e">
        <f>IF(W798/W794&gt;0.25,1,0)</f>
        <v>#DIV/0!</v>
      </c>
      <c r="BR798">
        <f>IF(X794="NA",1,0)</f>
        <v>0</v>
      </c>
      <c r="BS798" t="e">
        <f>IF(X798/X794&gt;0.25,1,0)</f>
        <v>#DIV/0!</v>
      </c>
      <c r="CB798">
        <f>IF(V794="NA",1,0)</f>
        <v>0</v>
      </c>
      <c r="CC798" t="e">
        <f>IF(V798/V794&gt;0.25,1,0)</f>
        <v>#DIV/0!</v>
      </c>
    </row>
    <row r="799" spans="1:81" ht="15" customHeight="1">
      <c r="A799" s="71"/>
      <c r="B799" s="40"/>
      <c r="C799" s="355"/>
      <c r="D799" s="280"/>
      <c r="E799" s="256"/>
      <c r="F799" s="256"/>
      <c r="G799" s="281"/>
      <c r="H799" s="350" t="s">
        <v>499</v>
      </c>
      <c r="I799" s="267"/>
      <c r="J799" s="94"/>
      <c r="K799" s="410" t="s">
        <v>262</v>
      </c>
      <c r="L799" s="256"/>
      <c r="M799" s="256"/>
      <c r="N799" s="256"/>
      <c r="O799" s="256"/>
      <c r="P799" s="256"/>
      <c r="Q799" s="256"/>
      <c r="R799" s="256"/>
      <c r="S799" s="256"/>
      <c r="T799" s="256"/>
      <c r="U799" s="256"/>
      <c r="V799" s="220"/>
      <c r="W799" s="220"/>
      <c r="X799" s="220"/>
      <c r="Y799" s="220"/>
      <c r="Z799" s="220"/>
      <c r="AA799" s="220"/>
      <c r="AB799" s="220"/>
      <c r="AC799" s="220"/>
      <c r="AD799" s="220"/>
      <c r="AN799">
        <f>IF(Y794="NA",1,0)</f>
        <v>0</v>
      </c>
      <c r="AX799">
        <f>IF(AB794="NA",1,0)</f>
        <v>0</v>
      </c>
      <c r="BH799">
        <f>IF(W794="NA",1,0)</f>
        <v>0</v>
      </c>
      <c r="BR799">
        <f>IF(X794="NA",1,0)</f>
        <v>0</v>
      </c>
      <c r="CB799">
        <f>IF(V794="NA",1,0)</f>
        <v>0</v>
      </c>
    </row>
    <row r="800" spans="1:81" ht="15" customHeight="1">
      <c r="A800" s="71"/>
      <c r="B800" s="40"/>
      <c r="C800" s="355"/>
      <c r="D800" s="280"/>
      <c r="E800" s="256"/>
      <c r="F800" s="256"/>
      <c r="G800" s="281"/>
      <c r="H800" s="361" t="s">
        <v>500</v>
      </c>
      <c r="I800" s="267"/>
      <c r="J800" s="362" t="s">
        <v>501</v>
      </c>
      <c r="K800" s="266"/>
      <c r="L800" s="266"/>
      <c r="M800" s="266"/>
      <c r="N800" s="266"/>
      <c r="O800" s="266"/>
      <c r="P800" s="266"/>
      <c r="Q800" s="266"/>
      <c r="R800" s="266"/>
      <c r="S800" s="266"/>
      <c r="T800" s="266"/>
      <c r="U800" s="267"/>
      <c r="V800" s="220"/>
      <c r="W800" s="220"/>
      <c r="X800" s="220"/>
      <c r="Y800" s="220"/>
      <c r="Z800" s="220"/>
      <c r="AA800" s="220"/>
      <c r="AB800" s="220"/>
      <c r="AC800" s="220"/>
      <c r="AD800" s="220"/>
    </row>
    <row r="801" spans="1:80" ht="15" customHeight="1">
      <c r="A801" s="71"/>
      <c r="B801" s="40"/>
      <c r="C801" s="355"/>
      <c r="D801" s="280"/>
      <c r="E801" s="256"/>
      <c r="F801" s="256"/>
      <c r="G801" s="281"/>
      <c r="H801" s="361" t="s">
        <v>502</v>
      </c>
      <c r="I801" s="267"/>
      <c r="J801" s="362" t="s">
        <v>503</v>
      </c>
      <c r="K801" s="266"/>
      <c r="L801" s="266"/>
      <c r="M801" s="266"/>
      <c r="N801" s="266"/>
      <c r="O801" s="266"/>
      <c r="P801" s="266"/>
      <c r="Q801" s="266"/>
      <c r="R801" s="266"/>
      <c r="S801" s="266"/>
      <c r="T801" s="266"/>
      <c r="U801" s="267"/>
      <c r="V801" s="220"/>
      <c r="W801" s="220"/>
      <c r="X801" s="220"/>
      <c r="Y801" s="220"/>
      <c r="Z801" s="220"/>
      <c r="AA801" s="220"/>
      <c r="AB801" s="220"/>
      <c r="AC801" s="220"/>
      <c r="AD801" s="220"/>
    </row>
    <row r="802" spans="1:80" ht="24" customHeight="1">
      <c r="A802" s="71"/>
      <c r="B802" s="40"/>
      <c r="C802" s="355"/>
      <c r="D802" s="282"/>
      <c r="E802" s="272"/>
      <c r="F802" s="272"/>
      <c r="G802" s="283"/>
      <c r="H802" s="361" t="s">
        <v>504</v>
      </c>
      <c r="I802" s="267"/>
      <c r="J802" s="362" t="s">
        <v>505</v>
      </c>
      <c r="K802" s="266"/>
      <c r="L802" s="266"/>
      <c r="M802" s="266"/>
      <c r="N802" s="266"/>
      <c r="O802" s="266"/>
      <c r="P802" s="266"/>
      <c r="Q802" s="266"/>
      <c r="R802" s="266"/>
      <c r="S802" s="266"/>
      <c r="T802" s="266"/>
      <c r="U802" s="267"/>
      <c r="V802" s="220"/>
      <c r="W802" s="220"/>
      <c r="X802" s="220"/>
      <c r="Y802" s="220"/>
      <c r="Z802" s="220"/>
      <c r="AA802" s="220"/>
      <c r="AB802" s="220"/>
      <c r="AC802" s="220"/>
      <c r="AD802" s="220"/>
    </row>
    <row r="803" spans="1:80" ht="15" customHeight="1">
      <c r="A803" s="71"/>
      <c r="B803" s="40"/>
      <c r="C803" s="367" t="s">
        <v>506</v>
      </c>
      <c r="D803" s="411" t="s">
        <v>507</v>
      </c>
      <c r="E803" s="278"/>
      <c r="F803" s="278"/>
      <c r="G803" s="279"/>
      <c r="H803" s="361" t="s">
        <v>508</v>
      </c>
      <c r="I803" s="267"/>
      <c r="J803" s="362" t="s">
        <v>509</v>
      </c>
      <c r="K803" s="266"/>
      <c r="L803" s="266"/>
      <c r="M803" s="266"/>
      <c r="N803" s="266"/>
      <c r="O803" s="266"/>
      <c r="P803" s="266"/>
      <c r="Q803" s="266"/>
      <c r="R803" s="266"/>
      <c r="S803" s="266"/>
      <c r="T803" s="266"/>
      <c r="U803" s="267"/>
      <c r="V803" s="220"/>
      <c r="W803" s="220"/>
      <c r="X803" s="220"/>
      <c r="Y803" s="220"/>
      <c r="Z803" s="220"/>
      <c r="AA803" s="220"/>
      <c r="AB803" s="220"/>
      <c r="AC803" s="220"/>
      <c r="AD803" s="220"/>
      <c r="AM803">
        <f>IF(OR(Y803=SUM(Y804:Y821),AND(Y803="NA",SUM(Y804:Y821)=0),AND(Y803="NS",SUM(Y804:Y821)=0)),IF(AND(Y803="NA",SUM(Y804:Y821)=0),"NA",0),1)</f>
        <v>0</v>
      </c>
      <c r="AW803">
        <f>IF(OR(AB803=SUM(AB804:AB821),AND(AB803="NA",SUM(AB804:AB821)=0),AND(AB803="NS",SUM(AB804:AB821)=0)),IF(AND(AB803="NA",SUM(AB804:AB821)=0),"NA",0),1)</f>
        <v>0</v>
      </c>
      <c r="BG803">
        <f>IF(OR(W803=SUM(W804:W821),AND(W803="NA",SUM(W804:W821)=0),AND(W803="NS",SUM(W804:W821)=0)),IF(AND(W803="NA",SUM(W804:W821)=0),"NA",0),1)</f>
        <v>0</v>
      </c>
      <c r="BQ803">
        <f>IF(OR(X803=SUM(X804:X821),AND(X803="NA",SUM(X804:X821)=0),AND(X803="NS",SUM(X804:X821)=0)),IF(AND(X803="NA",SUM(X804:X821)=0),"NA",0),1)</f>
        <v>0</v>
      </c>
      <c r="CA803">
        <f>IF(OR(V803=SUM(V804:V821),AND(V803="NA",SUM(V804:V821)=0),AND(V803="NS",SUM(V804:V821)=0)),IF(AND(V803="NA",SUM(V804:V821)=0),"NA",0),1)</f>
        <v>0</v>
      </c>
    </row>
    <row r="804" spans="1:80" ht="15" customHeight="1">
      <c r="A804" s="71"/>
      <c r="B804" s="40"/>
      <c r="C804" s="355"/>
      <c r="D804" s="280"/>
      <c r="E804" s="256"/>
      <c r="F804" s="256"/>
      <c r="G804" s="281"/>
      <c r="H804" s="350" t="s">
        <v>510</v>
      </c>
      <c r="I804" s="267"/>
      <c r="J804" s="92"/>
      <c r="K804" s="410" t="s">
        <v>511</v>
      </c>
      <c r="L804" s="256"/>
      <c r="M804" s="256"/>
      <c r="N804" s="256"/>
      <c r="O804" s="256"/>
      <c r="P804" s="256"/>
      <c r="Q804" s="256"/>
      <c r="R804" s="256"/>
      <c r="S804" s="256"/>
      <c r="T804" s="256"/>
      <c r="U804" s="256"/>
      <c r="V804" s="220"/>
      <c r="W804" s="220"/>
      <c r="X804" s="220"/>
      <c r="Y804" s="220"/>
      <c r="Z804" s="220"/>
      <c r="AA804" s="220"/>
      <c r="AB804" s="220"/>
      <c r="AC804" s="220"/>
      <c r="AD804" s="220"/>
      <c r="AN804">
        <f>IF(Y803="NA",1,0)</f>
        <v>0</v>
      </c>
      <c r="AX804">
        <f>IF(AB803="NA",1,0)</f>
        <v>0</v>
      </c>
      <c r="BH804">
        <f>IF(W803="NA",1,0)</f>
        <v>0</v>
      </c>
      <c r="BR804">
        <f>IF(X803="NA",1,0)</f>
        <v>0</v>
      </c>
      <c r="CB804">
        <f>IF(V803="NA",1,0)</f>
        <v>0</v>
      </c>
    </row>
    <row r="805" spans="1:80" ht="15" customHeight="1">
      <c r="A805" s="71"/>
      <c r="B805" s="40"/>
      <c r="C805" s="355"/>
      <c r="D805" s="280"/>
      <c r="E805" s="256"/>
      <c r="F805" s="256"/>
      <c r="G805" s="281"/>
      <c r="H805" s="369" t="s">
        <v>512</v>
      </c>
      <c r="I805" s="267"/>
      <c r="J805" s="93"/>
      <c r="K805" s="410" t="s">
        <v>513</v>
      </c>
      <c r="L805" s="256"/>
      <c r="M805" s="256"/>
      <c r="N805" s="256"/>
      <c r="O805" s="256"/>
      <c r="P805" s="256"/>
      <c r="Q805" s="256"/>
      <c r="R805" s="256"/>
      <c r="S805" s="256"/>
      <c r="T805" s="256"/>
      <c r="U805" s="256"/>
      <c r="V805" s="220"/>
      <c r="W805" s="220"/>
      <c r="X805" s="220"/>
      <c r="Y805" s="220"/>
      <c r="Z805" s="220"/>
      <c r="AA805" s="220"/>
      <c r="AB805" s="220"/>
      <c r="AC805" s="220"/>
      <c r="AD805" s="220"/>
      <c r="AN805">
        <f>IF(Y803="NA",1,0)</f>
        <v>0</v>
      </c>
      <c r="AX805">
        <f>IF(AB803="NA",1,0)</f>
        <v>0</v>
      </c>
      <c r="BH805">
        <f>IF(W803="NA",1,0)</f>
        <v>0</v>
      </c>
      <c r="BR805">
        <f>IF(X803="NA",1,0)</f>
        <v>0</v>
      </c>
      <c r="CB805">
        <f>IF(V803="NA",1,0)</f>
        <v>0</v>
      </c>
    </row>
    <row r="806" spans="1:80" ht="15" customHeight="1">
      <c r="A806" s="71"/>
      <c r="B806" s="40"/>
      <c r="C806" s="355"/>
      <c r="D806" s="280"/>
      <c r="E806" s="256"/>
      <c r="F806" s="256"/>
      <c r="G806" s="281"/>
      <c r="H806" s="369" t="s">
        <v>514</v>
      </c>
      <c r="I806" s="267"/>
      <c r="J806" s="93"/>
      <c r="K806" s="410" t="s">
        <v>515</v>
      </c>
      <c r="L806" s="256"/>
      <c r="M806" s="256"/>
      <c r="N806" s="256"/>
      <c r="O806" s="256"/>
      <c r="P806" s="256"/>
      <c r="Q806" s="256"/>
      <c r="R806" s="256"/>
      <c r="S806" s="256"/>
      <c r="T806" s="256"/>
      <c r="U806" s="256"/>
      <c r="V806" s="220"/>
      <c r="W806" s="220"/>
      <c r="X806" s="220"/>
      <c r="Y806" s="220"/>
      <c r="Z806" s="220"/>
      <c r="AA806" s="220"/>
      <c r="AB806" s="220"/>
      <c r="AC806" s="220"/>
      <c r="AD806" s="220"/>
      <c r="AN806">
        <f>IF(Y803="NA",1,0)</f>
        <v>0</v>
      </c>
      <c r="AX806">
        <f>IF(AB803="NA",1,0)</f>
        <v>0</v>
      </c>
      <c r="BH806">
        <f>IF(W803="NA",1,0)</f>
        <v>0</v>
      </c>
      <c r="BR806">
        <f>IF(X803="NA",1,0)</f>
        <v>0</v>
      </c>
      <c r="CB806">
        <f>IF(V803="NA",1,0)</f>
        <v>0</v>
      </c>
    </row>
    <row r="807" spans="1:80" ht="15" customHeight="1">
      <c r="A807" s="71"/>
      <c r="B807" s="40"/>
      <c r="C807" s="355"/>
      <c r="D807" s="280"/>
      <c r="E807" s="256"/>
      <c r="F807" s="256"/>
      <c r="G807" s="281"/>
      <c r="H807" s="369" t="s">
        <v>516</v>
      </c>
      <c r="I807" s="267"/>
      <c r="J807" s="93"/>
      <c r="K807" s="410" t="s">
        <v>517</v>
      </c>
      <c r="L807" s="256"/>
      <c r="M807" s="256"/>
      <c r="N807" s="256"/>
      <c r="O807" s="256"/>
      <c r="P807" s="256"/>
      <c r="Q807" s="256"/>
      <c r="R807" s="256"/>
      <c r="S807" s="256"/>
      <c r="T807" s="256"/>
      <c r="U807" s="256"/>
      <c r="V807" s="220"/>
      <c r="W807" s="220"/>
      <c r="X807" s="220"/>
      <c r="Y807" s="220"/>
      <c r="Z807" s="220"/>
      <c r="AA807" s="220"/>
      <c r="AB807" s="220"/>
      <c r="AC807" s="220"/>
      <c r="AD807" s="220"/>
      <c r="AN807">
        <f>IF(Y803="NA",1,0)</f>
        <v>0</v>
      </c>
      <c r="AX807">
        <f>IF(AB803="NA",1,0)</f>
        <v>0</v>
      </c>
      <c r="BH807">
        <f>IF(W803="NA",1,0)</f>
        <v>0</v>
      </c>
      <c r="BR807">
        <f>IF(X803="NA",1,0)</f>
        <v>0</v>
      </c>
      <c r="CB807">
        <f>IF(V803="NA",1,0)</f>
        <v>0</v>
      </c>
    </row>
    <row r="808" spans="1:80" ht="15" customHeight="1">
      <c r="A808" s="71"/>
      <c r="B808" s="40"/>
      <c r="C808" s="355"/>
      <c r="D808" s="280"/>
      <c r="E808" s="256"/>
      <c r="F808" s="256"/>
      <c r="G808" s="281"/>
      <c r="H808" s="369" t="s">
        <v>518</v>
      </c>
      <c r="I808" s="267"/>
      <c r="J808" s="93"/>
      <c r="K808" s="410" t="s">
        <v>519</v>
      </c>
      <c r="L808" s="256"/>
      <c r="M808" s="256"/>
      <c r="N808" s="256"/>
      <c r="O808" s="256"/>
      <c r="P808" s="256"/>
      <c r="Q808" s="256"/>
      <c r="R808" s="256"/>
      <c r="S808" s="256"/>
      <c r="T808" s="256"/>
      <c r="U808" s="256"/>
      <c r="V808" s="220"/>
      <c r="W808" s="220"/>
      <c r="X808" s="220"/>
      <c r="Y808" s="220"/>
      <c r="Z808" s="220"/>
      <c r="AA808" s="220"/>
      <c r="AB808" s="220"/>
      <c r="AC808" s="220"/>
      <c r="AD808" s="220"/>
      <c r="AN808">
        <f>IF(Y803="NA",1,0)</f>
        <v>0</v>
      </c>
      <c r="AX808">
        <f>IF(AB803="NA",1,0)</f>
        <v>0</v>
      </c>
      <c r="BH808">
        <f>IF(W803="NA",1,0)</f>
        <v>0</v>
      </c>
      <c r="BR808">
        <f>IF(X803="NA",1,0)</f>
        <v>0</v>
      </c>
      <c r="CB808">
        <f>IF(V803="NA",1,0)</f>
        <v>0</v>
      </c>
    </row>
    <row r="809" spans="1:80" ht="15" customHeight="1">
      <c r="A809" s="71"/>
      <c r="B809" s="40"/>
      <c r="C809" s="355"/>
      <c r="D809" s="280"/>
      <c r="E809" s="256"/>
      <c r="F809" s="256"/>
      <c r="G809" s="281"/>
      <c r="H809" s="369" t="s">
        <v>520</v>
      </c>
      <c r="I809" s="267"/>
      <c r="J809" s="93"/>
      <c r="K809" s="410" t="s">
        <v>521</v>
      </c>
      <c r="L809" s="256"/>
      <c r="M809" s="256"/>
      <c r="N809" s="256"/>
      <c r="O809" s="256"/>
      <c r="P809" s="256"/>
      <c r="Q809" s="256"/>
      <c r="R809" s="256"/>
      <c r="S809" s="256"/>
      <c r="T809" s="256"/>
      <c r="U809" s="256"/>
      <c r="V809" s="220"/>
      <c r="W809" s="220"/>
      <c r="X809" s="220"/>
      <c r="Y809" s="220"/>
      <c r="Z809" s="220"/>
      <c r="AA809" s="220"/>
      <c r="AB809" s="220"/>
      <c r="AC809" s="220"/>
      <c r="AD809" s="220"/>
      <c r="AN809">
        <f>IF(Y803="NA",1,0)</f>
        <v>0</v>
      </c>
      <c r="AX809">
        <f>IF(AB803="NA",1,0)</f>
        <v>0</v>
      </c>
      <c r="BH809">
        <f>IF(W803="NA",1,0)</f>
        <v>0</v>
      </c>
      <c r="BR809">
        <f>IF(X803="NA",1,0)</f>
        <v>0</v>
      </c>
      <c r="CB809">
        <f>IF(V803="NA",1,0)</f>
        <v>0</v>
      </c>
    </row>
    <row r="810" spans="1:80" ht="15" customHeight="1">
      <c r="A810" s="71"/>
      <c r="B810" s="40"/>
      <c r="C810" s="355"/>
      <c r="D810" s="280"/>
      <c r="E810" s="256"/>
      <c r="F810" s="256"/>
      <c r="G810" s="281"/>
      <c r="H810" s="369" t="s">
        <v>522</v>
      </c>
      <c r="I810" s="267"/>
      <c r="J810" s="93"/>
      <c r="K810" s="410" t="s">
        <v>523</v>
      </c>
      <c r="L810" s="256"/>
      <c r="M810" s="256"/>
      <c r="N810" s="256"/>
      <c r="O810" s="256"/>
      <c r="P810" s="256"/>
      <c r="Q810" s="256"/>
      <c r="R810" s="256"/>
      <c r="S810" s="256"/>
      <c r="T810" s="256"/>
      <c r="U810" s="256"/>
      <c r="V810" s="220"/>
      <c r="W810" s="220"/>
      <c r="X810" s="220"/>
      <c r="Y810" s="220"/>
      <c r="Z810" s="220"/>
      <c r="AA810" s="220"/>
      <c r="AB810" s="220"/>
      <c r="AC810" s="220"/>
      <c r="AD810" s="220"/>
      <c r="AN810">
        <f>IF(Y803="NA",1,0)</f>
        <v>0</v>
      </c>
      <c r="AX810">
        <f>IF(AB803="NA",1,0)</f>
        <v>0</v>
      </c>
      <c r="BH810">
        <f>IF(W803="NA",1,0)</f>
        <v>0</v>
      </c>
      <c r="BR810">
        <f>IF(X803="NA",1,0)</f>
        <v>0</v>
      </c>
      <c r="CB810">
        <f>IF(V803="NA",1,0)</f>
        <v>0</v>
      </c>
    </row>
    <row r="811" spans="1:80" ht="15" customHeight="1">
      <c r="A811" s="71"/>
      <c r="B811" s="40"/>
      <c r="C811" s="355"/>
      <c r="D811" s="280"/>
      <c r="E811" s="256"/>
      <c r="F811" s="256"/>
      <c r="G811" s="281"/>
      <c r="H811" s="369" t="s">
        <v>524</v>
      </c>
      <c r="I811" s="267"/>
      <c r="J811" s="93"/>
      <c r="K811" s="410" t="s">
        <v>525</v>
      </c>
      <c r="L811" s="256"/>
      <c r="M811" s="256"/>
      <c r="N811" s="256"/>
      <c r="O811" s="256"/>
      <c r="P811" s="256"/>
      <c r="Q811" s="256"/>
      <c r="R811" s="256"/>
      <c r="S811" s="256"/>
      <c r="T811" s="256"/>
      <c r="U811" s="256"/>
      <c r="V811" s="220"/>
      <c r="W811" s="220"/>
      <c r="X811" s="220"/>
      <c r="Y811" s="220"/>
      <c r="Z811" s="220"/>
      <c r="AA811" s="220"/>
      <c r="AB811" s="220"/>
      <c r="AC811" s="220"/>
      <c r="AD811" s="220"/>
      <c r="AN811">
        <f>IF(Y803="NA",1,0)</f>
        <v>0</v>
      </c>
      <c r="AX811">
        <f>IF(AB803="NA",1,0)</f>
        <v>0</v>
      </c>
      <c r="BH811">
        <f>IF(W803="NA",1,0)</f>
        <v>0</v>
      </c>
      <c r="BR811">
        <f>IF(X803="NA",1,0)</f>
        <v>0</v>
      </c>
      <c r="CB811">
        <f>IF(V803="NA",1,0)</f>
        <v>0</v>
      </c>
    </row>
    <row r="812" spans="1:80" ht="15" customHeight="1">
      <c r="A812" s="71"/>
      <c r="B812" s="40"/>
      <c r="C812" s="355"/>
      <c r="D812" s="280"/>
      <c r="E812" s="256"/>
      <c r="F812" s="256"/>
      <c r="G812" s="281"/>
      <c r="H812" s="369" t="s">
        <v>526</v>
      </c>
      <c r="I812" s="267"/>
      <c r="J812" s="93"/>
      <c r="K812" s="410" t="s">
        <v>527</v>
      </c>
      <c r="L812" s="256"/>
      <c r="M812" s="256"/>
      <c r="N812" s="256"/>
      <c r="O812" s="256"/>
      <c r="P812" s="256"/>
      <c r="Q812" s="256"/>
      <c r="R812" s="256"/>
      <c r="S812" s="256"/>
      <c r="T812" s="256"/>
      <c r="U812" s="256"/>
      <c r="V812" s="220"/>
      <c r="W812" s="220"/>
      <c r="X812" s="220"/>
      <c r="Y812" s="220"/>
      <c r="Z812" s="220"/>
      <c r="AA812" s="220"/>
      <c r="AB812" s="220"/>
      <c r="AC812" s="220"/>
      <c r="AD812" s="220"/>
      <c r="AN812">
        <f>IF(Y803="NA",1,0)</f>
        <v>0</v>
      </c>
      <c r="AX812">
        <f>IF(AB803="NA",1,0)</f>
        <v>0</v>
      </c>
      <c r="BH812">
        <f>IF(W803="NA",1,0)</f>
        <v>0</v>
      </c>
      <c r="BR812">
        <f>IF(X803="NA",1,0)</f>
        <v>0</v>
      </c>
      <c r="CB812">
        <f>IF(V803="NA",1,0)</f>
        <v>0</v>
      </c>
    </row>
    <row r="813" spans="1:80" ht="15" customHeight="1">
      <c r="A813" s="71"/>
      <c r="B813" s="40"/>
      <c r="C813" s="355"/>
      <c r="D813" s="280"/>
      <c r="E813" s="256"/>
      <c r="F813" s="256"/>
      <c r="G813" s="281"/>
      <c r="H813" s="369" t="s">
        <v>528</v>
      </c>
      <c r="I813" s="267"/>
      <c r="J813" s="93"/>
      <c r="K813" s="410" t="s">
        <v>529</v>
      </c>
      <c r="L813" s="256"/>
      <c r="M813" s="256"/>
      <c r="N813" s="256"/>
      <c r="O813" s="256"/>
      <c r="P813" s="256"/>
      <c r="Q813" s="256"/>
      <c r="R813" s="256"/>
      <c r="S813" s="256"/>
      <c r="T813" s="256"/>
      <c r="U813" s="256"/>
      <c r="V813" s="220"/>
      <c r="W813" s="220"/>
      <c r="X813" s="220"/>
      <c r="Y813" s="220"/>
      <c r="Z813" s="220"/>
      <c r="AA813" s="220"/>
      <c r="AB813" s="220"/>
      <c r="AC813" s="220"/>
      <c r="AD813" s="220"/>
      <c r="AN813">
        <f>IF(Y803="NA",1,0)</f>
        <v>0</v>
      </c>
      <c r="AX813">
        <f>IF(AB803="NA",1,0)</f>
        <v>0</v>
      </c>
      <c r="BH813">
        <f>IF(W803="NA",1,0)</f>
        <v>0</v>
      </c>
      <c r="BR813">
        <f>IF(X803="NA",1,0)</f>
        <v>0</v>
      </c>
      <c r="CB813">
        <f>IF(V803="NA",1,0)</f>
        <v>0</v>
      </c>
    </row>
    <row r="814" spans="1:80" ht="15" customHeight="1">
      <c r="A814" s="71"/>
      <c r="B814" s="40"/>
      <c r="C814" s="355"/>
      <c r="D814" s="280"/>
      <c r="E814" s="256"/>
      <c r="F814" s="256"/>
      <c r="G814" s="281"/>
      <c r="H814" s="369" t="s">
        <v>530</v>
      </c>
      <c r="I814" s="267"/>
      <c r="J814" s="93"/>
      <c r="K814" s="410" t="s">
        <v>531</v>
      </c>
      <c r="L814" s="256"/>
      <c r="M814" s="256"/>
      <c r="N814" s="256"/>
      <c r="O814" s="256"/>
      <c r="P814" s="256"/>
      <c r="Q814" s="256"/>
      <c r="R814" s="256"/>
      <c r="S814" s="256"/>
      <c r="T814" s="256"/>
      <c r="U814" s="256"/>
      <c r="V814" s="220"/>
      <c r="W814" s="220"/>
      <c r="X814" s="220"/>
      <c r="Y814" s="220"/>
      <c r="Z814" s="220"/>
      <c r="AA814" s="220"/>
      <c r="AB814" s="220"/>
      <c r="AC814" s="220"/>
      <c r="AD814" s="220"/>
      <c r="AN814">
        <f>IF(Y803="NA",1,0)</f>
        <v>0</v>
      </c>
      <c r="AX814">
        <f>IF(AB803="NA",1,0)</f>
        <v>0</v>
      </c>
      <c r="BH814">
        <f>IF(W803="NA",1,0)</f>
        <v>0</v>
      </c>
      <c r="BR814">
        <f>IF(X803="NA",1,0)</f>
        <v>0</v>
      </c>
      <c r="CB814">
        <f>IF(V803="NA",1,0)</f>
        <v>0</v>
      </c>
    </row>
    <row r="815" spans="1:80" ht="15" customHeight="1">
      <c r="A815" s="71"/>
      <c r="B815" s="40"/>
      <c r="C815" s="355"/>
      <c r="D815" s="280"/>
      <c r="E815" s="256"/>
      <c r="F815" s="256"/>
      <c r="G815" s="281"/>
      <c r="H815" s="369" t="s">
        <v>532</v>
      </c>
      <c r="I815" s="267"/>
      <c r="J815" s="93"/>
      <c r="K815" s="410" t="s">
        <v>533</v>
      </c>
      <c r="L815" s="256"/>
      <c r="M815" s="256"/>
      <c r="N815" s="256"/>
      <c r="O815" s="256"/>
      <c r="P815" s="256"/>
      <c r="Q815" s="256"/>
      <c r="R815" s="256"/>
      <c r="S815" s="256"/>
      <c r="T815" s="256"/>
      <c r="U815" s="256"/>
      <c r="V815" s="220"/>
      <c r="W815" s="220"/>
      <c r="X815" s="220"/>
      <c r="Y815" s="220"/>
      <c r="Z815" s="220"/>
      <c r="AA815" s="220"/>
      <c r="AB815" s="220"/>
      <c r="AC815" s="220"/>
      <c r="AD815" s="220"/>
      <c r="AN815">
        <f>IF(Y803="NA",1,0)</f>
        <v>0</v>
      </c>
      <c r="AX815">
        <f>IF(AB803="NA",1,0)</f>
        <v>0</v>
      </c>
      <c r="BH815">
        <f>IF(W803="NA",1,0)</f>
        <v>0</v>
      </c>
      <c r="BR815">
        <f>IF(X803="NA",1,0)</f>
        <v>0</v>
      </c>
      <c r="CB815">
        <f>IF(V803="NA",1,0)</f>
        <v>0</v>
      </c>
    </row>
    <row r="816" spans="1:80" ht="15" customHeight="1">
      <c r="A816" s="71"/>
      <c r="B816" s="40"/>
      <c r="C816" s="355"/>
      <c r="D816" s="280"/>
      <c r="E816" s="256"/>
      <c r="F816" s="256"/>
      <c r="G816" s="281"/>
      <c r="H816" s="369" t="s">
        <v>534</v>
      </c>
      <c r="I816" s="267"/>
      <c r="J816" s="93"/>
      <c r="K816" s="410" t="s">
        <v>535</v>
      </c>
      <c r="L816" s="256"/>
      <c r="M816" s="256"/>
      <c r="N816" s="256"/>
      <c r="O816" s="256"/>
      <c r="P816" s="256"/>
      <c r="Q816" s="256"/>
      <c r="R816" s="256"/>
      <c r="S816" s="256"/>
      <c r="T816" s="256"/>
      <c r="U816" s="256"/>
      <c r="V816" s="220"/>
      <c r="W816" s="220"/>
      <c r="X816" s="220"/>
      <c r="Y816" s="220"/>
      <c r="Z816" s="220"/>
      <c r="AA816" s="220"/>
      <c r="AB816" s="220"/>
      <c r="AC816" s="220"/>
      <c r="AD816" s="220"/>
      <c r="AN816">
        <f>IF(Y803="NA",1,0)</f>
        <v>0</v>
      </c>
      <c r="AX816">
        <f>IF(AB803="NA",1,0)</f>
        <v>0</v>
      </c>
      <c r="BH816">
        <f>IF(W803="NA",1,0)</f>
        <v>0</v>
      </c>
      <c r="BR816">
        <f>IF(X803="NA",1,0)</f>
        <v>0</v>
      </c>
      <c r="CB816">
        <f>IF(V803="NA",1,0)</f>
        <v>0</v>
      </c>
    </row>
    <row r="817" spans="1:81" ht="15" customHeight="1">
      <c r="A817" s="71"/>
      <c r="B817" s="40"/>
      <c r="C817" s="355"/>
      <c r="D817" s="280"/>
      <c r="E817" s="256"/>
      <c r="F817" s="256"/>
      <c r="G817" s="281"/>
      <c r="H817" s="369" t="s">
        <v>536</v>
      </c>
      <c r="I817" s="267"/>
      <c r="J817" s="93"/>
      <c r="K817" s="410" t="s">
        <v>537</v>
      </c>
      <c r="L817" s="256"/>
      <c r="M817" s="256"/>
      <c r="N817" s="256"/>
      <c r="O817" s="256"/>
      <c r="P817" s="256"/>
      <c r="Q817" s="256"/>
      <c r="R817" s="256"/>
      <c r="S817" s="256"/>
      <c r="T817" s="256"/>
      <c r="U817" s="256"/>
      <c r="V817" s="220"/>
      <c r="W817" s="220"/>
      <c r="X817" s="220"/>
      <c r="Y817" s="220"/>
      <c r="Z817" s="220"/>
      <c r="AA817" s="220"/>
      <c r="AB817" s="220"/>
      <c r="AC817" s="220"/>
      <c r="AD817" s="220"/>
      <c r="AN817">
        <f>IF(Y803="NA",1,0)</f>
        <v>0</v>
      </c>
      <c r="AX817">
        <f>IF(AB803="NA",1,0)</f>
        <v>0</v>
      </c>
      <c r="BH817">
        <f>IF(W803="NA",1,0)</f>
        <v>0</v>
      </c>
      <c r="BR817">
        <f>IF(X803="NA",1,0)</f>
        <v>0</v>
      </c>
      <c r="CB817">
        <f>IF(V803="NA",1,0)</f>
        <v>0</v>
      </c>
    </row>
    <row r="818" spans="1:81" ht="15" customHeight="1">
      <c r="A818" s="71"/>
      <c r="B818" s="40"/>
      <c r="C818" s="355"/>
      <c r="D818" s="280"/>
      <c r="E818" s="256"/>
      <c r="F818" s="256"/>
      <c r="G818" s="281"/>
      <c r="H818" s="369" t="s">
        <v>538</v>
      </c>
      <c r="I818" s="267"/>
      <c r="J818" s="93"/>
      <c r="K818" s="410" t="s">
        <v>539</v>
      </c>
      <c r="L818" s="256"/>
      <c r="M818" s="256"/>
      <c r="N818" s="256"/>
      <c r="O818" s="256"/>
      <c r="P818" s="256"/>
      <c r="Q818" s="256"/>
      <c r="R818" s="256"/>
      <c r="S818" s="256"/>
      <c r="T818" s="256"/>
      <c r="U818" s="256"/>
      <c r="V818" s="220"/>
      <c r="W818" s="220"/>
      <c r="X818" s="220"/>
      <c r="Y818" s="220"/>
      <c r="Z818" s="220"/>
      <c r="AA818" s="220"/>
      <c r="AB818" s="220"/>
      <c r="AC818" s="220"/>
      <c r="AD818" s="220"/>
      <c r="AN818">
        <f>IF(Y803="NA",1,0)</f>
        <v>0</v>
      </c>
      <c r="AX818">
        <f>IF(AB803="NA",1,0)</f>
        <v>0</v>
      </c>
      <c r="BH818">
        <f>IF(W803="NA",1,0)</f>
        <v>0</v>
      </c>
      <c r="BR818">
        <f>IF(X803="NA",1,0)</f>
        <v>0</v>
      </c>
      <c r="CB818">
        <f>IF(V803="NA",1,0)</f>
        <v>0</v>
      </c>
    </row>
    <row r="819" spans="1:81" ht="15" customHeight="1">
      <c r="A819" s="71"/>
      <c r="B819" s="40"/>
      <c r="C819" s="355"/>
      <c r="D819" s="280"/>
      <c r="E819" s="256"/>
      <c r="F819" s="256"/>
      <c r="G819" s="281"/>
      <c r="H819" s="369" t="s">
        <v>540</v>
      </c>
      <c r="I819" s="267"/>
      <c r="J819" s="93"/>
      <c r="K819" s="410" t="s">
        <v>541</v>
      </c>
      <c r="L819" s="256"/>
      <c r="M819" s="256"/>
      <c r="N819" s="256"/>
      <c r="O819" s="256"/>
      <c r="P819" s="256"/>
      <c r="Q819" s="256"/>
      <c r="R819" s="256"/>
      <c r="S819" s="256"/>
      <c r="T819" s="256"/>
      <c r="U819" s="256"/>
      <c r="V819" s="220"/>
      <c r="W819" s="220"/>
      <c r="X819" s="220"/>
      <c r="Y819" s="220"/>
      <c r="Z819" s="220"/>
      <c r="AA819" s="220"/>
      <c r="AB819" s="220"/>
      <c r="AC819" s="220"/>
      <c r="AD819" s="220"/>
      <c r="AN819">
        <f>IF(Y803="NA",1,0)</f>
        <v>0</v>
      </c>
      <c r="AX819">
        <f>IF(AB803="NA",1,0)</f>
        <v>0</v>
      </c>
      <c r="BH819">
        <f>IF(W803="NA",1,0)</f>
        <v>0</v>
      </c>
      <c r="BR819">
        <f>IF(X803="NA",1,0)</f>
        <v>0</v>
      </c>
      <c r="CB819">
        <f>IF(V803="NA",1,0)</f>
        <v>0</v>
      </c>
    </row>
    <row r="820" spans="1:81" ht="15" customHeight="1">
      <c r="A820" s="71"/>
      <c r="B820" s="40"/>
      <c r="C820" s="355"/>
      <c r="D820" s="280"/>
      <c r="E820" s="256"/>
      <c r="F820" s="256"/>
      <c r="G820" s="281"/>
      <c r="H820" s="369" t="s">
        <v>542</v>
      </c>
      <c r="I820" s="267"/>
      <c r="J820" s="93"/>
      <c r="K820" s="410" t="s">
        <v>543</v>
      </c>
      <c r="L820" s="256"/>
      <c r="M820" s="256"/>
      <c r="N820" s="256"/>
      <c r="O820" s="256"/>
      <c r="P820" s="256"/>
      <c r="Q820" s="256"/>
      <c r="R820" s="256"/>
      <c r="S820" s="256"/>
      <c r="T820" s="256"/>
      <c r="U820" s="256"/>
      <c r="V820" s="220"/>
      <c r="W820" s="220"/>
      <c r="X820" s="220"/>
      <c r="Y820" s="220"/>
      <c r="Z820" s="220"/>
      <c r="AA820" s="220"/>
      <c r="AB820" s="220"/>
      <c r="AC820" s="220"/>
      <c r="AD820" s="220"/>
      <c r="AN820">
        <f>IF(Y803="NA",1,0)</f>
        <v>0</v>
      </c>
      <c r="AO820" t="e">
        <f>IF(Y820/Y803&gt;0.25,1,0)</f>
        <v>#DIV/0!</v>
      </c>
      <c r="AX820">
        <f>IF(AB803="NA",1,0)</f>
        <v>0</v>
      </c>
      <c r="AY820" t="e">
        <f>IF(AB820/AB803&gt;0.25,1,0)</f>
        <v>#DIV/0!</v>
      </c>
      <c r="BH820">
        <f>IF(W803="NA",1,0)</f>
        <v>0</v>
      </c>
      <c r="BI820" t="e">
        <f>IF(W820/W803&gt;0.25,1,0)</f>
        <v>#DIV/0!</v>
      </c>
      <c r="BR820">
        <f>IF(X803="NA",1,0)</f>
        <v>0</v>
      </c>
      <c r="BS820" t="e">
        <f>IF(X820/X803&gt;0.25,1,0)</f>
        <v>#DIV/0!</v>
      </c>
      <c r="CB820">
        <f>IF(V803="NA",1,0)</f>
        <v>0</v>
      </c>
      <c r="CC820" t="e">
        <f>IF(V820/V803&gt;0.25,1,0)</f>
        <v>#DIV/0!</v>
      </c>
    </row>
    <row r="821" spans="1:81" ht="15" customHeight="1">
      <c r="A821" s="71"/>
      <c r="B821" s="40"/>
      <c r="C821" s="355"/>
      <c r="D821" s="280"/>
      <c r="E821" s="256"/>
      <c r="F821" s="256"/>
      <c r="G821" s="281"/>
      <c r="H821" s="369" t="s">
        <v>544</v>
      </c>
      <c r="I821" s="267"/>
      <c r="J821" s="94"/>
      <c r="K821" s="410" t="s">
        <v>262</v>
      </c>
      <c r="L821" s="256"/>
      <c r="M821" s="256"/>
      <c r="N821" s="256"/>
      <c r="O821" s="256"/>
      <c r="P821" s="256"/>
      <c r="Q821" s="256"/>
      <c r="R821" s="256"/>
      <c r="S821" s="256"/>
      <c r="T821" s="256"/>
      <c r="U821" s="256"/>
      <c r="V821" s="220"/>
      <c r="W821" s="220"/>
      <c r="X821" s="220"/>
      <c r="Y821" s="220"/>
      <c r="Z821" s="220"/>
      <c r="AA821" s="220"/>
      <c r="AB821" s="220"/>
      <c r="AC821" s="220"/>
      <c r="AD821" s="220"/>
      <c r="AN821">
        <f>IF(Y803="NA",1,0)</f>
        <v>0</v>
      </c>
      <c r="AX821">
        <f>IF(AB803="NA",1,0)</f>
        <v>0</v>
      </c>
      <c r="BH821">
        <f>IF(W803="NA",1,0)</f>
        <v>0</v>
      </c>
      <c r="BR821">
        <f>IF(X803="NA",1,0)</f>
        <v>0</v>
      </c>
      <c r="CB821">
        <f>IF(V803="NA",1,0)</f>
        <v>0</v>
      </c>
    </row>
    <row r="822" spans="1:81" ht="15" customHeight="1">
      <c r="A822" s="71"/>
      <c r="B822" s="40"/>
      <c r="C822" s="355"/>
      <c r="D822" s="280"/>
      <c r="E822" s="256"/>
      <c r="F822" s="256"/>
      <c r="G822" s="281"/>
      <c r="H822" s="361" t="s">
        <v>545</v>
      </c>
      <c r="I822" s="267"/>
      <c r="J822" s="362" t="s">
        <v>546</v>
      </c>
      <c r="K822" s="266"/>
      <c r="L822" s="266"/>
      <c r="M822" s="266"/>
      <c r="N822" s="266"/>
      <c r="O822" s="266"/>
      <c r="P822" s="266"/>
      <c r="Q822" s="266"/>
      <c r="R822" s="266"/>
      <c r="S822" s="266"/>
      <c r="T822" s="266"/>
      <c r="U822" s="267"/>
      <c r="V822" s="220"/>
      <c r="W822" s="220"/>
      <c r="X822" s="220"/>
      <c r="Y822" s="220"/>
      <c r="Z822" s="220"/>
      <c r="AA822" s="220"/>
      <c r="AB822" s="220"/>
      <c r="AC822" s="220"/>
      <c r="AD822" s="220"/>
      <c r="AM822">
        <f>IF(OR(Y822=SUM(Y823:Y827),AND(Y822="NA",SUM(Y823:Y827)=0),AND(Y822="NS",SUM(Y823:Y827)=0)),IF(AND(Y822="NA",SUM(Y823:Y827)=0),"NA",0),1)</f>
        <v>0</v>
      </c>
      <c r="AW822">
        <f>IF(OR(AB822=SUM(AB823:AB827),AND(AB822="NA",SUM(AB823:AB827)=0),AND(AB822="NS",SUM(AB823:AB827)=0)),IF(AND(AB822="NA",SUM(AB823:AB827)=0),"NA",0),1)</f>
        <v>0</v>
      </c>
      <c r="BG822">
        <f>IF(OR(W822=SUM(W823:W827),AND(W822="NA",SUM(W823:W827)=0),AND(W822="NS",SUM(W823:W827)=0)),IF(AND(W822="NA",SUM(W823:W827)=0),"NA",0),1)</f>
        <v>0</v>
      </c>
      <c r="BQ822">
        <f>IF(OR(X822=SUM(X823:X827),AND(X822="NA",SUM(X823:X827)=0),AND(X822="NS",SUM(X823:X827)=0)),IF(AND(X822="NA",SUM(X823:X827)=0),"NA",0),1)</f>
        <v>0</v>
      </c>
      <c r="CA822">
        <f>IF(OR(V822=SUM(V823:V827),AND(V822="NA",SUM(V823:V827)=0),AND(V822="NS",SUM(V823:V827)=0)),IF(AND(V822="NA",SUM(V823:V827)=0),"NA",0),1)</f>
        <v>0</v>
      </c>
    </row>
    <row r="823" spans="1:81" ht="15" customHeight="1">
      <c r="A823" s="71"/>
      <c r="B823" s="40"/>
      <c r="C823" s="355"/>
      <c r="D823" s="280"/>
      <c r="E823" s="256"/>
      <c r="F823" s="256"/>
      <c r="G823" s="281"/>
      <c r="H823" s="350" t="s">
        <v>547</v>
      </c>
      <c r="I823" s="267"/>
      <c r="J823" s="92"/>
      <c r="K823" s="410" t="s">
        <v>548</v>
      </c>
      <c r="L823" s="256"/>
      <c r="M823" s="256"/>
      <c r="N823" s="256"/>
      <c r="O823" s="256"/>
      <c r="P823" s="256"/>
      <c r="Q823" s="256"/>
      <c r="R823" s="256"/>
      <c r="S823" s="256"/>
      <c r="T823" s="256"/>
      <c r="U823" s="256"/>
      <c r="V823" s="220"/>
      <c r="W823" s="220"/>
      <c r="X823" s="220"/>
      <c r="Y823" s="220"/>
      <c r="Z823" s="220"/>
      <c r="AA823" s="220"/>
      <c r="AB823" s="220"/>
      <c r="AC823" s="220"/>
      <c r="AD823" s="220"/>
      <c r="AN823">
        <f>IF(Y822="NA",1,0)</f>
        <v>0</v>
      </c>
      <c r="AX823">
        <f>IF(AB822="NA",1,0)</f>
        <v>0</v>
      </c>
      <c r="BH823">
        <f>IF(W822="NA",1,0)</f>
        <v>0</v>
      </c>
      <c r="BR823">
        <f>IF(X822="NA",1,0)</f>
        <v>0</v>
      </c>
      <c r="CB823">
        <f>IF(V822="NA",1,0)</f>
        <v>0</v>
      </c>
    </row>
    <row r="824" spans="1:81" ht="15" customHeight="1">
      <c r="A824" s="71"/>
      <c r="B824" s="40"/>
      <c r="C824" s="355"/>
      <c r="D824" s="280"/>
      <c r="E824" s="256"/>
      <c r="F824" s="256"/>
      <c r="G824" s="281"/>
      <c r="H824" s="350" t="s">
        <v>549</v>
      </c>
      <c r="I824" s="267"/>
      <c r="J824" s="93"/>
      <c r="K824" s="410" t="s">
        <v>550</v>
      </c>
      <c r="L824" s="256"/>
      <c r="M824" s="256"/>
      <c r="N824" s="256"/>
      <c r="O824" s="256"/>
      <c r="P824" s="256"/>
      <c r="Q824" s="256"/>
      <c r="R824" s="256"/>
      <c r="S824" s="256"/>
      <c r="T824" s="256"/>
      <c r="U824" s="256"/>
      <c r="V824" s="220"/>
      <c r="W824" s="220"/>
      <c r="X824" s="220"/>
      <c r="Y824" s="220"/>
      <c r="Z824" s="220"/>
      <c r="AA824" s="220"/>
      <c r="AB824" s="220"/>
      <c r="AC824" s="220"/>
      <c r="AD824" s="220"/>
      <c r="AN824">
        <f>IF(Y822="NA",1,0)</f>
        <v>0</v>
      </c>
      <c r="AX824">
        <f>IF(AB822="NA",1,0)</f>
        <v>0</v>
      </c>
      <c r="BH824">
        <f>IF(W822="NA",1,0)</f>
        <v>0</v>
      </c>
      <c r="BR824">
        <f>IF(X822="NA",1,0)</f>
        <v>0</v>
      </c>
      <c r="CB824">
        <f>IF(V822="NA",1,0)</f>
        <v>0</v>
      </c>
    </row>
    <row r="825" spans="1:81" ht="15" customHeight="1">
      <c r="A825" s="71"/>
      <c r="B825" s="40"/>
      <c r="C825" s="355"/>
      <c r="D825" s="280"/>
      <c r="E825" s="256"/>
      <c r="F825" s="256"/>
      <c r="G825" s="281"/>
      <c r="H825" s="350" t="s">
        <v>551</v>
      </c>
      <c r="I825" s="267"/>
      <c r="J825" s="93"/>
      <c r="K825" s="410" t="s">
        <v>552</v>
      </c>
      <c r="L825" s="256"/>
      <c r="M825" s="256"/>
      <c r="N825" s="256"/>
      <c r="O825" s="256"/>
      <c r="P825" s="256"/>
      <c r="Q825" s="256"/>
      <c r="R825" s="256"/>
      <c r="S825" s="256"/>
      <c r="T825" s="256"/>
      <c r="U825" s="256"/>
      <c r="V825" s="220"/>
      <c r="W825" s="220"/>
      <c r="X825" s="220"/>
      <c r="Y825" s="220"/>
      <c r="Z825" s="220"/>
      <c r="AA825" s="220"/>
      <c r="AB825" s="220"/>
      <c r="AC825" s="220"/>
      <c r="AD825" s="220"/>
      <c r="AN825">
        <f>IF(Y822="NA",1,0)</f>
        <v>0</v>
      </c>
      <c r="AX825">
        <f>IF(AB822="NA",1,0)</f>
        <v>0</v>
      </c>
      <c r="BH825">
        <f>IF(W822="NA",1,0)</f>
        <v>0</v>
      </c>
      <c r="BR825">
        <f>IF(X822="NA",1,0)</f>
        <v>0</v>
      </c>
      <c r="CB825">
        <f>IF(V822="NA",1,0)</f>
        <v>0</v>
      </c>
    </row>
    <row r="826" spans="1:81" ht="15" customHeight="1">
      <c r="A826" s="71"/>
      <c r="B826" s="40"/>
      <c r="C826" s="355"/>
      <c r="D826" s="280"/>
      <c r="E826" s="256"/>
      <c r="F826" s="256"/>
      <c r="G826" s="281"/>
      <c r="H826" s="350" t="s">
        <v>553</v>
      </c>
      <c r="I826" s="267"/>
      <c r="J826" s="93"/>
      <c r="K826" s="410" t="s">
        <v>554</v>
      </c>
      <c r="L826" s="256"/>
      <c r="M826" s="256"/>
      <c r="N826" s="256"/>
      <c r="O826" s="256"/>
      <c r="P826" s="256"/>
      <c r="Q826" s="256"/>
      <c r="R826" s="256"/>
      <c r="S826" s="256"/>
      <c r="T826" s="256"/>
      <c r="U826" s="256"/>
      <c r="V826" s="220"/>
      <c r="W826" s="220"/>
      <c r="X826" s="220"/>
      <c r="Y826" s="220"/>
      <c r="Z826" s="220"/>
      <c r="AA826" s="220"/>
      <c r="AB826" s="220"/>
      <c r="AC826" s="220"/>
      <c r="AD826" s="220"/>
      <c r="AN826">
        <f>IF(Y822="NA",1,0)</f>
        <v>0</v>
      </c>
      <c r="AO826" t="e">
        <f>IF(Y826/Y822&gt;0.25,1,0)</f>
        <v>#DIV/0!</v>
      </c>
      <c r="AX826">
        <f>IF(AB822="NA",1,0)</f>
        <v>0</v>
      </c>
      <c r="AY826" t="e">
        <f>IF(AB826/AB822&gt;0.25,1,0)</f>
        <v>#DIV/0!</v>
      </c>
      <c r="BH826">
        <f>IF(W822="NA",1,0)</f>
        <v>0</v>
      </c>
      <c r="BI826" t="e">
        <f>IF(W826/W822&gt;0.25,1,0)</f>
        <v>#DIV/0!</v>
      </c>
      <c r="BR826">
        <f>IF(X822="NA",1,0)</f>
        <v>0</v>
      </c>
      <c r="BS826" t="e">
        <f>IF(X826/X822&gt;0.25,1,0)</f>
        <v>#DIV/0!</v>
      </c>
      <c r="CB826">
        <f>IF(V822="NA",1,0)</f>
        <v>0</v>
      </c>
      <c r="CC826" t="e">
        <f>IF(V826/V822&gt;0.25,1,0)</f>
        <v>#DIV/0!</v>
      </c>
    </row>
    <row r="827" spans="1:81" ht="15" customHeight="1">
      <c r="A827" s="71"/>
      <c r="B827" s="40"/>
      <c r="C827" s="355"/>
      <c r="D827" s="280"/>
      <c r="E827" s="256"/>
      <c r="F827" s="256"/>
      <c r="G827" s="281"/>
      <c r="H827" s="350" t="s">
        <v>555</v>
      </c>
      <c r="I827" s="267"/>
      <c r="J827" s="94"/>
      <c r="K827" s="410" t="s">
        <v>262</v>
      </c>
      <c r="L827" s="256"/>
      <c r="M827" s="256"/>
      <c r="N827" s="256"/>
      <c r="O827" s="256"/>
      <c r="P827" s="256"/>
      <c r="Q827" s="256"/>
      <c r="R827" s="256"/>
      <c r="S827" s="256"/>
      <c r="T827" s="256"/>
      <c r="U827" s="256"/>
      <c r="V827" s="220"/>
      <c r="W827" s="220"/>
      <c r="X827" s="220"/>
      <c r="Y827" s="220"/>
      <c r="Z827" s="220"/>
      <c r="AA827" s="220"/>
      <c r="AB827" s="220"/>
      <c r="AC827" s="220"/>
      <c r="AD827" s="220"/>
      <c r="AN827">
        <f>IF(Y822="NA",1,0)</f>
        <v>0</v>
      </c>
      <c r="AX827">
        <f>IF(AB822="NA",1,0)</f>
        <v>0</v>
      </c>
      <c r="BH827">
        <f>IF(W822="NA",1,0)</f>
        <v>0</v>
      </c>
      <c r="BR827">
        <f>IF(X822="NA",1,0)</f>
        <v>0</v>
      </c>
      <c r="CB827">
        <f>IF(V822="NA",1,0)</f>
        <v>0</v>
      </c>
    </row>
    <row r="828" spans="1:81" ht="15" customHeight="1">
      <c r="A828" s="71"/>
      <c r="B828" s="40"/>
      <c r="C828" s="355"/>
      <c r="D828" s="280"/>
      <c r="E828" s="256"/>
      <c r="F828" s="256"/>
      <c r="G828" s="281"/>
      <c r="H828" s="361" t="s">
        <v>556</v>
      </c>
      <c r="I828" s="267"/>
      <c r="J828" s="362" t="s">
        <v>557</v>
      </c>
      <c r="K828" s="266"/>
      <c r="L828" s="266"/>
      <c r="M828" s="266"/>
      <c r="N828" s="266"/>
      <c r="O828" s="266"/>
      <c r="P828" s="266"/>
      <c r="Q828" s="266"/>
      <c r="R828" s="266"/>
      <c r="S828" s="266"/>
      <c r="T828" s="266"/>
      <c r="U828" s="267"/>
      <c r="V828" s="220"/>
      <c r="W828" s="220"/>
      <c r="X828" s="220"/>
      <c r="Y828" s="220"/>
      <c r="Z828" s="220"/>
      <c r="AA828" s="220"/>
      <c r="AB828" s="220"/>
      <c r="AC828" s="220"/>
      <c r="AD828" s="220"/>
    </row>
    <row r="829" spans="1:81" ht="15" customHeight="1">
      <c r="A829" s="71"/>
      <c r="B829" s="40"/>
      <c r="C829" s="355"/>
      <c r="D829" s="280"/>
      <c r="E829" s="256"/>
      <c r="F829" s="256"/>
      <c r="G829" s="281"/>
      <c r="H829" s="361" t="s">
        <v>558</v>
      </c>
      <c r="I829" s="267"/>
      <c r="J829" s="362" t="s">
        <v>559</v>
      </c>
      <c r="K829" s="266"/>
      <c r="L829" s="266"/>
      <c r="M829" s="266"/>
      <c r="N829" s="266"/>
      <c r="O829" s="266"/>
      <c r="P829" s="266"/>
      <c r="Q829" s="266"/>
      <c r="R829" s="266"/>
      <c r="S829" s="266"/>
      <c r="T829" s="266"/>
      <c r="U829" s="267"/>
      <c r="V829" s="220"/>
      <c r="W829" s="220"/>
      <c r="X829" s="220"/>
      <c r="Y829" s="220"/>
      <c r="Z829" s="220"/>
      <c r="AA829" s="220"/>
      <c r="AB829" s="220"/>
      <c r="AC829" s="220"/>
      <c r="AD829" s="220"/>
    </row>
    <row r="830" spans="1:81" ht="15" customHeight="1">
      <c r="A830" s="71"/>
      <c r="B830" s="40"/>
      <c r="C830" s="355"/>
      <c r="D830" s="280"/>
      <c r="E830" s="256"/>
      <c r="F830" s="256"/>
      <c r="G830" s="281"/>
      <c r="H830" s="361" t="s">
        <v>560</v>
      </c>
      <c r="I830" s="267"/>
      <c r="J830" s="362" t="s">
        <v>561</v>
      </c>
      <c r="K830" s="266"/>
      <c r="L830" s="266"/>
      <c r="M830" s="266"/>
      <c r="N830" s="266"/>
      <c r="O830" s="266"/>
      <c r="P830" s="266"/>
      <c r="Q830" s="266"/>
      <c r="R830" s="266"/>
      <c r="S830" s="266"/>
      <c r="T830" s="266"/>
      <c r="U830" s="267"/>
      <c r="V830" s="220"/>
      <c r="W830" s="220"/>
      <c r="X830" s="220"/>
      <c r="Y830" s="220"/>
      <c r="Z830" s="220"/>
      <c r="AA830" s="220"/>
      <c r="AB830" s="220"/>
      <c r="AC830" s="220"/>
      <c r="AD830" s="220"/>
      <c r="AM830">
        <f>IF(OR(Y830=SUM(Y831:Y833),AND(Y830="NA",SUM(Y831:Y833)=0),AND(Y830="NS",SUM(Y831:Y833)=0)),IF(AND(Y830="NA",SUM(Y831:Y833)=0),"NA",0),1)</f>
        <v>0</v>
      </c>
      <c r="AW830">
        <f>IF(OR(AB830=SUM(AB831:AB833),AND(AB830="NA",SUM(AB831:AB833)=0),AND(AB830="NS",SUM(AB831:AB833)=0)),IF(AND(AB830="NA",SUM(AB831:AB833)=0),"NA",0),1)</f>
        <v>0</v>
      </c>
      <c r="BG830">
        <f>IF(OR(W830=SUM(W831:W833),AND(W830="NA",SUM(W831:W833)=0),AND(W830="NS",SUM(W831:W833)=0)),IF(AND(W830="NA",SUM(W831:W833)=0),"NA",0),1)</f>
        <v>0</v>
      </c>
      <c r="BQ830">
        <f>IF(OR(X830=SUM(X831:X833),AND(X830="NA",SUM(X831:X833)=0),AND(X830="NS",SUM(X831:X833)=0)),IF(AND(X830="NA",SUM(X831:X833)=0),"NA",0),1)</f>
        <v>0</v>
      </c>
      <c r="CA830">
        <f>IF(OR(V830=SUM(V831:V833),AND(V830="NA",SUM(V831:V833)=0),AND(V830="NS",SUM(V831:V833)=0)),IF(AND(V830="NA",SUM(V831:V833)=0),"NA",0),1)</f>
        <v>0</v>
      </c>
    </row>
    <row r="831" spans="1:81" ht="24" customHeight="1">
      <c r="A831" s="71"/>
      <c r="B831" s="40"/>
      <c r="C831" s="355"/>
      <c r="D831" s="280"/>
      <c r="E831" s="256"/>
      <c r="F831" s="256"/>
      <c r="G831" s="281"/>
      <c r="H831" s="369" t="s">
        <v>562</v>
      </c>
      <c r="I831" s="267"/>
      <c r="J831" s="92"/>
      <c r="K831" s="410" t="s">
        <v>563</v>
      </c>
      <c r="L831" s="256"/>
      <c r="M831" s="256"/>
      <c r="N831" s="256"/>
      <c r="O831" s="256"/>
      <c r="P831" s="256"/>
      <c r="Q831" s="256"/>
      <c r="R831" s="256"/>
      <c r="S831" s="256"/>
      <c r="T831" s="256"/>
      <c r="U831" s="256"/>
      <c r="V831" s="220"/>
      <c r="W831" s="220"/>
      <c r="X831" s="220"/>
      <c r="Y831" s="220"/>
      <c r="Z831" s="220"/>
      <c r="AA831" s="220"/>
      <c r="AB831" s="220"/>
      <c r="AC831" s="220"/>
      <c r="AD831" s="220"/>
      <c r="AN831">
        <f>IF(Y830="NA",1,0)</f>
        <v>0</v>
      </c>
      <c r="AX831">
        <f>IF(AB830="NA",1,0)</f>
        <v>0</v>
      </c>
      <c r="BH831">
        <f>IF(W830="NA",1,0)</f>
        <v>0</v>
      </c>
      <c r="BR831">
        <f>IF(X830="NA",1,0)</f>
        <v>0</v>
      </c>
      <c r="CB831">
        <f>IF(V830="NA",1,0)</f>
        <v>0</v>
      </c>
    </row>
    <row r="832" spans="1:81" ht="15" customHeight="1">
      <c r="A832" s="71"/>
      <c r="B832" s="40"/>
      <c r="C832" s="355"/>
      <c r="D832" s="280"/>
      <c r="E832" s="256"/>
      <c r="F832" s="256"/>
      <c r="G832" s="281"/>
      <c r="H832" s="369" t="s">
        <v>564</v>
      </c>
      <c r="I832" s="267"/>
      <c r="J832" s="93"/>
      <c r="K832" s="410" t="s">
        <v>565</v>
      </c>
      <c r="L832" s="256"/>
      <c r="M832" s="256"/>
      <c r="N832" s="256"/>
      <c r="O832" s="256"/>
      <c r="P832" s="256"/>
      <c r="Q832" s="256"/>
      <c r="R832" s="256"/>
      <c r="S832" s="256"/>
      <c r="T832" s="256"/>
      <c r="U832" s="256"/>
      <c r="V832" s="220"/>
      <c r="W832" s="220"/>
      <c r="X832" s="220"/>
      <c r="Y832" s="220"/>
      <c r="Z832" s="220"/>
      <c r="AA832" s="220"/>
      <c r="AB832" s="220"/>
      <c r="AC832" s="220"/>
      <c r="AD832" s="220"/>
      <c r="AN832">
        <f>IF(Y830="NA",1,0)</f>
        <v>0</v>
      </c>
      <c r="AO832" t="e">
        <f>IF(Y832/Y830&gt;0.25,1,0)</f>
        <v>#DIV/0!</v>
      </c>
      <c r="AX832">
        <f>IF(AB830="NA",1,0)</f>
        <v>0</v>
      </c>
      <c r="AY832" t="e">
        <f>IF(AB832/AB830&gt;0.25,1,0)</f>
        <v>#DIV/0!</v>
      </c>
      <c r="BH832">
        <f>IF(W830="NA",1,0)</f>
        <v>0</v>
      </c>
      <c r="BI832" t="e">
        <f>IF(W832/W830&gt;0.25,1,0)</f>
        <v>#DIV/0!</v>
      </c>
      <c r="BR832">
        <f>IF(X830="NA",1,0)</f>
        <v>0</v>
      </c>
      <c r="BS832" t="e">
        <f>IF(X832/X830&gt;0.25,1,0)</f>
        <v>#DIV/0!</v>
      </c>
      <c r="CB832">
        <f>IF(V830="NA",1,0)</f>
        <v>0</v>
      </c>
      <c r="CC832" t="e">
        <f>IF(V832/V830&gt;0.25,1,0)</f>
        <v>#DIV/0!</v>
      </c>
    </row>
    <row r="833" spans="1:81" ht="15" customHeight="1">
      <c r="A833" s="71"/>
      <c r="B833" s="40"/>
      <c r="C833" s="355"/>
      <c r="D833" s="280"/>
      <c r="E833" s="256"/>
      <c r="F833" s="256"/>
      <c r="G833" s="281"/>
      <c r="H833" s="369" t="s">
        <v>566</v>
      </c>
      <c r="I833" s="267"/>
      <c r="J833" s="94"/>
      <c r="K833" s="410" t="s">
        <v>262</v>
      </c>
      <c r="L833" s="256"/>
      <c r="M833" s="256"/>
      <c r="N833" s="256"/>
      <c r="O833" s="256"/>
      <c r="P833" s="256"/>
      <c r="Q833" s="256"/>
      <c r="R833" s="256"/>
      <c r="S833" s="256"/>
      <c r="T833" s="256"/>
      <c r="U833" s="256"/>
      <c r="V833" s="220"/>
      <c r="W833" s="220"/>
      <c r="X833" s="220"/>
      <c r="Y833" s="220"/>
      <c r="Z833" s="220"/>
      <c r="AA833" s="220"/>
      <c r="AB833" s="220"/>
      <c r="AC833" s="220"/>
      <c r="AD833" s="220"/>
      <c r="AN833">
        <f>IF(Y830="NA",1,0)</f>
        <v>0</v>
      </c>
      <c r="AX833">
        <f>IF(AB830="NA",1,0)</f>
        <v>0</v>
      </c>
      <c r="BH833">
        <f>IF(W830="NA",1,0)</f>
        <v>0</v>
      </c>
      <c r="BR833">
        <f>IF(X830="NA",1,0)</f>
        <v>0</v>
      </c>
      <c r="CB833">
        <f>IF(V830="NA",1,0)</f>
        <v>0</v>
      </c>
    </row>
    <row r="834" spans="1:81" ht="15" customHeight="1">
      <c r="A834" s="71"/>
      <c r="B834" s="40"/>
      <c r="C834" s="355"/>
      <c r="D834" s="280"/>
      <c r="E834" s="256"/>
      <c r="F834" s="256"/>
      <c r="G834" s="281"/>
      <c r="H834" s="361" t="s">
        <v>567</v>
      </c>
      <c r="I834" s="267"/>
      <c r="J834" s="362" t="s">
        <v>568</v>
      </c>
      <c r="K834" s="266"/>
      <c r="L834" s="266"/>
      <c r="M834" s="266"/>
      <c r="N834" s="266"/>
      <c r="O834" s="266"/>
      <c r="P834" s="266"/>
      <c r="Q834" s="266"/>
      <c r="R834" s="266"/>
      <c r="S834" s="266"/>
      <c r="T834" s="266"/>
      <c r="U834" s="267"/>
      <c r="V834" s="220"/>
      <c r="W834" s="220"/>
      <c r="X834" s="220"/>
      <c r="Y834" s="220"/>
      <c r="Z834" s="220"/>
      <c r="AA834" s="220"/>
      <c r="AB834" s="220"/>
      <c r="AC834" s="220"/>
      <c r="AD834" s="220"/>
    </row>
    <row r="835" spans="1:81" ht="15" customHeight="1">
      <c r="A835" s="71"/>
      <c r="B835" s="40"/>
      <c r="C835" s="355"/>
      <c r="D835" s="280"/>
      <c r="E835" s="256"/>
      <c r="F835" s="256"/>
      <c r="G835" s="281"/>
      <c r="H835" s="361" t="s">
        <v>569</v>
      </c>
      <c r="I835" s="267"/>
      <c r="J835" s="362" t="s">
        <v>570</v>
      </c>
      <c r="K835" s="266"/>
      <c r="L835" s="266"/>
      <c r="M835" s="266"/>
      <c r="N835" s="266"/>
      <c r="O835" s="266"/>
      <c r="P835" s="266"/>
      <c r="Q835" s="266"/>
      <c r="R835" s="266"/>
      <c r="S835" s="266"/>
      <c r="T835" s="266"/>
      <c r="U835" s="267"/>
      <c r="V835" s="220"/>
      <c r="W835" s="220"/>
      <c r="X835" s="220"/>
      <c r="Y835" s="220"/>
      <c r="Z835" s="220"/>
      <c r="AA835" s="220"/>
      <c r="AB835" s="220"/>
      <c r="AC835" s="220"/>
      <c r="AD835" s="220"/>
    </row>
    <row r="836" spans="1:81" ht="15" customHeight="1">
      <c r="A836" s="71"/>
      <c r="B836" s="40"/>
      <c r="C836" s="355"/>
      <c r="D836" s="282"/>
      <c r="E836" s="272"/>
      <c r="F836" s="272"/>
      <c r="G836" s="283"/>
      <c r="H836" s="361" t="s">
        <v>571</v>
      </c>
      <c r="I836" s="267"/>
      <c r="J836" s="362" t="s">
        <v>572</v>
      </c>
      <c r="K836" s="266"/>
      <c r="L836" s="266"/>
      <c r="M836" s="266"/>
      <c r="N836" s="266"/>
      <c r="O836" s="266"/>
      <c r="P836" s="266"/>
      <c r="Q836" s="266"/>
      <c r="R836" s="266"/>
      <c r="S836" s="266"/>
      <c r="T836" s="266"/>
      <c r="U836" s="267"/>
      <c r="V836" s="220"/>
      <c r="W836" s="220"/>
      <c r="X836" s="220"/>
      <c r="Y836" s="220"/>
      <c r="Z836" s="220"/>
      <c r="AA836" s="220"/>
      <c r="AB836" s="220"/>
      <c r="AC836" s="220"/>
      <c r="AD836" s="220"/>
    </row>
    <row r="837" spans="1:81" ht="15" customHeight="1">
      <c r="A837" s="71"/>
      <c r="B837" s="40"/>
      <c r="C837" s="368" t="s">
        <v>573</v>
      </c>
      <c r="D837" s="411" t="s">
        <v>574</v>
      </c>
      <c r="E837" s="278"/>
      <c r="F837" s="278"/>
      <c r="G837" s="279"/>
      <c r="H837" s="361" t="s">
        <v>575</v>
      </c>
      <c r="I837" s="267"/>
      <c r="J837" s="362" t="s">
        <v>576</v>
      </c>
      <c r="K837" s="266"/>
      <c r="L837" s="266"/>
      <c r="M837" s="266"/>
      <c r="N837" s="266"/>
      <c r="O837" s="266"/>
      <c r="P837" s="266"/>
      <c r="Q837" s="266"/>
      <c r="R837" s="266"/>
      <c r="S837" s="266"/>
      <c r="T837" s="266"/>
      <c r="U837" s="267"/>
      <c r="V837" s="220"/>
      <c r="W837" s="220"/>
      <c r="X837" s="220"/>
      <c r="Y837" s="220"/>
      <c r="Z837" s="220"/>
      <c r="AA837" s="220"/>
      <c r="AB837" s="220"/>
      <c r="AC837" s="220"/>
      <c r="AD837" s="220"/>
    </row>
    <row r="838" spans="1:81" ht="15" customHeight="1">
      <c r="A838" s="71"/>
      <c r="B838" s="40"/>
      <c r="C838" s="355"/>
      <c r="D838" s="280"/>
      <c r="E838" s="256"/>
      <c r="F838" s="256"/>
      <c r="G838" s="281"/>
      <c r="H838" s="361" t="s">
        <v>577</v>
      </c>
      <c r="I838" s="267"/>
      <c r="J838" s="362" t="s">
        <v>578</v>
      </c>
      <c r="K838" s="266"/>
      <c r="L838" s="266"/>
      <c r="M838" s="266"/>
      <c r="N838" s="266"/>
      <c r="O838" s="266"/>
      <c r="P838" s="266"/>
      <c r="Q838" s="266"/>
      <c r="R838" s="266"/>
      <c r="S838" s="266"/>
      <c r="T838" s="266"/>
      <c r="U838" s="267"/>
      <c r="V838" s="220"/>
      <c r="W838" s="220"/>
      <c r="X838" s="220"/>
      <c r="Y838" s="220"/>
      <c r="Z838" s="220"/>
      <c r="AA838" s="220"/>
      <c r="AB838" s="220"/>
      <c r="AC838" s="220"/>
      <c r="AD838" s="220"/>
    </row>
    <row r="839" spans="1:81" ht="15" customHeight="1">
      <c r="A839" s="71"/>
      <c r="B839" s="40"/>
      <c r="C839" s="355"/>
      <c r="D839" s="282"/>
      <c r="E839" s="272"/>
      <c r="F839" s="272"/>
      <c r="G839" s="283"/>
      <c r="H839" s="361" t="s">
        <v>579</v>
      </c>
      <c r="I839" s="267"/>
      <c r="J839" s="362" t="s">
        <v>580</v>
      </c>
      <c r="K839" s="266"/>
      <c r="L839" s="266"/>
      <c r="M839" s="266"/>
      <c r="N839" s="266"/>
      <c r="O839" s="266"/>
      <c r="P839" s="266"/>
      <c r="Q839" s="266"/>
      <c r="R839" s="266"/>
      <c r="S839" s="266"/>
      <c r="T839" s="266"/>
      <c r="U839" s="267"/>
      <c r="V839" s="220"/>
      <c r="W839" s="220"/>
      <c r="X839" s="220"/>
      <c r="Y839" s="220"/>
      <c r="Z839" s="220"/>
      <c r="AA839" s="220"/>
      <c r="AB839" s="220"/>
      <c r="AC839" s="220"/>
      <c r="AD839" s="220"/>
    </row>
    <row r="840" spans="1:81" ht="15" customHeight="1">
      <c r="A840" s="71"/>
      <c r="B840" s="40"/>
      <c r="C840" s="368" t="s">
        <v>581</v>
      </c>
      <c r="D840" s="411" t="s">
        <v>582</v>
      </c>
      <c r="E840" s="278"/>
      <c r="F840" s="278"/>
      <c r="G840" s="279"/>
      <c r="H840" s="361" t="s">
        <v>583</v>
      </c>
      <c r="I840" s="267"/>
      <c r="J840" s="362" t="s">
        <v>584</v>
      </c>
      <c r="K840" s="266"/>
      <c r="L840" s="266"/>
      <c r="M840" s="266"/>
      <c r="N840" s="266"/>
      <c r="O840" s="266"/>
      <c r="P840" s="266"/>
      <c r="Q840" s="266"/>
      <c r="R840" s="266"/>
      <c r="S840" s="266"/>
      <c r="T840" s="266"/>
      <c r="U840" s="267"/>
      <c r="V840" s="220"/>
      <c r="W840" s="220"/>
      <c r="X840" s="220"/>
      <c r="Y840" s="220"/>
      <c r="Z840" s="220"/>
      <c r="AA840" s="220"/>
      <c r="AB840" s="220"/>
      <c r="AC840" s="220"/>
      <c r="AD840" s="220"/>
      <c r="AM840">
        <f>IF(OR(Y840=SUM(Y841:Y847),AND(Y840="NA",SUM(Y841:Y847)=0),AND(Y840="NS",SUM(Y841:Y847)=0)),IF(AND(Y840="NA",SUM(Y841:Y847)=0),"NA",0),1)</f>
        <v>0</v>
      </c>
      <c r="AW840">
        <f>IF(OR(AB840=SUM(AB841:AB847),AND(AB840="NA",SUM(AB841:AB847)=0),AND(AB840="NS",SUM(AB841:AB847)=0)),IF(AND(AB840="NA",SUM(AB841:AB847)=0),"NA",0),1)</f>
        <v>0</v>
      </c>
      <c r="BG840">
        <f>IF(OR(W840=SUM(W841:W847),AND(W840="NA",SUM(W841:W847)=0),AND(W840="NS",SUM(W841:W847)=0)),IF(AND(W840="NA",SUM(W841:W847)=0),"NA",0),1)</f>
        <v>0</v>
      </c>
      <c r="BQ840">
        <f>IF(OR(X840=SUM(X841:X847),AND(X840="NA",SUM(X841:X847)=0),AND(X840="NS",SUM(X841:X847)=0)),IF(AND(X840="NA",SUM(X841:X847)=0),"NA",0),1)</f>
        <v>0</v>
      </c>
      <c r="CA840">
        <f>IF(OR(V840=SUM(V841:V847),AND(V840="NA",SUM(V841:V847)=0),AND(V840="NS",SUM(V841:V847)=0)),IF(AND(V840="NA",SUM(V841:V847)=0),"NA",0),1)</f>
        <v>0</v>
      </c>
    </row>
    <row r="841" spans="1:81" ht="15" customHeight="1">
      <c r="A841" s="71"/>
      <c r="B841" s="40"/>
      <c r="C841" s="355"/>
      <c r="D841" s="280"/>
      <c r="E841" s="256"/>
      <c r="F841" s="256"/>
      <c r="G841" s="281"/>
      <c r="H841" s="350" t="s">
        <v>585</v>
      </c>
      <c r="I841" s="267"/>
      <c r="J841" s="92"/>
      <c r="K841" s="410" t="s">
        <v>586</v>
      </c>
      <c r="L841" s="256"/>
      <c r="M841" s="256"/>
      <c r="N841" s="256"/>
      <c r="O841" s="256"/>
      <c r="P841" s="256"/>
      <c r="Q841" s="256"/>
      <c r="R841" s="256"/>
      <c r="S841" s="256"/>
      <c r="T841" s="256"/>
      <c r="U841" s="256"/>
      <c r="V841" s="220"/>
      <c r="W841" s="220"/>
      <c r="X841" s="220"/>
      <c r="Y841" s="220"/>
      <c r="Z841" s="220"/>
      <c r="AA841" s="220"/>
      <c r="AB841" s="220"/>
      <c r="AC841" s="220"/>
      <c r="AD841" s="220"/>
      <c r="AN841">
        <f>IF(Y840="NA",1,0)</f>
        <v>0</v>
      </c>
      <c r="AX841">
        <f>IF(AB840="NA",1,0)</f>
        <v>0</v>
      </c>
      <c r="BH841">
        <f>IF(W840="NA",1,0)</f>
        <v>0</v>
      </c>
      <c r="BR841">
        <f>IF(X840="NA",1,0)</f>
        <v>0</v>
      </c>
      <c r="CB841">
        <f>IF(V840="NA",1,0)</f>
        <v>0</v>
      </c>
    </row>
    <row r="842" spans="1:81" ht="15" customHeight="1">
      <c r="A842" s="71"/>
      <c r="B842" s="40"/>
      <c r="C842" s="355"/>
      <c r="D842" s="280"/>
      <c r="E842" s="256"/>
      <c r="F842" s="256"/>
      <c r="G842" s="281"/>
      <c r="H842" s="350" t="s">
        <v>587</v>
      </c>
      <c r="I842" s="267"/>
      <c r="J842" s="93"/>
      <c r="K842" s="410" t="s">
        <v>588</v>
      </c>
      <c r="L842" s="256"/>
      <c r="M842" s="256"/>
      <c r="N842" s="256"/>
      <c r="O842" s="256"/>
      <c r="P842" s="256"/>
      <c r="Q842" s="256"/>
      <c r="R842" s="256"/>
      <c r="S842" s="256"/>
      <c r="T842" s="256"/>
      <c r="U842" s="256"/>
      <c r="V842" s="220"/>
      <c r="W842" s="220"/>
      <c r="X842" s="220"/>
      <c r="Y842" s="220"/>
      <c r="Z842" s="220"/>
      <c r="AA842" s="220"/>
      <c r="AB842" s="220"/>
      <c r="AC842" s="220"/>
      <c r="AD842" s="220"/>
      <c r="AN842">
        <f>IF(Y840="NA",1,0)</f>
        <v>0</v>
      </c>
      <c r="AX842">
        <f>IF(AB840="NA",1,0)</f>
        <v>0</v>
      </c>
      <c r="BH842">
        <f>IF(W840="NA",1,0)</f>
        <v>0</v>
      </c>
      <c r="BR842">
        <f>IF(X840="NA",1,0)</f>
        <v>0</v>
      </c>
      <c r="CB842">
        <f>IF(V840="NA",1,0)</f>
        <v>0</v>
      </c>
    </row>
    <row r="843" spans="1:81" ht="15" customHeight="1">
      <c r="A843" s="71"/>
      <c r="B843" s="40"/>
      <c r="C843" s="355"/>
      <c r="D843" s="280"/>
      <c r="E843" s="256"/>
      <c r="F843" s="256"/>
      <c r="G843" s="281"/>
      <c r="H843" s="350" t="s">
        <v>589</v>
      </c>
      <c r="I843" s="267"/>
      <c r="J843" s="93"/>
      <c r="K843" s="410" t="s">
        <v>590</v>
      </c>
      <c r="L843" s="256"/>
      <c r="M843" s="256"/>
      <c r="N843" s="256"/>
      <c r="O843" s="256"/>
      <c r="P843" s="256"/>
      <c r="Q843" s="256"/>
      <c r="R843" s="256"/>
      <c r="S843" s="256"/>
      <c r="T843" s="256"/>
      <c r="U843" s="256"/>
      <c r="V843" s="220"/>
      <c r="W843" s="220"/>
      <c r="X843" s="220"/>
      <c r="Y843" s="220"/>
      <c r="Z843" s="220"/>
      <c r="AA843" s="220"/>
      <c r="AB843" s="220"/>
      <c r="AC843" s="220"/>
      <c r="AD843" s="220"/>
      <c r="AN843">
        <f>IF(Y840="NA",1,0)</f>
        <v>0</v>
      </c>
      <c r="AX843">
        <f>IF(AB840="NA",1,0)</f>
        <v>0</v>
      </c>
      <c r="BH843">
        <f>IF(W840="NA",1,0)</f>
        <v>0</v>
      </c>
      <c r="BR843">
        <f>IF(X840="NA",1,0)</f>
        <v>0</v>
      </c>
      <c r="CB843">
        <f>IF(V840="NA",1,0)</f>
        <v>0</v>
      </c>
    </row>
    <row r="844" spans="1:81" ht="15" customHeight="1">
      <c r="A844" s="71"/>
      <c r="B844" s="40"/>
      <c r="C844" s="355"/>
      <c r="D844" s="280"/>
      <c r="E844" s="256"/>
      <c r="F844" s="256"/>
      <c r="G844" s="281"/>
      <c r="H844" s="350" t="s">
        <v>591</v>
      </c>
      <c r="I844" s="267"/>
      <c r="J844" s="93"/>
      <c r="K844" s="410" t="s">
        <v>592</v>
      </c>
      <c r="L844" s="256"/>
      <c r="M844" s="256"/>
      <c r="N844" s="256"/>
      <c r="O844" s="256"/>
      <c r="P844" s="256"/>
      <c r="Q844" s="256"/>
      <c r="R844" s="256"/>
      <c r="S844" s="256"/>
      <c r="T844" s="256"/>
      <c r="U844" s="256"/>
      <c r="V844" s="220"/>
      <c r="W844" s="220"/>
      <c r="X844" s="220"/>
      <c r="Y844" s="220"/>
      <c r="Z844" s="220"/>
      <c r="AA844" s="220"/>
      <c r="AB844" s="220"/>
      <c r="AC844" s="220"/>
      <c r="AD844" s="220"/>
      <c r="AN844">
        <f>IF(Y840="NA",1,0)</f>
        <v>0</v>
      </c>
      <c r="AX844">
        <f>IF(AB840="NA",1,0)</f>
        <v>0</v>
      </c>
      <c r="BH844">
        <f>IF(W840="NA",1,0)</f>
        <v>0</v>
      </c>
      <c r="BR844">
        <f>IF(X840="NA",1,0)</f>
        <v>0</v>
      </c>
      <c r="CB844">
        <f>IF(V840="NA",1,0)</f>
        <v>0</v>
      </c>
    </row>
    <row r="845" spans="1:81" ht="15" customHeight="1">
      <c r="A845" s="71"/>
      <c r="B845" s="40"/>
      <c r="C845" s="355"/>
      <c r="D845" s="280"/>
      <c r="E845" s="256"/>
      <c r="F845" s="256"/>
      <c r="G845" s="281"/>
      <c r="H845" s="350" t="s">
        <v>593</v>
      </c>
      <c r="I845" s="267"/>
      <c r="J845" s="93"/>
      <c r="K845" s="410" t="s">
        <v>594</v>
      </c>
      <c r="L845" s="256"/>
      <c r="M845" s="256"/>
      <c r="N845" s="256"/>
      <c r="O845" s="256"/>
      <c r="P845" s="256"/>
      <c r="Q845" s="256"/>
      <c r="R845" s="256"/>
      <c r="S845" s="256"/>
      <c r="T845" s="256"/>
      <c r="U845" s="256"/>
      <c r="V845" s="220"/>
      <c r="W845" s="220"/>
      <c r="X845" s="220"/>
      <c r="Y845" s="220"/>
      <c r="Z845" s="220"/>
      <c r="AA845" s="220"/>
      <c r="AB845" s="220"/>
      <c r="AC845" s="220"/>
      <c r="AD845" s="220"/>
      <c r="AN845">
        <f>IF(Y840="NA",1,0)</f>
        <v>0</v>
      </c>
      <c r="AX845">
        <f>IF(AB840="NA",1,0)</f>
        <v>0</v>
      </c>
      <c r="BH845">
        <f>IF(W840="NA",1,0)</f>
        <v>0</v>
      </c>
      <c r="BR845">
        <f>IF(X840="NA",1,0)</f>
        <v>0</v>
      </c>
      <c r="CB845">
        <f>IF(V840="NA",1,0)</f>
        <v>0</v>
      </c>
    </row>
    <row r="846" spans="1:81" ht="15" customHeight="1">
      <c r="A846" s="71"/>
      <c r="B846" s="40"/>
      <c r="C846" s="355"/>
      <c r="D846" s="280"/>
      <c r="E846" s="256"/>
      <c r="F846" s="256"/>
      <c r="G846" s="281"/>
      <c r="H846" s="350" t="s">
        <v>595</v>
      </c>
      <c r="I846" s="267"/>
      <c r="J846" s="93"/>
      <c r="K846" s="410" t="s">
        <v>596</v>
      </c>
      <c r="L846" s="256"/>
      <c r="M846" s="256"/>
      <c r="N846" s="256"/>
      <c r="O846" s="256"/>
      <c r="P846" s="256"/>
      <c r="Q846" s="256"/>
      <c r="R846" s="256"/>
      <c r="S846" s="256"/>
      <c r="T846" s="256"/>
      <c r="U846" s="256"/>
      <c r="V846" s="220"/>
      <c r="W846" s="220"/>
      <c r="X846" s="220"/>
      <c r="Y846" s="220"/>
      <c r="Z846" s="220"/>
      <c r="AA846" s="220"/>
      <c r="AB846" s="220"/>
      <c r="AC846" s="220"/>
      <c r="AD846" s="220"/>
      <c r="AN846">
        <f>IF(Y840="NA",1,0)</f>
        <v>0</v>
      </c>
      <c r="AO846" t="e">
        <f>IF(Y846/Y840&gt;0.25,1,0)</f>
        <v>#DIV/0!</v>
      </c>
      <c r="AX846">
        <f>IF(AB840="NA",1,0)</f>
        <v>0</v>
      </c>
      <c r="AY846" t="e">
        <f>IF(AB846/AB840&gt;0.25,1,0)</f>
        <v>#DIV/0!</v>
      </c>
      <c r="BH846">
        <f>IF(W840="NA",1,0)</f>
        <v>0</v>
      </c>
      <c r="BI846" t="e">
        <f>IF(W846/W840&gt;0.25,1,0)</f>
        <v>#DIV/0!</v>
      </c>
      <c r="BR846">
        <f>IF(X840="NA",1,0)</f>
        <v>0</v>
      </c>
      <c r="BS846" t="e">
        <f>IF(X846/X840&gt;0.25,1,0)</f>
        <v>#DIV/0!</v>
      </c>
      <c r="CB846">
        <f>IF(V840="NA",1,0)</f>
        <v>0</v>
      </c>
      <c r="CC846" t="e">
        <f>IF(V846/V840&gt;0.25,1,0)</f>
        <v>#DIV/0!</v>
      </c>
    </row>
    <row r="847" spans="1:81" ht="15" customHeight="1">
      <c r="A847" s="71"/>
      <c r="B847" s="40"/>
      <c r="C847" s="355"/>
      <c r="D847" s="280"/>
      <c r="E847" s="256"/>
      <c r="F847" s="256"/>
      <c r="G847" s="281"/>
      <c r="H847" s="350" t="s">
        <v>597</v>
      </c>
      <c r="I847" s="267"/>
      <c r="J847" s="94"/>
      <c r="K847" s="410" t="s">
        <v>262</v>
      </c>
      <c r="L847" s="256"/>
      <c r="M847" s="256"/>
      <c r="N847" s="256"/>
      <c r="O847" s="256"/>
      <c r="P847" s="256"/>
      <c r="Q847" s="256"/>
      <c r="R847" s="256"/>
      <c r="S847" s="256"/>
      <c r="T847" s="256"/>
      <c r="U847" s="256"/>
      <c r="V847" s="220"/>
      <c r="W847" s="220"/>
      <c r="X847" s="220"/>
      <c r="Y847" s="220"/>
      <c r="Z847" s="220"/>
      <c r="AA847" s="220"/>
      <c r="AB847" s="220"/>
      <c r="AC847" s="220"/>
      <c r="AD847" s="220"/>
      <c r="AN847">
        <f>IF(Y840="NA",1,0)</f>
        <v>0</v>
      </c>
      <c r="AX847">
        <f>IF(AB840="NA",1,0)</f>
        <v>0</v>
      </c>
      <c r="BH847">
        <f>IF(W840="NA",1,0)</f>
        <v>0</v>
      </c>
      <c r="BR847">
        <f>IF(X840="NA",1,0)</f>
        <v>0</v>
      </c>
      <c r="CB847">
        <f>IF(V840="NA",1,0)</f>
        <v>0</v>
      </c>
    </row>
    <row r="848" spans="1:81" ht="15" customHeight="1">
      <c r="A848" s="71"/>
      <c r="B848" s="40"/>
      <c r="C848" s="355"/>
      <c r="D848" s="280"/>
      <c r="E848" s="256"/>
      <c r="F848" s="256"/>
      <c r="G848" s="281"/>
      <c r="H848" s="361" t="s">
        <v>598</v>
      </c>
      <c r="I848" s="267"/>
      <c r="J848" s="362" t="s">
        <v>599</v>
      </c>
      <c r="K848" s="266"/>
      <c r="L848" s="266"/>
      <c r="M848" s="266"/>
      <c r="N848" s="266"/>
      <c r="O848" s="266"/>
      <c r="P848" s="266"/>
      <c r="Q848" s="266"/>
      <c r="R848" s="266"/>
      <c r="S848" s="266"/>
      <c r="T848" s="266"/>
      <c r="U848" s="267"/>
      <c r="V848" s="220"/>
      <c r="W848" s="220"/>
      <c r="X848" s="220"/>
      <c r="Y848" s="220"/>
      <c r="Z848" s="220"/>
      <c r="AA848" s="220"/>
      <c r="AB848" s="220"/>
      <c r="AC848" s="220"/>
      <c r="AD848" s="220"/>
      <c r="AM848">
        <f>IF(OR(Y848=SUM(Y849:Y853),AND(Y848="NA",SUM(Y849:Y853)=0),AND(Y848="NS",SUM(Y849:Y853)=0)),IF(AND(Y848="NA",SUM(Y849:Y853)=0),"NA",0),1)</f>
        <v>0</v>
      </c>
      <c r="AW848">
        <f>IF(OR(AB848=SUM(AB849:AB853),AND(AB848="NA",SUM(AB849:AB853)=0),AND(AB848="NS",SUM(AB849:AB853)=0)),IF(AND(AB848="NA",SUM(AB849:AB853)=0),"NA",0),1)</f>
        <v>0</v>
      </c>
      <c r="BG848">
        <f>IF(OR(W848=SUM(W849:W853),AND(W848="NA",SUM(W849:W853)=0),AND(W848="NS",SUM(W849:W853)=0)),IF(AND(W848="NA",SUM(W849:W853)=0),"NA",0),1)</f>
        <v>0</v>
      </c>
      <c r="BQ848">
        <f>IF(OR(X848=SUM(X849:X853),AND(X848="NA",SUM(X849:X853)=0),AND(X848="NS",SUM(X849:X853)=0)),IF(AND(X848="NA",SUM(X849:X853)=0),"NA",0),1)</f>
        <v>0</v>
      </c>
      <c r="CA848">
        <f>IF(OR(V848=SUM(V849:V853),AND(V848="NA",SUM(V849:V853)=0),AND(V848="NS",SUM(V849:V853)=0)),IF(AND(V848="NA",SUM(V849:V853)=0),"NA",0),1)</f>
        <v>0</v>
      </c>
    </row>
    <row r="849" spans="1:81" ht="15" customHeight="1">
      <c r="A849" s="71"/>
      <c r="B849" s="40"/>
      <c r="C849" s="355"/>
      <c r="D849" s="280"/>
      <c r="E849" s="256"/>
      <c r="F849" s="256"/>
      <c r="G849" s="281"/>
      <c r="H849" s="350" t="s">
        <v>600</v>
      </c>
      <c r="I849" s="267"/>
      <c r="J849" s="93"/>
      <c r="K849" s="410" t="s">
        <v>601</v>
      </c>
      <c r="L849" s="256"/>
      <c r="M849" s="256"/>
      <c r="N849" s="256"/>
      <c r="O849" s="256"/>
      <c r="P849" s="256"/>
      <c r="Q849" s="256"/>
      <c r="R849" s="256"/>
      <c r="S849" s="256"/>
      <c r="T849" s="256"/>
      <c r="U849" s="256"/>
      <c r="V849" s="220"/>
      <c r="W849" s="220"/>
      <c r="X849" s="220"/>
      <c r="Y849" s="220"/>
      <c r="Z849" s="220"/>
      <c r="AA849" s="220"/>
      <c r="AB849" s="220"/>
      <c r="AC849" s="220"/>
      <c r="AD849" s="220"/>
      <c r="AN849">
        <f>IF(Y848="NA",1,0)</f>
        <v>0</v>
      </c>
      <c r="AX849">
        <f>IF(AB848="NA",1,0)</f>
        <v>0</v>
      </c>
      <c r="BH849">
        <f>IF(W848="NA",1,0)</f>
        <v>0</v>
      </c>
      <c r="BR849">
        <f>IF(X848="NA",1,0)</f>
        <v>0</v>
      </c>
      <c r="CB849">
        <f>IF(V848="NA",1,0)</f>
        <v>0</v>
      </c>
    </row>
    <row r="850" spans="1:81" ht="24" customHeight="1">
      <c r="A850" s="71"/>
      <c r="B850" s="40"/>
      <c r="C850" s="355"/>
      <c r="D850" s="280"/>
      <c r="E850" s="256"/>
      <c r="F850" s="256"/>
      <c r="G850" s="281"/>
      <c r="H850" s="350" t="s">
        <v>602</v>
      </c>
      <c r="I850" s="267"/>
      <c r="J850" s="93"/>
      <c r="K850" s="410" t="s">
        <v>603</v>
      </c>
      <c r="L850" s="256"/>
      <c r="M850" s="256"/>
      <c r="N850" s="256"/>
      <c r="O850" s="256"/>
      <c r="P850" s="256"/>
      <c r="Q850" s="256"/>
      <c r="R850" s="256"/>
      <c r="S850" s="256"/>
      <c r="T850" s="256"/>
      <c r="U850" s="256"/>
      <c r="V850" s="220"/>
      <c r="W850" s="220"/>
      <c r="X850" s="220"/>
      <c r="Y850" s="220"/>
      <c r="Z850" s="220"/>
      <c r="AA850" s="220"/>
      <c r="AB850" s="220"/>
      <c r="AC850" s="220"/>
      <c r="AD850" s="220"/>
      <c r="AN850">
        <f>IF(Y848="NA",1,0)</f>
        <v>0</v>
      </c>
      <c r="AX850">
        <f>IF(AB848="NA",1,0)</f>
        <v>0</v>
      </c>
      <c r="BH850">
        <f>IF(W848="NA",1,0)</f>
        <v>0</v>
      </c>
      <c r="BR850">
        <f>IF(X848="NA",1,0)</f>
        <v>0</v>
      </c>
      <c r="CB850">
        <f>IF(V848="NA",1,0)</f>
        <v>0</v>
      </c>
    </row>
    <row r="851" spans="1:81" ht="15" customHeight="1">
      <c r="A851" s="71"/>
      <c r="B851" s="40"/>
      <c r="C851" s="355"/>
      <c r="D851" s="280"/>
      <c r="E851" s="256"/>
      <c r="F851" s="256"/>
      <c r="G851" s="281"/>
      <c r="H851" s="350" t="s">
        <v>604</v>
      </c>
      <c r="I851" s="267"/>
      <c r="J851" s="93"/>
      <c r="K851" s="410" t="s">
        <v>605</v>
      </c>
      <c r="L851" s="256"/>
      <c r="M851" s="256"/>
      <c r="N851" s="256"/>
      <c r="O851" s="256"/>
      <c r="P851" s="256"/>
      <c r="Q851" s="256"/>
      <c r="R851" s="256"/>
      <c r="S851" s="256"/>
      <c r="T851" s="256"/>
      <c r="U851" s="256"/>
      <c r="V851" s="220"/>
      <c r="W851" s="220"/>
      <c r="X851" s="220"/>
      <c r="Y851" s="220"/>
      <c r="Z851" s="220"/>
      <c r="AA851" s="220"/>
      <c r="AB851" s="220"/>
      <c r="AC851" s="220"/>
      <c r="AD851" s="220"/>
      <c r="AN851">
        <f>IF(Y848="NA",1,0)</f>
        <v>0</v>
      </c>
      <c r="AX851">
        <f>IF(AB848="NA",1,0)</f>
        <v>0</v>
      </c>
      <c r="BH851">
        <f>IF(W848="NA",1,0)</f>
        <v>0</v>
      </c>
      <c r="BR851">
        <f>IF(X848="NA",1,0)</f>
        <v>0</v>
      </c>
      <c r="CB851">
        <f>IF(V848="NA",1,0)</f>
        <v>0</v>
      </c>
    </row>
    <row r="852" spans="1:81" ht="15" customHeight="1">
      <c r="A852" s="71"/>
      <c r="B852" s="40"/>
      <c r="C852" s="355"/>
      <c r="D852" s="280"/>
      <c r="E852" s="256"/>
      <c r="F852" s="256"/>
      <c r="G852" s="281"/>
      <c r="H852" s="350" t="s">
        <v>606</v>
      </c>
      <c r="I852" s="267"/>
      <c r="J852" s="93"/>
      <c r="K852" s="410" t="s">
        <v>607</v>
      </c>
      <c r="L852" s="256"/>
      <c r="M852" s="256"/>
      <c r="N852" s="256"/>
      <c r="O852" s="256"/>
      <c r="P852" s="256"/>
      <c r="Q852" s="256"/>
      <c r="R852" s="256"/>
      <c r="S852" s="256"/>
      <c r="T852" s="256"/>
      <c r="U852" s="256"/>
      <c r="V852" s="220"/>
      <c r="W852" s="220"/>
      <c r="X852" s="220"/>
      <c r="Y852" s="220"/>
      <c r="Z852" s="220"/>
      <c r="AA852" s="220"/>
      <c r="AB852" s="220"/>
      <c r="AC852" s="220"/>
      <c r="AD852" s="220"/>
      <c r="AN852">
        <f>IF(Y848="NA",1,0)</f>
        <v>0</v>
      </c>
      <c r="AO852" t="e">
        <f>IF(Y852/Y848&gt;0.25,1,0)</f>
        <v>#DIV/0!</v>
      </c>
      <c r="AX852">
        <f>IF(AB848="NA",1,0)</f>
        <v>0</v>
      </c>
      <c r="AY852" t="e">
        <f>IF(AB852/AB848&gt;0.25,1,0)</f>
        <v>#DIV/0!</v>
      </c>
      <c r="BH852">
        <f>IF(W848="NA",1,0)</f>
        <v>0</v>
      </c>
      <c r="BI852" t="e">
        <f>IF(W852/W848&gt;0.25,1,0)</f>
        <v>#DIV/0!</v>
      </c>
      <c r="BR852">
        <f>IF(X848="NA",1,0)</f>
        <v>0</v>
      </c>
      <c r="BS852" t="e">
        <f>IF(X852/X848&gt;0.25,1,0)</f>
        <v>#DIV/0!</v>
      </c>
      <c r="CB852">
        <f>IF(V848="NA",1,0)</f>
        <v>0</v>
      </c>
      <c r="CC852" t="e">
        <f>IF(V852/V848&gt;0.25,1,0)</f>
        <v>#DIV/0!</v>
      </c>
    </row>
    <row r="853" spans="1:81" ht="15" customHeight="1">
      <c r="A853" s="71"/>
      <c r="B853" s="40"/>
      <c r="C853" s="355"/>
      <c r="D853" s="280"/>
      <c r="E853" s="256"/>
      <c r="F853" s="256"/>
      <c r="G853" s="281"/>
      <c r="H853" s="350" t="s">
        <v>608</v>
      </c>
      <c r="I853" s="267"/>
      <c r="J853" s="94"/>
      <c r="K853" s="410" t="s">
        <v>262</v>
      </c>
      <c r="L853" s="256"/>
      <c r="M853" s="256"/>
      <c r="N853" s="256"/>
      <c r="O853" s="256"/>
      <c r="P853" s="256"/>
      <c r="Q853" s="256"/>
      <c r="R853" s="256"/>
      <c r="S853" s="256"/>
      <c r="T853" s="256"/>
      <c r="U853" s="256"/>
      <c r="V853" s="220"/>
      <c r="W853" s="220"/>
      <c r="X853" s="220"/>
      <c r="Y853" s="220"/>
      <c r="Z853" s="220"/>
      <c r="AA853" s="220"/>
      <c r="AB853" s="220"/>
      <c r="AC853" s="220"/>
      <c r="AD853" s="220"/>
      <c r="AN853">
        <f>IF(Y848="NA",1,0)</f>
        <v>0</v>
      </c>
      <c r="AX853">
        <f>IF(AB848="NA",1,0)</f>
        <v>0</v>
      </c>
      <c r="BH853">
        <f>IF(W848="NA",1,0)</f>
        <v>0</v>
      </c>
      <c r="BR853">
        <f>IF(X848="NA",1,0)</f>
        <v>0</v>
      </c>
      <c r="CB853">
        <f>IF(V848="NA",1,0)</f>
        <v>0</v>
      </c>
    </row>
    <row r="854" spans="1:81" ht="24" customHeight="1">
      <c r="A854" s="71"/>
      <c r="B854" s="40"/>
      <c r="C854" s="355"/>
      <c r="D854" s="280"/>
      <c r="E854" s="256"/>
      <c r="F854" s="256"/>
      <c r="G854" s="281"/>
      <c r="H854" s="361" t="s">
        <v>609</v>
      </c>
      <c r="I854" s="267"/>
      <c r="J854" s="362" t="s">
        <v>610</v>
      </c>
      <c r="K854" s="266"/>
      <c r="L854" s="266"/>
      <c r="M854" s="266"/>
      <c r="N854" s="266"/>
      <c r="O854" s="266"/>
      <c r="P854" s="266"/>
      <c r="Q854" s="266"/>
      <c r="R854" s="266"/>
      <c r="S854" s="266"/>
      <c r="T854" s="266"/>
      <c r="U854" s="267"/>
      <c r="V854" s="220"/>
      <c r="W854" s="220"/>
      <c r="X854" s="220"/>
      <c r="Y854" s="220"/>
      <c r="Z854" s="220"/>
      <c r="AA854" s="220"/>
      <c r="AB854" s="220"/>
      <c r="AC854" s="220"/>
      <c r="AD854" s="220"/>
    </row>
    <row r="855" spans="1:81" ht="15" customHeight="1">
      <c r="A855" s="71"/>
      <c r="B855" s="40"/>
      <c r="C855" s="355"/>
      <c r="D855" s="280"/>
      <c r="E855" s="256"/>
      <c r="F855" s="256"/>
      <c r="G855" s="281"/>
      <c r="H855" s="361" t="s">
        <v>611</v>
      </c>
      <c r="I855" s="267"/>
      <c r="J855" s="362" t="s">
        <v>612</v>
      </c>
      <c r="K855" s="266"/>
      <c r="L855" s="266"/>
      <c r="M855" s="266"/>
      <c r="N855" s="266"/>
      <c r="O855" s="266"/>
      <c r="P855" s="266"/>
      <c r="Q855" s="266"/>
      <c r="R855" s="266"/>
      <c r="S855" s="266"/>
      <c r="T855" s="266"/>
      <c r="U855" s="267"/>
      <c r="V855" s="220"/>
      <c r="W855" s="220"/>
      <c r="X855" s="220"/>
      <c r="Y855" s="220"/>
      <c r="Z855" s="220"/>
      <c r="AA855" s="220"/>
      <c r="AB855" s="220"/>
      <c r="AC855" s="220"/>
      <c r="AD855" s="220"/>
    </row>
    <row r="856" spans="1:81" ht="15" customHeight="1">
      <c r="A856" s="71"/>
      <c r="B856" s="40"/>
      <c r="C856" s="355"/>
      <c r="D856" s="280"/>
      <c r="E856" s="256"/>
      <c r="F856" s="256"/>
      <c r="G856" s="281"/>
      <c r="H856" s="361" t="s">
        <v>613</v>
      </c>
      <c r="I856" s="267"/>
      <c r="J856" s="362" t="s">
        <v>614</v>
      </c>
      <c r="K856" s="266"/>
      <c r="L856" s="266"/>
      <c r="M856" s="266"/>
      <c r="N856" s="266"/>
      <c r="O856" s="266"/>
      <c r="P856" s="266"/>
      <c r="Q856" s="266"/>
      <c r="R856" s="266"/>
      <c r="S856" s="266"/>
      <c r="T856" s="266"/>
      <c r="U856" s="267"/>
      <c r="V856" s="220"/>
      <c r="W856" s="220"/>
      <c r="X856" s="220"/>
      <c r="Y856" s="220"/>
      <c r="Z856" s="220"/>
      <c r="AA856" s="220"/>
      <c r="AB856" s="220"/>
      <c r="AC856" s="220"/>
      <c r="AD856" s="220"/>
    </row>
    <row r="857" spans="1:81" ht="15" customHeight="1">
      <c r="A857" s="71"/>
      <c r="B857" s="40"/>
      <c r="C857" s="355"/>
      <c r="D857" s="282"/>
      <c r="E857" s="272"/>
      <c r="F857" s="272"/>
      <c r="G857" s="283"/>
      <c r="H857" s="361" t="s">
        <v>615</v>
      </c>
      <c r="I857" s="267"/>
      <c r="J857" s="362" t="s">
        <v>616</v>
      </c>
      <c r="K857" s="266"/>
      <c r="L857" s="266"/>
      <c r="M857" s="266"/>
      <c r="N857" s="266"/>
      <c r="O857" s="266"/>
      <c r="P857" s="266"/>
      <c r="Q857" s="266"/>
      <c r="R857" s="266"/>
      <c r="S857" s="266"/>
      <c r="T857" s="266"/>
      <c r="U857" s="267"/>
      <c r="V857" s="220"/>
      <c r="W857" s="220"/>
      <c r="X857" s="220"/>
      <c r="Y857" s="220"/>
      <c r="Z857" s="220"/>
      <c r="AA857" s="220"/>
      <c r="AB857" s="220"/>
      <c r="AC857" s="220"/>
      <c r="AD857" s="220"/>
    </row>
    <row r="858" spans="1:81" ht="24" customHeight="1">
      <c r="A858" s="71"/>
      <c r="B858" s="40"/>
      <c r="C858" s="368" t="s">
        <v>617</v>
      </c>
      <c r="D858" s="411" t="s">
        <v>618</v>
      </c>
      <c r="E858" s="278"/>
      <c r="F858" s="278"/>
      <c r="G858" s="279"/>
      <c r="H858" s="361" t="s">
        <v>619</v>
      </c>
      <c r="I858" s="267"/>
      <c r="J858" s="362" t="s">
        <v>620</v>
      </c>
      <c r="K858" s="266"/>
      <c r="L858" s="266"/>
      <c r="M858" s="266"/>
      <c r="N858" s="266"/>
      <c r="O858" s="266"/>
      <c r="P858" s="266"/>
      <c r="Q858" s="266"/>
      <c r="R858" s="266"/>
      <c r="S858" s="266"/>
      <c r="T858" s="266"/>
      <c r="U858" s="267"/>
      <c r="V858" s="220"/>
      <c r="W858" s="220"/>
      <c r="X858" s="220"/>
      <c r="Y858" s="220"/>
      <c r="Z858" s="220"/>
      <c r="AA858" s="220"/>
      <c r="AB858" s="220"/>
      <c r="AC858" s="220"/>
      <c r="AD858" s="220"/>
      <c r="AM858">
        <f>IF(OR(Y858=SUM(Y859:Y864),AND(Y858="NA",SUM(Y859:Y864)=0),AND(Y858="NS",SUM(Y859:Y864)=0)),IF(AND(Y858="NA",SUM(Y859:Y864)=0),"NA",0),1)</f>
        <v>0</v>
      </c>
      <c r="AW858">
        <f>IF(OR(AB858=SUM(AB859:AB864),AND(AB858="NA",SUM(AB859:AB864)=0),AND(AB858="NS",SUM(AB859:AB864)=0)),IF(AND(AB858="NA",SUM(AB859:AB864)=0),"NA",0),1)</f>
        <v>0</v>
      </c>
      <c r="BG858">
        <f>IF(OR(W858=SUM(W859:W864),AND(W858="NA",SUM(W859:W864)=0),AND(W858="NS",SUM(W859:W864)=0)),IF(AND(W858="NA",SUM(W859:W864)=0),"NA",0),1)</f>
        <v>0</v>
      </c>
      <c r="BQ858">
        <f>IF(OR(X858=SUM(X859:X864),AND(X858="NA",SUM(X859:X864)=0),AND(X858="NS",SUM(X859:X864)=0)),IF(AND(X858="NA",SUM(X859:X864)=0),"NA",0),1)</f>
        <v>0</v>
      </c>
      <c r="CA858">
        <f>IF(OR(V858=SUM(V859:V864),AND(V858="NA",SUM(V859:V864)=0),AND(V858="NS",SUM(V859:V864)=0)),IF(AND(V858="NA",SUM(V859:V864)=0),"NA",0),1)</f>
        <v>0</v>
      </c>
    </row>
    <row r="859" spans="1:81" ht="15" customHeight="1">
      <c r="A859" s="71"/>
      <c r="B859" s="40"/>
      <c r="C859" s="355"/>
      <c r="D859" s="280"/>
      <c r="E859" s="256"/>
      <c r="F859" s="256"/>
      <c r="G859" s="281"/>
      <c r="H859" s="350" t="s">
        <v>621</v>
      </c>
      <c r="I859" s="267"/>
      <c r="J859" s="93"/>
      <c r="K859" s="410" t="s">
        <v>622</v>
      </c>
      <c r="L859" s="256"/>
      <c r="M859" s="256"/>
      <c r="N859" s="256"/>
      <c r="O859" s="256"/>
      <c r="P859" s="256"/>
      <c r="Q859" s="256"/>
      <c r="R859" s="256"/>
      <c r="S859" s="256"/>
      <c r="T859" s="256"/>
      <c r="U859" s="256"/>
      <c r="V859" s="220"/>
      <c r="W859" s="220"/>
      <c r="X859" s="220"/>
      <c r="Y859" s="220"/>
      <c r="Z859" s="220"/>
      <c r="AA859" s="220"/>
      <c r="AB859" s="220"/>
      <c r="AC859" s="220"/>
      <c r="AD859" s="220"/>
      <c r="AN859">
        <f>IF(Y858="NA",1,0)</f>
        <v>0</v>
      </c>
      <c r="AX859">
        <f>IF(AB858="NA",1,0)</f>
        <v>0</v>
      </c>
      <c r="BH859">
        <f>IF(W858="NA",1,0)</f>
        <v>0</v>
      </c>
      <c r="BR859">
        <f>IF(X858="NA",1,0)</f>
        <v>0</v>
      </c>
      <c r="CB859">
        <f>IF(V858="NA",1,0)</f>
        <v>0</v>
      </c>
    </row>
    <row r="860" spans="1:81" ht="24" customHeight="1">
      <c r="A860" s="71"/>
      <c r="B860" s="40"/>
      <c r="C860" s="355"/>
      <c r="D860" s="280"/>
      <c r="E860" s="256"/>
      <c r="F860" s="256"/>
      <c r="G860" s="281"/>
      <c r="H860" s="350" t="s">
        <v>623</v>
      </c>
      <c r="I860" s="267"/>
      <c r="J860" s="93"/>
      <c r="K860" s="410" t="s">
        <v>624</v>
      </c>
      <c r="L860" s="256"/>
      <c r="M860" s="256"/>
      <c r="N860" s="256"/>
      <c r="O860" s="256"/>
      <c r="P860" s="256"/>
      <c r="Q860" s="256"/>
      <c r="R860" s="256"/>
      <c r="S860" s="256"/>
      <c r="T860" s="256"/>
      <c r="U860" s="256"/>
      <c r="V860" s="220"/>
      <c r="W860" s="220"/>
      <c r="X860" s="220"/>
      <c r="Y860" s="220"/>
      <c r="Z860" s="220"/>
      <c r="AA860" s="220"/>
      <c r="AB860" s="220"/>
      <c r="AC860" s="220"/>
      <c r="AD860" s="220"/>
      <c r="AN860">
        <f>IF(Y858="NA",1,0)</f>
        <v>0</v>
      </c>
      <c r="AX860">
        <f>IF(AB858="NA",1,0)</f>
        <v>0</v>
      </c>
      <c r="BH860">
        <f>IF(W858="NA",1,0)</f>
        <v>0</v>
      </c>
      <c r="BR860">
        <f>IF(X858="NA",1,0)</f>
        <v>0</v>
      </c>
      <c r="CB860">
        <f>IF(V858="NA",1,0)</f>
        <v>0</v>
      </c>
    </row>
    <row r="861" spans="1:81" ht="15" customHeight="1">
      <c r="A861" s="71"/>
      <c r="B861" s="40"/>
      <c r="C861" s="355"/>
      <c r="D861" s="280"/>
      <c r="E861" s="256"/>
      <c r="F861" s="256"/>
      <c r="G861" s="281"/>
      <c r="H861" s="350" t="s">
        <v>625</v>
      </c>
      <c r="I861" s="267"/>
      <c r="J861" s="93"/>
      <c r="K861" s="410" t="s">
        <v>626</v>
      </c>
      <c r="L861" s="256"/>
      <c r="M861" s="256"/>
      <c r="N861" s="256"/>
      <c r="O861" s="256"/>
      <c r="P861" s="256"/>
      <c r="Q861" s="256"/>
      <c r="R861" s="256"/>
      <c r="S861" s="256"/>
      <c r="T861" s="256"/>
      <c r="U861" s="256"/>
      <c r="V861" s="220"/>
      <c r="W861" s="220"/>
      <c r="X861" s="220"/>
      <c r="Y861" s="220"/>
      <c r="Z861" s="220"/>
      <c r="AA861" s="220"/>
      <c r="AB861" s="220"/>
      <c r="AC861" s="220"/>
      <c r="AD861" s="220"/>
      <c r="AN861">
        <f>IF(Y858="NA",1,0)</f>
        <v>0</v>
      </c>
      <c r="AX861">
        <f>IF(AB858="NA",1,0)</f>
        <v>0</v>
      </c>
      <c r="BH861">
        <f>IF(W858="NA",1,0)</f>
        <v>0</v>
      </c>
      <c r="BR861">
        <f>IF(X858="NA",1,0)</f>
        <v>0</v>
      </c>
      <c r="CB861">
        <f>IF(V858="NA",1,0)</f>
        <v>0</v>
      </c>
    </row>
    <row r="862" spans="1:81" ht="15" customHeight="1">
      <c r="A862" s="71"/>
      <c r="B862" s="40"/>
      <c r="C862" s="355"/>
      <c r="D862" s="280"/>
      <c r="E862" s="256"/>
      <c r="F862" s="256"/>
      <c r="G862" s="281"/>
      <c r="H862" s="350" t="s">
        <v>627</v>
      </c>
      <c r="I862" s="267"/>
      <c r="J862" s="93"/>
      <c r="K862" s="410" t="s">
        <v>628</v>
      </c>
      <c r="L862" s="256"/>
      <c r="M862" s="256"/>
      <c r="N862" s="256"/>
      <c r="O862" s="256"/>
      <c r="P862" s="256"/>
      <c r="Q862" s="256"/>
      <c r="R862" s="256"/>
      <c r="S862" s="256"/>
      <c r="T862" s="256"/>
      <c r="U862" s="256"/>
      <c r="V862" s="220"/>
      <c r="W862" s="220"/>
      <c r="X862" s="220"/>
      <c r="Y862" s="220"/>
      <c r="Z862" s="220"/>
      <c r="AA862" s="220"/>
      <c r="AB862" s="220"/>
      <c r="AC862" s="220"/>
      <c r="AD862" s="220"/>
      <c r="AN862">
        <f>IF(Y858="NA",1,0)</f>
        <v>0</v>
      </c>
      <c r="AX862">
        <f>IF(AB858="NA",1,0)</f>
        <v>0</v>
      </c>
      <c r="BH862">
        <f>IF(W858="NA",1,0)</f>
        <v>0</v>
      </c>
      <c r="BR862">
        <f>IF(X858="NA",1,0)</f>
        <v>0</v>
      </c>
      <c r="CB862">
        <f>IF(V858="NA",1,0)</f>
        <v>0</v>
      </c>
    </row>
    <row r="863" spans="1:81" ht="24" customHeight="1">
      <c r="A863" s="71"/>
      <c r="B863" s="40"/>
      <c r="C863" s="355"/>
      <c r="D863" s="280"/>
      <c r="E863" s="256"/>
      <c r="F863" s="256"/>
      <c r="G863" s="281"/>
      <c r="H863" s="350" t="s">
        <v>629</v>
      </c>
      <c r="I863" s="267"/>
      <c r="J863" s="93"/>
      <c r="K863" s="410" t="s">
        <v>630</v>
      </c>
      <c r="L863" s="256"/>
      <c r="M863" s="256"/>
      <c r="N863" s="256"/>
      <c r="O863" s="256"/>
      <c r="P863" s="256"/>
      <c r="Q863" s="256"/>
      <c r="R863" s="256"/>
      <c r="S863" s="256"/>
      <c r="T863" s="256"/>
      <c r="U863" s="256"/>
      <c r="V863" s="220"/>
      <c r="W863" s="220"/>
      <c r="X863" s="220"/>
      <c r="Y863" s="220"/>
      <c r="Z863" s="220"/>
      <c r="AA863" s="220"/>
      <c r="AB863" s="220"/>
      <c r="AC863" s="220"/>
      <c r="AD863" s="220"/>
      <c r="AN863">
        <f>IF(Y858="NA",1,0)</f>
        <v>0</v>
      </c>
      <c r="AO863" t="e">
        <f>IF(Y863/Y858&gt;0.25,1,0)</f>
        <v>#DIV/0!</v>
      </c>
      <c r="AX863">
        <f>IF(AB858="NA",1,0)</f>
        <v>0</v>
      </c>
      <c r="AY863" t="e">
        <f>IF(AB863/AB858&gt;0.25,1,0)</f>
        <v>#DIV/0!</v>
      </c>
      <c r="BH863">
        <f>IF(W858="NA",1,0)</f>
        <v>0</v>
      </c>
      <c r="BI863" t="e">
        <f>IF(W863/W858&gt;0.25,1,0)</f>
        <v>#DIV/0!</v>
      </c>
      <c r="BR863">
        <f>IF(X858="NA",1,0)</f>
        <v>0</v>
      </c>
      <c r="BS863" t="e">
        <f>IF(X863/X858&gt;0.25,1,0)</f>
        <v>#DIV/0!</v>
      </c>
      <c r="CB863">
        <f>IF(V858="NA",1,0)</f>
        <v>0</v>
      </c>
      <c r="CC863" t="e">
        <f>IF(V863/V858&gt;0.25,1,0)</f>
        <v>#DIV/0!</v>
      </c>
    </row>
    <row r="864" spans="1:81" ht="15" customHeight="1">
      <c r="A864" s="71"/>
      <c r="B864" s="40"/>
      <c r="C864" s="355"/>
      <c r="D864" s="280"/>
      <c r="E864" s="256"/>
      <c r="F864" s="256"/>
      <c r="G864" s="281"/>
      <c r="H864" s="350" t="s">
        <v>631</v>
      </c>
      <c r="I864" s="267"/>
      <c r="J864" s="94"/>
      <c r="K864" s="410" t="s">
        <v>262</v>
      </c>
      <c r="L864" s="256"/>
      <c r="M864" s="256"/>
      <c r="N864" s="256"/>
      <c r="O864" s="256"/>
      <c r="P864" s="256"/>
      <c r="Q864" s="256"/>
      <c r="R864" s="256"/>
      <c r="S864" s="256"/>
      <c r="T864" s="256"/>
      <c r="U864" s="256"/>
      <c r="V864" s="220"/>
      <c r="W864" s="220"/>
      <c r="X864" s="220"/>
      <c r="Y864" s="220"/>
      <c r="Z864" s="220"/>
      <c r="AA864" s="220"/>
      <c r="AB864" s="220"/>
      <c r="AC864" s="220"/>
      <c r="AD864" s="220"/>
      <c r="AN864">
        <f>IF(Y858="NA",1,0)</f>
        <v>0</v>
      </c>
      <c r="AX864">
        <f>IF(AB858="NA",1,0)</f>
        <v>0</v>
      </c>
      <c r="BH864">
        <f>IF(W858="NA",1,0)</f>
        <v>0</v>
      </c>
      <c r="BR864">
        <f>IF(X858="NA",1,0)</f>
        <v>0</v>
      </c>
      <c r="CB864">
        <f>IF(V858="NA",1,0)</f>
        <v>0</v>
      </c>
    </row>
    <row r="865" spans="1:81" ht="15" customHeight="1">
      <c r="A865" s="71"/>
      <c r="B865" s="40"/>
      <c r="C865" s="355"/>
      <c r="D865" s="280"/>
      <c r="E865" s="256"/>
      <c r="F865" s="256"/>
      <c r="G865" s="281"/>
      <c r="H865" s="361" t="s">
        <v>632</v>
      </c>
      <c r="I865" s="267"/>
      <c r="J865" s="362" t="s">
        <v>633</v>
      </c>
      <c r="K865" s="266"/>
      <c r="L865" s="266"/>
      <c r="M865" s="266"/>
      <c r="N865" s="266"/>
      <c r="O865" s="266"/>
      <c r="P865" s="266"/>
      <c r="Q865" s="266"/>
      <c r="R865" s="266"/>
      <c r="S865" s="266"/>
      <c r="T865" s="266"/>
      <c r="U865" s="267"/>
      <c r="V865" s="220"/>
      <c r="W865" s="220"/>
      <c r="X865" s="220"/>
      <c r="Y865" s="220"/>
      <c r="Z865" s="220"/>
      <c r="AA865" s="220"/>
      <c r="AB865" s="220"/>
      <c r="AC865" s="220"/>
      <c r="AD865" s="220"/>
      <c r="AM865">
        <f>IF(OR(Y865=SUM(Y866:Y873),AND(Y865="NA",SUM(Y866:Y873)=0),AND(Y865="NS",SUM(Y866:Y873)=0)),IF(AND(Y865="NA",SUM(Y866:Y873)=0),"NA",0),1)</f>
        <v>0</v>
      </c>
      <c r="AW865">
        <f>IF(OR(AB865=SUM(AB866:AB873),AND(AB865="NA",SUM(AB866:AB873)=0),AND(AB865="NS",SUM(AB866:AB873)=0)),IF(AND(AB865="NA",SUM(AB866:AB873)=0),"NA",0),1)</f>
        <v>0</v>
      </c>
      <c r="BG865">
        <f>IF(OR(W865=SUM(W866:W873),AND(W865="NA",SUM(W866:W873)=0),AND(W865="NS",SUM(W866:W873)=0)),IF(AND(W865="NA",SUM(W866:W873)=0),"NA",0),1)</f>
        <v>0</v>
      </c>
      <c r="BQ865">
        <f>IF(OR(X865=SUM(X866:X873),AND(X865="NA",SUM(X866:X873)=0),AND(X865="NS",SUM(X866:X873)=0)),IF(AND(X865="NA",SUM(X866:X873)=0),"NA",0),1)</f>
        <v>0</v>
      </c>
      <c r="CA865">
        <f>IF(OR(V865=SUM(V866:V873),AND(V865="NA",SUM(V866:V873)=0),AND(V865="NS",SUM(V866:V873)=0)),IF(AND(V865="NA",SUM(V866:V873)=0),"NA",0),1)</f>
        <v>0</v>
      </c>
    </row>
    <row r="866" spans="1:81" ht="15" customHeight="1">
      <c r="A866" s="71"/>
      <c r="B866" s="40"/>
      <c r="C866" s="355"/>
      <c r="D866" s="280"/>
      <c r="E866" s="256"/>
      <c r="F866" s="256"/>
      <c r="G866" s="281"/>
      <c r="H866" s="350" t="s">
        <v>634</v>
      </c>
      <c r="I866" s="267"/>
      <c r="J866" s="93"/>
      <c r="K866" s="410" t="s">
        <v>635</v>
      </c>
      <c r="L866" s="256"/>
      <c r="M866" s="256"/>
      <c r="N866" s="256"/>
      <c r="O866" s="256"/>
      <c r="P866" s="256"/>
      <c r="Q866" s="256"/>
      <c r="R866" s="256"/>
      <c r="S866" s="256"/>
      <c r="T866" s="256"/>
      <c r="U866" s="256"/>
      <c r="V866" s="220"/>
      <c r="W866" s="220"/>
      <c r="X866" s="220"/>
      <c r="Y866" s="220"/>
      <c r="Z866" s="220"/>
      <c r="AA866" s="220"/>
      <c r="AB866" s="220"/>
      <c r="AC866" s="220"/>
      <c r="AD866" s="220"/>
      <c r="AN866">
        <f>IF(Y865="NA",1,0)</f>
        <v>0</v>
      </c>
      <c r="AX866">
        <f>IF(AB865="NA",1,0)</f>
        <v>0</v>
      </c>
      <c r="BH866">
        <f>IF(W865="NA",1,0)</f>
        <v>0</v>
      </c>
      <c r="BR866">
        <f>IF(X865="NA",1,0)</f>
        <v>0</v>
      </c>
      <c r="CB866">
        <f>IF(V865="NA",1,0)</f>
        <v>0</v>
      </c>
    </row>
    <row r="867" spans="1:81" ht="15" customHeight="1">
      <c r="A867" s="71"/>
      <c r="B867" s="40"/>
      <c r="C867" s="355"/>
      <c r="D867" s="280"/>
      <c r="E867" s="256"/>
      <c r="F867" s="256"/>
      <c r="G867" s="281"/>
      <c r="H867" s="350" t="s">
        <v>636</v>
      </c>
      <c r="I867" s="267"/>
      <c r="J867" s="93"/>
      <c r="K867" s="410" t="s">
        <v>637</v>
      </c>
      <c r="L867" s="256"/>
      <c r="M867" s="256"/>
      <c r="N867" s="256"/>
      <c r="O867" s="256"/>
      <c r="P867" s="256"/>
      <c r="Q867" s="256"/>
      <c r="R867" s="256"/>
      <c r="S867" s="256"/>
      <c r="T867" s="256"/>
      <c r="U867" s="256"/>
      <c r="V867" s="220"/>
      <c r="W867" s="220"/>
      <c r="X867" s="220"/>
      <c r="Y867" s="220"/>
      <c r="Z867" s="220"/>
      <c r="AA867" s="220"/>
      <c r="AB867" s="220"/>
      <c r="AC867" s="220"/>
      <c r="AD867" s="220"/>
      <c r="AN867">
        <f>IF(Y865="NA",1,0)</f>
        <v>0</v>
      </c>
      <c r="AX867">
        <f>IF(AB865="NA",1,0)</f>
        <v>0</v>
      </c>
      <c r="BH867">
        <f>IF(W865="NA",1,0)</f>
        <v>0</v>
      </c>
      <c r="BR867">
        <f>IF(X865="NA",1,0)</f>
        <v>0</v>
      </c>
      <c r="CB867">
        <f>IF(V865="NA",1,0)</f>
        <v>0</v>
      </c>
    </row>
    <row r="868" spans="1:81" ht="15" customHeight="1">
      <c r="A868" s="71"/>
      <c r="B868" s="40"/>
      <c r="C868" s="355"/>
      <c r="D868" s="280"/>
      <c r="E868" s="256"/>
      <c r="F868" s="256"/>
      <c r="G868" s="281"/>
      <c r="H868" s="350" t="s">
        <v>638</v>
      </c>
      <c r="I868" s="267"/>
      <c r="J868" s="93"/>
      <c r="K868" s="410" t="s">
        <v>639</v>
      </c>
      <c r="L868" s="256"/>
      <c r="M868" s="256"/>
      <c r="N868" s="256"/>
      <c r="O868" s="256"/>
      <c r="P868" s="256"/>
      <c r="Q868" s="256"/>
      <c r="R868" s="256"/>
      <c r="S868" s="256"/>
      <c r="T868" s="256"/>
      <c r="U868" s="256"/>
      <c r="V868" s="220"/>
      <c r="W868" s="220"/>
      <c r="X868" s="220"/>
      <c r="Y868" s="220"/>
      <c r="Z868" s="220"/>
      <c r="AA868" s="220"/>
      <c r="AB868" s="220"/>
      <c r="AC868" s="220"/>
      <c r="AD868" s="220"/>
      <c r="AN868">
        <f>IF(Y865="NA",1,0)</f>
        <v>0</v>
      </c>
      <c r="AX868">
        <f>IF(AB865="NA",1,0)</f>
        <v>0</v>
      </c>
      <c r="BH868">
        <f>IF(W865="NA",1,0)</f>
        <v>0</v>
      </c>
      <c r="BR868">
        <f>IF(X865="NA",1,0)</f>
        <v>0</v>
      </c>
      <c r="CB868">
        <f>IF(V865="NA",1,0)</f>
        <v>0</v>
      </c>
    </row>
    <row r="869" spans="1:81" ht="15" customHeight="1">
      <c r="A869" s="71"/>
      <c r="B869" s="40"/>
      <c r="C869" s="355"/>
      <c r="D869" s="280"/>
      <c r="E869" s="256"/>
      <c r="F869" s="256"/>
      <c r="G869" s="281"/>
      <c r="H869" s="350" t="s">
        <v>640</v>
      </c>
      <c r="I869" s="267"/>
      <c r="J869" s="93"/>
      <c r="K869" s="410" t="s">
        <v>641</v>
      </c>
      <c r="L869" s="256"/>
      <c r="M869" s="256"/>
      <c r="N869" s="256"/>
      <c r="O869" s="256"/>
      <c r="P869" s="256"/>
      <c r="Q869" s="256"/>
      <c r="R869" s="256"/>
      <c r="S869" s="256"/>
      <c r="T869" s="256"/>
      <c r="U869" s="256"/>
      <c r="V869" s="220"/>
      <c r="W869" s="220"/>
      <c r="X869" s="220"/>
      <c r="Y869" s="220"/>
      <c r="Z869" s="220"/>
      <c r="AA869" s="220"/>
      <c r="AB869" s="220"/>
      <c r="AC869" s="220"/>
      <c r="AD869" s="220"/>
      <c r="AN869">
        <f>IF(Y865="NA",1,0)</f>
        <v>0</v>
      </c>
      <c r="AX869">
        <f>IF(AB865="NA",1,0)</f>
        <v>0</v>
      </c>
      <c r="BH869">
        <f>IF(W865="NA",1,0)</f>
        <v>0</v>
      </c>
      <c r="BR869">
        <f>IF(X865="NA",1,0)</f>
        <v>0</v>
      </c>
      <c r="CB869">
        <f>IF(V865="NA",1,0)</f>
        <v>0</v>
      </c>
    </row>
    <row r="870" spans="1:81" ht="15" customHeight="1">
      <c r="A870" s="71"/>
      <c r="B870" s="40"/>
      <c r="C870" s="355"/>
      <c r="D870" s="280"/>
      <c r="E870" s="256"/>
      <c r="F870" s="256"/>
      <c r="G870" s="281"/>
      <c r="H870" s="350" t="s">
        <v>642</v>
      </c>
      <c r="I870" s="267"/>
      <c r="J870" s="93"/>
      <c r="K870" s="410" t="s">
        <v>643</v>
      </c>
      <c r="L870" s="256"/>
      <c r="M870" s="256"/>
      <c r="N870" s="256"/>
      <c r="O870" s="256"/>
      <c r="P870" s="256"/>
      <c r="Q870" s="256"/>
      <c r="R870" s="256"/>
      <c r="S870" s="256"/>
      <c r="T870" s="256"/>
      <c r="U870" s="256"/>
      <c r="V870" s="220"/>
      <c r="W870" s="220"/>
      <c r="X870" s="220"/>
      <c r="Y870" s="220"/>
      <c r="Z870" s="220"/>
      <c r="AA870" s="220"/>
      <c r="AB870" s="220"/>
      <c r="AC870" s="220"/>
      <c r="AD870" s="220"/>
      <c r="AN870">
        <f>IF(Y865="NA",1,0)</f>
        <v>0</v>
      </c>
      <c r="AX870">
        <f>IF(AB865="NA",1,0)</f>
        <v>0</v>
      </c>
      <c r="BH870">
        <f>IF(W865="NA",1,0)</f>
        <v>0</v>
      </c>
      <c r="BR870">
        <f>IF(X865="NA",1,0)</f>
        <v>0</v>
      </c>
      <c r="CB870">
        <f>IF(V865="NA",1,0)</f>
        <v>0</v>
      </c>
    </row>
    <row r="871" spans="1:81" ht="15" customHeight="1">
      <c r="A871" s="71"/>
      <c r="B871" s="40"/>
      <c r="C871" s="355"/>
      <c r="D871" s="280"/>
      <c r="E871" s="256"/>
      <c r="F871" s="256"/>
      <c r="G871" s="281"/>
      <c r="H871" s="350" t="s">
        <v>644</v>
      </c>
      <c r="I871" s="267"/>
      <c r="J871" s="93"/>
      <c r="K871" s="410" t="s">
        <v>645</v>
      </c>
      <c r="L871" s="256"/>
      <c r="M871" s="256"/>
      <c r="N871" s="256"/>
      <c r="O871" s="256"/>
      <c r="P871" s="256"/>
      <c r="Q871" s="256"/>
      <c r="R871" s="256"/>
      <c r="S871" s="256"/>
      <c r="T871" s="256"/>
      <c r="U871" s="256"/>
      <c r="V871" s="220"/>
      <c r="W871" s="220"/>
      <c r="X871" s="220"/>
      <c r="Y871" s="220"/>
      <c r="Z871" s="220"/>
      <c r="AA871" s="220"/>
      <c r="AB871" s="220"/>
      <c r="AC871" s="220"/>
      <c r="AD871" s="220"/>
      <c r="AN871">
        <f>IF(Y865="NA",1,0)</f>
        <v>0</v>
      </c>
      <c r="AX871">
        <f>IF(AB865="NA",1,0)</f>
        <v>0</v>
      </c>
      <c r="BH871">
        <f>IF(W865="NA",1,0)</f>
        <v>0</v>
      </c>
      <c r="BR871">
        <f>IF(X865="NA",1,0)</f>
        <v>0</v>
      </c>
      <c r="CB871">
        <f>IF(V865="NA",1,0)</f>
        <v>0</v>
      </c>
    </row>
    <row r="872" spans="1:81" ht="24" customHeight="1">
      <c r="A872" s="71"/>
      <c r="B872" s="40"/>
      <c r="C872" s="355"/>
      <c r="D872" s="280"/>
      <c r="E872" s="256"/>
      <c r="F872" s="256"/>
      <c r="G872" s="281"/>
      <c r="H872" s="350" t="s">
        <v>646</v>
      </c>
      <c r="I872" s="267"/>
      <c r="J872" s="93"/>
      <c r="K872" s="410" t="s">
        <v>647</v>
      </c>
      <c r="L872" s="256"/>
      <c r="M872" s="256"/>
      <c r="N872" s="256"/>
      <c r="O872" s="256"/>
      <c r="P872" s="256"/>
      <c r="Q872" s="256"/>
      <c r="R872" s="256"/>
      <c r="S872" s="256"/>
      <c r="T872" s="256"/>
      <c r="U872" s="256"/>
      <c r="V872" s="220"/>
      <c r="W872" s="220"/>
      <c r="X872" s="220"/>
      <c r="Y872" s="220"/>
      <c r="Z872" s="220"/>
      <c r="AA872" s="220"/>
      <c r="AB872" s="220"/>
      <c r="AC872" s="220"/>
      <c r="AD872" s="220"/>
      <c r="AN872">
        <f>IF(Y865="NA",1,0)</f>
        <v>0</v>
      </c>
      <c r="AO872" t="e">
        <f>IF(Y872/Y865&gt;0.25,1,0)</f>
        <v>#DIV/0!</v>
      </c>
      <c r="AX872">
        <f>IF(AB865="NA",1,0)</f>
        <v>0</v>
      </c>
      <c r="AY872" t="e">
        <f>IF(AB872/AB865&gt;0.25,1,0)</f>
        <v>#DIV/0!</v>
      </c>
      <c r="BH872">
        <f>IF(W865="NA",1,0)</f>
        <v>0</v>
      </c>
      <c r="BI872" t="e">
        <f>IF(W872/W865&gt;0.25,1,0)</f>
        <v>#DIV/0!</v>
      </c>
      <c r="BR872">
        <f>IF(X865="NA",1,0)</f>
        <v>0</v>
      </c>
      <c r="BS872" t="e">
        <f>IF(X872/X865&gt;0.25,1,0)</f>
        <v>#DIV/0!</v>
      </c>
      <c r="CB872">
        <f>IF(V865="NA",1,0)</f>
        <v>0</v>
      </c>
      <c r="CC872" t="e">
        <f>IF(V872/V865&gt;0.25,1,0)</f>
        <v>#DIV/0!</v>
      </c>
    </row>
    <row r="873" spans="1:81" ht="15" customHeight="1">
      <c r="A873" s="71"/>
      <c r="B873" s="40"/>
      <c r="C873" s="355"/>
      <c r="D873" s="280"/>
      <c r="E873" s="256"/>
      <c r="F873" s="256"/>
      <c r="G873" s="281"/>
      <c r="H873" s="350" t="s">
        <v>648</v>
      </c>
      <c r="I873" s="267"/>
      <c r="J873" s="94"/>
      <c r="K873" s="410" t="s">
        <v>262</v>
      </c>
      <c r="L873" s="256"/>
      <c r="M873" s="256"/>
      <c r="N873" s="256"/>
      <c r="O873" s="256"/>
      <c r="P873" s="256"/>
      <c r="Q873" s="256"/>
      <c r="R873" s="256"/>
      <c r="S873" s="256"/>
      <c r="T873" s="256"/>
      <c r="U873" s="256"/>
      <c r="V873" s="220"/>
      <c r="W873" s="220"/>
      <c r="X873" s="220"/>
      <c r="Y873" s="220"/>
      <c r="Z873" s="220"/>
      <c r="AA873" s="220"/>
      <c r="AB873" s="220"/>
      <c r="AC873" s="220"/>
      <c r="AD873" s="220"/>
      <c r="AN873">
        <f>IF(Y865="NA",1,0)</f>
        <v>0</v>
      </c>
      <c r="AX873">
        <f>IF(AB865="NA",1,0)</f>
        <v>0</v>
      </c>
      <c r="BH873">
        <f>IF(W865="NA",1,0)</f>
        <v>0</v>
      </c>
      <c r="BR873">
        <f>IF(X865="NA",1,0)</f>
        <v>0</v>
      </c>
      <c r="CB873">
        <f>IF(V865="NA",1,0)</f>
        <v>0</v>
      </c>
    </row>
    <row r="874" spans="1:81" ht="15" customHeight="1">
      <c r="A874" s="71"/>
      <c r="B874" s="40"/>
      <c r="C874" s="355"/>
      <c r="D874" s="280"/>
      <c r="E874" s="256"/>
      <c r="F874" s="256"/>
      <c r="G874" s="281"/>
      <c r="H874" s="361" t="s">
        <v>649</v>
      </c>
      <c r="I874" s="267"/>
      <c r="J874" s="362" t="s">
        <v>650</v>
      </c>
      <c r="K874" s="266"/>
      <c r="L874" s="266"/>
      <c r="M874" s="266"/>
      <c r="N874" s="266"/>
      <c r="O874" s="266"/>
      <c r="P874" s="266"/>
      <c r="Q874" s="266"/>
      <c r="R874" s="266"/>
      <c r="S874" s="266"/>
      <c r="T874" s="266"/>
      <c r="U874" s="267"/>
      <c r="V874" s="220"/>
      <c r="W874" s="220"/>
      <c r="X874" s="220"/>
      <c r="Y874" s="220"/>
      <c r="Z874" s="220"/>
      <c r="AA874" s="220"/>
      <c r="AB874" s="220"/>
      <c r="AC874" s="220"/>
      <c r="AD874" s="220"/>
    </row>
    <row r="875" spans="1:81" ht="15" customHeight="1">
      <c r="A875" s="71"/>
      <c r="B875" s="40"/>
      <c r="C875" s="355"/>
      <c r="D875" s="280"/>
      <c r="E875" s="256"/>
      <c r="F875" s="256"/>
      <c r="G875" s="281"/>
      <c r="H875" s="361" t="s">
        <v>651</v>
      </c>
      <c r="I875" s="267"/>
      <c r="J875" s="362" t="s">
        <v>652</v>
      </c>
      <c r="K875" s="266"/>
      <c r="L875" s="266"/>
      <c r="M875" s="266"/>
      <c r="N875" s="266"/>
      <c r="O875" s="266"/>
      <c r="P875" s="266"/>
      <c r="Q875" s="266"/>
      <c r="R875" s="266"/>
      <c r="S875" s="266"/>
      <c r="T875" s="266"/>
      <c r="U875" s="267"/>
      <c r="V875" s="220"/>
      <c r="W875" s="220"/>
      <c r="X875" s="220"/>
      <c r="Y875" s="220"/>
      <c r="Z875" s="220"/>
      <c r="AA875" s="220"/>
      <c r="AB875" s="220"/>
      <c r="AC875" s="220"/>
      <c r="AD875" s="220"/>
    </row>
    <row r="876" spans="1:81" ht="15" customHeight="1">
      <c r="A876" s="71"/>
      <c r="B876" s="40"/>
      <c r="C876" s="355"/>
      <c r="D876" s="280"/>
      <c r="E876" s="256"/>
      <c r="F876" s="256"/>
      <c r="G876" s="281"/>
      <c r="H876" s="361" t="s">
        <v>653</v>
      </c>
      <c r="I876" s="267"/>
      <c r="J876" s="362" t="s">
        <v>654</v>
      </c>
      <c r="K876" s="266"/>
      <c r="L876" s="266"/>
      <c r="M876" s="266"/>
      <c r="N876" s="266"/>
      <c r="O876" s="266"/>
      <c r="P876" s="266"/>
      <c r="Q876" s="266"/>
      <c r="R876" s="266"/>
      <c r="S876" s="266"/>
      <c r="T876" s="266"/>
      <c r="U876" s="267"/>
      <c r="V876" s="220"/>
      <c r="W876" s="220"/>
      <c r="X876" s="220"/>
      <c r="Y876" s="220"/>
      <c r="Z876" s="220"/>
      <c r="AA876" s="220"/>
      <c r="AB876" s="220"/>
      <c r="AC876" s="220"/>
      <c r="AD876" s="220"/>
    </row>
    <row r="877" spans="1:81" ht="24" customHeight="1">
      <c r="A877" s="71"/>
      <c r="B877" s="40"/>
      <c r="C877" s="355"/>
      <c r="D877" s="280"/>
      <c r="E877" s="256"/>
      <c r="F877" s="256"/>
      <c r="G877" s="281"/>
      <c r="H877" s="361" t="s">
        <v>655</v>
      </c>
      <c r="I877" s="267"/>
      <c r="J877" s="362" t="s">
        <v>656</v>
      </c>
      <c r="K877" s="266"/>
      <c r="L877" s="266"/>
      <c r="M877" s="266"/>
      <c r="N877" s="266"/>
      <c r="O877" s="266"/>
      <c r="P877" s="266"/>
      <c r="Q877" s="266"/>
      <c r="R877" s="266"/>
      <c r="S877" s="266"/>
      <c r="T877" s="266"/>
      <c r="U877" s="267"/>
      <c r="V877" s="220"/>
      <c r="W877" s="220"/>
      <c r="X877" s="220"/>
      <c r="Y877" s="220"/>
      <c r="Z877" s="220"/>
      <c r="AA877" s="220"/>
      <c r="AB877" s="220"/>
      <c r="AC877" s="220"/>
      <c r="AD877" s="220"/>
      <c r="AM877">
        <f>IF(OR(Y877=SUM(Y878:Y883),AND(Y877="NA",SUM(Y878:Y883)=0),AND(Y877="NS",SUM(Y878:Y883)=0)),IF(AND(Y877="NA",SUM(Y878:Y883)=0),"NA",0),1)</f>
        <v>0</v>
      </c>
      <c r="AW877">
        <f>IF(OR(AB877=SUM(AB878:AB883),AND(AB877="NA",SUM(AB878:AB883)=0),AND(AB877="NS",SUM(AB878:AB883)=0)),IF(AND(AB877="NA",SUM(AB878:AB883)=0),"NA",0),1)</f>
        <v>0</v>
      </c>
      <c r="BG877">
        <f>IF(OR(W877=SUM(W878:W883),AND(W877="NA",SUM(W878:W883)=0),AND(W877="NS",SUM(W878:W883)=0)),IF(AND(W877="NA",SUM(W878:W883)=0),"NA",0),1)</f>
        <v>0</v>
      </c>
      <c r="BQ877">
        <f>IF(OR(X877=SUM(X878:X883),AND(X877="NA",SUM(X878:X883)=0),AND(X877="NS",SUM(X878:X883)=0)),IF(AND(X877="NA",SUM(X878:X883)=0),"NA",0),1)</f>
        <v>0</v>
      </c>
      <c r="CA877">
        <f>IF(OR(V877=SUM(V878:V883),AND(V877="NA",SUM(V878:V883)=0),AND(V877="NS",SUM(V878:V883)=0)),IF(AND(V877="NA",SUM(V878:V883)=0),"NA",0),1)</f>
        <v>0</v>
      </c>
    </row>
    <row r="878" spans="1:81" ht="15" customHeight="1">
      <c r="A878" s="71"/>
      <c r="B878" s="40"/>
      <c r="C878" s="355"/>
      <c r="D878" s="280"/>
      <c r="E878" s="256"/>
      <c r="F878" s="256"/>
      <c r="G878" s="281"/>
      <c r="H878" s="369" t="s">
        <v>657</v>
      </c>
      <c r="I878" s="267"/>
      <c r="J878" s="93"/>
      <c r="K878" s="410" t="s">
        <v>658</v>
      </c>
      <c r="L878" s="256"/>
      <c r="M878" s="256"/>
      <c r="N878" s="256"/>
      <c r="O878" s="256"/>
      <c r="P878" s="256"/>
      <c r="Q878" s="256"/>
      <c r="R878" s="256"/>
      <c r="S878" s="256"/>
      <c r="T878" s="256"/>
      <c r="U878" s="256"/>
      <c r="V878" s="220"/>
      <c r="W878" s="220"/>
      <c r="X878" s="220"/>
      <c r="Y878" s="220"/>
      <c r="Z878" s="220"/>
      <c r="AA878" s="220"/>
      <c r="AB878" s="220"/>
      <c r="AC878" s="220"/>
      <c r="AD878" s="220"/>
      <c r="AN878">
        <f>IF(Y877="NA",1,0)</f>
        <v>0</v>
      </c>
      <c r="AX878">
        <f>IF(AB877="NA",1,0)</f>
        <v>0</v>
      </c>
      <c r="BH878">
        <f>IF(W877="NA",1,0)</f>
        <v>0</v>
      </c>
      <c r="BR878">
        <f>IF(X877="NA",1,0)</f>
        <v>0</v>
      </c>
      <c r="CB878">
        <f>IF(V877="NA",1,0)</f>
        <v>0</v>
      </c>
    </row>
    <row r="879" spans="1:81" ht="15" customHeight="1">
      <c r="A879" s="71"/>
      <c r="B879" s="40"/>
      <c r="C879" s="355"/>
      <c r="D879" s="280"/>
      <c r="E879" s="256"/>
      <c r="F879" s="256"/>
      <c r="G879" s="281"/>
      <c r="H879" s="369" t="s">
        <v>659</v>
      </c>
      <c r="I879" s="267"/>
      <c r="J879" s="93"/>
      <c r="K879" s="410" t="s">
        <v>660</v>
      </c>
      <c r="L879" s="256"/>
      <c r="M879" s="256"/>
      <c r="N879" s="256"/>
      <c r="O879" s="256"/>
      <c r="P879" s="256"/>
      <c r="Q879" s="256"/>
      <c r="R879" s="256"/>
      <c r="S879" s="256"/>
      <c r="T879" s="256"/>
      <c r="U879" s="256"/>
      <c r="V879" s="220"/>
      <c r="W879" s="220"/>
      <c r="X879" s="220"/>
      <c r="Y879" s="220"/>
      <c r="Z879" s="220"/>
      <c r="AA879" s="220"/>
      <c r="AB879" s="220"/>
      <c r="AC879" s="220"/>
      <c r="AD879" s="220"/>
      <c r="AN879">
        <f>IF(Y877="NA",1,0)</f>
        <v>0</v>
      </c>
      <c r="AX879">
        <f>IF(AB877="NA",1,0)</f>
        <v>0</v>
      </c>
      <c r="BH879">
        <f>IF(W877="NA",1,0)</f>
        <v>0</v>
      </c>
      <c r="BR879">
        <f>IF(X877="NA",1,0)</f>
        <v>0</v>
      </c>
      <c r="CB879">
        <f>IF(V877="NA",1,0)</f>
        <v>0</v>
      </c>
    </row>
    <row r="880" spans="1:81" ht="15" customHeight="1">
      <c r="A880" s="71"/>
      <c r="B880" s="40"/>
      <c r="C880" s="355"/>
      <c r="D880" s="280"/>
      <c r="E880" s="256"/>
      <c r="F880" s="256"/>
      <c r="G880" s="281"/>
      <c r="H880" s="369" t="s">
        <v>661</v>
      </c>
      <c r="I880" s="267"/>
      <c r="J880" s="93"/>
      <c r="K880" s="410" t="s">
        <v>662</v>
      </c>
      <c r="L880" s="256"/>
      <c r="M880" s="256"/>
      <c r="N880" s="256"/>
      <c r="O880" s="256"/>
      <c r="P880" s="256"/>
      <c r="Q880" s="256"/>
      <c r="R880" s="256"/>
      <c r="S880" s="256"/>
      <c r="T880" s="256"/>
      <c r="U880" s="256"/>
      <c r="V880" s="220"/>
      <c r="W880" s="220"/>
      <c r="X880" s="220"/>
      <c r="Y880" s="220"/>
      <c r="Z880" s="220"/>
      <c r="AA880" s="220"/>
      <c r="AB880" s="220"/>
      <c r="AC880" s="220"/>
      <c r="AD880" s="220"/>
      <c r="AN880">
        <f>IF(Y877="NA",1,0)</f>
        <v>0</v>
      </c>
      <c r="AX880">
        <f>IF(AB877="NA",1,0)</f>
        <v>0</v>
      </c>
      <c r="BH880">
        <f>IF(W877="NA",1,0)</f>
        <v>0</v>
      </c>
      <c r="BR880">
        <f>IF(X877="NA",1,0)</f>
        <v>0</v>
      </c>
      <c r="CB880">
        <f>IF(V877="NA",1,0)</f>
        <v>0</v>
      </c>
    </row>
    <row r="881" spans="1:81" ht="24" customHeight="1">
      <c r="A881" s="71"/>
      <c r="B881" s="40"/>
      <c r="C881" s="355"/>
      <c r="D881" s="280"/>
      <c r="E881" s="256"/>
      <c r="F881" s="256"/>
      <c r="G881" s="281"/>
      <c r="H881" s="369" t="s">
        <v>663</v>
      </c>
      <c r="I881" s="267"/>
      <c r="J881" s="93"/>
      <c r="K881" s="410" t="s">
        <v>664</v>
      </c>
      <c r="L881" s="256"/>
      <c r="M881" s="256"/>
      <c r="N881" s="256"/>
      <c r="O881" s="256"/>
      <c r="P881" s="256"/>
      <c r="Q881" s="256"/>
      <c r="R881" s="256"/>
      <c r="S881" s="256"/>
      <c r="T881" s="256"/>
      <c r="U881" s="256"/>
      <c r="V881" s="220"/>
      <c r="W881" s="220"/>
      <c r="X881" s="220"/>
      <c r="Y881" s="220"/>
      <c r="Z881" s="220"/>
      <c r="AA881" s="220"/>
      <c r="AB881" s="220"/>
      <c r="AC881" s="220"/>
      <c r="AD881" s="220"/>
      <c r="AN881">
        <f>IF(Y877="NA",1,0)</f>
        <v>0</v>
      </c>
      <c r="AX881">
        <f>IF(AB877="NA",1,0)</f>
        <v>0</v>
      </c>
      <c r="BH881">
        <f>IF(W877="NA",1,0)</f>
        <v>0</v>
      </c>
      <c r="BR881">
        <f>IF(X877="NA",1,0)</f>
        <v>0</v>
      </c>
      <c r="CB881">
        <f>IF(V877="NA",1,0)</f>
        <v>0</v>
      </c>
    </row>
    <row r="882" spans="1:81" ht="24" customHeight="1">
      <c r="A882" s="71"/>
      <c r="B882" s="40"/>
      <c r="C882" s="355"/>
      <c r="D882" s="280"/>
      <c r="E882" s="256"/>
      <c r="F882" s="256"/>
      <c r="G882" s="281"/>
      <c r="H882" s="369" t="s">
        <v>665</v>
      </c>
      <c r="I882" s="267"/>
      <c r="J882" s="93"/>
      <c r="K882" s="410" t="s">
        <v>666</v>
      </c>
      <c r="L882" s="256"/>
      <c r="M882" s="256"/>
      <c r="N882" s="256"/>
      <c r="O882" s="256"/>
      <c r="P882" s="256"/>
      <c r="Q882" s="256"/>
      <c r="R882" s="256"/>
      <c r="S882" s="256"/>
      <c r="T882" s="256"/>
      <c r="U882" s="256"/>
      <c r="V882" s="220"/>
      <c r="W882" s="220"/>
      <c r="X882" s="220"/>
      <c r="Y882" s="220"/>
      <c r="Z882" s="220"/>
      <c r="AA882" s="220"/>
      <c r="AB882" s="220"/>
      <c r="AC882" s="220"/>
      <c r="AD882" s="220"/>
      <c r="AN882">
        <f>IF(Y877="NA",1,0)</f>
        <v>0</v>
      </c>
      <c r="AO882" t="e">
        <f>IF(Y882/Y877&gt;0.25,1,0)</f>
        <v>#DIV/0!</v>
      </c>
      <c r="AX882">
        <f>IF(AB877="NA",1,0)</f>
        <v>0</v>
      </c>
      <c r="AY882" t="e">
        <f>IF(AB882/AB877&gt;0.25,1,0)</f>
        <v>#DIV/0!</v>
      </c>
      <c r="BH882">
        <f>IF(W877="NA",1,0)</f>
        <v>0</v>
      </c>
      <c r="BI882" t="e">
        <f>IF(W882/W877&gt;0.25,1,0)</f>
        <v>#DIV/0!</v>
      </c>
      <c r="BR882">
        <f>IF(X877="NA",1,0)</f>
        <v>0</v>
      </c>
      <c r="BS882" t="e">
        <f>IF(X882/X877&gt;0.25,1,0)</f>
        <v>#DIV/0!</v>
      </c>
      <c r="CB882">
        <f>IF(V877="NA",1,0)</f>
        <v>0</v>
      </c>
      <c r="CC882" t="e">
        <f>IF(V882/V877&gt;0.25,1,0)</f>
        <v>#DIV/0!</v>
      </c>
    </row>
    <row r="883" spans="1:81" ht="15" customHeight="1">
      <c r="A883" s="71"/>
      <c r="B883" s="40"/>
      <c r="C883" s="355"/>
      <c r="D883" s="280"/>
      <c r="E883" s="256"/>
      <c r="F883" s="256"/>
      <c r="G883" s="281"/>
      <c r="H883" s="369" t="s">
        <v>667</v>
      </c>
      <c r="I883" s="267"/>
      <c r="J883" s="94"/>
      <c r="K883" s="410" t="s">
        <v>262</v>
      </c>
      <c r="L883" s="256"/>
      <c r="M883" s="256"/>
      <c r="N883" s="256"/>
      <c r="O883" s="256"/>
      <c r="P883" s="256"/>
      <c r="Q883" s="256"/>
      <c r="R883" s="256"/>
      <c r="S883" s="256"/>
      <c r="T883" s="256"/>
      <c r="U883" s="256"/>
      <c r="V883" s="220"/>
      <c r="W883" s="220"/>
      <c r="X883" s="220"/>
      <c r="Y883" s="220"/>
      <c r="Z883" s="220"/>
      <c r="AA883" s="220"/>
      <c r="AB883" s="220"/>
      <c r="AC883" s="220"/>
      <c r="AD883" s="220"/>
      <c r="AN883">
        <f>IF(Y877="NA",1,0)</f>
        <v>0</v>
      </c>
      <c r="AX883">
        <f>IF(AB877="NA",1,0)</f>
        <v>0</v>
      </c>
      <c r="BH883">
        <f>IF(W877="NA",1,0)</f>
        <v>0</v>
      </c>
      <c r="BR883">
        <f>IF(X877="NA",1,0)</f>
        <v>0</v>
      </c>
      <c r="CB883">
        <f>IF(V877="NA",1,0)</f>
        <v>0</v>
      </c>
    </row>
    <row r="884" spans="1:81" ht="15" customHeight="1">
      <c r="A884" s="71"/>
      <c r="B884" s="40"/>
      <c r="C884" s="355"/>
      <c r="D884" s="280"/>
      <c r="E884" s="256"/>
      <c r="F884" s="256"/>
      <c r="G884" s="281"/>
      <c r="H884" s="361" t="s">
        <v>668</v>
      </c>
      <c r="I884" s="267"/>
      <c r="J884" s="362" t="s">
        <v>669</v>
      </c>
      <c r="K884" s="266"/>
      <c r="L884" s="266"/>
      <c r="M884" s="266"/>
      <c r="N884" s="266"/>
      <c r="O884" s="266"/>
      <c r="P884" s="266"/>
      <c r="Q884" s="266"/>
      <c r="R884" s="266"/>
      <c r="S884" s="266"/>
      <c r="T884" s="266"/>
      <c r="U884" s="267"/>
      <c r="V884" s="220"/>
      <c r="W884" s="220"/>
      <c r="X884" s="220"/>
      <c r="Y884" s="220"/>
      <c r="Z884" s="220"/>
      <c r="AA884" s="220"/>
      <c r="AB884" s="220"/>
      <c r="AC884" s="220"/>
      <c r="AD884" s="220"/>
    </row>
    <row r="885" spans="1:81" ht="15" customHeight="1">
      <c r="A885" s="71"/>
      <c r="B885" s="40"/>
      <c r="C885" s="355"/>
      <c r="D885" s="280"/>
      <c r="E885" s="256"/>
      <c r="F885" s="256"/>
      <c r="G885" s="281"/>
      <c r="H885" s="361" t="s">
        <v>670</v>
      </c>
      <c r="I885" s="267"/>
      <c r="J885" s="362" t="s">
        <v>671</v>
      </c>
      <c r="K885" s="266"/>
      <c r="L885" s="266"/>
      <c r="M885" s="266"/>
      <c r="N885" s="266"/>
      <c r="O885" s="266"/>
      <c r="P885" s="266"/>
      <c r="Q885" s="266"/>
      <c r="R885" s="266"/>
      <c r="S885" s="266"/>
      <c r="T885" s="266"/>
      <c r="U885" s="267"/>
      <c r="V885" s="220"/>
      <c r="W885" s="220"/>
      <c r="X885" s="220"/>
      <c r="Y885" s="220"/>
      <c r="Z885" s="220"/>
      <c r="AA885" s="220"/>
      <c r="AB885" s="220"/>
      <c r="AC885" s="220"/>
      <c r="AD885" s="220"/>
    </row>
    <row r="886" spans="1:81" ht="24" customHeight="1">
      <c r="A886" s="71"/>
      <c r="B886" s="40"/>
      <c r="C886" s="355"/>
      <c r="D886" s="282"/>
      <c r="E886" s="272"/>
      <c r="F886" s="272"/>
      <c r="G886" s="283"/>
      <c r="H886" s="361" t="s">
        <v>672</v>
      </c>
      <c r="I886" s="267"/>
      <c r="J886" s="362" t="s">
        <v>673</v>
      </c>
      <c r="K886" s="266"/>
      <c r="L886" s="266"/>
      <c r="M886" s="266"/>
      <c r="N886" s="266"/>
      <c r="O886" s="266"/>
      <c r="P886" s="266"/>
      <c r="Q886" s="266"/>
      <c r="R886" s="266"/>
      <c r="S886" s="266"/>
      <c r="T886" s="266"/>
      <c r="U886" s="267"/>
      <c r="V886" s="220"/>
      <c r="W886" s="220"/>
      <c r="X886" s="220"/>
      <c r="Y886" s="220"/>
      <c r="Z886" s="220"/>
      <c r="AA886" s="220"/>
      <c r="AB886" s="220"/>
      <c r="AC886" s="220"/>
      <c r="AD886" s="220"/>
    </row>
    <row r="887" spans="1:81" ht="15" customHeight="1">
      <c r="A887" s="71"/>
      <c r="B887" s="40"/>
      <c r="C887" s="367" t="s">
        <v>674</v>
      </c>
      <c r="D887" s="411" t="s">
        <v>675</v>
      </c>
      <c r="E887" s="278"/>
      <c r="F887" s="278"/>
      <c r="G887" s="279"/>
      <c r="H887" s="361" t="s">
        <v>676</v>
      </c>
      <c r="I887" s="267"/>
      <c r="J887" s="362" t="s">
        <v>677</v>
      </c>
      <c r="K887" s="266"/>
      <c r="L887" s="266"/>
      <c r="M887" s="266"/>
      <c r="N887" s="266"/>
      <c r="O887" s="266"/>
      <c r="P887" s="266"/>
      <c r="Q887" s="266"/>
      <c r="R887" s="266"/>
      <c r="S887" s="266"/>
      <c r="T887" s="266"/>
      <c r="U887" s="267"/>
      <c r="V887" s="220"/>
      <c r="W887" s="220"/>
      <c r="X887" s="220"/>
      <c r="Y887" s="220"/>
      <c r="Z887" s="220"/>
      <c r="AA887" s="220"/>
      <c r="AB887" s="220"/>
      <c r="AC887" s="220"/>
      <c r="AD887" s="220"/>
      <c r="AM887">
        <f>IF(OR(Y887=SUM(Y888:Y896),AND(Y887="NA",SUM(Y888:Y896)=0),AND(Y887="NS",SUM(Y888:Y896)=0)),IF(AND(Y887="NA",SUM(Y888:Y896)=0),"NA",0),1)</f>
        <v>0</v>
      </c>
      <c r="AW887">
        <f>IF(OR(AB887=SUM(AB888:AB896),AND(AB887="NA",SUM(AB888:AB896)=0),AND(AB887="NS",SUM(AB888:AB896)=0)),IF(AND(AB887="NA",SUM(AB888:AB896)=0),"NA",0),1)</f>
        <v>0</v>
      </c>
      <c r="BG887">
        <f>IF(OR(W887=SUM(W888:W896),AND(W887="NA",SUM(W888:W896)=0),AND(W887="NS",SUM(W888:W896)=0)),IF(AND(W887="NA",SUM(W888:W896)=0),"NA",0),1)</f>
        <v>0</v>
      </c>
      <c r="BQ887">
        <f>IF(OR(X887=SUM(X888:X896),AND(X887="NA",SUM(X888:X896)=0),AND(X887="NS",SUM(X888:X896)=0)),IF(AND(X887="NA",SUM(X888:X896)=0),"NA",0),1)</f>
        <v>0</v>
      </c>
      <c r="CA887">
        <f>IF(OR(V887=SUM(V888:V896),AND(V887="NA",SUM(V888:V896)=0),AND(V887="NS",SUM(V888:V896)=0)),IF(AND(V887="NA",SUM(V888:V896)=0),"NA",0),1)</f>
        <v>0</v>
      </c>
    </row>
    <row r="888" spans="1:81" ht="15" customHeight="1">
      <c r="A888" s="71"/>
      <c r="B888" s="40"/>
      <c r="C888" s="355"/>
      <c r="D888" s="280"/>
      <c r="E888" s="256"/>
      <c r="F888" s="256"/>
      <c r="G888" s="281"/>
      <c r="H888" s="350" t="s">
        <v>678</v>
      </c>
      <c r="I888" s="267"/>
      <c r="J888" s="93"/>
      <c r="K888" s="410" t="s">
        <v>679</v>
      </c>
      <c r="L888" s="256"/>
      <c r="M888" s="256"/>
      <c r="N888" s="256"/>
      <c r="O888" s="256"/>
      <c r="P888" s="256"/>
      <c r="Q888" s="256"/>
      <c r="R888" s="256"/>
      <c r="S888" s="256"/>
      <c r="T888" s="256"/>
      <c r="U888" s="256"/>
      <c r="V888" s="220"/>
      <c r="W888" s="220"/>
      <c r="X888" s="220"/>
      <c r="Y888" s="220"/>
      <c r="Z888" s="220"/>
      <c r="AA888" s="220"/>
      <c r="AB888" s="220"/>
      <c r="AC888" s="220"/>
      <c r="AD888" s="220"/>
      <c r="AN888">
        <f>IF(Y887="NA",1,0)</f>
        <v>0</v>
      </c>
      <c r="AX888">
        <f>IF(AB887="NA",1,0)</f>
        <v>0</v>
      </c>
      <c r="BH888">
        <f>IF(W887="NA",1,0)</f>
        <v>0</v>
      </c>
      <c r="BR888">
        <f>IF(X887="NA",1,0)</f>
        <v>0</v>
      </c>
      <c r="CB888">
        <f>IF(V887="NA",1,0)</f>
        <v>0</v>
      </c>
    </row>
    <row r="889" spans="1:81" ht="15" customHeight="1">
      <c r="A889" s="71"/>
      <c r="B889" s="40"/>
      <c r="C889" s="355"/>
      <c r="D889" s="280"/>
      <c r="E889" s="256"/>
      <c r="F889" s="256"/>
      <c r="G889" s="281"/>
      <c r="H889" s="350" t="s">
        <v>680</v>
      </c>
      <c r="I889" s="267"/>
      <c r="J889" s="93"/>
      <c r="K889" s="410" t="s">
        <v>681</v>
      </c>
      <c r="L889" s="256"/>
      <c r="M889" s="256"/>
      <c r="N889" s="256"/>
      <c r="O889" s="256"/>
      <c r="P889" s="256"/>
      <c r="Q889" s="256"/>
      <c r="R889" s="256"/>
      <c r="S889" s="256"/>
      <c r="T889" s="256"/>
      <c r="U889" s="256"/>
      <c r="V889" s="220"/>
      <c r="W889" s="220"/>
      <c r="X889" s="220"/>
      <c r="Y889" s="220"/>
      <c r="Z889" s="220"/>
      <c r="AA889" s="220"/>
      <c r="AB889" s="220"/>
      <c r="AC889" s="220"/>
      <c r="AD889" s="220"/>
      <c r="AN889">
        <f>IF(Y887="NA",1,0)</f>
        <v>0</v>
      </c>
      <c r="AX889">
        <f>IF(AB887="NA",1,0)</f>
        <v>0</v>
      </c>
      <c r="BH889">
        <f>IF(W887="NA",1,0)</f>
        <v>0</v>
      </c>
      <c r="BR889">
        <f>IF(X887="NA",1,0)</f>
        <v>0</v>
      </c>
      <c r="CB889">
        <f>IF(V887="NA",1,0)</f>
        <v>0</v>
      </c>
    </row>
    <row r="890" spans="1:81" ht="15" customHeight="1">
      <c r="A890" s="71"/>
      <c r="B890" s="40"/>
      <c r="C890" s="355"/>
      <c r="D890" s="280"/>
      <c r="E890" s="256"/>
      <c r="F890" s="256"/>
      <c r="G890" s="281"/>
      <c r="H890" s="350" t="s">
        <v>682</v>
      </c>
      <c r="I890" s="267"/>
      <c r="J890" s="93"/>
      <c r="K890" s="410" t="s">
        <v>683</v>
      </c>
      <c r="L890" s="256"/>
      <c r="M890" s="256"/>
      <c r="N890" s="256"/>
      <c r="O890" s="256"/>
      <c r="P890" s="256"/>
      <c r="Q890" s="256"/>
      <c r="R890" s="256"/>
      <c r="S890" s="256"/>
      <c r="T890" s="256"/>
      <c r="U890" s="256"/>
      <c r="V890" s="220"/>
      <c r="W890" s="220"/>
      <c r="X890" s="220"/>
      <c r="Y890" s="220"/>
      <c r="Z890" s="220"/>
      <c r="AA890" s="220"/>
      <c r="AB890" s="220"/>
      <c r="AC890" s="220"/>
      <c r="AD890" s="220"/>
      <c r="AN890">
        <f>IF(Y887="NA",1,0)</f>
        <v>0</v>
      </c>
      <c r="AX890">
        <f>IF(AB887="NA",1,0)</f>
        <v>0</v>
      </c>
      <c r="BH890">
        <f>IF(W887="NA",1,0)</f>
        <v>0</v>
      </c>
      <c r="BR890">
        <f>IF(X887="NA",1,0)</f>
        <v>0</v>
      </c>
      <c r="CB890">
        <f>IF(V887="NA",1,0)</f>
        <v>0</v>
      </c>
    </row>
    <row r="891" spans="1:81" ht="15" customHeight="1">
      <c r="A891" s="71"/>
      <c r="B891" s="40"/>
      <c r="C891" s="355"/>
      <c r="D891" s="280"/>
      <c r="E891" s="256"/>
      <c r="F891" s="256"/>
      <c r="G891" s="281"/>
      <c r="H891" s="350" t="s">
        <v>684</v>
      </c>
      <c r="I891" s="267"/>
      <c r="J891" s="93"/>
      <c r="K891" s="410" t="s">
        <v>685</v>
      </c>
      <c r="L891" s="256"/>
      <c r="M891" s="256"/>
      <c r="N891" s="256"/>
      <c r="O891" s="256"/>
      <c r="P891" s="256"/>
      <c r="Q891" s="256"/>
      <c r="R891" s="256"/>
      <c r="S891" s="256"/>
      <c r="T891" s="256"/>
      <c r="U891" s="256"/>
      <c r="V891" s="220"/>
      <c r="W891" s="220"/>
      <c r="X891" s="220"/>
      <c r="Y891" s="220"/>
      <c r="Z891" s="220"/>
      <c r="AA891" s="220"/>
      <c r="AB891" s="220"/>
      <c r="AC891" s="220"/>
      <c r="AD891" s="220"/>
      <c r="AN891">
        <f>IF(Y887="NA",1,0)</f>
        <v>0</v>
      </c>
      <c r="AX891">
        <f>IF(AB887="NA",1,0)</f>
        <v>0</v>
      </c>
      <c r="BH891">
        <f>IF(W887="NA",1,0)</f>
        <v>0</v>
      </c>
      <c r="BR891">
        <f>IF(X887="NA",1,0)</f>
        <v>0</v>
      </c>
      <c r="CB891">
        <f>IF(V887="NA",1,0)</f>
        <v>0</v>
      </c>
    </row>
    <row r="892" spans="1:81" ht="15" customHeight="1">
      <c r="A892" s="71"/>
      <c r="B892" s="40"/>
      <c r="C892" s="355"/>
      <c r="D892" s="280"/>
      <c r="E892" s="256"/>
      <c r="F892" s="256"/>
      <c r="G892" s="281"/>
      <c r="H892" s="350" t="s">
        <v>686</v>
      </c>
      <c r="I892" s="267"/>
      <c r="J892" s="93"/>
      <c r="K892" s="410" t="s">
        <v>687</v>
      </c>
      <c r="L892" s="256"/>
      <c r="M892" s="256"/>
      <c r="N892" s="256"/>
      <c r="O892" s="256"/>
      <c r="P892" s="256"/>
      <c r="Q892" s="256"/>
      <c r="R892" s="256"/>
      <c r="S892" s="256"/>
      <c r="T892" s="256"/>
      <c r="U892" s="256"/>
      <c r="V892" s="220"/>
      <c r="W892" s="220"/>
      <c r="X892" s="220"/>
      <c r="Y892" s="220"/>
      <c r="Z892" s="220"/>
      <c r="AA892" s="220"/>
      <c r="AB892" s="220"/>
      <c r="AC892" s="220"/>
      <c r="AD892" s="220"/>
      <c r="AN892">
        <f>IF(Y887="NA",1,0)</f>
        <v>0</v>
      </c>
      <c r="AX892">
        <f>IF(AB887="NA",1,0)</f>
        <v>0</v>
      </c>
      <c r="BH892">
        <f>IF(W887="NA",1,0)</f>
        <v>0</v>
      </c>
      <c r="BR892">
        <f>IF(X887="NA",1,0)</f>
        <v>0</v>
      </c>
      <c r="CB892">
        <f>IF(V887="NA",1,0)</f>
        <v>0</v>
      </c>
    </row>
    <row r="893" spans="1:81" ht="15" customHeight="1">
      <c r="A893" s="71"/>
      <c r="B893" s="40"/>
      <c r="C893" s="355"/>
      <c r="D893" s="280"/>
      <c r="E893" s="256"/>
      <c r="F893" s="256"/>
      <c r="G893" s="281"/>
      <c r="H893" s="350" t="s">
        <v>688</v>
      </c>
      <c r="I893" s="267"/>
      <c r="J893" s="93"/>
      <c r="K893" s="410" t="s">
        <v>689</v>
      </c>
      <c r="L893" s="256"/>
      <c r="M893" s="256"/>
      <c r="N893" s="256"/>
      <c r="O893" s="256"/>
      <c r="P893" s="256"/>
      <c r="Q893" s="256"/>
      <c r="R893" s="256"/>
      <c r="S893" s="256"/>
      <c r="T893" s="256"/>
      <c r="U893" s="256"/>
      <c r="V893" s="220"/>
      <c r="W893" s="220"/>
      <c r="X893" s="220"/>
      <c r="Y893" s="220"/>
      <c r="Z893" s="220"/>
      <c r="AA893" s="220"/>
      <c r="AB893" s="220"/>
      <c r="AC893" s="220"/>
      <c r="AD893" s="220"/>
      <c r="AN893">
        <f>IF(Y887="NA",1,0)</f>
        <v>0</v>
      </c>
      <c r="AX893">
        <f>IF(AB887="NA",1,0)</f>
        <v>0</v>
      </c>
      <c r="BH893">
        <f>IF(W887="NA",1,0)</f>
        <v>0</v>
      </c>
      <c r="BR893">
        <f>IF(X887="NA",1,0)</f>
        <v>0</v>
      </c>
      <c r="CB893">
        <f>IF(V887="NA",1,0)</f>
        <v>0</v>
      </c>
    </row>
    <row r="894" spans="1:81" ht="15" customHeight="1">
      <c r="A894" s="71"/>
      <c r="B894" s="40"/>
      <c r="C894" s="355"/>
      <c r="D894" s="280"/>
      <c r="E894" s="256"/>
      <c r="F894" s="256"/>
      <c r="G894" s="281"/>
      <c r="H894" s="350" t="s">
        <v>690</v>
      </c>
      <c r="I894" s="267"/>
      <c r="J894" s="93"/>
      <c r="K894" s="410" t="s">
        <v>691</v>
      </c>
      <c r="L894" s="256"/>
      <c r="M894" s="256"/>
      <c r="N894" s="256"/>
      <c r="O894" s="256"/>
      <c r="P894" s="256"/>
      <c r="Q894" s="256"/>
      <c r="R894" s="256"/>
      <c r="S894" s="256"/>
      <c r="T894" s="256"/>
      <c r="U894" s="256"/>
      <c r="V894" s="220"/>
      <c r="W894" s="220"/>
      <c r="X894" s="220"/>
      <c r="Y894" s="220"/>
      <c r="Z894" s="220"/>
      <c r="AA894" s="220"/>
      <c r="AB894" s="220"/>
      <c r="AC894" s="220"/>
      <c r="AD894" s="220"/>
      <c r="AN894">
        <f>IF(Y887="NA",1,0)</f>
        <v>0</v>
      </c>
      <c r="AX894">
        <f>IF(AB887="NA",1,0)</f>
        <v>0</v>
      </c>
      <c r="BH894">
        <f>IF(W887="NA",1,0)</f>
        <v>0</v>
      </c>
      <c r="BR894">
        <f>IF(X887="NA",1,0)</f>
        <v>0</v>
      </c>
      <c r="CB894">
        <f>IF(V887="NA",1,0)</f>
        <v>0</v>
      </c>
    </row>
    <row r="895" spans="1:81" ht="15" customHeight="1">
      <c r="A895" s="71"/>
      <c r="B895" s="40"/>
      <c r="C895" s="355"/>
      <c r="D895" s="280"/>
      <c r="E895" s="256"/>
      <c r="F895" s="256"/>
      <c r="G895" s="281"/>
      <c r="H895" s="350" t="s">
        <v>692</v>
      </c>
      <c r="I895" s="267"/>
      <c r="J895" s="93"/>
      <c r="K895" s="410" t="s">
        <v>693</v>
      </c>
      <c r="L895" s="256"/>
      <c r="M895" s="256"/>
      <c r="N895" s="256"/>
      <c r="O895" s="256"/>
      <c r="P895" s="256"/>
      <c r="Q895" s="256"/>
      <c r="R895" s="256"/>
      <c r="S895" s="256"/>
      <c r="T895" s="256"/>
      <c r="U895" s="256"/>
      <c r="V895" s="220"/>
      <c r="W895" s="220"/>
      <c r="X895" s="220"/>
      <c r="Y895" s="220"/>
      <c r="Z895" s="220"/>
      <c r="AA895" s="220"/>
      <c r="AB895" s="220"/>
      <c r="AC895" s="220"/>
      <c r="AD895" s="220"/>
      <c r="AN895">
        <f>IF(Y887="NA",1,0)</f>
        <v>0</v>
      </c>
      <c r="AO895" t="e">
        <f>IF(Y895/Y887&gt;0.25,1,0)</f>
        <v>#DIV/0!</v>
      </c>
      <c r="AX895">
        <f>IF(AB887="NA",1,0)</f>
        <v>0</v>
      </c>
      <c r="AY895" t="e">
        <f>IF(AB895/AB887&gt;0.25,1,0)</f>
        <v>#DIV/0!</v>
      </c>
      <c r="BH895">
        <f>IF(W887="NA",1,0)</f>
        <v>0</v>
      </c>
      <c r="BI895" t="e">
        <f>IF(W895/W887&gt;0.25,1,0)</f>
        <v>#DIV/0!</v>
      </c>
      <c r="BR895">
        <f>IF(X887="NA",1,0)</f>
        <v>0</v>
      </c>
      <c r="BS895" t="e">
        <f>IF(X895/X887&gt;0.25,1,0)</f>
        <v>#DIV/0!</v>
      </c>
      <c r="CB895">
        <f>IF(V887="NA",1,0)</f>
        <v>0</v>
      </c>
      <c r="CC895" t="e">
        <f>IF(V895/V887&gt;0.25,1,0)</f>
        <v>#DIV/0!</v>
      </c>
    </row>
    <row r="896" spans="1:81" ht="15" customHeight="1">
      <c r="A896" s="71"/>
      <c r="B896" s="40"/>
      <c r="C896" s="355"/>
      <c r="D896" s="280"/>
      <c r="E896" s="256"/>
      <c r="F896" s="256"/>
      <c r="G896" s="281"/>
      <c r="H896" s="350" t="s">
        <v>694</v>
      </c>
      <c r="I896" s="267"/>
      <c r="J896" s="94"/>
      <c r="K896" s="410" t="s">
        <v>262</v>
      </c>
      <c r="L896" s="256"/>
      <c r="M896" s="256"/>
      <c r="N896" s="256"/>
      <c r="O896" s="256"/>
      <c r="P896" s="256"/>
      <c r="Q896" s="256"/>
      <c r="R896" s="256"/>
      <c r="S896" s="256"/>
      <c r="T896" s="256"/>
      <c r="U896" s="256"/>
      <c r="V896" s="220"/>
      <c r="W896" s="220"/>
      <c r="X896" s="220"/>
      <c r="Y896" s="220"/>
      <c r="Z896" s="220"/>
      <c r="AA896" s="220"/>
      <c r="AB896" s="220"/>
      <c r="AC896" s="220"/>
      <c r="AD896" s="220"/>
      <c r="AN896">
        <f>IF(Y887="NA",1,0)</f>
        <v>0</v>
      </c>
      <c r="AX896">
        <f>IF(AB887="NA",1,0)</f>
        <v>0</v>
      </c>
      <c r="BH896">
        <f>IF(W887="NA",1,0)</f>
        <v>0</v>
      </c>
      <c r="BR896">
        <f>IF(X887="NA",1,0)</f>
        <v>0</v>
      </c>
      <c r="CB896">
        <f>IF(V887="NA",1,0)</f>
        <v>0</v>
      </c>
    </row>
    <row r="897" spans="1:81" ht="15" customHeight="1">
      <c r="A897" s="71"/>
      <c r="B897" s="40"/>
      <c r="C897" s="355"/>
      <c r="D897" s="280"/>
      <c r="E897" s="256"/>
      <c r="F897" s="256"/>
      <c r="G897" s="281"/>
      <c r="H897" s="361" t="s">
        <v>695</v>
      </c>
      <c r="I897" s="267"/>
      <c r="J897" s="362" t="s">
        <v>696</v>
      </c>
      <c r="K897" s="266"/>
      <c r="L897" s="266"/>
      <c r="M897" s="266"/>
      <c r="N897" s="266"/>
      <c r="O897" s="266"/>
      <c r="P897" s="266"/>
      <c r="Q897" s="266"/>
      <c r="R897" s="266"/>
      <c r="S897" s="266"/>
      <c r="T897" s="266"/>
      <c r="U897" s="267"/>
      <c r="V897" s="220"/>
      <c r="W897" s="220"/>
      <c r="X897" s="220"/>
      <c r="Y897" s="220"/>
      <c r="Z897" s="220"/>
      <c r="AA897" s="220"/>
      <c r="AB897" s="220"/>
      <c r="AC897" s="220"/>
      <c r="AD897" s="220"/>
      <c r="AM897">
        <f>IF(OR(Y897=SUM(Y898:Y900),AND(Y897="NA",SUM(Y898:Y900)=0),AND(Y897="NS",SUM(Y898:Y900)=0)),IF(AND(Y897="NA",SUM(Y898:Y900)=0),"NA",0),1)</f>
        <v>0</v>
      </c>
      <c r="AW897">
        <f>IF(OR(AB897=SUM(AB898:AB900),AND(AB897="NA",SUM(AB898:AB900)=0),AND(AB897="NS",SUM(AB898:AB900)=0)),IF(AND(AB897="NA",SUM(AB898:AB900)=0),"NA",0),1)</f>
        <v>0</v>
      </c>
      <c r="BG897">
        <f>IF(OR(W897=SUM(W898:W900),AND(W897="NA",SUM(W898:W900)=0),AND(W897="NS",SUM(W898:W900)=0)),IF(AND(W897="NA",SUM(W898:W900)=0),"NA",0),1)</f>
        <v>0</v>
      </c>
      <c r="BQ897">
        <f>IF(OR(X897=SUM(X898:X900),AND(X897="NA",SUM(X898:X900)=0),AND(X897="NS",SUM(X898:X900)=0)),IF(AND(X897="NA",SUM(X898:X900)=0),"NA",0),1)</f>
        <v>0</v>
      </c>
      <c r="CA897">
        <f>IF(OR(V897=SUM(V898:V900),AND(V897="NA",SUM(V898:V900)=0),AND(V897="NS",SUM(V898:V900)=0)),IF(AND(V897="NA",SUM(V898:V900)=0),"NA",0),1)</f>
        <v>0</v>
      </c>
    </row>
    <row r="898" spans="1:81" ht="15" customHeight="1">
      <c r="A898" s="71"/>
      <c r="B898" s="40"/>
      <c r="C898" s="355"/>
      <c r="D898" s="280"/>
      <c r="E898" s="256"/>
      <c r="F898" s="256"/>
      <c r="G898" s="281"/>
      <c r="H898" s="350" t="s">
        <v>697</v>
      </c>
      <c r="I898" s="267"/>
      <c r="J898" s="93"/>
      <c r="K898" s="410" t="s">
        <v>698</v>
      </c>
      <c r="L898" s="256"/>
      <c r="M898" s="256"/>
      <c r="N898" s="256"/>
      <c r="O898" s="256"/>
      <c r="P898" s="256"/>
      <c r="Q898" s="256"/>
      <c r="R898" s="256"/>
      <c r="S898" s="256"/>
      <c r="T898" s="256"/>
      <c r="U898" s="256"/>
      <c r="V898" s="220"/>
      <c r="W898" s="220"/>
      <c r="X898" s="220"/>
      <c r="Y898" s="220"/>
      <c r="Z898" s="220"/>
      <c r="AA898" s="220"/>
      <c r="AB898" s="220"/>
      <c r="AC898" s="220"/>
      <c r="AD898" s="220"/>
      <c r="AN898">
        <f>IF(Y897="NA",1,0)</f>
        <v>0</v>
      </c>
      <c r="AX898">
        <f>IF(AB897="NA",1,0)</f>
        <v>0</v>
      </c>
      <c r="BH898">
        <f>IF(W897="NA",1,0)</f>
        <v>0</v>
      </c>
      <c r="BR898">
        <f>IF(X897="NA",1,0)</f>
        <v>0</v>
      </c>
      <c r="CB898">
        <f>IF(V897="NA",1,0)</f>
        <v>0</v>
      </c>
    </row>
    <row r="899" spans="1:81" ht="15" customHeight="1">
      <c r="A899" s="71"/>
      <c r="B899" s="40"/>
      <c r="C899" s="355"/>
      <c r="D899" s="280"/>
      <c r="E899" s="256"/>
      <c r="F899" s="256"/>
      <c r="G899" s="281"/>
      <c r="H899" s="350" t="s">
        <v>699</v>
      </c>
      <c r="I899" s="267"/>
      <c r="J899" s="93"/>
      <c r="K899" s="410" t="s">
        <v>700</v>
      </c>
      <c r="L899" s="256"/>
      <c r="M899" s="256"/>
      <c r="N899" s="256"/>
      <c r="O899" s="256"/>
      <c r="P899" s="256"/>
      <c r="Q899" s="256"/>
      <c r="R899" s="256"/>
      <c r="S899" s="256"/>
      <c r="T899" s="256"/>
      <c r="U899" s="256"/>
      <c r="V899" s="220"/>
      <c r="W899" s="220"/>
      <c r="X899" s="220"/>
      <c r="Y899" s="220"/>
      <c r="Z899" s="220"/>
      <c r="AA899" s="220"/>
      <c r="AB899" s="220"/>
      <c r="AC899" s="220"/>
      <c r="AD899" s="220"/>
      <c r="AN899">
        <f>IF(Y897="NA",1,0)</f>
        <v>0</v>
      </c>
      <c r="AO899" t="e">
        <f>IF(Y899/Y897&gt;0.25,1,0)</f>
        <v>#DIV/0!</v>
      </c>
      <c r="AX899">
        <f>IF(AB897="NA",1,0)</f>
        <v>0</v>
      </c>
      <c r="AY899" t="e">
        <f>IF(AB899/AB897&gt;0.25,1,0)</f>
        <v>#DIV/0!</v>
      </c>
      <c r="BH899">
        <f>IF(W897="NA",1,0)</f>
        <v>0</v>
      </c>
      <c r="BI899" t="e">
        <f>IF(W899/W897&gt;0.25,1,0)</f>
        <v>#DIV/0!</v>
      </c>
      <c r="BR899">
        <f>IF(X897="NA",1,0)</f>
        <v>0</v>
      </c>
      <c r="BS899" t="e">
        <f>IF(X899/X897&gt;0.25,1,0)</f>
        <v>#DIV/0!</v>
      </c>
      <c r="CB899">
        <f>IF(V897="NA",1,0)</f>
        <v>0</v>
      </c>
      <c r="CC899" t="e">
        <f>IF(V899/V897&gt;0.25,1,0)</f>
        <v>#DIV/0!</v>
      </c>
    </row>
    <row r="900" spans="1:81" ht="15" customHeight="1">
      <c r="A900" s="71"/>
      <c r="B900" s="40"/>
      <c r="C900" s="355"/>
      <c r="D900" s="280"/>
      <c r="E900" s="256"/>
      <c r="F900" s="256"/>
      <c r="G900" s="281"/>
      <c r="H900" s="350" t="s">
        <v>701</v>
      </c>
      <c r="I900" s="267"/>
      <c r="J900" s="94"/>
      <c r="K900" s="410" t="s">
        <v>262</v>
      </c>
      <c r="L900" s="256"/>
      <c r="M900" s="256"/>
      <c r="N900" s="256"/>
      <c r="O900" s="256"/>
      <c r="P900" s="256"/>
      <c r="Q900" s="256"/>
      <c r="R900" s="256"/>
      <c r="S900" s="256"/>
      <c r="T900" s="256"/>
      <c r="U900" s="256"/>
      <c r="V900" s="220"/>
      <c r="W900" s="220"/>
      <c r="X900" s="220"/>
      <c r="Y900" s="220"/>
      <c r="Z900" s="220"/>
      <c r="AA900" s="220"/>
      <c r="AB900" s="220"/>
      <c r="AC900" s="220"/>
      <c r="AD900" s="220"/>
      <c r="AN900">
        <f>IF(Y897="NA",1,0)</f>
        <v>0</v>
      </c>
      <c r="AX900">
        <f>IF(AB897="NA",1,0)</f>
        <v>0</v>
      </c>
      <c r="BH900">
        <f>IF(W897="NA",1,0)</f>
        <v>0</v>
      </c>
      <c r="BR900">
        <f>IF(X897="NA",1,0)</f>
        <v>0</v>
      </c>
      <c r="CB900">
        <f>IF(V897="NA",1,0)</f>
        <v>0</v>
      </c>
    </row>
    <row r="901" spans="1:81" ht="15" customHeight="1">
      <c r="A901" s="71"/>
      <c r="B901" s="40"/>
      <c r="C901" s="355"/>
      <c r="D901" s="280"/>
      <c r="E901" s="256"/>
      <c r="F901" s="256"/>
      <c r="G901" s="281"/>
      <c r="H901" s="361" t="s">
        <v>702</v>
      </c>
      <c r="I901" s="267"/>
      <c r="J901" s="362" t="s">
        <v>703</v>
      </c>
      <c r="K901" s="266"/>
      <c r="L901" s="266"/>
      <c r="M901" s="266"/>
      <c r="N901" s="266"/>
      <c r="O901" s="266"/>
      <c r="P901" s="266"/>
      <c r="Q901" s="266"/>
      <c r="R901" s="266"/>
      <c r="S901" s="266"/>
      <c r="T901" s="266"/>
      <c r="U901" s="267"/>
      <c r="V901" s="220"/>
      <c r="W901" s="220"/>
      <c r="X901" s="220"/>
      <c r="Y901" s="220"/>
      <c r="Z901" s="220"/>
      <c r="AA901" s="220"/>
      <c r="AB901" s="220"/>
      <c r="AC901" s="220"/>
      <c r="AD901" s="220"/>
    </row>
    <row r="902" spans="1:81" ht="15" customHeight="1">
      <c r="A902" s="71"/>
      <c r="B902" s="40"/>
      <c r="C902" s="355"/>
      <c r="D902" s="280"/>
      <c r="E902" s="256"/>
      <c r="F902" s="256"/>
      <c r="G902" s="281"/>
      <c r="H902" s="361" t="s">
        <v>704</v>
      </c>
      <c r="I902" s="267"/>
      <c r="J902" s="362" t="s">
        <v>705</v>
      </c>
      <c r="K902" s="266"/>
      <c r="L902" s="266"/>
      <c r="M902" s="266"/>
      <c r="N902" s="266"/>
      <c r="O902" s="266"/>
      <c r="P902" s="266"/>
      <c r="Q902" s="266"/>
      <c r="R902" s="266"/>
      <c r="S902" s="266"/>
      <c r="T902" s="266"/>
      <c r="U902" s="267"/>
      <c r="V902" s="220"/>
      <c r="W902" s="220"/>
      <c r="X902" s="220"/>
      <c r="Y902" s="220"/>
      <c r="Z902" s="220"/>
      <c r="AA902" s="220"/>
      <c r="AB902" s="220"/>
      <c r="AC902" s="220"/>
      <c r="AD902" s="220"/>
    </row>
    <row r="903" spans="1:81" ht="15" customHeight="1">
      <c r="A903" s="71"/>
      <c r="B903" s="40"/>
      <c r="C903" s="355"/>
      <c r="D903" s="282"/>
      <c r="E903" s="272"/>
      <c r="F903" s="272"/>
      <c r="G903" s="283"/>
      <c r="H903" s="361" t="s">
        <v>706</v>
      </c>
      <c r="I903" s="267"/>
      <c r="J903" s="362" t="s">
        <v>707</v>
      </c>
      <c r="K903" s="266"/>
      <c r="L903" s="266"/>
      <c r="M903" s="266"/>
      <c r="N903" s="266"/>
      <c r="O903" s="266"/>
      <c r="P903" s="266"/>
      <c r="Q903" s="266"/>
      <c r="R903" s="266"/>
      <c r="S903" s="266"/>
      <c r="T903" s="266"/>
      <c r="U903" s="267"/>
      <c r="V903" s="220"/>
      <c r="W903" s="220"/>
      <c r="X903" s="220"/>
      <c r="Y903" s="220"/>
      <c r="Z903" s="220"/>
      <c r="AA903" s="220"/>
      <c r="AB903" s="220"/>
      <c r="AC903" s="220"/>
      <c r="AD903" s="220"/>
    </row>
    <row r="904" spans="1:81" ht="15" customHeight="1">
      <c r="A904" s="71"/>
      <c r="B904" s="40"/>
      <c r="C904" s="367" t="s">
        <v>708</v>
      </c>
      <c r="D904" s="411" t="s">
        <v>709</v>
      </c>
      <c r="E904" s="278"/>
      <c r="F904" s="278"/>
      <c r="G904" s="279"/>
      <c r="H904" s="361" t="s">
        <v>710</v>
      </c>
      <c r="I904" s="267"/>
      <c r="J904" s="362" t="s">
        <v>711</v>
      </c>
      <c r="K904" s="266"/>
      <c r="L904" s="266"/>
      <c r="M904" s="266"/>
      <c r="N904" s="266"/>
      <c r="O904" s="266"/>
      <c r="P904" s="266"/>
      <c r="Q904" s="266"/>
      <c r="R904" s="266"/>
      <c r="S904" s="266"/>
      <c r="T904" s="266"/>
      <c r="U904" s="267"/>
      <c r="V904" s="220"/>
      <c r="W904" s="220"/>
      <c r="X904" s="220"/>
      <c r="Y904" s="220"/>
      <c r="Z904" s="220"/>
      <c r="AA904" s="220"/>
      <c r="AB904" s="220"/>
      <c r="AC904" s="220"/>
      <c r="AD904" s="220"/>
    </row>
    <row r="905" spans="1:81" ht="15" customHeight="1">
      <c r="A905" s="71"/>
      <c r="B905" s="40"/>
      <c r="C905" s="355"/>
      <c r="D905" s="280"/>
      <c r="E905" s="256"/>
      <c r="F905" s="256"/>
      <c r="G905" s="281"/>
      <c r="H905" s="361" t="s">
        <v>712</v>
      </c>
      <c r="I905" s="267"/>
      <c r="J905" s="362" t="s">
        <v>713</v>
      </c>
      <c r="K905" s="266"/>
      <c r="L905" s="266"/>
      <c r="M905" s="266"/>
      <c r="N905" s="266"/>
      <c r="O905" s="266"/>
      <c r="P905" s="266"/>
      <c r="Q905" s="266"/>
      <c r="R905" s="266"/>
      <c r="S905" s="266"/>
      <c r="T905" s="266"/>
      <c r="U905" s="267"/>
      <c r="V905" s="220"/>
      <c r="W905" s="220"/>
      <c r="X905" s="220"/>
      <c r="Y905" s="220"/>
      <c r="Z905" s="220"/>
      <c r="AA905" s="220"/>
      <c r="AB905" s="220"/>
      <c r="AC905" s="220"/>
      <c r="AD905" s="220"/>
    </row>
    <row r="906" spans="1:81" ht="15" customHeight="1">
      <c r="A906" s="71"/>
      <c r="B906" s="40"/>
      <c r="C906" s="355"/>
      <c r="D906" s="280"/>
      <c r="E906" s="256"/>
      <c r="F906" s="256"/>
      <c r="G906" s="281"/>
      <c r="H906" s="361" t="s">
        <v>714</v>
      </c>
      <c r="I906" s="267"/>
      <c r="J906" s="362" t="s">
        <v>715</v>
      </c>
      <c r="K906" s="266"/>
      <c r="L906" s="266"/>
      <c r="M906" s="266"/>
      <c r="N906" s="266"/>
      <c r="O906" s="266"/>
      <c r="P906" s="266"/>
      <c r="Q906" s="266"/>
      <c r="R906" s="266"/>
      <c r="S906" s="266"/>
      <c r="T906" s="266"/>
      <c r="U906" s="267"/>
      <c r="V906" s="220"/>
      <c r="W906" s="220"/>
      <c r="X906" s="220"/>
      <c r="Y906" s="220"/>
      <c r="Z906" s="220"/>
      <c r="AA906" s="220"/>
      <c r="AB906" s="220"/>
      <c r="AC906" s="220"/>
      <c r="AD906" s="220"/>
    </row>
    <row r="907" spans="1:81" ht="15" customHeight="1">
      <c r="A907" s="71"/>
      <c r="B907" s="40"/>
      <c r="C907" s="355"/>
      <c r="D907" s="280"/>
      <c r="E907" s="256"/>
      <c r="F907" s="256"/>
      <c r="G907" s="281"/>
      <c r="H907" s="361" t="s">
        <v>716</v>
      </c>
      <c r="I907" s="267"/>
      <c r="J907" s="362" t="s">
        <v>717</v>
      </c>
      <c r="K907" s="266"/>
      <c r="L907" s="266"/>
      <c r="M907" s="266"/>
      <c r="N907" s="266"/>
      <c r="O907" s="266"/>
      <c r="P907" s="266"/>
      <c r="Q907" s="266"/>
      <c r="R907" s="266"/>
      <c r="S907" s="266"/>
      <c r="T907" s="266"/>
      <c r="U907" s="267"/>
      <c r="V907" s="220"/>
      <c r="W907" s="220"/>
      <c r="X907" s="220"/>
      <c r="Y907" s="220"/>
      <c r="Z907" s="220"/>
      <c r="AA907" s="220"/>
      <c r="AB907" s="220"/>
      <c r="AC907" s="220"/>
      <c r="AD907" s="220"/>
    </row>
    <row r="908" spans="1:81" ht="24" customHeight="1">
      <c r="A908" s="71"/>
      <c r="B908" s="40"/>
      <c r="C908" s="355"/>
      <c r="D908" s="280"/>
      <c r="E908" s="256"/>
      <c r="F908" s="256"/>
      <c r="G908" s="281"/>
      <c r="H908" s="361" t="s">
        <v>718</v>
      </c>
      <c r="I908" s="267"/>
      <c r="J908" s="362" t="s">
        <v>719</v>
      </c>
      <c r="K908" s="266"/>
      <c r="L908" s="266"/>
      <c r="M908" s="266"/>
      <c r="N908" s="266"/>
      <c r="O908" s="266"/>
      <c r="P908" s="266"/>
      <c r="Q908" s="266"/>
      <c r="R908" s="266"/>
      <c r="S908" s="266"/>
      <c r="T908" s="266"/>
      <c r="U908" s="267"/>
      <c r="V908" s="220"/>
      <c r="W908" s="220"/>
      <c r="X908" s="220"/>
      <c r="Y908" s="220"/>
      <c r="Z908" s="220"/>
      <c r="AA908" s="220"/>
      <c r="AB908" s="220"/>
      <c r="AC908" s="220"/>
      <c r="AD908" s="220"/>
      <c r="AM908">
        <f>IF(OR(Y908=SUM(Y909:Y915),AND(Y908="NA",SUM(Y909:Y915)=0),AND(Y908="NS",SUM(Y909:Y915)=0)),IF(AND(Y908="NA",SUM(Y909:Y915)=0),"NA",0),1)</f>
        <v>0</v>
      </c>
      <c r="AW908">
        <f>IF(OR(AB908=SUM(AB909:AB915),AND(AB908="NA",SUM(AB909:AB915)=0),AND(AB908="NS",SUM(AB909:AB915)=0)),IF(AND(AB908="NA",SUM(AB909:AB915)=0),"NA",0),1)</f>
        <v>0</v>
      </c>
      <c r="BG908">
        <f>IF(OR(W908=SUM(W909:W915),AND(W908="NA",SUM(W909:W915)=0),AND(W908="NS",SUM(W909:W915)=0)),IF(AND(W908="NA",SUM(W909:W915)=0),"NA",0),1)</f>
        <v>0</v>
      </c>
      <c r="BQ908">
        <f>IF(OR(X908=SUM(X909:X915),AND(X908="NA",SUM(X909:X915)=0),AND(X908="NS",SUM(X909:X915)=0)),IF(AND(X908="NA",SUM(X909:X915)=0),"NA",0),1)</f>
        <v>0</v>
      </c>
      <c r="CA908">
        <f>IF(OR(V908=SUM(V909:V915),AND(V908="NA",SUM(V909:V915)=0),AND(V908="NS",SUM(V909:V915)=0)),IF(AND(V908="NA",SUM(V909:V915)=0),"NA",0),1)</f>
        <v>0</v>
      </c>
    </row>
    <row r="909" spans="1:81" ht="24" customHeight="1">
      <c r="A909" s="71"/>
      <c r="B909" s="40"/>
      <c r="C909" s="355"/>
      <c r="D909" s="280"/>
      <c r="E909" s="256"/>
      <c r="F909" s="256"/>
      <c r="G909" s="281"/>
      <c r="H909" s="350" t="s">
        <v>720</v>
      </c>
      <c r="I909" s="267"/>
      <c r="J909" s="93"/>
      <c r="K909" s="410" t="s">
        <v>721</v>
      </c>
      <c r="L909" s="256"/>
      <c r="M909" s="256"/>
      <c r="N909" s="256"/>
      <c r="O909" s="256"/>
      <c r="P909" s="256"/>
      <c r="Q909" s="256"/>
      <c r="R909" s="256"/>
      <c r="S909" s="256"/>
      <c r="T909" s="256"/>
      <c r="U909" s="256"/>
      <c r="V909" s="220"/>
      <c r="W909" s="220"/>
      <c r="X909" s="220"/>
      <c r="Y909" s="220"/>
      <c r="Z909" s="220"/>
      <c r="AA909" s="220"/>
      <c r="AB909" s="220"/>
      <c r="AC909" s="220"/>
      <c r="AD909" s="220"/>
      <c r="AN909">
        <f>IF(Y908="NA",1,0)</f>
        <v>0</v>
      </c>
      <c r="AX909">
        <f>IF(AB908="NA",1,0)</f>
        <v>0</v>
      </c>
      <c r="BH909">
        <f>IF(W908="NA",1,0)</f>
        <v>0</v>
      </c>
      <c r="BR909">
        <f>IF(X908="NA",1,0)</f>
        <v>0</v>
      </c>
      <c r="CB909">
        <f>IF(V908="NA",1,0)</f>
        <v>0</v>
      </c>
    </row>
    <row r="910" spans="1:81" ht="24" customHeight="1">
      <c r="A910" s="71"/>
      <c r="B910" s="40"/>
      <c r="C910" s="355"/>
      <c r="D910" s="280"/>
      <c r="E910" s="256"/>
      <c r="F910" s="256"/>
      <c r="G910" s="281"/>
      <c r="H910" s="350" t="s">
        <v>722</v>
      </c>
      <c r="I910" s="267"/>
      <c r="J910" s="93"/>
      <c r="K910" s="410" t="s">
        <v>723</v>
      </c>
      <c r="L910" s="256"/>
      <c r="M910" s="256"/>
      <c r="N910" s="256"/>
      <c r="O910" s="256"/>
      <c r="P910" s="256"/>
      <c r="Q910" s="256"/>
      <c r="R910" s="256"/>
      <c r="S910" s="256"/>
      <c r="T910" s="256"/>
      <c r="U910" s="256"/>
      <c r="V910" s="220"/>
      <c r="W910" s="220"/>
      <c r="X910" s="220"/>
      <c r="Y910" s="220"/>
      <c r="Z910" s="220"/>
      <c r="AA910" s="220"/>
      <c r="AB910" s="220"/>
      <c r="AC910" s="220"/>
      <c r="AD910" s="220"/>
      <c r="AN910">
        <f>IF(Y908="NA",1,0)</f>
        <v>0</v>
      </c>
      <c r="AX910">
        <f>IF(AB908="NA",1,0)</f>
        <v>0</v>
      </c>
      <c r="BH910">
        <f>IF(W908="NA",1,0)</f>
        <v>0</v>
      </c>
      <c r="BR910">
        <f>IF(X908="NA",1,0)</f>
        <v>0</v>
      </c>
      <c r="CB910">
        <f>IF(V908="NA",1,0)</f>
        <v>0</v>
      </c>
    </row>
    <row r="911" spans="1:81" ht="24" customHeight="1">
      <c r="A911" s="71"/>
      <c r="B911" s="40"/>
      <c r="C911" s="355"/>
      <c r="D911" s="280"/>
      <c r="E911" s="256"/>
      <c r="F911" s="256"/>
      <c r="G911" s="281"/>
      <c r="H911" s="350" t="s">
        <v>724</v>
      </c>
      <c r="I911" s="267"/>
      <c r="J911" s="93"/>
      <c r="K911" s="410" t="s">
        <v>725</v>
      </c>
      <c r="L911" s="256"/>
      <c r="M911" s="256"/>
      <c r="N911" s="256"/>
      <c r="O911" s="256"/>
      <c r="P911" s="256"/>
      <c r="Q911" s="256"/>
      <c r="R911" s="256"/>
      <c r="S911" s="256"/>
      <c r="T911" s="256"/>
      <c r="U911" s="256"/>
      <c r="V911" s="220"/>
      <c r="W911" s="220"/>
      <c r="X911" s="220"/>
      <c r="Y911" s="220"/>
      <c r="Z911" s="220"/>
      <c r="AA911" s="220"/>
      <c r="AB911" s="220"/>
      <c r="AC911" s="220"/>
      <c r="AD911" s="220"/>
      <c r="AN911">
        <f>IF(Y908="NA",1,0)</f>
        <v>0</v>
      </c>
      <c r="AX911">
        <f>IF(AB908="NA",1,0)</f>
        <v>0</v>
      </c>
      <c r="BH911">
        <f>IF(W908="NA",1,0)</f>
        <v>0</v>
      </c>
      <c r="BR911">
        <f>IF(X908="NA",1,0)</f>
        <v>0</v>
      </c>
      <c r="CB911">
        <f>IF(V908="NA",1,0)</f>
        <v>0</v>
      </c>
    </row>
    <row r="912" spans="1:81" ht="15" customHeight="1">
      <c r="A912" s="71"/>
      <c r="B912" s="40"/>
      <c r="C912" s="355"/>
      <c r="D912" s="280"/>
      <c r="E912" s="256"/>
      <c r="F912" s="256"/>
      <c r="G912" s="281"/>
      <c r="H912" s="350" t="s">
        <v>726</v>
      </c>
      <c r="I912" s="267"/>
      <c r="J912" s="93"/>
      <c r="K912" s="410" t="s">
        <v>727</v>
      </c>
      <c r="L912" s="256"/>
      <c r="M912" s="256"/>
      <c r="N912" s="256"/>
      <c r="O912" s="256"/>
      <c r="P912" s="256"/>
      <c r="Q912" s="256"/>
      <c r="R912" s="256"/>
      <c r="S912" s="256"/>
      <c r="T912" s="256"/>
      <c r="U912" s="256"/>
      <c r="V912" s="220"/>
      <c r="W912" s="220"/>
      <c r="X912" s="220"/>
      <c r="Y912" s="220"/>
      <c r="Z912" s="220"/>
      <c r="AA912" s="220"/>
      <c r="AB912" s="220"/>
      <c r="AC912" s="220"/>
      <c r="AD912" s="220"/>
      <c r="AN912">
        <f>IF(Y908="NA",1,0)</f>
        <v>0</v>
      </c>
      <c r="AX912">
        <f>IF(AB908="NA",1,0)</f>
        <v>0</v>
      </c>
      <c r="BH912">
        <f>IF(W908="NA",1,0)</f>
        <v>0</v>
      </c>
      <c r="BR912">
        <f>IF(X908="NA",1,0)</f>
        <v>0</v>
      </c>
      <c r="CB912">
        <f>IF(V908="NA",1,0)</f>
        <v>0</v>
      </c>
    </row>
    <row r="913" spans="1:81" ht="15" customHeight="1">
      <c r="A913" s="71"/>
      <c r="B913" s="40"/>
      <c r="C913" s="355"/>
      <c r="D913" s="280"/>
      <c r="E913" s="256"/>
      <c r="F913" s="256"/>
      <c r="G913" s="281"/>
      <c r="H913" s="350" t="s">
        <v>728</v>
      </c>
      <c r="I913" s="267"/>
      <c r="J913" s="93"/>
      <c r="K913" s="410" t="s">
        <v>729</v>
      </c>
      <c r="L913" s="256"/>
      <c r="M913" s="256"/>
      <c r="N913" s="256"/>
      <c r="O913" s="256"/>
      <c r="P913" s="256"/>
      <c r="Q913" s="256"/>
      <c r="R913" s="256"/>
      <c r="S913" s="256"/>
      <c r="T913" s="256"/>
      <c r="U913" s="256"/>
      <c r="V913" s="220"/>
      <c r="W913" s="220"/>
      <c r="X913" s="220"/>
      <c r="Y913" s="220"/>
      <c r="Z913" s="220"/>
      <c r="AA913" s="220"/>
      <c r="AB913" s="220"/>
      <c r="AC913" s="220"/>
      <c r="AD913" s="220"/>
      <c r="AN913">
        <f>IF(Y908="NA",1,0)</f>
        <v>0</v>
      </c>
      <c r="AX913">
        <f>IF(AB908="NA",1,0)</f>
        <v>0</v>
      </c>
      <c r="BH913">
        <f>IF(W908="NA",1,0)</f>
        <v>0</v>
      </c>
      <c r="BR913">
        <f>IF(X908="NA",1,0)</f>
        <v>0</v>
      </c>
      <c r="CB913">
        <f>IF(V908="NA",1,0)</f>
        <v>0</v>
      </c>
    </row>
    <row r="914" spans="1:81" ht="24" customHeight="1">
      <c r="A914" s="71"/>
      <c r="B914" s="40"/>
      <c r="C914" s="355"/>
      <c r="D914" s="280"/>
      <c r="E914" s="256"/>
      <c r="F914" s="256"/>
      <c r="G914" s="281"/>
      <c r="H914" s="350" t="s">
        <v>730</v>
      </c>
      <c r="I914" s="267"/>
      <c r="J914" s="93"/>
      <c r="K914" s="410" t="s">
        <v>731</v>
      </c>
      <c r="L914" s="256"/>
      <c r="M914" s="256"/>
      <c r="N914" s="256"/>
      <c r="O914" s="256"/>
      <c r="P914" s="256"/>
      <c r="Q914" s="256"/>
      <c r="R914" s="256"/>
      <c r="S914" s="256"/>
      <c r="T914" s="256"/>
      <c r="U914" s="256"/>
      <c r="V914" s="220"/>
      <c r="W914" s="220"/>
      <c r="X914" s="220"/>
      <c r="Y914" s="220"/>
      <c r="Z914" s="220"/>
      <c r="AA914" s="220"/>
      <c r="AB914" s="220"/>
      <c r="AC914" s="220"/>
      <c r="AD914" s="220"/>
      <c r="AN914">
        <f>IF(Y908="NA",1,0)</f>
        <v>0</v>
      </c>
      <c r="AO914" t="e">
        <f>IF(Y914/Y908&gt;0.25,1,0)</f>
        <v>#DIV/0!</v>
      </c>
      <c r="AX914">
        <f>IF(AB908="NA",1,0)</f>
        <v>0</v>
      </c>
      <c r="AY914" t="e">
        <f>IF(AB914/AB908&gt;0.25,1,0)</f>
        <v>#DIV/0!</v>
      </c>
      <c r="BH914">
        <f>IF(W908="NA",1,0)</f>
        <v>0</v>
      </c>
      <c r="BI914" t="e">
        <f>IF(W914/W908&gt;0.25,1,0)</f>
        <v>#DIV/0!</v>
      </c>
      <c r="BR914">
        <f>IF(X908="NA",1,0)</f>
        <v>0</v>
      </c>
      <c r="BS914" t="e">
        <f>IF(X914/X908&gt;0.25,1,0)</f>
        <v>#DIV/0!</v>
      </c>
      <c r="CB914">
        <f>IF(V908="NA",1,0)</f>
        <v>0</v>
      </c>
      <c r="CC914" t="e">
        <f>IF(V914/V908&gt;0.25,1,0)</f>
        <v>#DIV/0!</v>
      </c>
    </row>
    <row r="915" spans="1:81" ht="15" customHeight="1">
      <c r="A915" s="71"/>
      <c r="B915" s="40"/>
      <c r="C915" s="355"/>
      <c r="D915" s="280"/>
      <c r="E915" s="256"/>
      <c r="F915" s="256"/>
      <c r="G915" s="281"/>
      <c r="H915" s="350" t="s">
        <v>732</v>
      </c>
      <c r="I915" s="267"/>
      <c r="J915" s="94"/>
      <c r="K915" s="410" t="s">
        <v>262</v>
      </c>
      <c r="L915" s="256"/>
      <c r="M915" s="256"/>
      <c r="N915" s="256"/>
      <c r="O915" s="256"/>
      <c r="P915" s="256"/>
      <c r="Q915" s="256"/>
      <c r="R915" s="256"/>
      <c r="S915" s="256"/>
      <c r="T915" s="256"/>
      <c r="U915" s="256"/>
      <c r="V915" s="220"/>
      <c r="W915" s="220"/>
      <c r="X915" s="220"/>
      <c r="Y915" s="220"/>
      <c r="Z915" s="220"/>
      <c r="AA915" s="220"/>
      <c r="AB915" s="220"/>
      <c r="AC915" s="220"/>
      <c r="AD915" s="220"/>
      <c r="AN915">
        <f>IF(Y908="NA",1,0)</f>
        <v>0</v>
      </c>
      <c r="AX915">
        <f>IF(AB908="NA",1,0)</f>
        <v>0</v>
      </c>
      <c r="BH915">
        <f>IF(W908="NA",1,0)</f>
        <v>0</v>
      </c>
      <c r="BR915">
        <f>IF(X908="NA",1,0)</f>
        <v>0</v>
      </c>
      <c r="CB915">
        <f>IF(V908="NA",1,0)</f>
        <v>0</v>
      </c>
    </row>
    <row r="916" spans="1:81" ht="15" customHeight="1">
      <c r="A916" s="71"/>
      <c r="B916" s="40"/>
      <c r="C916" s="355"/>
      <c r="D916" s="280"/>
      <c r="E916" s="256"/>
      <c r="F916" s="256"/>
      <c r="G916" s="281"/>
      <c r="H916" s="361" t="s">
        <v>733</v>
      </c>
      <c r="I916" s="267"/>
      <c r="J916" s="362" t="s">
        <v>734</v>
      </c>
      <c r="K916" s="266"/>
      <c r="L916" s="266"/>
      <c r="M916" s="266"/>
      <c r="N916" s="266"/>
      <c r="O916" s="266"/>
      <c r="P916" s="266"/>
      <c r="Q916" s="266"/>
      <c r="R916" s="266"/>
      <c r="S916" s="266"/>
      <c r="T916" s="266"/>
      <c r="U916" s="267"/>
      <c r="V916" s="220"/>
      <c r="W916" s="220"/>
      <c r="X916" s="220"/>
      <c r="Y916" s="220"/>
      <c r="Z916" s="220"/>
      <c r="AA916" s="220"/>
      <c r="AB916" s="220"/>
      <c r="AC916" s="220"/>
      <c r="AD916" s="220"/>
    </row>
    <row r="917" spans="1:81" ht="15" customHeight="1">
      <c r="A917" s="71"/>
      <c r="B917" s="40"/>
      <c r="C917" s="355"/>
      <c r="D917" s="280"/>
      <c r="E917" s="256"/>
      <c r="F917" s="256"/>
      <c r="G917" s="281"/>
      <c r="H917" s="361" t="s">
        <v>735</v>
      </c>
      <c r="I917" s="267"/>
      <c r="J917" s="362" t="s">
        <v>736</v>
      </c>
      <c r="K917" s="266"/>
      <c r="L917" s="266"/>
      <c r="M917" s="266"/>
      <c r="N917" s="266"/>
      <c r="O917" s="266"/>
      <c r="P917" s="266"/>
      <c r="Q917" s="266"/>
      <c r="R917" s="266"/>
      <c r="S917" s="266"/>
      <c r="T917" s="266"/>
      <c r="U917" s="267"/>
      <c r="V917" s="220"/>
      <c r="W917" s="220"/>
      <c r="X917" s="220"/>
      <c r="Y917" s="220"/>
      <c r="Z917" s="220"/>
      <c r="AA917" s="220"/>
      <c r="AB917" s="220"/>
      <c r="AC917" s="220"/>
      <c r="AD917" s="220"/>
      <c r="AM917">
        <f>IF(OR(Y917=SUM(Y918:Y920),AND(Y917="NA",SUM(Y918:Y920)=0),AND(Y917="NS",SUM(Y918:Y920)=0)),IF(AND(Y917="NA",SUM(Y918:Y920)=0),"NA",0),1)</f>
        <v>0</v>
      </c>
      <c r="AW917">
        <f>IF(OR(AB917=SUM(AB918:AB920),AND(AB917="NA",SUM(AB918:AB920)=0),AND(AB917="NS",SUM(AB918:AB920)=0)),IF(AND(AB917="NA",SUM(AB918:AB920)=0),"NA",0),1)</f>
        <v>0</v>
      </c>
      <c r="BG917">
        <f>IF(OR(W917=SUM(W918:W920),AND(W917="NA",SUM(W918:W920)=0),AND(W917="NS",SUM(W918:W920)=0)),IF(AND(W917="NA",SUM(W918:W920)=0),"NA",0),1)</f>
        <v>0</v>
      </c>
      <c r="BQ917">
        <f>IF(OR(X917=SUM(X918:X920),AND(X917="NA",SUM(X918:X920)=0),AND(X917="NS",SUM(X918:X920)=0)),IF(AND(X917="NA",SUM(X918:X920)=0),"NA",0),1)</f>
        <v>0</v>
      </c>
      <c r="CA917">
        <f>IF(OR(V917=SUM(V918:V920),AND(V917="NA",SUM(V918:V920)=0),AND(V917="NS",SUM(V918:V920)=0)),IF(AND(V917="NA",SUM(V918:V920)=0),"NA",0),1)</f>
        <v>0</v>
      </c>
    </row>
    <row r="918" spans="1:81" ht="15" customHeight="1">
      <c r="A918" s="71"/>
      <c r="B918" s="40"/>
      <c r="C918" s="355"/>
      <c r="D918" s="280"/>
      <c r="E918" s="256"/>
      <c r="F918" s="256"/>
      <c r="G918" s="281"/>
      <c r="H918" s="350" t="s">
        <v>737</v>
      </c>
      <c r="I918" s="267"/>
      <c r="J918" s="93"/>
      <c r="K918" s="410" t="s">
        <v>738</v>
      </c>
      <c r="L918" s="256"/>
      <c r="M918" s="256"/>
      <c r="N918" s="256"/>
      <c r="O918" s="256"/>
      <c r="P918" s="256"/>
      <c r="Q918" s="256"/>
      <c r="R918" s="256"/>
      <c r="S918" s="256"/>
      <c r="T918" s="256"/>
      <c r="U918" s="256"/>
      <c r="V918" s="220"/>
      <c r="W918" s="220"/>
      <c r="X918" s="220"/>
      <c r="Y918" s="220"/>
      <c r="Z918" s="220"/>
      <c r="AA918" s="220"/>
      <c r="AB918" s="220"/>
      <c r="AC918" s="220"/>
      <c r="AD918" s="220"/>
      <c r="AN918">
        <f>IF(Y917="NA",1,0)</f>
        <v>0</v>
      </c>
      <c r="AX918">
        <f>IF(AB917="NA",1,0)</f>
        <v>0</v>
      </c>
      <c r="BH918">
        <f>IF(W917="NA",1,0)</f>
        <v>0</v>
      </c>
      <c r="BR918">
        <f>IF(X917="NA",1,0)</f>
        <v>0</v>
      </c>
      <c r="CB918">
        <f>IF(V917="NA",1,0)</f>
        <v>0</v>
      </c>
    </row>
    <row r="919" spans="1:81" ht="15" customHeight="1">
      <c r="A919" s="71"/>
      <c r="B919" s="40"/>
      <c r="C919" s="355"/>
      <c r="D919" s="280"/>
      <c r="E919" s="256"/>
      <c r="F919" s="256"/>
      <c r="G919" s="281"/>
      <c r="H919" s="350" t="s">
        <v>739</v>
      </c>
      <c r="I919" s="267"/>
      <c r="J919" s="93"/>
      <c r="K919" s="410" t="s">
        <v>740</v>
      </c>
      <c r="L919" s="256"/>
      <c r="M919" s="256"/>
      <c r="N919" s="256"/>
      <c r="O919" s="256"/>
      <c r="P919" s="256"/>
      <c r="Q919" s="256"/>
      <c r="R919" s="256"/>
      <c r="S919" s="256"/>
      <c r="T919" s="256"/>
      <c r="U919" s="256"/>
      <c r="V919" s="220"/>
      <c r="W919" s="220"/>
      <c r="X919" s="220"/>
      <c r="Y919" s="220"/>
      <c r="Z919" s="220"/>
      <c r="AA919" s="220"/>
      <c r="AB919" s="220"/>
      <c r="AC919" s="220"/>
      <c r="AD919" s="220"/>
      <c r="AN919">
        <f>IF(Y917="NA",1,0)</f>
        <v>0</v>
      </c>
      <c r="AO919" t="e">
        <f>IF(Y919/Y917&gt;0.25,1,0)</f>
        <v>#DIV/0!</v>
      </c>
      <c r="AX919">
        <f>IF(AB917="NA",1,0)</f>
        <v>0</v>
      </c>
      <c r="AY919" t="e">
        <f>IF(AB919/AB917&gt;0.25,1,0)</f>
        <v>#DIV/0!</v>
      </c>
      <c r="BH919">
        <f>IF(W917="NA",1,0)</f>
        <v>0</v>
      </c>
      <c r="BI919" t="e">
        <f>IF(W919/W917&gt;0.25,1,0)</f>
        <v>#DIV/0!</v>
      </c>
      <c r="BR919">
        <f>IF(X917="NA",1,0)</f>
        <v>0</v>
      </c>
      <c r="BS919" t="e">
        <f>IF(X919/X917&gt;0.25,1,0)</f>
        <v>#DIV/0!</v>
      </c>
      <c r="CB919">
        <f>IF(V917="NA",1,0)</f>
        <v>0</v>
      </c>
      <c r="CC919" t="e">
        <f>IF(V919/V917&gt;0.25,1,0)</f>
        <v>#DIV/0!</v>
      </c>
    </row>
    <row r="920" spans="1:81" ht="15" customHeight="1">
      <c r="A920" s="71"/>
      <c r="B920" s="40"/>
      <c r="C920" s="355"/>
      <c r="D920" s="280"/>
      <c r="E920" s="256"/>
      <c r="F920" s="256"/>
      <c r="G920" s="281"/>
      <c r="H920" s="350" t="s">
        <v>741</v>
      </c>
      <c r="I920" s="267"/>
      <c r="J920" s="94"/>
      <c r="K920" s="410" t="s">
        <v>262</v>
      </c>
      <c r="L920" s="256"/>
      <c r="M920" s="256"/>
      <c r="N920" s="256"/>
      <c r="O920" s="256"/>
      <c r="P920" s="256"/>
      <c r="Q920" s="256"/>
      <c r="R920" s="256"/>
      <c r="S920" s="256"/>
      <c r="T920" s="256"/>
      <c r="U920" s="256"/>
      <c r="V920" s="220"/>
      <c r="W920" s="220"/>
      <c r="X920" s="220"/>
      <c r="Y920" s="220"/>
      <c r="Z920" s="220"/>
      <c r="AA920" s="220"/>
      <c r="AB920" s="220"/>
      <c r="AC920" s="220"/>
      <c r="AD920" s="220"/>
      <c r="AN920">
        <f>IF(Y917="NA",1,0)</f>
        <v>0</v>
      </c>
      <c r="AX920">
        <f>IF(AB917="NA",1,0)</f>
        <v>0</v>
      </c>
      <c r="BH920">
        <f>IF(W917="NA",1,0)</f>
        <v>0</v>
      </c>
      <c r="BR920">
        <f>IF(X917="NA",1,0)</f>
        <v>0</v>
      </c>
      <c r="CB920">
        <f>IF(V917="NA",1,0)</f>
        <v>0</v>
      </c>
    </row>
    <row r="921" spans="1:81" ht="15" customHeight="1">
      <c r="A921" s="71"/>
      <c r="B921" s="40"/>
      <c r="C921" s="355"/>
      <c r="D921" s="280"/>
      <c r="E921" s="256"/>
      <c r="F921" s="256"/>
      <c r="G921" s="281"/>
      <c r="H921" s="361" t="s">
        <v>742</v>
      </c>
      <c r="I921" s="267"/>
      <c r="J921" s="362" t="s">
        <v>743</v>
      </c>
      <c r="K921" s="266"/>
      <c r="L921" s="266"/>
      <c r="M921" s="266"/>
      <c r="N921" s="266"/>
      <c r="O921" s="266"/>
      <c r="P921" s="266"/>
      <c r="Q921" s="266"/>
      <c r="R921" s="266"/>
      <c r="S921" s="266"/>
      <c r="T921" s="266"/>
      <c r="U921" s="267"/>
      <c r="V921" s="220"/>
      <c r="W921" s="220"/>
      <c r="X921" s="220"/>
      <c r="Y921" s="220"/>
      <c r="Z921" s="220"/>
      <c r="AA921" s="220"/>
      <c r="AB921" s="220"/>
      <c r="AC921" s="220"/>
      <c r="AD921" s="220"/>
    </row>
    <row r="922" spans="1:81" ht="24" customHeight="1">
      <c r="A922" s="71"/>
      <c r="B922" s="40"/>
      <c r="C922" s="355"/>
      <c r="D922" s="280"/>
      <c r="E922" s="256"/>
      <c r="F922" s="256"/>
      <c r="G922" s="281"/>
      <c r="H922" s="361" t="s">
        <v>744</v>
      </c>
      <c r="I922" s="267"/>
      <c r="J922" s="362" t="s">
        <v>745</v>
      </c>
      <c r="K922" s="266"/>
      <c r="L922" s="266"/>
      <c r="M922" s="266"/>
      <c r="N922" s="266"/>
      <c r="O922" s="266"/>
      <c r="P922" s="266"/>
      <c r="Q922" s="266"/>
      <c r="R922" s="266"/>
      <c r="S922" s="266"/>
      <c r="T922" s="266"/>
      <c r="U922" s="267"/>
      <c r="V922" s="220"/>
      <c r="W922" s="220"/>
      <c r="X922" s="220"/>
      <c r="Y922" s="220"/>
      <c r="Z922" s="220"/>
      <c r="AA922" s="220"/>
      <c r="AB922" s="220"/>
      <c r="AC922" s="220"/>
      <c r="AD922" s="220"/>
    </row>
    <row r="923" spans="1:81" ht="15" customHeight="1">
      <c r="A923" s="71"/>
      <c r="B923" s="40"/>
      <c r="C923" s="355"/>
      <c r="D923" s="280"/>
      <c r="E923" s="256"/>
      <c r="F923" s="256"/>
      <c r="G923" s="281"/>
      <c r="H923" s="361" t="s">
        <v>746</v>
      </c>
      <c r="I923" s="267"/>
      <c r="J923" s="362" t="s">
        <v>747</v>
      </c>
      <c r="K923" s="266"/>
      <c r="L923" s="266"/>
      <c r="M923" s="266"/>
      <c r="N923" s="266"/>
      <c r="O923" s="266"/>
      <c r="P923" s="266"/>
      <c r="Q923" s="266"/>
      <c r="R923" s="266"/>
      <c r="S923" s="266"/>
      <c r="T923" s="266"/>
      <c r="U923" s="267"/>
      <c r="V923" s="220"/>
      <c r="W923" s="220"/>
      <c r="X923" s="220"/>
      <c r="Y923" s="220"/>
      <c r="Z923" s="220"/>
      <c r="AA923" s="220"/>
      <c r="AB923" s="220"/>
      <c r="AC923" s="220"/>
      <c r="AD923" s="220"/>
    </row>
    <row r="924" spans="1:81" ht="15" customHeight="1">
      <c r="A924" s="71"/>
      <c r="B924" s="40"/>
      <c r="C924" s="355"/>
      <c r="D924" s="280"/>
      <c r="E924" s="256"/>
      <c r="F924" s="256"/>
      <c r="G924" s="281"/>
      <c r="H924" s="361" t="s">
        <v>748</v>
      </c>
      <c r="I924" s="267"/>
      <c r="J924" s="362" t="s">
        <v>749</v>
      </c>
      <c r="K924" s="266"/>
      <c r="L924" s="266"/>
      <c r="M924" s="266"/>
      <c r="N924" s="266"/>
      <c r="O924" s="266"/>
      <c r="P924" s="266"/>
      <c r="Q924" s="266"/>
      <c r="R924" s="266"/>
      <c r="S924" s="266"/>
      <c r="T924" s="266"/>
      <c r="U924" s="267"/>
      <c r="V924" s="220"/>
      <c r="W924" s="220"/>
      <c r="X924" s="220"/>
      <c r="Y924" s="220"/>
      <c r="Z924" s="220"/>
      <c r="AA924" s="220"/>
      <c r="AB924" s="220"/>
      <c r="AC924" s="220"/>
      <c r="AD924" s="220"/>
    </row>
    <row r="925" spans="1:81" ht="15" customHeight="1">
      <c r="A925" s="71"/>
      <c r="B925" s="40"/>
      <c r="C925" s="355"/>
      <c r="D925" s="280"/>
      <c r="E925" s="256"/>
      <c r="F925" s="256"/>
      <c r="G925" s="281"/>
      <c r="H925" s="361" t="s">
        <v>750</v>
      </c>
      <c r="I925" s="267"/>
      <c r="J925" s="362" t="s">
        <v>751</v>
      </c>
      <c r="K925" s="266"/>
      <c r="L925" s="266"/>
      <c r="M925" s="266"/>
      <c r="N925" s="266"/>
      <c r="O925" s="266"/>
      <c r="P925" s="266"/>
      <c r="Q925" s="266"/>
      <c r="R925" s="266"/>
      <c r="S925" s="266"/>
      <c r="T925" s="266"/>
      <c r="U925" s="267"/>
      <c r="V925" s="220"/>
      <c r="W925" s="220"/>
      <c r="X925" s="220"/>
      <c r="Y925" s="220"/>
      <c r="Z925" s="220"/>
      <c r="AA925" s="220"/>
      <c r="AB925" s="220"/>
      <c r="AC925" s="220"/>
      <c r="AD925" s="220"/>
    </row>
    <row r="926" spans="1:81" ht="15" customHeight="1">
      <c r="A926" s="71"/>
      <c r="B926" s="40"/>
      <c r="C926" s="355"/>
      <c r="D926" s="280"/>
      <c r="E926" s="256"/>
      <c r="F926" s="256"/>
      <c r="G926" s="281"/>
      <c r="H926" s="361" t="s">
        <v>752</v>
      </c>
      <c r="I926" s="267"/>
      <c r="J926" s="362" t="s">
        <v>753</v>
      </c>
      <c r="K926" s="266"/>
      <c r="L926" s="266"/>
      <c r="M926" s="266"/>
      <c r="N926" s="266"/>
      <c r="O926" s="266"/>
      <c r="P926" s="266"/>
      <c r="Q926" s="266"/>
      <c r="R926" s="266"/>
      <c r="S926" s="266"/>
      <c r="T926" s="266"/>
      <c r="U926" s="267"/>
      <c r="V926" s="220"/>
      <c r="W926" s="220"/>
      <c r="X926" s="220"/>
      <c r="Y926" s="220"/>
      <c r="Z926" s="220"/>
      <c r="AA926" s="220"/>
      <c r="AB926" s="220"/>
      <c r="AC926" s="220"/>
      <c r="AD926" s="220"/>
    </row>
    <row r="927" spans="1:81" ht="15" customHeight="1">
      <c r="A927" s="71"/>
      <c r="B927" s="40"/>
      <c r="C927" s="355"/>
      <c r="D927" s="280"/>
      <c r="E927" s="256"/>
      <c r="F927" s="256"/>
      <c r="G927" s="281"/>
      <c r="H927" s="361" t="s">
        <v>754</v>
      </c>
      <c r="I927" s="267"/>
      <c r="J927" s="362" t="s">
        <v>755</v>
      </c>
      <c r="K927" s="266"/>
      <c r="L927" s="266"/>
      <c r="M927" s="266"/>
      <c r="N927" s="266"/>
      <c r="O927" s="266"/>
      <c r="P927" s="266"/>
      <c r="Q927" s="266"/>
      <c r="R927" s="266"/>
      <c r="S927" s="266"/>
      <c r="T927" s="266"/>
      <c r="U927" s="267"/>
      <c r="V927" s="220"/>
      <c r="W927" s="220"/>
      <c r="X927" s="220"/>
      <c r="Y927" s="220"/>
      <c r="Z927" s="220"/>
      <c r="AA927" s="220"/>
      <c r="AB927" s="220"/>
      <c r="AC927" s="220"/>
      <c r="AD927" s="220"/>
    </row>
    <row r="928" spans="1:81" ht="15" customHeight="1">
      <c r="A928" s="71"/>
      <c r="B928" s="40"/>
      <c r="C928" s="355"/>
      <c r="D928" s="280"/>
      <c r="E928" s="256"/>
      <c r="F928" s="256"/>
      <c r="G928" s="281"/>
      <c r="H928" s="361" t="s">
        <v>756</v>
      </c>
      <c r="I928" s="267"/>
      <c r="J928" s="362" t="s">
        <v>757</v>
      </c>
      <c r="K928" s="266"/>
      <c r="L928" s="266"/>
      <c r="M928" s="266"/>
      <c r="N928" s="266"/>
      <c r="O928" s="266"/>
      <c r="P928" s="266"/>
      <c r="Q928" s="266"/>
      <c r="R928" s="266"/>
      <c r="S928" s="266"/>
      <c r="T928" s="266"/>
      <c r="U928" s="267"/>
      <c r="V928" s="220"/>
      <c r="W928" s="220"/>
      <c r="X928" s="220"/>
      <c r="Y928" s="220"/>
      <c r="Z928" s="220"/>
      <c r="AA928" s="220"/>
      <c r="AB928" s="220"/>
      <c r="AC928" s="220"/>
      <c r="AD928" s="220"/>
    </row>
    <row r="929" spans="1:81" ht="24" customHeight="1">
      <c r="A929" s="71"/>
      <c r="B929" s="40"/>
      <c r="C929" s="355"/>
      <c r="D929" s="280"/>
      <c r="E929" s="256"/>
      <c r="F929" s="256"/>
      <c r="G929" s="281"/>
      <c r="H929" s="361" t="s">
        <v>758</v>
      </c>
      <c r="I929" s="267"/>
      <c r="J929" s="362" t="s">
        <v>759</v>
      </c>
      <c r="K929" s="266"/>
      <c r="L929" s="266"/>
      <c r="M929" s="266"/>
      <c r="N929" s="266"/>
      <c r="O929" s="266"/>
      <c r="P929" s="266"/>
      <c r="Q929" s="266"/>
      <c r="R929" s="266"/>
      <c r="S929" s="266"/>
      <c r="T929" s="266"/>
      <c r="U929" s="267"/>
      <c r="V929" s="220"/>
      <c r="W929" s="220"/>
      <c r="X929" s="220"/>
      <c r="Y929" s="220"/>
      <c r="Z929" s="220"/>
      <c r="AA929" s="220"/>
      <c r="AB929" s="220"/>
      <c r="AC929" s="220"/>
      <c r="AD929" s="220"/>
      <c r="AM929">
        <f>IF(OR(Y929=SUM(Y930:Y934),AND(Y929="NA",SUM(Y930:Y934)=0),AND(Y929="NS",SUM(Y930:Y934)=0)),IF(AND(Y929="NA",SUM(Y930:Y934)=0),"NA",0),1)</f>
        <v>0</v>
      </c>
      <c r="AW929">
        <f>IF(OR(AB929=SUM(AB930:AB934),AND(AB929="NA",SUM(AB930:AB934)=0),AND(AB929="NS",SUM(AB930:AB934)=0)),IF(AND(AB929="NA",SUM(AB930:AB934)=0),"NA",0),1)</f>
        <v>0</v>
      </c>
      <c r="BG929">
        <f>IF(OR(W929=SUM(W930:W934),AND(W929="NA",SUM(W930:W934)=0),AND(W929="NS",SUM(W930:W934)=0)),IF(AND(W929="NA",SUM(W930:W934)=0),"NA",0),1)</f>
        <v>0</v>
      </c>
      <c r="BQ929">
        <f>IF(OR(X929=SUM(X930:X934),AND(X929="NA",SUM(X930:X934)=0),AND(X929="NS",SUM(X930:X934)=0)),IF(AND(X929="NA",SUM(X930:X934)=0),"NA",0),1)</f>
        <v>0</v>
      </c>
      <c r="CA929">
        <f>IF(OR(V929=SUM(V930:V934),AND(V929="NA",SUM(V930:V934)=0),AND(V929="NS",SUM(V930:V934)=0)),IF(AND(V929="NA",SUM(V930:V934)=0),"NA",0),1)</f>
        <v>0</v>
      </c>
    </row>
    <row r="930" spans="1:81" ht="15" customHeight="1">
      <c r="A930" s="71"/>
      <c r="B930" s="40"/>
      <c r="C930" s="355"/>
      <c r="D930" s="280"/>
      <c r="E930" s="256"/>
      <c r="F930" s="256"/>
      <c r="G930" s="281"/>
      <c r="H930" s="350" t="s">
        <v>760</v>
      </c>
      <c r="I930" s="267"/>
      <c r="J930" s="93"/>
      <c r="K930" s="410" t="s">
        <v>761</v>
      </c>
      <c r="L930" s="256"/>
      <c r="M930" s="256"/>
      <c r="N930" s="256"/>
      <c r="O930" s="256"/>
      <c r="P930" s="256"/>
      <c r="Q930" s="256"/>
      <c r="R930" s="256"/>
      <c r="S930" s="256"/>
      <c r="T930" s="256"/>
      <c r="U930" s="256"/>
      <c r="V930" s="220"/>
      <c r="W930" s="220"/>
      <c r="X930" s="220"/>
      <c r="Y930" s="220"/>
      <c r="Z930" s="220"/>
      <c r="AA930" s="220"/>
      <c r="AB930" s="220"/>
      <c r="AC930" s="220"/>
      <c r="AD930" s="220"/>
      <c r="AN930">
        <f>IF(Y929="NA",1,0)</f>
        <v>0</v>
      </c>
      <c r="AX930">
        <f>IF(AB929="NA",1,0)</f>
        <v>0</v>
      </c>
      <c r="BH930">
        <f>IF(W929="NA",1,0)</f>
        <v>0</v>
      </c>
      <c r="BR930">
        <f>IF(X929="NA",1,0)</f>
        <v>0</v>
      </c>
      <c r="CB930">
        <f>IF(V929="NA",1,0)</f>
        <v>0</v>
      </c>
    </row>
    <row r="931" spans="1:81" ht="15" customHeight="1">
      <c r="A931" s="71"/>
      <c r="B931" s="40"/>
      <c r="C931" s="355"/>
      <c r="D931" s="280"/>
      <c r="E931" s="256"/>
      <c r="F931" s="256"/>
      <c r="G931" s="281"/>
      <c r="H931" s="350" t="s">
        <v>762</v>
      </c>
      <c r="I931" s="267"/>
      <c r="J931" s="93"/>
      <c r="K931" s="410" t="s">
        <v>763</v>
      </c>
      <c r="L931" s="256"/>
      <c r="M931" s="256"/>
      <c r="N931" s="256"/>
      <c r="O931" s="256"/>
      <c r="P931" s="256"/>
      <c r="Q931" s="256"/>
      <c r="R931" s="256"/>
      <c r="S931" s="256"/>
      <c r="T931" s="256"/>
      <c r="U931" s="256"/>
      <c r="V931" s="220"/>
      <c r="W931" s="220"/>
      <c r="X931" s="220"/>
      <c r="Y931" s="220"/>
      <c r="Z931" s="220"/>
      <c r="AA931" s="220"/>
      <c r="AB931" s="220"/>
      <c r="AC931" s="220"/>
      <c r="AD931" s="220"/>
      <c r="AN931">
        <f>IF(Y929="NA",1,0)</f>
        <v>0</v>
      </c>
      <c r="AX931">
        <f>IF(AB929="NA",1,0)</f>
        <v>0</v>
      </c>
      <c r="BH931">
        <f>IF(W929="NA",1,0)</f>
        <v>0</v>
      </c>
      <c r="BR931">
        <f>IF(X929="NA",1,0)</f>
        <v>0</v>
      </c>
      <c r="CB931">
        <f>IF(V929="NA",1,0)</f>
        <v>0</v>
      </c>
    </row>
    <row r="932" spans="1:81" ht="24" customHeight="1">
      <c r="A932" s="71"/>
      <c r="B932" s="40"/>
      <c r="C932" s="355"/>
      <c r="D932" s="280"/>
      <c r="E932" s="256"/>
      <c r="F932" s="256"/>
      <c r="G932" s="281"/>
      <c r="H932" s="350" t="s">
        <v>764</v>
      </c>
      <c r="I932" s="267"/>
      <c r="J932" s="93"/>
      <c r="K932" s="410" t="s">
        <v>765</v>
      </c>
      <c r="L932" s="256"/>
      <c r="M932" s="256"/>
      <c r="N932" s="256"/>
      <c r="O932" s="256"/>
      <c r="P932" s="256"/>
      <c r="Q932" s="256"/>
      <c r="R932" s="256"/>
      <c r="S932" s="256"/>
      <c r="T932" s="256"/>
      <c r="U932" s="256"/>
      <c r="V932" s="220"/>
      <c r="W932" s="220"/>
      <c r="X932" s="220"/>
      <c r="Y932" s="220"/>
      <c r="Z932" s="220"/>
      <c r="AA932" s="220"/>
      <c r="AB932" s="220"/>
      <c r="AC932" s="220"/>
      <c r="AD932" s="220"/>
      <c r="AN932">
        <f>IF(Y929="NA",1,0)</f>
        <v>0</v>
      </c>
      <c r="AX932">
        <f>IF(AB929="NA",1,0)</f>
        <v>0</v>
      </c>
      <c r="BH932">
        <f>IF(W929="NA",1,0)</f>
        <v>0</v>
      </c>
      <c r="BR932">
        <f>IF(X929="NA",1,0)</f>
        <v>0</v>
      </c>
      <c r="CB932">
        <f>IF(V929="NA",1,0)</f>
        <v>0</v>
      </c>
    </row>
    <row r="933" spans="1:81" ht="24" customHeight="1">
      <c r="A933" s="71"/>
      <c r="B933" s="40"/>
      <c r="C933" s="355"/>
      <c r="D933" s="280"/>
      <c r="E933" s="256"/>
      <c r="F933" s="256"/>
      <c r="G933" s="281"/>
      <c r="H933" s="350" t="s">
        <v>766</v>
      </c>
      <c r="I933" s="267"/>
      <c r="J933" s="93"/>
      <c r="K933" s="410" t="s">
        <v>767</v>
      </c>
      <c r="L933" s="256"/>
      <c r="M933" s="256"/>
      <c r="N933" s="256"/>
      <c r="O933" s="256"/>
      <c r="P933" s="256"/>
      <c r="Q933" s="256"/>
      <c r="R933" s="256"/>
      <c r="S933" s="256"/>
      <c r="T933" s="256"/>
      <c r="U933" s="256"/>
      <c r="V933" s="220"/>
      <c r="W933" s="220"/>
      <c r="X933" s="220"/>
      <c r="Y933" s="220"/>
      <c r="Z933" s="220"/>
      <c r="AA933" s="220"/>
      <c r="AB933" s="220"/>
      <c r="AC933" s="220"/>
      <c r="AD933" s="220"/>
      <c r="AN933">
        <f>IF(Y929="NA",1,0)</f>
        <v>0</v>
      </c>
      <c r="AO933" t="e">
        <f>IF(Y933/Y929&gt;0.25,1,0)</f>
        <v>#DIV/0!</v>
      </c>
      <c r="AX933">
        <f>IF(AB929="NA",1,0)</f>
        <v>0</v>
      </c>
      <c r="AY933" t="e">
        <f>IF(AB933/AB929&gt;0.25,1,0)</f>
        <v>#DIV/0!</v>
      </c>
      <c r="BH933">
        <f>IF(W929="NA",1,0)</f>
        <v>0</v>
      </c>
      <c r="BI933" t="e">
        <f>IF(W933/W929&gt;0.25,1,0)</f>
        <v>#DIV/0!</v>
      </c>
      <c r="BR933">
        <f>IF(X929="NA",1,0)</f>
        <v>0</v>
      </c>
      <c r="BS933" t="e">
        <f>IF(X933/X929&gt;0.25,1,0)</f>
        <v>#DIV/0!</v>
      </c>
      <c r="CB933">
        <f>IF(V929="NA",1,0)</f>
        <v>0</v>
      </c>
      <c r="CC933" t="e">
        <f>IF(V933/V929&gt;0.25,1,0)</f>
        <v>#DIV/0!</v>
      </c>
    </row>
    <row r="934" spans="1:81" ht="15" customHeight="1">
      <c r="A934" s="71"/>
      <c r="B934" s="40"/>
      <c r="C934" s="355"/>
      <c r="D934" s="280"/>
      <c r="E934" s="256"/>
      <c r="F934" s="256"/>
      <c r="G934" s="281"/>
      <c r="H934" s="350" t="s">
        <v>768</v>
      </c>
      <c r="I934" s="267"/>
      <c r="J934" s="94"/>
      <c r="K934" s="410" t="s">
        <v>262</v>
      </c>
      <c r="L934" s="256"/>
      <c r="M934" s="256"/>
      <c r="N934" s="256"/>
      <c r="O934" s="256"/>
      <c r="P934" s="256"/>
      <c r="Q934" s="256"/>
      <c r="R934" s="256"/>
      <c r="S934" s="256"/>
      <c r="T934" s="256"/>
      <c r="U934" s="256"/>
      <c r="V934" s="220"/>
      <c r="W934" s="220"/>
      <c r="X934" s="220"/>
      <c r="Y934" s="220"/>
      <c r="Z934" s="220"/>
      <c r="AA934" s="220"/>
      <c r="AB934" s="220"/>
      <c r="AC934" s="220"/>
      <c r="AD934" s="220"/>
      <c r="AN934">
        <f>IF(Y929="NA",1,0)</f>
        <v>0</v>
      </c>
      <c r="AX934">
        <f>IF(AB929="NA",1,0)</f>
        <v>0</v>
      </c>
      <c r="BH934">
        <f>IF(W929="NA",1,0)</f>
        <v>0</v>
      </c>
      <c r="BR934">
        <f>IF(X929="NA",1,0)</f>
        <v>0</v>
      </c>
      <c r="CB934">
        <f>IF(V929="NA",1,0)</f>
        <v>0</v>
      </c>
    </row>
    <row r="935" spans="1:81" ht="15" customHeight="1">
      <c r="A935" s="71"/>
      <c r="B935" s="40"/>
      <c r="C935" s="355"/>
      <c r="D935" s="280"/>
      <c r="E935" s="256"/>
      <c r="F935" s="256"/>
      <c r="G935" s="281"/>
      <c r="H935" s="361" t="s">
        <v>769</v>
      </c>
      <c r="I935" s="267"/>
      <c r="J935" s="362" t="s">
        <v>770</v>
      </c>
      <c r="K935" s="266"/>
      <c r="L935" s="266"/>
      <c r="M935" s="266"/>
      <c r="N935" s="266"/>
      <c r="O935" s="266"/>
      <c r="P935" s="266"/>
      <c r="Q935" s="266"/>
      <c r="R935" s="266"/>
      <c r="S935" s="266"/>
      <c r="T935" s="266"/>
      <c r="U935" s="267"/>
      <c r="V935" s="220"/>
      <c r="W935" s="220"/>
      <c r="X935" s="220"/>
      <c r="Y935" s="220"/>
      <c r="Z935" s="220"/>
      <c r="AA935" s="220"/>
      <c r="AB935" s="220"/>
      <c r="AC935" s="220"/>
      <c r="AD935" s="220"/>
    </row>
    <row r="936" spans="1:81" ht="15" customHeight="1">
      <c r="A936" s="71"/>
      <c r="B936" s="40"/>
      <c r="C936" s="355"/>
      <c r="D936" s="282"/>
      <c r="E936" s="272"/>
      <c r="F936" s="272"/>
      <c r="G936" s="283"/>
      <c r="H936" s="363" t="s">
        <v>771</v>
      </c>
      <c r="I936" s="279"/>
      <c r="J936" s="362" t="s">
        <v>772</v>
      </c>
      <c r="K936" s="266"/>
      <c r="L936" s="266"/>
      <c r="M936" s="266"/>
      <c r="N936" s="266"/>
      <c r="O936" s="266"/>
      <c r="P936" s="266"/>
      <c r="Q936" s="266"/>
      <c r="R936" s="266"/>
      <c r="S936" s="266"/>
      <c r="T936" s="266"/>
      <c r="U936" s="267"/>
      <c r="V936" s="220"/>
      <c r="W936" s="220"/>
      <c r="X936" s="220"/>
      <c r="Y936" s="220"/>
      <c r="Z936" s="220"/>
      <c r="AA936" s="220"/>
      <c r="AB936" s="220"/>
      <c r="AC936" s="220"/>
      <c r="AD936" s="220"/>
    </row>
    <row r="937" spans="1:81" ht="15" customHeight="1">
      <c r="A937" s="71"/>
      <c r="B937" s="40"/>
      <c r="C937" s="358" t="s">
        <v>773</v>
      </c>
      <c r="D937" s="266"/>
      <c r="E937" s="266"/>
      <c r="F937" s="266"/>
      <c r="G937" s="266"/>
      <c r="H937" s="266"/>
      <c r="I937" s="267"/>
      <c r="J937" s="362" t="s">
        <v>774</v>
      </c>
      <c r="K937" s="266"/>
      <c r="L937" s="266"/>
      <c r="M937" s="266"/>
      <c r="N937" s="266"/>
      <c r="O937" s="266"/>
      <c r="P937" s="266"/>
      <c r="Q937" s="266"/>
      <c r="R937" s="266"/>
      <c r="S937" s="266"/>
      <c r="T937" s="266"/>
      <c r="U937" s="267"/>
      <c r="V937" s="220"/>
      <c r="W937" s="220"/>
      <c r="X937" s="220"/>
      <c r="Y937" s="220"/>
      <c r="Z937" s="220"/>
      <c r="AA937" s="220"/>
      <c r="AB937" s="220"/>
      <c r="AC937" s="220"/>
      <c r="AD937" s="220"/>
    </row>
    <row r="938" spans="1:81" ht="15" customHeight="1">
      <c r="A938" s="71"/>
      <c r="B938" s="40"/>
      <c r="C938" s="15"/>
      <c r="D938" s="15"/>
      <c r="E938" s="15"/>
      <c r="F938" s="15"/>
      <c r="G938" s="15"/>
      <c r="H938" s="15"/>
      <c r="I938" s="15"/>
      <c r="J938" s="15"/>
      <c r="K938" s="15"/>
      <c r="L938" s="15"/>
      <c r="M938" s="15"/>
      <c r="N938" s="15"/>
      <c r="O938" s="15"/>
      <c r="P938" s="15"/>
      <c r="Q938" s="15"/>
      <c r="U938" s="81" t="s">
        <v>211</v>
      </c>
      <c r="V938" s="220">
        <f t="shared" ref="V938:AD938" si="0">IF(AND(SUM(COUNTIF(V773:V783,"NS"),COUNTIF(V790:V794,"NS"),COUNTIF(V800:V803,"NS"),COUNTIF(V822,"NS"),COUNTIF(V828:V830,"NS"),COUNTIF(V834:V840,"NS"),COUNTIF(V848,"NS"),COUNTIF(V854:V858,"NS"),COUNTIF(V865,"NS"),COUNTIF(V874:V877,"NS"),COUNTIF(V884:V887,"NS"),COUNTIF(V897,"NS"),COUNTIF(V901:V908,"NS"),COUNTIF(V916:V917,"NS"),COUNTIF(V921:V929,"NS"),COUNTIF(V935:V937,"NS"))&gt;0,SUM(V773:V783,V790:V794,V800:V803,V822,V828:V830,V834:V840,V848,V854:V858,V865,V874:V877,V884:V887,V897,V901:V908,V916:V917,V921:V929,V935:V937)=0),"NS",SUM(V773:V783,V790:V794,V800:V803,V822,V828:V830,V834:V840,V848,V854:V858,V865,V874:V877,V884:V887,V897,V901:V908,V916:V917,V921:V929,V935:V937))</f>
        <v>0</v>
      </c>
      <c r="W938" s="220">
        <f t="shared" si="0"/>
        <v>0</v>
      </c>
      <c r="X938" s="220">
        <f t="shared" si="0"/>
        <v>0</v>
      </c>
      <c r="Y938" s="220">
        <f t="shared" si="0"/>
        <v>0</v>
      </c>
      <c r="Z938" s="220">
        <f t="shared" si="0"/>
        <v>0</v>
      </c>
      <c r="AA938" s="220">
        <f t="shared" si="0"/>
        <v>0</v>
      </c>
      <c r="AB938" s="220">
        <f t="shared" si="0"/>
        <v>0</v>
      </c>
      <c r="AC938" s="220">
        <f t="shared" si="0"/>
        <v>0</v>
      </c>
      <c r="AD938" s="220">
        <f t="shared" si="0"/>
        <v>0</v>
      </c>
    </row>
    <row r="939" spans="1:81" ht="15" customHeight="1">
      <c r="A939" s="83"/>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F939">
        <f>IF(SUM(AF773:AF938,AP773:AP938,AZ773:AZ938,BJ773:BJ938,BT773:BT938)&gt;0,1,0)</f>
        <v>0</v>
      </c>
      <c r="AG939">
        <f>IF(SUM(AG773:AG938,AQ773:AQ938,BA773:BA938,BK773:BK938,BU773:BU938)&gt;0,2,0)</f>
        <v>0</v>
      </c>
      <c r="AH939">
        <f>IF(SUM(AH773:AH938,AR773:AR938,BB773:BB938,BL773:BL938,BV773:BV938)&gt;0,4,0)</f>
        <v>0</v>
      </c>
      <c r="AI939">
        <f>IF(SUM(AI773:AI938,AS773:AS938,BC773:BC938,BM773:BM938,BW773:BW938)&gt;0,4,0)</f>
        <v>0</v>
      </c>
      <c r="AJ939">
        <f>IF(SUM(AJ773:AJ938,AT773:AT938,BD773:BD938,BN773:BN938,BX773:BX938)&gt;0,5,0)</f>
        <v>0</v>
      </c>
      <c r="AK939">
        <f>IF(SUM(AK773:AK938,AU773:AU938,BE773:BE938,BO773:BO938,BY773:BY938)&gt;0,6,0)</f>
        <v>0</v>
      </c>
    </row>
    <row r="940" spans="1:81" ht="24" customHeight="1">
      <c r="A940" s="83"/>
      <c r="B940" s="15"/>
      <c r="C940" s="321" t="s">
        <v>187</v>
      </c>
      <c r="D940" s="256"/>
      <c r="E940" s="256"/>
      <c r="F940" s="256"/>
      <c r="G940" s="256"/>
      <c r="H940" s="256"/>
      <c r="I940" s="256"/>
      <c r="J940" s="256"/>
      <c r="K940" s="256"/>
      <c r="L940" s="256"/>
      <c r="M940" s="256"/>
      <c r="N940" s="256"/>
      <c r="O940" s="256"/>
      <c r="P940" s="256"/>
      <c r="Q940" s="256"/>
      <c r="R940" s="256"/>
      <c r="S940" s="256"/>
      <c r="T940" s="256"/>
      <c r="U940" s="256"/>
      <c r="V940" s="256"/>
      <c r="W940" s="256"/>
      <c r="X940" s="256"/>
      <c r="Y940" s="256"/>
      <c r="Z940" s="256"/>
      <c r="AA940" s="256"/>
      <c r="AB940" s="256"/>
      <c r="AC940" s="256"/>
      <c r="AD940" s="256"/>
      <c r="AH940">
        <f>SUM(AF939:AH939)</f>
        <v>0</v>
      </c>
      <c r="AK940">
        <f>SUM(AI939:AK939)</f>
        <v>0</v>
      </c>
    </row>
    <row r="941" spans="1:81" ht="60" customHeight="1">
      <c r="A941" s="83"/>
      <c r="B941" s="15"/>
      <c r="C941" s="322"/>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c r="AC941" s="323"/>
      <c r="AD941" s="324"/>
      <c r="AH941" t="e">
        <f ca="1">CAMBIAR(AH940,0,"",1,"El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41" t="e">
        <f ca="1">CAMBIAR(AK940,0,"",4,"Hay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42" spans="1:81" ht="15" customHeight="1">
      <c r="A942" s="73"/>
      <c r="B942" s="74"/>
      <c r="C942" s="246" t="e">
        <f ca="1">AH941</f>
        <v>#NAME?</v>
      </c>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81" ht="15" customHeight="1">
      <c r="A943" s="73"/>
      <c r="B943" s="74"/>
      <c r="C943" s="246" t="e">
        <f ca="1">AK941</f>
        <v>#NAME?</v>
      </c>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row>
    <row r="944" spans="1:81" ht="15" customHeight="1">
      <c r="A944" s="73"/>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81" ht="15" customHeight="1">
      <c r="A945" s="115"/>
      <c r="B945" s="76"/>
      <c r="C945" s="76"/>
      <c r="D945" s="76"/>
      <c r="E945" s="76"/>
      <c r="F945" s="76"/>
      <c r="G945" s="76"/>
      <c r="H945" s="76"/>
      <c r="I945" s="76"/>
      <c r="J945" s="76"/>
      <c r="K945" s="76"/>
      <c r="L945" s="76"/>
      <c r="M945" s="76"/>
      <c r="N945" s="116"/>
      <c r="O945" s="18"/>
      <c r="P945" s="18"/>
      <c r="Q945" s="18"/>
      <c r="R945" s="18"/>
      <c r="S945" s="18"/>
      <c r="T945" s="18"/>
      <c r="U945" s="18"/>
      <c r="V945" s="18"/>
      <c r="W945" s="18"/>
      <c r="X945" s="18"/>
      <c r="Y945" s="18"/>
      <c r="Z945" s="18"/>
      <c r="AA945" s="18"/>
      <c r="AB945" s="18"/>
      <c r="AC945" s="18"/>
      <c r="AD945" s="18"/>
      <c r="AE945" s="85"/>
    </row>
    <row r="946" spans="1:81" ht="15" customHeight="1">
      <c r="A946" s="115"/>
      <c r="B946" s="76"/>
      <c r="C946" s="76"/>
      <c r="D946" s="76"/>
      <c r="E946" s="76"/>
      <c r="F946" s="76"/>
      <c r="G946" s="76"/>
      <c r="H946" s="76"/>
      <c r="I946" s="76"/>
      <c r="J946" s="76"/>
      <c r="K946" s="76"/>
      <c r="L946" s="76"/>
      <c r="M946" s="76"/>
      <c r="N946" s="116"/>
      <c r="O946" s="18"/>
      <c r="P946" s="18"/>
      <c r="Q946" s="18"/>
      <c r="R946" s="18"/>
      <c r="S946" s="18"/>
      <c r="T946" s="18"/>
      <c r="U946" s="18"/>
      <c r="V946" s="18"/>
      <c r="W946" s="18"/>
      <c r="X946" s="18"/>
      <c r="Y946" s="18"/>
      <c r="Z946" s="18"/>
      <c r="AA946" s="18"/>
      <c r="AB946" s="18"/>
      <c r="AC946" s="18"/>
      <c r="AD946" s="18"/>
      <c r="AE946" s="85"/>
    </row>
    <row r="947" spans="1:81" ht="15" customHeight="1">
      <c r="A947" s="115"/>
      <c r="B947" s="76"/>
      <c r="C947" s="76"/>
      <c r="D947" s="76"/>
      <c r="E947" s="76"/>
      <c r="F947" s="76"/>
      <c r="G947" s="76"/>
      <c r="H947" s="76"/>
      <c r="I947" s="76"/>
      <c r="J947" s="76"/>
      <c r="K947" s="76"/>
      <c r="L947" s="76"/>
      <c r="M947" s="76"/>
      <c r="N947" s="116"/>
      <c r="O947" s="18"/>
      <c r="P947" s="18"/>
      <c r="Q947" s="18"/>
      <c r="R947" s="18"/>
      <c r="S947" s="18"/>
      <c r="T947" s="18"/>
      <c r="U947" s="18"/>
      <c r="V947" s="18"/>
      <c r="W947" s="18"/>
      <c r="X947" s="18"/>
      <c r="Y947" s="18"/>
      <c r="Z947" s="18"/>
      <c r="AA947" s="18"/>
      <c r="AB947" s="18"/>
      <c r="AC947" s="18"/>
      <c r="AD947" s="18"/>
      <c r="AE947" s="85"/>
    </row>
    <row r="948" spans="1:81" ht="24" customHeight="1">
      <c r="A948" s="72" t="s">
        <v>775</v>
      </c>
      <c r="B948" s="326" t="s">
        <v>776</v>
      </c>
      <c r="C948" s="256"/>
      <c r="D948" s="256"/>
      <c r="E948" s="256"/>
      <c r="F948" s="256"/>
      <c r="G948" s="256"/>
      <c r="H948" s="256"/>
      <c r="I948" s="256"/>
      <c r="J948" s="256"/>
      <c r="K948" s="256"/>
      <c r="L948" s="256"/>
      <c r="M948" s="256"/>
      <c r="N948" s="256"/>
      <c r="O948" s="256"/>
      <c r="P948" s="256"/>
      <c r="Q948" s="256"/>
      <c r="R948" s="256"/>
      <c r="S948" s="256"/>
      <c r="T948" s="256"/>
      <c r="U948" s="256"/>
      <c r="V948" s="256"/>
      <c r="W948" s="256"/>
      <c r="X948" s="256"/>
      <c r="Y948" s="256"/>
      <c r="Z948" s="256"/>
      <c r="AA948" s="256"/>
      <c r="AB948" s="256"/>
      <c r="AC948" s="256"/>
      <c r="AD948" s="256"/>
    </row>
    <row r="949" spans="1:81" ht="24" customHeight="1">
      <c r="A949" s="83"/>
      <c r="B949" s="15"/>
      <c r="C949" s="321" t="s">
        <v>777</v>
      </c>
      <c r="D949" s="256"/>
      <c r="E949" s="256"/>
      <c r="F949" s="256"/>
      <c r="G949" s="256"/>
      <c r="H949" s="256"/>
      <c r="I949" s="256"/>
      <c r="J949" s="256"/>
      <c r="K949" s="256"/>
      <c r="L949" s="256"/>
      <c r="M949" s="256"/>
      <c r="N949" s="256"/>
      <c r="O949" s="256"/>
      <c r="P949" s="256"/>
      <c r="Q949" s="256"/>
      <c r="R949" s="256"/>
      <c r="S949" s="256"/>
      <c r="T949" s="256"/>
      <c r="U949" s="256"/>
      <c r="V949" s="256"/>
      <c r="W949" s="256"/>
      <c r="X949" s="256"/>
      <c r="Y949" s="256"/>
      <c r="Z949" s="256"/>
      <c r="AA949" s="256"/>
      <c r="AB949" s="256"/>
      <c r="AC949" s="256"/>
      <c r="AD949" s="256"/>
    </row>
    <row r="950" spans="1:81" ht="15" customHeight="1">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81" ht="48" customHeight="1">
      <c r="A951" s="83"/>
      <c r="B951" s="15"/>
      <c r="C951" s="265" t="s">
        <v>435</v>
      </c>
      <c r="D951" s="278"/>
      <c r="E951" s="278"/>
      <c r="F951" s="278"/>
      <c r="G951" s="279"/>
      <c r="H951" s="265" t="s">
        <v>436</v>
      </c>
      <c r="I951" s="279"/>
      <c r="J951" s="346" t="s">
        <v>437</v>
      </c>
      <c r="K951" s="278"/>
      <c r="L951" s="278"/>
      <c r="M951" s="278"/>
      <c r="N951" s="278"/>
      <c r="O951" s="278"/>
      <c r="P951" s="278"/>
      <c r="Q951" s="278"/>
      <c r="R951" s="278"/>
      <c r="S951" s="278"/>
      <c r="T951" s="278"/>
      <c r="U951" s="279"/>
      <c r="V951" s="376" t="s">
        <v>778</v>
      </c>
      <c r="W951" s="266"/>
      <c r="X951" s="266"/>
      <c r="Y951" s="266"/>
      <c r="Z951" s="266"/>
      <c r="AA951" s="266"/>
      <c r="AB951" s="266"/>
      <c r="AC951" s="266"/>
      <c r="AD951" s="267"/>
    </row>
    <row r="952" spans="1:81" ht="15" customHeight="1">
      <c r="A952" s="83"/>
      <c r="B952" s="15"/>
      <c r="C952" s="280"/>
      <c r="D952" s="256"/>
      <c r="E952" s="256"/>
      <c r="F952" s="256"/>
      <c r="G952" s="281"/>
      <c r="H952" s="280"/>
      <c r="I952" s="281"/>
      <c r="J952" s="280"/>
      <c r="K952" s="256"/>
      <c r="L952" s="256"/>
      <c r="M952" s="256"/>
      <c r="N952" s="256"/>
      <c r="O952" s="256"/>
      <c r="P952" s="256"/>
      <c r="Q952" s="256"/>
      <c r="R952" s="256"/>
      <c r="S952" s="256"/>
      <c r="T952" s="256"/>
      <c r="U952" s="281"/>
      <c r="V952" s="325" t="s">
        <v>201</v>
      </c>
      <c r="W952" s="331" t="s">
        <v>202</v>
      </c>
      <c r="X952" s="331" t="s">
        <v>203</v>
      </c>
      <c r="Y952" s="268" t="s">
        <v>242</v>
      </c>
      <c r="Z952" s="266"/>
      <c r="AA952" s="267"/>
      <c r="AB952" s="268" t="s">
        <v>243</v>
      </c>
      <c r="AC952" s="266"/>
      <c r="AD952" s="267"/>
    </row>
    <row r="953" spans="1:81" ht="48" customHeight="1">
      <c r="A953" s="83"/>
      <c r="B953" s="15"/>
      <c r="C953" s="282"/>
      <c r="D953" s="272"/>
      <c r="E953" s="272"/>
      <c r="F953" s="272"/>
      <c r="G953" s="283"/>
      <c r="H953" s="282"/>
      <c r="I953" s="283"/>
      <c r="J953" s="282"/>
      <c r="K953" s="272"/>
      <c r="L953" s="272"/>
      <c r="M953" s="272"/>
      <c r="N953" s="272"/>
      <c r="O953" s="272"/>
      <c r="P953" s="272"/>
      <c r="Q953" s="272"/>
      <c r="R953" s="272"/>
      <c r="S953" s="272"/>
      <c r="T953" s="272"/>
      <c r="U953" s="283"/>
      <c r="V953" s="332"/>
      <c r="W953" s="332"/>
      <c r="X953" s="332"/>
      <c r="Y953" s="210" t="s">
        <v>234</v>
      </c>
      <c r="Z953" s="221" t="s">
        <v>202</v>
      </c>
      <c r="AA953" s="221" t="s">
        <v>203</v>
      </c>
      <c r="AB953" s="210" t="s">
        <v>234</v>
      </c>
      <c r="AC953" s="221" t="s">
        <v>202</v>
      </c>
      <c r="AD953" s="221" t="s">
        <v>203</v>
      </c>
      <c r="AF953" t="s">
        <v>204</v>
      </c>
      <c r="AG953" t="s">
        <v>205</v>
      </c>
      <c r="AH953" t="s">
        <v>206</v>
      </c>
      <c r="AI953" t="s">
        <v>207</v>
      </c>
      <c r="AJ953" t="s">
        <v>208</v>
      </c>
      <c r="AK953" t="s">
        <v>209</v>
      </c>
      <c r="AL953" t="s">
        <v>210</v>
      </c>
      <c r="AM953" t="s">
        <v>439</v>
      </c>
      <c r="AN953" t="s">
        <v>440</v>
      </c>
      <c r="AO953" t="s">
        <v>441</v>
      </c>
      <c r="AP953" t="s">
        <v>204</v>
      </c>
      <c r="AQ953" t="s">
        <v>205</v>
      </c>
      <c r="AR953" t="s">
        <v>206</v>
      </c>
      <c r="AS953" t="s">
        <v>207</v>
      </c>
      <c r="AT953" t="s">
        <v>208</v>
      </c>
      <c r="AU953" t="s">
        <v>209</v>
      </c>
      <c r="AV953" t="s">
        <v>210</v>
      </c>
      <c r="AW953" t="s">
        <v>439</v>
      </c>
      <c r="AX953" t="s">
        <v>440</v>
      </c>
      <c r="AY953" t="s">
        <v>441</v>
      </c>
      <c r="AZ953" t="s">
        <v>204</v>
      </c>
      <c r="BA953" t="s">
        <v>205</v>
      </c>
      <c r="BB953" t="s">
        <v>206</v>
      </c>
      <c r="BC953" t="s">
        <v>207</v>
      </c>
      <c r="BD953" t="s">
        <v>208</v>
      </c>
      <c r="BE953" t="s">
        <v>209</v>
      </c>
      <c r="BF953" t="s">
        <v>210</v>
      </c>
      <c r="BG953" t="s">
        <v>439</v>
      </c>
      <c r="BH953" t="s">
        <v>440</v>
      </c>
      <c r="BI953" t="s">
        <v>441</v>
      </c>
      <c r="BJ953" t="s">
        <v>204</v>
      </c>
      <c r="BK953" t="s">
        <v>205</v>
      </c>
      <c r="BL953" t="s">
        <v>206</v>
      </c>
      <c r="BM953" t="s">
        <v>207</v>
      </c>
      <c r="BN953" t="s">
        <v>208</v>
      </c>
      <c r="BO953" t="s">
        <v>209</v>
      </c>
      <c r="BP953" t="s">
        <v>210</v>
      </c>
      <c r="BQ953" t="s">
        <v>439</v>
      </c>
      <c r="BR953" t="s">
        <v>440</v>
      </c>
      <c r="BS953" t="s">
        <v>441</v>
      </c>
      <c r="BT953" t="s">
        <v>204</v>
      </c>
      <c r="BU953" t="s">
        <v>205</v>
      </c>
      <c r="BV953" t="s">
        <v>206</v>
      </c>
      <c r="BW953" t="s">
        <v>207</v>
      </c>
      <c r="BX953" t="s">
        <v>208</v>
      </c>
      <c r="BY953" t="s">
        <v>209</v>
      </c>
      <c r="BZ953" t="s">
        <v>210</v>
      </c>
      <c r="CA953" t="s">
        <v>439</v>
      </c>
      <c r="CB953" t="s">
        <v>440</v>
      </c>
      <c r="CC953" t="s">
        <v>441</v>
      </c>
    </row>
    <row r="954" spans="1:81" ht="15" customHeight="1">
      <c r="A954" s="83"/>
      <c r="B954" s="15"/>
      <c r="C954" s="412" t="s">
        <v>442</v>
      </c>
      <c r="D954" s="265" t="s">
        <v>443</v>
      </c>
      <c r="E954" s="278"/>
      <c r="F954" s="278"/>
      <c r="G954" s="279"/>
      <c r="H954" s="361" t="s">
        <v>444</v>
      </c>
      <c r="I954" s="267"/>
      <c r="J954" s="362" t="s">
        <v>445</v>
      </c>
      <c r="K954" s="266"/>
      <c r="L954" s="266"/>
      <c r="M954" s="266"/>
      <c r="N954" s="266"/>
      <c r="O954" s="266"/>
      <c r="P954" s="266"/>
      <c r="Q954" s="266"/>
      <c r="R954" s="266"/>
      <c r="S954" s="266"/>
      <c r="T954" s="266"/>
      <c r="U954" s="267"/>
      <c r="V954" s="220"/>
      <c r="W954" s="220"/>
      <c r="X954" s="220"/>
      <c r="Y954" s="220"/>
      <c r="Z954" s="220"/>
      <c r="AA954" s="220"/>
      <c r="AB954" s="220"/>
      <c r="AC954" s="220"/>
      <c r="AD954" s="220"/>
      <c r="AF954">
        <f>IF(AND(Y954=0,OR(SUM(Z954:AA954)&gt;0,COUNTIF(Y954:AA954,"NS")&gt;0)),1,0)</f>
        <v>0</v>
      </c>
      <c r="AG954">
        <f>IF(OR(AND(Y954="NS",SUM(Z954:AA954)&gt;0),AND(Y954="NS",COUNTIF(Y954:AA954,"NS")&lt;2)),1,0)</f>
        <v>0</v>
      </c>
      <c r="AH954">
        <f>IF(AND(Y954="NA",OR(SUM(Z954:AA954)&gt;0,COUNTIF(Y954:AA954,"NS")&gt;0,COUNTIF(Y954:AA954,"NA")&gt;1)),1,0)</f>
        <v>0</v>
      </c>
      <c r="AI954">
        <f>IF(AND(COUNTBLANK(Y954)+COUNTBLANK(Z954)+COUNTBLANK(AA954)&gt;0,COUNTBLANK(Y954)+COUNTBLANK(Z954)+COUNTBLANK(AA954)&lt;3,Y954&lt;&gt;"NA"),1,0)</f>
        <v>0</v>
      </c>
      <c r="AJ954">
        <f>IF(AND(IF(OR(SUM(Z954:AA954)=Y954,Y954="",AND(Y954&gt;0,COUNTIF(Y954:AA954,"NS")=2)),0,1)=1,Y954&lt;&gt;"NS",Y954&lt;&gt;"NA"),1,0)</f>
        <v>0</v>
      </c>
      <c r="AK954">
        <f>IF(COUNTIF(Y954:AA954,"=*")&lt;&gt;SUM(COUNTIF(Y954:AA954,"NS"),COUNTIF(Y954:AA954,"NA")),1,0)</f>
        <v>0</v>
      </c>
      <c r="AL954">
        <f>IF(SUM(AF954:AK954)&gt;0,1,0)</f>
        <v>0</v>
      </c>
      <c r="AP954">
        <f>IF(AND(AB954=0,OR(SUM(AC954:AD954)&gt;0,COUNTIF(AB954:AD954,"NS")&gt;0)),1,0)</f>
        <v>0</v>
      </c>
      <c r="AQ954">
        <f>IF(OR(AND(AB954="NS",SUM(AC954:AD954)&gt;0),AND(AB954="NS",COUNTIF(AB954:AD954,"NS")&lt;2)),1,0)</f>
        <v>0</v>
      </c>
      <c r="AR954">
        <f>IF(AND(AB954="NA",OR(SUM(AC954:AD954)&gt;0,COUNTIF(AB954:AD954,"NS")&gt;0,COUNTIF(AB954:AD954,"NA")&gt;1)),1,0)</f>
        <v>0</v>
      </c>
      <c r="AS954">
        <f>IF(AND(COUNTBLANK(AB954)+COUNTBLANK(AC954)+COUNTBLANK(AD954)&gt;0,COUNTBLANK(AB954)+COUNTBLANK(AC954)+COUNTBLANK(AD954)&lt;3,AB954&lt;&gt;"NA"),1,0)</f>
        <v>0</v>
      </c>
      <c r="AT954">
        <f>IF(AND(IF(OR(SUM(AC954:AD954)=AB954,AB954="",AND(AB954&gt;0,COUNTIF(AB954:AD954,"NS")=2)),0,1)=1,AB954&lt;&gt;"NS",AB954&lt;&gt;"NA"),1,0)</f>
        <v>0</v>
      </c>
      <c r="AU954">
        <f>IF(COUNTIF(AB954:AD954,"=*")&lt;&gt;SUM(COUNTIF(AB954:AD954,"NS"),COUNTIF(AB954:AD954,"NA")),1,0)</f>
        <v>0</v>
      </c>
      <c r="AV954">
        <f>IF(SUM(AP954:AU954)&gt;0,1,0)</f>
        <v>0</v>
      </c>
      <c r="AZ954">
        <f>IF(AND(W954=0,OR(SUM(Z954,AC954)&gt;0,COUNTIF(W954,"NS")+COUNTIF(Z954,"NS")+COUNTIF(AC954,"NS")&gt;0)),1,0)</f>
        <v>0</v>
      </c>
      <c r="BA954">
        <f>IF(OR(AND(W954="NS",SUM(Z954,AC954)&gt;0),AND(W954="NS",COUNTIF(W954,"NS")+COUNTIF(Z954,"NS")+COUNTIF(AC954,"NS")&lt;2)),1,0)</f>
        <v>0</v>
      </c>
      <c r="BB954">
        <f>IF(AND(W954="NA",OR(SUM(Z954,AC954)&gt;0,COUNTIF(W954,"NS")+COUNTIF(Z954,"NS")+COUNTIF(AC954,"NS")&gt;0,COUNTIF(W954,"NA")+COUNTIF(Z954,"NA")+COUNTIF(AC954,"NA")&gt;1)),1,0)</f>
        <v>0</v>
      </c>
      <c r="BC954">
        <f>IF(AND(COUNTBLANK(W954)+COUNTBLANK(Z954)+COUNTBLANK(AC954)&gt;0,COUNTBLANK(W954)+COUNTBLANK(Z954)+COUNTBLANK(AC954)&lt;3,W954&lt;&gt;"NA"),1,0)</f>
        <v>0</v>
      </c>
      <c r="BD954">
        <f>IF(AND(IF(OR(SUM(Z954,AC954)=W954,W954="",AND(W954&gt;0,COUNTIF(W954,"NS")+COUNTIF(Z954,"NS")+COUNTIF(AC954,"NS")=2)),0,1)=1,W954&lt;&gt;"NS",W954&lt;&gt;"NA"),1,0)</f>
        <v>0</v>
      </c>
      <c r="BE954">
        <f>IF(COUNTIF(W954,"=*")+COUNTIF(Z954,"=*")+COUNTIF(AC954,"=*")&lt;&gt;SUM(COUNTIF(W954,"NS")+COUNTIF(Z954,"NS")+COUNTIF(AC954,"NS"),COUNTIF(W954,"NA")+COUNTIF(Z954,"NA")+COUNTIF(AC954,"NA")),1,0)</f>
        <v>0</v>
      </c>
      <c r="BF954">
        <f>IF(SUM(AZ954:BE954)&gt;0,1,0)</f>
        <v>0</v>
      </c>
      <c r="BJ954">
        <f>IF(AND(X954=0,OR(SUM(AA954,AD954)&gt;0,COUNTIF(X954,"NS")+COUNTIF(AA954,"NS")+COUNTIF(AD954,"NS")&gt;0)),1,0)</f>
        <v>0</v>
      </c>
      <c r="BK954">
        <f>IF(OR(AND(X954="NS",SUM(AA954,AD954)&gt;0),AND(X954="NS",COUNTIF(X954,"NS")+COUNTIF(AA954,"NS")+COUNTIF(AD954,"NS")&lt;2)),1,0)</f>
        <v>0</v>
      </c>
      <c r="BL954">
        <f>IF(AND(X954="NA",OR(SUM(AA954,AD954)&gt;0,COUNTIF(X954,"NS")+COUNTIF(AA954,"NS")+COUNTIF(AD954,"NS")&gt;0,COUNTIF(X954,"NA")+COUNTIF(AA954,"NA")+COUNTIF(AD954,"NA")&gt;1)),1,0)</f>
        <v>0</v>
      </c>
      <c r="BM954">
        <f>IF(AND(COUNTBLANK(X954)+COUNTBLANK(AA954)+COUNTBLANK(AD954)&gt;0,COUNTBLANK(X954)+COUNTBLANK(AA954)+COUNTBLANK(AD954)&lt;3,X954&lt;&gt;"NA"),1,0)</f>
        <v>0</v>
      </c>
      <c r="BN954">
        <f>IF(AND(IF(OR(SUM(AA954,AD954)=X954,X954="",AND(X954&gt;0,COUNTIF(X954,"NS")+COUNTIF(AA954,"NS")+COUNTIF(AD954,"NS")=2)),0,1)=1,X954&lt;&gt;"NS",X954&lt;&gt;"NA"),1,0)</f>
        <v>0</v>
      </c>
      <c r="BO954">
        <f>IF(COUNTIF(X954,"=*")+COUNTIF(AA954,"=*")+COUNTIF(AD954,"=*")&lt;&gt;SUM(COUNTIF(X954,"NS")+COUNTIF(AA954,"NS")+COUNTIF(AD954,"NS"),COUNTIF(X954,"NA")+COUNTIF(AA954,"NA")+COUNTIF(AD954,"NA")),1,0)</f>
        <v>0</v>
      </c>
      <c r="BP954">
        <f>IF(SUM(BJ954:BO954)&gt;0,1,0)</f>
        <v>0</v>
      </c>
      <c r="BT954">
        <f>IF(AND(V954=0,OR(SUM(Y954,AB954)&gt;0,COUNTIF(V954,"NS")+COUNTIF(Y954,"NS")+COUNTIF(AB954,"NS")&gt;0)),1,0)</f>
        <v>0</v>
      </c>
      <c r="BU954">
        <f>IF(OR(AND(V954="NS",SUM(Y954,AB954)&gt;0),AND(V954="NS",COUNTIF(V954,"NS")+COUNTIF(Y954,"NS")+COUNTIF(AB954,"NS")&lt;2)),1,0)</f>
        <v>0</v>
      </c>
      <c r="BV954">
        <f>IF(AND(V954="NA",OR(SUM(Y954,AB954)&gt;0,COUNTIF(V954,"NS")+COUNTIF(Y954,"NS")+COUNTIF(AB954,"NS")&gt;0,COUNTIF(V954,"NA")+COUNTIF(Y954,"NA")+COUNTIF(AB954,"NA")&gt;1)),1,0)</f>
        <v>0</v>
      </c>
      <c r="BW954">
        <f>IF(AND(COUNTBLANK(V954)+COUNTBLANK(Y954)+COUNTBLANK(AB954)&gt;0,COUNTBLANK(V954)+COUNTBLANK(Y954)+COUNTBLANK(AB954)&lt;3,V954&lt;&gt;"NA"),1,0)</f>
        <v>0</v>
      </c>
      <c r="BX954">
        <f>IF(AND(IF(OR(SUM(Y954,AB954)=V954,V954="",AND(V954&gt;0,COUNTIF(V954,"NS")+COUNTIF(Y954,"NS")+COUNTIF(AB954,"NS")=2)),0,1)=1,V954&lt;&gt;"NS",V954&lt;&gt;"NA"),1,0)</f>
        <v>0</v>
      </c>
      <c r="BY954">
        <f>IF(COUNTIF(V954,"=*")+COUNTIF(Y954,"=*")+COUNTIF(AB954,"=*")&lt;&gt;SUM(COUNTIF(V954,"NS")+COUNTIF(Y954,"NS")+COUNTIF(AB954,"NS"),COUNTIF(V954,"NA")+COUNTIF(Y954,"NA")+COUNTIF(AB954,"NA")),1,0)</f>
        <v>0</v>
      </c>
      <c r="BZ954">
        <f>IF(SUM(BT954:BY954)&gt;0,1,0)</f>
        <v>0</v>
      </c>
    </row>
    <row r="955" spans="1:81" ht="15" customHeight="1">
      <c r="A955" s="83"/>
      <c r="B955" s="15"/>
      <c r="C955" s="355"/>
      <c r="D955" s="280"/>
      <c r="E955" s="256"/>
      <c r="F955" s="256"/>
      <c r="G955" s="281"/>
      <c r="H955" s="361" t="s">
        <v>446</v>
      </c>
      <c r="I955" s="267"/>
      <c r="J955" s="362" t="s">
        <v>447</v>
      </c>
      <c r="K955" s="266"/>
      <c r="L955" s="266"/>
      <c r="M955" s="266"/>
      <c r="N955" s="266"/>
      <c r="O955" s="266"/>
      <c r="P955" s="266"/>
      <c r="Q955" s="266"/>
      <c r="R955" s="266"/>
      <c r="S955" s="266"/>
      <c r="T955" s="266"/>
      <c r="U955" s="267"/>
      <c r="V955" s="220"/>
      <c r="W955" s="220"/>
      <c r="X955" s="220"/>
      <c r="Y955" s="220"/>
      <c r="Z955" s="220"/>
      <c r="AA955" s="220"/>
      <c r="AB955" s="220"/>
      <c r="AC955" s="220"/>
      <c r="AD955" s="220"/>
    </row>
    <row r="956" spans="1:81" ht="15" customHeight="1">
      <c r="A956" s="83"/>
      <c r="B956" s="15"/>
      <c r="C956" s="355"/>
      <c r="D956" s="280"/>
      <c r="E956" s="256"/>
      <c r="F956" s="256"/>
      <c r="G956" s="281"/>
      <c r="H956" s="361" t="s">
        <v>448</v>
      </c>
      <c r="I956" s="267"/>
      <c r="J956" s="362" t="s">
        <v>449</v>
      </c>
      <c r="K956" s="266"/>
      <c r="L956" s="266"/>
      <c r="M956" s="266"/>
      <c r="N956" s="266"/>
      <c r="O956" s="266"/>
      <c r="P956" s="266"/>
      <c r="Q956" s="266"/>
      <c r="R956" s="266"/>
      <c r="S956" s="266"/>
      <c r="T956" s="266"/>
      <c r="U956" s="267"/>
      <c r="V956" s="220"/>
      <c r="W956" s="220"/>
      <c r="X956" s="220"/>
      <c r="Y956" s="220"/>
      <c r="Z956" s="220"/>
      <c r="AA956" s="220"/>
      <c r="AB956" s="220"/>
      <c r="AC956" s="220"/>
      <c r="AD956" s="220"/>
    </row>
    <row r="957" spans="1:81" ht="15" customHeight="1">
      <c r="A957" s="83"/>
      <c r="B957" s="15"/>
      <c r="C957" s="355"/>
      <c r="D957" s="280"/>
      <c r="E957" s="256"/>
      <c r="F957" s="256"/>
      <c r="G957" s="281"/>
      <c r="H957" s="361" t="s">
        <v>450</v>
      </c>
      <c r="I957" s="267"/>
      <c r="J957" s="362" t="s">
        <v>451</v>
      </c>
      <c r="K957" s="266"/>
      <c r="L957" s="266"/>
      <c r="M957" s="266"/>
      <c r="N957" s="266"/>
      <c r="O957" s="266"/>
      <c r="P957" s="266"/>
      <c r="Q957" s="266"/>
      <c r="R957" s="266"/>
      <c r="S957" s="266"/>
      <c r="T957" s="266"/>
      <c r="U957" s="267"/>
      <c r="V957" s="220"/>
      <c r="W957" s="220"/>
      <c r="X957" s="220"/>
      <c r="Y957" s="220"/>
      <c r="Z957" s="220"/>
      <c r="AA957" s="220"/>
      <c r="AB957" s="220"/>
      <c r="AC957" s="220"/>
      <c r="AD957" s="220"/>
    </row>
    <row r="958" spans="1:81" ht="15" customHeight="1">
      <c r="A958" s="83"/>
      <c r="B958" s="15"/>
      <c r="C958" s="355"/>
      <c r="D958" s="282"/>
      <c r="E958" s="272"/>
      <c r="F958" s="272"/>
      <c r="G958" s="283"/>
      <c r="H958" s="363" t="s">
        <v>452</v>
      </c>
      <c r="I958" s="279"/>
      <c r="J958" s="362" t="s">
        <v>453</v>
      </c>
      <c r="K958" s="266"/>
      <c r="L958" s="266"/>
      <c r="M958" s="266"/>
      <c r="N958" s="266"/>
      <c r="O958" s="266"/>
      <c r="P958" s="266"/>
      <c r="Q958" s="266"/>
      <c r="R958" s="266"/>
      <c r="S958" s="266"/>
      <c r="T958" s="266"/>
      <c r="U958" s="267"/>
      <c r="V958" s="220"/>
      <c r="W958" s="220"/>
      <c r="X958" s="220"/>
      <c r="Y958" s="220"/>
      <c r="Z958" s="220"/>
      <c r="AA958" s="220"/>
      <c r="AB958" s="220"/>
      <c r="AC958" s="220"/>
      <c r="AD958" s="220"/>
    </row>
    <row r="959" spans="1:81" ht="15" customHeight="1">
      <c r="A959" s="83"/>
      <c r="B959" s="15"/>
      <c r="C959" s="368" t="s">
        <v>454</v>
      </c>
      <c r="D959" s="411" t="s">
        <v>455</v>
      </c>
      <c r="E959" s="278"/>
      <c r="F959" s="278"/>
      <c r="G959" s="279"/>
      <c r="H959" s="373" t="s">
        <v>456</v>
      </c>
      <c r="I959" s="267"/>
      <c r="J959" s="362" t="s">
        <v>457</v>
      </c>
      <c r="K959" s="266"/>
      <c r="L959" s="266"/>
      <c r="M959" s="266"/>
      <c r="N959" s="266"/>
      <c r="O959" s="266"/>
      <c r="P959" s="266"/>
      <c r="Q959" s="266"/>
      <c r="R959" s="266"/>
      <c r="S959" s="266"/>
      <c r="T959" s="266"/>
      <c r="U959" s="267"/>
      <c r="V959" s="220"/>
      <c r="W959" s="220"/>
      <c r="X959" s="220"/>
      <c r="Y959" s="220"/>
      <c r="Z959" s="220"/>
      <c r="AA959" s="220"/>
      <c r="AB959" s="220"/>
      <c r="AC959" s="220"/>
      <c r="AD959" s="220"/>
    </row>
    <row r="960" spans="1:81" ht="15" customHeight="1">
      <c r="A960" s="71"/>
      <c r="B960" s="40"/>
      <c r="C960" s="355"/>
      <c r="D960" s="280"/>
      <c r="E960" s="256"/>
      <c r="F960" s="256"/>
      <c r="G960" s="281"/>
      <c r="H960" s="373" t="s">
        <v>458</v>
      </c>
      <c r="I960" s="267"/>
      <c r="J960" s="362" t="s">
        <v>459</v>
      </c>
      <c r="K960" s="266"/>
      <c r="L960" s="266"/>
      <c r="M960" s="266"/>
      <c r="N960" s="266"/>
      <c r="O960" s="266"/>
      <c r="P960" s="266"/>
      <c r="Q960" s="266"/>
      <c r="R960" s="266"/>
      <c r="S960" s="266"/>
      <c r="T960" s="266"/>
      <c r="U960" s="267"/>
      <c r="V960" s="220"/>
      <c r="W960" s="220"/>
      <c r="X960" s="220"/>
      <c r="Y960" s="220"/>
      <c r="Z960" s="220"/>
      <c r="AA960" s="220"/>
      <c r="AB960" s="220"/>
      <c r="AC960" s="220"/>
      <c r="AD960" s="220"/>
    </row>
    <row r="961" spans="1:81" ht="15" customHeight="1">
      <c r="A961" s="71"/>
      <c r="B961" s="40"/>
      <c r="C961" s="355"/>
      <c r="D961" s="280"/>
      <c r="E961" s="256"/>
      <c r="F961" s="256"/>
      <c r="G961" s="281"/>
      <c r="H961" s="373" t="s">
        <v>460</v>
      </c>
      <c r="I961" s="267"/>
      <c r="J961" s="362" t="s">
        <v>461</v>
      </c>
      <c r="K961" s="266"/>
      <c r="L961" s="266"/>
      <c r="M961" s="266"/>
      <c r="N961" s="266"/>
      <c r="O961" s="266"/>
      <c r="P961" s="266"/>
      <c r="Q961" s="266"/>
      <c r="R961" s="266"/>
      <c r="S961" s="266"/>
      <c r="T961" s="266"/>
      <c r="U961" s="267"/>
      <c r="V961" s="220"/>
      <c r="W961" s="220"/>
      <c r="X961" s="220"/>
      <c r="Y961" s="220"/>
      <c r="Z961" s="220"/>
      <c r="AA961" s="220"/>
      <c r="AB961" s="220"/>
      <c r="AC961" s="220"/>
      <c r="AD961" s="220"/>
    </row>
    <row r="962" spans="1:81" ht="15" customHeight="1">
      <c r="A962" s="71"/>
      <c r="B962" s="40"/>
      <c r="C962" s="355"/>
      <c r="D962" s="280"/>
      <c r="E962" s="256"/>
      <c r="F962" s="256"/>
      <c r="G962" s="281"/>
      <c r="H962" s="373" t="s">
        <v>462</v>
      </c>
      <c r="I962" s="267"/>
      <c r="J962" s="362" t="s">
        <v>463</v>
      </c>
      <c r="K962" s="266"/>
      <c r="L962" s="266"/>
      <c r="M962" s="266"/>
      <c r="N962" s="266"/>
      <c r="O962" s="266"/>
      <c r="P962" s="266"/>
      <c r="Q962" s="266"/>
      <c r="R962" s="266"/>
      <c r="S962" s="266"/>
      <c r="T962" s="266"/>
      <c r="U962" s="267"/>
      <c r="V962" s="220"/>
      <c r="W962" s="220"/>
      <c r="X962" s="220"/>
      <c r="Y962" s="220"/>
      <c r="Z962" s="220"/>
      <c r="AA962" s="220"/>
      <c r="AB962" s="220"/>
      <c r="AC962" s="220"/>
      <c r="AD962" s="220"/>
    </row>
    <row r="963" spans="1:81" ht="15" customHeight="1">
      <c r="A963" s="71"/>
      <c r="B963" s="40"/>
      <c r="C963" s="355"/>
      <c r="D963" s="280"/>
      <c r="E963" s="256"/>
      <c r="F963" s="256"/>
      <c r="G963" s="281"/>
      <c r="H963" s="373" t="s">
        <v>464</v>
      </c>
      <c r="I963" s="267"/>
      <c r="J963" s="364" t="s">
        <v>465</v>
      </c>
      <c r="K963" s="278"/>
      <c r="L963" s="278"/>
      <c r="M963" s="278"/>
      <c r="N963" s="278"/>
      <c r="O963" s="278"/>
      <c r="P963" s="278"/>
      <c r="Q963" s="278"/>
      <c r="R963" s="278"/>
      <c r="S963" s="278"/>
      <c r="T963" s="278"/>
      <c r="U963" s="279"/>
      <c r="V963" s="220"/>
      <c r="W963" s="220"/>
      <c r="X963" s="220"/>
      <c r="Y963" s="220"/>
      <c r="Z963" s="220"/>
      <c r="AA963" s="220"/>
      <c r="AB963" s="220"/>
      <c r="AC963" s="220"/>
      <c r="AD963" s="220"/>
    </row>
    <row r="964" spans="1:81" ht="15" customHeight="1">
      <c r="A964" s="71"/>
      <c r="B964" s="40"/>
      <c r="C964" s="355"/>
      <c r="D964" s="280"/>
      <c r="E964" s="256"/>
      <c r="F964" s="256"/>
      <c r="G964" s="281"/>
      <c r="H964" s="373" t="s">
        <v>466</v>
      </c>
      <c r="I964" s="267"/>
      <c r="J964" s="362" t="s">
        <v>467</v>
      </c>
      <c r="K964" s="266"/>
      <c r="L964" s="266"/>
      <c r="M964" s="266"/>
      <c r="N964" s="266"/>
      <c r="O964" s="266"/>
      <c r="P964" s="266"/>
      <c r="Q964" s="266"/>
      <c r="R964" s="266"/>
      <c r="S964" s="266"/>
      <c r="T964" s="266"/>
      <c r="U964" s="267"/>
      <c r="V964" s="220"/>
      <c r="W964" s="220"/>
      <c r="X964" s="220"/>
      <c r="Y964" s="220"/>
      <c r="Z964" s="220"/>
      <c r="AA964" s="220"/>
      <c r="AB964" s="220"/>
      <c r="AC964" s="220"/>
      <c r="AD964" s="220"/>
      <c r="AM964">
        <f>IF(OR(Y964=SUM(Y965:Y970),AND(Y964="NA",SUM(Y965:Y970)=0),AND(Y964="NS",SUM(Y965:Y970)=0)),IF(AND(Y964="NA",SUM(Y965:Y970)=0),"NA",0),1)</f>
        <v>0</v>
      </c>
      <c r="AW964">
        <f>IF(OR(AB964=SUM(AB965:AB970),AND(AB964="NA",SUM(AB965:AB970)=0),AND(AB964="NS",SUM(AB965:AB970)=0)),IF(AND(AB964="NA",SUM(AB965:AB970)=0),"NA",0),1)</f>
        <v>0</v>
      </c>
      <c r="BG964">
        <f>IF(OR(W964=SUM(W965:W970),AND(W964="NA",SUM(W965:W970)=0),AND(W964="NS",SUM(W965:W970)=0)),IF(AND(W964="NA",SUM(W965:W970)=0),"NA",0),1)</f>
        <v>0</v>
      </c>
      <c r="BQ964">
        <f>IF(OR(X964=SUM(X965:X970),AND(X964="NA",SUM(X965:X970)=0),AND(X964="NS",SUM(X965:X970)=0)),IF(AND(X964="NA",SUM(X965:X970)=0),"NA",0),1)</f>
        <v>0</v>
      </c>
      <c r="CA964">
        <f>IF(OR(V964=SUM(V965:V970),AND(V964="NA",SUM(V965:V970)=0),AND(V964="NS",SUM(V965:V970)=0)),IF(AND(V964="NA",SUM(V965:V970)=0),"NA",0),1)</f>
        <v>0</v>
      </c>
    </row>
    <row r="965" spans="1:81" ht="15" customHeight="1">
      <c r="A965" s="71"/>
      <c r="B965" s="40"/>
      <c r="C965" s="355"/>
      <c r="D965" s="280"/>
      <c r="E965" s="256"/>
      <c r="F965" s="256"/>
      <c r="G965" s="281"/>
      <c r="H965" s="369" t="s">
        <v>468</v>
      </c>
      <c r="I965" s="267"/>
      <c r="J965" s="99"/>
      <c r="K965" s="410" t="s">
        <v>469</v>
      </c>
      <c r="L965" s="256"/>
      <c r="M965" s="256"/>
      <c r="N965" s="256"/>
      <c r="O965" s="256"/>
      <c r="P965" s="256"/>
      <c r="Q965" s="256"/>
      <c r="R965" s="256"/>
      <c r="S965" s="256"/>
      <c r="T965" s="256"/>
      <c r="U965" s="256"/>
      <c r="V965" s="220"/>
      <c r="W965" s="220"/>
      <c r="X965" s="220"/>
      <c r="Y965" s="220"/>
      <c r="Z965" s="220"/>
      <c r="AA965" s="220"/>
      <c r="AB965" s="220"/>
      <c r="AC965" s="220"/>
      <c r="AD965" s="220"/>
      <c r="AN965">
        <f>IF(Y964="NA",1,0)</f>
        <v>0</v>
      </c>
      <c r="AX965">
        <f>IF(AB964="NA",1,0)</f>
        <v>0</v>
      </c>
      <c r="BH965">
        <f>IF(W964="NA",1,0)</f>
        <v>0</v>
      </c>
      <c r="BR965">
        <f>IF(X964="NA",1,0)</f>
        <v>0</v>
      </c>
      <c r="CB965">
        <f>IF(V964="NA",1,0)</f>
        <v>0</v>
      </c>
    </row>
    <row r="966" spans="1:81" ht="15" customHeight="1">
      <c r="A966" s="71"/>
      <c r="B966" s="40"/>
      <c r="C966" s="355"/>
      <c r="D966" s="280"/>
      <c r="E966" s="256"/>
      <c r="F966" s="256"/>
      <c r="G966" s="281"/>
      <c r="H966" s="369" t="s">
        <v>470</v>
      </c>
      <c r="I966" s="267"/>
      <c r="J966" s="93"/>
      <c r="K966" s="410" t="s">
        <v>471</v>
      </c>
      <c r="L966" s="256"/>
      <c r="M966" s="256"/>
      <c r="N966" s="256"/>
      <c r="O966" s="256"/>
      <c r="P966" s="256"/>
      <c r="Q966" s="256"/>
      <c r="R966" s="256"/>
      <c r="S966" s="256"/>
      <c r="T966" s="256"/>
      <c r="U966" s="256"/>
      <c r="V966" s="220"/>
      <c r="W966" s="220"/>
      <c r="X966" s="220"/>
      <c r="Y966" s="220"/>
      <c r="Z966" s="220"/>
      <c r="AA966" s="220"/>
      <c r="AB966" s="220"/>
      <c r="AC966" s="220"/>
      <c r="AD966" s="220"/>
      <c r="AN966">
        <f>IF(Y964="NA",1,0)</f>
        <v>0</v>
      </c>
      <c r="AX966">
        <f>IF(AB964="NA",1,0)</f>
        <v>0</v>
      </c>
      <c r="BH966">
        <f>IF(W964="NA",1,0)</f>
        <v>0</v>
      </c>
      <c r="BR966">
        <f>IF(X964="NA",1,0)</f>
        <v>0</v>
      </c>
      <c r="CB966">
        <f>IF(V964="NA",1,0)</f>
        <v>0</v>
      </c>
    </row>
    <row r="967" spans="1:81" ht="15" customHeight="1">
      <c r="A967" s="71"/>
      <c r="B967" s="40"/>
      <c r="C967" s="355"/>
      <c r="D967" s="280"/>
      <c r="E967" s="256"/>
      <c r="F967" s="256"/>
      <c r="G967" s="281"/>
      <c r="H967" s="369" t="s">
        <v>472</v>
      </c>
      <c r="I967" s="267"/>
      <c r="J967" s="93"/>
      <c r="K967" s="410" t="s">
        <v>473</v>
      </c>
      <c r="L967" s="256"/>
      <c r="M967" s="256"/>
      <c r="N967" s="256"/>
      <c r="O967" s="256"/>
      <c r="P967" s="256"/>
      <c r="Q967" s="256"/>
      <c r="R967" s="256"/>
      <c r="S967" s="256"/>
      <c r="T967" s="256"/>
      <c r="U967" s="256"/>
      <c r="V967" s="220"/>
      <c r="W967" s="220"/>
      <c r="X967" s="220"/>
      <c r="Y967" s="220"/>
      <c r="Z967" s="220"/>
      <c r="AA967" s="220"/>
      <c r="AB967" s="220"/>
      <c r="AC967" s="220"/>
      <c r="AD967" s="220"/>
      <c r="AN967">
        <f>IF(Y964="NA",1,0)</f>
        <v>0</v>
      </c>
      <c r="AX967">
        <f>IF(AB964="NA",1,0)</f>
        <v>0</v>
      </c>
      <c r="BH967">
        <f>IF(W964="NA",1,0)</f>
        <v>0</v>
      </c>
      <c r="BR967">
        <f>IF(X964="NA",1,0)</f>
        <v>0</v>
      </c>
      <c r="CB967">
        <f>IF(V964="NA",1,0)</f>
        <v>0</v>
      </c>
    </row>
    <row r="968" spans="1:81" ht="15" customHeight="1">
      <c r="A968" s="71"/>
      <c r="B968" s="40"/>
      <c r="C968" s="355"/>
      <c r="D968" s="280"/>
      <c r="E968" s="256"/>
      <c r="F968" s="256"/>
      <c r="G968" s="281"/>
      <c r="H968" s="369" t="s">
        <v>474</v>
      </c>
      <c r="I968" s="267"/>
      <c r="J968" s="93"/>
      <c r="K968" s="410" t="s">
        <v>475</v>
      </c>
      <c r="L968" s="256"/>
      <c r="M968" s="256"/>
      <c r="N968" s="256"/>
      <c r="O968" s="256"/>
      <c r="P968" s="256"/>
      <c r="Q968" s="256"/>
      <c r="R968" s="256"/>
      <c r="S968" s="256"/>
      <c r="T968" s="256"/>
      <c r="U968" s="256"/>
      <c r="V968" s="220"/>
      <c r="W968" s="220"/>
      <c r="X968" s="220"/>
      <c r="Y968" s="220"/>
      <c r="Z968" s="220"/>
      <c r="AA968" s="220"/>
      <c r="AB968" s="220"/>
      <c r="AC968" s="220"/>
      <c r="AD968" s="220"/>
      <c r="AN968">
        <f>IF(Y964="NA",1,0)</f>
        <v>0</v>
      </c>
      <c r="AX968">
        <f>IF(AB964="NA",1,0)</f>
        <v>0</v>
      </c>
      <c r="BH968">
        <f>IF(W964="NA",1,0)</f>
        <v>0</v>
      </c>
      <c r="BR968">
        <f>IF(X964="NA",1,0)</f>
        <v>0</v>
      </c>
      <c r="CB968">
        <f>IF(V964="NA",1,0)</f>
        <v>0</v>
      </c>
    </row>
    <row r="969" spans="1:81" ht="15" customHeight="1">
      <c r="A969" s="71"/>
      <c r="B969" s="40"/>
      <c r="C969" s="355"/>
      <c r="D969" s="280"/>
      <c r="E969" s="256"/>
      <c r="F969" s="256"/>
      <c r="G969" s="281"/>
      <c r="H969" s="369" t="s">
        <v>476</v>
      </c>
      <c r="I969" s="267"/>
      <c r="J969" s="93"/>
      <c r="K969" s="410" t="s">
        <v>477</v>
      </c>
      <c r="L969" s="256"/>
      <c r="M969" s="256"/>
      <c r="N969" s="256"/>
      <c r="O969" s="256"/>
      <c r="P969" s="256"/>
      <c r="Q969" s="256"/>
      <c r="R969" s="256"/>
      <c r="S969" s="256"/>
      <c r="T969" s="256"/>
      <c r="U969" s="256"/>
      <c r="V969" s="220"/>
      <c r="W969" s="220"/>
      <c r="X969" s="220"/>
      <c r="Y969" s="220"/>
      <c r="Z969" s="220"/>
      <c r="AA969" s="220"/>
      <c r="AB969" s="220"/>
      <c r="AC969" s="220"/>
      <c r="AD969" s="220"/>
      <c r="AN969">
        <f>IF(Y964="NA",1,0)</f>
        <v>0</v>
      </c>
      <c r="AO969" t="e">
        <f>IF(Y969/Y964&gt;0.25,1,0)</f>
        <v>#DIV/0!</v>
      </c>
      <c r="AX969">
        <f>IF(AB964="NA",1,0)</f>
        <v>0</v>
      </c>
      <c r="AY969" t="e">
        <f>IF(AB969/AB964&gt;0.25,1,0)</f>
        <v>#DIV/0!</v>
      </c>
      <c r="BH969">
        <f>IF(W964="NA",1,0)</f>
        <v>0</v>
      </c>
      <c r="BI969" t="e">
        <f>IF(W969/W964&gt;0.25,1,0)</f>
        <v>#DIV/0!</v>
      </c>
      <c r="BR969">
        <f>IF(X964="NA",1,0)</f>
        <v>0</v>
      </c>
      <c r="BS969" t="e">
        <f>IF(X969/X964&gt;0.25,1,0)</f>
        <v>#DIV/0!</v>
      </c>
      <c r="CB969">
        <f>IF(V964="NA",1,0)</f>
        <v>0</v>
      </c>
      <c r="CC969" t="e">
        <f>IF(V969/V964&gt;0.25,1,0)</f>
        <v>#DIV/0!</v>
      </c>
    </row>
    <row r="970" spans="1:81" ht="15" customHeight="1">
      <c r="A970" s="71"/>
      <c r="B970" s="40"/>
      <c r="C970" s="355"/>
      <c r="D970" s="280"/>
      <c r="E970" s="256"/>
      <c r="F970" s="256"/>
      <c r="G970" s="281"/>
      <c r="H970" s="369" t="s">
        <v>478</v>
      </c>
      <c r="I970" s="267"/>
      <c r="J970" s="99"/>
      <c r="K970" s="410" t="s">
        <v>262</v>
      </c>
      <c r="L970" s="256"/>
      <c r="M970" s="256"/>
      <c r="N970" s="256"/>
      <c r="O970" s="256"/>
      <c r="P970" s="256"/>
      <c r="Q970" s="256"/>
      <c r="R970" s="256"/>
      <c r="S970" s="256"/>
      <c r="T970" s="256"/>
      <c r="U970" s="256"/>
      <c r="V970" s="220"/>
      <c r="W970" s="220"/>
      <c r="X970" s="220"/>
      <c r="Y970" s="220"/>
      <c r="Z970" s="220"/>
      <c r="AA970" s="220"/>
      <c r="AB970" s="220"/>
      <c r="AC970" s="220"/>
      <c r="AD970" s="220"/>
      <c r="AN970">
        <f>IF(Y964="NA",1,0)</f>
        <v>0</v>
      </c>
      <c r="AX970">
        <f>IF(AB964="NA",1,0)</f>
        <v>0</v>
      </c>
      <c r="BH970">
        <f>IF(W964="NA",1,0)</f>
        <v>0</v>
      </c>
      <c r="BR970">
        <f>IF(X964="NA",1,0)</f>
        <v>0</v>
      </c>
      <c r="CB970">
        <f>IF(V964="NA",1,0)</f>
        <v>0</v>
      </c>
    </row>
    <row r="971" spans="1:81" ht="15" customHeight="1">
      <c r="A971" s="71"/>
      <c r="B971" s="40"/>
      <c r="C971" s="355"/>
      <c r="D971" s="282"/>
      <c r="E971" s="272"/>
      <c r="F971" s="272"/>
      <c r="G971" s="283"/>
      <c r="H971" s="361" t="s">
        <v>479</v>
      </c>
      <c r="I971" s="267"/>
      <c r="J971" s="362" t="s">
        <v>480</v>
      </c>
      <c r="K971" s="266"/>
      <c r="L971" s="266"/>
      <c r="M971" s="266"/>
      <c r="N971" s="266"/>
      <c r="O971" s="266"/>
      <c r="P971" s="266"/>
      <c r="Q971" s="266"/>
      <c r="R971" s="266"/>
      <c r="S971" s="266"/>
      <c r="T971" s="266"/>
      <c r="U971" s="267"/>
      <c r="V971" s="220"/>
      <c r="W971" s="220"/>
      <c r="X971" s="220"/>
      <c r="Y971" s="220"/>
      <c r="Z971" s="220"/>
      <c r="AA971" s="220"/>
      <c r="AB971" s="220"/>
      <c r="AC971" s="220"/>
      <c r="AD971" s="220"/>
    </row>
    <row r="972" spans="1:81" ht="15" customHeight="1">
      <c r="A972" s="71"/>
      <c r="B972" s="40"/>
      <c r="C972" s="368" t="s">
        <v>481</v>
      </c>
      <c r="D972" s="411" t="s">
        <v>482</v>
      </c>
      <c r="E972" s="278"/>
      <c r="F972" s="278"/>
      <c r="G972" s="279"/>
      <c r="H972" s="361" t="s">
        <v>483</v>
      </c>
      <c r="I972" s="267"/>
      <c r="J972" s="362" t="s">
        <v>484</v>
      </c>
      <c r="K972" s="266"/>
      <c r="L972" s="266"/>
      <c r="M972" s="266"/>
      <c r="N972" s="266"/>
      <c r="O972" s="266"/>
      <c r="P972" s="266"/>
      <c r="Q972" s="266"/>
      <c r="R972" s="266"/>
      <c r="S972" s="266"/>
      <c r="T972" s="266"/>
      <c r="U972" s="267"/>
      <c r="V972" s="220"/>
      <c r="W972" s="220"/>
      <c r="X972" s="220"/>
      <c r="Y972" s="220"/>
      <c r="Z972" s="220"/>
      <c r="AA972" s="220"/>
      <c r="AB972" s="220"/>
      <c r="AC972" s="220"/>
      <c r="AD972" s="220"/>
    </row>
    <row r="973" spans="1:81" ht="15" customHeight="1">
      <c r="A973" s="71"/>
      <c r="B973" s="40"/>
      <c r="C973" s="355"/>
      <c r="D973" s="280"/>
      <c r="E973" s="256"/>
      <c r="F973" s="256"/>
      <c r="G973" s="281"/>
      <c r="H973" s="361" t="s">
        <v>485</v>
      </c>
      <c r="I973" s="267"/>
      <c r="J973" s="362" t="s">
        <v>486</v>
      </c>
      <c r="K973" s="266"/>
      <c r="L973" s="266"/>
      <c r="M973" s="266"/>
      <c r="N973" s="266"/>
      <c r="O973" s="266"/>
      <c r="P973" s="266"/>
      <c r="Q973" s="266"/>
      <c r="R973" s="266"/>
      <c r="S973" s="266"/>
      <c r="T973" s="266"/>
      <c r="U973" s="267"/>
      <c r="V973" s="220"/>
      <c r="W973" s="220"/>
      <c r="X973" s="220"/>
      <c r="Y973" s="220"/>
      <c r="Z973" s="220"/>
      <c r="AA973" s="220"/>
      <c r="AB973" s="220"/>
      <c r="AC973" s="220"/>
      <c r="AD973" s="220"/>
    </row>
    <row r="974" spans="1:81" ht="15" customHeight="1">
      <c r="A974" s="71"/>
      <c r="B974" s="40"/>
      <c r="C974" s="355"/>
      <c r="D974" s="280"/>
      <c r="E974" s="256"/>
      <c r="F974" s="256"/>
      <c r="G974" s="281"/>
      <c r="H974" s="361" t="s">
        <v>487</v>
      </c>
      <c r="I974" s="267"/>
      <c r="J974" s="362" t="s">
        <v>488</v>
      </c>
      <c r="K974" s="266"/>
      <c r="L974" s="266"/>
      <c r="M974" s="266"/>
      <c r="N974" s="266"/>
      <c r="O974" s="266"/>
      <c r="P974" s="266"/>
      <c r="Q974" s="266"/>
      <c r="R974" s="266"/>
      <c r="S974" s="266"/>
      <c r="T974" s="266"/>
      <c r="U974" s="267"/>
      <c r="V974" s="220"/>
      <c r="W974" s="220"/>
      <c r="X974" s="220"/>
      <c r="Y974" s="220"/>
      <c r="Z974" s="220"/>
      <c r="AA974" s="220"/>
      <c r="AB974" s="220"/>
      <c r="AC974" s="220"/>
      <c r="AD974" s="220"/>
    </row>
    <row r="975" spans="1:81" ht="15" customHeight="1">
      <c r="A975" s="71"/>
      <c r="B975" s="40"/>
      <c r="C975" s="355"/>
      <c r="D975" s="280"/>
      <c r="E975" s="256"/>
      <c r="F975" s="256"/>
      <c r="G975" s="281"/>
      <c r="H975" s="361" t="s">
        <v>489</v>
      </c>
      <c r="I975" s="267"/>
      <c r="J975" s="362" t="s">
        <v>490</v>
      </c>
      <c r="K975" s="266"/>
      <c r="L975" s="266"/>
      <c r="M975" s="266"/>
      <c r="N975" s="266"/>
      <c r="O975" s="266"/>
      <c r="P975" s="266"/>
      <c r="Q975" s="266"/>
      <c r="R975" s="266"/>
      <c r="S975" s="266"/>
      <c r="T975" s="266"/>
      <c r="U975" s="267"/>
      <c r="V975" s="220"/>
      <c r="W975" s="220"/>
      <c r="X975" s="220"/>
      <c r="Y975" s="220"/>
      <c r="Z975" s="220"/>
      <c r="AA975" s="220"/>
      <c r="AB975" s="220"/>
      <c r="AC975" s="220"/>
      <c r="AD975" s="220"/>
      <c r="AM975">
        <f>IF(OR(Y975=SUM(Y976:Y980),AND(Y975="NA",SUM(Y976:Y980)=0),AND(Y975="NS",SUM(Y976:Y980)=0)),IF(AND(Y975="NA",SUM(Y976:Y980)=0),"NA",0),1)</f>
        <v>0</v>
      </c>
      <c r="AW975">
        <f>IF(OR(AB975=SUM(AB976:AB980),AND(AB975="NA",SUM(AB976:AB980)=0),AND(AB975="NS",SUM(AB976:AB980)=0)),IF(AND(AB975="NA",SUM(AB976:AB980)=0),"NA",0),1)</f>
        <v>0</v>
      </c>
      <c r="BG975">
        <f>IF(OR(W975=SUM(W976:W980),AND(W975="NA",SUM(W976:W980)=0),AND(W975="NS",SUM(W976:W980)=0)),IF(AND(W975="NA",SUM(W976:W980)=0),"NA",0),1)</f>
        <v>0</v>
      </c>
      <c r="BQ975">
        <f>IF(OR(X975=SUM(X976:X980),AND(X975="NA",SUM(X976:X980)=0),AND(X975="NS",SUM(X976:X980)=0)),IF(AND(X975="NA",SUM(X976:X980)=0),"NA",0),1)</f>
        <v>0</v>
      </c>
      <c r="CA975">
        <f>IF(OR(V975=SUM(V976:V980),AND(V975="NA",SUM(V976:V980)=0),AND(V975="NS",SUM(V976:V980)=0)),IF(AND(V975="NA",SUM(V976:V980)=0),"NA",0),1)</f>
        <v>0</v>
      </c>
    </row>
    <row r="976" spans="1:81" ht="15" customHeight="1">
      <c r="A976" s="71"/>
      <c r="B976" s="40"/>
      <c r="C976" s="355"/>
      <c r="D976" s="280"/>
      <c r="E976" s="256"/>
      <c r="F976" s="256"/>
      <c r="G976" s="281"/>
      <c r="H976" s="350" t="s">
        <v>491</v>
      </c>
      <c r="I976" s="267"/>
      <c r="J976" s="92"/>
      <c r="K976" s="410" t="s">
        <v>492</v>
      </c>
      <c r="L976" s="256"/>
      <c r="M976" s="256"/>
      <c r="N976" s="256"/>
      <c r="O976" s="256"/>
      <c r="P976" s="256"/>
      <c r="Q976" s="256"/>
      <c r="R976" s="256"/>
      <c r="S976" s="256"/>
      <c r="T976" s="256"/>
      <c r="U976" s="256"/>
      <c r="V976" s="220"/>
      <c r="W976" s="220"/>
      <c r="X976" s="220"/>
      <c r="Y976" s="220"/>
      <c r="Z976" s="220"/>
      <c r="AA976" s="220"/>
      <c r="AB976" s="220"/>
      <c r="AC976" s="220"/>
      <c r="AD976" s="220"/>
      <c r="AN976">
        <f>IF(Y975="NA",1,0)</f>
        <v>0</v>
      </c>
      <c r="AX976">
        <f>IF(AB975="NA",1,0)</f>
        <v>0</v>
      </c>
      <c r="BH976">
        <f>IF(W975="NA",1,0)</f>
        <v>0</v>
      </c>
      <c r="BR976">
        <f>IF(X975="NA",1,0)</f>
        <v>0</v>
      </c>
      <c r="CB976">
        <f>IF(V975="NA",1,0)</f>
        <v>0</v>
      </c>
    </row>
    <row r="977" spans="1:81" ht="36" customHeight="1">
      <c r="A977" s="71"/>
      <c r="B977" s="40"/>
      <c r="C977" s="355"/>
      <c r="D977" s="280"/>
      <c r="E977" s="256"/>
      <c r="F977" s="256"/>
      <c r="G977" s="281"/>
      <c r="H977" s="350" t="s">
        <v>493</v>
      </c>
      <c r="I977" s="267"/>
      <c r="J977" s="93"/>
      <c r="K977" s="410" t="s">
        <v>494</v>
      </c>
      <c r="L977" s="256"/>
      <c r="M977" s="256"/>
      <c r="N977" s="256"/>
      <c r="O977" s="256"/>
      <c r="P977" s="256"/>
      <c r="Q977" s="256"/>
      <c r="R977" s="256"/>
      <c r="S977" s="256"/>
      <c r="T977" s="256"/>
      <c r="U977" s="256"/>
      <c r="V977" s="220"/>
      <c r="W977" s="220"/>
      <c r="X977" s="220"/>
      <c r="Y977" s="220"/>
      <c r="Z977" s="220"/>
      <c r="AA977" s="220"/>
      <c r="AB977" s="220"/>
      <c r="AC977" s="220"/>
      <c r="AD977" s="220"/>
      <c r="AN977">
        <f>IF(Y975="NA",1,0)</f>
        <v>0</v>
      </c>
      <c r="AX977">
        <f>IF(AB975="NA",1,0)</f>
        <v>0</v>
      </c>
      <c r="BH977">
        <f>IF(W975="NA",1,0)</f>
        <v>0</v>
      </c>
      <c r="BR977">
        <f>IF(X975="NA",1,0)</f>
        <v>0</v>
      </c>
      <c r="CB977">
        <f>IF(V975="NA",1,0)</f>
        <v>0</v>
      </c>
    </row>
    <row r="978" spans="1:81" ht="15" customHeight="1">
      <c r="A978" s="71"/>
      <c r="B978" s="40"/>
      <c r="C978" s="355"/>
      <c r="D978" s="280"/>
      <c r="E978" s="256"/>
      <c r="F978" s="256"/>
      <c r="G978" s="281"/>
      <c r="H978" s="350" t="s">
        <v>495</v>
      </c>
      <c r="I978" s="267"/>
      <c r="J978" s="93"/>
      <c r="K978" s="410" t="s">
        <v>496</v>
      </c>
      <c r="L978" s="256"/>
      <c r="M978" s="256"/>
      <c r="N978" s="256"/>
      <c r="O978" s="256"/>
      <c r="P978" s="256"/>
      <c r="Q978" s="256"/>
      <c r="R978" s="256"/>
      <c r="S978" s="256"/>
      <c r="T978" s="256"/>
      <c r="U978" s="256"/>
      <c r="V978" s="220"/>
      <c r="W978" s="220"/>
      <c r="X978" s="220"/>
      <c r="Y978" s="220"/>
      <c r="Z978" s="220"/>
      <c r="AA978" s="220"/>
      <c r="AB978" s="220"/>
      <c r="AC978" s="220"/>
      <c r="AD978" s="220"/>
      <c r="AN978">
        <f>IF(Y975="NA",1,0)</f>
        <v>0</v>
      </c>
      <c r="AX978">
        <f>IF(AB975="NA",1,0)</f>
        <v>0</v>
      </c>
      <c r="BH978">
        <f>IF(W975="NA",1,0)</f>
        <v>0</v>
      </c>
      <c r="BR978">
        <f>IF(X975="NA",1,0)</f>
        <v>0</v>
      </c>
      <c r="CB978">
        <f>IF(V975="NA",1,0)</f>
        <v>0</v>
      </c>
    </row>
    <row r="979" spans="1:81" ht="15" customHeight="1">
      <c r="A979" s="71"/>
      <c r="B979" s="40"/>
      <c r="C979" s="355"/>
      <c r="D979" s="280"/>
      <c r="E979" s="256"/>
      <c r="F979" s="256"/>
      <c r="G979" s="281"/>
      <c r="H979" s="350" t="s">
        <v>497</v>
      </c>
      <c r="I979" s="267"/>
      <c r="J979" s="93"/>
      <c r="K979" s="410" t="s">
        <v>498</v>
      </c>
      <c r="L979" s="256"/>
      <c r="M979" s="256"/>
      <c r="N979" s="256"/>
      <c r="O979" s="256"/>
      <c r="P979" s="256"/>
      <c r="Q979" s="256"/>
      <c r="R979" s="256"/>
      <c r="S979" s="256"/>
      <c r="T979" s="256"/>
      <c r="U979" s="256"/>
      <c r="V979" s="220"/>
      <c r="W979" s="220"/>
      <c r="X979" s="220"/>
      <c r="Y979" s="220"/>
      <c r="Z979" s="220"/>
      <c r="AA979" s="220"/>
      <c r="AB979" s="220"/>
      <c r="AC979" s="220"/>
      <c r="AD979" s="220"/>
      <c r="AN979">
        <f>IF(Y975="NA",1,0)</f>
        <v>0</v>
      </c>
      <c r="AO979" t="e">
        <f>IF(Y979/Y975&gt;0.25,1,0)</f>
        <v>#DIV/0!</v>
      </c>
      <c r="AX979">
        <f>IF(AB975="NA",1,0)</f>
        <v>0</v>
      </c>
      <c r="AY979" t="e">
        <f>IF(AB979/AB975&gt;0.25,1,0)</f>
        <v>#DIV/0!</v>
      </c>
      <c r="BH979">
        <f>IF(W975="NA",1,0)</f>
        <v>0</v>
      </c>
      <c r="BI979" t="e">
        <f>IF(W979/W975&gt;0.25,1,0)</f>
        <v>#DIV/0!</v>
      </c>
      <c r="BR979">
        <f>IF(X975="NA",1,0)</f>
        <v>0</v>
      </c>
      <c r="BS979" t="e">
        <f>IF(X979/X975&gt;0.25,1,0)</f>
        <v>#DIV/0!</v>
      </c>
      <c r="CB979">
        <f>IF(V975="NA",1,0)</f>
        <v>0</v>
      </c>
      <c r="CC979" t="e">
        <f>IF(V979/V975&gt;0.25,1,0)</f>
        <v>#DIV/0!</v>
      </c>
    </row>
    <row r="980" spans="1:81" ht="15" customHeight="1">
      <c r="A980" s="71"/>
      <c r="B980" s="40"/>
      <c r="C980" s="355"/>
      <c r="D980" s="280"/>
      <c r="E980" s="256"/>
      <c r="F980" s="256"/>
      <c r="G980" s="281"/>
      <c r="H980" s="350" t="s">
        <v>499</v>
      </c>
      <c r="I980" s="267"/>
      <c r="J980" s="94"/>
      <c r="K980" s="410" t="s">
        <v>262</v>
      </c>
      <c r="L980" s="256"/>
      <c r="M980" s="256"/>
      <c r="N980" s="256"/>
      <c r="O980" s="256"/>
      <c r="P980" s="256"/>
      <c r="Q980" s="256"/>
      <c r="R980" s="256"/>
      <c r="S980" s="256"/>
      <c r="T980" s="256"/>
      <c r="U980" s="256"/>
      <c r="V980" s="220"/>
      <c r="W980" s="220"/>
      <c r="X980" s="220"/>
      <c r="Y980" s="220"/>
      <c r="Z980" s="220"/>
      <c r="AA980" s="220"/>
      <c r="AB980" s="220"/>
      <c r="AC980" s="220"/>
      <c r="AD980" s="220"/>
      <c r="AN980">
        <f>IF(Y975="NA",1,0)</f>
        <v>0</v>
      </c>
      <c r="AX980">
        <f>IF(AB975="NA",1,0)</f>
        <v>0</v>
      </c>
      <c r="BH980">
        <f>IF(W975="NA",1,0)</f>
        <v>0</v>
      </c>
      <c r="BR980">
        <f>IF(X975="NA",1,0)</f>
        <v>0</v>
      </c>
      <c r="CB980">
        <f>IF(V975="NA",1,0)</f>
        <v>0</v>
      </c>
    </row>
    <row r="981" spans="1:81" ht="15" customHeight="1">
      <c r="A981" s="71"/>
      <c r="B981" s="40"/>
      <c r="C981" s="355"/>
      <c r="D981" s="280"/>
      <c r="E981" s="256"/>
      <c r="F981" s="256"/>
      <c r="G981" s="281"/>
      <c r="H981" s="361" t="s">
        <v>500</v>
      </c>
      <c r="I981" s="267"/>
      <c r="J981" s="362" t="s">
        <v>501</v>
      </c>
      <c r="K981" s="266"/>
      <c r="L981" s="266"/>
      <c r="M981" s="266"/>
      <c r="N981" s="266"/>
      <c r="O981" s="266"/>
      <c r="P981" s="266"/>
      <c r="Q981" s="266"/>
      <c r="R981" s="266"/>
      <c r="S981" s="266"/>
      <c r="T981" s="266"/>
      <c r="U981" s="267"/>
      <c r="V981" s="220"/>
      <c r="W981" s="220"/>
      <c r="X981" s="220"/>
      <c r="Y981" s="220"/>
      <c r="Z981" s="220"/>
      <c r="AA981" s="220"/>
      <c r="AB981" s="220"/>
      <c r="AC981" s="220"/>
      <c r="AD981" s="220"/>
    </row>
    <row r="982" spans="1:81" ht="15" customHeight="1">
      <c r="A982" s="71"/>
      <c r="B982" s="40"/>
      <c r="C982" s="355"/>
      <c r="D982" s="280"/>
      <c r="E982" s="256"/>
      <c r="F982" s="256"/>
      <c r="G982" s="281"/>
      <c r="H982" s="361" t="s">
        <v>502</v>
      </c>
      <c r="I982" s="267"/>
      <c r="J982" s="362" t="s">
        <v>503</v>
      </c>
      <c r="K982" s="266"/>
      <c r="L982" s="266"/>
      <c r="M982" s="266"/>
      <c r="N982" s="266"/>
      <c r="O982" s="266"/>
      <c r="P982" s="266"/>
      <c r="Q982" s="266"/>
      <c r="R982" s="266"/>
      <c r="S982" s="266"/>
      <c r="T982" s="266"/>
      <c r="U982" s="267"/>
      <c r="V982" s="220"/>
      <c r="W982" s="220"/>
      <c r="X982" s="220"/>
      <c r="Y982" s="220"/>
      <c r="Z982" s="220"/>
      <c r="AA982" s="220"/>
      <c r="AB982" s="220"/>
      <c r="AC982" s="220"/>
      <c r="AD982" s="220"/>
    </row>
    <row r="983" spans="1:81" ht="24" customHeight="1">
      <c r="A983" s="71"/>
      <c r="B983" s="40"/>
      <c r="C983" s="355"/>
      <c r="D983" s="282"/>
      <c r="E983" s="272"/>
      <c r="F983" s="272"/>
      <c r="G983" s="283"/>
      <c r="H983" s="361" t="s">
        <v>504</v>
      </c>
      <c r="I983" s="267"/>
      <c r="J983" s="362" t="s">
        <v>505</v>
      </c>
      <c r="K983" s="266"/>
      <c r="L983" s="266"/>
      <c r="M983" s="266"/>
      <c r="N983" s="266"/>
      <c r="O983" s="266"/>
      <c r="P983" s="266"/>
      <c r="Q983" s="266"/>
      <c r="R983" s="266"/>
      <c r="S983" s="266"/>
      <c r="T983" s="266"/>
      <c r="U983" s="267"/>
      <c r="V983" s="220"/>
      <c r="W983" s="220"/>
      <c r="X983" s="220"/>
      <c r="Y983" s="220"/>
      <c r="Z983" s="220"/>
      <c r="AA983" s="220"/>
      <c r="AB983" s="220"/>
      <c r="AC983" s="220"/>
      <c r="AD983" s="220"/>
    </row>
    <row r="984" spans="1:81" ht="15" customHeight="1">
      <c r="A984" s="71"/>
      <c r="B984" s="40"/>
      <c r="C984" s="367" t="s">
        <v>506</v>
      </c>
      <c r="D984" s="411" t="s">
        <v>507</v>
      </c>
      <c r="E984" s="278"/>
      <c r="F984" s="278"/>
      <c r="G984" s="279"/>
      <c r="H984" s="361" t="s">
        <v>508</v>
      </c>
      <c r="I984" s="267"/>
      <c r="J984" s="362" t="s">
        <v>509</v>
      </c>
      <c r="K984" s="266"/>
      <c r="L984" s="266"/>
      <c r="M984" s="266"/>
      <c r="N984" s="266"/>
      <c r="O984" s="266"/>
      <c r="P984" s="266"/>
      <c r="Q984" s="266"/>
      <c r="R984" s="266"/>
      <c r="S984" s="266"/>
      <c r="T984" s="266"/>
      <c r="U984" s="267"/>
      <c r="V984" s="220"/>
      <c r="W984" s="220"/>
      <c r="X984" s="220"/>
      <c r="Y984" s="220"/>
      <c r="Z984" s="220"/>
      <c r="AA984" s="220"/>
      <c r="AB984" s="220"/>
      <c r="AC984" s="220"/>
      <c r="AD984" s="220"/>
      <c r="AM984">
        <f>IF(OR(Y984=SUM(Y985:Y1002),AND(Y984="NA",SUM(Y985:Y1002)=0),AND(Y984="NS",SUM(Y985:Y1002)=0)),IF(AND(Y984="NA",SUM(Y985:Y1002)=0),"NA",0),1)</f>
        <v>0</v>
      </c>
      <c r="AW984">
        <f>IF(OR(AB984=SUM(AB985:AB1002),AND(AB984="NA",SUM(AB985:AB1002)=0),AND(AB984="NS",SUM(AB985:AB1002)=0)),IF(AND(AB984="NA",SUM(AB985:AB1002)=0),"NA",0),1)</f>
        <v>0</v>
      </c>
      <c r="BG984">
        <f>IF(OR(W984=SUM(W985:W1002),AND(W984="NA",SUM(W985:W1002)=0),AND(W984="NS",SUM(W985:W1002)=0)),IF(AND(W984="NA",SUM(W985:W1002)=0),"NA",0),1)</f>
        <v>0</v>
      </c>
      <c r="BQ984">
        <f>IF(OR(X984=SUM(X985:X1002),AND(X984="NA",SUM(X985:X1002)=0),AND(X984="NS",SUM(X985:X1002)=0)),IF(AND(X984="NA",SUM(X985:X1002)=0),"NA",0),1)</f>
        <v>0</v>
      </c>
      <c r="CA984">
        <f>IF(OR(V984=SUM(V985:V1002),AND(V984="NA",SUM(V985:V1002)=0),AND(V984="NS",SUM(V985:V1002)=0)),IF(AND(V984="NA",SUM(V985:V1002)=0),"NA",0),1)</f>
        <v>0</v>
      </c>
    </row>
    <row r="985" spans="1:81" ht="15" customHeight="1">
      <c r="A985" s="71"/>
      <c r="B985" s="40"/>
      <c r="C985" s="355"/>
      <c r="D985" s="280"/>
      <c r="E985" s="256"/>
      <c r="F985" s="256"/>
      <c r="G985" s="281"/>
      <c r="H985" s="350" t="s">
        <v>510</v>
      </c>
      <c r="I985" s="267"/>
      <c r="J985" s="92"/>
      <c r="K985" s="410" t="s">
        <v>511</v>
      </c>
      <c r="L985" s="256"/>
      <c r="M985" s="256"/>
      <c r="N985" s="256"/>
      <c r="O985" s="256"/>
      <c r="P985" s="256"/>
      <c r="Q985" s="256"/>
      <c r="R985" s="256"/>
      <c r="S985" s="256"/>
      <c r="T985" s="256"/>
      <c r="U985" s="256"/>
      <c r="V985" s="220"/>
      <c r="W985" s="220"/>
      <c r="X985" s="220"/>
      <c r="Y985" s="220"/>
      <c r="Z985" s="220"/>
      <c r="AA985" s="220"/>
      <c r="AB985" s="220"/>
      <c r="AC985" s="220"/>
      <c r="AD985" s="220"/>
      <c r="AN985">
        <f>IF(Y984="NA",1,0)</f>
        <v>0</v>
      </c>
      <c r="AX985">
        <f>IF(AB984="NA",1,0)</f>
        <v>0</v>
      </c>
      <c r="BH985">
        <f>IF(W984="NA",1,0)</f>
        <v>0</v>
      </c>
      <c r="BR985">
        <f>IF(X984="NA",1,0)</f>
        <v>0</v>
      </c>
      <c r="CB985">
        <f>IF(V984="NA",1,0)</f>
        <v>0</v>
      </c>
    </row>
    <row r="986" spans="1:81" ht="15" customHeight="1">
      <c r="A986" s="71"/>
      <c r="B986" s="40"/>
      <c r="C986" s="355"/>
      <c r="D986" s="280"/>
      <c r="E986" s="256"/>
      <c r="F986" s="256"/>
      <c r="G986" s="281"/>
      <c r="H986" s="369" t="s">
        <v>512</v>
      </c>
      <c r="I986" s="267"/>
      <c r="J986" s="93"/>
      <c r="K986" s="410" t="s">
        <v>513</v>
      </c>
      <c r="L986" s="256"/>
      <c r="M986" s="256"/>
      <c r="N986" s="256"/>
      <c r="O986" s="256"/>
      <c r="P986" s="256"/>
      <c r="Q986" s="256"/>
      <c r="R986" s="256"/>
      <c r="S986" s="256"/>
      <c r="T986" s="256"/>
      <c r="U986" s="256"/>
      <c r="V986" s="220"/>
      <c r="W986" s="220"/>
      <c r="X986" s="220"/>
      <c r="Y986" s="220"/>
      <c r="Z986" s="220"/>
      <c r="AA986" s="220"/>
      <c r="AB986" s="220"/>
      <c r="AC986" s="220"/>
      <c r="AD986" s="220"/>
      <c r="AN986">
        <f>IF(Y984="NA",1,0)</f>
        <v>0</v>
      </c>
      <c r="AX986">
        <f>IF(AB984="NA",1,0)</f>
        <v>0</v>
      </c>
      <c r="BH986">
        <f>IF(W984="NA",1,0)</f>
        <v>0</v>
      </c>
      <c r="BR986">
        <f>IF(X984="NA",1,0)</f>
        <v>0</v>
      </c>
      <c r="CB986">
        <f>IF(V984="NA",1,0)</f>
        <v>0</v>
      </c>
    </row>
    <row r="987" spans="1:81" ht="15" customHeight="1">
      <c r="A987" s="71"/>
      <c r="B987" s="40"/>
      <c r="C987" s="355"/>
      <c r="D987" s="280"/>
      <c r="E987" s="256"/>
      <c r="F987" s="256"/>
      <c r="G987" s="281"/>
      <c r="H987" s="369" t="s">
        <v>514</v>
      </c>
      <c r="I987" s="267"/>
      <c r="J987" s="93"/>
      <c r="K987" s="410" t="s">
        <v>515</v>
      </c>
      <c r="L987" s="256"/>
      <c r="M987" s="256"/>
      <c r="N987" s="256"/>
      <c r="O987" s="256"/>
      <c r="P987" s="256"/>
      <c r="Q987" s="256"/>
      <c r="R987" s="256"/>
      <c r="S987" s="256"/>
      <c r="T987" s="256"/>
      <c r="U987" s="256"/>
      <c r="V987" s="220"/>
      <c r="W987" s="220"/>
      <c r="X987" s="220"/>
      <c r="Y987" s="220"/>
      <c r="Z987" s="220"/>
      <c r="AA987" s="220"/>
      <c r="AB987" s="220"/>
      <c r="AC987" s="220"/>
      <c r="AD987" s="220"/>
      <c r="AN987">
        <f>IF(Y984="NA",1,0)</f>
        <v>0</v>
      </c>
      <c r="AX987">
        <f>IF(AB984="NA",1,0)</f>
        <v>0</v>
      </c>
      <c r="BH987">
        <f>IF(W984="NA",1,0)</f>
        <v>0</v>
      </c>
      <c r="BR987">
        <f>IF(X984="NA",1,0)</f>
        <v>0</v>
      </c>
      <c r="CB987">
        <f>IF(V984="NA",1,0)</f>
        <v>0</v>
      </c>
    </row>
    <row r="988" spans="1:81" ht="15" customHeight="1">
      <c r="A988" s="71"/>
      <c r="B988" s="40"/>
      <c r="C988" s="355"/>
      <c r="D988" s="280"/>
      <c r="E988" s="256"/>
      <c r="F988" s="256"/>
      <c r="G988" s="281"/>
      <c r="H988" s="369" t="s">
        <v>516</v>
      </c>
      <c r="I988" s="267"/>
      <c r="J988" s="93"/>
      <c r="K988" s="410" t="s">
        <v>517</v>
      </c>
      <c r="L988" s="256"/>
      <c r="M988" s="256"/>
      <c r="N988" s="256"/>
      <c r="O988" s="256"/>
      <c r="P988" s="256"/>
      <c r="Q988" s="256"/>
      <c r="R988" s="256"/>
      <c r="S988" s="256"/>
      <c r="T988" s="256"/>
      <c r="U988" s="256"/>
      <c r="V988" s="220"/>
      <c r="W988" s="220"/>
      <c r="X988" s="220"/>
      <c r="Y988" s="220"/>
      <c r="Z988" s="220"/>
      <c r="AA988" s="220"/>
      <c r="AB988" s="220"/>
      <c r="AC988" s="220"/>
      <c r="AD988" s="220"/>
      <c r="AN988">
        <f>IF(Y984="NA",1,0)</f>
        <v>0</v>
      </c>
      <c r="AX988">
        <f>IF(AB984="NA",1,0)</f>
        <v>0</v>
      </c>
      <c r="BH988">
        <f>IF(W984="NA",1,0)</f>
        <v>0</v>
      </c>
      <c r="BR988">
        <f>IF(X984="NA",1,0)</f>
        <v>0</v>
      </c>
      <c r="CB988">
        <f>IF(V984="NA",1,0)</f>
        <v>0</v>
      </c>
    </row>
    <row r="989" spans="1:81" ht="15" customHeight="1">
      <c r="A989" s="71"/>
      <c r="B989" s="40"/>
      <c r="C989" s="355"/>
      <c r="D989" s="280"/>
      <c r="E989" s="256"/>
      <c r="F989" s="256"/>
      <c r="G989" s="281"/>
      <c r="H989" s="369" t="s">
        <v>518</v>
      </c>
      <c r="I989" s="267"/>
      <c r="J989" s="93"/>
      <c r="K989" s="410" t="s">
        <v>519</v>
      </c>
      <c r="L989" s="256"/>
      <c r="M989" s="256"/>
      <c r="N989" s="256"/>
      <c r="O989" s="256"/>
      <c r="P989" s="256"/>
      <c r="Q989" s="256"/>
      <c r="R989" s="256"/>
      <c r="S989" s="256"/>
      <c r="T989" s="256"/>
      <c r="U989" s="256"/>
      <c r="V989" s="220"/>
      <c r="W989" s="220"/>
      <c r="X989" s="220"/>
      <c r="Y989" s="220"/>
      <c r="Z989" s="220"/>
      <c r="AA989" s="220"/>
      <c r="AB989" s="220"/>
      <c r="AC989" s="220"/>
      <c r="AD989" s="220"/>
      <c r="AN989">
        <f>IF(Y984="NA",1,0)</f>
        <v>0</v>
      </c>
      <c r="AX989">
        <f>IF(AB984="NA",1,0)</f>
        <v>0</v>
      </c>
      <c r="BH989">
        <f>IF(W984="NA",1,0)</f>
        <v>0</v>
      </c>
      <c r="BR989">
        <f>IF(X984="NA",1,0)</f>
        <v>0</v>
      </c>
      <c r="CB989">
        <f>IF(V984="NA",1,0)</f>
        <v>0</v>
      </c>
    </row>
    <row r="990" spans="1:81" ht="15" customHeight="1">
      <c r="A990" s="71"/>
      <c r="B990" s="40"/>
      <c r="C990" s="355"/>
      <c r="D990" s="280"/>
      <c r="E990" s="256"/>
      <c r="F990" s="256"/>
      <c r="G990" s="281"/>
      <c r="H990" s="369" t="s">
        <v>520</v>
      </c>
      <c r="I990" s="267"/>
      <c r="J990" s="93"/>
      <c r="K990" s="410" t="s">
        <v>521</v>
      </c>
      <c r="L990" s="256"/>
      <c r="M990" s="256"/>
      <c r="N990" s="256"/>
      <c r="O990" s="256"/>
      <c r="P990" s="256"/>
      <c r="Q990" s="256"/>
      <c r="R990" s="256"/>
      <c r="S990" s="256"/>
      <c r="T990" s="256"/>
      <c r="U990" s="256"/>
      <c r="V990" s="220"/>
      <c r="W990" s="220"/>
      <c r="X990" s="220"/>
      <c r="Y990" s="220"/>
      <c r="Z990" s="220"/>
      <c r="AA990" s="220"/>
      <c r="AB990" s="220"/>
      <c r="AC990" s="220"/>
      <c r="AD990" s="220"/>
      <c r="AN990">
        <f>IF(Y984="NA",1,0)</f>
        <v>0</v>
      </c>
      <c r="AX990">
        <f>IF(AB984="NA",1,0)</f>
        <v>0</v>
      </c>
      <c r="BH990">
        <f>IF(W984="NA",1,0)</f>
        <v>0</v>
      </c>
      <c r="BR990">
        <f>IF(X984="NA",1,0)</f>
        <v>0</v>
      </c>
      <c r="CB990">
        <f>IF(V984="NA",1,0)</f>
        <v>0</v>
      </c>
    </row>
    <row r="991" spans="1:81" ht="15" customHeight="1">
      <c r="A991" s="71"/>
      <c r="B991" s="40"/>
      <c r="C991" s="355"/>
      <c r="D991" s="280"/>
      <c r="E991" s="256"/>
      <c r="F991" s="256"/>
      <c r="G991" s="281"/>
      <c r="H991" s="369" t="s">
        <v>522</v>
      </c>
      <c r="I991" s="267"/>
      <c r="J991" s="93"/>
      <c r="K991" s="410" t="s">
        <v>523</v>
      </c>
      <c r="L991" s="256"/>
      <c r="M991" s="256"/>
      <c r="N991" s="256"/>
      <c r="O991" s="256"/>
      <c r="P991" s="256"/>
      <c r="Q991" s="256"/>
      <c r="R991" s="256"/>
      <c r="S991" s="256"/>
      <c r="T991" s="256"/>
      <c r="U991" s="256"/>
      <c r="V991" s="220"/>
      <c r="W991" s="220"/>
      <c r="X991" s="220"/>
      <c r="Y991" s="220"/>
      <c r="Z991" s="220"/>
      <c r="AA991" s="220"/>
      <c r="AB991" s="220"/>
      <c r="AC991" s="220"/>
      <c r="AD991" s="220"/>
      <c r="AN991">
        <f>IF(Y984="NA",1,0)</f>
        <v>0</v>
      </c>
      <c r="AX991">
        <f>IF(AB984="NA",1,0)</f>
        <v>0</v>
      </c>
      <c r="BH991">
        <f>IF(W984="NA",1,0)</f>
        <v>0</v>
      </c>
      <c r="BR991">
        <f>IF(X984="NA",1,0)</f>
        <v>0</v>
      </c>
      <c r="CB991">
        <f>IF(V984="NA",1,0)</f>
        <v>0</v>
      </c>
    </row>
    <row r="992" spans="1:81" ht="15" customHeight="1">
      <c r="A992" s="71"/>
      <c r="B992" s="40"/>
      <c r="C992" s="355"/>
      <c r="D992" s="280"/>
      <c r="E992" s="256"/>
      <c r="F992" s="256"/>
      <c r="G992" s="281"/>
      <c r="H992" s="369" t="s">
        <v>524</v>
      </c>
      <c r="I992" s="267"/>
      <c r="J992" s="93"/>
      <c r="K992" s="410" t="s">
        <v>525</v>
      </c>
      <c r="L992" s="256"/>
      <c r="M992" s="256"/>
      <c r="N992" s="256"/>
      <c r="O992" s="256"/>
      <c r="P992" s="256"/>
      <c r="Q992" s="256"/>
      <c r="R992" s="256"/>
      <c r="S992" s="256"/>
      <c r="T992" s="256"/>
      <c r="U992" s="256"/>
      <c r="V992" s="220"/>
      <c r="W992" s="220"/>
      <c r="X992" s="220"/>
      <c r="Y992" s="220"/>
      <c r="Z992" s="220"/>
      <c r="AA992" s="220"/>
      <c r="AB992" s="220"/>
      <c r="AC992" s="220"/>
      <c r="AD992" s="220"/>
      <c r="AN992">
        <f>IF(Y984="NA",1,0)</f>
        <v>0</v>
      </c>
      <c r="AX992">
        <f>IF(AB984="NA",1,0)</f>
        <v>0</v>
      </c>
      <c r="BH992">
        <f>IF(W984="NA",1,0)</f>
        <v>0</v>
      </c>
      <c r="BR992">
        <f>IF(X984="NA",1,0)</f>
        <v>0</v>
      </c>
      <c r="CB992">
        <f>IF(V984="NA",1,0)</f>
        <v>0</v>
      </c>
    </row>
    <row r="993" spans="1:81" ht="15" customHeight="1">
      <c r="A993" s="71"/>
      <c r="B993" s="40"/>
      <c r="C993" s="355"/>
      <c r="D993" s="280"/>
      <c r="E993" s="256"/>
      <c r="F993" s="256"/>
      <c r="G993" s="281"/>
      <c r="H993" s="369" t="s">
        <v>526</v>
      </c>
      <c r="I993" s="267"/>
      <c r="J993" s="93"/>
      <c r="K993" s="410" t="s">
        <v>527</v>
      </c>
      <c r="L993" s="256"/>
      <c r="M993" s="256"/>
      <c r="N993" s="256"/>
      <c r="O993" s="256"/>
      <c r="P993" s="256"/>
      <c r="Q993" s="256"/>
      <c r="R993" s="256"/>
      <c r="S993" s="256"/>
      <c r="T993" s="256"/>
      <c r="U993" s="256"/>
      <c r="V993" s="220"/>
      <c r="W993" s="220"/>
      <c r="X993" s="220"/>
      <c r="Y993" s="220"/>
      <c r="Z993" s="220"/>
      <c r="AA993" s="220"/>
      <c r="AB993" s="220"/>
      <c r="AC993" s="220"/>
      <c r="AD993" s="220"/>
      <c r="AN993">
        <f>IF(Y984="NA",1,0)</f>
        <v>0</v>
      </c>
      <c r="AX993">
        <f>IF(AB984="NA",1,0)</f>
        <v>0</v>
      </c>
      <c r="BH993">
        <f>IF(W984="NA",1,0)</f>
        <v>0</v>
      </c>
      <c r="BR993">
        <f>IF(X984="NA",1,0)</f>
        <v>0</v>
      </c>
      <c r="CB993">
        <f>IF(V984="NA",1,0)</f>
        <v>0</v>
      </c>
    </row>
    <row r="994" spans="1:81" ht="15" customHeight="1">
      <c r="A994" s="71"/>
      <c r="B994" s="40"/>
      <c r="C994" s="355"/>
      <c r="D994" s="280"/>
      <c r="E994" s="256"/>
      <c r="F994" s="256"/>
      <c r="G994" s="281"/>
      <c r="H994" s="369" t="s">
        <v>528</v>
      </c>
      <c r="I994" s="267"/>
      <c r="J994" s="93"/>
      <c r="K994" s="410" t="s">
        <v>529</v>
      </c>
      <c r="L994" s="256"/>
      <c r="M994" s="256"/>
      <c r="N994" s="256"/>
      <c r="O994" s="256"/>
      <c r="P994" s="256"/>
      <c r="Q994" s="256"/>
      <c r="R994" s="256"/>
      <c r="S994" s="256"/>
      <c r="T994" s="256"/>
      <c r="U994" s="256"/>
      <c r="V994" s="220"/>
      <c r="W994" s="220"/>
      <c r="X994" s="220"/>
      <c r="Y994" s="220"/>
      <c r="Z994" s="220"/>
      <c r="AA994" s="220"/>
      <c r="AB994" s="220"/>
      <c r="AC994" s="220"/>
      <c r="AD994" s="220"/>
      <c r="AN994">
        <f>IF(Y984="NA",1,0)</f>
        <v>0</v>
      </c>
      <c r="AX994">
        <f>IF(AB984="NA",1,0)</f>
        <v>0</v>
      </c>
      <c r="BH994">
        <f>IF(W984="NA",1,0)</f>
        <v>0</v>
      </c>
      <c r="BR994">
        <f>IF(X984="NA",1,0)</f>
        <v>0</v>
      </c>
      <c r="CB994">
        <f>IF(V984="NA",1,0)</f>
        <v>0</v>
      </c>
    </row>
    <row r="995" spans="1:81" ht="15" customHeight="1">
      <c r="A995" s="71"/>
      <c r="B995" s="40"/>
      <c r="C995" s="355"/>
      <c r="D995" s="280"/>
      <c r="E995" s="256"/>
      <c r="F995" s="256"/>
      <c r="G995" s="281"/>
      <c r="H995" s="369" t="s">
        <v>530</v>
      </c>
      <c r="I995" s="267"/>
      <c r="J995" s="93"/>
      <c r="K995" s="410" t="s">
        <v>531</v>
      </c>
      <c r="L995" s="256"/>
      <c r="M995" s="256"/>
      <c r="N995" s="256"/>
      <c r="O995" s="256"/>
      <c r="P995" s="256"/>
      <c r="Q995" s="256"/>
      <c r="R995" s="256"/>
      <c r="S995" s="256"/>
      <c r="T995" s="256"/>
      <c r="U995" s="256"/>
      <c r="V995" s="220"/>
      <c r="W995" s="220"/>
      <c r="X995" s="220"/>
      <c r="Y995" s="220"/>
      <c r="Z995" s="220"/>
      <c r="AA995" s="220"/>
      <c r="AB995" s="220"/>
      <c r="AC995" s="220"/>
      <c r="AD995" s="220"/>
      <c r="AN995">
        <f>IF(Y984="NA",1,0)</f>
        <v>0</v>
      </c>
      <c r="AX995">
        <f>IF(AB984="NA",1,0)</f>
        <v>0</v>
      </c>
      <c r="BH995">
        <f>IF(W984="NA",1,0)</f>
        <v>0</v>
      </c>
      <c r="BR995">
        <f>IF(X984="NA",1,0)</f>
        <v>0</v>
      </c>
      <c r="CB995">
        <f>IF(V984="NA",1,0)</f>
        <v>0</v>
      </c>
    </row>
    <row r="996" spans="1:81" ht="15" customHeight="1">
      <c r="A996" s="71"/>
      <c r="B996" s="40"/>
      <c r="C996" s="355"/>
      <c r="D996" s="280"/>
      <c r="E996" s="256"/>
      <c r="F996" s="256"/>
      <c r="G996" s="281"/>
      <c r="H996" s="369" t="s">
        <v>532</v>
      </c>
      <c r="I996" s="267"/>
      <c r="J996" s="93"/>
      <c r="K996" s="410" t="s">
        <v>533</v>
      </c>
      <c r="L996" s="256"/>
      <c r="M996" s="256"/>
      <c r="N996" s="256"/>
      <c r="O996" s="256"/>
      <c r="P996" s="256"/>
      <c r="Q996" s="256"/>
      <c r="R996" s="256"/>
      <c r="S996" s="256"/>
      <c r="T996" s="256"/>
      <c r="U996" s="256"/>
      <c r="V996" s="220"/>
      <c r="W996" s="220"/>
      <c r="X996" s="220"/>
      <c r="Y996" s="220"/>
      <c r="Z996" s="220"/>
      <c r="AA996" s="220"/>
      <c r="AB996" s="220"/>
      <c r="AC996" s="220"/>
      <c r="AD996" s="220"/>
      <c r="AN996">
        <f>IF(Y984="NA",1,0)</f>
        <v>0</v>
      </c>
      <c r="AX996">
        <f>IF(AB984="NA",1,0)</f>
        <v>0</v>
      </c>
      <c r="BH996">
        <f>IF(W984="NA",1,0)</f>
        <v>0</v>
      </c>
      <c r="BR996">
        <f>IF(X984="NA",1,0)</f>
        <v>0</v>
      </c>
      <c r="CB996">
        <f>IF(V984="NA",1,0)</f>
        <v>0</v>
      </c>
    </row>
    <row r="997" spans="1:81" ht="15" customHeight="1">
      <c r="A997" s="71"/>
      <c r="B997" s="40"/>
      <c r="C997" s="355"/>
      <c r="D997" s="280"/>
      <c r="E997" s="256"/>
      <c r="F997" s="256"/>
      <c r="G997" s="281"/>
      <c r="H997" s="369" t="s">
        <v>534</v>
      </c>
      <c r="I997" s="267"/>
      <c r="J997" s="93"/>
      <c r="K997" s="410" t="s">
        <v>535</v>
      </c>
      <c r="L997" s="256"/>
      <c r="M997" s="256"/>
      <c r="N997" s="256"/>
      <c r="O997" s="256"/>
      <c r="P997" s="256"/>
      <c r="Q997" s="256"/>
      <c r="R997" s="256"/>
      <c r="S997" s="256"/>
      <c r="T997" s="256"/>
      <c r="U997" s="256"/>
      <c r="V997" s="220"/>
      <c r="W997" s="220"/>
      <c r="X997" s="220"/>
      <c r="Y997" s="220"/>
      <c r="Z997" s="220"/>
      <c r="AA997" s="220"/>
      <c r="AB997" s="220"/>
      <c r="AC997" s="220"/>
      <c r="AD997" s="220"/>
      <c r="AN997">
        <f>IF(Y984="NA",1,0)</f>
        <v>0</v>
      </c>
      <c r="AX997">
        <f>IF(AB984="NA",1,0)</f>
        <v>0</v>
      </c>
      <c r="BH997">
        <f>IF(W984="NA",1,0)</f>
        <v>0</v>
      </c>
      <c r="BR997">
        <f>IF(X984="NA",1,0)</f>
        <v>0</v>
      </c>
      <c r="CB997">
        <f>IF(V984="NA",1,0)</f>
        <v>0</v>
      </c>
    </row>
    <row r="998" spans="1:81" ht="15" customHeight="1">
      <c r="A998" s="71"/>
      <c r="B998" s="40"/>
      <c r="C998" s="355"/>
      <c r="D998" s="280"/>
      <c r="E998" s="256"/>
      <c r="F998" s="256"/>
      <c r="G998" s="281"/>
      <c r="H998" s="369" t="s">
        <v>536</v>
      </c>
      <c r="I998" s="267"/>
      <c r="J998" s="93"/>
      <c r="K998" s="410" t="s">
        <v>537</v>
      </c>
      <c r="L998" s="256"/>
      <c r="M998" s="256"/>
      <c r="N998" s="256"/>
      <c r="O998" s="256"/>
      <c r="P998" s="256"/>
      <c r="Q998" s="256"/>
      <c r="R998" s="256"/>
      <c r="S998" s="256"/>
      <c r="T998" s="256"/>
      <c r="U998" s="256"/>
      <c r="V998" s="220"/>
      <c r="W998" s="220"/>
      <c r="X998" s="220"/>
      <c r="Y998" s="220"/>
      <c r="Z998" s="220"/>
      <c r="AA998" s="220"/>
      <c r="AB998" s="220"/>
      <c r="AC998" s="220"/>
      <c r="AD998" s="220"/>
      <c r="AN998">
        <f>IF(Y984="NA",1,0)</f>
        <v>0</v>
      </c>
      <c r="AX998">
        <f>IF(AB984="NA",1,0)</f>
        <v>0</v>
      </c>
      <c r="BH998">
        <f>IF(W984="NA",1,0)</f>
        <v>0</v>
      </c>
      <c r="BR998">
        <f>IF(X984="NA",1,0)</f>
        <v>0</v>
      </c>
      <c r="CB998">
        <f>IF(V984="NA",1,0)</f>
        <v>0</v>
      </c>
    </row>
    <row r="999" spans="1:81" ht="15" customHeight="1">
      <c r="A999" s="71"/>
      <c r="B999" s="40"/>
      <c r="C999" s="355"/>
      <c r="D999" s="280"/>
      <c r="E999" s="256"/>
      <c r="F999" s="256"/>
      <c r="G999" s="281"/>
      <c r="H999" s="369" t="s">
        <v>538</v>
      </c>
      <c r="I999" s="267"/>
      <c r="J999" s="93"/>
      <c r="K999" s="410" t="s">
        <v>539</v>
      </c>
      <c r="L999" s="256"/>
      <c r="M999" s="256"/>
      <c r="N999" s="256"/>
      <c r="O999" s="256"/>
      <c r="P999" s="256"/>
      <c r="Q999" s="256"/>
      <c r="R999" s="256"/>
      <c r="S999" s="256"/>
      <c r="T999" s="256"/>
      <c r="U999" s="256"/>
      <c r="V999" s="220"/>
      <c r="W999" s="220"/>
      <c r="X999" s="220"/>
      <c r="Y999" s="220"/>
      <c r="Z999" s="220"/>
      <c r="AA999" s="220"/>
      <c r="AB999" s="220"/>
      <c r="AC999" s="220"/>
      <c r="AD999" s="220"/>
      <c r="AN999">
        <f>IF(Y984="NA",1,0)</f>
        <v>0</v>
      </c>
      <c r="AX999">
        <f>IF(AB984="NA",1,0)</f>
        <v>0</v>
      </c>
      <c r="BH999">
        <f>IF(W984="NA",1,0)</f>
        <v>0</v>
      </c>
      <c r="BR999">
        <f>IF(X984="NA",1,0)</f>
        <v>0</v>
      </c>
      <c r="CB999">
        <f>IF(V984="NA",1,0)</f>
        <v>0</v>
      </c>
    </row>
    <row r="1000" spans="1:81" ht="15" customHeight="1">
      <c r="A1000" s="71"/>
      <c r="B1000" s="40"/>
      <c r="C1000" s="355"/>
      <c r="D1000" s="280"/>
      <c r="E1000" s="256"/>
      <c r="F1000" s="256"/>
      <c r="G1000" s="281"/>
      <c r="H1000" s="369" t="s">
        <v>540</v>
      </c>
      <c r="I1000" s="267"/>
      <c r="J1000" s="93"/>
      <c r="K1000" s="410" t="s">
        <v>541</v>
      </c>
      <c r="L1000" s="256"/>
      <c r="M1000" s="256"/>
      <c r="N1000" s="256"/>
      <c r="O1000" s="256"/>
      <c r="P1000" s="256"/>
      <c r="Q1000" s="256"/>
      <c r="R1000" s="256"/>
      <c r="S1000" s="256"/>
      <c r="T1000" s="256"/>
      <c r="U1000" s="256"/>
      <c r="V1000" s="220"/>
      <c r="W1000" s="220"/>
      <c r="X1000" s="220"/>
      <c r="Y1000" s="220"/>
      <c r="Z1000" s="220"/>
      <c r="AA1000" s="220"/>
      <c r="AB1000" s="220"/>
      <c r="AC1000" s="220"/>
      <c r="AD1000" s="220"/>
      <c r="AN1000">
        <f>IF(Y984="NA",1,0)</f>
        <v>0</v>
      </c>
      <c r="AX1000">
        <f>IF(AB984="NA",1,0)</f>
        <v>0</v>
      </c>
      <c r="BH1000">
        <f>IF(W984="NA",1,0)</f>
        <v>0</v>
      </c>
      <c r="BR1000">
        <f>IF(X984="NA",1,0)</f>
        <v>0</v>
      </c>
      <c r="CB1000">
        <f>IF(V984="NA",1,0)</f>
        <v>0</v>
      </c>
    </row>
    <row r="1001" spans="1:81" ht="15" customHeight="1">
      <c r="A1001" s="71"/>
      <c r="B1001" s="40"/>
      <c r="C1001" s="355"/>
      <c r="D1001" s="280"/>
      <c r="E1001" s="256"/>
      <c r="F1001" s="256"/>
      <c r="G1001" s="281"/>
      <c r="H1001" s="369" t="s">
        <v>542</v>
      </c>
      <c r="I1001" s="267"/>
      <c r="J1001" s="93"/>
      <c r="K1001" s="410" t="s">
        <v>543</v>
      </c>
      <c r="L1001" s="256"/>
      <c r="M1001" s="256"/>
      <c r="N1001" s="256"/>
      <c r="O1001" s="256"/>
      <c r="P1001" s="256"/>
      <c r="Q1001" s="256"/>
      <c r="R1001" s="256"/>
      <c r="S1001" s="256"/>
      <c r="T1001" s="256"/>
      <c r="U1001" s="256"/>
      <c r="V1001" s="220"/>
      <c r="W1001" s="220"/>
      <c r="X1001" s="220"/>
      <c r="Y1001" s="220"/>
      <c r="Z1001" s="220"/>
      <c r="AA1001" s="220"/>
      <c r="AB1001" s="220"/>
      <c r="AC1001" s="220"/>
      <c r="AD1001" s="220"/>
      <c r="AN1001">
        <f>IF(Y984="NA",1,0)</f>
        <v>0</v>
      </c>
      <c r="AO1001" t="e">
        <f>IF(Y1001/Y984&gt;0.25,1,0)</f>
        <v>#DIV/0!</v>
      </c>
      <c r="AX1001">
        <f>IF(AB984="NA",1,0)</f>
        <v>0</v>
      </c>
      <c r="AY1001" t="e">
        <f>IF(AB1001/AB984&gt;0.25,1,0)</f>
        <v>#DIV/0!</v>
      </c>
      <c r="BH1001">
        <f>IF(W984="NA",1,0)</f>
        <v>0</v>
      </c>
      <c r="BI1001" t="e">
        <f>IF(W1001/W984&gt;0.25,1,0)</f>
        <v>#DIV/0!</v>
      </c>
      <c r="BR1001">
        <f>IF(X984="NA",1,0)</f>
        <v>0</v>
      </c>
      <c r="BS1001" t="e">
        <f>IF(X1001/X984&gt;0.25,1,0)</f>
        <v>#DIV/0!</v>
      </c>
      <c r="CB1001">
        <f>IF(V984="NA",1,0)</f>
        <v>0</v>
      </c>
      <c r="CC1001" t="e">
        <f>IF(V1001/V984&gt;0.25,1,0)</f>
        <v>#DIV/0!</v>
      </c>
    </row>
    <row r="1002" spans="1:81" ht="15" customHeight="1">
      <c r="A1002" s="71"/>
      <c r="B1002" s="40"/>
      <c r="C1002" s="355"/>
      <c r="D1002" s="280"/>
      <c r="E1002" s="256"/>
      <c r="F1002" s="256"/>
      <c r="G1002" s="281"/>
      <c r="H1002" s="369" t="s">
        <v>544</v>
      </c>
      <c r="I1002" s="267"/>
      <c r="J1002" s="94"/>
      <c r="K1002" s="410" t="s">
        <v>262</v>
      </c>
      <c r="L1002" s="256"/>
      <c r="M1002" s="256"/>
      <c r="N1002" s="256"/>
      <c r="O1002" s="256"/>
      <c r="P1002" s="256"/>
      <c r="Q1002" s="256"/>
      <c r="R1002" s="256"/>
      <c r="S1002" s="256"/>
      <c r="T1002" s="256"/>
      <c r="U1002" s="256"/>
      <c r="V1002" s="220"/>
      <c r="W1002" s="220"/>
      <c r="X1002" s="220"/>
      <c r="Y1002" s="220"/>
      <c r="Z1002" s="220"/>
      <c r="AA1002" s="220"/>
      <c r="AB1002" s="220"/>
      <c r="AC1002" s="220"/>
      <c r="AD1002" s="220"/>
      <c r="AN1002">
        <f>IF(Y984="NA",1,0)</f>
        <v>0</v>
      </c>
      <c r="AX1002">
        <f>IF(AB984="NA",1,0)</f>
        <v>0</v>
      </c>
      <c r="BH1002">
        <f>IF(W984="NA",1,0)</f>
        <v>0</v>
      </c>
      <c r="BR1002">
        <f>IF(X984="NA",1,0)</f>
        <v>0</v>
      </c>
      <c r="CB1002">
        <f>IF(V984="NA",1,0)</f>
        <v>0</v>
      </c>
    </row>
    <row r="1003" spans="1:81" ht="15" customHeight="1">
      <c r="A1003" s="71"/>
      <c r="B1003" s="40"/>
      <c r="C1003" s="355"/>
      <c r="D1003" s="280"/>
      <c r="E1003" s="256"/>
      <c r="F1003" s="256"/>
      <c r="G1003" s="281"/>
      <c r="H1003" s="361" t="s">
        <v>545</v>
      </c>
      <c r="I1003" s="267"/>
      <c r="J1003" s="362" t="s">
        <v>546</v>
      </c>
      <c r="K1003" s="266"/>
      <c r="L1003" s="266"/>
      <c r="M1003" s="266"/>
      <c r="N1003" s="266"/>
      <c r="O1003" s="266"/>
      <c r="P1003" s="266"/>
      <c r="Q1003" s="266"/>
      <c r="R1003" s="266"/>
      <c r="S1003" s="266"/>
      <c r="T1003" s="266"/>
      <c r="U1003" s="267"/>
      <c r="V1003" s="220"/>
      <c r="W1003" s="220"/>
      <c r="X1003" s="220"/>
      <c r="Y1003" s="220"/>
      <c r="Z1003" s="220"/>
      <c r="AA1003" s="220"/>
      <c r="AB1003" s="220"/>
      <c r="AC1003" s="220"/>
      <c r="AD1003" s="220"/>
      <c r="AM1003">
        <f>IF(OR(Y1003=SUM(Y1004:Y1008),AND(Y1003="NA",SUM(Y1004:Y1008)=0),AND(Y1003="NS",SUM(Y1004:Y1008)=0)),IF(AND(Y1003="NA",SUM(Y1004:Y1008)=0),"NA",0),1)</f>
        <v>0</v>
      </c>
      <c r="AW1003">
        <f>IF(OR(AB1003=SUM(AB1004:AB1008),AND(AB1003="NA",SUM(AB1004:AB1008)=0),AND(AB1003="NS",SUM(AB1004:AB1008)=0)),IF(AND(AB1003="NA",SUM(AB1004:AB1008)=0),"NA",0),1)</f>
        <v>0</v>
      </c>
      <c r="BG1003">
        <f>IF(OR(W1003=SUM(W1004:W1008),AND(W1003="NA",SUM(W1004:W1008)=0),AND(W1003="NS",SUM(W1004:W1008)=0)),IF(AND(W1003="NA",SUM(W1004:W1008)=0),"NA",0),1)</f>
        <v>0</v>
      </c>
      <c r="BQ1003">
        <f>IF(OR(X1003=SUM(X1004:X1008),AND(X1003="NA",SUM(X1004:X1008)=0),AND(X1003="NS",SUM(X1004:X1008)=0)),IF(AND(X1003="NA",SUM(X1004:X1008)=0),"NA",0),1)</f>
        <v>0</v>
      </c>
      <c r="CA1003">
        <f>IF(OR(V1003=SUM(V1004:V1008),AND(V1003="NA",SUM(V1004:V1008)=0),AND(V1003="NS",SUM(V1004:V1008)=0)),IF(AND(V1003="NA",SUM(V1004:V1008)=0),"NA",0),1)</f>
        <v>0</v>
      </c>
    </row>
    <row r="1004" spans="1:81" ht="15" customHeight="1">
      <c r="A1004" s="71"/>
      <c r="B1004" s="40"/>
      <c r="C1004" s="355"/>
      <c r="D1004" s="280"/>
      <c r="E1004" s="256"/>
      <c r="F1004" s="256"/>
      <c r="G1004" s="281"/>
      <c r="H1004" s="350" t="s">
        <v>547</v>
      </c>
      <c r="I1004" s="267"/>
      <c r="J1004" s="92"/>
      <c r="K1004" s="410" t="s">
        <v>548</v>
      </c>
      <c r="L1004" s="256"/>
      <c r="M1004" s="256"/>
      <c r="N1004" s="256"/>
      <c r="O1004" s="256"/>
      <c r="P1004" s="256"/>
      <c r="Q1004" s="256"/>
      <c r="R1004" s="256"/>
      <c r="S1004" s="256"/>
      <c r="T1004" s="256"/>
      <c r="U1004" s="256"/>
      <c r="V1004" s="220"/>
      <c r="W1004" s="220"/>
      <c r="X1004" s="220"/>
      <c r="Y1004" s="220"/>
      <c r="Z1004" s="220"/>
      <c r="AA1004" s="220"/>
      <c r="AB1004" s="220"/>
      <c r="AC1004" s="220"/>
      <c r="AD1004" s="220"/>
      <c r="AN1004">
        <f>IF(Y1003="NA",1,0)</f>
        <v>0</v>
      </c>
      <c r="AX1004">
        <f>IF(AB1003="NA",1,0)</f>
        <v>0</v>
      </c>
      <c r="BH1004">
        <f>IF(W1003="NA",1,0)</f>
        <v>0</v>
      </c>
      <c r="BR1004">
        <f>IF(X1003="NA",1,0)</f>
        <v>0</v>
      </c>
      <c r="CB1004">
        <f>IF(V1003="NA",1,0)</f>
        <v>0</v>
      </c>
    </row>
    <row r="1005" spans="1:81" ht="15" customHeight="1">
      <c r="A1005" s="71"/>
      <c r="B1005" s="40"/>
      <c r="C1005" s="355"/>
      <c r="D1005" s="280"/>
      <c r="E1005" s="256"/>
      <c r="F1005" s="256"/>
      <c r="G1005" s="281"/>
      <c r="H1005" s="350" t="s">
        <v>549</v>
      </c>
      <c r="I1005" s="267"/>
      <c r="J1005" s="93"/>
      <c r="K1005" s="410" t="s">
        <v>550</v>
      </c>
      <c r="L1005" s="256"/>
      <c r="M1005" s="256"/>
      <c r="N1005" s="256"/>
      <c r="O1005" s="256"/>
      <c r="P1005" s="256"/>
      <c r="Q1005" s="256"/>
      <c r="R1005" s="256"/>
      <c r="S1005" s="256"/>
      <c r="T1005" s="256"/>
      <c r="U1005" s="256"/>
      <c r="V1005" s="220"/>
      <c r="W1005" s="220"/>
      <c r="X1005" s="220"/>
      <c r="Y1005" s="220"/>
      <c r="Z1005" s="220"/>
      <c r="AA1005" s="220"/>
      <c r="AB1005" s="220"/>
      <c r="AC1005" s="220"/>
      <c r="AD1005" s="220"/>
      <c r="AN1005">
        <f>IF(Y1003="NA",1,0)</f>
        <v>0</v>
      </c>
      <c r="AX1005">
        <f>IF(AB1003="NA",1,0)</f>
        <v>0</v>
      </c>
      <c r="BH1005">
        <f>IF(W1003="NA",1,0)</f>
        <v>0</v>
      </c>
      <c r="BR1005">
        <f>IF(X1003="NA",1,0)</f>
        <v>0</v>
      </c>
      <c r="CB1005">
        <f>IF(V1003="NA",1,0)</f>
        <v>0</v>
      </c>
    </row>
    <row r="1006" spans="1:81" ht="15" customHeight="1">
      <c r="A1006" s="71"/>
      <c r="B1006" s="40"/>
      <c r="C1006" s="355"/>
      <c r="D1006" s="280"/>
      <c r="E1006" s="256"/>
      <c r="F1006" s="256"/>
      <c r="G1006" s="281"/>
      <c r="H1006" s="350" t="s">
        <v>551</v>
      </c>
      <c r="I1006" s="267"/>
      <c r="J1006" s="93"/>
      <c r="K1006" s="410" t="s">
        <v>552</v>
      </c>
      <c r="L1006" s="256"/>
      <c r="M1006" s="256"/>
      <c r="N1006" s="256"/>
      <c r="O1006" s="256"/>
      <c r="P1006" s="256"/>
      <c r="Q1006" s="256"/>
      <c r="R1006" s="256"/>
      <c r="S1006" s="256"/>
      <c r="T1006" s="256"/>
      <c r="U1006" s="256"/>
      <c r="V1006" s="220"/>
      <c r="W1006" s="220"/>
      <c r="X1006" s="220"/>
      <c r="Y1006" s="220"/>
      <c r="Z1006" s="220"/>
      <c r="AA1006" s="220"/>
      <c r="AB1006" s="220"/>
      <c r="AC1006" s="220"/>
      <c r="AD1006" s="220"/>
      <c r="AN1006">
        <f>IF(Y1003="NA",1,0)</f>
        <v>0</v>
      </c>
      <c r="AX1006">
        <f>IF(AB1003="NA",1,0)</f>
        <v>0</v>
      </c>
      <c r="BH1006">
        <f>IF(W1003="NA",1,0)</f>
        <v>0</v>
      </c>
      <c r="BR1006">
        <f>IF(X1003="NA",1,0)</f>
        <v>0</v>
      </c>
      <c r="CB1006">
        <f>IF(V1003="NA",1,0)</f>
        <v>0</v>
      </c>
    </row>
    <row r="1007" spans="1:81" ht="15" customHeight="1">
      <c r="A1007" s="71"/>
      <c r="B1007" s="40"/>
      <c r="C1007" s="355"/>
      <c r="D1007" s="280"/>
      <c r="E1007" s="256"/>
      <c r="F1007" s="256"/>
      <c r="G1007" s="281"/>
      <c r="H1007" s="350" t="s">
        <v>553</v>
      </c>
      <c r="I1007" s="267"/>
      <c r="J1007" s="93"/>
      <c r="K1007" s="410" t="s">
        <v>554</v>
      </c>
      <c r="L1007" s="256"/>
      <c r="M1007" s="256"/>
      <c r="N1007" s="256"/>
      <c r="O1007" s="256"/>
      <c r="P1007" s="256"/>
      <c r="Q1007" s="256"/>
      <c r="R1007" s="256"/>
      <c r="S1007" s="256"/>
      <c r="T1007" s="256"/>
      <c r="U1007" s="256"/>
      <c r="V1007" s="220"/>
      <c r="W1007" s="220"/>
      <c r="X1007" s="220"/>
      <c r="Y1007" s="220"/>
      <c r="Z1007" s="220"/>
      <c r="AA1007" s="220"/>
      <c r="AB1007" s="220"/>
      <c r="AC1007" s="220"/>
      <c r="AD1007" s="220"/>
      <c r="AN1007">
        <f>IF(Y1003="NA",1,0)</f>
        <v>0</v>
      </c>
      <c r="AO1007" t="e">
        <f>IF(Y1007/Y1003&gt;0.25,1,0)</f>
        <v>#DIV/0!</v>
      </c>
      <c r="AX1007">
        <f>IF(AB1003="NA",1,0)</f>
        <v>0</v>
      </c>
      <c r="AY1007" t="e">
        <f>IF(AB1007/AB1003&gt;0.25,1,0)</f>
        <v>#DIV/0!</v>
      </c>
      <c r="BH1007">
        <f>IF(W1003="NA",1,0)</f>
        <v>0</v>
      </c>
      <c r="BI1007" t="e">
        <f>IF(W1007/W1003&gt;0.25,1,0)</f>
        <v>#DIV/0!</v>
      </c>
      <c r="BR1007">
        <f>IF(X1003="NA",1,0)</f>
        <v>0</v>
      </c>
      <c r="BS1007" t="e">
        <f>IF(X1007/X1003&gt;0.25,1,0)</f>
        <v>#DIV/0!</v>
      </c>
      <c r="CB1007">
        <f>IF(V1003="NA",1,0)</f>
        <v>0</v>
      </c>
      <c r="CC1007" t="e">
        <f>IF(V1007/V1003&gt;0.25,1,0)</f>
        <v>#DIV/0!</v>
      </c>
    </row>
    <row r="1008" spans="1:81" ht="15" customHeight="1">
      <c r="A1008" s="71"/>
      <c r="B1008" s="40"/>
      <c r="C1008" s="355"/>
      <c r="D1008" s="280"/>
      <c r="E1008" s="256"/>
      <c r="F1008" s="256"/>
      <c r="G1008" s="281"/>
      <c r="H1008" s="350" t="s">
        <v>555</v>
      </c>
      <c r="I1008" s="267"/>
      <c r="J1008" s="94"/>
      <c r="K1008" s="410" t="s">
        <v>262</v>
      </c>
      <c r="L1008" s="256"/>
      <c r="M1008" s="256"/>
      <c r="N1008" s="256"/>
      <c r="O1008" s="256"/>
      <c r="P1008" s="256"/>
      <c r="Q1008" s="256"/>
      <c r="R1008" s="256"/>
      <c r="S1008" s="256"/>
      <c r="T1008" s="256"/>
      <c r="U1008" s="256"/>
      <c r="V1008" s="220"/>
      <c r="W1008" s="220"/>
      <c r="X1008" s="220"/>
      <c r="Y1008" s="220"/>
      <c r="Z1008" s="220"/>
      <c r="AA1008" s="220"/>
      <c r="AB1008" s="220"/>
      <c r="AC1008" s="220"/>
      <c r="AD1008" s="220"/>
      <c r="AN1008">
        <f>IF(Y1003="NA",1,0)</f>
        <v>0</v>
      </c>
      <c r="AX1008">
        <f>IF(AB1003="NA",1,0)</f>
        <v>0</v>
      </c>
      <c r="BH1008">
        <f>IF(W1003="NA",1,0)</f>
        <v>0</v>
      </c>
      <c r="BR1008">
        <f>IF(X1003="NA",1,0)</f>
        <v>0</v>
      </c>
      <c r="CB1008">
        <f>IF(V1003="NA",1,0)</f>
        <v>0</v>
      </c>
    </row>
    <row r="1009" spans="1:81" ht="15" customHeight="1">
      <c r="A1009" s="71"/>
      <c r="B1009" s="40"/>
      <c r="C1009" s="355"/>
      <c r="D1009" s="280"/>
      <c r="E1009" s="256"/>
      <c r="F1009" s="256"/>
      <c r="G1009" s="281"/>
      <c r="H1009" s="361" t="s">
        <v>556</v>
      </c>
      <c r="I1009" s="267"/>
      <c r="J1009" s="362" t="s">
        <v>557</v>
      </c>
      <c r="K1009" s="266"/>
      <c r="L1009" s="266"/>
      <c r="M1009" s="266"/>
      <c r="N1009" s="266"/>
      <c r="O1009" s="266"/>
      <c r="P1009" s="266"/>
      <c r="Q1009" s="266"/>
      <c r="R1009" s="266"/>
      <c r="S1009" s="266"/>
      <c r="T1009" s="266"/>
      <c r="U1009" s="267"/>
      <c r="V1009" s="220"/>
      <c r="W1009" s="220"/>
      <c r="X1009" s="220"/>
      <c r="Y1009" s="220"/>
      <c r="Z1009" s="220"/>
      <c r="AA1009" s="220"/>
      <c r="AB1009" s="220"/>
      <c r="AC1009" s="220"/>
      <c r="AD1009" s="220"/>
    </row>
    <row r="1010" spans="1:81" ht="15" customHeight="1">
      <c r="A1010" s="71"/>
      <c r="B1010" s="40"/>
      <c r="C1010" s="355"/>
      <c r="D1010" s="280"/>
      <c r="E1010" s="256"/>
      <c r="F1010" s="256"/>
      <c r="G1010" s="281"/>
      <c r="H1010" s="361" t="s">
        <v>558</v>
      </c>
      <c r="I1010" s="267"/>
      <c r="J1010" s="362" t="s">
        <v>559</v>
      </c>
      <c r="K1010" s="266"/>
      <c r="L1010" s="266"/>
      <c r="M1010" s="266"/>
      <c r="N1010" s="266"/>
      <c r="O1010" s="266"/>
      <c r="P1010" s="266"/>
      <c r="Q1010" s="266"/>
      <c r="R1010" s="266"/>
      <c r="S1010" s="266"/>
      <c r="T1010" s="266"/>
      <c r="U1010" s="267"/>
      <c r="V1010" s="220"/>
      <c r="W1010" s="220"/>
      <c r="X1010" s="220"/>
      <c r="Y1010" s="220"/>
      <c r="Z1010" s="220"/>
      <c r="AA1010" s="220"/>
      <c r="AB1010" s="220"/>
      <c r="AC1010" s="220"/>
      <c r="AD1010" s="220"/>
    </row>
    <row r="1011" spans="1:81" ht="15" customHeight="1">
      <c r="A1011" s="71"/>
      <c r="B1011" s="40"/>
      <c r="C1011" s="355"/>
      <c r="D1011" s="280"/>
      <c r="E1011" s="256"/>
      <c r="F1011" s="256"/>
      <c r="G1011" s="281"/>
      <c r="H1011" s="361" t="s">
        <v>560</v>
      </c>
      <c r="I1011" s="267"/>
      <c r="J1011" s="362" t="s">
        <v>561</v>
      </c>
      <c r="K1011" s="266"/>
      <c r="L1011" s="266"/>
      <c r="M1011" s="266"/>
      <c r="N1011" s="266"/>
      <c r="O1011" s="266"/>
      <c r="P1011" s="266"/>
      <c r="Q1011" s="266"/>
      <c r="R1011" s="266"/>
      <c r="S1011" s="266"/>
      <c r="T1011" s="266"/>
      <c r="U1011" s="267"/>
      <c r="V1011" s="220"/>
      <c r="W1011" s="220"/>
      <c r="X1011" s="220"/>
      <c r="Y1011" s="220"/>
      <c r="Z1011" s="220"/>
      <c r="AA1011" s="220"/>
      <c r="AB1011" s="220"/>
      <c r="AC1011" s="220"/>
      <c r="AD1011" s="220"/>
      <c r="AM1011">
        <f>IF(OR(Y1011=SUM(Y1012:Y1014),AND(Y1011="NA",SUM(Y1012:Y1014)=0),AND(Y1011="NS",SUM(Y1012:Y1014)=0)),IF(AND(Y1011="NA",SUM(Y1012:Y1014)=0),"NA",0),1)</f>
        <v>0</v>
      </c>
      <c r="AW1011">
        <f>IF(OR(AB1011=SUM(AB1012:AB1014),AND(AB1011="NA",SUM(AB1012:AB1014)=0),AND(AB1011="NS",SUM(AB1012:AB1014)=0)),IF(AND(AB1011="NA",SUM(AB1012:AB1014)=0),"NA",0),1)</f>
        <v>0</v>
      </c>
      <c r="BG1011">
        <f>IF(OR(W1011=SUM(W1012:W1014),AND(W1011="NA",SUM(W1012:W1014)=0),AND(W1011="NS",SUM(W1012:W1014)=0)),IF(AND(W1011="NA",SUM(W1012:W1014)=0),"NA",0),1)</f>
        <v>0</v>
      </c>
      <c r="BQ1011">
        <f>IF(OR(X1011=SUM(X1012:X1014),AND(X1011="NA",SUM(X1012:X1014)=0),AND(X1011="NS",SUM(X1012:X1014)=0)),IF(AND(X1011="NA",SUM(X1012:X1014)=0),"NA",0),1)</f>
        <v>0</v>
      </c>
      <c r="CA1011">
        <f>IF(OR(V1011=SUM(V1012:V1014),AND(V1011="NA",SUM(V1012:V1014)=0),AND(V1011="NS",SUM(V1012:V1014)=0)),IF(AND(V1011="NA",SUM(V1012:V1014)=0),"NA",0),1)</f>
        <v>0</v>
      </c>
    </row>
    <row r="1012" spans="1:81" ht="24" customHeight="1">
      <c r="A1012" s="71"/>
      <c r="B1012" s="40"/>
      <c r="C1012" s="355"/>
      <c r="D1012" s="280"/>
      <c r="E1012" s="256"/>
      <c r="F1012" s="256"/>
      <c r="G1012" s="281"/>
      <c r="H1012" s="369" t="s">
        <v>562</v>
      </c>
      <c r="I1012" s="267"/>
      <c r="J1012" s="92"/>
      <c r="K1012" s="410" t="s">
        <v>563</v>
      </c>
      <c r="L1012" s="256"/>
      <c r="M1012" s="256"/>
      <c r="N1012" s="256"/>
      <c r="O1012" s="256"/>
      <c r="P1012" s="256"/>
      <c r="Q1012" s="256"/>
      <c r="R1012" s="256"/>
      <c r="S1012" s="256"/>
      <c r="T1012" s="256"/>
      <c r="U1012" s="256"/>
      <c r="V1012" s="220"/>
      <c r="W1012" s="220"/>
      <c r="X1012" s="220"/>
      <c r="Y1012" s="220"/>
      <c r="Z1012" s="220"/>
      <c r="AA1012" s="220"/>
      <c r="AB1012" s="220"/>
      <c r="AC1012" s="220"/>
      <c r="AD1012" s="220"/>
      <c r="AN1012">
        <f>IF(Y1011="NA",1,0)</f>
        <v>0</v>
      </c>
      <c r="AX1012">
        <f>IF(AB1011="NA",1,0)</f>
        <v>0</v>
      </c>
      <c r="BH1012">
        <f>IF(W1011="NA",1,0)</f>
        <v>0</v>
      </c>
      <c r="BR1012">
        <f>IF(X1011="NA",1,0)</f>
        <v>0</v>
      </c>
      <c r="CB1012">
        <f>IF(V1011="NA",1,0)</f>
        <v>0</v>
      </c>
    </row>
    <row r="1013" spans="1:81" ht="15" customHeight="1">
      <c r="A1013" s="71"/>
      <c r="B1013" s="40"/>
      <c r="C1013" s="355"/>
      <c r="D1013" s="280"/>
      <c r="E1013" s="256"/>
      <c r="F1013" s="256"/>
      <c r="G1013" s="281"/>
      <c r="H1013" s="369" t="s">
        <v>564</v>
      </c>
      <c r="I1013" s="267"/>
      <c r="J1013" s="93"/>
      <c r="K1013" s="410" t="s">
        <v>565</v>
      </c>
      <c r="L1013" s="256"/>
      <c r="M1013" s="256"/>
      <c r="N1013" s="256"/>
      <c r="O1013" s="256"/>
      <c r="P1013" s="256"/>
      <c r="Q1013" s="256"/>
      <c r="R1013" s="256"/>
      <c r="S1013" s="256"/>
      <c r="T1013" s="256"/>
      <c r="U1013" s="256"/>
      <c r="V1013" s="220"/>
      <c r="W1013" s="220"/>
      <c r="X1013" s="220"/>
      <c r="Y1013" s="220"/>
      <c r="Z1013" s="220"/>
      <c r="AA1013" s="220"/>
      <c r="AB1013" s="220"/>
      <c r="AC1013" s="220"/>
      <c r="AD1013" s="220"/>
      <c r="AN1013">
        <f>IF(Y1011="NA",1,0)</f>
        <v>0</v>
      </c>
      <c r="AO1013" t="e">
        <f>IF(Y1013/Y1011&gt;0.25,1,0)</f>
        <v>#DIV/0!</v>
      </c>
      <c r="AX1013">
        <f>IF(AB1011="NA",1,0)</f>
        <v>0</v>
      </c>
      <c r="AY1013" t="e">
        <f>IF(AB1013/AB1011&gt;0.25,1,0)</f>
        <v>#DIV/0!</v>
      </c>
      <c r="BH1013">
        <f>IF(W1011="NA",1,0)</f>
        <v>0</v>
      </c>
      <c r="BI1013" t="e">
        <f>IF(W1013/W1011&gt;0.25,1,0)</f>
        <v>#DIV/0!</v>
      </c>
      <c r="BR1013">
        <f>IF(X1011="NA",1,0)</f>
        <v>0</v>
      </c>
      <c r="BS1013" t="e">
        <f>IF(X1013/X1011&gt;0.25,1,0)</f>
        <v>#DIV/0!</v>
      </c>
      <c r="CB1013">
        <f>IF(V1011="NA",1,0)</f>
        <v>0</v>
      </c>
      <c r="CC1013" t="e">
        <f>IF(V1013/V1011&gt;0.25,1,0)</f>
        <v>#DIV/0!</v>
      </c>
    </row>
    <row r="1014" spans="1:81" ht="15" customHeight="1">
      <c r="A1014" s="71"/>
      <c r="B1014" s="40"/>
      <c r="C1014" s="355"/>
      <c r="D1014" s="280"/>
      <c r="E1014" s="256"/>
      <c r="F1014" s="256"/>
      <c r="G1014" s="281"/>
      <c r="H1014" s="369" t="s">
        <v>566</v>
      </c>
      <c r="I1014" s="267"/>
      <c r="J1014" s="94"/>
      <c r="K1014" s="410" t="s">
        <v>262</v>
      </c>
      <c r="L1014" s="256"/>
      <c r="M1014" s="256"/>
      <c r="N1014" s="256"/>
      <c r="O1014" s="256"/>
      <c r="P1014" s="256"/>
      <c r="Q1014" s="256"/>
      <c r="R1014" s="256"/>
      <c r="S1014" s="256"/>
      <c r="T1014" s="256"/>
      <c r="U1014" s="256"/>
      <c r="V1014" s="220"/>
      <c r="W1014" s="220"/>
      <c r="X1014" s="220"/>
      <c r="Y1014" s="220"/>
      <c r="Z1014" s="220"/>
      <c r="AA1014" s="220"/>
      <c r="AB1014" s="220"/>
      <c r="AC1014" s="220"/>
      <c r="AD1014" s="220"/>
      <c r="AN1014">
        <f>IF(Y1011="NA",1,0)</f>
        <v>0</v>
      </c>
      <c r="AX1014">
        <f>IF(AB1011="NA",1,0)</f>
        <v>0</v>
      </c>
      <c r="BH1014">
        <f>IF(W1011="NA",1,0)</f>
        <v>0</v>
      </c>
      <c r="BR1014">
        <f>IF(X1011="NA",1,0)</f>
        <v>0</v>
      </c>
      <c r="CB1014">
        <f>IF(V1011="NA",1,0)</f>
        <v>0</v>
      </c>
    </row>
    <row r="1015" spans="1:81" ht="15" customHeight="1">
      <c r="A1015" s="71"/>
      <c r="B1015" s="40"/>
      <c r="C1015" s="355"/>
      <c r="D1015" s="280"/>
      <c r="E1015" s="256"/>
      <c r="F1015" s="256"/>
      <c r="G1015" s="281"/>
      <c r="H1015" s="361" t="s">
        <v>567</v>
      </c>
      <c r="I1015" s="267"/>
      <c r="J1015" s="362" t="s">
        <v>568</v>
      </c>
      <c r="K1015" s="266"/>
      <c r="L1015" s="266"/>
      <c r="M1015" s="266"/>
      <c r="N1015" s="266"/>
      <c r="O1015" s="266"/>
      <c r="P1015" s="266"/>
      <c r="Q1015" s="266"/>
      <c r="R1015" s="266"/>
      <c r="S1015" s="266"/>
      <c r="T1015" s="266"/>
      <c r="U1015" s="267"/>
      <c r="V1015" s="220"/>
      <c r="W1015" s="220"/>
      <c r="X1015" s="220"/>
      <c r="Y1015" s="220"/>
      <c r="Z1015" s="220"/>
      <c r="AA1015" s="220"/>
      <c r="AB1015" s="220"/>
      <c r="AC1015" s="220"/>
      <c r="AD1015" s="220"/>
    </row>
    <row r="1016" spans="1:81" ht="15" customHeight="1">
      <c r="A1016" s="71"/>
      <c r="B1016" s="40"/>
      <c r="C1016" s="355"/>
      <c r="D1016" s="280"/>
      <c r="E1016" s="256"/>
      <c r="F1016" s="256"/>
      <c r="G1016" s="281"/>
      <c r="H1016" s="361" t="s">
        <v>569</v>
      </c>
      <c r="I1016" s="267"/>
      <c r="J1016" s="362" t="s">
        <v>570</v>
      </c>
      <c r="K1016" s="266"/>
      <c r="L1016" s="266"/>
      <c r="M1016" s="266"/>
      <c r="N1016" s="266"/>
      <c r="O1016" s="266"/>
      <c r="P1016" s="266"/>
      <c r="Q1016" s="266"/>
      <c r="R1016" s="266"/>
      <c r="S1016" s="266"/>
      <c r="T1016" s="266"/>
      <c r="U1016" s="267"/>
      <c r="V1016" s="220"/>
      <c r="W1016" s="220"/>
      <c r="X1016" s="220"/>
      <c r="Y1016" s="220"/>
      <c r="Z1016" s="220"/>
      <c r="AA1016" s="220"/>
      <c r="AB1016" s="220"/>
      <c r="AC1016" s="220"/>
      <c r="AD1016" s="220"/>
    </row>
    <row r="1017" spans="1:81" ht="15" customHeight="1">
      <c r="A1017" s="71"/>
      <c r="B1017" s="40"/>
      <c r="C1017" s="355"/>
      <c r="D1017" s="282"/>
      <c r="E1017" s="272"/>
      <c r="F1017" s="272"/>
      <c r="G1017" s="283"/>
      <c r="H1017" s="361" t="s">
        <v>571</v>
      </c>
      <c r="I1017" s="267"/>
      <c r="J1017" s="362" t="s">
        <v>572</v>
      </c>
      <c r="K1017" s="266"/>
      <c r="L1017" s="266"/>
      <c r="M1017" s="266"/>
      <c r="N1017" s="266"/>
      <c r="O1017" s="266"/>
      <c r="P1017" s="266"/>
      <c r="Q1017" s="266"/>
      <c r="R1017" s="266"/>
      <c r="S1017" s="266"/>
      <c r="T1017" s="266"/>
      <c r="U1017" s="267"/>
      <c r="V1017" s="220"/>
      <c r="W1017" s="220"/>
      <c r="X1017" s="220"/>
      <c r="Y1017" s="220"/>
      <c r="Z1017" s="220"/>
      <c r="AA1017" s="220"/>
      <c r="AB1017" s="220"/>
      <c r="AC1017" s="220"/>
      <c r="AD1017" s="220"/>
    </row>
    <row r="1018" spans="1:81" ht="15" customHeight="1">
      <c r="A1018" s="71"/>
      <c r="B1018" s="40"/>
      <c r="C1018" s="368" t="s">
        <v>573</v>
      </c>
      <c r="D1018" s="411" t="s">
        <v>574</v>
      </c>
      <c r="E1018" s="278"/>
      <c r="F1018" s="278"/>
      <c r="G1018" s="279"/>
      <c r="H1018" s="361" t="s">
        <v>575</v>
      </c>
      <c r="I1018" s="267"/>
      <c r="J1018" s="362" t="s">
        <v>576</v>
      </c>
      <c r="K1018" s="266"/>
      <c r="L1018" s="266"/>
      <c r="M1018" s="266"/>
      <c r="N1018" s="266"/>
      <c r="O1018" s="266"/>
      <c r="P1018" s="266"/>
      <c r="Q1018" s="266"/>
      <c r="R1018" s="266"/>
      <c r="S1018" s="266"/>
      <c r="T1018" s="266"/>
      <c r="U1018" s="267"/>
      <c r="V1018" s="220"/>
      <c r="W1018" s="220"/>
      <c r="X1018" s="220"/>
      <c r="Y1018" s="220"/>
      <c r="Z1018" s="220"/>
      <c r="AA1018" s="220"/>
      <c r="AB1018" s="220"/>
      <c r="AC1018" s="220"/>
      <c r="AD1018" s="220"/>
    </row>
    <row r="1019" spans="1:81" ht="15" customHeight="1">
      <c r="A1019" s="71"/>
      <c r="B1019" s="40"/>
      <c r="C1019" s="355"/>
      <c r="D1019" s="280"/>
      <c r="E1019" s="256"/>
      <c r="F1019" s="256"/>
      <c r="G1019" s="281"/>
      <c r="H1019" s="361" t="s">
        <v>577</v>
      </c>
      <c r="I1019" s="267"/>
      <c r="J1019" s="362" t="s">
        <v>578</v>
      </c>
      <c r="K1019" s="266"/>
      <c r="L1019" s="266"/>
      <c r="M1019" s="266"/>
      <c r="N1019" s="266"/>
      <c r="O1019" s="266"/>
      <c r="P1019" s="266"/>
      <c r="Q1019" s="266"/>
      <c r="R1019" s="266"/>
      <c r="S1019" s="266"/>
      <c r="T1019" s="266"/>
      <c r="U1019" s="267"/>
      <c r="V1019" s="220"/>
      <c r="W1019" s="220"/>
      <c r="X1019" s="220"/>
      <c r="Y1019" s="220"/>
      <c r="Z1019" s="220"/>
      <c r="AA1019" s="220"/>
      <c r="AB1019" s="220"/>
      <c r="AC1019" s="220"/>
      <c r="AD1019" s="220"/>
    </row>
    <row r="1020" spans="1:81" ht="15" customHeight="1">
      <c r="A1020" s="71"/>
      <c r="B1020" s="40"/>
      <c r="C1020" s="355"/>
      <c r="D1020" s="282"/>
      <c r="E1020" s="272"/>
      <c r="F1020" s="272"/>
      <c r="G1020" s="283"/>
      <c r="H1020" s="361" t="s">
        <v>579</v>
      </c>
      <c r="I1020" s="267"/>
      <c r="J1020" s="362" t="s">
        <v>580</v>
      </c>
      <c r="K1020" s="266"/>
      <c r="L1020" s="266"/>
      <c r="M1020" s="266"/>
      <c r="N1020" s="266"/>
      <c r="O1020" s="266"/>
      <c r="P1020" s="266"/>
      <c r="Q1020" s="266"/>
      <c r="R1020" s="266"/>
      <c r="S1020" s="266"/>
      <c r="T1020" s="266"/>
      <c r="U1020" s="267"/>
      <c r="V1020" s="220"/>
      <c r="W1020" s="220"/>
      <c r="X1020" s="220"/>
      <c r="Y1020" s="220"/>
      <c r="Z1020" s="220"/>
      <c r="AA1020" s="220"/>
      <c r="AB1020" s="220"/>
      <c r="AC1020" s="220"/>
      <c r="AD1020" s="220"/>
    </row>
    <row r="1021" spans="1:81" ht="15" customHeight="1">
      <c r="A1021" s="71"/>
      <c r="B1021" s="40"/>
      <c r="C1021" s="368" t="s">
        <v>581</v>
      </c>
      <c r="D1021" s="411" t="s">
        <v>582</v>
      </c>
      <c r="E1021" s="278"/>
      <c r="F1021" s="278"/>
      <c r="G1021" s="279"/>
      <c r="H1021" s="361" t="s">
        <v>583</v>
      </c>
      <c r="I1021" s="267"/>
      <c r="J1021" s="362" t="s">
        <v>584</v>
      </c>
      <c r="K1021" s="266"/>
      <c r="L1021" s="266"/>
      <c r="M1021" s="266"/>
      <c r="N1021" s="266"/>
      <c r="O1021" s="266"/>
      <c r="P1021" s="266"/>
      <c r="Q1021" s="266"/>
      <c r="R1021" s="266"/>
      <c r="S1021" s="266"/>
      <c r="T1021" s="266"/>
      <c r="U1021" s="267"/>
      <c r="V1021" s="220"/>
      <c r="W1021" s="220"/>
      <c r="X1021" s="220"/>
      <c r="Y1021" s="220"/>
      <c r="Z1021" s="220"/>
      <c r="AA1021" s="220"/>
      <c r="AB1021" s="220"/>
      <c r="AC1021" s="220"/>
      <c r="AD1021" s="220"/>
      <c r="AM1021">
        <f>IF(OR(Y1021=SUM(Y1022:Y1028),AND(Y1021="NA",SUM(Y1022:Y1028)=0),AND(Y1021="NS",SUM(Y1022:Y1028)=0)),IF(AND(Y1021="NA",SUM(Y1022:Y1028)=0),"NA",0),1)</f>
        <v>0</v>
      </c>
      <c r="AW1021">
        <f>IF(OR(AB1021=SUM(AB1022:AB1028),AND(AB1021="NA",SUM(AB1022:AB1028)=0),AND(AB1021="NS",SUM(AB1022:AB1028)=0)),IF(AND(AB1021="NA",SUM(AB1022:AB1028)=0),"NA",0),1)</f>
        <v>0</v>
      </c>
      <c r="BG1021">
        <f>IF(OR(W1021=SUM(W1022:W1028),AND(W1021="NA",SUM(W1022:W1028)=0),AND(W1021="NS",SUM(W1022:W1028)=0)),IF(AND(W1021="NA",SUM(W1022:W1028)=0),"NA",0),1)</f>
        <v>0</v>
      </c>
      <c r="BQ1021">
        <f>IF(OR(X1021=SUM(X1022:X1028),AND(X1021="NA",SUM(X1022:X1028)=0),AND(X1021="NS",SUM(X1022:X1028)=0)),IF(AND(X1021="NA",SUM(X1022:X1028)=0),"NA",0),1)</f>
        <v>0</v>
      </c>
      <c r="CA1021">
        <f>IF(OR(V1021=SUM(V1022:V1028),AND(V1021="NA",SUM(V1022:V1028)=0),AND(V1021="NS",SUM(V1022:V1028)=0)),IF(AND(V1021="NA",SUM(V1022:V1028)=0),"NA",0),1)</f>
        <v>0</v>
      </c>
    </row>
    <row r="1022" spans="1:81" ht="15" customHeight="1">
      <c r="A1022" s="71"/>
      <c r="B1022" s="40"/>
      <c r="C1022" s="355"/>
      <c r="D1022" s="280"/>
      <c r="E1022" s="256"/>
      <c r="F1022" s="256"/>
      <c r="G1022" s="281"/>
      <c r="H1022" s="350" t="s">
        <v>585</v>
      </c>
      <c r="I1022" s="267"/>
      <c r="J1022" s="92"/>
      <c r="K1022" s="410" t="s">
        <v>586</v>
      </c>
      <c r="L1022" s="256"/>
      <c r="M1022" s="256"/>
      <c r="N1022" s="256"/>
      <c r="O1022" s="256"/>
      <c r="P1022" s="256"/>
      <c r="Q1022" s="256"/>
      <c r="R1022" s="256"/>
      <c r="S1022" s="256"/>
      <c r="T1022" s="256"/>
      <c r="U1022" s="256"/>
      <c r="V1022" s="220"/>
      <c r="W1022" s="220"/>
      <c r="X1022" s="220"/>
      <c r="Y1022" s="220"/>
      <c r="Z1022" s="220"/>
      <c r="AA1022" s="220"/>
      <c r="AB1022" s="220"/>
      <c r="AC1022" s="220"/>
      <c r="AD1022" s="220"/>
      <c r="AN1022">
        <f>IF(Y1021="NA",1,0)</f>
        <v>0</v>
      </c>
      <c r="AX1022">
        <f>IF(AB1021="NA",1,0)</f>
        <v>0</v>
      </c>
      <c r="BH1022">
        <f>IF(W1021="NA",1,0)</f>
        <v>0</v>
      </c>
      <c r="BR1022">
        <f>IF(X1021="NA",1,0)</f>
        <v>0</v>
      </c>
      <c r="CB1022">
        <f>IF(V1021="NA",1,0)</f>
        <v>0</v>
      </c>
    </row>
    <row r="1023" spans="1:81" ht="15" customHeight="1">
      <c r="A1023" s="71"/>
      <c r="B1023" s="40"/>
      <c r="C1023" s="355"/>
      <c r="D1023" s="280"/>
      <c r="E1023" s="256"/>
      <c r="F1023" s="256"/>
      <c r="G1023" s="281"/>
      <c r="H1023" s="350" t="s">
        <v>587</v>
      </c>
      <c r="I1023" s="267"/>
      <c r="J1023" s="93"/>
      <c r="K1023" s="410" t="s">
        <v>588</v>
      </c>
      <c r="L1023" s="256"/>
      <c r="M1023" s="256"/>
      <c r="N1023" s="256"/>
      <c r="O1023" s="256"/>
      <c r="P1023" s="256"/>
      <c r="Q1023" s="256"/>
      <c r="R1023" s="256"/>
      <c r="S1023" s="256"/>
      <c r="T1023" s="256"/>
      <c r="U1023" s="256"/>
      <c r="V1023" s="220"/>
      <c r="W1023" s="220"/>
      <c r="X1023" s="220"/>
      <c r="Y1023" s="220"/>
      <c r="Z1023" s="220"/>
      <c r="AA1023" s="220"/>
      <c r="AB1023" s="220"/>
      <c r="AC1023" s="220"/>
      <c r="AD1023" s="220"/>
      <c r="AN1023">
        <f>IF(Y1021="NA",1,0)</f>
        <v>0</v>
      </c>
      <c r="AX1023">
        <f>IF(AB1021="NA",1,0)</f>
        <v>0</v>
      </c>
      <c r="BH1023">
        <f>IF(W1021="NA",1,0)</f>
        <v>0</v>
      </c>
      <c r="BR1023">
        <f>IF(X1021="NA",1,0)</f>
        <v>0</v>
      </c>
      <c r="CB1023">
        <f>IF(V1021="NA",1,0)</f>
        <v>0</v>
      </c>
    </row>
    <row r="1024" spans="1:81" ht="15" customHeight="1">
      <c r="A1024" s="71"/>
      <c r="B1024" s="40"/>
      <c r="C1024" s="355"/>
      <c r="D1024" s="280"/>
      <c r="E1024" s="256"/>
      <c r="F1024" s="256"/>
      <c r="G1024" s="281"/>
      <c r="H1024" s="350" t="s">
        <v>589</v>
      </c>
      <c r="I1024" s="267"/>
      <c r="J1024" s="93"/>
      <c r="K1024" s="410" t="s">
        <v>590</v>
      </c>
      <c r="L1024" s="256"/>
      <c r="M1024" s="256"/>
      <c r="N1024" s="256"/>
      <c r="O1024" s="256"/>
      <c r="P1024" s="256"/>
      <c r="Q1024" s="256"/>
      <c r="R1024" s="256"/>
      <c r="S1024" s="256"/>
      <c r="T1024" s="256"/>
      <c r="U1024" s="256"/>
      <c r="V1024" s="220"/>
      <c r="W1024" s="220"/>
      <c r="X1024" s="220"/>
      <c r="Y1024" s="220"/>
      <c r="Z1024" s="220"/>
      <c r="AA1024" s="220"/>
      <c r="AB1024" s="220"/>
      <c r="AC1024" s="220"/>
      <c r="AD1024" s="220"/>
      <c r="AN1024">
        <f>IF(Y1021="NA",1,0)</f>
        <v>0</v>
      </c>
      <c r="AX1024">
        <f>IF(AB1021="NA",1,0)</f>
        <v>0</v>
      </c>
      <c r="BH1024">
        <f>IF(W1021="NA",1,0)</f>
        <v>0</v>
      </c>
      <c r="BR1024">
        <f>IF(X1021="NA",1,0)</f>
        <v>0</v>
      </c>
      <c r="CB1024">
        <f>IF(V1021="NA",1,0)</f>
        <v>0</v>
      </c>
    </row>
    <row r="1025" spans="1:81" ht="15" customHeight="1">
      <c r="A1025" s="71"/>
      <c r="B1025" s="40"/>
      <c r="C1025" s="355"/>
      <c r="D1025" s="280"/>
      <c r="E1025" s="256"/>
      <c r="F1025" s="256"/>
      <c r="G1025" s="281"/>
      <c r="H1025" s="350" t="s">
        <v>591</v>
      </c>
      <c r="I1025" s="267"/>
      <c r="J1025" s="93"/>
      <c r="K1025" s="410" t="s">
        <v>592</v>
      </c>
      <c r="L1025" s="256"/>
      <c r="M1025" s="256"/>
      <c r="N1025" s="256"/>
      <c r="O1025" s="256"/>
      <c r="P1025" s="256"/>
      <c r="Q1025" s="256"/>
      <c r="R1025" s="256"/>
      <c r="S1025" s="256"/>
      <c r="T1025" s="256"/>
      <c r="U1025" s="256"/>
      <c r="V1025" s="220"/>
      <c r="W1025" s="220"/>
      <c r="X1025" s="220"/>
      <c r="Y1025" s="220"/>
      <c r="Z1025" s="220"/>
      <c r="AA1025" s="220"/>
      <c r="AB1025" s="220"/>
      <c r="AC1025" s="220"/>
      <c r="AD1025" s="220"/>
      <c r="AN1025">
        <f>IF(Y1021="NA",1,0)</f>
        <v>0</v>
      </c>
      <c r="AX1025">
        <f>IF(AB1021="NA",1,0)</f>
        <v>0</v>
      </c>
      <c r="BH1025">
        <f>IF(W1021="NA",1,0)</f>
        <v>0</v>
      </c>
      <c r="BR1025">
        <f>IF(X1021="NA",1,0)</f>
        <v>0</v>
      </c>
      <c r="CB1025">
        <f>IF(V1021="NA",1,0)</f>
        <v>0</v>
      </c>
    </row>
    <row r="1026" spans="1:81" ht="15" customHeight="1">
      <c r="A1026" s="71"/>
      <c r="B1026" s="40"/>
      <c r="C1026" s="355"/>
      <c r="D1026" s="280"/>
      <c r="E1026" s="256"/>
      <c r="F1026" s="256"/>
      <c r="G1026" s="281"/>
      <c r="H1026" s="350" t="s">
        <v>593</v>
      </c>
      <c r="I1026" s="267"/>
      <c r="J1026" s="93"/>
      <c r="K1026" s="410" t="s">
        <v>594</v>
      </c>
      <c r="L1026" s="256"/>
      <c r="M1026" s="256"/>
      <c r="N1026" s="256"/>
      <c r="O1026" s="256"/>
      <c r="P1026" s="256"/>
      <c r="Q1026" s="256"/>
      <c r="R1026" s="256"/>
      <c r="S1026" s="256"/>
      <c r="T1026" s="256"/>
      <c r="U1026" s="256"/>
      <c r="V1026" s="220"/>
      <c r="W1026" s="220"/>
      <c r="X1026" s="220"/>
      <c r="Y1026" s="220"/>
      <c r="Z1026" s="220"/>
      <c r="AA1026" s="220"/>
      <c r="AB1026" s="220"/>
      <c r="AC1026" s="220"/>
      <c r="AD1026" s="220"/>
      <c r="AN1026">
        <f>IF(Y1021="NA",1,0)</f>
        <v>0</v>
      </c>
      <c r="AX1026">
        <f>IF(AB1021="NA",1,0)</f>
        <v>0</v>
      </c>
      <c r="BH1026">
        <f>IF(W1021="NA",1,0)</f>
        <v>0</v>
      </c>
      <c r="BR1026">
        <f>IF(X1021="NA",1,0)</f>
        <v>0</v>
      </c>
      <c r="CB1026">
        <f>IF(V1021="NA",1,0)</f>
        <v>0</v>
      </c>
    </row>
    <row r="1027" spans="1:81" ht="15" customHeight="1">
      <c r="A1027" s="71"/>
      <c r="B1027" s="40"/>
      <c r="C1027" s="355"/>
      <c r="D1027" s="280"/>
      <c r="E1027" s="256"/>
      <c r="F1027" s="256"/>
      <c r="G1027" s="281"/>
      <c r="H1027" s="350" t="s">
        <v>595</v>
      </c>
      <c r="I1027" s="267"/>
      <c r="J1027" s="93"/>
      <c r="K1027" s="410" t="s">
        <v>596</v>
      </c>
      <c r="L1027" s="256"/>
      <c r="M1027" s="256"/>
      <c r="N1027" s="256"/>
      <c r="O1027" s="256"/>
      <c r="P1027" s="256"/>
      <c r="Q1027" s="256"/>
      <c r="R1027" s="256"/>
      <c r="S1027" s="256"/>
      <c r="T1027" s="256"/>
      <c r="U1027" s="256"/>
      <c r="V1027" s="220"/>
      <c r="W1027" s="220"/>
      <c r="X1027" s="220"/>
      <c r="Y1027" s="220"/>
      <c r="Z1027" s="220"/>
      <c r="AA1027" s="220"/>
      <c r="AB1027" s="220"/>
      <c r="AC1027" s="220"/>
      <c r="AD1027" s="220"/>
      <c r="AN1027">
        <f>IF(Y1021="NA",1,0)</f>
        <v>0</v>
      </c>
      <c r="AO1027" t="e">
        <f>IF(Y1027/Y1021&gt;0.25,1,0)</f>
        <v>#DIV/0!</v>
      </c>
      <c r="AX1027">
        <f>IF(AB1021="NA",1,0)</f>
        <v>0</v>
      </c>
      <c r="AY1027" t="e">
        <f>IF(AB1027/AB1021&gt;0.25,1,0)</f>
        <v>#DIV/0!</v>
      </c>
      <c r="BH1027">
        <f>IF(W1021="NA",1,0)</f>
        <v>0</v>
      </c>
      <c r="BI1027" t="e">
        <f>IF(W1027/W1021&gt;0.25,1,0)</f>
        <v>#DIV/0!</v>
      </c>
      <c r="BR1027">
        <f>IF(X1021="NA",1,0)</f>
        <v>0</v>
      </c>
      <c r="BS1027" t="e">
        <f>IF(X1027/X1021&gt;0.25,1,0)</f>
        <v>#DIV/0!</v>
      </c>
      <c r="CB1027">
        <f>IF(V1021="NA",1,0)</f>
        <v>0</v>
      </c>
      <c r="CC1027" t="e">
        <f>IF(V1027/V1021&gt;0.25,1,0)</f>
        <v>#DIV/0!</v>
      </c>
    </row>
    <row r="1028" spans="1:81" ht="15" customHeight="1">
      <c r="A1028" s="71"/>
      <c r="B1028" s="40"/>
      <c r="C1028" s="355"/>
      <c r="D1028" s="280"/>
      <c r="E1028" s="256"/>
      <c r="F1028" s="256"/>
      <c r="G1028" s="281"/>
      <c r="H1028" s="350" t="s">
        <v>597</v>
      </c>
      <c r="I1028" s="267"/>
      <c r="J1028" s="94"/>
      <c r="K1028" s="410" t="s">
        <v>262</v>
      </c>
      <c r="L1028" s="256"/>
      <c r="M1028" s="256"/>
      <c r="N1028" s="256"/>
      <c r="O1028" s="256"/>
      <c r="P1028" s="256"/>
      <c r="Q1028" s="256"/>
      <c r="R1028" s="256"/>
      <c r="S1028" s="256"/>
      <c r="T1028" s="256"/>
      <c r="U1028" s="256"/>
      <c r="V1028" s="220"/>
      <c r="W1028" s="220"/>
      <c r="X1028" s="220"/>
      <c r="Y1028" s="220"/>
      <c r="Z1028" s="220"/>
      <c r="AA1028" s="220"/>
      <c r="AB1028" s="220"/>
      <c r="AC1028" s="220"/>
      <c r="AD1028" s="220"/>
      <c r="AN1028">
        <f>IF(Y1021="NA",1,0)</f>
        <v>0</v>
      </c>
      <c r="AX1028">
        <f>IF(AB1021="NA",1,0)</f>
        <v>0</v>
      </c>
      <c r="BH1028">
        <f>IF(W1021="NA",1,0)</f>
        <v>0</v>
      </c>
      <c r="BR1028">
        <f>IF(X1021="NA",1,0)</f>
        <v>0</v>
      </c>
      <c r="CB1028">
        <f>IF(V1021="NA",1,0)</f>
        <v>0</v>
      </c>
    </row>
    <row r="1029" spans="1:81" ht="15" customHeight="1">
      <c r="A1029" s="71"/>
      <c r="B1029" s="40"/>
      <c r="C1029" s="355"/>
      <c r="D1029" s="280"/>
      <c r="E1029" s="256"/>
      <c r="F1029" s="256"/>
      <c r="G1029" s="281"/>
      <c r="H1029" s="361" t="s">
        <v>598</v>
      </c>
      <c r="I1029" s="267"/>
      <c r="J1029" s="362" t="s">
        <v>599</v>
      </c>
      <c r="K1029" s="266"/>
      <c r="L1029" s="266"/>
      <c r="M1029" s="266"/>
      <c r="N1029" s="266"/>
      <c r="O1029" s="266"/>
      <c r="P1029" s="266"/>
      <c r="Q1029" s="266"/>
      <c r="R1029" s="266"/>
      <c r="S1029" s="266"/>
      <c r="T1029" s="266"/>
      <c r="U1029" s="267"/>
      <c r="V1029" s="220"/>
      <c r="W1029" s="220"/>
      <c r="X1029" s="220"/>
      <c r="Y1029" s="220"/>
      <c r="Z1029" s="220"/>
      <c r="AA1029" s="220"/>
      <c r="AB1029" s="220"/>
      <c r="AC1029" s="220"/>
      <c r="AD1029" s="220"/>
      <c r="AM1029">
        <f>IF(OR(Y1029=SUM(Y1030:Y1034),AND(Y1029="NA",SUM(Y1030:Y1034)=0),AND(Y1029="NS",SUM(Y1030:Y1034)=0)),IF(AND(Y1029="NA",SUM(Y1030:Y1034)=0),"NA",0),1)</f>
        <v>0</v>
      </c>
      <c r="AW1029">
        <f>IF(OR(AB1029=SUM(AB1030:AB1034),AND(AB1029="NA",SUM(AB1030:AB1034)=0),AND(AB1029="NS",SUM(AB1030:AB1034)=0)),IF(AND(AB1029="NA",SUM(AB1030:AB1034)=0),"NA",0),1)</f>
        <v>0</v>
      </c>
      <c r="BG1029">
        <f>IF(OR(W1029=SUM(W1030:W1034),AND(W1029="NA",SUM(W1030:W1034)=0),AND(W1029="NS",SUM(W1030:W1034)=0)),IF(AND(W1029="NA",SUM(W1030:W1034)=0),"NA",0),1)</f>
        <v>0</v>
      </c>
      <c r="BQ1029">
        <f>IF(OR(X1029=SUM(X1030:X1034),AND(X1029="NA",SUM(X1030:X1034)=0),AND(X1029="NS",SUM(X1030:X1034)=0)),IF(AND(X1029="NA",SUM(X1030:X1034)=0),"NA",0),1)</f>
        <v>0</v>
      </c>
      <c r="CA1029">
        <f>IF(OR(V1029=SUM(V1030:V1034),AND(V1029="NA",SUM(V1030:V1034)=0),AND(V1029="NS",SUM(V1030:V1034)=0)),IF(AND(V1029="NA",SUM(V1030:V1034)=0),"NA",0),1)</f>
        <v>0</v>
      </c>
    </row>
    <row r="1030" spans="1:81" ht="15" customHeight="1">
      <c r="A1030" s="71"/>
      <c r="B1030" s="40"/>
      <c r="C1030" s="355"/>
      <c r="D1030" s="280"/>
      <c r="E1030" s="256"/>
      <c r="F1030" s="256"/>
      <c r="G1030" s="281"/>
      <c r="H1030" s="350" t="s">
        <v>600</v>
      </c>
      <c r="I1030" s="267"/>
      <c r="J1030" s="93"/>
      <c r="K1030" s="410" t="s">
        <v>601</v>
      </c>
      <c r="L1030" s="256"/>
      <c r="M1030" s="256"/>
      <c r="N1030" s="256"/>
      <c r="O1030" s="256"/>
      <c r="P1030" s="256"/>
      <c r="Q1030" s="256"/>
      <c r="R1030" s="256"/>
      <c r="S1030" s="256"/>
      <c r="T1030" s="256"/>
      <c r="U1030" s="256"/>
      <c r="V1030" s="220"/>
      <c r="W1030" s="220"/>
      <c r="X1030" s="220"/>
      <c r="Y1030" s="220"/>
      <c r="Z1030" s="220"/>
      <c r="AA1030" s="220"/>
      <c r="AB1030" s="220"/>
      <c r="AC1030" s="220"/>
      <c r="AD1030" s="220"/>
      <c r="AN1030">
        <f>IF(Y1029="NA",1,0)</f>
        <v>0</v>
      </c>
      <c r="AX1030">
        <f>IF(AB1029="NA",1,0)</f>
        <v>0</v>
      </c>
      <c r="BH1030">
        <f>IF(W1029="NA",1,0)</f>
        <v>0</v>
      </c>
      <c r="BR1030">
        <f>IF(X1029="NA",1,0)</f>
        <v>0</v>
      </c>
      <c r="CB1030">
        <f>IF(V1029="NA",1,0)</f>
        <v>0</v>
      </c>
    </row>
    <row r="1031" spans="1:81" ht="24" customHeight="1">
      <c r="A1031" s="71"/>
      <c r="B1031" s="40"/>
      <c r="C1031" s="355"/>
      <c r="D1031" s="280"/>
      <c r="E1031" s="256"/>
      <c r="F1031" s="256"/>
      <c r="G1031" s="281"/>
      <c r="H1031" s="350" t="s">
        <v>602</v>
      </c>
      <c r="I1031" s="267"/>
      <c r="J1031" s="93"/>
      <c r="K1031" s="410" t="s">
        <v>603</v>
      </c>
      <c r="L1031" s="256"/>
      <c r="M1031" s="256"/>
      <c r="N1031" s="256"/>
      <c r="O1031" s="256"/>
      <c r="P1031" s="256"/>
      <c r="Q1031" s="256"/>
      <c r="R1031" s="256"/>
      <c r="S1031" s="256"/>
      <c r="T1031" s="256"/>
      <c r="U1031" s="256"/>
      <c r="V1031" s="220"/>
      <c r="W1031" s="220"/>
      <c r="X1031" s="220"/>
      <c r="Y1031" s="220"/>
      <c r="Z1031" s="220"/>
      <c r="AA1031" s="220"/>
      <c r="AB1031" s="220"/>
      <c r="AC1031" s="220"/>
      <c r="AD1031" s="220"/>
      <c r="AN1031">
        <f>IF(Y1029="NA",1,0)</f>
        <v>0</v>
      </c>
      <c r="AX1031">
        <f>IF(AB1029="NA",1,0)</f>
        <v>0</v>
      </c>
      <c r="BH1031">
        <f>IF(W1029="NA",1,0)</f>
        <v>0</v>
      </c>
      <c r="BR1031">
        <f>IF(X1029="NA",1,0)</f>
        <v>0</v>
      </c>
      <c r="CB1031">
        <f>IF(V1029="NA",1,0)</f>
        <v>0</v>
      </c>
    </row>
    <row r="1032" spans="1:81" ht="15" customHeight="1">
      <c r="A1032" s="71"/>
      <c r="B1032" s="40"/>
      <c r="C1032" s="355"/>
      <c r="D1032" s="280"/>
      <c r="E1032" s="256"/>
      <c r="F1032" s="256"/>
      <c r="G1032" s="281"/>
      <c r="H1032" s="350" t="s">
        <v>604</v>
      </c>
      <c r="I1032" s="267"/>
      <c r="J1032" s="93"/>
      <c r="K1032" s="410" t="s">
        <v>605</v>
      </c>
      <c r="L1032" s="256"/>
      <c r="M1032" s="256"/>
      <c r="N1032" s="256"/>
      <c r="O1032" s="256"/>
      <c r="P1032" s="256"/>
      <c r="Q1032" s="256"/>
      <c r="R1032" s="256"/>
      <c r="S1032" s="256"/>
      <c r="T1032" s="256"/>
      <c r="U1032" s="256"/>
      <c r="V1032" s="220"/>
      <c r="W1032" s="220"/>
      <c r="X1032" s="220"/>
      <c r="Y1032" s="220"/>
      <c r="Z1032" s="220"/>
      <c r="AA1032" s="220"/>
      <c r="AB1032" s="220"/>
      <c r="AC1032" s="220"/>
      <c r="AD1032" s="220"/>
      <c r="AN1032">
        <f>IF(Y1029="NA",1,0)</f>
        <v>0</v>
      </c>
      <c r="AX1032">
        <f>IF(AB1029="NA",1,0)</f>
        <v>0</v>
      </c>
      <c r="BH1032">
        <f>IF(W1029="NA",1,0)</f>
        <v>0</v>
      </c>
      <c r="BR1032">
        <f>IF(X1029="NA",1,0)</f>
        <v>0</v>
      </c>
      <c r="CB1032">
        <f>IF(V1029="NA",1,0)</f>
        <v>0</v>
      </c>
    </row>
    <row r="1033" spans="1:81" ht="15" customHeight="1">
      <c r="A1033" s="71"/>
      <c r="B1033" s="40"/>
      <c r="C1033" s="355"/>
      <c r="D1033" s="280"/>
      <c r="E1033" s="256"/>
      <c r="F1033" s="256"/>
      <c r="G1033" s="281"/>
      <c r="H1033" s="350" t="s">
        <v>606</v>
      </c>
      <c r="I1033" s="267"/>
      <c r="J1033" s="93"/>
      <c r="K1033" s="410" t="s">
        <v>607</v>
      </c>
      <c r="L1033" s="256"/>
      <c r="M1033" s="256"/>
      <c r="N1033" s="256"/>
      <c r="O1033" s="256"/>
      <c r="P1033" s="256"/>
      <c r="Q1033" s="256"/>
      <c r="R1033" s="256"/>
      <c r="S1033" s="256"/>
      <c r="T1033" s="256"/>
      <c r="U1033" s="256"/>
      <c r="V1033" s="220"/>
      <c r="W1033" s="220"/>
      <c r="X1033" s="220"/>
      <c r="Y1033" s="220"/>
      <c r="Z1033" s="220"/>
      <c r="AA1033" s="220"/>
      <c r="AB1033" s="220"/>
      <c r="AC1033" s="220"/>
      <c r="AD1033" s="220"/>
      <c r="AN1033">
        <f>IF(Y1029="NA",1,0)</f>
        <v>0</v>
      </c>
      <c r="AO1033" t="e">
        <f>IF(Y1033/Y1029&gt;0.25,1,0)</f>
        <v>#DIV/0!</v>
      </c>
      <c r="AX1033">
        <f>IF(AB1029="NA",1,0)</f>
        <v>0</v>
      </c>
      <c r="AY1033" t="e">
        <f>IF(AB1033/AB1029&gt;0.25,1,0)</f>
        <v>#DIV/0!</v>
      </c>
      <c r="BH1033">
        <f>IF(W1029="NA",1,0)</f>
        <v>0</v>
      </c>
      <c r="BI1033" t="e">
        <f>IF(W1033/W1029&gt;0.25,1,0)</f>
        <v>#DIV/0!</v>
      </c>
      <c r="BR1033">
        <f>IF(X1029="NA",1,0)</f>
        <v>0</v>
      </c>
      <c r="BS1033" t="e">
        <f>IF(X1033/X1029&gt;0.25,1,0)</f>
        <v>#DIV/0!</v>
      </c>
      <c r="CB1033">
        <f>IF(V1029="NA",1,0)</f>
        <v>0</v>
      </c>
      <c r="CC1033" t="e">
        <f>IF(V1033/V1029&gt;0.25,1,0)</f>
        <v>#DIV/0!</v>
      </c>
    </row>
    <row r="1034" spans="1:81" ht="15" customHeight="1">
      <c r="A1034" s="71"/>
      <c r="B1034" s="40"/>
      <c r="C1034" s="355"/>
      <c r="D1034" s="280"/>
      <c r="E1034" s="256"/>
      <c r="F1034" s="256"/>
      <c r="G1034" s="281"/>
      <c r="H1034" s="350" t="s">
        <v>608</v>
      </c>
      <c r="I1034" s="267"/>
      <c r="J1034" s="94"/>
      <c r="K1034" s="410" t="s">
        <v>262</v>
      </c>
      <c r="L1034" s="256"/>
      <c r="M1034" s="256"/>
      <c r="N1034" s="256"/>
      <c r="O1034" s="256"/>
      <c r="P1034" s="256"/>
      <c r="Q1034" s="256"/>
      <c r="R1034" s="256"/>
      <c r="S1034" s="256"/>
      <c r="T1034" s="256"/>
      <c r="U1034" s="256"/>
      <c r="V1034" s="220"/>
      <c r="W1034" s="220"/>
      <c r="X1034" s="220"/>
      <c r="Y1034" s="220"/>
      <c r="Z1034" s="220"/>
      <c r="AA1034" s="220"/>
      <c r="AB1034" s="220"/>
      <c r="AC1034" s="220"/>
      <c r="AD1034" s="220"/>
      <c r="AN1034">
        <f>IF(Y1029="NA",1,0)</f>
        <v>0</v>
      </c>
      <c r="AX1034">
        <f>IF(AB1029="NA",1,0)</f>
        <v>0</v>
      </c>
      <c r="BH1034">
        <f>IF(W1029="NA",1,0)</f>
        <v>0</v>
      </c>
      <c r="BR1034">
        <f>IF(X1029="NA",1,0)</f>
        <v>0</v>
      </c>
      <c r="CB1034">
        <f>IF(V1029="NA",1,0)</f>
        <v>0</v>
      </c>
    </row>
    <row r="1035" spans="1:81" ht="24" customHeight="1">
      <c r="A1035" s="71"/>
      <c r="B1035" s="40"/>
      <c r="C1035" s="355"/>
      <c r="D1035" s="280"/>
      <c r="E1035" s="256"/>
      <c r="F1035" s="256"/>
      <c r="G1035" s="281"/>
      <c r="H1035" s="361" t="s">
        <v>609</v>
      </c>
      <c r="I1035" s="267"/>
      <c r="J1035" s="362" t="s">
        <v>610</v>
      </c>
      <c r="K1035" s="266"/>
      <c r="L1035" s="266"/>
      <c r="M1035" s="266"/>
      <c r="N1035" s="266"/>
      <c r="O1035" s="266"/>
      <c r="P1035" s="266"/>
      <c r="Q1035" s="266"/>
      <c r="R1035" s="266"/>
      <c r="S1035" s="266"/>
      <c r="T1035" s="266"/>
      <c r="U1035" s="267"/>
      <c r="V1035" s="220"/>
      <c r="W1035" s="220"/>
      <c r="X1035" s="220"/>
      <c r="Y1035" s="220"/>
      <c r="Z1035" s="220"/>
      <c r="AA1035" s="220"/>
      <c r="AB1035" s="220"/>
      <c r="AC1035" s="220"/>
      <c r="AD1035" s="220"/>
    </row>
    <row r="1036" spans="1:81" ht="15" customHeight="1">
      <c r="A1036" s="71"/>
      <c r="B1036" s="40"/>
      <c r="C1036" s="355"/>
      <c r="D1036" s="280"/>
      <c r="E1036" s="256"/>
      <c r="F1036" s="256"/>
      <c r="G1036" s="281"/>
      <c r="H1036" s="361" t="s">
        <v>611</v>
      </c>
      <c r="I1036" s="267"/>
      <c r="J1036" s="362" t="s">
        <v>612</v>
      </c>
      <c r="K1036" s="266"/>
      <c r="L1036" s="266"/>
      <c r="M1036" s="266"/>
      <c r="N1036" s="266"/>
      <c r="O1036" s="266"/>
      <c r="P1036" s="266"/>
      <c r="Q1036" s="266"/>
      <c r="R1036" s="266"/>
      <c r="S1036" s="266"/>
      <c r="T1036" s="266"/>
      <c r="U1036" s="267"/>
      <c r="V1036" s="220"/>
      <c r="W1036" s="220"/>
      <c r="X1036" s="220"/>
      <c r="Y1036" s="220"/>
      <c r="Z1036" s="220"/>
      <c r="AA1036" s="220"/>
      <c r="AB1036" s="220"/>
      <c r="AC1036" s="220"/>
      <c r="AD1036" s="220"/>
    </row>
    <row r="1037" spans="1:81" ht="15" customHeight="1">
      <c r="A1037" s="71"/>
      <c r="B1037" s="40"/>
      <c r="C1037" s="355"/>
      <c r="D1037" s="280"/>
      <c r="E1037" s="256"/>
      <c r="F1037" s="256"/>
      <c r="G1037" s="281"/>
      <c r="H1037" s="361" t="s">
        <v>613</v>
      </c>
      <c r="I1037" s="267"/>
      <c r="J1037" s="362" t="s">
        <v>614</v>
      </c>
      <c r="K1037" s="266"/>
      <c r="L1037" s="266"/>
      <c r="M1037" s="266"/>
      <c r="N1037" s="266"/>
      <c r="O1037" s="266"/>
      <c r="P1037" s="266"/>
      <c r="Q1037" s="266"/>
      <c r="R1037" s="266"/>
      <c r="S1037" s="266"/>
      <c r="T1037" s="266"/>
      <c r="U1037" s="267"/>
      <c r="V1037" s="220"/>
      <c r="W1037" s="220"/>
      <c r="X1037" s="220"/>
      <c r="Y1037" s="220"/>
      <c r="Z1037" s="220"/>
      <c r="AA1037" s="220"/>
      <c r="AB1037" s="220"/>
      <c r="AC1037" s="220"/>
      <c r="AD1037" s="220"/>
    </row>
    <row r="1038" spans="1:81" ht="15" customHeight="1">
      <c r="A1038" s="71"/>
      <c r="B1038" s="40"/>
      <c r="C1038" s="355"/>
      <c r="D1038" s="282"/>
      <c r="E1038" s="272"/>
      <c r="F1038" s="272"/>
      <c r="G1038" s="283"/>
      <c r="H1038" s="361" t="s">
        <v>615</v>
      </c>
      <c r="I1038" s="267"/>
      <c r="J1038" s="362" t="s">
        <v>616</v>
      </c>
      <c r="K1038" s="266"/>
      <c r="L1038" s="266"/>
      <c r="M1038" s="266"/>
      <c r="N1038" s="266"/>
      <c r="O1038" s="266"/>
      <c r="P1038" s="266"/>
      <c r="Q1038" s="266"/>
      <c r="R1038" s="266"/>
      <c r="S1038" s="266"/>
      <c r="T1038" s="266"/>
      <c r="U1038" s="267"/>
      <c r="V1038" s="220"/>
      <c r="W1038" s="220"/>
      <c r="X1038" s="220"/>
      <c r="Y1038" s="220"/>
      <c r="Z1038" s="220"/>
      <c r="AA1038" s="220"/>
      <c r="AB1038" s="220"/>
      <c r="AC1038" s="220"/>
      <c r="AD1038" s="220"/>
    </row>
    <row r="1039" spans="1:81" ht="24" customHeight="1">
      <c r="A1039" s="71"/>
      <c r="B1039" s="40"/>
      <c r="C1039" s="368" t="s">
        <v>617</v>
      </c>
      <c r="D1039" s="411" t="s">
        <v>618</v>
      </c>
      <c r="E1039" s="278"/>
      <c r="F1039" s="278"/>
      <c r="G1039" s="279"/>
      <c r="H1039" s="361" t="s">
        <v>619</v>
      </c>
      <c r="I1039" s="267"/>
      <c r="J1039" s="362" t="s">
        <v>620</v>
      </c>
      <c r="K1039" s="266"/>
      <c r="L1039" s="266"/>
      <c r="M1039" s="266"/>
      <c r="N1039" s="266"/>
      <c r="O1039" s="266"/>
      <c r="P1039" s="266"/>
      <c r="Q1039" s="266"/>
      <c r="R1039" s="266"/>
      <c r="S1039" s="266"/>
      <c r="T1039" s="266"/>
      <c r="U1039" s="267"/>
      <c r="V1039" s="220"/>
      <c r="W1039" s="220"/>
      <c r="X1039" s="220"/>
      <c r="Y1039" s="220"/>
      <c r="Z1039" s="220"/>
      <c r="AA1039" s="220"/>
      <c r="AB1039" s="220"/>
      <c r="AC1039" s="220"/>
      <c r="AD1039" s="220"/>
      <c r="AM1039">
        <f>IF(OR(Y1039=SUM(Y1040:Y1045),AND(Y1039="NA",SUM(Y1040:Y1045)=0),AND(Y1039="NS",SUM(Y1040:Y1045)=0)),IF(AND(Y1039="NA",SUM(Y1040:Y1045)=0),"NA",0),1)</f>
        <v>0</v>
      </c>
      <c r="AW1039">
        <f>IF(OR(AB1039=SUM(AB1040:AB1045),AND(AB1039="NA",SUM(AB1040:AB1045)=0),AND(AB1039="NS",SUM(AB1040:AB1045)=0)),IF(AND(AB1039="NA",SUM(AB1040:AB1045)=0),"NA",0),1)</f>
        <v>0</v>
      </c>
      <c r="BG1039">
        <f>IF(OR(W1039=SUM(W1040:W1045),AND(W1039="NA",SUM(W1040:W1045)=0),AND(W1039="NS",SUM(W1040:W1045)=0)),IF(AND(W1039="NA",SUM(W1040:W1045)=0),"NA",0),1)</f>
        <v>0</v>
      </c>
      <c r="BQ1039">
        <f>IF(OR(X1039=SUM(X1040:X1045),AND(X1039="NA",SUM(X1040:X1045)=0),AND(X1039="NS",SUM(X1040:X1045)=0)),IF(AND(X1039="NA",SUM(X1040:X1045)=0),"NA",0),1)</f>
        <v>0</v>
      </c>
      <c r="CA1039">
        <f>IF(OR(V1039=SUM(V1040:V1045),AND(V1039="NA",SUM(V1040:V1045)=0),AND(V1039="NS",SUM(V1040:V1045)=0)),IF(AND(V1039="NA",SUM(V1040:V1045)=0),"NA",0),1)</f>
        <v>0</v>
      </c>
    </row>
    <row r="1040" spans="1:81" ht="15" customHeight="1">
      <c r="A1040" s="71"/>
      <c r="B1040" s="40"/>
      <c r="C1040" s="355"/>
      <c r="D1040" s="280"/>
      <c r="E1040" s="256"/>
      <c r="F1040" s="256"/>
      <c r="G1040" s="281"/>
      <c r="H1040" s="350" t="s">
        <v>621</v>
      </c>
      <c r="I1040" s="267"/>
      <c r="J1040" s="93"/>
      <c r="K1040" s="410" t="s">
        <v>622</v>
      </c>
      <c r="L1040" s="256"/>
      <c r="M1040" s="256"/>
      <c r="N1040" s="256"/>
      <c r="O1040" s="256"/>
      <c r="P1040" s="256"/>
      <c r="Q1040" s="256"/>
      <c r="R1040" s="256"/>
      <c r="S1040" s="256"/>
      <c r="T1040" s="256"/>
      <c r="U1040" s="256"/>
      <c r="V1040" s="220"/>
      <c r="W1040" s="220"/>
      <c r="X1040" s="220"/>
      <c r="Y1040" s="220"/>
      <c r="Z1040" s="220"/>
      <c r="AA1040" s="220"/>
      <c r="AB1040" s="220"/>
      <c r="AC1040" s="220"/>
      <c r="AD1040" s="220"/>
      <c r="AN1040">
        <f>IF(Y1039="NA",1,0)</f>
        <v>0</v>
      </c>
      <c r="AX1040">
        <f>IF(AB1039="NA",1,0)</f>
        <v>0</v>
      </c>
      <c r="BH1040">
        <f>IF(W1039="NA",1,0)</f>
        <v>0</v>
      </c>
      <c r="BR1040">
        <f>IF(X1039="NA",1,0)</f>
        <v>0</v>
      </c>
      <c r="CB1040">
        <f>IF(V1039="NA",1,0)</f>
        <v>0</v>
      </c>
    </row>
    <row r="1041" spans="1:81" ht="24" customHeight="1">
      <c r="A1041" s="71"/>
      <c r="B1041" s="40"/>
      <c r="C1041" s="355"/>
      <c r="D1041" s="280"/>
      <c r="E1041" s="256"/>
      <c r="F1041" s="256"/>
      <c r="G1041" s="281"/>
      <c r="H1041" s="350" t="s">
        <v>623</v>
      </c>
      <c r="I1041" s="267"/>
      <c r="J1041" s="93"/>
      <c r="K1041" s="410" t="s">
        <v>624</v>
      </c>
      <c r="L1041" s="256"/>
      <c r="M1041" s="256"/>
      <c r="N1041" s="256"/>
      <c r="O1041" s="256"/>
      <c r="P1041" s="256"/>
      <c r="Q1041" s="256"/>
      <c r="R1041" s="256"/>
      <c r="S1041" s="256"/>
      <c r="T1041" s="256"/>
      <c r="U1041" s="256"/>
      <c r="V1041" s="220"/>
      <c r="W1041" s="220"/>
      <c r="X1041" s="220"/>
      <c r="Y1041" s="220"/>
      <c r="Z1041" s="220"/>
      <c r="AA1041" s="220"/>
      <c r="AB1041" s="220"/>
      <c r="AC1041" s="220"/>
      <c r="AD1041" s="220"/>
      <c r="AN1041">
        <f>IF(Y1039="NA",1,0)</f>
        <v>0</v>
      </c>
      <c r="AX1041">
        <f>IF(AB1039="NA",1,0)</f>
        <v>0</v>
      </c>
      <c r="BH1041">
        <f>IF(W1039="NA",1,0)</f>
        <v>0</v>
      </c>
      <c r="BR1041">
        <f>IF(X1039="NA",1,0)</f>
        <v>0</v>
      </c>
      <c r="CB1041">
        <f>IF(V1039="NA",1,0)</f>
        <v>0</v>
      </c>
    </row>
    <row r="1042" spans="1:81" ht="15" customHeight="1">
      <c r="A1042" s="71"/>
      <c r="B1042" s="40"/>
      <c r="C1042" s="355"/>
      <c r="D1042" s="280"/>
      <c r="E1042" s="256"/>
      <c r="F1042" s="256"/>
      <c r="G1042" s="281"/>
      <c r="H1042" s="350" t="s">
        <v>625</v>
      </c>
      <c r="I1042" s="267"/>
      <c r="J1042" s="93"/>
      <c r="K1042" s="410" t="s">
        <v>626</v>
      </c>
      <c r="L1042" s="256"/>
      <c r="M1042" s="256"/>
      <c r="N1042" s="256"/>
      <c r="O1042" s="256"/>
      <c r="P1042" s="256"/>
      <c r="Q1042" s="256"/>
      <c r="R1042" s="256"/>
      <c r="S1042" s="256"/>
      <c r="T1042" s="256"/>
      <c r="U1042" s="256"/>
      <c r="V1042" s="220"/>
      <c r="W1042" s="220"/>
      <c r="X1042" s="220"/>
      <c r="Y1042" s="220"/>
      <c r="Z1042" s="220"/>
      <c r="AA1042" s="220"/>
      <c r="AB1042" s="220"/>
      <c r="AC1042" s="220"/>
      <c r="AD1042" s="220"/>
      <c r="AN1042">
        <f>IF(Y1039="NA",1,0)</f>
        <v>0</v>
      </c>
      <c r="AX1042">
        <f>IF(AB1039="NA",1,0)</f>
        <v>0</v>
      </c>
      <c r="BH1042">
        <f>IF(W1039="NA",1,0)</f>
        <v>0</v>
      </c>
      <c r="BR1042">
        <f>IF(X1039="NA",1,0)</f>
        <v>0</v>
      </c>
      <c r="CB1042">
        <f>IF(V1039="NA",1,0)</f>
        <v>0</v>
      </c>
    </row>
    <row r="1043" spans="1:81" ht="15" customHeight="1">
      <c r="A1043" s="71"/>
      <c r="B1043" s="40"/>
      <c r="C1043" s="355"/>
      <c r="D1043" s="280"/>
      <c r="E1043" s="256"/>
      <c r="F1043" s="256"/>
      <c r="G1043" s="281"/>
      <c r="H1043" s="350" t="s">
        <v>627</v>
      </c>
      <c r="I1043" s="267"/>
      <c r="J1043" s="93"/>
      <c r="K1043" s="410" t="s">
        <v>628</v>
      </c>
      <c r="L1043" s="256"/>
      <c r="M1043" s="256"/>
      <c r="N1043" s="256"/>
      <c r="O1043" s="256"/>
      <c r="P1043" s="256"/>
      <c r="Q1043" s="256"/>
      <c r="R1043" s="256"/>
      <c r="S1043" s="256"/>
      <c r="T1043" s="256"/>
      <c r="U1043" s="256"/>
      <c r="V1043" s="220"/>
      <c r="W1043" s="220"/>
      <c r="X1043" s="220"/>
      <c r="Y1043" s="220"/>
      <c r="Z1043" s="220"/>
      <c r="AA1043" s="220"/>
      <c r="AB1043" s="220"/>
      <c r="AC1043" s="220"/>
      <c r="AD1043" s="220"/>
      <c r="AN1043">
        <f>IF(Y1039="NA",1,0)</f>
        <v>0</v>
      </c>
      <c r="AX1043">
        <f>IF(AB1039="NA",1,0)</f>
        <v>0</v>
      </c>
      <c r="BH1043">
        <f>IF(W1039="NA",1,0)</f>
        <v>0</v>
      </c>
      <c r="BR1043">
        <f>IF(X1039="NA",1,0)</f>
        <v>0</v>
      </c>
      <c r="CB1043">
        <f>IF(V1039="NA",1,0)</f>
        <v>0</v>
      </c>
    </row>
    <row r="1044" spans="1:81" ht="24" customHeight="1">
      <c r="A1044" s="71"/>
      <c r="B1044" s="40"/>
      <c r="C1044" s="355"/>
      <c r="D1044" s="280"/>
      <c r="E1044" s="256"/>
      <c r="F1044" s="256"/>
      <c r="G1044" s="281"/>
      <c r="H1044" s="350" t="s">
        <v>629</v>
      </c>
      <c r="I1044" s="267"/>
      <c r="J1044" s="93"/>
      <c r="K1044" s="410" t="s">
        <v>630</v>
      </c>
      <c r="L1044" s="256"/>
      <c r="M1044" s="256"/>
      <c r="N1044" s="256"/>
      <c r="O1044" s="256"/>
      <c r="P1044" s="256"/>
      <c r="Q1044" s="256"/>
      <c r="R1044" s="256"/>
      <c r="S1044" s="256"/>
      <c r="T1044" s="256"/>
      <c r="U1044" s="256"/>
      <c r="V1044" s="220"/>
      <c r="W1044" s="220"/>
      <c r="X1044" s="220"/>
      <c r="Y1044" s="220"/>
      <c r="Z1044" s="220"/>
      <c r="AA1044" s="220"/>
      <c r="AB1044" s="220"/>
      <c r="AC1044" s="220"/>
      <c r="AD1044" s="220"/>
      <c r="AN1044">
        <f>IF(Y1039="NA",1,0)</f>
        <v>0</v>
      </c>
      <c r="AO1044" t="e">
        <f>IF(Y1044/Y1039&gt;0.25,1,0)</f>
        <v>#DIV/0!</v>
      </c>
      <c r="AX1044">
        <f>IF(AB1039="NA",1,0)</f>
        <v>0</v>
      </c>
      <c r="AY1044" t="e">
        <f>IF(AB1044/AB1039&gt;0.25,1,0)</f>
        <v>#DIV/0!</v>
      </c>
      <c r="BH1044">
        <f>IF(W1039="NA",1,0)</f>
        <v>0</v>
      </c>
      <c r="BI1044" t="e">
        <f>IF(W1044/W1039&gt;0.25,1,0)</f>
        <v>#DIV/0!</v>
      </c>
      <c r="BR1044">
        <f>IF(X1039="NA",1,0)</f>
        <v>0</v>
      </c>
      <c r="BS1044" t="e">
        <f>IF(X1044/X1039&gt;0.25,1,0)</f>
        <v>#DIV/0!</v>
      </c>
      <c r="CB1044">
        <f>IF(V1039="NA",1,0)</f>
        <v>0</v>
      </c>
      <c r="CC1044" t="e">
        <f>IF(V1044/V1039&gt;0.25,1,0)</f>
        <v>#DIV/0!</v>
      </c>
    </row>
    <row r="1045" spans="1:81" ht="15" customHeight="1">
      <c r="A1045" s="71"/>
      <c r="B1045" s="40"/>
      <c r="C1045" s="355"/>
      <c r="D1045" s="280"/>
      <c r="E1045" s="256"/>
      <c r="F1045" s="256"/>
      <c r="G1045" s="281"/>
      <c r="H1045" s="350" t="s">
        <v>631</v>
      </c>
      <c r="I1045" s="267"/>
      <c r="J1045" s="94"/>
      <c r="K1045" s="410" t="s">
        <v>262</v>
      </c>
      <c r="L1045" s="256"/>
      <c r="M1045" s="256"/>
      <c r="N1045" s="256"/>
      <c r="O1045" s="256"/>
      <c r="P1045" s="256"/>
      <c r="Q1045" s="256"/>
      <c r="R1045" s="256"/>
      <c r="S1045" s="256"/>
      <c r="T1045" s="256"/>
      <c r="U1045" s="256"/>
      <c r="V1045" s="220"/>
      <c r="W1045" s="220"/>
      <c r="X1045" s="220"/>
      <c r="Y1045" s="220"/>
      <c r="Z1045" s="220"/>
      <c r="AA1045" s="220"/>
      <c r="AB1045" s="220"/>
      <c r="AC1045" s="220"/>
      <c r="AD1045" s="220"/>
      <c r="AN1045">
        <f>IF(Y1039="NA",1,0)</f>
        <v>0</v>
      </c>
      <c r="AX1045">
        <f>IF(AB1039="NA",1,0)</f>
        <v>0</v>
      </c>
      <c r="BH1045">
        <f>IF(W1039="NA",1,0)</f>
        <v>0</v>
      </c>
      <c r="BR1045">
        <f>IF(X1039="NA",1,0)</f>
        <v>0</v>
      </c>
      <c r="CB1045">
        <f>IF(V1039="NA",1,0)</f>
        <v>0</v>
      </c>
    </row>
    <row r="1046" spans="1:81" ht="15" customHeight="1">
      <c r="A1046" s="71"/>
      <c r="B1046" s="40"/>
      <c r="C1046" s="355"/>
      <c r="D1046" s="280"/>
      <c r="E1046" s="256"/>
      <c r="F1046" s="256"/>
      <c r="G1046" s="281"/>
      <c r="H1046" s="361" t="s">
        <v>632</v>
      </c>
      <c r="I1046" s="267"/>
      <c r="J1046" s="362" t="s">
        <v>633</v>
      </c>
      <c r="K1046" s="266"/>
      <c r="L1046" s="266"/>
      <c r="M1046" s="266"/>
      <c r="N1046" s="266"/>
      <c r="O1046" s="266"/>
      <c r="P1046" s="266"/>
      <c r="Q1046" s="266"/>
      <c r="R1046" s="266"/>
      <c r="S1046" s="266"/>
      <c r="T1046" s="266"/>
      <c r="U1046" s="267"/>
      <c r="V1046" s="220"/>
      <c r="W1046" s="220"/>
      <c r="X1046" s="220"/>
      <c r="Y1046" s="220"/>
      <c r="Z1046" s="220"/>
      <c r="AA1046" s="220"/>
      <c r="AB1046" s="220"/>
      <c r="AC1046" s="220"/>
      <c r="AD1046" s="220"/>
      <c r="AM1046">
        <f>IF(OR(Y1046=SUM(Y1047:Y1054),AND(Y1046="NA",SUM(Y1047:Y1054)=0),AND(Y1046="NS",SUM(Y1047:Y1054)=0)),IF(AND(Y1046="NA",SUM(Y1047:Y1054)=0),"NA",0),1)</f>
        <v>0</v>
      </c>
      <c r="AW1046">
        <f>IF(OR(AB1046=SUM(AB1047:AB1054),AND(AB1046="NA",SUM(AB1047:AB1054)=0),AND(AB1046="NS",SUM(AB1047:AB1054)=0)),IF(AND(AB1046="NA",SUM(AB1047:AB1054)=0),"NA",0),1)</f>
        <v>0</v>
      </c>
      <c r="BG1046">
        <f>IF(OR(W1046=SUM(W1047:W1054),AND(W1046="NA",SUM(W1047:W1054)=0),AND(W1046="NS",SUM(W1047:W1054)=0)),IF(AND(W1046="NA",SUM(W1047:W1054)=0),"NA",0),1)</f>
        <v>0</v>
      </c>
      <c r="BQ1046">
        <f>IF(OR(X1046=SUM(X1047:X1054),AND(X1046="NA",SUM(X1047:X1054)=0),AND(X1046="NS",SUM(X1047:X1054)=0)),IF(AND(X1046="NA",SUM(X1047:X1054)=0),"NA",0),1)</f>
        <v>0</v>
      </c>
      <c r="CA1046">
        <f>IF(OR(V1046=SUM(V1047:V1054),AND(V1046="NA",SUM(V1047:V1054)=0),AND(V1046="NS",SUM(V1047:V1054)=0)),IF(AND(V1046="NA",SUM(V1047:V1054)=0),"NA",0),1)</f>
        <v>0</v>
      </c>
    </row>
    <row r="1047" spans="1:81" ht="15" customHeight="1">
      <c r="A1047" s="71"/>
      <c r="B1047" s="40"/>
      <c r="C1047" s="355"/>
      <c r="D1047" s="280"/>
      <c r="E1047" s="256"/>
      <c r="F1047" s="256"/>
      <c r="G1047" s="281"/>
      <c r="H1047" s="350" t="s">
        <v>634</v>
      </c>
      <c r="I1047" s="267"/>
      <c r="J1047" s="93"/>
      <c r="K1047" s="410" t="s">
        <v>635</v>
      </c>
      <c r="L1047" s="256"/>
      <c r="M1047" s="256"/>
      <c r="N1047" s="256"/>
      <c r="O1047" s="256"/>
      <c r="P1047" s="256"/>
      <c r="Q1047" s="256"/>
      <c r="R1047" s="256"/>
      <c r="S1047" s="256"/>
      <c r="T1047" s="256"/>
      <c r="U1047" s="256"/>
      <c r="V1047" s="220"/>
      <c r="W1047" s="220"/>
      <c r="X1047" s="220"/>
      <c r="Y1047" s="220"/>
      <c r="Z1047" s="220"/>
      <c r="AA1047" s="220"/>
      <c r="AB1047" s="220"/>
      <c r="AC1047" s="220"/>
      <c r="AD1047" s="220"/>
      <c r="AN1047">
        <f>IF(Y1046="NA",1,0)</f>
        <v>0</v>
      </c>
      <c r="AX1047">
        <f>IF(AB1046="NA",1,0)</f>
        <v>0</v>
      </c>
      <c r="BH1047">
        <f>IF(W1046="NA",1,0)</f>
        <v>0</v>
      </c>
      <c r="BR1047">
        <f>IF(X1046="NA",1,0)</f>
        <v>0</v>
      </c>
      <c r="CB1047">
        <f>IF(V1046="NA",1,0)</f>
        <v>0</v>
      </c>
    </row>
    <row r="1048" spans="1:81" ht="15" customHeight="1">
      <c r="A1048" s="71"/>
      <c r="B1048" s="40"/>
      <c r="C1048" s="355"/>
      <c r="D1048" s="280"/>
      <c r="E1048" s="256"/>
      <c r="F1048" s="256"/>
      <c r="G1048" s="281"/>
      <c r="H1048" s="350" t="s">
        <v>636</v>
      </c>
      <c r="I1048" s="267"/>
      <c r="J1048" s="93"/>
      <c r="K1048" s="410" t="s">
        <v>637</v>
      </c>
      <c r="L1048" s="256"/>
      <c r="M1048" s="256"/>
      <c r="N1048" s="256"/>
      <c r="O1048" s="256"/>
      <c r="P1048" s="256"/>
      <c r="Q1048" s="256"/>
      <c r="R1048" s="256"/>
      <c r="S1048" s="256"/>
      <c r="T1048" s="256"/>
      <c r="U1048" s="256"/>
      <c r="V1048" s="220"/>
      <c r="W1048" s="220"/>
      <c r="X1048" s="220"/>
      <c r="Y1048" s="220"/>
      <c r="Z1048" s="220"/>
      <c r="AA1048" s="220"/>
      <c r="AB1048" s="220"/>
      <c r="AC1048" s="220"/>
      <c r="AD1048" s="220"/>
      <c r="AN1048">
        <f>IF(Y1046="NA",1,0)</f>
        <v>0</v>
      </c>
      <c r="AX1048">
        <f>IF(AB1046="NA",1,0)</f>
        <v>0</v>
      </c>
      <c r="BH1048">
        <f>IF(W1046="NA",1,0)</f>
        <v>0</v>
      </c>
      <c r="BR1048">
        <f>IF(X1046="NA",1,0)</f>
        <v>0</v>
      </c>
      <c r="CB1048">
        <f>IF(V1046="NA",1,0)</f>
        <v>0</v>
      </c>
    </row>
    <row r="1049" spans="1:81" ht="15" customHeight="1">
      <c r="A1049" s="71"/>
      <c r="B1049" s="40"/>
      <c r="C1049" s="355"/>
      <c r="D1049" s="280"/>
      <c r="E1049" s="256"/>
      <c r="F1049" s="256"/>
      <c r="G1049" s="281"/>
      <c r="H1049" s="350" t="s">
        <v>638</v>
      </c>
      <c r="I1049" s="267"/>
      <c r="J1049" s="93"/>
      <c r="K1049" s="410" t="s">
        <v>639</v>
      </c>
      <c r="L1049" s="256"/>
      <c r="M1049" s="256"/>
      <c r="N1049" s="256"/>
      <c r="O1049" s="256"/>
      <c r="P1049" s="256"/>
      <c r="Q1049" s="256"/>
      <c r="R1049" s="256"/>
      <c r="S1049" s="256"/>
      <c r="T1049" s="256"/>
      <c r="U1049" s="256"/>
      <c r="V1049" s="220"/>
      <c r="W1049" s="220"/>
      <c r="X1049" s="220"/>
      <c r="Y1049" s="220"/>
      <c r="Z1049" s="220"/>
      <c r="AA1049" s="220"/>
      <c r="AB1049" s="220"/>
      <c r="AC1049" s="220"/>
      <c r="AD1049" s="220"/>
      <c r="AN1049">
        <f>IF(Y1046="NA",1,0)</f>
        <v>0</v>
      </c>
      <c r="AX1049">
        <f>IF(AB1046="NA",1,0)</f>
        <v>0</v>
      </c>
      <c r="BH1049">
        <f>IF(W1046="NA",1,0)</f>
        <v>0</v>
      </c>
      <c r="BR1049">
        <f>IF(X1046="NA",1,0)</f>
        <v>0</v>
      </c>
      <c r="CB1049">
        <f>IF(V1046="NA",1,0)</f>
        <v>0</v>
      </c>
    </row>
    <row r="1050" spans="1:81" ht="15" customHeight="1">
      <c r="A1050" s="71"/>
      <c r="B1050" s="40"/>
      <c r="C1050" s="355"/>
      <c r="D1050" s="280"/>
      <c r="E1050" s="256"/>
      <c r="F1050" s="256"/>
      <c r="G1050" s="281"/>
      <c r="H1050" s="350" t="s">
        <v>640</v>
      </c>
      <c r="I1050" s="267"/>
      <c r="J1050" s="93"/>
      <c r="K1050" s="410" t="s">
        <v>641</v>
      </c>
      <c r="L1050" s="256"/>
      <c r="M1050" s="256"/>
      <c r="N1050" s="256"/>
      <c r="O1050" s="256"/>
      <c r="P1050" s="256"/>
      <c r="Q1050" s="256"/>
      <c r="R1050" s="256"/>
      <c r="S1050" s="256"/>
      <c r="T1050" s="256"/>
      <c r="U1050" s="256"/>
      <c r="V1050" s="220"/>
      <c r="W1050" s="220"/>
      <c r="X1050" s="220"/>
      <c r="Y1050" s="220"/>
      <c r="Z1050" s="220"/>
      <c r="AA1050" s="220"/>
      <c r="AB1050" s="220"/>
      <c r="AC1050" s="220"/>
      <c r="AD1050" s="220"/>
      <c r="AN1050">
        <f>IF(Y1046="NA",1,0)</f>
        <v>0</v>
      </c>
      <c r="AX1050">
        <f>IF(AB1046="NA",1,0)</f>
        <v>0</v>
      </c>
      <c r="BH1050">
        <f>IF(W1046="NA",1,0)</f>
        <v>0</v>
      </c>
      <c r="BR1050">
        <f>IF(X1046="NA",1,0)</f>
        <v>0</v>
      </c>
      <c r="CB1050">
        <f>IF(V1046="NA",1,0)</f>
        <v>0</v>
      </c>
    </row>
    <row r="1051" spans="1:81" ht="15" customHeight="1">
      <c r="A1051" s="71"/>
      <c r="B1051" s="40"/>
      <c r="C1051" s="355"/>
      <c r="D1051" s="280"/>
      <c r="E1051" s="256"/>
      <c r="F1051" s="256"/>
      <c r="G1051" s="281"/>
      <c r="H1051" s="350" t="s">
        <v>642</v>
      </c>
      <c r="I1051" s="267"/>
      <c r="J1051" s="93"/>
      <c r="K1051" s="410" t="s">
        <v>643</v>
      </c>
      <c r="L1051" s="256"/>
      <c r="M1051" s="256"/>
      <c r="N1051" s="256"/>
      <c r="O1051" s="256"/>
      <c r="P1051" s="256"/>
      <c r="Q1051" s="256"/>
      <c r="R1051" s="256"/>
      <c r="S1051" s="256"/>
      <c r="T1051" s="256"/>
      <c r="U1051" s="256"/>
      <c r="V1051" s="220"/>
      <c r="W1051" s="220"/>
      <c r="X1051" s="220"/>
      <c r="Y1051" s="220"/>
      <c r="Z1051" s="220"/>
      <c r="AA1051" s="220"/>
      <c r="AB1051" s="220"/>
      <c r="AC1051" s="220"/>
      <c r="AD1051" s="220"/>
      <c r="AN1051">
        <f>IF(Y1046="NA",1,0)</f>
        <v>0</v>
      </c>
      <c r="AX1051">
        <f>IF(AB1046="NA",1,0)</f>
        <v>0</v>
      </c>
      <c r="BH1051">
        <f>IF(W1046="NA",1,0)</f>
        <v>0</v>
      </c>
      <c r="BR1051">
        <f>IF(X1046="NA",1,0)</f>
        <v>0</v>
      </c>
      <c r="CB1051">
        <f>IF(V1046="NA",1,0)</f>
        <v>0</v>
      </c>
    </row>
    <row r="1052" spans="1:81" ht="15" customHeight="1">
      <c r="A1052" s="71"/>
      <c r="B1052" s="40"/>
      <c r="C1052" s="355"/>
      <c r="D1052" s="280"/>
      <c r="E1052" s="256"/>
      <c r="F1052" s="256"/>
      <c r="G1052" s="281"/>
      <c r="H1052" s="350" t="s">
        <v>644</v>
      </c>
      <c r="I1052" s="267"/>
      <c r="J1052" s="93"/>
      <c r="K1052" s="410" t="s">
        <v>645</v>
      </c>
      <c r="L1052" s="256"/>
      <c r="M1052" s="256"/>
      <c r="N1052" s="256"/>
      <c r="O1052" s="256"/>
      <c r="P1052" s="256"/>
      <c r="Q1052" s="256"/>
      <c r="R1052" s="256"/>
      <c r="S1052" s="256"/>
      <c r="T1052" s="256"/>
      <c r="U1052" s="256"/>
      <c r="V1052" s="220"/>
      <c r="W1052" s="220"/>
      <c r="X1052" s="220"/>
      <c r="Y1052" s="220"/>
      <c r="Z1052" s="220"/>
      <c r="AA1052" s="220"/>
      <c r="AB1052" s="220"/>
      <c r="AC1052" s="220"/>
      <c r="AD1052" s="220"/>
      <c r="AN1052">
        <f>IF(Y1046="NA",1,0)</f>
        <v>0</v>
      </c>
      <c r="AX1052">
        <f>IF(AB1046="NA",1,0)</f>
        <v>0</v>
      </c>
      <c r="BH1052">
        <f>IF(W1046="NA",1,0)</f>
        <v>0</v>
      </c>
      <c r="BR1052">
        <f>IF(X1046="NA",1,0)</f>
        <v>0</v>
      </c>
      <c r="CB1052">
        <f>IF(V1046="NA",1,0)</f>
        <v>0</v>
      </c>
    </row>
    <row r="1053" spans="1:81" ht="24" customHeight="1">
      <c r="A1053" s="71"/>
      <c r="B1053" s="40"/>
      <c r="C1053" s="355"/>
      <c r="D1053" s="280"/>
      <c r="E1053" s="256"/>
      <c r="F1053" s="256"/>
      <c r="G1053" s="281"/>
      <c r="H1053" s="350" t="s">
        <v>646</v>
      </c>
      <c r="I1053" s="267"/>
      <c r="J1053" s="93"/>
      <c r="K1053" s="410" t="s">
        <v>647</v>
      </c>
      <c r="L1053" s="256"/>
      <c r="M1053" s="256"/>
      <c r="N1053" s="256"/>
      <c r="O1053" s="256"/>
      <c r="P1053" s="256"/>
      <c r="Q1053" s="256"/>
      <c r="R1053" s="256"/>
      <c r="S1053" s="256"/>
      <c r="T1053" s="256"/>
      <c r="U1053" s="256"/>
      <c r="V1053" s="220"/>
      <c r="W1053" s="220"/>
      <c r="X1053" s="220"/>
      <c r="Y1053" s="220"/>
      <c r="Z1053" s="220"/>
      <c r="AA1053" s="220"/>
      <c r="AB1053" s="220"/>
      <c r="AC1053" s="220"/>
      <c r="AD1053" s="220"/>
      <c r="AN1053">
        <f>IF(Y1046="NA",1,0)</f>
        <v>0</v>
      </c>
      <c r="AO1053" t="e">
        <f>IF(Y1053/Y1046&gt;0.25,1,0)</f>
        <v>#DIV/0!</v>
      </c>
      <c r="AX1053">
        <f>IF(AB1046="NA",1,0)</f>
        <v>0</v>
      </c>
      <c r="AY1053" t="e">
        <f>IF(AB1053/AB1046&gt;0.25,1,0)</f>
        <v>#DIV/0!</v>
      </c>
      <c r="BH1053">
        <f>IF(W1046="NA",1,0)</f>
        <v>0</v>
      </c>
      <c r="BI1053" t="e">
        <f>IF(W1053/W1046&gt;0.25,1,0)</f>
        <v>#DIV/0!</v>
      </c>
      <c r="BR1053">
        <f>IF(X1046="NA",1,0)</f>
        <v>0</v>
      </c>
      <c r="BS1053" t="e">
        <f>IF(X1053/X1046&gt;0.25,1,0)</f>
        <v>#DIV/0!</v>
      </c>
      <c r="CB1053">
        <f>IF(V1046="NA",1,0)</f>
        <v>0</v>
      </c>
      <c r="CC1053" t="e">
        <f>IF(V1053/V1046&gt;0.25,1,0)</f>
        <v>#DIV/0!</v>
      </c>
    </row>
    <row r="1054" spans="1:81" ht="15" customHeight="1">
      <c r="A1054" s="71"/>
      <c r="B1054" s="40"/>
      <c r="C1054" s="355"/>
      <c r="D1054" s="280"/>
      <c r="E1054" s="256"/>
      <c r="F1054" s="256"/>
      <c r="G1054" s="281"/>
      <c r="H1054" s="350" t="s">
        <v>648</v>
      </c>
      <c r="I1054" s="267"/>
      <c r="J1054" s="94"/>
      <c r="K1054" s="410" t="s">
        <v>262</v>
      </c>
      <c r="L1054" s="256"/>
      <c r="M1054" s="256"/>
      <c r="N1054" s="256"/>
      <c r="O1054" s="256"/>
      <c r="P1054" s="256"/>
      <c r="Q1054" s="256"/>
      <c r="R1054" s="256"/>
      <c r="S1054" s="256"/>
      <c r="T1054" s="256"/>
      <c r="U1054" s="256"/>
      <c r="V1054" s="220"/>
      <c r="W1054" s="220"/>
      <c r="X1054" s="220"/>
      <c r="Y1054" s="220"/>
      <c r="Z1054" s="220"/>
      <c r="AA1054" s="220"/>
      <c r="AB1054" s="220"/>
      <c r="AC1054" s="220"/>
      <c r="AD1054" s="220"/>
      <c r="AN1054">
        <f>IF(Y1046="NA",1,0)</f>
        <v>0</v>
      </c>
      <c r="AX1054">
        <f>IF(AB1046="NA",1,0)</f>
        <v>0</v>
      </c>
      <c r="BH1054">
        <f>IF(W1046="NA",1,0)</f>
        <v>0</v>
      </c>
      <c r="BR1054">
        <f>IF(X1046="NA",1,0)</f>
        <v>0</v>
      </c>
      <c r="CB1054">
        <f>IF(V1046="NA",1,0)</f>
        <v>0</v>
      </c>
    </row>
    <row r="1055" spans="1:81" ht="15" customHeight="1">
      <c r="A1055" s="71"/>
      <c r="B1055" s="40"/>
      <c r="C1055" s="355"/>
      <c r="D1055" s="280"/>
      <c r="E1055" s="256"/>
      <c r="F1055" s="256"/>
      <c r="G1055" s="281"/>
      <c r="H1055" s="361" t="s">
        <v>649</v>
      </c>
      <c r="I1055" s="267"/>
      <c r="J1055" s="362" t="s">
        <v>650</v>
      </c>
      <c r="K1055" s="266"/>
      <c r="L1055" s="266"/>
      <c r="M1055" s="266"/>
      <c r="N1055" s="266"/>
      <c r="O1055" s="266"/>
      <c r="P1055" s="266"/>
      <c r="Q1055" s="266"/>
      <c r="R1055" s="266"/>
      <c r="S1055" s="266"/>
      <c r="T1055" s="266"/>
      <c r="U1055" s="267"/>
      <c r="V1055" s="220"/>
      <c r="W1055" s="220"/>
      <c r="X1055" s="220"/>
      <c r="Y1055" s="220"/>
      <c r="Z1055" s="220"/>
      <c r="AA1055" s="220"/>
      <c r="AB1055" s="220"/>
      <c r="AC1055" s="220"/>
      <c r="AD1055" s="220"/>
    </row>
    <row r="1056" spans="1:81" ht="15" customHeight="1">
      <c r="A1056" s="71"/>
      <c r="B1056" s="40"/>
      <c r="C1056" s="355"/>
      <c r="D1056" s="280"/>
      <c r="E1056" s="256"/>
      <c r="F1056" s="256"/>
      <c r="G1056" s="281"/>
      <c r="H1056" s="361" t="s">
        <v>651</v>
      </c>
      <c r="I1056" s="267"/>
      <c r="J1056" s="362" t="s">
        <v>652</v>
      </c>
      <c r="K1056" s="266"/>
      <c r="L1056" s="266"/>
      <c r="M1056" s="266"/>
      <c r="N1056" s="266"/>
      <c r="O1056" s="266"/>
      <c r="P1056" s="266"/>
      <c r="Q1056" s="266"/>
      <c r="R1056" s="266"/>
      <c r="S1056" s="266"/>
      <c r="T1056" s="266"/>
      <c r="U1056" s="267"/>
      <c r="V1056" s="220"/>
      <c r="W1056" s="220"/>
      <c r="X1056" s="220"/>
      <c r="Y1056" s="220"/>
      <c r="Z1056" s="220"/>
      <c r="AA1056" s="220"/>
      <c r="AB1056" s="220"/>
      <c r="AC1056" s="220"/>
      <c r="AD1056" s="220"/>
    </row>
    <row r="1057" spans="1:81" ht="15" customHeight="1">
      <c r="A1057" s="71"/>
      <c r="B1057" s="40"/>
      <c r="C1057" s="355"/>
      <c r="D1057" s="280"/>
      <c r="E1057" s="256"/>
      <c r="F1057" s="256"/>
      <c r="G1057" s="281"/>
      <c r="H1057" s="361" t="s">
        <v>653</v>
      </c>
      <c r="I1057" s="267"/>
      <c r="J1057" s="362" t="s">
        <v>654</v>
      </c>
      <c r="K1057" s="266"/>
      <c r="L1057" s="266"/>
      <c r="M1057" s="266"/>
      <c r="N1057" s="266"/>
      <c r="O1057" s="266"/>
      <c r="P1057" s="266"/>
      <c r="Q1057" s="266"/>
      <c r="R1057" s="266"/>
      <c r="S1057" s="266"/>
      <c r="T1057" s="266"/>
      <c r="U1057" s="267"/>
      <c r="V1057" s="220"/>
      <c r="W1057" s="220"/>
      <c r="X1057" s="220"/>
      <c r="Y1057" s="220"/>
      <c r="Z1057" s="220"/>
      <c r="AA1057" s="220"/>
      <c r="AB1057" s="220"/>
      <c r="AC1057" s="220"/>
      <c r="AD1057" s="220"/>
    </row>
    <row r="1058" spans="1:81" ht="24" customHeight="1">
      <c r="A1058" s="71"/>
      <c r="B1058" s="40"/>
      <c r="C1058" s="355"/>
      <c r="D1058" s="280"/>
      <c r="E1058" s="256"/>
      <c r="F1058" s="256"/>
      <c r="G1058" s="281"/>
      <c r="H1058" s="361" t="s">
        <v>655</v>
      </c>
      <c r="I1058" s="267"/>
      <c r="J1058" s="362" t="s">
        <v>656</v>
      </c>
      <c r="K1058" s="266"/>
      <c r="L1058" s="266"/>
      <c r="M1058" s="266"/>
      <c r="N1058" s="266"/>
      <c r="O1058" s="266"/>
      <c r="P1058" s="266"/>
      <c r="Q1058" s="266"/>
      <c r="R1058" s="266"/>
      <c r="S1058" s="266"/>
      <c r="T1058" s="266"/>
      <c r="U1058" s="267"/>
      <c r="V1058" s="220"/>
      <c r="W1058" s="220"/>
      <c r="X1058" s="220"/>
      <c r="Y1058" s="220"/>
      <c r="Z1058" s="220"/>
      <c r="AA1058" s="220"/>
      <c r="AB1058" s="220"/>
      <c r="AC1058" s="220"/>
      <c r="AD1058" s="220"/>
      <c r="AM1058">
        <f>IF(OR(Y1058=SUM(Y1059:Y1064),AND(Y1058="NA",SUM(Y1059:Y1064)=0),AND(Y1058="NS",SUM(Y1059:Y1064)=0)),IF(AND(Y1058="NA",SUM(Y1059:Y1064)=0),"NA",0),1)</f>
        <v>0</v>
      </c>
      <c r="AW1058">
        <f>IF(OR(AB1058=SUM(AB1059:AB1064),AND(AB1058="NA",SUM(AB1059:AB1064)=0),AND(AB1058="NS",SUM(AB1059:AB1064)=0)),IF(AND(AB1058="NA",SUM(AB1059:AB1064)=0),"NA",0),1)</f>
        <v>0</v>
      </c>
      <c r="BG1058">
        <f>IF(OR(W1058=SUM(W1059:W1064),AND(W1058="NA",SUM(W1059:W1064)=0),AND(W1058="NS",SUM(W1059:W1064)=0)),IF(AND(W1058="NA",SUM(W1059:W1064)=0),"NA",0),1)</f>
        <v>0</v>
      </c>
      <c r="BQ1058">
        <f>IF(OR(X1058=SUM(X1059:X1064),AND(X1058="NA",SUM(X1059:X1064)=0),AND(X1058="NS",SUM(X1059:X1064)=0)),IF(AND(X1058="NA",SUM(X1059:X1064)=0),"NA",0),1)</f>
        <v>0</v>
      </c>
      <c r="CA1058">
        <f>IF(OR(V1058=SUM(V1059:V1064),AND(V1058="NA",SUM(V1059:V1064)=0),AND(V1058="NS",SUM(V1059:V1064)=0)),IF(AND(V1058="NA",SUM(V1059:V1064)=0),"NA",0),1)</f>
        <v>0</v>
      </c>
    </row>
    <row r="1059" spans="1:81" ht="15" customHeight="1">
      <c r="A1059" s="71"/>
      <c r="B1059" s="40"/>
      <c r="C1059" s="355"/>
      <c r="D1059" s="280"/>
      <c r="E1059" s="256"/>
      <c r="F1059" s="256"/>
      <c r="G1059" s="281"/>
      <c r="H1059" s="369" t="s">
        <v>657</v>
      </c>
      <c r="I1059" s="267"/>
      <c r="J1059" s="93"/>
      <c r="K1059" s="410" t="s">
        <v>658</v>
      </c>
      <c r="L1059" s="256"/>
      <c r="M1059" s="256"/>
      <c r="N1059" s="256"/>
      <c r="O1059" s="256"/>
      <c r="P1059" s="256"/>
      <c r="Q1059" s="256"/>
      <c r="R1059" s="256"/>
      <c r="S1059" s="256"/>
      <c r="T1059" s="256"/>
      <c r="U1059" s="256"/>
      <c r="V1059" s="220"/>
      <c r="W1059" s="220"/>
      <c r="X1059" s="220"/>
      <c r="Y1059" s="220"/>
      <c r="Z1059" s="220"/>
      <c r="AA1059" s="220"/>
      <c r="AB1059" s="220"/>
      <c r="AC1059" s="220"/>
      <c r="AD1059" s="220"/>
      <c r="AN1059">
        <f>IF(Y1058="NA",1,0)</f>
        <v>0</v>
      </c>
      <c r="AX1059">
        <f>IF(AB1058="NA",1,0)</f>
        <v>0</v>
      </c>
      <c r="BH1059">
        <f>IF(W1058="NA",1,0)</f>
        <v>0</v>
      </c>
      <c r="BR1059">
        <f>IF(X1058="NA",1,0)</f>
        <v>0</v>
      </c>
      <c r="CB1059">
        <f>IF(V1058="NA",1,0)</f>
        <v>0</v>
      </c>
    </row>
    <row r="1060" spans="1:81" ht="15" customHeight="1">
      <c r="A1060" s="71"/>
      <c r="B1060" s="40"/>
      <c r="C1060" s="355"/>
      <c r="D1060" s="280"/>
      <c r="E1060" s="256"/>
      <c r="F1060" s="256"/>
      <c r="G1060" s="281"/>
      <c r="H1060" s="369" t="s">
        <v>659</v>
      </c>
      <c r="I1060" s="267"/>
      <c r="J1060" s="93"/>
      <c r="K1060" s="410" t="s">
        <v>660</v>
      </c>
      <c r="L1060" s="256"/>
      <c r="M1060" s="256"/>
      <c r="N1060" s="256"/>
      <c r="O1060" s="256"/>
      <c r="P1060" s="256"/>
      <c r="Q1060" s="256"/>
      <c r="R1060" s="256"/>
      <c r="S1060" s="256"/>
      <c r="T1060" s="256"/>
      <c r="U1060" s="256"/>
      <c r="V1060" s="220"/>
      <c r="W1060" s="220"/>
      <c r="X1060" s="220"/>
      <c r="Y1060" s="220"/>
      <c r="Z1060" s="220"/>
      <c r="AA1060" s="220"/>
      <c r="AB1060" s="220"/>
      <c r="AC1060" s="220"/>
      <c r="AD1060" s="220"/>
      <c r="AN1060">
        <f>IF(Y1058="NA",1,0)</f>
        <v>0</v>
      </c>
      <c r="AX1060">
        <f>IF(AB1058="NA",1,0)</f>
        <v>0</v>
      </c>
      <c r="BH1060">
        <f>IF(W1058="NA",1,0)</f>
        <v>0</v>
      </c>
      <c r="BR1060">
        <f>IF(X1058="NA",1,0)</f>
        <v>0</v>
      </c>
      <c r="CB1060">
        <f>IF(V1058="NA",1,0)</f>
        <v>0</v>
      </c>
    </row>
    <row r="1061" spans="1:81" ht="15" customHeight="1">
      <c r="A1061" s="71"/>
      <c r="B1061" s="40"/>
      <c r="C1061" s="355"/>
      <c r="D1061" s="280"/>
      <c r="E1061" s="256"/>
      <c r="F1061" s="256"/>
      <c r="G1061" s="281"/>
      <c r="H1061" s="369" t="s">
        <v>661</v>
      </c>
      <c r="I1061" s="267"/>
      <c r="J1061" s="93"/>
      <c r="K1061" s="410" t="s">
        <v>662</v>
      </c>
      <c r="L1061" s="256"/>
      <c r="M1061" s="256"/>
      <c r="N1061" s="256"/>
      <c r="O1061" s="256"/>
      <c r="P1061" s="256"/>
      <c r="Q1061" s="256"/>
      <c r="R1061" s="256"/>
      <c r="S1061" s="256"/>
      <c r="T1061" s="256"/>
      <c r="U1061" s="256"/>
      <c r="V1061" s="220"/>
      <c r="W1061" s="220"/>
      <c r="X1061" s="220"/>
      <c r="Y1061" s="220"/>
      <c r="Z1061" s="220"/>
      <c r="AA1061" s="220"/>
      <c r="AB1061" s="220"/>
      <c r="AC1061" s="220"/>
      <c r="AD1061" s="220"/>
      <c r="AN1061">
        <f>IF(Y1058="NA",1,0)</f>
        <v>0</v>
      </c>
      <c r="AX1061">
        <f>IF(AB1058="NA",1,0)</f>
        <v>0</v>
      </c>
      <c r="BH1061">
        <f>IF(W1058="NA",1,0)</f>
        <v>0</v>
      </c>
      <c r="BR1061">
        <f>IF(X1058="NA",1,0)</f>
        <v>0</v>
      </c>
      <c r="CB1061">
        <f>IF(V1058="NA",1,0)</f>
        <v>0</v>
      </c>
    </row>
    <row r="1062" spans="1:81" ht="24" customHeight="1">
      <c r="A1062" s="71"/>
      <c r="B1062" s="40"/>
      <c r="C1062" s="355"/>
      <c r="D1062" s="280"/>
      <c r="E1062" s="256"/>
      <c r="F1062" s="256"/>
      <c r="G1062" s="281"/>
      <c r="H1062" s="369" t="s">
        <v>663</v>
      </c>
      <c r="I1062" s="267"/>
      <c r="J1062" s="93"/>
      <c r="K1062" s="410" t="s">
        <v>664</v>
      </c>
      <c r="L1062" s="256"/>
      <c r="M1062" s="256"/>
      <c r="N1062" s="256"/>
      <c r="O1062" s="256"/>
      <c r="P1062" s="256"/>
      <c r="Q1062" s="256"/>
      <c r="R1062" s="256"/>
      <c r="S1062" s="256"/>
      <c r="T1062" s="256"/>
      <c r="U1062" s="256"/>
      <c r="V1062" s="220"/>
      <c r="W1062" s="220"/>
      <c r="X1062" s="220"/>
      <c r="Y1062" s="220"/>
      <c r="Z1062" s="220"/>
      <c r="AA1062" s="220"/>
      <c r="AB1062" s="220"/>
      <c r="AC1062" s="220"/>
      <c r="AD1062" s="220"/>
      <c r="AN1062">
        <f>IF(Y1058="NA",1,0)</f>
        <v>0</v>
      </c>
      <c r="AX1062">
        <f>IF(AB1058="NA",1,0)</f>
        <v>0</v>
      </c>
      <c r="BH1062">
        <f>IF(W1058="NA",1,0)</f>
        <v>0</v>
      </c>
      <c r="BR1062">
        <f>IF(X1058="NA",1,0)</f>
        <v>0</v>
      </c>
      <c r="CB1062">
        <f>IF(V1058="NA",1,0)</f>
        <v>0</v>
      </c>
    </row>
    <row r="1063" spans="1:81" ht="24" customHeight="1">
      <c r="A1063" s="71"/>
      <c r="B1063" s="40"/>
      <c r="C1063" s="355"/>
      <c r="D1063" s="280"/>
      <c r="E1063" s="256"/>
      <c r="F1063" s="256"/>
      <c r="G1063" s="281"/>
      <c r="H1063" s="369" t="s">
        <v>665</v>
      </c>
      <c r="I1063" s="267"/>
      <c r="J1063" s="93"/>
      <c r="K1063" s="410" t="s">
        <v>666</v>
      </c>
      <c r="L1063" s="256"/>
      <c r="M1063" s="256"/>
      <c r="N1063" s="256"/>
      <c r="O1063" s="256"/>
      <c r="P1063" s="256"/>
      <c r="Q1063" s="256"/>
      <c r="R1063" s="256"/>
      <c r="S1063" s="256"/>
      <c r="T1063" s="256"/>
      <c r="U1063" s="256"/>
      <c r="V1063" s="220"/>
      <c r="W1063" s="220"/>
      <c r="X1063" s="220"/>
      <c r="Y1063" s="220"/>
      <c r="Z1063" s="220"/>
      <c r="AA1063" s="220"/>
      <c r="AB1063" s="220"/>
      <c r="AC1063" s="220"/>
      <c r="AD1063" s="220"/>
      <c r="AN1063">
        <f>IF(Y1058="NA",1,0)</f>
        <v>0</v>
      </c>
      <c r="AO1063" t="e">
        <f>IF(Y1063/Y1058&gt;0.25,1,0)</f>
        <v>#DIV/0!</v>
      </c>
      <c r="AX1063">
        <f>IF(AB1058="NA",1,0)</f>
        <v>0</v>
      </c>
      <c r="AY1063" t="e">
        <f>IF(AB1063/AB1058&gt;0.25,1,0)</f>
        <v>#DIV/0!</v>
      </c>
      <c r="BH1063">
        <f>IF(W1058="NA",1,0)</f>
        <v>0</v>
      </c>
      <c r="BI1063" t="e">
        <f>IF(W1063/W1058&gt;0.25,1,0)</f>
        <v>#DIV/0!</v>
      </c>
      <c r="BR1063">
        <f>IF(X1058="NA",1,0)</f>
        <v>0</v>
      </c>
      <c r="BS1063" t="e">
        <f>IF(X1063/X1058&gt;0.25,1,0)</f>
        <v>#DIV/0!</v>
      </c>
      <c r="CB1063">
        <f>IF(V1058="NA",1,0)</f>
        <v>0</v>
      </c>
      <c r="CC1063" t="e">
        <f>IF(V1063/V1058&gt;0.25,1,0)</f>
        <v>#DIV/0!</v>
      </c>
    </row>
    <row r="1064" spans="1:81" ht="15" customHeight="1">
      <c r="A1064" s="71"/>
      <c r="B1064" s="40"/>
      <c r="C1064" s="355"/>
      <c r="D1064" s="280"/>
      <c r="E1064" s="256"/>
      <c r="F1064" s="256"/>
      <c r="G1064" s="281"/>
      <c r="H1064" s="369" t="s">
        <v>667</v>
      </c>
      <c r="I1064" s="267"/>
      <c r="J1064" s="94"/>
      <c r="K1064" s="410" t="s">
        <v>262</v>
      </c>
      <c r="L1064" s="256"/>
      <c r="M1064" s="256"/>
      <c r="N1064" s="256"/>
      <c r="O1064" s="256"/>
      <c r="P1064" s="256"/>
      <c r="Q1064" s="256"/>
      <c r="R1064" s="256"/>
      <c r="S1064" s="256"/>
      <c r="T1064" s="256"/>
      <c r="U1064" s="256"/>
      <c r="V1064" s="220"/>
      <c r="W1064" s="220"/>
      <c r="X1064" s="220"/>
      <c r="Y1064" s="220"/>
      <c r="Z1064" s="220"/>
      <c r="AA1064" s="220"/>
      <c r="AB1064" s="220"/>
      <c r="AC1064" s="220"/>
      <c r="AD1064" s="220"/>
      <c r="AN1064">
        <f>IF(Y1058="NA",1,0)</f>
        <v>0</v>
      </c>
      <c r="AX1064">
        <f>IF(AB1058="NA",1,0)</f>
        <v>0</v>
      </c>
      <c r="BH1064">
        <f>IF(W1058="NA",1,0)</f>
        <v>0</v>
      </c>
      <c r="BR1064">
        <f>IF(X1058="NA",1,0)</f>
        <v>0</v>
      </c>
      <c r="CB1064">
        <f>IF(V1058="NA",1,0)</f>
        <v>0</v>
      </c>
    </row>
    <row r="1065" spans="1:81" ht="15" customHeight="1">
      <c r="A1065" s="71"/>
      <c r="B1065" s="40"/>
      <c r="C1065" s="355"/>
      <c r="D1065" s="280"/>
      <c r="E1065" s="256"/>
      <c r="F1065" s="256"/>
      <c r="G1065" s="281"/>
      <c r="H1065" s="361" t="s">
        <v>668</v>
      </c>
      <c r="I1065" s="267"/>
      <c r="J1065" s="362" t="s">
        <v>669</v>
      </c>
      <c r="K1065" s="266"/>
      <c r="L1065" s="266"/>
      <c r="M1065" s="266"/>
      <c r="N1065" s="266"/>
      <c r="O1065" s="266"/>
      <c r="P1065" s="266"/>
      <c r="Q1065" s="266"/>
      <c r="R1065" s="266"/>
      <c r="S1065" s="266"/>
      <c r="T1065" s="266"/>
      <c r="U1065" s="267"/>
      <c r="V1065" s="220"/>
      <c r="W1065" s="220"/>
      <c r="X1065" s="220"/>
      <c r="Y1065" s="220"/>
      <c r="Z1065" s="220"/>
      <c r="AA1065" s="220"/>
      <c r="AB1065" s="220"/>
      <c r="AC1065" s="220"/>
      <c r="AD1065" s="220"/>
    </row>
    <row r="1066" spans="1:81" ht="15" customHeight="1">
      <c r="A1066" s="71"/>
      <c r="B1066" s="40"/>
      <c r="C1066" s="355"/>
      <c r="D1066" s="280"/>
      <c r="E1066" s="256"/>
      <c r="F1066" s="256"/>
      <c r="G1066" s="281"/>
      <c r="H1066" s="361" t="s">
        <v>670</v>
      </c>
      <c r="I1066" s="267"/>
      <c r="J1066" s="362" t="s">
        <v>671</v>
      </c>
      <c r="K1066" s="266"/>
      <c r="L1066" s="266"/>
      <c r="M1066" s="266"/>
      <c r="N1066" s="266"/>
      <c r="O1066" s="266"/>
      <c r="P1066" s="266"/>
      <c r="Q1066" s="266"/>
      <c r="R1066" s="266"/>
      <c r="S1066" s="266"/>
      <c r="T1066" s="266"/>
      <c r="U1066" s="267"/>
      <c r="V1066" s="220"/>
      <c r="W1066" s="220"/>
      <c r="X1066" s="220"/>
      <c r="Y1066" s="220"/>
      <c r="Z1066" s="220"/>
      <c r="AA1066" s="220"/>
      <c r="AB1066" s="220"/>
      <c r="AC1066" s="220"/>
      <c r="AD1066" s="220"/>
    </row>
    <row r="1067" spans="1:81" ht="24" customHeight="1">
      <c r="A1067" s="71"/>
      <c r="B1067" s="40"/>
      <c r="C1067" s="355"/>
      <c r="D1067" s="282"/>
      <c r="E1067" s="272"/>
      <c r="F1067" s="272"/>
      <c r="G1067" s="283"/>
      <c r="H1067" s="361" t="s">
        <v>672</v>
      </c>
      <c r="I1067" s="267"/>
      <c r="J1067" s="362" t="s">
        <v>673</v>
      </c>
      <c r="K1067" s="266"/>
      <c r="L1067" s="266"/>
      <c r="M1067" s="266"/>
      <c r="N1067" s="266"/>
      <c r="O1067" s="266"/>
      <c r="P1067" s="266"/>
      <c r="Q1067" s="266"/>
      <c r="R1067" s="266"/>
      <c r="S1067" s="266"/>
      <c r="T1067" s="266"/>
      <c r="U1067" s="267"/>
      <c r="V1067" s="220"/>
      <c r="W1067" s="220"/>
      <c r="X1067" s="220"/>
      <c r="Y1067" s="220"/>
      <c r="Z1067" s="220"/>
      <c r="AA1067" s="220"/>
      <c r="AB1067" s="220"/>
      <c r="AC1067" s="220"/>
      <c r="AD1067" s="220"/>
    </row>
    <row r="1068" spans="1:81" ht="15" customHeight="1">
      <c r="A1068" s="71"/>
      <c r="B1068" s="40"/>
      <c r="C1068" s="367" t="s">
        <v>674</v>
      </c>
      <c r="D1068" s="411" t="s">
        <v>675</v>
      </c>
      <c r="E1068" s="278"/>
      <c r="F1068" s="278"/>
      <c r="G1068" s="279"/>
      <c r="H1068" s="361" t="s">
        <v>676</v>
      </c>
      <c r="I1068" s="267"/>
      <c r="J1068" s="362" t="s">
        <v>677</v>
      </c>
      <c r="K1068" s="266"/>
      <c r="L1068" s="266"/>
      <c r="M1068" s="266"/>
      <c r="N1068" s="266"/>
      <c r="O1068" s="266"/>
      <c r="P1068" s="266"/>
      <c r="Q1068" s="266"/>
      <c r="R1068" s="266"/>
      <c r="S1068" s="266"/>
      <c r="T1068" s="266"/>
      <c r="U1068" s="267"/>
      <c r="V1068" s="220"/>
      <c r="W1068" s="220"/>
      <c r="X1068" s="220"/>
      <c r="Y1068" s="220"/>
      <c r="Z1068" s="220"/>
      <c r="AA1068" s="220"/>
      <c r="AB1068" s="220"/>
      <c r="AC1068" s="220"/>
      <c r="AD1068" s="220"/>
      <c r="AM1068">
        <f>IF(OR(Y1068=SUM(Y1069:Y1077),AND(Y1068="NA",SUM(Y1069:Y1077)=0),AND(Y1068="NS",SUM(Y1069:Y1077)=0)),IF(AND(Y1068="NA",SUM(Y1069:Y1077)=0),"NA",0),1)</f>
        <v>0</v>
      </c>
      <c r="AW1068">
        <f>IF(OR(AB1068=SUM(AB1069:AB1077),AND(AB1068="NA",SUM(AB1069:AB1077)=0),AND(AB1068="NS",SUM(AB1069:AB1077)=0)),IF(AND(AB1068="NA",SUM(AB1069:AB1077)=0),"NA",0),1)</f>
        <v>0</v>
      </c>
      <c r="BG1068">
        <f>IF(OR(W1068=SUM(W1069:W1077),AND(W1068="NA",SUM(W1069:W1077)=0),AND(W1068="NS",SUM(W1069:W1077)=0)),IF(AND(W1068="NA",SUM(W1069:W1077)=0),"NA",0),1)</f>
        <v>0</v>
      </c>
      <c r="BQ1068">
        <f>IF(OR(X1068=SUM(X1069:X1077),AND(X1068="NA",SUM(X1069:X1077)=0),AND(X1068="NS",SUM(X1069:X1077)=0)),IF(AND(X1068="NA",SUM(X1069:X1077)=0),"NA",0),1)</f>
        <v>0</v>
      </c>
      <c r="CA1068">
        <f>IF(OR(V1068=SUM(V1069:V1077),AND(V1068="NA",SUM(V1069:V1077)=0),AND(V1068="NS",SUM(V1069:V1077)=0)),IF(AND(V1068="NA",SUM(V1069:V1077)=0),"NA",0),1)</f>
        <v>0</v>
      </c>
    </row>
    <row r="1069" spans="1:81" ht="15" customHeight="1">
      <c r="A1069" s="71"/>
      <c r="B1069" s="40"/>
      <c r="C1069" s="355"/>
      <c r="D1069" s="280"/>
      <c r="E1069" s="256"/>
      <c r="F1069" s="256"/>
      <c r="G1069" s="281"/>
      <c r="H1069" s="350" t="s">
        <v>678</v>
      </c>
      <c r="I1069" s="267"/>
      <c r="J1069" s="93"/>
      <c r="K1069" s="410" t="s">
        <v>679</v>
      </c>
      <c r="L1069" s="256"/>
      <c r="M1069" s="256"/>
      <c r="N1069" s="256"/>
      <c r="O1069" s="256"/>
      <c r="P1069" s="256"/>
      <c r="Q1069" s="256"/>
      <c r="R1069" s="256"/>
      <c r="S1069" s="256"/>
      <c r="T1069" s="256"/>
      <c r="U1069" s="256"/>
      <c r="V1069" s="220"/>
      <c r="W1069" s="220"/>
      <c r="X1069" s="220"/>
      <c r="Y1069" s="220"/>
      <c r="Z1069" s="220"/>
      <c r="AA1069" s="220"/>
      <c r="AB1069" s="220"/>
      <c r="AC1069" s="220"/>
      <c r="AD1069" s="220"/>
      <c r="AN1069">
        <f>IF(Y1068="NA",1,0)</f>
        <v>0</v>
      </c>
      <c r="AX1069">
        <f>IF(AB1068="NA",1,0)</f>
        <v>0</v>
      </c>
      <c r="BH1069">
        <f>IF(W1068="NA",1,0)</f>
        <v>0</v>
      </c>
      <c r="BR1069">
        <f>IF(X1068="NA",1,0)</f>
        <v>0</v>
      </c>
      <c r="CB1069">
        <f>IF(V1068="NA",1,0)</f>
        <v>0</v>
      </c>
    </row>
    <row r="1070" spans="1:81" ht="15" customHeight="1">
      <c r="A1070" s="71"/>
      <c r="B1070" s="40"/>
      <c r="C1070" s="355"/>
      <c r="D1070" s="280"/>
      <c r="E1070" s="256"/>
      <c r="F1070" s="256"/>
      <c r="G1070" s="281"/>
      <c r="H1070" s="350" t="s">
        <v>680</v>
      </c>
      <c r="I1070" s="267"/>
      <c r="J1070" s="93"/>
      <c r="K1070" s="410" t="s">
        <v>681</v>
      </c>
      <c r="L1070" s="256"/>
      <c r="M1070" s="256"/>
      <c r="N1070" s="256"/>
      <c r="O1070" s="256"/>
      <c r="P1070" s="256"/>
      <c r="Q1070" s="256"/>
      <c r="R1070" s="256"/>
      <c r="S1070" s="256"/>
      <c r="T1070" s="256"/>
      <c r="U1070" s="256"/>
      <c r="V1070" s="220"/>
      <c r="W1070" s="220"/>
      <c r="X1070" s="220"/>
      <c r="Y1070" s="220"/>
      <c r="Z1070" s="220"/>
      <c r="AA1070" s="220"/>
      <c r="AB1070" s="220"/>
      <c r="AC1070" s="220"/>
      <c r="AD1070" s="220"/>
      <c r="AN1070">
        <f>IF(Y1068="NA",1,0)</f>
        <v>0</v>
      </c>
      <c r="AX1070">
        <f>IF(AB1068="NA",1,0)</f>
        <v>0</v>
      </c>
      <c r="BH1070">
        <f>IF(W1068="NA",1,0)</f>
        <v>0</v>
      </c>
      <c r="BR1070">
        <f>IF(X1068="NA",1,0)</f>
        <v>0</v>
      </c>
      <c r="CB1070">
        <f>IF(V1068="NA",1,0)</f>
        <v>0</v>
      </c>
    </row>
    <row r="1071" spans="1:81" ht="15" customHeight="1">
      <c r="A1071" s="71"/>
      <c r="B1071" s="40"/>
      <c r="C1071" s="355"/>
      <c r="D1071" s="280"/>
      <c r="E1071" s="256"/>
      <c r="F1071" s="256"/>
      <c r="G1071" s="281"/>
      <c r="H1071" s="350" t="s">
        <v>682</v>
      </c>
      <c r="I1071" s="267"/>
      <c r="J1071" s="93"/>
      <c r="K1071" s="410" t="s">
        <v>683</v>
      </c>
      <c r="L1071" s="256"/>
      <c r="M1071" s="256"/>
      <c r="N1071" s="256"/>
      <c r="O1071" s="256"/>
      <c r="P1071" s="256"/>
      <c r="Q1071" s="256"/>
      <c r="R1071" s="256"/>
      <c r="S1071" s="256"/>
      <c r="T1071" s="256"/>
      <c r="U1071" s="256"/>
      <c r="V1071" s="220"/>
      <c r="W1071" s="220"/>
      <c r="X1071" s="220"/>
      <c r="Y1071" s="220"/>
      <c r="Z1071" s="220"/>
      <c r="AA1071" s="220"/>
      <c r="AB1071" s="220"/>
      <c r="AC1071" s="220"/>
      <c r="AD1071" s="220"/>
      <c r="AN1071">
        <f>IF(Y1068="NA",1,0)</f>
        <v>0</v>
      </c>
      <c r="AX1071">
        <f>IF(AB1068="NA",1,0)</f>
        <v>0</v>
      </c>
      <c r="BH1071">
        <f>IF(W1068="NA",1,0)</f>
        <v>0</v>
      </c>
      <c r="BR1071">
        <f>IF(X1068="NA",1,0)</f>
        <v>0</v>
      </c>
      <c r="CB1071">
        <f>IF(V1068="NA",1,0)</f>
        <v>0</v>
      </c>
    </row>
    <row r="1072" spans="1:81" ht="15" customHeight="1">
      <c r="A1072" s="71"/>
      <c r="B1072" s="40"/>
      <c r="C1072" s="355"/>
      <c r="D1072" s="280"/>
      <c r="E1072" s="256"/>
      <c r="F1072" s="256"/>
      <c r="G1072" s="281"/>
      <c r="H1072" s="350" t="s">
        <v>684</v>
      </c>
      <c r="I1072" s="267"/>
      <c r="J1072" s="93"/>
      <c r="K1072" s="410" t="s">
        <v>685</v>
      </c>
      <c r="L1072" s="256"/>
      <c r="M1072" s="256"/>
      <c r="N1072" s="256"/>
      <c r="O1072" s="256"/>
      <c r="P1072" s="256"/>
      <c r="Q1072" s="256"/>
      <c r="R1072" s="256"/>
      <c r="S1072" s="256"/>
      <c r="T1072" s="256"/>
      <c r="U1072" s="256"/>
      <c r="V1072" s="220"/>
      <c r="W1072" s="220"/>
      <c r="X1072" s="220"/>
      <c r="Y1072" s="220"/>
      <c r="Z1072" s="220"/>
      <c r="AA1072" s="220"/>
      <c r="AB1072" s="220"/>
      <c r="AC1072" s="220"/>
      <c r="AD1072" s="220"/>
      <c r="AN1072">
        <f>IF(Y1068="NA",1,0)</f>
        <v>0</v>
      </c>
      <c r="AX1072">
        <f>IF(AB1068="NA",1,0)</f>
        <v>0</v>
      </c>
      <c r="BH1072">
        <f>IF(W1068="NA",1,0)</f>
        <v>0</v>
      </c>
      <c r="BR1072">
        <f>IF(X1068="NA",1,0)</f>
        <v>0</v>
      </c>
      <c r="CB1072">
        <f>IF(V1068="NA",1,0)</f>
        <v>0</v>
      </c>
    </row>
    <row r="1073" spans="1:81" ht="15" customHeight="1">
      <c r="A1073" s="71"/>
      <c r="B1073" s="40"/>
      <c r="C1073" s="355"/>
      <c r="D1073" s="280"/>
      <c r="E1073" s="256"/>
      <c r="F1073" s="256"/>
      <c r="G1073" s="281"/>
      <c r="H1073" s="350" t="s">
        <v>686</v>
      </c>
      <c r="I1073" s="267"/>
      <c r="J1073" s="93"/>
      <c r="K1073" s="410" t="s">
        <v>687</v>
      </c>
      <c r="L1073" s="256"/>
      <c r="M1073" s="256"/>
      <c r="N1073" s="256"/>
      <c r="O1073" s="256"/>
      <c r="P1073" s="256"/>
      <c r="Q1073" s="256"/>
      <c r="R1073" s="256"/>
      <c r="S1073" s="256"/>
      <c r="T1073" s="256"/>
      <c r="U1073" s="256"/>
      <c r="V1073" s="220"/>
      <c r="W1073" s="220"/>
      <c r="X1073" s="220"/>
      <c r="Y1073" s="220"/>
      <c r="Z1073" s="220"/>
      <c r="AA1073" s="220"/>
      <c r="AB1073" s="220"/>
      <c r="AC1073" s="220"/>
      <c r="AD1073" s="220"/>
      <c r="AN1073">
        <f>IF(Y1068="NA",1,0)</f>
        <v>0</v>
      </c>
      <c r="AX1073">
        <f>IF(AB1068="NA",1,0)</f>
        <v>0</v>
      </c>
      <c r="BH1073">
        <f>IF(W1068="NA",1,0)</f>
        <v>0</v>
      </c>
      <c r="BR1073">
        <f>IF(X1068="NA",1,0)</f>
        <v>0</v>
      </c>
      <c r="CB1073">
        <f>IF(V1068="NA",1,0)</f>
        <v>0</v>
      </c>
    </row>
    <row r="1074" spans="1:81" ht="15" customHeight="1">
      <c r="A1074" s="71"/>
      <c r="B1074" s="40"/>
      <c r="C1074" s="355"/>
      <c r="D1074" s="280"/>
      <c r="E1074" s="256"/>
      <c r="F1074" s="256"/>
      <c r="G1074" s="281"/>
      <c r="H1074" s="350" t="s">
        <v>688</v>
      </c>
      <c r="I1074" s="267"/>
      <c r="J1074" s="93"/>
      <c r="K1074" s="410" t="s">
        <v>689</v>
      </c>
      <c r="L1074" s="256"/>
      <c r="M1074" s="256"/>
      <c r="N1074" s="256"/>
      <c r="O1074" s="256"/>
      <c r="P1074" s="256"/>
      <c r="Q1074" s="256"/>
      <c r="R1074" s="256"/>
      <c r="S1074" s="256"/>
      <c r="T1074" s="256"/>
      <c r="U1074" s="256"/>
      <c r="V1074" s="220"/>
      <c r="W1074" s="220"/>
      <c r="X1074" s="220"/>
      <c r="Y1074" s="220"/>
      <c r="Z1074" s="220"/>
      <c r="AA1074" s="220"/>
      <c r="AB1074" s="220"/>
      <c r="AC1074" s="220"/>
      <c r="AD1074" s="220"/>
      <c r="AN1074">
        <f>IF(Y1068="NA",1,0)</f>
        <v>0</v>
      </c>
      <c r="AX1074">
        <f>IF(AB1068="NA",1,0)</f>
        <v>0</v>
      </c>
      <c r="BH1074">
        <f>IF(W1068="NA",1,0)</f>
        <v>0</v>
      </c>
      <c r="BR1074">
        <f>IF(X1068="NA",1,0)</f>
        <v>0</v>
      </c>
      <c r="CB1074">
        <f>IF(V1068="NA",1,0)</f>
        <v>0</v>
      </c>
    </row>
    <row r="1075" spans="1:81" ht="15" customHeight="1">
      <c r="A1075" s="71"/>
      <c r="B1075" s="40"/>
      <c r="C1075" s="355"/>
      <c r="D1075" s="280"/>
      <c r="E1075" s="256"/>
      <c r="F1075" s="256"/>
      <c r="G1075" s="281"/>
      <c r="H1075" s="350" t="s">
        <v>690</v>
      </c>
      <c r="I1075" s="267"/>
      <c r="J1075" s="93"/>
      <c r="K1075" s="410" t="s">
        <v>691</v>
      </c>
      <c r="L1075" s="256"/>
      <c r="M1075" s="256"/>
      <c r="N1075" s="256"/>
      <c r="O1075" s="256"/>
      <c r="P1075" s="256"/>
      <c r="Q1075" s="256"/>
      <c r="R1075" s="256"/>
      <c r="S1075" s="256"/>
      <c r="T1075" s="256"/>
      <c r="U1075" s="256"/>
      <c r="V1075" s="220"/>
      <c r="W1075" s="220"/>
      <c r="X1075" s="220"/>
      <c r="Y1075" s="220"/>
      <c r="Z1075" s="220"/>
      <c r="AA1075" s="220"/>
      <c r="AB1075" s="220"/>
      <c r="AC1075" s="220"/>
      <c r="AD1075" s="220"/>
      <c r="AN1075">
        <f>IF(Y1068="NA",1,0)</f>
        <v>0</v>
      </c>
      <c r="AX1075">
        <f>IF(AB1068="NA",1,0)</f>
        <v>0</v>
      </c>
      <c r="BH1075">
        <f>IF(W1068="NA",1,0)</f>
        <v>0</v>
      </c>
      <c r="BR1075">
        <f>IF(X1068="NA",1,0)</f>
        <v>0</v>
      </c>
      <c r="CB1075">
        <f>IF(V1068="NA",1,0)</f>
        <v>0</v>
      </c>
    </row>
    <row r="1076" spans="1:81" ht="15" customHeight="1">
      <c r="A1076" s="71"/>
      <c r="B1076" s="40"/>
      <c r="C1076" s="355"/>
      <c r="D1076" s="280"/>
      <c r="E1076" s="256"/>
      <c r="F1076" s="256"/>
      <c r="G1076" s="281"/>
      <c r="H1076" s="350" t="s">
        <v>692</v>
      </c>
      <c r="I1076" s="267"/>
      <c r="J1076" s="93"/>
      <c r="K1076" s="410" t="s">
        <v>693</v>
      </c>
      <c r="L1076" s="256"/>
      <c r="M1076" s="256"/>
      <c r="N1076" s="256"/>
      <c r="O1076" s="256"/>
      <c r="P1076" s="256"/>
      <c r="Q1076" s="256"/>
      <c r="R1076" s="256"/>
      <c r="S1076" s="256"/>
      <c r="T1076" s="256"/>
      <c r="U1076" s="256"/>
      <c r="V1076" s="220"/>
      <c r="W1076" s="220"/>
      <c r="X1076" s="220"/>
      <c r="Y1076" s="220"/>
      <c r="Z1076" s="220"/>
      <c r="AA1076" s="220"/>
      <c r="AB1076" s="220"/>
      <c r="AC1076" s="220"/>
      <c r="AD1076" s="220"/>
      <c r="AN1076">
        <f>IF(Y1068="NA",1,0)</f>
        <v>0</v>
      </c>
      <c r="AO1076" t="e">
        <f>IF(Y1076/Y1068&gt;0.25,1,0)</f>
        <v>#DIV/0!</v>
      </c>
      <c r="AX1076">
        <f>IF(AB1068="NA",1,0)</f>
        <v>0</v>
      </c>
      <c r="AY1076" t="e">
        <f>IF(AB1076/AB1068&gt;0.25,1,0)</f>
        <v>#DIV/0!</v>
      </c>
      <c r="BH1076">
        <f>IF(W1068="NA",1,0)</f>
        <v>0</v>
      </c>
      <c r="BI1076" t="e">
        <f>IF(W1076/W1068&gt;0.25,1,0)</f>
        <v>#DIV/0!</v>
      </c>
      <c r="BR1076">
        <f>IF(X1068="NA",1,0)</f>
        <v>0</v>
      </c>
      <c r="BS1076" t="e">
        <f>IF(X1076/X1068&gt;0.25,1,0)</f>
        <v>#DIV/0!</v>
      </c>
      <c r="CB1076">
        <f>IF(V1068="NA",1,0)</f>
        <v>0</v>
      </c>
      <c r="CC1076" t="e">
        <f>IF(V1076/V1068&gt;0.25,1,0)</f>
        <v>#DIV/0!</v>
      </c>
    </row>
    <row r="1077" spans="1:81" ht="15" customHeight="1">
      <c r="A1077" s="71"/>
      <c r="B1077" s="40"/>
      <c r="C1077" s="355"/>
      <c r="D1077" s="280"/>
      <c r="E1077" s="256"/>
      <c r="F1077" s="256"/>
      <c r="G1077" s="281"/>
      <c r="H1077" s="350" t="s">
        <v>694</v>
      </c>
      <c r="I1077" s="267"/>
      <c r="J1077" s="94"/>
      <c r="K1077" s="410" t="s">
        <v>262</v>
      </c>
      <c r="L1077" s="256"/>
      <c r="M1077" s="256"/>
      <c r="N1077" s="256"/>
      <c r="O1077" s="256"/>
      <c r="P1077" s="256"/>
      <c r="Q1077" s="256"/>
      <c r="R1077" s="256"/>
      <c r="S1077" s="256"/>
      <c r="T1077" s="256"/>
      <c r="U1077" s="256"/>
      <c r="V1077" s="220"/>
      <c r="W1077" s="220"/>
      <c r="X1077" s="220"/>
      <c r="Y1077" s="220"/>
      <c r="Z1077" s="220"/>
      <c r="AA1077" s="220"/>
      <c r="AB1077" s="220"/>
      <c r="AC1077" s="220"/>
      <c r="AD1077" s="220"/>
      <c r="AN1077">
        <f>IF(Y1068="NA",1,0)</f>
        <v>0</v>
      </c>
      <c r="AX1077">
        <f>IF(AB1068="NA",1,0)</f>
        <v>0</v>
      </c>
      <c r="BH1077">
        <f>IF(W1068="NA",1,0)</f>
        <v>0</v>
      </c>
      <c r="BR1077">
        <f>IF(X1068="NA",1,0)</f>
        <v>0</v>
      </c>
      <c r="CB1077">
        <f>IF(V1068="NA",1,0)</f>
        <v>0</v>
      </c>
    </row>
    <row r="1078" spans="1:81" ht="15" customHeight="1">
      <c r="A1078" s="71"/>
      <c r="B1078" s="40"/>
      <c r="C1078" s="355"/>
      <c r="D1078" s="280"/>
      <c r="E1078" s="256"/>
      <c r="F1078" s="256"/>
      <c r="G1078" s="281"/>
      <c r="H1078" s="361" t="s">
        <v>695</v>
      </c>
      <c r="I1078" s="267"/>
      <c r="J1078" s="362" t="s">
        <v>696</v>
      </c>
      <c r="K1078" s="266"/>
      <c r="L1078" s="266"/>
      <c r="M1078" s="266"/>
      <c r="N1078" s="266"/>
      <c r="O1078" s="266"/>
      <c r="P1078" s="266"/>
      <c r="Q1078" s="266"/>
      <c r="R1078" s="266"/>
      <c r="S1078" s="266"/>
      <c r="T1078" s="266"/>
      <c r="U1078" s="267"/>
      <c r="V1078" s="220"/>
      <c r="W1078" s="220"/>
      <c r="X1078" s="220"/>
      <c r="Y1078" s="220"/>
      <c r="Z1078" s="220"/>
      <c r="AA1078" s="220"/>
      <c r="AB1078" s="220"/>
      <c r="AC1078" s="220"/>
      <c r="AD1078" s="220"/>
      <c r="AM1078">
        <f>IF(OR(Y1078=SUM(Y1079:Y1081),AND(Y1078="NA",SUM(Y1079:Y1081)=0),AND(Y1078="NS",SUM(Y1079:Y1081)=0)),IF(AND(Y1078="NA",SUM(Y1079:Y1081)=0),"NA",0),1)</f>
        <v>0</v>
      </c>
      <c r="AW1078">
        <f>IF(OR(AB1078=SUM(AB1079:AB1081),AND(AB1078="NA",SUM(AB1079:AB1081)=0),AND(AB1078="NS",SUM(AB1079:AB1081)=0)),IF(AND(AB1078="NA",SUM(AB1079:AB1081)=0),"NA",0),1)</f>
        <v>0</v>
      </c>
      <c r="BG1078">
        <f>IF(OR(W1078=SUM(W1079:W1081),AND(W1078="NA",SUM(W1079:W1081)=0),AND(W1078="NS",SUM(W1079:W1081)=0)),IF(AND(W1078="NA",SUM(W1079:W1081)=0),"NA",0),1)</f>
        <v>0</v>
      </c>
      <c r="BQ1078">
        <f>IF(OR(X1078=SUM(X1079:X1081),AND(X1078="NA",SUM(X1079:X1081)=0),AND(X1078="NS",SUM(X1079:X1081)=0)),IF(AND(X1078="NA",SUM(X1079:X1081)=0),"NA",0),1)</f>
        <v>0</v>
      </c>
      <c r="CA1078">
        <f>IF(OR(V1078=SUM(V1079:V1081),AND(V1078="NA",SUM(V1079:V1081)=0),AND(V1078="NS",SUM(V1079:V1081)=0)),IF(AND(V1078="NA",SUM(V1079:V1081)=0),"NA",0),1)</f>
        <v>0</v>
      </c>
    </row>
    <row r="1079" spans="1:81" ht="15" customHeight="1">
      <c r="A1079" s="71"/>
      <c r="B1079" s="40"/>
      <c r="C1079" s="355"/>
      <c r="D1079" s="280"/>
      <c r="E1079" s="256"/>
      <c r="F1079" s="256"/>
      <c r="G1079" s="281"/>
      <c r="H1079" s="350" t="s">
        <v>697</v>
      </c>
      <c r="I1079" s="267"/>
      <c r="J1079" s="93"/>
      <c r="K1079" s="410" t="s">
        <v>698</v>
      </c>
      <c r="L1079" s="256"/>
      <c r="M1079" s="256"/>
      <c r="N1079" s="256"/>
      <c r="O1079" s="256"/>
      <c r="P1079" s="256"/>
      <c r="Q1079" s="256"/>
      <c r="R1079" s="256"/>
      <c r="S1079" s="256"/>
      <c r="T1079" s="256"/>
      <c r="U1079" s="256"/>
      <c r="V1079" s="220"/>
      <c r="W1079" s="220"/>
      <c r="X1079" s="220"/>
      <c r="Y1079" s="220"/>
      <c r="Z1079" s="220"/>
      <c r="AA1079" s="220"/>
      <c r="AB1079" s="220"/>
      <c r="AC1079" s="220"/>
      <c r="AD1079" s="220"/>
      <c r="AN1079">
        <f>IF(Y1078="NA",1,0)</f>
        <v>0</v>
      </c>
      <c r="AX1079">
        <f>IF(AB1078="NA",1,0)</f>
        <v>0</v>
      </c>
      <c r="BH1079">
        <f>IF(W1078="NA",1,0)</f>
        <v>0</v>
      </c>
      <c r="BR1079">
        <f>IF(X1078="NA",1,0)</f>
        <v>0</v>
      </c>
      <c r="CB1079">
        <f>IF(V1078="NA",1,0)</f>
        <v>0</v>
      </c>
    </row>
    <row r="1080" spans="1:81" ht="15" customHeight="1">
      <c r="A1080" s="71"/>
      <c r="B1080" s="40"/>
      <c r="C1080" s="355"/>
      <c r="D1080" s="280"/>
      <c r="E1080" s="256"/>
      <c r="F1080" s="256"/>
      <c r="G1080" s="281"/>
      <c r="H1080" s="350" t="s">
        <v>699</v>
      </c>
      <c r="I1080" s="267"/>
      <c r="J1080" s="93"/>
      <c r="K1080" s="410" t="s">
        <v>700</v>
      </c>
      <c r="L1080" s="256"/>
      <c r="M1080" s="256"/>
      <c r="N1080" s="256"/>
      <c r="O1080" s="256"/>
      <c r="P1080" s="256"/>
      <c r="Q1080" s="256"/>
      <c r="R1080" s="256"/>
      <c r="S1080" s="256"/>
      <c r="T1080" s="256"/>
      <c r="U1080" s="256"/>
      <c r="V1080" s="220"/>
      <c r="W1080" s="220"/>
      <c r="X1080" s="220"/>
      <c r="Y1080" s="220"/>
      <c r="Z1080" s="220"/>
      <c r="AA1080" s="220"/>
      <c r="AB1080" s="220"/>
      <c r="AC1080" s="220"/>
      <c r="AD1080" s="220"/>
      <c r="AN1080">
        <f>IF(Y1078="NA",1,0)</f>
        <v>0</v>
      </c>
      <c r="AO1080" t="e">
        <f>IF(Y1080/Y1078&gt;0.25,1,0)</f>
        <v>#DIV/0!</v>
      </c>
      <c r="AX1080">
        <f>IF(AB1078="NA",1,0)</f>
        <v>0</v>
      </c>
      <c r="AY1080" t="e">
        <f>IF(AB1080/AB1078&gt;0.25,1,0)</f>
        <v>#DIV/0!</v>
      </c>
      <c r="BH1080">
        <f>IF(W1078="NA",1,0)</f>
        <v>0</v>
      </c>
      <c r="BI1080" t="e">
        <f>IF(W1080/W1078&gt;0.25,1,0)</f>
        <v>#DIV/0!</v>
      </c>
      <c r="BR1080">
        <f>IF(X1078="NA",1,0)</f>
        <v>0</v>
      </c>
      <c r="BS1080" t="e">
        <f>IF(X1080/X1078&gt;0.25,1,0)</f>
        <v>#DIV/0!</v>
      </c>
      <c r="CB1080">
        <f>IF(V1078="NA",1,0)</f>
        <v>0</v>
      </c>
      <c r="CC1080" t="e">
        <f>IF(V1080/V1078&gt;0.25,1,0)</f>
        <v>#DIV/0!</v>
      </c>
    </row>
    <row r="1081" spans="1:81" ht="15" customHeight="1">
      <c r="A1081" s="71"/>
      <c r="B1081" s="40"/>
      <c r="C1081" s="355"/>
      <c r="D1081" s="280"/>
      <c r="E1081" s="256"/>
      <c r="F1081" s="256"/>
      <c r="G1081" s="281"/>
      <c r="H1081" s="350" t="s">
        <v>701</v>
      </c>
      <c r="I1081" s="267"/>
      <c r="J1081" s="94"/>
      <c r="K1081" s="410" t="s">
        <v>262</v>
      </c>
      <c r="L1081" s="256"/>
      <c r="M1081" s="256"/>
      <c r="N1081" s="256"/>
      <c r="O1081" s="256"/>
      <c r="P1081" s="256"/>
      <c r="Q1081" s="256"/>
      <c r="R1081" s="256"/>
      <c r="S1081" s="256"/>
      <c r="T1081" s="256"/>
      <c r="U1081" s="256"/>
      <c r="V1081" s="220"/>
      <c r="W1081" s="220"/>
      <c r="X1081" s="220"/>
      <c r="Y1081" s="220"/>
      <c r="Z1081" s="220"/>
      <c r="AA1081" s="220"/>
      <c r="AB1081" s="220"/>
      <c r="AC1081" s="220"/>
      <c r="AD1081" s="220"/>
      <c r="AN1081">
        <f>IF(Y1078="NA",1,0)</f>
        <v>0</v>
      </c>
      <c r="AX1081">
        <f>IF(AB1078="NA",1,0)</f>
        <v>0</v>
      </c>
      <c r="BH1081">
        <f>IF(W1078="NA",1,0)</f>
        <v>0</v>
      </c>
      <c r="BR1081">
        <f>IF(X1078="NA",1,0)</f>
        <v>0</v>
      </c>
      <c r="CB1081">
        <f>IF(V1078="NA",1,0)</f>
        <v>0</v>
      </c>
    </row>
    <row r="1082" spans="1:81" ht="15" customHeight="1">
      <c r="A1082" s="71"/>
      <c r="B1082" s="40"/>
      <c r="C1082" s="355"/>
      <c r="D1082" s="280"/>
      <c r="E1082" s="256"/>
      <c r="F1082" s="256"/>
      <c r="G1082" s="281"/>
      <c r="H1082" s="361" t="s">
        <v>702</v>
      </c>
      <c r="I1082" s="267"/>
      <c r="J1082" s="362" t="s">
        <v>703</v>
      </c>
      <c r="K1082" s="266"/>
      <c r="L1082" s="266"/>
      <c r="M1082" s="266"/>
      <c r="N1082" s="266"/>
      <c r="O1082" s="266"/>
      <c r="P1082" s="266"/>
      <c r="Q1082" s="266"/>
      <c r="R1082" s="266"/>
      <c r="S1082" s="266"/>
      <c r="T1082" s="266"/>
      <c r="U1082" s="267"/>
      <c r="V1082" s="220"/>
      <c r="W1082" s="220"/>
      <c r="X1082" s="220"/>
      <c r="Y1082" s="220"/>
      <c r="Z1082" s="220"/>
      <c r="AA1082" s="220"/>
      <c r="AB1082" s="220"/>
      <c r="AC1082" s="220"/>
      <c r="AD1082" s="220"/>
    </row>
    <row r="1083" spans="1:81" ht="15" customHeight="1">
      <c r="A1083" s="71"/>
      <c r="B1083" s="40"/>
      <c r="C1083" s="355"/>
      <c r="D1083" s="280"/>
      <c r="E1083" s="256"/>
      <c r="F1083" s="256"/>
      <c r="G1083" s="281"/>
      <c r="H1083" s="361" t="s">
        <v>704</v>
      </c>
      <c r="I1083" s="267"/>
      <c r="J1083" s="362" t="s">
        <v>705</v>
      </c>
      <c r="K1083" s="266"/>
      <c r="L1083" s="266"/>
      <c r="M1083" s="266"/>
      <c r="N1083" s="266"/>
      <c r="O1083" s="266"/>
      <c r="P1083" s="266"/>
      <c r="Q1083" s="266"/>
      <c r="R1083" s="266"/>
      <c r="S1083" s="266"/>
      <c r="T1083" s="266"/>
      <c r="U1083" s="267"/>
      <c r="V1083" s="220"/>
      <c r="W1083" s="220"/>
      <c r="X1083" s="220"/>
      <c r="Y1083" s="220"/>
      <c r="Z1083" s="220"/>
      <c r="AA1083" s="220"/>
      <c r="AB1083" s="220"/>
      <c r="AC1083" s="220"/>
      <c r="AD1083" s="220"/>
    </row>
    <row r="1084" spans="1:81" ht="15" customHeight="1">
      <c r="A1084" s="71"/>
      <c r="B1084" s="40"/>
      <c r="C1084" s="355"/>
      <c r="D1084" s="282"/>
      <c r="E1084" s="272"/>
      <c r="F1084" s="272"/>
      <c r="G1084" s="283"/>
      <c r="H1084" s="361" t="s">
        <v>706</v>
      </c>
      <c r="I1084" s="267"/>
      <c r="J1084" s="362" t="s">
        <v>707</v>
      </c>
      <c r="K1084" s="266"/>
      <c r="L1084" s="266"/>
      <c r="M1084" s="266"/>
      <c r="N1084" s="266"/>
      <c r="O1084" s="266"/>
      <c r="P1084" s="266"/>
      <c r="Q1084" s="266"/>
      <c r="R1084" s="266"/>
      <c r="S1084" s="266"/>
      <c r="T1084" s="266"/>
      <c r="U1084" s="267"/>
      <c r="V1084" s="220"/>
      <c r="W1084" s="220"/>
      <c r="X1084" s="220"/>
      <c r="Y1084" s="220"/>
      <c r="Z1084" s="220"/>
      <c r="AA1084" s="220"/>
      <c r="AB1084" s="220"/>
      <c r="AC1084" s="220"/>
      <c r="AD1084" s="220"/>
    </row>
    <row r="1085" spans="1:81" ht="15" customHeight="1">
      <c r="A1085" s="71"/>
      <c r="B1085" s="40"/>
      <c r="C1085" s="367" t="s">
        <v>708</v>
      </c>
      <c r="D1085" s="411" t="s">
        <v>709</v>
      </c>
      <c r="E1085" s="278"/>
      <c r="F1085" s="278"/>
      <c r="G1085" s="279"/>
      <c r="H1085" s="361" t="s">
        <v>710</v>
      </c>
      <c r="I1085" s="267"/>
      <c r="J1085" s="362" t="s">
        <v>711</v>
      </c>
      <c r="K1085" s="266"/>
      <c r="L1085" s="266"/>
      <c r="M1085" s="266"/>
      <c r="N1085" s="266"/>
      <c r="O1085" s="266"/>
      <c r="P1085" s="266"/>
      <c r="Q1085" s="266"/>
      <c r="R1085" s="266"/>
      <c r="S1085" s="266"/>
      <c r="T1085" s="266"/>
      <c r="U1085" s="267"/>
      <c r="V1085" s="220"/>
      <c r="W1085" s="220"/>
      <c r="X1085" s="220"/>
      <c r="Y1085" s="220"/>
      <c r="Z1085" s="220"/>
      <c r="AA1085" s="220"/>
      <c r="AB1085" s="220"/>
      <c r="AC1085" s="220"/>
      <c r="AD1085" s="220"/>
    </row>
    <row r="1086" spans="1:81" ht="15" customHeight="1">
      <c r="A1086" s="71"/>
      <c r="B1086" s="40"/>
      <c r="C1086" s="355"/>
      <c r="D1086" s="280"/>
      <c r="E1086" s="256"/>
      <c r="F1086" s="256"/>
      <c r="G1086" s="281"/>
      <c r="H1086" s="361" t="s">
        <v>712</v>
      </c>
      <c r="I1086" s="267"/>
      <c r="J1086" s="362" t="s">
        <v>713</v>
      </c>
      <c r="K1086" s="266"/>
      <c r="L1086" s="266"/>
      <c r="M1086" s="266"/>
      <c r="N1086" s="266"/>
      <c r="O1086" s="266"/>
      <c r="P1086" s="266"/>
      <c r="Q1086" s="266"/>
      <c r="R1086" s="266"/>
      <c r="S1086" s="266"/>
      <c r="T1086" s="266"/>
      <c r="U1086" s="267"/>
      <c r="V1086" s="220"/>
      <c r="W1086" s="220"/>
      <c r="X1086" s="220"/>
      <c r="Y1086" s="220"/>
      <c r="Z1086" s="220"/>
      <c r="AA1086" s="220"/>
      <c r="AB1086" s="220"/>
      <c r="AC1086" s="220"/>
      <c r="AD1086" s="220"/>
    </row>
    <row r="1087" spans="1:81" ht="15" customHeight="1">
      <c r="A1087" s="71"/>
      <c r="B1087" s="40"/>
      <c r="C1087" s="355"/>
      <c r="D1087" s="280"/>
      <c r="E1087" s="256"/>
      <c r="F1087" s="256"/>
      <c r="G1087" s="281"/>
      <c r="H1087" s="361" t="s">
        <v>714</v>
      </c>
      <c r="I1087" s="267"/>
      <c r="J1087" s="362" t="s">
        <v>715</v>
      </c>
      <c r="K1087" s="266"/>
      <c r="L1087" s="266"/>
      <c r="M1087" s="266"/>
      <c r="N1087" s="266"/>
      <c r="O1087" s="266"/>
      <c r="P1087" s="266"/>
      <c r="Q1087" s="266"/>
      <c r="R1087" s="266"/>
      <c r="S1087" s="266"/>
      <c r="T1087" s="266"/>
      <c r="U1087" s="267"/>
      <c r="V1087" s="220"/>
      <c r="W1087" s="220"/>
      <c r="X1087" s="220"/>
      <c r="Y1087" s="220"/>
      <c r="Z1087" s="220"/>
      <c r="AA1087" s="220"/>
      <c r="AB1087" s="220"/>
      <c r="AC1087" s="220"/>
      <c r="AD1087" s="220"/>
    </row>
    <row r="1088" spans="1:81" ht="15" customHeight="1">
      <c r="A1088" s="71"/>
      <c r="B1088" s="40"/>
      <c r="C1088" s="355"/>
      <c r="D1088" s="280"/>
      <c r="E1088" s="256"/>
      <c r="F1088" s="256"/>
      <c r="G1088" s="281"/>
      <c r="H1088" s="361" t="s">
        <v>716</v>
      </c>
      <c r="I1088" s="267"/>
      <c r="J1088" s="362" t="s">
        <v>717</v>
      </c>
      <c r="K1088" s="266"/>
      <c r="L1088" s="266"/>
      <c r="M1088" s="266"/>
      <c r="N1088" s="266"/>
      <c r="O1088" s="266"/>
      <c r="P1088" s="266"/>
      <c r="Q1088" s="266"/>
      <c r="R1088" s="266"/>
      <c r="S1088" s="266"/>
      <c r="T1088" s="266"/>
      <c r="U1088" s="267"/>
      <c r="V1088" s="220"/>
      <c r="W1088" s="220"/>
      <c r="X1088" s="220"/>
      <c r="Y1088" s="220"/>
      <c r="Z1088" s="220"/>
      <c r="AA1088" s="220"/>
      <c r="AB1088" s="220"/>
      <c r="AC1088" s="220"/>
      <c r="AD1088" s="220"/>
    </row>
    <row r="1089" spans="1:81" ht="24" customHeight="1">
      <c r="A1089" s="71"/>
      <c r="B1089" s="40"/>
      <c r="C1089" s="355"/>
      <c r="D1089" s="280"/>
      <c r="E1089" s="256"/>
      <c r="F1089" s="256"/>
      <c r="G1089" s="281"/>
      <c r="H1089" s="361" t="s">
        <v>718</v>
      </c>
      <c r="I1089" s="267"/>
      <c r="J1089" s="362" t="s">
        <v>719</v>
      </c>
      <c r="K1089" s="266"/>
      <c r="L1089" s="266"/>
      <c r="M1089" s="266"/>
      <c r="N1089" s="266"/>
      <c r="O1089" s="266"/>
      <c r="P1089" s="266"/>
      <c r="Q1089" s="266"/>
      <c r="R1089" s="266"/>
      <c r="S1089" s="266"/>
      <c r="T1089" s="266"/>
      <c r="U1089" s="267"/>
      <c r="V1089" s="220"/>
      <c r="W1089" s="220"/>
      <c r="X1089" s="220"/>
      <c r="Y1089" s="220"/>
      <c r="Z1089" s="220"/>
      <c r="AA1089" s="220"/>
      <c r="AB1089" s="220"/>
      <c r="AC1089" s="220"/>
      <c r="AD1089" s="220"/>
      <c r="AM1089">
        <f>IF(OR(Y1089=SUM(Y1090:Y1096),AND(Y1089="NA",SUM(Y1090:Y1096)=0),AND(Y1089="NS",SUM(Y1090:Y1096)=0)),IF(AND(Y1089="NA",SUM(Y1090:Y1096)=0),"NA",0),1)</f>
        <v>0</v>
      </c>
      <c r="AW1089">
        <f>IF(OR(AB1089=SUM(AB1090:AB1096),AND(AB1089="NA",SUM(AB1090:AB1096)=0),AND(AB1089="NS",SUM(AB1090:AB1096)=0)),IF(AND(AB1089="NA",SUM(AB1090:AB1096)=0),"NA",0),1)</f>
        <v>0</v>
      </c>
      <c r="BG1089">
        <f>IF(OR(W1089=SUM(W1090:W1096),AND(W1089="NA",SUM(W1090:W1096)=0),AND(W1089="NS",SUM(W1090:W1096)=0)),IF(AND(W1089="NA",SUM(W1090:W1096)=0),"NA",0),1)</f>
        <v>0</v>
      </c>
      <c r="BQ1089">
        <f>IF(OR(X1089=SUM(X1090:X1096),AND(X1089="NA",SUM(X1090:X1096)=0),AND(X1089="NS",SUM(X1090:X1096)=0)),IF(AND(X1089="NA",SUM(X1090:X1096)=0),"NA",0),1)</f>
        <v>0</v>
      </c>
      <c r="CA1089">
        <f>IF(OR(V1089=SUM(V1090:V1096),AND(V1089="NA",SUM(V1090:V1096)=0),AND(V1089="NS",SUM(V1090:V1096)=0)),IF(AND(V1089="NA",SUM(V1090:V1096)=0),"NA",0),1)</f>
        <v>0</v>
      </c>
    </row>
    <row r="1090" spans="1:81" ht="24" customHeight="1">
      <c r="A1090" s="71"/>
      <c r="B1090" s="40"/>
      <c r="C1090" s="355"/>
      <c r="D1090" s="280"/>
      <c r="E1090" s="256"/>
      <c r="F1090" s="256"/>
      <c r="G1090" s="281"/>
      <c r="H1090" s="350" t="s">
        <v>720</v>
      </c>
      <c r="I1090" s="267"/>
      <c r="J1090" s="93"/>
      <c r="K1090" s="410" t="s">
        <v>721</v>
      </c>
      <c r="L1090" s="256"/>
      <c r="M1090" s="256"/>
      <c r="N1090" s="256"/>
      <c r="O1090" s="256"/>
      <c r="P1090" s="256"/>
      <c r="Q1090" s="256"/>
      <c r="R1090" s="256"/>
      <c r="S1090" s="256"/>
      <c r="T1090" s="256"/>
      <c r="U1090" s="256"/>
      <c r="V1090" s="220"/>
      <c r="W1090" s="220"/>
      <c r="X1090" s="220"/>
      <c r="Y1090" s="220"/>
      <c r="Z1090" s="220"/>
      <c r="AA1090" s="220"/>
      <c r="AB1090" s="220"/>
      <c r="AC1090" s="220"/>
      <c r="AD1090" s="220"/>
      <c r="AN1090">
        <f>IF(Y1089="NA",1,0)</f>
        <v>0</v>
      </c>
      <c r="AX1090">
        <f>IF(AB1089="NA",1,0)</f>
        <v>0</v>
      </c>
      <c r="BH1090">
        <f>IF(W1089="NA",1,0)</f>
        <v>0</v>
      </c>
      <c r="BR1090">
        <f>IF(X1089="NA",1,0)</f>
        <v>0</v>
      </c>
      <c r="CB1090">
        <f>IF(V1089="NA",1,0)</f>
        <v>0</v>
      </c>
    </row>
    <row r="1091" spans="1:81" ht="24" customHeight="1">
      <c r="A1091" s="71"/>
      <c r="B1091" s="40"/>
      <c r="C1091" s="355"/>
      <c r="D1091" s="280"/>
      <c r="E1091" s="256"/>
      <c r="F1091" s="256"/>
      <c r="G1091" s="281"/>
      <c r="H1091" s="350" t="s">
        <v>722</v>
      </c>
      <c r="I1091" s="267"/>
      <c r="J1091" s="93"/>
      <c r="K1091" s="410" t="s">
        <v>723</v>
      </c>
      <c r="L1091" s="256"/>
      <c r="M1091" s="256"/>
      <c r="N1091" s="256"/>
      <c r="O1091" s="256"/>
      <c r="P1091" s="256"/>
      <c r="Q1091" s="256"/>
      <c r="R1091" s="256"/>
      <c r="S1091" s="256"/>
      <c r="T1091" s="256"/>
      <c r="U1091" s="256"/>
      <c r="V1091" s="220"/>
      <c r="W1091" s="220"/>
      <c r="X1091" s="220"/>
      <c r="Y1091" s="220"/>
      <c r="Z1091" s="220"/>
      <c r="AA1091" s="220"/>
      <c r="AB1091" s="220"/>
      <c r="AC1091" s="220"/>
      <c r="AD1091" s="220"/>
      <c r="AN1091">
        <f>IF(Y1089="NA",1,0)</f>
        <v>0</v>
      </c>
      <c r="AX1091">
        <f>IF(AB1089="NA",1,0)</f>
        <v>0</v>
      </c>
      <c r="BH1091">
        <f>IF(W1089="NA",1,0)</f>
        <v>0</v>
      </c>
      <c r="BR1091">
        <f>IF(X1089="NA",1,0)</f>
        <v>0</v>
      </c>
      <c r="CB1091">
        <f>IF(V1089="NA",1,0)</f>
        <v>0</v>
      </c>
    </row>
    <row r="1092" spans="1:81" ht="24" customHeight="1">
      <c r="A1092" s="71"/>
      <c r="B1092" s="40"/>
      <c r="C1092" s="355"/>
      <c r="D1092" s="280"/>
      <c r="E1092" s="256"/>
      <c r="F1092" s="256"/>
      <c r="G1092" s="281"/>
      <c r="H1092" s="350" t="s">
        <v>724</v>
      </c>
      <c r="I1092" s="267"/>
      <c r="J1092" s="93"/>
      <c r="K1092" s="410" t="s">
        <v>725</v>
      </c>
      <c r="L1092" s="256"/>
      <c r="M1092" s="256"/>
      <c r="N1092" s="256"/>
      <c r="O1092" s="256"/>
      <c r="P1092" s="256"/>
      <c r="Q1092" s="256"/>
      <c r="R1092" s="256"/>
      <c r="S1092" s="256"/>
      <c r="T1092" s="256"/>
      <c r="U1092" s="256"/>
      <c r="V1092" s="220"/>
      <c r="W1092" s="220"/>
      <c r="X1092" s="220"/>
      <c r="Y1092" s="220"/>
      <c r="Z1092" s="220"/>
      <c r="AA1092" s="220"/>
      <c r="AB1092" s="220"/>
      <c r="AC1092" s="220"/>
      <c r="AD1092" s="220"/>
      <c r="AN1092">
        <f>IF(Y1089="NA",1,0)</f>
        <v>0</v>
      </c>
      <c r="AX1092">
        <f>IF(AB1089="NA",1,0)</f>
        <v>0</v>
      </c>
      <c r="BH1092">
        <f>IF(W1089="NA",1,0)</f>
        <v>0</v>
      </c>
      <c r="BR1092">
        <f>IF(X1089="NA",1,0)</f>
        <v>0</v>
      </c>
      <c r="CB1092">
        <f>IF(V1089="NA",1,0)</f>
        <v>0</v>
      </c>
    </row>
    <row r="1093" spans="1:81" ht="15" customHeight="1">
      <c r="A1093" s="71"/>
      <c r="B1093" s="40"/>
      <c r="C1093" s="355"/>
      <c r="D1093" s="280"/>
      <c r="E1093" s="256"/>
      <c r="F1093" s="256"/>
      <c r="G1093" s="281"/>
      <c r="H1093" s="350" t="s">
        <v>726</v>
      </c>
      <c r="I1093" s="267"/>
      <c r="J1093" s="93"/>
      <c r="K1093" s="410" t="s">
        <v>727</v>
      </c>
      <c r="L1093" s="256"/>
      <c r="M1093" s="256"/>
      <c r="N1093" s="256"/>
      <c r="O1093" s="256"/>
      <c r="P1093" s="256"/>
      <c r="Q1093" s="256"/>
      <c r="R1093" s="256"/>
      <c r="S1093" s="256"/>
      <c r="T1093" s="256"/>
      <c r="U1093" s="256"/>
      <c r="V1093" s="220"/>
      <c r="W1093" s="220"/>
      <c r="X1093" s="220"/>
      <c r="Y1093" s="220"/>
      <c r="Z1093" s="220"/>
      <c r="AA1093" s="220"/>
      <c r="AB1093" s="220"/>
      <c r="AC1093" s="220"/>
      <c r="AD1093" s="220"/>
      <c r="AN1093">
        <f>IF(Y1089="NA",1,0)</f>
        <v>0</v>
      </c>
      <c r="AX1093">
        <f>IF(AB1089="NA",1,0)</f>
        <v>0</v>
      </c>
      <c r="BH1093">
        <f>IF(W1089="NA",1,0)</f>
        <v>0</v>
      </c>
      <c r="BR1093">
        <f>IF(X1089="NA",1,0)</f>
        <v>0</v>
      </c>
      <c r="CB1093">
        <f>IF(V1089="NA",1,0)</f>
        <v>0</v>
      </c>
    </row>
    <row r="1094" spans="1:81" ht="15" customHeight="1">
      <c r="A1094" s="71"/>
      <c r="B1094" s="40"/>
      <c r="C1094" s="355"/>
      <c r="D1094" s="280"/>
      <c r="E1094" s="256"/>
      <c r="F1094" s="256"/>
      <c r="G1094" s="281"/>
      <c r="H1094" s="350" t="s">
        <v>728</v>
      </c>
      <c r="I1094" s="267"/>
      <c r="J1094" s="93"/>
      <c r="K1094" s="410" t="s">
        <v>729</v>
      </c>
      <c r="L1094" s="256"/>
      <c r="M1094" s="256"/>
      <c r="N1094" s="256"/>
      <c r="O1094" s="256"/>
      <c r="P1094" s="256"/>
      <c r="Q1094" s="256"/>
      <c r="R1094" s="256"/>
      <c r="S1094" s="256"/>
      <c r="T1094" s="256"/>
      <c r="U1094" s="256"/>
      <c r="V1094" s="220"/>
      <c r="W1094" s="220"/>
      <c r="X1094" s="220"/>
      <c r="Y1094" s="220"/>
      <c r="Z1094" s="220"/>
      <c r="AA1094" s="220"/>
      <c r="AB1094" s="220"/>
      <c r="AC1094" s="220"/>
      <c r="AD1094" s="220"/>
      <c r="AN1094">
        <f>IF(Y1089="NA",1,0)</f>
        <v>0</v>
      </c>
      <c r="AX1094">
        <f>IF(AB1089="NA",1,0)</f>
        <v>0</v>
      </c>
      <c r="BH1094">
        <f>IF(W1089="NA",1,0)</f>
        <v>0</v>
      </c>
      <c r="BR1094">
        <f>IF(X1089="NA",1,0)</f>
        <v>0</v>
      </c>
      <c r="CB1094">
        <f>IF(V1089="NA",1,0)</f>
        <v>0</v>
      </c>
    </row>
    <row r="1095" spans="1:81" ht="24" customHeight="1">
      <c r="A1095" s="71"/>
      <c r="B1095" s="40"/>
      <c r="C1095" s="355"/>
      <c r="D1095" s="280"/>
      <c r="E1095" s="256"/>
      <c r="F1095" s="256"/>
      <c r="G1095" s="281"/>
      <c r="H1095" s="350" t="s">
        <v>730</v>
      </c>
      <c r="I1095" s="267"/>
      <c r="J1095" s="93"/>
      <c r="K1095" s="410" t="s">
        <v>731</v>
      </c>
      <c r="L1095" s="256"/>
      <c r="M1095" s="256"/>
      <c r="N1095" s="256"/>
      <c r="O1095" s="256"/>
      <c r="P1095" s="256"/>
      <c r="Q1095" s="256"/>
      <c r="R1095" s="256"/>
      <c r="S1095" s="256"/>
      <c r="T1095" s="256"/>
      <c r="U1095" s="256"/>
      <c r="V1095" s="220"/>
      <c r="W1095" s="220"/>
      <c r="X1095" s="220"/>
      <c r="Y1095" s="220"/>
      <c r="Z1095" s="220"/>
      <c r="AA1095" s="220"/>
      <c r="AB1095" s="220"/>
      <c r="AC1095" s="220"/>
      <c r="AD1095" s="220"/>
      <c r="AN1095">
        <f>IF(Y1089="NA",1,0)</f>
        <v>0</v>
      </c>
      <c r="AO1095" t="e">
        <f>IF(Y1095/Y1089&gt;0.25,1,0)</f>
        <v>#DIV/0!</v>
      </c>
      <c r="AX1095">
        <f>IF(AB1089="NA",1,0)</f>
        <v>0</v>
      </c>
      <c r="AY1095" t="e">
        <f>IF(AB1095/AB1089&gt;0.25,1,0)</f>
        <v>#DIV/0!</v>
      </c>
      <c r="BH1095">
        <f>IF(W1089="NA",1,0)</f>
        <v>0</v>
      </c>
      <c r="BI1095" t="e">
        <f>IF(W1095/W1089&gt;0.25,1,0)</f>
        <v>#DIV/0!</v>
      </c>
      <c r="BR1095">
        <f>IF(X1089="NA",1,0)</f>
        <v>0</v>
      </c>
      <c r="BS1095" t="e">
        <f>IF(X1095/X1089&gt;0.25,1,0)</f>
        <v>#DIV/0!</v>
      </c>
      <c r="CB1095">
        <f>IF(V1089="NA",1,0)</f>
        <v>0</v>
      </c>
      <c r="CC1095" t="e">
        <f>IF(V1095/V1089&gt;0.25,1,0)</f>
        <v>#DIV/0!</v>
      </c>
    </row>
    <row r="1096" spans="1:81" ht="15" customHeight="1">
      <c r="A1096" s="71"/>
      <c r="B1096" s="40"/>
      <c r="C1096" s="355"/>
      <c r="D1096" s="280"/>
      <c r="E1096" s="256"/>
      <c r="F1096" s="256"/>
      <c r="G1096" s="281"/>
      <c r="H1096" s="350" t="s">
        <v>732</v>
      </c>
      <c r="I1096" s="267"/>
      <c r="J1096" s="94"/>
      <c r="K1096" s="410" t="s">
        <v>262</v>
      </c>
      <c r="L1096" s="256"/>
      <c r="M1096" s="256"/>
      <c r="N1096" s="256"/>
      <c r="O1096" s="256"/>
      <c r="P1096" s="256"/>
      <c r="Q1096" s="256"/>
      <c r="R1096" s="256"/>
      <c r="S1096" s="256"/>
      <c r="T1096" s="256"/>
      <c r="U1096" s="256"/>
      <c r="V1096" s="220"/>
      <c r="W1096" s="220"/>
      <c r="X1096" s="220"/>
      <c r="Y1096" s="220"/>
      <c r="Z1096" s="220"/>
      <c r="AA1096" s="220"/>
      <c r="AB1096" s="220"/>
      <c r="AC1096" s="220"/>
      <c r="AD1096" s="220"/>
      <c r="AN1096">
        <f>IF(Y1089="NA",1,0)</f>
        <v>0</v>
      </c>
      <c r="AX1096">
        <f>IF(AB1089="NA",1,0)</f>
        <v>0</v>
      </c>
      <c r="BH1096">
        <f>IF(W1089="NA",1,0)</f>
        <v>0</v>
      </c>
      <c r="BR1096">
        <f>IF(X1089="NA",1,0)</f>
        <v>0</v>
      </c>
      <c r="CB1096">
        <f>IF(V1089="NA",1,0)</f>
        <v>0</v>
      </c>
    </row>
    <row r="1097" spans="1:81" ht="15" customHeight="1">
      <c r="A1097" s="71"/>
      <c r="B1097" s="40"/>
      <c r="C1097" s="355"/>
      <c r="D1097" s="280"/>
      <c r="E1097" s="256"/>
      <c r="F1097" s="256"/>
      <c r="G1097" s="281"/>
      <c r="H1097" s="361" t="s">
        <v>733</v>
      </c>
      <c r="I1097" s="267"/>
      <c r="J1097" s="362" t="s">
        <v>734</v>
      </c>
      <c r="K1097" s="266"/>
      <c r="L1097" s="266"/>
      <c r="M1097" s="266"/>
      <c r="N1097" s="266"/>
      <c r="O1097" s="266"/>
      <c r="P1097" s="266"/>
      <c r="Q1097" s="266"/>
      <c r="R1097" s="266"/>
      <c r="S1097" s="266"/>
      <c r="T1097" s="266"/>
      <c r="U1097" s="267"/>
      <c r="V1097" s="220"/>
      <c r="W1097" s="220"/>
      <c r="X1097" s="220"/>
      <c r="Y1097" s="220"/>
      <c r="Z1097" s="220"/>
      <c r="AA1097" s="220"/>
      <c r="AB1097" s="220"/>
      <c r="AC1097" s="220"/>
      <c r="AD1097" s="220"/>
    </row>
    <row r="1098" spans="1:81" ht="15" customHeight="1">
      <c r="A1098" s="71"/>
      <c r="B1098" s="40"/>
      <c r="C1098" s="355"/>
      <c r="D1098" s="280"/>
      <c r="E1098" s="256"/>
      <c r="F1098" s="256"/>
      <c r="G1098" s="281"/>
      <c r="H1098" s="361" t="s">
        <v>735</v>
      </c>
      <c r="I1098" s="267"/>
      <c r="J1098" s="362" t="s">
        <v>736</v>
      </c>
      <c r="K1098" s="266"/>
      <c r="L1098" s="266"/>
      <c r="M1098" s="266"/>
      <c r="N1098" s="266"/>
      <c r="O1098" s="266"/>
      <c r="P1098" s="266"/>
      <c r="Q1098" s="266"/>
      <c r="R1098" s="266"/>
      <c r="S1098" s="266"/>
      <c r="T1098" s="266"/>
      <c r="U1098" s="267"/>
      <c r="V1098" s="220"/>
      <c r="W1098" s="220"/>
      <c r="X1098" s="220"/>
      <c r="Y1098" s="220"/>
      <c r="Z1098" s="220"/>
      <c r="AA1098" s="220"/>
      <c r="AB1098" s="220"/>
      <c r="AC1098" s="220"/>
      <c r="AD1098" s="220"/>
      <c r="AM1098">
        <f>IF(OR(Y1098=SUM(Y1099:Y1101),AND(Y1098="NA",SUM(Y1099:Y1101)=0),AND(Y1098="NS",SUM(Y1099:Y1101)=0)),IF(AND(Y1098="NA",SUM(Y1099:Y1101)=0),"NA",0),1)</f>
        <v>0</v>
      </c>
      <c r="AW1098">
        <f>IF(OR(AB1098=SUM(AB1099:AB1101),AND(AB1098="NA",SUM(AB1099:AB1101)=0),AND(AB1098="NS",SUM(AB1099:AB1101)=0)),IF(AND(AB1098="NA",SUM(AB1099:AB1101)=0),"NA",0),1)</f>
        <v>0</v>
      </c>
      <c r="BG1098">
        <f>IF(OR(W1098=SUM(W1099:W1101),AND(W1098="NA",SUM(W1099:W1101)=0),AND(W1098="NS",SUM(W1099:W1101)=0)),IF(AND(W1098="NA",SUM(W1099:W1101)=0),"NA",0),1)</f>
        <v>0</v>
      </c>
      <c r="BQ1098">
        <f>IF(OR(X1098=SUM(X1099:X1101),AND(X1098="NA",SUM(X1099:X1101)=0),AND(X1098="NS",SUM(X1099:X1101)=0)),IF(AND(X1098="NA",SUM(X1099:X1101)=0),"NA",0),1)</f>
        <v>0</v>
      </c>
      <c r="CA1098">
        <f>IF(OR(V1098=SUM(V1099:V1101),AND(V1098="NA",SUM(V1099:V1101)=0),AND(V1098="NS",SUM(V1099:V1101)=0)),IF(AND(V1098="NA",SUM(V1099:V1101)=0),"NA",0),1)</f>
        <v>0</v>
      </c>
    </row>
    <row r="1099" spans="1:81" ht="15" customHeight="1">
      <c r="A1099" s="71"/>
      <c r="B1099" s="40"/>
      <c r="C1099" s="355"/>
      <c r="D1099" s="280"/>
      <c r="E1099" s="256"/>
      <c r="F1099" s="256"/>
      <c r="G1099" s="281"/>
      <c r="H1099" s="350" t="s">
        <v>737</v>
      </c>
      <c r="I1099" s="267"/>
      <c r="J1099" s="93"/>
      <c r="K1099" s="410" t="s">
        <v>738</v>
      </c>
      <c r="L1099" s="256"/>
      <c r="M1099" s="256"/>
      <c r="N1099" s="256"/>
      <c r="O1099" s="256"/>
      <c r="P1099" s="256"/>
      <c r="Q1099" s="256"/>
      <c r="R1099" s="256"/>
      <c r="S1099" s="256"/>
      <c r="T1099" s="256"/>
      <c r="U1099" s="256"/>
      <c r="V1099" s="220"/>
      <c r="W1099" s="220"/>
      <c r="X1099" s="220"/>
      <c r="Y1099" s="220"/>
      <c r="Z1099" s="220"/>
      <c r="AA1099" s="220"/>
      <c r="AB1099" s="220"/>
      <c r="AC1099" s="220"/>
      <c r="AD1099" s="220"/>
      <c r="AN1099">
        <f>IF(Y1098="NA",1,0)</f>
        <v>0</v>
      </c>
      <c r="AX1099">
        <f>IF(AB1098="NA",1,0)</f>
        <v>0</v>
      </c>
      <c r="BH1099">
        <f>IF(W1098="NA",1,0)</f>
        <v>0</v>
      </c>
      <c r="BR1099">
        <f>IF(X1098="NA",1,0)</f>
        <v>0</v>
      </c>
      <c r="CB1099">
        <f>IF(V1098="NA",1,0)</f>
        <v>0</v>
      </c>
    </row>
    <row r="1100" spans="1:81" ht="15" customHeight="1">
      <c r="A1100" s="71"/>
      <c r="B1100" s="40"/>
      <c r="C1100" s="355"/>
      <c r="D1100" s="280"/>
      <c r="E1100" s="256"/>
      <c r="F1100" s="256"/>
      <c r="G1100" s="281"/>
      <c r="H1100" s="350" t="s">
        <v>739</v>
      </c>
      <c r="I1100" s="267"/>
      <c r="J1100" s="93"/>
      <c r="K1100" s="410" t="s">
        <v>740</v>
      </c>
      <c r="L1100" s="256"/>
      <c r="M1100" s="256"/>
      <c r="N1100" s="256"/>
      <c r="O1100" s="256"/>
      <c r="P1100" s="256"/>
      <c r="Q1100" s="256"/>
      <c r="R1100" s="256"/>
      <c r="S1100" s="256"/>
      <c r="T1100" s="256"/>
      <c r="U1100" s="256"/>
      <c r="V1100" s="220"/>
      <c r="W1100" s="220"/>
      <c r="X1100" s="220"/>
      <c r="Y1100" s="220"/>
      <c r="Z1100" s="220"/>
      <c r="AA1100" s="220"/>
      <c r="AB1100" s="220"/>
      <c r="AC1100" s="220"/>
      <c r="AD1100" s="220"/>
      <c r="AN1100">
        <f>IF(Y1098="NA",1,0)</f>
        <v>0</v>
      </c>
      <c r="AO1100" t="e">
        <f>IF(Y1100/Y1098&gt;0.25,1,0)</f>
        <v>#DIV/0!</v>
      </c>
      <c r="AX1100">
        <f>IF(AB1098="NA",1,0)</f>
        <v>0</v>
      </c>
      <c r="AY1100" t="e">
        <f>IF(AB1100/AB1098&gt;0.25,1,0)</f>
        <v>#DIV/0!</v>
      </c>
      <c r="BH1100">
        <f>IF(W1098="NA",1,0)</f>
        <v>0</v>
      </c>
      <c r="BI1100" t="e">
        <f>IF(W1100/W1098&gt;0.25,1,0)</f>
        <v>#DIV/0!</v>
      </c>
      <c r="BR1100">
        <f>IF(X1098="NA",1,0)</f>
        <v>0</v>
      </c>
      <c r="BS1100" t="e">
        <f>IF(X1100/X1098&gt;0.25,1,0)</f>
        <v>#DIV/0!</v>
      </c>
      <c r="CB1100">
        <f>IF(V1098="NA",1,0)</f>
        <v>0</v>
      </c>
      <c r="CC1100" t="e">
        <f>IF(V1100/V1098&gt;0.25,1,0)</f>
        <v>#DIV/0!</v>
      </c>
    </row>
    <row r="1101" spans="1:81" ht="15" customHeight="1">
      <c r="A1101" s="71"/>
      <c r="B1101" s="40"/>
      <c r="C1101" s="355"/>
      <c r="D1101" s="280"/>
      <c r="E1101" s="256"/>
      <c r="F1101" s="256"/>
      <c r="G1101" s="281"/>
      <c r="H1101" s="350" t="s">
        <v>741</v>
      </c>
      <c r="I1101" s="267"/>
      <c r="J1101" s="94"/>
      <c r="K1101" s="410" t="s">
        <v>262</v>
      </c>
      <c r="L1101" s="256"/>
      <c r="M1101" s="256"/>
      <c r="N1101" s="256"/>
      <c r="O1101" s="256"/>
      <c r="P1101" s="256"/>
      <c r="Q1101" s="256"/>
      <c r="R1101" s="256"/>
      <c r="S1101" s="256"/>
      <c r="T1101" s="256"/>
      <c r="U1101" s="256"/>
      <c r="V1101" s="220"/>
      <c r="W1101" s="220"/>
      <c r="X1101" s="220"/>
      <c r="Y1101" s="220"/>
      <c r="Z1101" s="220"/>
      <c r="AA1101" s="220"/>
      <c r="AB1101" s="220"/>
      <c r="AC1101" s="220"/>
      <c r="AD1101" s="220"/>
      <c r="AN1101">
        <f>IF(Y1098="NA",1,0)</f>
        <v>0</v>
      </c>
      <c r="AX1101">
        <f>IF(AB1098="NA",1,0)</f>
        <v>0</v>
      </c>
      <c r="BH1101">
        <f>IF(W1098="NA",1,0)</f>
        <v>0</v>
      </c>
      <c r="BR1101">
        <f>IF(X1098="NA",1,0)</f>
        <v>0</v>
      </c>
      <c r="CB1101">
        <f>IF(V1098="NA",1,0)</f>
        <v>0</v>
      </c>
    </row>
    <row r="1102" spans="1:81" ht="15" customHeight="1">
      <c r="A1102" s="71"/>
      <c r="B1102" s="40"/>
      <c r="C1102" s="355"/>
      <c r="D1102" s="280"/>
      <c r="E1102" s="256"/>
      <c r="F1102" s="256"/>
      <c r="G1102" s="281"/>
      <c r="H1102" s="361" t="s">
        <v>742</v>
      </c>
      <c r="I1102" s="267"/>
      <c r="J1102" s="362" t="s">
        <v>743</v>
      </c>
      <c r="K1102" s="266"/>
      <c r="L1102" s="266"/>
      <c r="M1102" s="266"/>
      <c r="N1102" s="266"/>
      <c r="O1102" s="266"/>
      <c r="P1102" s="266"/>
      <c r="Q1102" s="266"/>
      <c r="R1102" s="266"/>
      <c r="S1102" s="266"/>
      <c r="T1102" s="266"/>
      <c r="U1102" s="267"/>
      <c r="V1102" s="220"/>
      <c r="W1102" s="220"/>
      <c r="X1102" s="220"/>
      <c r="Y1102" s="220"/>
      <c r="Z1102" s="220"/>
      <c r="AA1102" s="220"/>
      <c r="AB1102" s="220"/>
      <c r="AC1102" s="220"/>
      <c r="AD1102" s="220"/>
    </row>
    <row r="1103" spans="1:81" ht="24" customHeight="1">
      <c r="A1103" s="71"/>
      <c r="B1103" s="40"/>
      <c r="C1103" s="355"/>
      <c r="D1103" s="280"/>
      <c r="E1103" s="256"/>
      <c r="F1103" s="256"/>
      <c r="G1103" s="281"/>
      <c r="H1103" s="361" t="s">
        <v>744</v>
      </c>
      <c r="I1103" s="267"/>
      <c r="J1103" s="362" t="s">
        <v>745</v>
      </c>
      <c r="K1103" s="266"/>
      <c r="L1103" s="266"/>
      <c r="M1103" s="266"/>
      <c r="N1103" s="266"/>
      <c r="O1103" s="266"/>
      <c r="P1103" s="266"/>
      <c r="Q1103" s="266"/>
      <c r="R1103" s="266"/>
      <c r="S1103" s="266"/>
      <c r="T1103" s="266"/>
      <c r="U1103" s="267"/>
      <c r="V1103" s="220"/>
      <c r="W1103" s="220"/>
      <c r="X1103" s="220"/>
      <c r="Y1103" s="220"/>
      <c r="Z1103" s="220"/>
      <c r="AA1103" s="220"/>
      <c r="AB1103" s="220"/>
      <c r="AC1103" s="220"/>
      <c r="AD1103" s="220"/>
    </row>
    <row r="1104" spans="1:81" ht="15" customHeight="1">
      <c r="A1104" s="71"/>
      <c r="B1104" s="40"/>
      <c r="C1104" s="355"/>
      <c r="D1104" s="280"/>
      <c r="E1104" s="256"/>
      <c r="F1104" s="256"/>
      <c r="G1104" s="281"/>
      <c r="H1104" s="361" t="s">
        <v>746</v>
      </c>
      <c r="I1104" s="267"/>
      <c r="J1104" s="362" t="s">
        <v>747</v>
      </c>
      <c r="K1104" s="266"/>
      <c r="L1104" s="266"/>
      <c r="M1104" s="266"/>
      <c r="N1104" s="266"/>
      <c r="O1104" s="266"/>
      <c r="P1104" s="266"/>
      <c r="Q1104" s="266"/>
      <c r="R1104" s="266"/>
      <c r="S1104" s="266"/>
      <c r="T1104" s="266"/>
      <c r="U1104" s="267"/>
      <c r="V1104" s="220"/>
      <c r="W1104" s="220"/>
      <c r="X1104" s="220"/>
      <c r="Y1104" s="220"/>
      <c r="Z1104" s="220"/>
      <c r="AA1104" s="220"/>
      <c r="AB1104" s="220"/>
      <c r="AC1104" s="220"/>
      <c r="AD1104" s="220"/>
    </row>
    <row r="1105" spans="1:81" ht="15" customHeight="1">
      <c r="A1105" s="71"/>
      <c r="B1105" s="40"/>
      <c r="C1105" s="355"/>
      <c r="D1105" s="280"/>
      <c r="E1105" s="256"/>
      <c r="F1105" s="256"/>
      <c r="G1105" s="281"/>
      <c r="H1105" s="361" t="s">
        <v>748</v>
      </c>
      <c r="I1105" s="267"/>
      <c r="J1105" s="362" t="s">
        <v>749</v>
      </c>
      <c r="K1105" s="266"/>
      <c r="L1105" s="266"/>
      <c r="M1105" s="266"/>
      <c r="N1105" s="266"/>
      <c r="O1105" s="266"/>
      <c r="P1105" s="266"/>
      <c r="Q1105" s="266"/>
      <c r="R1105" s="266"/>
      <c r="S1105" s="266"/>
      <c r="T1105" s="266"/>
      <c r="U1105" s="267"/>
      <c r="V1105" s="220"/>
      <c r="W1105" s="220"/>
      <c r="X1105" s="220"/>
      <c r="Y1105" s="220"/>
      <c r="Z1105" s="220"/>
      <c r="AA1105" s="220"/>
      <c r="AB1105" s="220"/>
      <c r="AC1105" s="220"/>
      <c r="AD1105" s="220"/>
    </row>
    <row r="1106" spans="1:81" ht="15" customHeight="1">
      <c r="A1106" s="71"/>
      <c r="B1106" s="40"/>
      <c r="C1106" s="355"/>
      <c r="D1106" s="280"/>
      <c r="E1106" s="256"/>
      <c r="F1106" s="256"/>
      <c r="G1106" s="281"/>
      <c r="H1106" s="361" t="s">
        <v>750</v>
      </c>
      <c r="I1106" s="267"/>
      <c r="J1106" s="362" t="s">
        <v>751</v>
      </c>
      <c r="K1106" s="266"/>
      <c r="L1106" s="266"/>
      <c r="M1106" s="266"/>
      <c r="N1106" s="266"/>
      <c r="O1106" s="266"/>
      <c r="P1106" s="266"/>
      <c r="Q1106" s="266"/>
      <c r="R1106" s="266"/>
      <c r="S1106" s="266"/>
      <c r="T1106" s="266"/>
      <c r="U1106" s="267"/>
      <c r="V1106" s="220"/>
      <c r="W1106" s="220"/>
      <c r="X1106" s="220"/>
      <c r="Y1106" s="220"/>
      <c r="Z1106" s="220"/>
      <c r="AA1106" s="220"/>
      <c r="AB1106" s="220"/>
      <c r="AC1106" s="220"/>
      <c r="AD1106" s="220"/>
    </row>
    <row r="1107" spans="1:81" ht="15" customHeight="1">
      <c r="A1107" s="71"/>
      <c r="B1107" s="40"/>
      <c r="C1107" s="355"/>
      <c r="D1107" s="280"/>
      <c r="E1107" s="256"/>
      <c r="F1107" s="256"/>
      <c r="G1107" s="281"/>
      <c r="H1107" s="361" t="s">
        <v>752</v>
      </c>
      <c r="I1107" s="267"/>
      <c r="J1107" s="362" t="s">
        <v>753</v>
      </c>
      <c r="K1107" s="266"/>
      <c r="L1107" s="266"/>
      <c r="M1107" s="266"/>
      <c r="N1107" s="266"/>
      <c r="O1107" s="266"/>
      <c r="P1107" s="266"/>
      <c r="Q1107" s="266"/>
      <c r="R1107" s="266"/>
      <c r="S1107" s="266"/>
      <c r="T1107" s="266"/>
      <c r="U1107" s="267"/>
      <c r="V1107" s="220"/>
      <c r="W1107" s="220"/>
      <c r="X1107" s="220"/>
      <c r="Y1107" s="220"/>
      <c r="Z1107" s="220"/>
      <c r="AA1107" s="220"/>
      <c r="AB1107" s="220"/>
      <c r="AC1107" s="220"/>
      <c r="AD1107" s="220"/>
    </row>
    <row r="1108" spans="1:81" ht="15" customHeight="1">
      <c r="A1108" s="71"/>
      <c r="B1108" s="40"/>
      <c r="C1108" s="355"/>
      <c r="D1108" s="280"/>
      <c r="E1108" s="256"/>
      <c r="F1108" s="256"/>
      <c r="G1108" s="281"/>
      <c r="H1108" s="361" t="s">
        <v>754</v>
      </c>
      <c r="I1108" s="267"/>
      <c r="J1108" s="362" t="s">
        <v>755</v>
      </c>
      <c r="K1108" s="266"/>
      <c r="L1108" s="266"/>
      <c r="M1108" s="266"/>
      <c r="N1108" s="266"/>
      <c r="O1108" s="266"/>
      <c r="P1108" s="266"/>
      <c r="Q1108" s="266"/>
      <c r="R1108" s="266"/>
      <c r="S1108" s="266"/>
      <c r="T1108" s="266"/>
      <c r="U1108" s="267"/>
      <c r="V1108" s="220"/>
      <c r="W1108" s="220"/>
      <c r="X1108" s="220"/>
      <c r="Y1108" s="220"/>
      <c r="Z1108" s="220"/>
      <c r="AA1108" s="220"/>
      <c r="AB1108" s="220"/>
      <c r="AC1108" s="220"/>
      <c r="AD1108" s="220"/>
    </row>
    <row r="1109" spans="1:81" ht="15" customHeight="1">
      <c r="A1109" s="71"/>
      <c r="B1109" s="40"/>
      <c r="C1109" s="355"/>
      <c r="D1109" s="280"/>
      <c r="E1109" s="256"/>
      <c r="F1109" s="256"/>
      <c r="G1109" s="281"/>
      <c r="H1109" s="361" t="s">
        <v>756</v>
      </c>
      <c r="I1109" s="267"/>
      <c r="J1109" s="362" t="s">
        <v>757</v>
      </c>
      <c r="K1109" s="266"/>
      <c r="L1109" s="266"/>
      <c r="M1109" s="266"/>
      <c r="N1109" s="266"/>
      <c r="O1109" s="266"/>
      <c r="P1109" s="266"/>
      <c r="Q1109" s="266"/>
      <c r="R1109" s="266"/>
      <c r="S1109" s="266"/>
      <c r="T1109" s="266"/>
      <c r="U1109" s="267"/>
      <c r="V1109" s="220"/>
      <c r="W1109" s="220"/>
      <c r="X1109" s="220"/>
      <c r="Y1109" s="220"/>
      <c r="Z1109" s="220"/>
      <c r="AA1109" s="220"/>
      <c r="AB1109" s="220"/>
      <c r="AC1109" s="220"/>
      <c r="AD1109" s="220"/>
    </row>
    <row r="1110" spans="1:81" ht="24" customHeight="1">
      <c r="A1110" s="71"/>
      <c r="B1110" s="40"/>
      <c r="C1110" s="355"/>
      <c r="D1110" s="280"/>
      <c r="E1110" s="256"/>
      <c r="F1110" s="256"/>
      <c r="G1110" s="281"/>
      <c r="H1110" s="361" t="s">
        <v>758</v>
      </c>
      <c r="I1110" s="267"/>
      <c r="J1110" s="362" t="s">
        <v>759</v>
      </c>
      <c r="K1110" s="266"/>
      <c r="L1110" s="266"/>
      <c r="M1110" s="266"/>
      <c r="N1110" s="266"/>
      <c r="O1110" s="266"/>
      <c r="P1110" s="266"/>
      <c r="Q1110" s="266"/>
      <c r="R1110" s="266"/>
      <c r="S1110" s="266"/>
      <c r="T1110" s="266"/>
      <c r="U1110" s="267"/>
      <c r="V1110" s="220"/>
      <c r="W1110" s="220"/>
      <c r="X1110" s="220"/>
      <c r="Y1110" s="220"/>
      <c r="Z1110" s="220"/>
      <c r="AA1110" s="220"/>
      <c r="AB1110" s="220"/>
      <c r="AC1110" s="220"/>
      <c r="AD1110" s="220"/>
      <c r="AM1110">
        <f>IF(OR(Y1110=SUM(Y1111:Y1115),AND(Y1110="NA",SUM(Y1111:Y1115)=0),AND(Y1110="NS",SUM(Y1111:Y1115)=0)),IF(AND(Y1110="NA",SUM(Y1111:Y1115)=0),"NA",0),1)</f>
        <v>0</v>
      </c>
      <c r="AW1110">
        <f>IF(OR(AB1110=SUM(AB1111:AB1115),AND(AB1110="NA",SUM(AB1111:AB1115)=0),AND(AB1110="NS",SUM(AB1111:AB1115)=0)),IF(AND(AB1110="NA",SUM(AB1111:AB1115)=0),"NA",0),1)</f>
        <v>0</v>
      </c>
      <c r="BG1110">
        <f>IF(OR(W1110=SUM(W1111:W1115),AND(W1110="NA",SUM(W1111:W1115)=0),AND(W1110="NS",SUM(W1111:W1115)=0)),IF(AND(W1110="NA",SUM(W1111:W1115)=0),"NA",0),1)</f>
        <v>0</v>
      </c>
      <c r="BQ1110">
        <f>IF(OR(X1110=SUM(X1111:X1115),AND(X1110="NA",SUM(X1111:X1115)=0),AND(X1110="NS",SUM(X1111:X1115)=0)),IF(AND(X1110="NA",SUM(X1111:X1115)=0),"NA",0),1)</f>
        <v>0</v>
      </c>
      <c r="CA1110">
        <f>IF(OR(V1110=SUM(V1111:V1115),AND(V1110="NA",SUM(V1111:V1115)=0),AND(V1110="NS",SUM(V1111:V1115)=0)),IF(AND(V1110="NA",SUM(V1111:V1115)=0),"NA",0),1)</f>
        <v>0</v>
      </c>
    </row>
    <row r="1111" spans="1:81" ht="15" customHeight="1">
      <c r="A1111" s="71"/>
      <c r="B1111" s="40"/>
      <c r="C1111" s="355"/>
      <c r="D1111" s="280"/>
      <c r="E1111" s="256"/>
      <c r="F1111" s="256"/>
      <c r="G1111" s="281"/>
      <c r="H1111" s="350" t="s">
        <v>760</v>
      </c>
      <c r="I1111" s="267"/>
      <c r="J1111" s="93"/>
      <c r="K1111" s="410" t="s">
        <v>761</v>
      </c>
      <c r="L1111" s="256"/>
      <c r="M1111" s="256"/>
      <c r="N1111" s="256"/>
      <c r="O1111" s="256"/>
      <c r="P1111" s="256"/>
      <c r="Q1111" s="256"/>
      <c r="R1111" s="256"/>
      <c r="S1111" s="256"/>
      <c r="T1111" s="256"/>
      <c r="U1111" s="256"/>
      <c r="V1111" s="220"/>
      <c r="W1111" s="220"/>
      <c r="X1111" s="220"/>
      <c r="Y1111" s="220"/>
      <c r="Z1111" s="220"/>
      <c r="AA1111" s="220"/>
      <c r="AB1111" s="220"/>
      <c r="AC1111" s="220"/>
      <c r="AD1111" s="220"/>
      <c r="AN1111">
        <f>IF(Y1110="NA",1,0)</f>
        <v>0</v>
      </c>
      <c r="AX1111">
        <f>IF(AB1110="NA",1,0)</f>
        <v>0</v>
      </c>
      <c r="BH1111">
        <f>IF(W1110="NA",1,0)</f>
        <v>0</v>
      </c>
      <c r="BR1111">
        <f>IF(X1110="NA",1,0)</f>
        <v>0</v>
      </c>
      <c r="CB1111">
        <f>IF(V1110="NA",1,0)</f>
        <v>0</v>
      </c>
    </row>
    <row r="1112" spans="1:81" ht="15" customHeight="1">
      <c r="A1112" s="71"/>
      <c r="B1112" s="40"/>
      <c r="C1112" s="355"/>
      <c r="D1112" s="280"/>
      <c r="E1112" s="256"/>
      <c r="F1112" s="256"/>
      <c r="G1112" s="281"/>
      <c r="H1112" s="350" t="s">
        <v>762</v>
      </c>
      <c r="I1112" s="267"/>
      <c r="J1112" s="93"/>
      <c r="K1112" s="410" t="s">
        <v>763</v>
      </c>
      <c r="L1112" s="256"/>
      <c r="M1112" s="256"/>
      <c r="N1112" s="256"/>
      <c r="O1112" s="256"/>
      <c r="P1112" s="256"/>
      <c r="Q1112" s="256"/>
      <c r="R1112" s="256"/>
      <c r="S1112" s="256"/>
      <c r="T1112" s="256"/>
      <c r="U1112" s="256"/>
      <c r="V1112" s="220"/>
      <c r="W1112" s="220"/>
      <c r="X1112" s="220"/>
      <c r="Y1112" s="220"/>
      <c r="Z1112" s="220"/>
      <c r="AA1112" s="220"/>
      <c r="AB1112" s="220"/>
      <c r="AC1112" s="220"/>
      <c r="AD1112" s="220"/>
      <c r="AN1112">
        <f>IF(Y1110="NA",1,0)</f>
        <v>0</v>
      </c>
      <c r="AX1112">
        <f>IF(AB1110="NA",1,0)</f>
        <v>0</v>
      </c>
      <c r="BH1112">
        <f>IF(W1110="NA",1,0)</f>
        <v>0</v>
      </c>
      <c r="BR1112">
        <f>IF(X1110="NA",1,0)</f>
        <v>0</v>
      </c>
      <c r="CB1112">
        <f>IF(V1110="NA",1,0)</f>
        <v>0</v>
      </c>
    </row>
    <row r="1113" spans="1:81" ht="24" customHeight="1">
      <c r="A1113" s="71"/>
      <c r="B1113" s="40"/>
      <c r="C1113" s="355"/>
      <c r="D1113" s="280"/>
      <c r="E1113" s="256"/>
      <c r="F1113" s="256"/>
      <c r="G1113" s="281"/>
      <c r="H1113" s="350" t="s">
        <v>764</v>
      </c>
      <c r="I1113" s="267"/>
      <c r="J1113" s="93"/>
      <c r="K1113" s="410" t="s">
        <v>765</v>
      </c>
      <c r="L1113" s="256"/>
      <c r="M1113" s="256"/>
      <c r="N1113" s="256"/>
      <c r="O1113" s="256"/>
      <c r="P1113" s="256"/>
      <c r="Q1113" s="256"/>
      <c r="R1113" s="256"/>
      <c r="S1113" s="256"/>
      <c r="T1113" s="256"/>
      <c r="U1113" s="256"/>
      <c r="V1113" s="220"/>
      <c r="W1113" s="220"/>
      <c r="X1113" s="220"/>
      <c r="Y1113" s="220"/>
      <c r="Z1113" s="220"/>
      <c r="AA1113" s="220"/>
      <c r="AB1113" s="220"/>
      <c r="AC1113" s="220"/>
      <c r="AD1113" s="220"/>
      <c r="AN1113">
        <f>IF(Y1110="NA",1,0)</f>
        <v>0</v>
      </c>
      <c r="AX1113">
        <f>IF(AB1110="NA",1,0)</f>
        <v>0</v>
      </c>
      <c r="BH1113">
        <f>IF(W1110="NA",1,0)</f>
        <v>0</v>
      </c>
      <c r="BR1113">
        <f>IF(X1110="NA",1,0)</f>
        <v>0</v>
      </c>
      <c r="CB1113">
        <f>IF(V1110="NA",1,0)</f>
        <v>0</v>
      </c>
    </row>
    <row r="1114" spans="1:81" ht="24" customHeight="1">
      <c r="A1114" s="71"/>
      <c r="B1114" s="40"/>
      <c r="C1114" s="355"/>
      <c r="D1114" s="280"/>
      <c r="E1114" s="256"/>
      <c r="F1114" s="256"/>
      <c r="G1114" s="281"/>
      <c r="H1114" s="350" t="s">
        <v>766</v>
      </c>
      <c r="I1114" s="267"/>
      <c r="J1114" s="93"/>
      <c r="K1114" s="410" t="s">
        <v>767</v>
      </c>
      <c r="L1114" s="256"/>
      <c r="M1114" s="256"/>
      <c r="N1114" s="256"/>
      <c r="O1114" s="256"/>
      <c r="P1114" s="256"/>
      <c r="Q1114" s="256"/>
      <c r="R1114" s="256"/>
      <c r="S1114" s="256"/>
      <c r="T1114" s="256"/>
      <c r="U1114" s="256"/>
      <c r="V1114" s="220"/>
      <c r="W1114" s="220"/>
      <c r="X1114" s="220"/>
      <c r="Y1114" s="220"/>
      <c r="Z1114" s="220"/>
      <c r="AA1114" s="220"/>
      <c r="AB1114" s="220"/>
      <c r="AC1114" s="220"/>
      <c r="AD1114" s="220"/>
      <c r="AN1114">
        <f>IF(Y1110="NA",1,0)</f>
        <v>0</v>
      </c>
      <c r="AO1114" t="e">
        <f>IF(Y1114/Y1110&gt;0.25,1,0)</f>
        <v>#DIV/0!</v>
      </c>
      <c r="AX1114">
        <f>IF(AB1110="NA",1,0)</f>
        <v>0</v>
      </c>
      <c r="AY1114" t="e">
        <f>IF(AB1114/AB1110&gt;0.25,1,0)</f>
        <v>#DIV/0!</v>
      </c>
      <c r="BH1114">
        <f>IF(W1110="NA",1,0)</f>
        <v>0</v>
      </c>
      <c r="BI1114" t="e">
        <f>IF(W1114/W1110&gt;0.25,1,0)</f>
        <v>#DIV/0!</v>
      </c>
      <c r="BR1114">
        <f>IF(X1110="NA",1,0)</f>
        <v>0</v>
      </c>
      <c r="BS1114" t="e">
        <f>IF(X1114/X1110&gt;0.25,1,0)</f>
        <v>#DIV/0!</v>
      </c>
      <c r="CB1114">
        <f>IF(V1110="NA",1,0)</f>
        <v>0</v>
      </c>
      <c r="CC1114" t="e">
        <f>IF(V1114/V1110&gt;0.25,1,0)</f>
        <v>#DIV/0!</v>
      </c>
    </row>
    <row r="1115" spans="1:81" ht="15" customHeight="1">
      <c r="A1115" s="71"/>
      <c r="B1115" s="40"/>
      <c r="C1115" s="355"/>
      <c r="D1115" s="280"/>
      <c r="E1115" s="256"/>
      <c r="F1115" s="256"/>
      <c r="G1115" s="281"/>
      <c r="H1115" s="350" t="s">
        <v>768</v>
      </c>
      <c r="I1115" s="267"/>
      <c r="J1115" s="94"/>
      <c r="K1115" s="410" t="s">
        <v>262</v>
      </c>
      <c r="L1115" s="256"/>
      <c r="M1115" s="256"/>
      <c r="N1115" s="256"/>
      <c r="O1115" s="256"/>
      <c r="P1115" s="256"/>
      <c r="Q1115" s="256"/>
      <c r="R1115" s="256"/>
      <c r="S1115" s="256"/>
      <c r="T1115" s="256"/>
      <c r="U1115" s="256"/>
      <c r="V1115" s="220"/>
      <c r="W1115" s="220"/>
      <c r="X1115" s="220"/>
      <c r="Y1115" s="220"/>
      <c r="Z1115" s="220"/>
      <c r="AA1115" s="220"/>
      <c r="AB1115" s="220"/>
      <c r="AC1115" s="220"/>
      <c r="AD1115" s="220"/>
      <c r="AN1115">
        <f>IF(Y1110="NA",1,0)</f>
        <v>0</v>
      </c>
      <c r="AX1115">
        <f>IF(AB1110="NA",1,0)</f>
        <v>0</v>
      </c>
      <c r="BH1115">
        <f>IF(W1110="NA",1,0)</f>
        <v>0</v>
      </c>
      <c r="BR1115">
        <f>IF(X1110="NA",1,0)</f>
        <v>0</v>
      </c>
      <c r="CB1115">
        <f>IF(V1110="NA",1,0)</f>
        <v>0</v>
      </c>
    </row>
    <row r="1116" spans="1:81" ht="15" customHeight="1">
      <c r="A1116" s="71"/>
      <c r="B1116" s="40"/>
      <c r="C1116" s="355"/>
      <c r="D1116" s="280"/>
      <c r="E1116" s="256"/>
      <c r="F1116" s="256"/>
      <c r="G1116" s="281"/>
      <c r="H1116" s="361" t="s">
        <v>769</v>
      </c>
      <c r="I1116" s="267"/>
      <c r="J1116" s="362" t="s">
        <v>770</v>
      </c>
      <c r="K1116" s="266"/>
      <c r="L1116" s="266"/>
      <c r="M1116" s="266"/>
      <c r="N1116" s="266"/>
      <c r="O1116" s="266"/>
      <c r="P1116" s="266"/>
      <c r="Q1116" s="266"/>
      <c r="R1116" s="266"/>
      <c r="S1116" s="266"/>
      <c r="T1116" s="266"/>
      <c r="U1116" s="267"/>
      <c r="V1116" s="220"/>
      <c r="W1116" s="220"/>
      <c r="X1116" s="220"/>
      <c r="Y1116" s="220"/>
      <c r="Z1116" s="220"/>
      <c r="AA1116" s="220"/>
      <c r="AB1116" s="220"/>
      <c r="AC1116" s="220"/>
      <c r="AD1116" s="220"/>
    </row>
    <row r="1117" spans="1:81" ht="15" customHeight="1">
      <c r="A1117" s="71"/>
      <c r="B1117" s="40"/>
      <c r="C1117" s="355"/>
      <c r="D1117" s="282"/>
      <c r="E1117" s="272"/>
      <c r="F1117" s="272"/>
      <c r="G1117" s="283"/>
      <c r="H1117" s="363" t="s">
        <v>771</v>
      </c>
      <c r="I1117" s="279"/>
      <c r="J1117" s="362" t="s">
        <v>772</v>
      </c>
      <c r="K1117" s="266"/>
      <c r="L1117" s="266"/>
      <c r="M1117" s="266"/>
      <c r="N1117" s="266"/>
      <c r="O1117" s="266"/>
      <c r="P1117" s="266"/>
      <c r="Q1117" s="266"/>
      <c r="R1117" s="266"/>
      <c r="S1117" s="266"/>
      <c r="T1117" s="266"/>
      <c r="U1117" s="267"/>
      <c r="V1117" s="220"/>
      <c r="W1117" s="220"/>
      <c r="X1117" s="220"/>
      <c r="Y1117" s="220"/>
      <c r="Z1117" s="220"/>
      <c r="AA1117" s="220"/>
      <c r="AB1117" s="220"/>
      <c r="AC1117" s="220"/>
      <c r="AD1117" s="220"/>
    </row>
    <row r="1118" spans="1:81" ht="15" customHeight="1">
      <c r="A1118" s="71"/>
      <c r="B1118" s="40"/>
      <c r="C1118" s="358" t="s">
        <v>773</v>
      </c>
      <c r="D1118" s="266"/>
      <c r="E1118" s="266"/>
      <c r="F1118" s="266"/>
      <c r="G1118" s="266"/>
      <c r="H1118" s="266"/>
      <c r="I1118" s="267"/>
      <c r="J1118" s="362" t="s">
        <v>774</v>
      </c>
      <c r="K1118" s="266"/>
      <c r="L1118" s="266"/>
      <c r="M1118" s="266"/>
      <c r="N1118" s="266"/>
      <c r="O1118" s="266"/>
      <c r="P1118" s="266"/>
      <c r="Q1118" s="266"/>
      <c r="R1118" s="266"/>
      <c r="S1118" s="266"/>
      <c r="T1118" s="266"/>
      <c r="U1118" s="267"/>
      <c r="V1118" s="220"/>
      <c r="W1118" s="220"/>
      <c r="X1118" s="220"/>
      <c r="Y1118" s="220"/>
      <c r="Z1118" s="220"/>
      <c r="AA1118" s="220"/>
      <c r="AB1118" s="220"/>
      <c r="AC1118" s="220"/>
      <c r="AD1118" s="220"/>
    </row>
    <row r="1119" spans="1:81" ht="15" customHeight="1">
      <c r="A1119" s="71"/>
      <c r="B1119" s="40"/>
      <c r="C1119" s="15"/>
      <c r="D1119" s="15"/>
      <c r="E1119" s="15"/>
      <c r="F1119" s="15"/>
      <c r="G1119" s="15"/>
      <c r="H1119" s="15"/>
      <c r="I1119" s="15"/>
      <c r="J1119" s="15"/>
      <c r="K1119" s="15"/>
      <c r="L1119" s="15"/>
      <c r="M1119" s="15"/>
      <c r="N1119" s="15"/>
      <c r="O1119" s="15"/>
      <c r="P1119" s="15"/>
      <c r="Q1119" s="15"/>
      <c r="U1119" s="81" t="s">
        <v>211</v>
      </c>
      <c r="V1119" s="220">
        <f t="shared" ref="V1119:AD1119" si="1">IF(AND(SUM(COUNTIF(V954:V964,"NS"),COUNTIF(V971:V975,"NS"),COUNTIF(V981:V984,"NS"),COUNTIF(V1003,"NS"),COUNTIF(V1009:V1011,"NS"),COUNTIF(V1015:V1021,"NS"),COUNTIF(V1029,"NS"),COUNTIF(V1035:V1039,"NS"),COUNTIF(V1046,"NS"),COUNTIF(V1055:V1058,"NS"),COUNTIF(V1065:V1068,"NS"),COUNTIF(V1078,"NS"),COUNTIF(V1082:V1089,"NS"),COUNTIF(V1097:V1098,"NS"),COUNTIF(V1102:V1110,"NS"),COUNTIF(V1116:V1118,"NS"))&gt;0,SUM(V954:V964,V971:V975,V981:V984,V1003,V1009:V1011,V1015:V1021,V1029,V1035:V1039,V1046,V1055:V1058,V1065:V1068,V1078,V1082:V1089,V1097:V1098,V1102:V1110,V1116:V1118)=0),"NS",SUM(V954:V964,V971:V975,V981:V984,V1003,V1009:V1011,V1015:V1021,V1029,V1035:V1039,V1046,V1055:V1058,V1065:V1068,V1078,V1082:V1089,V1097:V1098,V1102:V1110,V1116:V1118))</f>
        <v>0</v>
      </c>
      <c r="W1119" s="220">
        <f t="shared" si="1"/>
        <v>0</v>
      </c>
      <c r="X1119" s="220">
        <f t="shared" si="1"/>
        <v>0</v>
      </c>
      <c r="Y1119" s="220">
        <f t="shared" si="1"/>
        <v>0</v>
      </c>
      <c r="Z1119" s="220">
        <f t="shared" si="1"/>
        <v>0</v>
      </c>
      <c r="AA1119" s="220">
        <f t="shared" si="1"/>
        <v>0</v>
      </c>
      <c r="AB1119" s="220">
        <f t="shared" si="1"/>
        <v>0</v>
      </c>
      <c r="AC1119" s="220">
        <f t="shared" si="1"/>
        <v>0</v>
      </c>
      <c r="AD1119" s="220">
        <f t="shared" si="1"/>
        <v>0</v>
      </c>
    </row>
    <row r="1120" spans="1:81" ht="15" customHeight="1">
      <c r="A1120" s="71"/>
      <c r="B1120" s="40"/>
      <c r="C1120" s="40"/>
      <c r="D1120" s="40"/>
      <c r="E1120" s="40"/>
      <c r="F1120" s="40"/>
      <c r="G1120" s="40"/>
      <c r="H1120" s="40"/>
      <c r="I1120" s="40"/>
      <c r="J1120" s="40"/>
      <c r="K1120" s="40"/>
      <c r="L1120" s="40"/>
      <c r="M1120" s="40"/>
      <c r="N1120" s="96"/>
      <c r="O1120" s="14"/>
      <c r="P1120" s="14"/>
      <c r="Q1120" s="14"/>
      <c r="R1120" s="14"/>
      <c r="S1120" s="14"/>
      <c r="T1120" s="14"/>
      <c r="U1120" s="14"/>
      <c r="V1120" s="14"/>
      <c r="W1120" s="14"/>
      <c r="X1120" s="14"/>
      <c r="Y1120" s="14"/>
      <c r="Z1120" s="14"/>
      <c r="AA1120" s="14"/>
      <c r="AB1120" s="14"/>
      <c r="AC1120" s="14"/>
      <c r="AD1120" s="14"/>
      <c r="AF1120">
        <f>IF(SUM(AF954:AF1119,AP954:AP1119,AZ954:AZ1119,BJ954:BJ1119,BT954:BT1119)&gt;0,1,0)</f>
        <v>0</v>
      </c>
      <c r="AG1120">
        <f>IF(SUM(AG954:AG1119,AQ954:AQ1119,BA954:BA1119,BK954:BK1119,BU954:BU1119)&gt;0,2,0)</f>
        <v>0</v>
      </c>
      <c r="AH1120">
        <f>IF(SUM(AH954:AH1119,AR954:AR1119,BB954:BB1119,BL954:BL1119,BV954:BV1119)&gt;0,4,0)</f>
        <v>0</v>
      </c>
      <c r="AI1120">
        <f>IF(SUM(AI954:AI1119,AS954:AS1119,BC954:BC1119,BM954:BM1119,BW954:BW1119)&gt;0,4,0)</f>
        <v>0</v>
      </c>
      <c r="AJ1120">
        <f>IF(SUM(AJ954:AJ1119,AT954:AT1119,BD954:BD1119,BN954:BN1119,BX954:BX1119)&gt;0,5,0)</f>
        <v>0</v>
      </c>
      <c r="AK1120">
        <f>IF(SUM(AK954:AK1119,AU954:AU1119,BE954:BE1119,BO954:BO1119,BY954:BY1119)&gt;0,6,0)</f>
        <v>0</v>
      </c>
    </row>
    <row r="1121" spans="1:37" ht="24" customHeight="1">
      <c r="A1121" s="71"/>
      <c r="B1121" s="15"/>
      <c r="C1121" s="321" t="s">
        <v>187</v>
      </c>
      <c r="D1121" s="256"/>
      <c r="E1121" s="256"/>
      <c r="F1121" s="256"/>
      <c r="G1121" s="256"/>
      <c r="H1121" s="256"/>
      <c r="I1121" s="256"/>
      <c r="J1121" s="256"/>
      <c r="K1121" s="256"/>
      <c r="L1121" s="256"/>
      <c r="M1121" s="256"/>
      <c r="N1121" s="256"/>
      <c r="O1121" s="256"/>
      <c r="P1121" s="256"/>
      <c r="Q1121" s="256"/>
      <c r="R1121" s="256"/>
      <c r="S1121" s="256"/>
      <c r="T1121" s="256"/>
      <c r="U1121" s="256"/>
      <c r="V1121" s="256"/>
      <c r="W1121" s="256"/>
      <c r="X1121" s="256"/>
      <c r="Y1121" s="256"/>
      <c r="Z1121" s="256"/>
      <c r="AA1121" s="256"/>
      <c r="AB1121" s="256"/>
      <c r="AC1121" s="256"/>
      <c r="AD1121" s="256"/>
      <c r="AH1121">
        <f>SUM(AF1120:AH1120)</f>
        <v>0</v>
      </c>
      <c r="AK1121">
        <f>SUM(AI1120:AK1120)</f>
        <v>0</v>
      </c>
    </row>
    <row r="1122" spans="1:37" ht="60" customHeight="1">
      <c r="A1122" s="71"/>
      <c r="B1122" s="15"/>
      <c r="C1122" s="322"/>
      <c r="D1122" s="323"/>
      <c r="E1122" s="323"/>
      <c r="F1122" s="323"/>
      <c r="G1122" s="323"/>
      <c r="H1122" s="323"/>
      <c r="I1122" s="323"/>
      <c r="J1122" s="323"/>
      <c r="K1122" s="323"/>
      <c r="L1122" s="323"/>
      <c r="M1122" s="323"/>
      <c r="N1122" s="323"/>
      <c r="O1122" s="323"/>
      <c r="P1122" s="323"/>
      <c r="Q1122" s="323"/>
      <c r="R1122" s="323"/>
      <c r="S1122" s="323"/>
      <c r="T1122" s="323"/>
      <c r="U1122" s="323"/>
      <c r="V1122" s="323"/>
      <c r="W1122" s="323"/>
      <c r="X1122" s="323"/>
      <c r="Y1122" s="323"/>
      <c r="Z1122" s="323"/>
      <c r="AA1122" s="323"/>
      <c r="AB1122" s="323"/>
      <c r="AC1122" s="323"/>
      <c r="AD1122" s="324"/>
      <c r="AH1122" t="e">
        <f ca="1">CAMBIAR(AH1121,0,"",1,"El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22" t="e">
        <f ca="1">CAMBIAR(AK1121,0,"",4,"Hay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23" spans="1:37" ht="15" customHeight="1">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7" ht="15" customHeigh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7" ht="15" customHeight="1">
      <c r="A1125" s="71"/>
      <c r="B1125" s="40"/>
      <c r="C1125" s="40"/>
      <c r="D1125" s="40"/>
      <c r="E1125" s="40"/>
      <c r="F1125" s="40"/>
      <c r="G1125" s="40"/>
      <c r="H1125" s="40"/>
      <c r="I1125" s="40"/>
      <c r="J1125" s="40"/>
      <c r="K1125" s="40"/>
      <c r="L1125" s="40"/>
      <c r="M1125" s="40"/>
      <c r="N1125" s="40"/>
      <c r="O1125" s="40"/>
      <c r="P1125" s="40"/>
      <c r="Q1125" s="40"/>
      <c r="R1125" s="40"/>
      <c r="S1125" s="40"/>
      <c r="T1125" s="40"/>
      <c r="U1125" s="40"/>
      <c r="V1125" s="40"/>
      <c r="W1125" s="40"/>
      <c r="X1125" s="40"/>
      <c r="Y1125" s="40"/>
      <c r="Z1125" s="40"/>
      <c r="AA1125" s="40"/>
      <c r="AB1125" s="40"/>
      <c r="AC1125" s="40"/>
      <c r="AD1125" s="40"/>
    </row>
    <row r="1126" spans="1:37" ht="15" customHeight="1">
      <c r="A1126" s="71"/>
      <c r="B1126" s="40"/>
      <c r="C1126" s="40"/>
      <c r="D1126" s="40"/>
      <c r="E1126" s="40"/>
      <c r="F1126" s="40"/>
      <c r="G1126" s="40"/>
      <c r="H1126" s="40"/>
      <c r="I1126" s="40"/>
      <c r="J1126" s="40"/>
      <c r="K1126" s="40"/>
      <c r="L1126" s="40"/>
      <c r="M1126" s="40"/>
      <c r="N1126" s="40"/>
      <c r="O1126" s="40"/>
      <c r="P1126" s="40"/>
      <c r="Q1126" s="40"/>
      <c r="R1126" s="40"/>
      <c r="S1126" s="40"/>
      <c r="T1126" s="40"/>
      <c r="U1126" s="40"/>
      <c r="V1126" s="40"/>
      <c r="W1126" s="40"/>
      <c r="X1126" s="40"/>
      <c r="Y1126" s="40"/>
      <c r="Z1126" s="40"/>
      <c r="AA1126" s="40"/>
      <c r="AB1126" s="40"/>
      <c r="AC1126" s="40"/>
      <c r="AD1126" s="40"/>
    </row>
    <row r="1127" spans="1:37" ht="15" customHeight="1">
      <c r="A1127" s="71"/>
      <c r="B1127" s="40"/>
      <c r="C1127" s="40"/>
      <c r="D1127" s="40"/>
      <c r="E1127" s="40"/>
      <c r="F1127" s="40"/>
      <c r="G1127" s="40"/>
      <c r="H1127" s="40"/>
      <c r="I1127" s="40"/>
      <c r="J1127" s="40"/>
      <c r="K1127" s="40"/>
      <c r="L1127" s="40"/>
      <c r="M1127" s="40"/>
      <c r="N1127" s="40"/>
      <c r="O1127" s="40"/>
      <c r="P1127" s="40"/>
      <c r="Q1127" s="40"/>
      <c r="R1127" s="40"/>
      <c r="S1127" s="40"/>
      <c r="T1127" s="40"/>
      <c r="U1127" s="40"/>
      <c r="V1127" s="40"/>
      <c r="W1127" s="40"/>
      <c r="X1127" s="40"/>
      <c r="Y1127" s="40"/>
      <c r="Z1127" s="40"/>
      <c r="AA1127" s="40"/>
      <c r="AB1127" s="40"/>
      <c r="AC1127" s="40"/>
      <c r="AD1127" s="40"/>
    </row>
    <row r="1128" spans="1:37" ht="15" customHeight="1" thickBot="1">
      <c r="A1128" s="71"/>
      <c r="B1128" s="40"/>
      <c r="C1128" s="40"/>
      <c r="D1128" s="40"/>
      <c r="E1128" s="40"/>
      <c r="F1128" s="40"/>
      <c r="G1128" s="40"/>
      <c r="H1128" s="40"/>
      <c r="I1128" s="40"/>
      <c r="J1128" s="40"/>
      <c r="K1128" s="40"/>
      <c r="L1128" s="40"/>
      <c r="M1128" s="40"/>
      <c r="N1128" s="40"/>
      <c r="O1128" s="40"/>
      <c r="P1128" s="40"/>
      <c r="Q1128" s="40"/>
      <c r="R1128" s="40"/>
      <c r="S1128" s="40"/>
      <c r="T1128" s="40"/>
      <c r="U1128" s="40"/>
      <c r="V1128" s="40"/>
      <c r="W1128" s="40"/>
      <c r="X1128" s="40"/>
      <c r="Y1128" s="40"/>
      <c r="Z1128" s="40"/>
      <c r="AA1128" s="40"/>
      <c r="AB1128" s="40"/>
      <c r="AC1128" s="40"/>
      <c r="AD1128" s="40"/>
    </row>
    <row r="1129" spans="1:37" ht="15" customHeight="1" thickBot="1">
      <c r="B1129" s="333" t="s">
        <v>779</v>
      </c>
      <c r="C1129" s="334"/>
      <c r="D1129" s="334"/>
      <c r="E1129" s="334"/>
      <c r="F1129" s="334"/>
      <c r="G1129" s="334"/>
      <c r="H1129" s="334"/>
      <c r="I1129" s="334"/>
      <c r="J1129" s="334"/>
      <c r="K1129" s="334"/>
      <c r="L1129" s="334"/>
      <c r="M1129" s="334"/>
      <c r="N1129" s="334"/>
      <c r="O1129" s="334"/>
      <c r="P1129" s="334"/>
      <c r="Q1129" s="334"/>
      <c r="R1129" s="334"/>
      <c r="S1129" s="334"/>
      <c r="T1129" s="334"/>
      <c r="U1129" s="334"/>
      <c r="V1129" s="334"/>
      <c r="W1129" s="334"/>
      <c r="X1129" s="334"/>
      <c r="Y1129" s="334"/>
      <c r="Z1129" s="334"/>
      <c r="AA1129" s="334"/>
      <c r="AB1129" s="334"/>
      <c r="AC1129" s="334"/>
      <c r="AD1129" s="335"/>
    </row>
    <row r="1130" spans="1:37" ht="15" customHeight="1">
      <c r="B1130" s="379" t="s">
        <v>175</v>
      </c>
      <c r="C1130" s="256"/>
      <c r="D1130" s="256"/>
      <c r="E1130" s="256"/>
      <c r="F1130" s="256"/>
      <c r="G1130" s="256"/>
      <c r="H1130" s="256"/>
      <c r="I1130" s="256"/>
      <c r="J1130" s="256"/>
      <c r="K1130" s="256"/>
      <c r="L1130" s="256"/>
      <c r="M1130" s="256"/>
      <c r="N1130" s="256"/>
      <c r="O1130" s="256"/>
      <c r="P1130" s="256"/>
      <c r="Q1130" s="256"/>
      <c r="R1130" s="256"/>
      <c r="S1130" s="256"/>
      <c r="T1130" s="256"/>
      <c r="U1130" s="256"/>
      <c r="V1130" s="256"/>
      <c r="W1130" s="256"/>
      <c r="X1130" s="256"/>
      <c r="Y1130" s="256"/>
      <c r="Z1130" s="256"/>
      <c r="AA1130" s="256"/>
      <c r="AB1130" s="256"/>
      <c r="AC1130" s="256"/>
      <c r="AD1130" s="281"/>
    </row>
    <row r="1131" spans="1:37" ht="36" customHeight="1">
      <c r="A1131" s="71"/>
      <c r="B1131" s="112"/>
      <c r="C1131" s="380" t="s">
        <v>780</v>
      </c>
      <c r="D1131" s="256"/>
      <c r="E1131" s="256"/>
      <c r="F1131" s="256"/>
      <c r="G1131" s="256"/>
      <c r="H1131" s="256"/>
      <c r="I1131" s="256"/>
      <c r="J1131" s="256"/>
      <c r="K1131" s="256"/>
      <c r="L1131" s="256"/>
      <c r="M1131" s="256"/>
      <c r="N1131" s="256"/>
      <c r="O1131" s="256"/>
      <c r="P1131" s="256"/>
      <c r="Q1131" s="256"/>
      <c r="R1131" s="256"/>
      <c r="S1131" s="256"/>
      <c r="T1131" s="256"/>
      <c r="U1131" s="256"/>
      <c r="V1131" s="256"/>
      <c r="W1131" s="256"/>
      <c r="X1131" s="256"/>
      <c r="Y1131" s="256"/>
      <c r="Z1131" s="256"/>
      <c r="AA1131" s="256"/>
      <c r="AB1131" s="256"/>
      <c r="AC1131" s="256"/>
      <c r="AD1131" s="281"/>
    </row>
    <row r="1132" spans="1:37" ht="36" customHeight="1">
      <c r="A1132" s="71"/>
      <c r="B1132" s="112"/>
      <c r="C1132" s="239"/>
      <c r="D1132" s="380" t="s">
        <v>781</v>
      </c>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81"/>
    </row>
    <row r="1133" spans="1:37" ht="36" customHeight="1">
      <c r="A1133" s="71"/>
      <c r="B1133" s="112"/>
      <c r="C1133" s="242"/>
      <c r="D1133" s="380" t="s">
        <v>782</v>
      </c>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81"/>
    </row>
    <row r="1134" spans="1:37" ht="36" customHeight="1">
      <c r="A1134" s="71"/>
      <c r="B1134" s="112"/>
      <c r="C1134" s="239"/>
      <c r="D1134" s="380" t="s">
        <v>783</v>
      </c>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81"/>
    </row>
    <row r="1135" spans="1:37" ht="36" customHeight="1">
      <c r="A1135" s="71"/>
      <c r="B1135" s="112"/>
      <c r="C1135" s="380" t="s">
        <v>784</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81"/>
    </row>
    <row r="1136" spans="1:37" ht="24" customHeight="1">
      <c r="A1136" s="71"/>
      <c r="B1136" s="112"/>
      <c r="C1136" s="380" t="s">
        <v>785</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81"/>
    </row>
    <row r="1137" spans="1:30" ht="24" customHeight="1">
      <c r="A1137" s="71"/>
      <c r="B1137" s="102"/>
      <c r="C1137" s="380" t="s">
        <v>786</v>
      </c>
      <c r="D1137" s="256"/>
      <c r="E1137" s="256"/>
      <c r="F1137" s="256"/>
      <c r="G1137" s="256"/>
      <c r="H1137" s="256"/>
      <c r="I1137" s="256"/>
      <c r="J1137" s="256"/>
      <c r="K1137" s="256"/>
      <c r="L1137" s="256"/>
      <c r="M1137" s="256"/>
      <c r="N1137" s="256"/>
      <c r="O1137" s="256"/>
      <c r="P1137" s="256"/>
      <c r="Q1137" s="256"/>
      <c r="R1137" s="256"/>
      <c r="S1137" s="256"/>
      <c r="T1137" s="256"/>
      <c r="U1137" s="256"/>
      <c r="V1137" s="256"/>
      <c r="W1137" s="256"/>
      <c r="X1137" s="256"/>
      <c r="Y1137" s="256"/>
      <c r="Z1137" s="256"/>
      <c r="AA1137" s="256"/>
      <c r="AB1137" s="256"/>
      <c r="AC1137" s="256"/>
      <c r="AD1137" s="281"/>
    </row>
    <row r="1138" spans="1:30" ht="48" customHeight="1">
      <c r="A1138" s="71"/>
      <c r="B1138" s="102"/>
      <c r="C1138" s="380" t="s">
        <v>787</v>
      </c>
      <c r="D1138" s="256"/>
      <c r="E1138" s="256"/>
      <c r="F1138" s="256"/>
      <c r="G1138" s="256"/>
      <c r="H1138" s="256"/>
      <c r="I1138" s="256"/>
      <c r="J1138" s="256"/>
      <c r="K1138" s="256"/>
      <c r="L1138" s="256"/>
      <c r="M1138" s="256"/>
      <c r="N1138" s="256"/>
      <c r="O1138" s="256"/>
      <c r="P1138" s="256"/>
      <c r="Q1138" s="256"/>
      <c r="R1138" s="256"/>
      <c r="S1138" s="256"/>
      <c r="T1138" s="256"/>
      <c r="U1138" s="256"/>
      <c r="V1138" s="256"/>
      <c r="W1138" s="256"/>
      <c r="X1138" s="256"/>
      <c r="Y1138" s="256"/>
      <c r="Z1138" s="256"/>
      <c r="AA1138" s="256"/>
      <c r="AB1138" s="256"/>
      <c r="AC1138" s="256"/>
      <c r="AD1138" s="281"/>
    </row>
    <row r="1139" spans="1:30" ht="60" customHeight="1">
      <c r="A1139" s="71"/>
      <c r="B1139" s="102"/>
      <c r="C1139" s="380" t="s">
        <v>788</v>
      </c>
      <c r="D1139" s="256"/>
      <c r="E1139" s="256"/>
      <c r="F1139" s="256"/>
      <c r="G1139" s="256"/>
      <c r="H1139" s="256"/>
      <c r="I1139" s="256"/>
      <c r="J1139" s="256"/>
      <c r="K1139" s="256"/>
      <c r="L1139" s="256"/>
      <c r="M1139" s="256"/>
      <c r="N1139" s="256"/>
      <c r="O1139" s="256"/>
      <c r="P1139" s="256"/>
      <c r="Q1139" s="256"/>
      <c r="R1139" s="256"/>
      <c r="S1139" s="256"/>
      <c r="T1139" s="256"/>
      <c r="U1139" s="256"/>
      <c r="V1139" s="256"/>
      <c r="W1139" s="256"/>
      <c r="X1139" s="256"/>
      <c r="Y1139" s="256"/>
      <c r="Z1139" s="256"/>
      <c r="AA1139" s="256"/>
      <c r="AB1139" s="256"/>
      <c r="AC1139" s="256"/>
      <c r="AD1139" s="281"/>
    </row>
    <row r="1140" spans="1:30" ht="48" customHeight="1">
      <c r="A1140" s="71"/>
      <c r="B1140" s="102"/>
      <c r="C1140" s="380" t="s">
        <v>789</v>
      </c>
      <c r="D1140" s="256"/>
      <c r="E1140" s="256"/>
      <c r="F1140" s="256"/>
      <c r="G1140" s="256"/>
      <c r="H1140" s="256"/>
      <c r="I1140" s="256"/>
      <c r="J1140" s="256"/>
      <c r="K1140" s="256"/>
      <c r="L1140" s="256"/>
      <c r="M1140" s="256"/>
      <c r="N1140" s="256"/>
      <c r="O1140" s="256"/>
      <c r="P1140" s="256"/>
      <c r="Q1140" s="256"/>
      <c r="R1140" s="256"/>
      <c r="S1140" s="256"/>
      <c r="T1140" s="256"/>
      <c r="U1140" s="256"/>
      <c r="V1140" s="256"/>
      <c r="W1140" s="256"/>
      <c r="X1140" s="256"/>
      <c r="Y1140" s="256"/>
      <c r="Z1140" s="256"/>
      <c r="AA1140" s="256"/>
      <c r="AB1140" s="256"/>
      <c r="AC1140" s="256"/>
      <c r="AD1140" s="281"/>
    </row>
    <row r="1141" spans="1:30" ht="72" customHeight="1">
      <c r="A1141" s="71"/>
      <c r="B1141" s="102"/>
      <c r="C1141" s="380" t="s">
        <v>790</v>
      </c>
      <c r="D1141" s="256"/>
      <c r="E1141" s="256"/>
      <c r="F1141" s="256"/>
      <c r="G1141" s="256"/>
      <c r="H1141" s="256"/>
      <c r="I1141" s="256"/>
      <c r="J1141" s="256"/>
      <c r="K1141" s="256"/>
      <c r="L1141" s="256"/>
      <c r="M1141" s="256"/>
      <c r="N1141" s="256"/>
      <c r="O1141" s="256"/>
      <c r="P1141" s="256"/>
      <c r="Q1141" s="256"/>
      <c r="R1141" s="256"/>
      <c r="S1141" s="256"/>
      <c r="T1141" s="256"/>
      <c r="U1141" s="256"/>
      <c r="V1141" s="256"/>
      <c r="W1141" s="256"/>
      <c r="X1141" s="256"/>
      <c r="Y1141" s="256"/>
      <c r="Z1141" s="256"/>
      <c r="AA1141" s="256"/>
      <c r="AB1141" s="256"/>
      <c r="AC1141" s="256"/>
      <c r="AD1141" s="281"/>
    </row>
    <row r="1142" spans="1:30" ht="36" customHeight="1">
      <c r="A1142" s="71"/>
      <c r="B1142" s="103"/>
      <c r="C1142" s="378" t="s">
        <v>791</v>
      </c>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83"/>
    </row>
    <row r="1143" spans="1:30" ht="15.75" customHeight="1" thickBot="1"/>
    <row r="1144" spans="1:30" ht="15" customHeight="1" thickBot="1">
      <c r="B1144" s="381" t="s">
        <v>792</v>
      </c>
      <c r="C1144" s="334"/>
      <c r="D1144" s="334"/>
      <c r="E1144" s="334"/>
      <c r="F1144" s="334"/>
      <c r="G1144" s="334"/>
      <c r="H1144" s="334"/>
      <c r="I1144" s="334"/>
      <c r="J1144" s="334"/>
      <c r="K1144" s="334"/>
      <c r="L1144" s="334"/>
      <c r="M1144" s="334"/>
      <c r="N1144" s="334"/>
      <c r="O1144" s="334"/>
      <c r="P1144" s="334"/>
      <c r="Q1144" s="334"/>
      <c r="R1144" s="334"/>
      <c r="S1144" s="334"/>
      <c r="T1144" s="334"/>
      <c r="U1144" s="334"/>
      <c r="V1144" s="334"/>
      <c r="W1144" s="334"/>
      <c r="X1144" s="334"/>
      <c r="Y1144" s="334"/>
      <c r="Z1144" s="334"/>
      <c r="AA1144" s="334"/>
      <c r="AB1144" s="334"/>
      <c r="AC1144" s="334"/>
      <c r="AD1144" s="335"/>
    </row>
    <row r="1145" spans="1:30" ht="15" customHeight="1">
      <c r="B1145" s="407" t="s">
        <v>189</v>
      </c>
      <c r="C1145" s="396"/>
      <c r="D1145" s="396"/>
      <c r="E1145" s="396"/>
      <c r="F1145" s="396"/>
      <c r="G1145" s="396"/>
      <c r="H1145" s="396"/>
      <c r="I1145" s="396"/>
      <c r="J1145" s="396"/>
      <c r="K1145" s="396"/>
      <c r="L1145" s="396"/>
      <c r="M1145" s="396"/>
      <c r="N1145" s="396"/>
      <c r="O1145" s="396"/>
      <c r="P1145" s="396"/>
      <c r="Q1145" s="396"/>
      <c r="R1145" s="396"/>
      <c r="S1145" s="396"/>
      <c r="T1145" s="396"/>
      <c r="U1145" s="396"/>
      <c r="V1145" s="396"/>
      <c r="W1145" s="396"/>
      <c r="X1145" s="396"/>
      <c r="Y1145" s="396"/>
      <c r="Z1145" s="396"/>
      <c r="AA1145" s="396"/>
      <c r="AB1145" s="396"/>
      <c r="AC1145" s="396"/>
      <c r="AD1145" s="408"/>
    </row>
    <row r="1146" spans="1:30" ht="24" customHeight="1">
      <c r="B1146" s="112"/>
      <c r="C1146" s="380" t="s">
        <v>793</v>
      </c>
      <c r="D1146" s="256"/>
      <c r="E1146" s="256"/>
      <c r="F1146" s="256"/>
      <c r="G1146" s="256"/>
      <c r="H1146" s="256"/>
      <c r="I1146" s="256"/>
      <c r="J1146" s="256"/>
      <c r="K1146" s="256"/>
      <c r="L1146" s="256"/>
      <c r="M1146" s="256"/>
      <c r="N1146" s="256"/>
      <c r="O1146" s="256"/>
      <c r="P1146" s="256"/>
      <c r="Q1146" s="256"/>
      <c r="R1146" s="256"/>
      <c r="S1146" s="256"/>
      <c r="T1146" s="256"/>
      <c r="U1146" s="256"/>
      <c r="V1146" s="256"/>
      <c r="W1146" s="256"/>
      <c r="X1146" s="256"/>
      <c r="Y1146" s="256"/>
      <c r="Z1146" s="256"/>
      <c r="AA1146" s="256"/>
      <c r="AB1146" s="256"/>
      <c r="AC1146" s="256"/>
      <c r="AD1146" s="281"/>
    </row>
    <row r="1147" spans="1:30" ht="24" customHeight="1">
      <c r="B1147" s="113"/>
      <c r="C1147" s="378" t="s">
        <v>794</v>
      </c>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83"/>
    </row>
    <row r="1148" spans="1:30" ht="15" customHeight="1"/>
    <row r="1149" spans="1:30" ht="24" customHeight="1">
      <c r="A1149" s="72" t="s">
        <v>795</v>
      </c>
      <c r="B1149" s="326" t="s">
        <v>796</v>
      </c>
      <c r="C1149" s="341"/>
      <c r="D1149" s="256"/>
      <c r="E1149" s="256"/>
      <c r="F1149" s="256"/>
      <c r="G1149" s="256"/>
      <c r="H1149" s="256"/>
      <c r="I1149" s="256"/>
      <c r="J1149" s="256"/>
      <c r="K1149" s="256"/>
      <c r="L1149" s="256"/>
      <c r="M1149" s="256"/>
      <c r="N1149" s="256"/>
      <c r="O1149" s="256"/>
      <c r="P1149" s="256"/>
      <c r="Q1149" s="256"/>
      <c r="R1149" s="256"/>
      <c r="S1149" s="256"/>
      <c r="T1149" s="256"/>
      <c r="U1149" s="256"/>
      <c r="V1149" s="256"/>
      <c r="W1149" s="256"/>
      <c r="X1149" s="256"/>
      <c r="Y1149" s="256"/>
      <c r="Z1149" s="256"/>
      <c r="AA1149" s="256"/>
      <c r="AB1149" s="256"/>
      <c r="AC1149" s="256"/>
      <c r="AD1149" s="256"/>
    </row>
    <row r="1150" spans="1:30" ht="15" customHeight="1">
      <c r="A1150" s="83"/>
      <c r="B1150" s="15"/>
      <c r="C1150" s="409" t="s">
        <v>797</v>
      </c>
      <c r="D1150" s="256"/>
      <c r="E1150" s="256"/>
      <c r="F1150" s="256"/>
      <c r="G1150" s="256"/>
      <c r="H1150" s="256"/>
      <c r="I1150" s="256"/>
      <c r="J1150" s="256"/>
      <c r="K1150" s="256"/>
      <c r="L1150" s="256"/>
      <c r="M1150" s="256"/>
      <c r="N1150" s="256"/>
      <c r="O1150" s="256"/>
      <c r="P1150" s="256"/>
      <c r="Q1150" s="256"/>
      <c r="R1150" s="256"/>
      <c r="S1150" s="256"/>
      <c r="T1150" s="256"/>
      <c r="U1150" s="256"/>
      <c r="V1150" s="256"/>
      <c r="W1150" s="256"/>
      <c r="X1150" s="256"/>
      <c r="Y1150" s="256"/>
      <c r="Z1150" s="256"/>
      <c r="AA1150" s="256"/>
      <c r="AB1150" s="256"/>
      <c r="AC1150" s="256"/>
      <c r="AD1150" s="256"/>
    </row>
    <row r="1151" spans="1:30" ht="15" customHeight="1">
      <c r="A1151" s="83"/>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row>
    <row r="1152" spans="1:30" ht="15" customHeight="1">
      <c r="A1152" s="83"/>
      <c r="B1152" s="15"/>
      <c r="C1152" s="265" t="s">
        <v>185</v>
      </c>
      <c r="D1152" s="278"/>
      <c r="E1152" s="278"/>
      <c r="F1152" s="278"/>
      <c r="G1152" s="278"/>
      <c r="H1152" s="278"/>
      <c r="I1152" s="278"/>
      <c r="J1152" s="278"/>
      <c r="K1152" s="278"/>
      <c r="L1152" s="279"/>
      <c r="M1152" s="346" t="s">
        <v>798</v>
      </c>
      <c r="N1152" s="266"/>
      <c r="O1152" s="266"/>
      <c r="P1152" s="266"/>
      <c r="Q1152" s="266"/>
      <c r="R1152" s="266"/>
      <c r="S1152" s="266"/>
      <c r="T1152" s="266"/>
      <c r="U1152" s="266"/>
      <c r="V1152" s="266"/>
      <c r="W1152" s="266"/>
      <c r="X1152" s="266"/>
      <c r="Y1152" s="266"/>
      <c r="Z1152" s="266"/>
      <c r="AA1152" s="266"/>
      <c r="AB1152" s="266"/>
      <c r="AC1152" s="266"/>
      <c r="AD1152" s="267"/>
    </row>
    <row r="1153" spans="1:38" ht="15" customHeight="1">
      <c r="A1153" s="83"/>
      <c r="B1153" s="15"/>
      <c r="C1153" s="282"/>
      <c r="D1153" s="272"/>
      <c r="E1153" s="272"/>
      <c r="F1153" s="272"/>
      <c r="G1153" s="272"/>
      <c r="H1153" s="272"/>
      <c r="I1153" s="272"/>
      <c r="J1153" s="272"/>
      <c r="K1153" s="272"/>
      <c r="L1153" s="283"/>
      <c r="M1153" s="383" t="s">
        <v>201</v>
      </c>
      <c r="N1153" s="256"/>
      <c r="O1153" s="256"/>
      <c r="P1153" s="256"/>
      <c r="Q1153" s="256"/>
      <c r="R1153" s="348"/>
      <c r="S1153" s="384" t="s">
        <v>202</v>
      </c>
      <c r="T1153" s="256"/>
      <c r="U1153" s="256"/>
      <c r="V1153" s="256"/>
      <c r="W1153" s="256"/>
      <c r="X1153" s="348"/>
      <c r="Y1153" s="384" t="s">
        <v>203</v>
      </c>
      <c r="Z1153" s="256"/>
      <c r="AA1153" s="256"/>
      <c r="AB1153" s="256"/>
      <c r="AC1153" s="256"/>
      <c r="AD1153" s="348"/>
      <c r="AF1153" t="s">
        <v>204</v>
      </c>
      <c r="AG1153" t="s">
        <v>205</v>
      </c>
      <c r="AH1153" t="s">
        <v>206</v>
      </c>
      <c r="AI1153" t="s">
        <v>207</v>
      </c>
      <c r="AJ1153" t="s">
        <v>208</v>
      </c>
      <c r="AK1153" t="s">
        <v>209</v>
      </c>
      <c r="AL1153" t="s">
        <v>210</v>
      </c>
    </row>
    <row r="1154" spans="1:38" ht="15" customHeight="1">
      <c r="A1154" s="83"/>
      <c r="B1154" s="15"/>
      <c r="C1154" s="79" t="s">
        <v>131</v>
      </c>
      <c r="D1154" s="320"/>
      <c r="E1154" s="266"/>
      <c r="F1154" s="266"/>
      <c r="G1154" s="266"/>
      <c r="H1154" s="266"/>
      <c r="I1154" s="266"/>
      <c r="J1154" s="266"/>
      <c r="K1154" s="266"/>
      <c r="L1154" s="267"/>
      <c r="M1154" s="268"/>
      <c r="N1154" s="266"/>
      <c r="O1154" s="266"/>
      <c r="P1154" s="266"/>
      <c r="Q1154" s="266"/>
      <c r="R1154" s="267"/>
      <c r="S1154" s="268"/>
      <c r="T1154" s="266"/>
      <c r="U1154" s="266"/>
      <c r="V1154" s="266"/>
      <c r="W1154" s="266"/>
      <c r="X1154" s="267"/>
      <c r="Y1154" s="268"/>
      <c r="Z1154" s="266"/>
      <c r="AA1154" s="266"/>
      <c r="AB1154" s="266"/>
      <c r="AC1154" s="266"/>
      <c r="AD1154" s="267"/>
      <c r="AF1154">
        <f>IF(AND(M1154=0,OR(SUM(S1154:Y1154)&gt;0,COUNTIF(M1154:Y1154,"NS")&gt;0)),1,0)</f>
        <v>0</v>
      </c>
      <c r="AG1154">
        <f>IF(OR(AND(M1154="NS",SUM(S1154:Y1154)&gt;0),AND(M1154="NS",COUNTIF(M1154:Y1154,"NS")&lt;2)),1,0)</f>
        <v>0</v>
      </c>
      <c r="AH1154">
        <f>IF(AND(M1154="NA",OR(SUM(S1154:Y1154)&gt;0,COUNTIF(M1154:Y1154,"NS")&gt;0,COUNTIF(M1154:Y1154,"NA")&gt;1)),1,0)</f>
        <v>0</v>
      </c>
      <c r="AI1154">
        <f>IF(AND(COUNTBLANK(M1154)+COUNTBLANK(S1154)+COUNTBLANK(Y1154)&gt;0,COUNTBLANK(M1154)+COUNTBLANK(S1154)+COUNTBLANK(Y1154)&lt;3,M1154&lt;&gt;"NA"),1,0)</f>
        <v>0</v>
      </c>
      <c r="AJ1154">
        <f>IF(AND(IF(OR(SUM(S1154:Y1154)=M1154,M1154="",AND(M1154&gt;0,COUNTIF(M1154:Y1154,"NS")=2)),0,1)=1,M1154&lt;&gt;"NS",M1154&lt;&gt;"NA"),1,0)</f>
        <v>0</v>
      </c>
      <c r="AK1154">
        <f>IF(COUNTIF(M1154:Y1154,"=*")&lt;&gt;SUM(COUNTIF(M1154:Y1154,"NS"),COUNTIF(M1154:Y1154,"NA")),1,0)</f>
        <v>0</v>
      </c>
      <c r="AL1154">
        <f>IF(SUM(AF1154:AK1154)&gt;0,1,0)</f>
        <v>0</v>
      </c>
    </row>
    <row r="1155" spans="1:38" ht="15" customHeight="1">
      <c r="A1155" s="83"/>
      <c r="B1155" s="15"/>
      <c r="C1155" s="80" t="s">
        <v>132</v>
      </c>
      <c r="D1155" s="320"/>
      <c r="E1155" s="266"/>
      <c r="F1155" s="266"/>
      <c r="G1155" s="266"/>
      <c r="H1155" s="266"/>
      <c r="I1155" s="266"/>
      <c r="J1155" s="266"/>
      <c r="K1155" s="266"/>
      <c r="L1155" s="267"/>
      <c r="M1155" s="268"/>
      <c r="N1155" s="266"/>
      <c r="O1155" s="266"/>
      <c r="P1155" s="266"/>
      <c r="Q1155" s="266"/>
      <c r="R1155" s="267"/>
      <c r="S1155" s="268"/>
      <c r="T1155" s="266"/>
      <c r="U1155" s="266"/>
      <c r="V1155" s="266"/>
      <c r="W1155" s="266"/>
      <c r="X1155" s="267"/>
      <c r="Y1155" s="268"/>
      <c r="Z1155" s="266"/>
      <c r="AA1155" s="266"/>
      <c r="AB1155" s="266"/>
      <c r="AC1155" s="266"/>
      <c r="AD1155" s="267"/>
    </row>
    <row r="1156" spans="1:38" ht="15" customHeight="1">
      <c r="A1156" s="83"/>
      <c r="B1156" s="15"/>
      <c r="C1156" s="80" t="s">
        <v>133</v>
      </c>
      <c r="D1156" s="320"/>
      <c r="E1156" s="266"/>
      <c r="F1156" s="266"/>
      <c r="G1156" s="266"/>
      <c r="H1156" s="266"/>
      <c r="I1156" s="266"/>
      <c r="J1156" s="266"/>
      <c r="K1156" s="266"/>
      <c r="L1156" s="267"/>
      <c r="M1156" s="268"/>
      <c r="N1156" s="266"/>
      <c r="O1156" s="266"/>
      <c r="P1156" s="266"/>
      <c r="Q1156" s="266"/>
      <c r="R1156" s="267"/>
      <c r="S1156" s="268"/>
      <c r="T1156" s="266"/>
      <c r="U1156" s="266"/>
      <c r="V1156" s="266"/>
      <c r="W1156" s="266"/>
      <c r="X1156" s="267"/>
      <c r="Y1156" s="268"/>
      <c r="Z1156" s="266"/>
      <c r="AA1156" s="266"/>
      <c r="AB1156" s="266"/>
      <c r="AC1156" s="266"/>
      <c r="AD1156" s="267"/>
    </row>
    <row r="1157" spans="1:38" ht="15" customHeight="1">
      <c r="A1157" s="83"/>
      <c r="B1157" s="15"/>
      <c r="C1157" s="80" t="s">
        <v>134</v>
      </c>
      <c r="D1157" s="320"/>
      <c r="E1157" s="266"/>
      <c r="F1157" s="266"/>
      <c r="G1157" s="266"/>
      <c r="H1157" s="266"/>
      <c r="I1157" s="266"/>
      <c r="J1157" s="266"/>
      <c r="K1157" s="266"/>
      <c r="L1157" s="267"/>
      <c r="M1157" s="268"/>
      <c r="N1157" s="266"/>
      <c r="O1157" s="266"/>
      <c r="P1157" s="266"/>
      <c r="Q1157" s="266"/>
      <c r="R1157" s="267"/>
      <c r="S1157" s="268"/>
      <c r="T1157" s="266"/>
      <c r="U1157" s="266"/>
      <c r="V1157" s="266"/>
      <c r="W1157" s="266"/>
      <c r="X1157" s="267"/>
      <c r="Y1157" s="268"/>
      <c r="Z1157" s="266"/>
      <c r="AA1157" s="266"/>
      <c r="AB1157" s="266"/>
      <c r="AC1157" s="266"/>
      <c r="AD1157" s="267"/>
    </row>
    <row r="1158" spans="1:38" ht="15" customHeight="1">
      <c r="A1158" s="83"/>
      <c r="B1158" s="15"/>
      <c r="C1158" s="80" t="s">
        <v>135</v>
      </c>
      <c r="D1158" s="320"/>
      <c r="E1158" s="266"/>
      <c r="F1158" s="266"/>
      <c r="G1158" s="266"/>
      <c r="H1158" s="266"/>
      <c r="I1158" s="266"/>
      <c r="J1158" s="266"/>
      <c r="K1158" s="266"/>
      <c r="L1158" s="267"/>
      <c r="M1158" s="268"/>
      <c r="N1158" s="266"/>
      <c r="O1158" s="266"/>
      <c r="P1158" s="266"/>
      <c r="Q1158" s="266"/>
      <c r="R1158" s="267"/>
      <c r="S1158" s="268"/>
      <c r="T1158" s="266"/>
      <c r="U1158" s="266"/>
      <c r="V1158" s="266"/>
      <c r="W1158" s="266"/>
      <c r="X1158" s="267"/>
      <c r="Y1158" s="268"/>
      <c r="Z1158" s="266"/>
      <c r="AA1158" s="266"/>
      <c r="AB1158" s="266"/>
      <c r="AC1158" s="266"/>
      <c r="AD1158" s="267"/>
    </row>
    <row r="1159" spans="1:38" ht="15" customHeight="1">
      <c r="A1159" s="83"/>
      <c r="B1159" s="15"/>
      <c r="C1159" s="80" t="s">
        <v>136</v>
      </c>
      <c r="D1159" s="320"/>
      <c r="E1159" s="266"/>
      <c r="F1159" s="266"/>
      <c r="G1159" s="266"/>
      <c r="H1159" s="266"/>
      <c r="I1159" s="266"/>
      <c r="J1159" s="266"/>
      <c r="K1159" s="266"/>
      <c r="L1159" s="267"/>
      <c r="M1159" s="268"/>
      <c r="N1159" s="266"/>
      <c r="O1159" s="266"/>
      <c r="P1159" s="266"/>
      <c r="Q1159" s="266"/>
      <c r="R1159" s="267"/>
      <c r="S1159" s="268"/>
      <c r="T1159" s="266"/>
      <c r="U1159" s="266"/>
      <c r="V1159" s="266"/>
      <c r="W1159" s="266"/>
      <c r="X1159" s="267"/>
      <c r="Y1159" s="268"/>
      <c r="Z1159" s="266"/>
      <c r="AA1159" s="266"/>
      <c r="AB1159" s="266"/>
      <c r="AC1159" s="266"/>
      <c r="AD1159" s="267"/>
    </row>
    <row r="1160" spans="1:38" ht="15" customHeight="1">
      <c r="A1160" s="40"/>
      <c r="B1160" s="40"/>
      <c r="C1160" s="80" t="s">
        <v>137</v>
      </c>
      <c r="D1160" s="320"/>
      <c r="E1160" s="266"/>
      <c r="F1160" s="266"/>
      <c r="G1160" s="266"/>
      <c r="H1160" s="266"/>
      <c r="I1160" s="266"/>
      <c r="J1160" s="266"/>
      <c r="K1160" s="266"/>
      <c r="L1160" s="267"/>
      <c r="M1160" s="268"/>
      <c r="N1160" s="266"/>
      <c r="O1160" s="266"/>
      <c r="P1160" s="266"/>
      <c r="Q1160" s="266"/>
      <c r="R1160" s="267"/>
      <c r="S1160" s="268"/>
      <c r="T1160" s="266"/>
      <c r="U1160" s="266"/>
      <c r="V1160" s="266"/>
      <c r="W1160" s="266"/>
      <c r="X1160" s="267"/>
      <c r="Y1160" s="268"/>
      <c r="Z1160" s="266"/>
      <c r="AA1160" s="266"/>
      <c r="AB1160" s="266"/>
      <c r="AC1160" s="266"/>
      <c r="AD1160" s="267"/>
    </row>
    <row r="1161" spans="1:38" ht="15" customHeight="1">
      <c r="A1161" s="40"/>
      <c r="B1161" s="40"/>
      <c r="C1161" s="80" t="s">
        <v>138</v>
      </c>
      <c r="D1161" s="320"/>
      <c r="E1161" s="266"/>
      <c r="F1161" s="266"/>
      <c r="G1161" s="266"/>
      <c r="H1161" s="266"/>
      <c r="I1161" s="266"/>
      <c r="J1161" s="266"/>
      <c r="K1161" s="266"/>
      <c r="L1161" s="267"/>
      <c r="M1161" s="268"/>
      <c r="N1161" s="266"/>
      <c r="O1161" s="266"/>
      <c r="P1161" s="266"/>
      <c r="Q1161" s="266"/>
      <c r="R1161" s="267"/>
      <c r="S1161" s="268"/>
      <c r="T1161" s="266"/>
      <c r="U1161" s="266"/>
      <c r="V1161" s="266"/>
      <c r="W1161" s="266"/>
      <c r="X1161" s="267"/>
      <c r="Y1161" s="268"/>
      <c r="Z1161" s="266"/>
      <c r="AA1161" s="266"/>
      <c r="AB1161" s="266"/>
      <c r="AC1161" s="266"/>
      <c r="AD1161" s="267"/>
    </row>
    <row r="1162" spans="1:38" ht="15" customHeight="1">
      <c r="A1162" s="40"/>
      <c r="B1162" s="40"/>
      <c r="C1162" s="80" t="s">
        <v>139</v>
      </c>
      <c r="D1162" s="320"/>
      <c r="E1162" s="266"/>
      <c r="F1162" s="266"/>
      <c r="G1162" s="266"/>
      <c r="H1162" s="266"/>
      <c r="I1162" s="266"/>
      <c r="J1162" s="266"/>
      <c r="K1162" s="266"/>
      <c r="L1162" s="267"/>
      <c r="M1162" s="268"/>
      <c r="N1162" s="266"/>
      <c r="O1162" s="266"/>
      <c r="P1162" s="266"/>
      <c r="Q1162" s="266"/>
      <c r="R1162" s="267"/>
      <c r="S1162" s="268"/>
      <c r="T1162" s="266"/>
      <c r="U1162" s="266"/>
      <c r="V1162" s="266"/>
      <c r="W1162" s="266"/>
      <c r="X1162" s="267"/>
      <c r="Y1162" s="268"/>
      <c r="Z1162" s="266"/>
      <c r="AA1162" s="266"/>
      <c r="AB1162" s="266"/>
      <c r="AC1162" s="266"/>
      <c r="AD1162" s="267"/>
    </row>
    <row r="1163" spans="1:38" ht="15" customHeight="1">
      <c r="A1163" s="40"/>
      <c r="B1163" s="40"/>
      <c r="C1163" s="80" t="s">
        <v>140</v>
      </c>
      <c r="D1163" s="320"/>
      <c r="E1163" s="266"/>
      <c r="F1163" s="266"/>
      <c r="G1163" s="266"/>
      <c r="H1163" s="266"/>
      <c r="I1163" s="266"/>
      <c r="J1163" s="266"/>
      <c r="K1163" s="266"/>
      <c r="L1163" s="267"/>
      <c r="M1163" s="268"/>
      <c r="N1163" s="266"/>
      <c r="O1163" s="266"/>
      <c r="P1163" s="266"/>
      <c r="Q1163" s="266"/>
      <c r="R1163" s="267"/>
      <c r="S1163" s="268"/>
      <c r="T1163" s="266"/>
      <c r="U1163" s="266"/>
      <c r="V1163" s="266"/>
      <c r="W1163" s="266"/>
      <c r="X1163" s="267"/>
      <c r="Y1163" s="268"/>
      <c r="Z1163" s="266"/>
      <c r="AA1163" s="266"/>
      <c r="AB1163" s="266"/>
      <c r="AC1163" s="266"/>
      <c r="AD1163" s="267"/>
    </row>
    <row r="1164" spans="1:38" ht="15" customHeight="1">
      <c r="A1164" s="40"/>
      <c r="B1164" s="40"/>
      <c r="C1164" s="80" t="s">
        <v>141</v>
      </c>
      <c r="D1164" s="320"/>
      <c r="E1164" s="266"/>
      <c r="F1164" s="266"/>
      <c r="G1164" s="266"/>
      <c r="H1164" s="266"/>
      <c r="I1164" s="266"/>
      <c r="J1164" s="266"/>
      <c r="K1164" s="266"/>
      <c r="L1164" s="267"/>
      <c r="M1164" s="268"/>
      <c r="N1164" s="266"/>
      <c r="O1164" s="266"/>
      <c r="P1164" s="266"/>
      <c r="Q1164" s="266"/>
      <c r="R1164" s="267"/>
      <c r="S1164" s="268"/>
      <c r="T1164" s="266"/>
      <c r="U1164" s="266"/>
      <c r="V1164" s="266"/>
      <c r="W1164" s="266"/>
      <c r="X1164" s="267"/>
      <c r="Y1164" s="268"/>
      <c r="Z1164" s="266"/>
      <c r="AA1164" s="266"/>
      <c r="AB1164" s="266"/>
      <c r="AC1164" s="266"/>
      <c r="AD1164" s="267"/>
    </row>
    <row r="1165" spans="1:38" ht="15" customHeight="1">
      <c r="A1165" s="40"/>
      <c r="B1165" s="40"/>
      <c r="C1165" s="80" t="s">
        <v>142</v>
      </c>
      <c r="D1165" s="320"/>
      <c r="E1165" s="266"/>
      <c r="F1165" s="266"/>
      <c r="G1165" s="266"/>
      <c r="H1165" s="266"/>
      <c r="I1165" s="266"/>
      <c r="J1165" s="266"/>
      <c r="K1165" s="266"/>
      <c r="L1165" s="267"/>
      <c r="M1165" s="268"/>
      <c r="N1165" s="266"/>
      <c r="O1165" s="266"/>
      <c r="P1165" s="266"/>
      <c r="Q1165" s="266"/>
      <c r="R1165" s="267"/>
      <c r="S1165" s="268"/>
      <c r="T1165" s="266"/>
      <c r="U1165" s="266"/>
      <c r="V1165" s="266"/>
      <c r="W1165" s="266"/>
      <c r="X1165" s="267"/>
      <c r="Y1165" s="268"/>
      <c r="Z1165" s="266"/>
      <c r="AA1165" s="266"/>
      <c r="AB1165" s="266"/>
      <c r="AC1165" s="266"/>
      <c r="AD1165" s="267"/>
    </row>
    <row r="1166" spans="1:38" ht="15" customHeight="1">
      <c r="A1166" s="40"/>
      <c r="B1166" s="40"/>
      <c r="C1166" s="80" t="s">
        <v>143</v>
      </c>
      <c r="D1166" s="320"/>
      <c r="E1166" s="266"/>
      <c r="F1166" s="266"/>
      <c r="G1166" s="266"/>
      <c r="H1166" s="266"/>
      <c r="I1166" s="266"/>
      <c r="J1166" s="266"/>
      <c r="K1166" s="266"/>
      <c r="L1166" s="267"/>
      <c r="M1166" s="268"/>
      <c r="N1166" s="266"/>
      <c r="O1166" s="266"/>
      <c r="P1166" s="266"/>
      <c r="Q1166" s="266"/>
      <c r="R1166" s="267"/>
      <c r="S1166" s="268"/>
      <c r="T1166" s="266"/>
      <c r="U1166" s="266"/>
      <c r="V1166" s="266"/>
      <c r="W1166" s="266"/>
      <c r="X1166" s="267"/>
      <c r="Y1166" s="268"/>
      <c r="Z1166" s="266"/>
      <c r="AA1166" s="266"/>
      <c r="AB1166" s="266"/>
      <c r="AC1166" s="266"/>
      <c r="AD1166" s="267"/>
    </row>
    <row r="1167" spans="1:38" ht="15" customHeight="1">
      <c r="A1167" s="40"/>
      <c r="B1167" s="40"/>
      <c r="C1167" s="80" t="s">
        <v>144</v>
      </c>
      <c r="D1167" s="320"/>
      <c r="E1167" s="266"/>
      <c r="F1167" s="266"/>
      <c r="G1167" s="266"/>
      <c r="H1167" s="266"/>
      <c r="I1167" s="266"/>
      <c r="J1167" s="266"/>
      <c r="K1167" s="266"/>
      <c r="L1167" s="267"/>
      <c r="M1167" s="268"/>
      <c r="N1167" s="266"/>
      <c r="O1167" s="266"/>
      <c r="P1167" s="266"/>
      <c r="Q1167" s="266"/>
      <c r="R1167" s="267"/>
      <c r="S1167" s="268"/>
      <c r="T1167" s="266"/>
      <c r="U1167" s="266"/>
      <c r="V1167" s="266"/>
      <c r="W1167" s="266"/>
      <c r="X1167" s="267"/>
      <c r="Y1167" s="268"/>
      <c r="Z1167" s="266"/>
      <c r="AA1167" s="266"/>
      <c r="AB1167" s="266"/>
      <c r="AC1167" s="266"/>
      <c r="AD1167" s="267"/>
    </row>
    <row r="1168" spans="1:38" ht="15" customHeight="1">
      <c r="A1168" s="40"/>
      <c r="B1168" s="40"/>
      <c r="C1168" s="80" t="s">
        <v>145</v>
      </c>
      <c r="D1168" s="320"/>
      <c r="E1168" s="266"/>
      <c r="F1168" s="266"/>
      <c r="G1168" s="266"/>
      <c r="H1168" s="266"/>
      <c r="I1168" s="266"/>
      <c r="J1168" s="266"/>
      <c r="K1168" s="266"/>
      <c r="L1168" s="267"/>
      <c r="M1168" s="268"/>
      <c r="N1168" s="266"/>
      <c r="O1168" s="266"/>
      <c r="P1168" s="266"/>
      <c r="Q1168" s="266"/>
      <c r="R1168" s="267"/>
      <c r="S1168" s="268"/>
      <c r="T1168" s="266"/>
      <c r="U1168" s="266"/>
      <c r="V1168" s="266"/>
      <c r="W1168" s="266"/>
      <c r="X1168" s="267"/>
      <c r="Y1168" s="268"/>
      <c r="Z1168" s="266"/>
      <c r="AA1168" s="266"/>
      <c r="AB1168" s="266"/>
      <c r="AC1168" s="266"/>
      <c r="AD1168" s="267"/>
    </row>
    <row r="1169" spans="1:37" ht="15" customHeight="1">
      <c r="A1169" s="40"/>
      <c r="B1169" s="40"/>
      <c r="C1169" s="80" t="s">
        <v>146</v>
      </c>
      <c r="D1169" s="320"/>
      <c r="E1169" s="266"/>
      <c r="F1169" s="266"/>
      <c r="G1169" s="266"/>
      <c r="H1169" s="266"/>
      <c r="I1169" s="266"/>
      <c r="J1169" s="266"/>
      <c r="K1169" s="266"/>
      <c r="L1169" s="267"/>
      <c r="M1169" s="268"/>
      <c r="N1169" s="266"/>
      <c r="O1169" s="266"/>
      <c r="P1169" s="266"/>
      <c r="Q1169" s="266"/>
      <c r="R1169" s="267"/>
      <c r="S1169" s="268"/>
      <c r="T1169" s="266"/>
      <c r="U1169" s="266"/>
      <c r="V1169" s="266"/>
      <c r="W1169" s="266"/>
      <c r="X1169" s="267"/>
      <c r="Y1169" s="268"/>
      <c r="Z1169" s="266"/>
      <c r="AA1169" s="266"/>
      <c r="AB1169" s="266"/>
      <c r="AC1169" s="266"/>
      <c r="AD1169" s="267"/>
    </row>
    <row r="1170" spans="1:37" ht="15" customHeight="1">
      <c r="A1170" s="40"/>
      <c r="B1170" s="40"/>
      <c r="C1170" s="80" t="s">
        <v>147</v>
      </c>
      <c r="D1170" s="320"/>
      <c r="E1170" s="266"/>
      <c r="F1170" s="266"/>
      <c r="G1170" s="266"/>
      <c r="H1170" s="266"/>
      <c r="I1170" s="266"/>
      <c r="J1170" s="266"/>
      <c r="K1170" s="266"/>
      <c r="L1170" s="267"/>
      <c r="M1170" s="268"/>
      <c r="N1170" s="266"/>
      <c r="O1170" s="266"/>
      <c r="P1170" s="266"/>
      <c r="Q1170" s="266"/>
      <c r="R1170" s="267"/>
      <c r="S1170" s="268"/>
      <c r="T1170" s="266"/>
      <c r="U1170" s="266"/>
      <c r="V1170" s="266"/>
      <c r="W1170" s="266"/>
      <c r="X1170" s="267"/>
      <c r="Y1170" s="268"/>
      <c r="Z1170" s="266"/>
      <c r="AA1170" s="266"/>
      <c r="AB1170" s="266"/>
      <c r="AC1170" s="266"/>
      <c r="AD1170" s="267"/>
    </row>
    <row r="1171" spans="1:37" ht="15" customHeight="1">
      <c r="A1171" s="40"/>
      <c r="B1171" s="40"/>
      <c r="C1171" s="80" t="s">
        <v>148</v>
      </c>
      <c r="D1171" s="320"/>
      <c r="E1171" s="266"/>
      <c r="F1171" s="266"/>
      <c r="G1171" s="266"/>
      <c r="H1171" s="266"/>
      <c r="I1171" s="266"/>
      <c r="J1171" s="266"/>
      <c r="K1171" s="266"/>
      <c r="L1171" s="267"/>
      <c r="M1171" s="268"/>
      <c r="N1171" s="266"/>
      <c r="O1171" s="266"/>
      <c r="P1171" s="266"/>
      <c r="Q1171" s="266"/>
      <c r="R1171" s="267"/>
      <c r="S1171" s="268"/>
      <c r="T1171" s="266"/>
      <c r="U1171" s="266"/>
      <c r="V1171" s="266"/>
      <c r="W1171" s="266"/>
      <c r="X1171" s="267"/>
      <c r="Y1171" s="268"/>
      <c r="Z1171" s="266"/>
      <c r="AA1171" s="266"/>
      <c r="AB1171" s="266"/>
      <c r="AC1171" s="266"/>
      <c r="AD1171" s="267"/>
    </row>
    <row r="1172" spans="1:37" ht="15" customHeight="1">
      <c r="A1172" s="40"/>
      <c r="B1172" s="40"/>
      <c r="C1172" s="80" t="s">
        <v>149</v>
      </c>
      <c r="D1172" s="320"/>
      <c r="E1172" s="266"/>
      <c r="F1172" s="266"/>
      <c r="G1172" s="266"/>
      <c r="H1172" s="266"/>
      <c r="I1172" s="266"/>
      <c r="J1172" s="266"/>
      <c r="K1172" s="266"/>
      <c r="L1172" s="267"/>
      <c r="M1172" s="268"/>
      <c r="N1172" s="266"/>
      <c r="O1172" s="266"/>
      <c r="P1172" s="266"/>
      <c r="Q1172" s="266"/>
      <c r="R1172" s="267"/>
      <c r="S1172" s="268"/>
      <c r="T1172" s="266"/>
      <c r="U1172" s="266"/>
      <c r="V1172" s="266"/>
      <c r="W1172" s="266"/>
      <c r="X1172" s="267"/>
      <c r="Y1172" s="268"/>
      <c r="Z1172" s="266"/>
      <c r="AA1172" s="266"/>
      <c r="AB1172" s="266"/>
      <c r="AC1172" s="266"/>
      <c r="AD1172" s="267"/>
    </row>
    <row r="1173" spans="1:37" ht="15" customHeight="1">
      <c r="A1173" s="40"/>
      <c r="B1173" s="40"/>
      <c r="C1173" s="80" t="s">
        <v>150</v>
      </c>
      <c r="D1173" s="320"/>
      <c r="E1173" s="266"/>
      <c r="F1173" s="266"/>
      <c r="G1173" s="266"/>
      <c r="H1173" s="266"/>
      <c r="I1173" s="266"/>
      <c r="J1173" s="266"/>
      <c r="K1173" s="266"/>
      <c r="L1173" s="267"/>
      <c r="M1173" s="268"/>
      <c r="N1173" s="266"/>
      <c r="O1173" s="266"/>
      <c r="P1173" s="266"/>
      <c r="Q1173" s="266"/>
      <c r="R1173" s="267"/>
      <c r="S1173" s="268"/>
      <c r="T1173" s="266"/>
      <c r="U1173" s="266"/>
      <c r="V1173" s="266"/>
      <c r="W1173" s="266"/>
      <c r="X1173" s="267"/>
      <c r="Y1173" s="268"/>
      <c r="Z1173" s="266"/>
      <c r="AA1173" s="266"/>
      <c r="AB1173" s="266"/>
      <c r="AC1173" s="266"/>
      <c r="AD1173" s="267"/>
    </row>
    <row r="1174" spans="1:37" ht="15" customHeight="1">
      <c r="A1174" s="40"/>
      <c r="B1174" s="40"/>
      <c r="C1174" s="80" t="s">
        <v>151</v>
      </c>
      <c r="D1174" s="320"/>
      <c r="E1174" s="266"/>
      <c r="F1174" s="266"/>
      <c r="G1174" s="266"/>
      <c r="H1174" s="266"/>
      <c r="I1174" s="266"/>
      <c r="J1174" s="266"/>
      <c r="K1174" s="266"/>
      <c r="L1174" s="267"/>
      <c r="M1174" s="268"/>
      <c r="N1174" s="266"/>
      <c r="O1174" s="266"/>
      <c r="P1174" s="266"/>
      <c r="Q1174" s="266"/>
      <c r="R1174" s="267"/>
      <c r="S1174" s="268"/>
      <c r="T1174" s="266"/>
      <c r="U1174" s="266"/>
      <c r="V1174" s="266"/>
      <c r="W1174" s="266"/>
      <c r="X1174" s="267"/>
      <c r="Y1174" s="268"/>
      <c r="Z1174" s="266"/>
      <c r="AA1174" s="266"/>
      <c r="AB1174" s="266"/>
      <c r="AC1174" s="266"/>
      <c r="AD1174" s="267"/>
    </row>
    <row r="1175" spans="1:37" ht="15" customHeight="1">
      <c r="A1175" s="40"/>
      <c r="B1175" s="40"/>
      <c r="C1175" s="80" t="s">
        <v>152</v>
      </c>
      <c r="D1175" s="320"/>
      <c r="E1175" s="266"/>
      <c r="F1175" s="266"/>
      <c r="G1175" s="266"/>
      <c r="H1175" s="266"/>
      <c r="I1175" s="266"/>
      <c r="J1175" s="266"/>
      <c r="K1175" s="266"/>
      <c r="L1175" s="267"/>
      <c r="M1175" s="268"/>
      <c r="N1175" s="266"/>
      <c r="O1175" s="266"/>
      <c r="P1175" s="266"/>
      <c r="Q1175" s="266"/>
      <c r="R1175" s="267"/>
      <c r="S1175" s="268"/>
      <c r="T1175" s="266"/>
      <c r="U1175" s="266"/>
      <c r="V1175" s="266"/>
      <c r="W1175" s="266"/>
      <c r="X1175" s="267"/>
      <c r="Y1175" s="268"/>
      <c r="Z1175" s="266"/>
      <c r="AA1175" s="266"/>
      <c r="AB1175" s="266"/>
      <c r="AC1175" s="266"/>
      <c r="AD1175" s="267"/>
    </row>
    <row r="1176" spans="1:37" ht="15" customHeight="1">
      <c r="A1176" s="83"/>
      <c r="B1176" s="15"/>
      <c r="C1176" s="80" t="s">
        <v>153</v>
      </c>
      <c r="D1176" s="320"/>
      <c r="E1176" s="266"/>
      <c r="F1176" s="266"/>
      <c r="G1176" s="266"/>
      <c r="H1176" s="266"/>
      <c r="I1176" s="266"/>
      <c r="J1176" s="266"/>
      <c r="K1176" s="266"/>
      <c r="L1176" s="267"/>
      <c r="M1176" s="268"/>
      <c r="N1176" s="266"/>
      <c r="O1176" s="266"/>
      <c r="P1176" s="266"/>
      <c r="Q1176" s="266"/>
      <c r="R1176" s="267"/>
      <c r="S1176" s="268"/>
      <c r="T1176" s="266"/>
      <c r="U1176" s="266"/>
      <c r="V1176" s="266"/>
      <c r="W1176" s="266"/>
      <c r="X1176" s="267"/>
      <c r="Y1176" s="268"/>
      <c r="Z1176" s="266"/>
      <c r="AA1176" s="266"/>
      <c r="AB1176" s="266"/>
      <c r="AC1176" s="266"/>
      <c r="AD1176" s="267"/>
    </row>
    <row r="1177" spans="1:37" ht="15" customHeight="1">
      <c r="A1177" s="83"/>
      <c r="B1177" s="15"/>
      <c r="C1177" s="80" t="s">
        <v>154</v>
      </c>
      <c r="D1177" s="320"/>
      <c r="E1177" s="266"/>
      <c r="F1177" s="266"/>
      <c r="G1177" s="266"/>
      <c r="H1177" s="266"/>
      <c r="I1177" s="266"/>
      <c r="J1177" s="266"/>
      <c r="K1177" s="266"/>
      <c r="L1177" s="267"/>
      <c r="M1177" s="268"/>
      <c r="N1177" s="266"/>
      <c r="O1177" s="266"/>
      <c r="P1177" s="266"/>
      <c r="Q1177" s="266"/>
      <c r="R1177" s="267"/>
      <c r="S1177" s="268"/>
      <c r="T1177" s="266"/>
      <c r="U1177" s="266"/>
      <c r="V1177" s="266"/>
      <c r="W1177" s="266"/>
      <c r="X1177" s="267"/>
      <c r="Y1177" s="268"/>
      <c r="Z1177" s="266"/>
      <c r="AA1177" s="266"/>
      <c r="AB1177" s="266"/>
      <c r="AC1177" s="266"/>
      <c r="AD1177" s="267"/>
    </row>
    <row r="1178" spans="1:37" ht="15" customHeight="1">
      <c r="A1178" s="83"/>
      <c r="B1178" s="15"/>
      <c r="C1178" s="80" t="s">
        <v>155</v>
      </c>
      <c r="D1178" s="320"/>
      <c r="E1178" s="266"/>
      <c r="F1178" s="266"/>
      <c r="G1178" s="266"/>
      <c r="H1178" s="266"/>
      <c r="I1178" s="266"/>
      <c r="J1178" s="266"/>
      <c r="K1178" s="266"/>
      <c r="L1178" s="267"/>
      <c r="M1178" s="268"/>
      <c r="N1178" s="266"/>
      <c r="O1178" s="266"/>
      <c r="P1178" s="266"/>
      <c r="Q1178" s="266"/>
      <c r="R1178" s="267"/>
      <c r="S1178" s="268"/>
      <c r="T1178" s="266"/>
      <c r="U1178" s="266"/>
      <c r="V1178" s="266"/>
      <c r="W1178" s="266"/>
      <c r="X1178" s="267"/>
      <c r="Y1178" s="268"/>
      <c r="Z1178" s="266"/>
      <c r="AA1178" s="266"/>
      <c r="AB1178" s="266"/>
      <c r="AC1178" s="266"/>
      <c r="AD1178" s="267"/>
    </row>
    <row r="1179" spans="1:37" ht="15" customHeight="1">
      <c r="A1179" s="83"/>
      <c r="B1179" s="15"/>
      <c r="C1179" s="15"/>
      <c r="D1179" s="15"/>
      <c r="E1179" s="15"/>
      <c r="F1179" s="15"/>
      <c r="G1179" s="15"/>
      <c r="H1179" s="15"/>
      <c r="I1179" s="15"/>
      <c r="J1179" s="15"/>
      <c r="K1179" s="15"/>
      <c r="L1179" s="81" t="s">
        <v>211</v>
      </c>
      <c r="M1179" s="268">
        <f>IF(AND(SUM(M1154:M1178)=0,COUNTIF(M1154:M1178,"NS")&gt;0),"NS",IF(AND(SUM(M1154:M1178)=0, COUNTIF(M1154:M1178,"NA")&gt;0),"NA",SUM(M1154:M1178)))</f>
        <v>0</v>
      </c>
      <c r="N1179" s="266"/>
      <c r="O1179" s="266"/>
      <c r="P1179" s="266"/>
      <c r="Q1179" s="266"/>
      <c r="R1179" s="267"/>
      <c r="S1179" s="268">
        <f>IF(AND(SUM(S1154:S1178)=0,COUNTIF(S1154:S1178,"NS")&gt;0),"NS",IF(AND(SUM(S1154:S1178)=0, COUNTIF(S1154:S1178,"NA")&gt;0),"NA",SUM(S1154:S1178)))</f>
        <v>0</v>
      </c>
      <c r="T1179" s="266"/>
      <c r="U1179" s="266"/>
      <c r="V1179" s="266"/>
      <c r="W1179" s="266"/>
      <c r="X1179" s="267"/>
      <c r="Y1179" s="268">
        <f>IF(AND(SUM(Y1154:Y1178)=0,COUNTIF(Y1154:Y1178,"NS")&gt;0),"NS",IF(AND(SUM(Y1154:Y1178)=0, COUNTIF(Y1154:Y1178,"NA")&gt;0),"NA",SUM(Y1154:Y1178)))</f>
        <v>0</v>
      </c>
      <c r="Z1179" s="266"/>
      <c r="AA1179" s="266"/>
      <c r="AB1179" s="266"/>
      <c r="AC1179" s="266"/>
      <c r="AD1179" s="267"/>
    </row>
    <row r="1180" spans="1:37" ht="15" customHeight="1">
      <c r="A1180" s="83"/>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F1180">
        <f>IF(SUM(AF1154:AF1179)&gt;0,1,0)</f>
        <v>0</v>
      </c>
      <c r="AG1180">
        <f>IF(SUM(AG1154:AG1179)&gt;0,2,0)</f>
        <v>0</v>
      </c>
      <c r="AH1180">
        <f>IF(SUM(AH1154:AH1179)&gt;0,4,0)</f>
        <v>0</v>
      </c>
      <c r="AI1180">
        <f>IF(SUM(AI1154:AI1179)&gt;0,4,0)</f>
        <v>0</v>
      </c>
      <c r="AJ1180">
        <f>IF(SUM(AJ1154:AJ1179)&gt;0,5,0)</f>
        <v>0</v>
      </c>
      <c r="AK1180">
        <f>IF(SUM(AK1154:AK1179)&gt;0,6,0)</f>
        <v>0</v>
      </c>
    </row>
    <row r="1181" spans="1:37" ht="24" customHeight="1">
      <c r="A1181" s="83"/>
      <c r="B1181" s="15"/>
      <c r="C1181" s="321" t="s">
        <v>187</v>
      </c>
      <c r="D1181" s="256"/>
      <c r="E1181" s="256"/>
      <c r="F1181" s="256"/>
      <c r="G1181" s="256"/>
      <c r="H1181" s="256"/>
      <c r="I1181" s="256"/>
      <c r="J1181" s="256"/>
      <c r="K1181" s="256"/>
      <c r="L1181" s="256"/>
      <c r="M1181" s="256"/>
      <c r="N1181" s="256"/>
      <c r="O1181" s="256"/>
      <c r="P1181" s="256"/>
      <c r="Q1181" s="256"/>
      <c r="R1181" s="256"/>
      <c r="S1181" s="256"/>
      <c r="T1181" s="256"/>
      <c r="U1181" s="256"/>
      <c r="V1181" s="256"/>
      <c r="W1181" s="256"/>
      <c r="X1181" s="256"/>
      <c r="Y1181" s="256"/>
      <c r="Z1181" s="256"/>
      <c r="AA1181" s="256"/>
      <c r="AB1181" s="256"/>
      <c r="AC1181" s="256"/>
      <c r="AD1181" s="256"/>
      <c r="AH1181">
        <f>SUM(AF1180:AH1180)</f>
        <v>0</v>
      </c>
      <c r="AK1181">
        <f>SUM(AI1180:AK1180)</f>
        <v>0</v>
      </c>
    </row>
    <row r="1182" spans="1:37" ht="60" customHeight="1">
      <c r="A1182" s="83"/>
      <c r="B1182" s="15"/>
      <c r="C1182" s="322"/>
      <c r="D1182" s="323"/>
      <c r="E1182" s="323"/>
      <c r="F1182" s="323"/>
      <c r="G1182" s="323"/>
      <c r="H1182" s="323"/>
      <c r="I1182" s="323"/>
      <c r="J1182" s="323"/>
      <c r="K1182" s="323"/>
      <c r="L1182" s="323"/>
      <c r="M1182" s="323"/>
      <c r="N1182" s="323"/>
      <c r="O1182" s="323"/>
      <c r="P1182" s="323"/>
      <c r="Q1182" s="323"/>
      <c r="R1182" s="323"/>
      <c r="S1182" s="323"/>
      <c r="T1182" s="323"/>
      <c r="U1182" s="323"/>
      <c r="V1182" s="323"/>
      <c r="W1182" s="323"/>
      <c r="X1182" s="323"/>
      <c r="Y1182" s="323"/>
      <c r="Z1182" s="323"/>
      <c r="AA1182" s="323"/>
      <c r="AB1182" s="323"/>
      <c r="AC1182" s="323"/>
      <c r="AD1182" s="324"/>
      <c r="AH1182" t="e">
        <f ca="1">CAMBIAR(AH1181,0,"",1,"El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82" t="e">
        <f ca="1">CAMBIAR(AK1181,0,"",4,"Hay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83" spans="1:37" ht="15" customHeight="1">
      <c r="A1183" s="72"/>
      <c r="B1183" s="88"/>
      <c r="C1183" s="246" t="e">
        <f ca="1">AH1182</f>
        <v>#NAME?</v>
      </c>
      <c r="D1183" s="88"/>
      <c r="E1183" s="88"/>
      <c r="F1183" s="88"/>
      <c r="G1183" s="88"/>
      <c r="H1183" s="88"/>
      <c r="I1183" s="88"/>
      <c r="J1183" s="88"/>
      <c r="K1183" s="88"/>
      <c r="L1183" s="88"/>
      <c r="M1183" s="88"/>
      <c r="N1183" s="88"/>
      <c r="O1183" s="88"/>
      <c r="P1183" s="88"/>
      <c r="Q1183" s="88"/>
      <c r="R1183" s="88"/>
      <c r="S1183" s="88"/>
      <c r="T1183" s="88"/>
      <c r="U1183" s="88"/>
      <c r="V1183" s="88"/>
      <c r="W1183" s="88"/>
      <c r="X1183" s="88"/>
      <c r="Y1183" s="88"/>
      <c r="Z1183" s="88"/>
      <c r="AA1183" s="88"/>
      <c r="AB1183" s="88"/>
      <c r="AC1183" s="88"/>
      <c r="AD1183" s="88"/>
    </row>
    <row r="1184" spans="1:37" ht="15" customHeight="1">
      <c r="C1184" s="246" t="e">
        <f ca="1">AK1182</f>
        <v>#NAME?</v>
      </c>
    </row>
    <row r="1185" spans="1:68" ht="15" customHeight="1"/>
    <row r="1186" spans="1:68" ht="15" customHeight="1"/>
    <row r="1187" spans="1:68" ht="15" customHeight="1">
      <c r="A1187" s="83"/>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row>
    <row r="1188" spans="1:68" ht="15" customHeight="1">
      <c r="A1188" s="83"/>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row>
    <row r="1189" spans="1:68" ht="24" customHeight="1">
      <c r="A1189" s="72" t="s">
        <v>799</v>
      </c>
      <c r="B1189" s="326" t="s">
        <v>800</v>
      </c>
      <c r="C1189" s="256"/>
      <c r="D1189" s="256"/>
      <c r="E1189" s="256"/>
      <c r="F1189" s="256"/>
      <c r="G1189" s="256"/>
      <c r="H1189" s="256"/>
      <c r="I1189" s="256"/>
      <c r="J1189" s="256"/>
      <c r="K1189" s="256"/>
      <c r="L1189" s="256"/>
      <c r="M1189" s="256"/>
      <c r="N1189" s="256"/>
      <c r="O1189" s="256"/>
      <c r="P1189" s="256"/>
      <c r="Q1189" s="256"/>
      <c r="R1189" s="256"/>
      <c r="S1189" s="256"/>
      <c r="T1189" s="256"/>
      <c r="U1189" s="256"/>
      <c r="V1189" s="256"/>
      <c r="W1189" s="256"/>
      <c r="X1189" s="256"/>
      <c r="Y1189" s="256"/>
      <c r="Z1189" s="256"/>
      <c r="AA1189" s="256"/>
      <c r="AB1189" s="256"/>
      <c r="AC1189" s="256"/>
      <c r="AD1189" s="256"/>
    </row>
    <row r="1190" spans="1:68" ht="24" customHeight="1">
      <c r="A1190" s="83"/>
      <c r="B1190" s="15"/>
      <c r="C1190" s="327" t="s">
        <v>801</v>
      </c>
      <c r="D1190" s="256"/>
      <c r="E1190" s="256"/>
      <c r="F1190" s="256"/>
      <c r="G1190" s="256"/>
      <c r="H1190" s="256"/>
      <c r="I1190" s="256"/>
      <c r="J1190" s="256"/>
      <c r="K1190" s="256"/>
      <c r="L1190" s="256"/>
      <c r="M1190" s="256"/>
      <c r="N1190" s="256"/>
      <c r="O1190" s="256"/>
      <c r="P1190" s="256"/>
      <c r="Q1190" s="256"/>
      <c r="R1190" s="256"/>
      <c r="S1190" s="256"/>
      <c r="T1190" s="256"/>
      <c r="U1190" s="256"/>
      <c r="V1190" s="256"/>
      <c r="W1190" s="256"/>
      <c r="X1190" s="256"/>
      <c r="Y1190" s="256"/>
      <c r="Z1190" s="256"/>
      <c r="AA1190" s="256"/>
      <c r="AB1190" s="256"/>
      <c r="AC1190" s="256"/>
      <c r="AD1190" s="256"/>
    </row>
    <row r="1191" spans="1:68" ht="15" customHeight="1">
      <c r="A1191" s="83"/>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row>
    <row r="1192" spans="1:68" ht="36" customHeight="1">
      <c r="A1192" s="83"/>
      <c r="B1192" s="15"/>
      <c r="C1192" s="346" t="s">
        <v>185</v>
      </c>
      <c r="D1192" s="278"/>
      <c r="E1192" s="278"/>
      <c r="F1192" s="278"/>
      <c r="G1192" s="278"/>
      <c r="H1192" s="278"/>
      <c r="I1192" s="278"/>
      <c r="J1192" s="278"/>
      <c r="K1192" s="278"/>
      <c r="L1192" s="278"/>
      <c r="M1192" s="278"/>
      <c r="N1192" s="279"/>
      <c r="O1192" s="330" t="s">
        <v>802</v>
      </c>
      <c r="P1192" s="266"/>
      <c r="Q1192" s="266"/>
      <c r="R1192" s="266"/>
      <c r="S1192" s="330" t="s">
        <v>803</v>
      </c>
      <c r="T1192" s="266"/>
      <c r="U1192" s="266"/>
      <c r="V1192" s="266"/>
      <c r="W1192" s="330" t="s">
        <v>804</v>
      </c>
      <c r="X1192" s="266"/>
      <c r="Y1192" s="266"/>
      <c r="Z1192" s="266"/>
      <c r="AA1192" s="265" t="s">
        <v>805</v>
      </c>
      <c r="AB1192" s="266"/>
      <c r="AC1192" s="266"/>
      <c r="AD1192" s="267"/>
    </row>
    <row r="1193" spans="1:68" ht="48" customHeight="1">
      <c r="A1193" s="83"/>
      <c r="B1193" s="15"/>
      <c r="C1193" s="282"/>
      <c r="D1193" s="272"/>
      <c r="E1193" s="272"/>
      <c r="F1193" s="272"/>
      <c r="G1193" s="272"/>
      <c r="H1193" s="272"/>
      <c r="I1193" s="272"/>
      <c r="J1193" s="272"/>
      <c r="K1193" s="272"/>
      <c r="L1193" s="272"/>
      <c r="M1193" s="272"/>
      <c r="N1193" s="283"/>
      <c r="O1193" s="330" t="s">
        <v>201</v>
      </c>
      <c r="P1193" s="266"/>
      <c r="Q1193" s="221" t="s">
        <v>806</v>
      </c>
      <c r="R1193" s="228" t="s">
        <v>203</v>
      </c>
      <c r="S1193" s="330" t="s">
        <v>201</v>
      </c>
      <c r="T1193" s="266"/>
      <c r="U1193" s="221" t="s">
        <v>806</v>
      </c>
      <c r="V1193" s="228" t="s">
        <v>203</v>
      </c>
      <c r="W1193" s="330" t="s">
        <v>201</v>
      </c>
      <c r="X1193" s="266"/>
      <c r="Y1193" s="221" t="s">
        <v>806</v>
      </c>
      <c r="Z1193" s="228" t="s">
        <v>203</v>
      </c>
      <c r="AA1193" s="330" t="s">
        <v>201</v>
      </c>
      <c r="AB1193" s="266"/>
      <c r="AC1193" s="221" t="s">
        <v>806</v>
      </c>
      <c r="AD1193" s="221" t="s">
        <v>203</v>
      </c>
      <c r="AF1193" t="s">
        <v>204</v>
      </c>
      <c r="AG1193" t="s">
        <v>205</v>
      </c>
      <c r="AH1193" t="s">
        <v>206</v>
      </c>
      <c r="AI1193" t="s">
        <v>207</v>
      </c>
      <c r="AJ1193" t="s">
        <v>208</v>
      </c>
      <c r="AK1193" t="s">
        <v>209</v>
      </c>
      <c r="AL1193" t="s">
        <v>210</v>
      </c>
      <c r="AP1193" t="s">
        <v>204</v>
      </c>
      <c r="AQ1193" t="s">
        <v>205</v>
      </c>
      <c r="AR1193" t="s">
        <v>206</v>
      </c>
      <c r="AS1193" t="s">
        <v>207</v>
      </c>
      <c r="AT1193" t="s">
        <v>208</v>
      </c>
      <c r="AU1193" t="s">
        <v>209</v>
      </c>
      <c r="AV1193" t="s">
        <v>210</v>
      </c>
      <c r="AZ1193" t="s">
        <v>204</v>
      </c>
      <c r="BA1193" t="s">
        <v>205</v>
      </c>
      <c r="BB1193" t="s">
        <v>206</v>
      </c>
      <c r="BC1193" t="s">
        <v>207</v>
      </c>
      <c r="BD1193" t="s">
        <v>208</v>
      </c>
      <c r="BE1193" t="s">
        <v>209</v>
      </c>
      <c r="BF1193" t="s">
        <v>210</v>
      </c>
      <c r="BJ1193" t="s">
        <v>204</v>
      </c>
      <c r="BK1193" t="s">
        <v>205</v>
      </c>
      <c r="BL1193" t="s">
        <v>206</v>
      </c>
      <c r="BM1193" t="s">
        <v>207</v>
      </c>
      <c r="BN1193" t="s">
        <v>208</v>
      </c>
      <c r="BO1193" t="s">
        <v>209</v>
      </c>
      <c r="BP1193" t="s">
        <v>210</v>
      </c>
    </row>
    <row r="1194" spans="1:68" ht="15" customHeight="1">
      <c r="A1194" s="83"/>
      <c r="B1194" s="15"/>
      <c r="C1194" s="79" t="s">
        <v>131</v>
      </c>
      <c r="D1194" s="320"/>
      <c r="E1194" s="266"/>
      <c r="F1194" s="266"/>
      <c r="G1194" s="266"/>
      <c r="H1194" s="266"/>
      <c r="I1194" s="266"/>
      <c r="J1194" s="266"/>
      <c r="K1194" s="266"/>
      <c r="L1194" s="266"/>
      <c r="M1194" s="266"/>
      <c r="N1194" s="267"/>
      <c r="O1194" s="268"/>
      <c r="P1194" s="267"/>
      <c r="Q1194" s="220"/>
      <c r="R1194" s="220"/>
      <c r="S1194" s="268"/>
      <c r="T1194" s="267"/>
      <c r="U1194" s="220"/>
      <c r="V1194" s="220"/>
      <c r="W1194" s="268"/>
      <c r="X1194" s="267"/>
      <c r="Y1194" s="220"/>
      <c r="Z1194" s="220"/>
      <c r="AA1194" s="268"/>
      <c r="AB1194" s="267"/>
      <c r="AC1194" s="220"/>
      <c r="AD1194" s="220"/>
      <c r="AF1194">
        <f>IF(AND(O1194=0,OR(SUM(Q1194:R1194)&gt;0,COUNTIF(O1194:R1194,"NS")&gt;0)),1,0)</f>
        <v>0</v>
      </c>
      <c r="AG1194">
        <f>IF(OR(AND(O1194="NS",SUM(Q1194:R1194)&gt;0),AND(O1194="NS",COUNTIF(O1194:R1194,"NS")&lt;2)),1,0)</f>
        <v>0</v>
      </c>
      <c r="AH1194">
        <f>IF(AND(O1194="NA",OR(SUM(Q1194:R1194)&gt;0,COUNTIF(O1194:R1194,"NS")&gt;0,COUNTIF(O1194:R1194,"NA")&gt;1)),1,0)</f>
        <v>0</v>
      </c>
      <c r="AI1194">
        <f>IF(AND(COUNTBLANK(O1194)+COUNTBLANK(Q1194)+COUNTBLANK(R1194)&gt;0,COUNTBLANK(O1194)+COUNTBLANK(Q1194)+COUNTBLANK(R1194)&lt;3,O1194&lt;&gt;"NA"),1,0)</f>
        <v>0</v>
      </c>
      <c r="AJ1194">
        <f>IF(AND(IF(OR(SUM(Q1194:R1194)=O1194,O1194="",AND(O1194&gt;0,COUNTIF(O1194:R1194,"NS")=2)),0,1)=1,O1194&lt;&gt;"NS",O1194&lt;&gt;"NA"),1,0)</f>
        <v>0</v>
      </c>
      <c r="AK1194">
        <f>IF(COUNTIF(O1194:R1194,"=*")&lt;&gt;SUM(COUNTIF(O1194:R1194,"NS"),COUNTIF(O1194:R1194,"NA")),1,0)</f>
        <v>0</v>
      </c>
      <c r="AL1194">
        <f>IF(SUM(AF1194:AK1194)&gt;0,1,0)</f>
        <v>0</v>
      </c>
      <c r="AP1194">
        <f>IF(AND(S1194=0,OR(SUM(U1194:V1194)&gt;0,COUNTIF(S1194:V1194,"NS")&gt;0)),1,0)</f>
        <v>0</v>
      </c>
      <c r="AQ1194">
        <f>IF(OR(AND(S1194="NS",SUM(U1194:V1194)&gt;0),AND(S1194="NS",COUNTIF(S1194:V1194,"NS")&lt;2)),1,0)</f>
        <v>0</v>
      </c>
      <c r="AR1194">
        <f>IF(AND(S1194="NA",OR(SUM(U1194:V1194)&gt;0,COUNTIF(S1194:V1194,"NS")&gt;0,COUNTIF(S1194:V1194,"NA")&gt;1)),1,0)</f>
        <v>0</v>
      </c>
      <c r="AS1194">
        <f>IF(AND(COUNTBLANK(S1194)+COUNTBLANK(U1194)+COUNTBLANK(V1194)&gt;0,COUNTBLANK(S1194)+COUNTBLANK(U1194)+COUNTBLANK(V1194)&lt;3,S1194&lt;&gt;"NA"),1,0)</f>
        <v>0</v>
      </c>
      <c r="AT1194">
        <f>IF(AND(IF(OR(SUM(U1194:V1194)=S1194,S1194="",AND(S1194&gt;0,COUNTIF(S1194:V1194,"NS")=2)),0,1)=1,S1194&lt;&gt;"NS",S1194&lt;&gt;"NA"),1,0)</f>
        <v>0</v>
      </c>
      <c r="AU1194">
        <f>IF(COUNTIF(S1194:V1194,"=*")&lt;&gt;SUM(COUNTIF(S1194:V1194,"NS"),COUNTIF(S1194:V1194,"NA")),1,0)</f>
        <v>0</v>
      </c>
      <c r="AV1194">
        <f>IF(SUM(AP1194:AU1194)&gt;0,1,0)</f>
        <v>0</v>
      </c>
      <c r="AZ1194">
        <f>IF(AND(W1194=0,OR(SUM(Y1194:Z1194)&gt;0,COUNTIF(W1194:Z1194,"NS")&gt;0)),1,0)</f>
        <v>0</v>
      </c>
      <c r="BA1194">
        <f>IF(OR(AND(W1194="NS",SUM(Y1194:Z1194)&gt;0),AND(W1194="NS",COUNTIF(W1194:Z1194,"NS")&lt;2)),1,0)</f>
        <v>0</v>
      </c>
      <c r="BB1194">
        <f>IF(AND(W1194="NA",OR(SUM(Y1194:Z1194)&gt;0,COUNTIF(W1194:Z1194,"NS")&gt;0,COUNTIF(W1194:Z1194,"NA")&gt;1)),1,0)</f>
        <v>0</v>
      </c>
      <c r="BC1194">
        <f>IF(AND(COUNTBLANK(W1194)+COUNTBLANK(Y1194)+COUNTBLANK(Z1194)&gt;0,COUNTBLANK(W1194)+COUNTBLANK(Y1194)+COUNTBLANK(Z1194)&lt;3,W1194&lt;&gt;"NA"),1,0)</f>
        <v>0</v>
      </c>
      <c r="BD1194">
        <f>IF(AND(IF(OR(SUM(Y1194:Z1194)=W1194,W1194="",AND(W1194&gt;0,COUNTIF(W1194:Z1194,"NS")=2)),0,1)=1,W1194&lt;&gt;"NS",W1194&lt;&gt;"NA"),1,0)</f>
        <v>0</v>
      </c>
      <c r="BE1194">
        <f>IF(COUNTIF(W1194:Z1194,"=*")&lt;&gt;SUM(COUNTIF(W1194:Z1194,"NS"),COUNTIF(W1194:Z1194,"NA")),1,0)</f>
        <v>0</v>
      </c>
      <c r="BF1194">
        <f>IF(SUM(AZ1194:BE1194)&gt;0,1,0)</f>
        <v>0</v>
      </c>
      <c r="BJ1194">
        <f>IF(AND(AA1194=0,OR(SUM(AC1194:AD1194)&gt;0,COUNTIF(AA1194:AD1194,"NS")&gt;0)),1,0)</f>
        <v>0</v>
      </c>
      <c r="BK1194">
        <f>IF(OR(AND(AA1194="NS",SUM(AC1194:AD1194)&gt;0),AND(AA1194="NS",COUNTIF(AA1194:AD1194,"NS")&lt;2)),1,0)</f>
        <v>0</v>
      </c>
      <c r="BL1194">
        <f>IF(AND(AA1194="NA",OR(SUM(AC1194:AD1194)&gt;0,COUNTIF(AA1194:AD1194,"NS")&gt;0,COUNTIF(AA1194:AD1194,"NA")&gt;1)),1,0)</f>
        <v>0</v>
      </c>
      <c r="BM1194">
        <f>IF(AND(COUNTBLANK(AA1194)+COUNTBLANK(AC1194)+COUNTBLANK(AD1194)&gt;0,COUNTBLANK(AA1194)+COUNTBLANK(AC1194)+COUNTBLANK(AD1194)&lt;3,AA1194&lt;&gt;"NA"),1,0)</f>
        <v>0</v>
      </c>
      <c r="BN1194">
        <f>IF(AND(IF(OR(SUM(AC1194:AD1194)=AA1194,AA1194="",AND(AA1194&gt;0,COUNTIF(AA1194:AD1194,"NS")=2)),0,1)=1,AA1194&lt;&gt;"NS",AA1194&lt;&gt;"NA"),1,0)</f>
        <v>0</v>
      </c>
      <c r="BO1194">
        <f>IF(COUNTIF(AA1194:AD1194,"=*")&lt;&gt;SUM(COUNTIF(AA1194:AD1194,"NS"),COUNTIF(AA1194:AD1194,"NA")),1,0)</f>
        <v>0</v>
      </c>
      <c r="BP1194">
        <f>IF(SUM(BJ1194:BO1194)&gt;0,1,0)</f>
        <v>0</v>
      </c>
    </row>
    <row r="1195" spans="1:68" ht="15" customHeight="1">
      <c r="A1195" s="83"/>
      <c r="B1195" s="15"/>
      <c r="C1195" s="80" t="s">
        <v>132</v>
      </c>
      <c r="D1195" s="320"/>
      <c r="E1195" s="266"/>
      <c r="F1195" s="266"/>
      <c r="G1195" s="266"/>
      <c r="H1195" s="266"/>
      <c r="I1195" s="266"/>
      <c r="J1195" s="266"/>
      <c r="K1195" s="266"/>
      <c r="L1195" s="266"/>
      <c r="M1195" s="266"/>
      <c r="N1195" s="267"/>
      <c r="O1195" s="268"/>
      <c r="P1195" s="267"/>
      <c r="Q1195" s="220"/>
      <c r="R1195" s="220"/>
      <c r="S1195" s="268"/>
      <c r="T1195" s="267"/>
      <c r="U1195" s="220"/>
      <c r="V1195" s="220"/>
      <c r="W1195" s="268"/>
      <c r="X1195" s="267"/>
      <c r="Y1195" s="220"/>
      <c r="Z1195" s="220"/>
      <c r="AA1195" s="268"/>
      <c r="AB1195" s="267"/>
      <c r="AC1195" s="220"/>
      <c r="AD1195" s="220"/>
    </row>
    <row r="1196" spans="1:68" ht="15" customHeight="1">
      <c r="A1196" s="40"/>
      <c r="B1196" s="40"/>
      <c r="C1196" s="80" t="s">
        <v>133</v>
      </c>
      <c r="D1196" s="320"/>
      <c r="E1196" s="266"/>
      <c r="F1196" s="266"/>
      <c r="G1196" s="266"/>
      <c r="H1196" s="266"/>
      <c r="I1196" s="266"/>
      <c r="J1196" s="266"/>
      <c r="K1196" s="266"/>
      <c r="L1196" s="266"/>
      <c r="M1196" s="266"/>
      <c r="N1196" s="267"/>
      <c r="O1196" s="268"/>
      <c r="P1196" s="267"/>
      <c r="Q1196" s="220"/>
      <c r="R1196" s="220"/>
      <c r="S1196" s="268"/>
      <c r="T1196" s="267"/>
      <c r="U1196" s="220"/>
      <c r="V1196" s="220"/>
      <c r="W1196" s="268"/>
      <c r="X1196" s="267"/>
      <c r="Y1196" s="220"/>
      <c r="Z1196" s="220"/>
      <c r="AA1196" s="268"/>
      <c r="AB1196" s="267"/>
      <c r="AC1196" s="220"/>
      <c r="AD1196" s="220"/>
    </row>
    <row r="1197" spans="1:68" ht="15" customHeight="1">
      <c r="A1197" s="40"/>
      <c r="B1197" s="40"/>
      <c r="C1197" s="80" t="s">
        <v>134</v>
      </c>
      <c r="D1197" s="320"/>
      <c r="E1197" s="266"/>
      <c r="F1197" s="266"/>
      <c r="G1197" s="266"/>
      <c r="H1197" s="266"/>
      <c r="I1197" s="266"/>
      <c r="J1197" s="266"/>
      <c r="K1197" s="266"/>
      <c r="L1197" s="266"/>
      <c r="M1197" s="266"/>
      <c r="N1197" s="267"/>
      <c r="O1197" s="268"/>
      <c r="P1197" s="267"/>
      <c r="Q1197" s="220"/>
      <c r="R1197" s="220"/>
      <c r="S1197" s="268"/>
      <c r="T1197" s="267"/>
      <c r="U1197" s="220"/>
      <c r="V1197" s="220"/>
      <c r="W1197" s="268"/>
      <c r="X1197" s="267"/>
      <c r="Y1197" s="220"/>
      <c r="Z1197" s="220"/>
      <c r="AA1197" s="268"/>
      <c r="AB1197" s="267"/>
      <c r="AC1197" s="220"/>
      <c r="AD1197" s="220"/>
    </row>
    <row r="1198" spans="1:68" ht="15" customHeight="1">
      <c r="A1198" s="40"/>
      <c r="B1198" s="40"/>
      <c r="C1198" s="80" t="s">
        <v>135</v>
      </c>
      <c r="D1198" s="320"/>
      <c r="E1198" s="266"/>
      <c r="F1198" s="266"/>
      <c r="G1198" s="266"/>
      <c r="H1198" s="266"/>
      <c r="I1198" s="266"/>
      <c r="J1198" s="266"/>
      <c r="K1198" s="266"/>
      <c r="L1198" s="266"/>
      <c r="M1198" s="266"/>
      <c r="N1198" s="267"/>
      <c r="O1198" s="268"/>
      <c r="P1198" s="267"/>
      <c r="Q1198" s="220"/>
      <c r="R1198" s="220"/>
      <c r="S1198" s="268"/>
      <c r="T1198" s="267"/>
      <c r="U1198" s="220"/>
      <c r="V1198" s="220"/>
      <c r="W1198" s="268"/>
      <c r="X1198" s="267"/>
      <c r="Y1198" s="220"/>
      <c r="Z1198" s="220"/>
      <c r="AA1198" s="268"/>
      <c r="AB1198" s="267"/>
      <c r="AC1198" s="220"/>
      <c r="AD1198" s="220"/>
    </row>
    <row r="1199" spans="1:68" ht="15" customHeight="1">
      <c r="A1199" s="40"/>
      <c r="B1199" s="40"/>
      <c r="C1199" s="80" t="s">
        <v>136</v>
      </c>
      <c r="D1199" s="320"/>
      <c r="E1199" s="266"/>
      <c r="F1199" s="266"/>
      <c r="G1199" s="266"/>
      <c r="H1199" s="266"/>
      <c r="I1199" s="266"/>
      <c r="J1199" s="266"/>
      <c r="K1199" s="266"/>
      <c r="L1199" s="266"/>
      <c r="M1199" s="266"/>
      <c r="N1199" s="267"/>
      <c r="O1199" s="268"/>
      <c r="P1199" s="267"/>
      <c r="Q1199" s="220"/>
      <c r="R1199" s="220"/>
      <c r="S1199" s="268"/>
      <c r="T1199" s="267"/>
      <c r="U1199" s="220"/>
      <c r="V1199" s="220"/>
      <c r="W1199" s="268"/>
      <c r="X1199" s="267"/>
      <c r="Y1199" s="220"/>
      <c r="Z1199" s="220"/>
      <c r="AA1199" s="268"/>
      <c r="AB1199" s="267"/>
      <c r="AC1199" s="220"/>
      <c r="AD1199" s="220"/>
    </row>
    <row r="1200" spans="1:68" ht="15" customHeight="1">
      <c r="A1200" s="40"/>
      <c r="B1200" s="40"/>
      <c r="C1200" s="80" t="s">
        <v>137</v>
      </c>
      <c r="D1200" s="320"/>
      <c r="E1200" s="266"/>
      <c r="F1200" s="266"/>
      <c r="G1200" s="266"/>
      <c r="H1200" s="266"/>
      <c r="I1200" s="266"/>
      <c r="J1200" s="266"/>
      <c r="K1200" s="266"/>
      <c r="L1200" s="266"/>
      <c r="M1200" s="266"/>
      <c r="N1200" s="267"/>
      <c r="O1200" s="268"/>
      <c r="P1200" s="267"/>
      <c r="Q1200" s="220"/>
      <c r="R1200" s="220"/>
      <c r="S1200" s="268"/>
      <c r="T1200" s="267"/>
      <c r="U1200" s="220"/>
      <c r="V1200" s="220"/>
      <c r="W1200" s="268"/>
      <c r="X1200" s="267"/>
      <c r="Y1200" s="220"/>
      <c r="Z1200" s="220"/>
      <c r="AA1200" s="268"/>
      <c r="AB1200" s="267"/>
      <c r="AC1200" s="220"/>
      <c r="AD1200" s="220"/>
    </row>
    <row r="1201" spans="1:30" ht="15" customHeight="1">
      <c r="A1201" s="40"/>
      <c r="B1201" s="40"/>
      <c r="C1201" s="80" t="s">
        <v>138</v>
      </c>
      <c r="D1201" s="320"/>
      <c r="E1201" s="266"/>
      <c r="F1201" s="266"/>
      <c r="G1201" s="266"/>
      <c r="H1201" s="266"/>
      <c r="I1201" s="266"/>
      <c r="J1201" s="266"/>
      <c r="K1201" s="266"/>
      <c r="L1201" s="266"/>
      <c r="M1201" s="266"/>
      <c r="N1201" s="267"/>
      <c r="O1201" s="268"/>
      <c r="P1201" s="267"/>
      <c r="Q1201" s="220"/>
      <c r="R1201" s="220"/>
      <c r="S1201" s="268"/>
      <c r="T1201" s="267"/>
      <c r="U1201" s="220"/>
      <c r="V1201" s="220"/>
      <c r="W1201" s="268"/>
      <c r="X1201" s="267"/>
      <c r="Y1201" s="220"/>
      <c r="Z1201" s="220"/>
      <c r="AA1201" s="268"/>
      <c r="AB1201" s="267"/>
      <c r="AC1201" s="220"/>
      <c r="AD1201" s="220"/>
    </row>
    <row r="1202" spans="1:30" ht="15" customHeight="1">
      <c r="A1202" s="40"/>
      <c r="B1202" s="40"/>
      <c r="C1202" s="80" t="s">
        <v>139</v>
      </c>
      <c r="D1202" s="320"/>
      <c r="E1202" s="266"/>
      <c r="F1202" s="266"/>
      <c r="G1202" s="266"/>
      <c r="H1202" s="266"/>
      <c r="I1202" s="266"/>
      <c r="J1202" s="266"/>
      <c r="K1202" s="266"/>
      <c r="L1202" s="266"/>
      <c r="M1202" s="266"/>
      <c r="N1202" s="267"/>
      <c r="O1202" s="268"/>
      <c r="P1202" s="267"/>
      <c r="Q1202" s="220"/>
      <c r="R1202" s="220"/>
      <c r="S1202" s="268"/>
      <c r="T1202" s="267"/>
      <c r="U1202" s="220"/>
      <c r="V1202" s="220"/>
      <c r="W1202" s="268"/>
      <c r="X1202" s="267"/>
      <c r="Y1202" s="220"/>
      <c r="Z1202" s="220"/>
      <c r="AA1202" s="268"/>
      <c r="AB1202" s="267"/>
      <c r="AC1202" s="220"/>
      <c r="AD1202" s="220"/>
    </row>
    <row r="1203" spans="1:30" ht="15" customHeight="1">
      <c r="A1203" s="40"/>
      <c r="B1203" s="40"/>
      <c r="C1203" s="80" t="s">
        <v>140</v>
      </c>
      <c r="D1203" s="320"/>
      <c r="E1203" s="266"/>
      <c r="F1203" s="266"/>
      <c r="G1203" s="266"/>
      <c r="H1203" s="266"/>
      <c r="I1203" s="266"/>
      <c r="J1203" s="266"/>
      <c r="K1203" s="266"/>
      <c r="L1203" s="266"/>
      <c r="M1203" s="266"/>
      <c r="N1203" s="267"/>
      <c r="O1203" s="268"/>
      <c r="P1203" s="267"/>
      <c r="Q1203" s="220"/>
      <c r="R1203" s="220"/>
      <c r="S1203" s="268"/>
      <c r="T1203" s="267"/>
      <c r="U1203" s="220"/>
      <c r="V1203" s="220"/>
      <c r="W1203" s="268"/>
      <c r="X1203" s="267"/>
      <c r="Y1203" s="220"/>
      <c r="Z1203" s="220"/>
      <c r="AA1203" s="268"/>
      <c r="AB1203" s="267"/>
      <c r="AC1203" s="220"/>
      <c r="AD1203" s="220"/>
    </row>
    <row r="1204" spans="1:30" ht="15" customHeight="1">
      <c r="A1204" s="40"/>
      <c r="B1204" s="40"/>
      <c r="C1204" s="80" t="s">
        <v>141</v>
      </c>
      <c r="D1204" s="320"/>
      <c r="E1204" s="266"/>
      <c r="F1204" s="266"/>
      <c r="G1204" s="266"/>
      <c r="H1204" s="266"/>
      <c r="I1204" s="266"/>
      <c r="J1204" s="266"/>
      <c r="K1204" s="266"/>
      <c r="L1204" s="266"/>
      <c r="M1204" s="266"/>
      <c r="N1204" s="267"/>
      <c r="O1204" s="268"/>
      <c r="P1204" s="267"/>
      <c r="Q1204" s="220"/>
      <c r="R1204" s="220"/>
      <c r="S1204" s="268"/>
      <c r="T1204" s="267"/>
      <c r="U1204" s="220"/>
      <c r="V1204" s="220"/>
      <c r="W1204" s="268"/>
      <c r="X1204" s="267"/>
      <c r="Y1204" s="220"/>
      <c r="Z1204" s="220"/>
      <c r="AA1204" s="268"/>
      <c r="AB1204" s="267"/>
      <c r="AC1204" s="220"/>
      <c r="AD1204" s="220"/>
    </row>
    <row r="1205" spans="1:30" ht="15" customHeight="1">
      <c r="A1205" s="40"/>
      <c r="B1205" s="40"/>
      <c r="C1205" s="80" t="s">
        <v>142</v>
      </c>
      <c r="D1205" s="320"/>
      <c r="E1205" s="266"/>
      <c r="F1205" s="266"/>
      <c r="G1205" s="266"/>
      <c r="H1205" s="266"/>
      <c r="I1205" s="266"/>
      <c r="J1205" s="266"/>
      <c r="K1205" s="266"/>
      <c r="L1205" s="266"/>
      <c r="M1205" s="266"/>
      <c r="N1205" s="267"/>
      <c r="O1205" s="268"/>
      <c r="P1205" s="267"/>
      <c r="Q1205" s="220"/>
      <c r="R1205" s="220"/>
      <c r="S1205" s="268"/>
      <c r="T1205" s="267"/>
      <c r="U1205" s="220"/>
      <c r="V1205" s="220"/>
      <c r="W1205" s="268"/>
      <c r="X1205" s="267"/>
      <c r="Y1205" s="220"/>
      <c r="Z1205" s="220"/>
      <c r="AA1205" s="268"/>
      <c r="AB1205" s="267"/>
      <c r="AC1205" s="220"/>
      <c r="AD1205" s="220"/>
    </row>
    <row r="1206" spans="1:30" ht="15" customHeight="1">
      <c r="A1206" s="40"/>
      <c r="B1206" s="40"/>
      <c r="C1206" s="80" t="s">
        <v>143</v>
      </c>
      <c r="D1206" s="320"/>
      <c r="E1206" s="266"/>
      <c r="F1206" s="266"/>
      <c r="G1206" s="266"/>
      <c r="H1206" s="266"/>
      <c r="I1206" s="266"/>
      <c r="J1206" s="266"/>
      <c r="K1206" s="266"/>
      <c r="L1206" s="266"/>
      <c r="M1206" s="266"/>
      <c r="N1206" s="267"/>
      <c r="O1206" s="268"/>
      <c r="P1206" s="267"/>
      <c r="Q1206" s="220"/>
      <c r="R1206" s="220"/>
      <c r="S1206" s="268"/>
      <c r="T1206" s="267"/>
      <c r="U1206" s="220"/>
      <c r="V1206" s="220"/>
      <c r="W1206" s="268"/>
      <c r="X1206" s="267"/>
      <c r="Y1206" s="220"/>
      <c r="Z1206" s="220"/>
      <c r="AA1206" s="268"/>
      <c r="AB1206" s="267"/>
      <c r="AC1206" s="220"/>
      <c r="AD1206" s="220"/>
    </row>
    <row r="1207" spans="1:30" ht="15" customHeight="1">
      <c r="A1207" s="40"/>
      <c r="B1207" s="40"/>
      <c r="C1207" s="80" t="s">
        <v>144</v>
      </c>
      <c r="D1207" s="320"/>
      <c r="E1207" s="266"/>
      <c r="F1207" s="266"/>
      <c r="G1207" s="266"/>
      <c r="H1207" s="266"/>
      <c r="I1207" s="266"/>
      <c r="J1207" s="266"/>
      <c r="K1207" s="266"/>
      <c r="L1207" s="266"/>
      <c r="M1207" s="266"/>
      <c r="N1207" s="267"/>
      <c r="O1207" s="268"/>
      <c r="P1207" s="267"/>
      <c r="Q1207" s="220"/>
      <c r="R1207" s="220"/>
      <c r="S1207" s="268"/>
      <c r="T1207" s="267"/>
      <c r="U1207" s="220"/>
      <c r="V1207" s="220"/>
      <c r="W1207" s="268"/>
      <c r="X1207" s="267"/>
      <c r="Y1207" s="220"/>
      <c r="Z1207" s="220"/>
      <c r="AA1207" s="268"/>
      <c r="AB1207" s="267"/>
      <c r="AC1207" s="220"/>
      <c r="AD1207" s="220"/>
    </row>
    <row r="1208" spans="1:30" ht="15" customHeight="1">
      <c r="A1208" s="40"/>
      <c r="B1208" s="40"/>
      <c r="C1208" s="80" t="s">
        <v>145</v>
      </c>
      <c r="D1208" s="320"/>
      <c r="E1208" s="266"/>
      <c r="F1208" s="266"/>
      <c r="G1208" s="266"/>
      <c r="H1208" s="266"/>
      <c r="I1208" s="266"/>
      <c r="J1208" s="266"/>
      <c r="K1208" s="266"/>
      <c r="L1208" s="266"/>
      <c r="M1208" s="266"/>
      <c r="N1208" s="267"/>
      <c r="O1208" s="268"/>
      <c r="P1208" s="267"/>
      <c r="Q1208" s="220"/>
      <c r="R1208" s="220"/>
      <c r="S1208" s="268"/>
      <c r="T1208" s="267"/>
      <c r="U1208" s="220"/>
      <c r="V1208" s="220"/>
      <c r="W1208" s="268"/>
      <c r="X1208" s="267"/>
      <c r="Y1208" s="220"/>
      <c r="Z1208" s="220"/>
      <c r="AA1208" s="268"/>
      <c r="AB1208" s="267"/>
      <c r="AC1208" s="220"/>
      <c r="AD1208" s="220"/>
    </row>
    <row r="1209" spans="1:30" ht="15" customHeight="1">
      <c r="A1209" s="40"/>
      <c r="B1209" s="40"/>
      <c r="C1209" s="80" t="s">
        <v>146</v>
      </c>
      <c r="D1209" s="320"/>
      <c r="E1209" s="266"/>
      <c r="F1209" s="266"/>
      <c r="G1209" s="266"/>
      <c r="H1209" s="266"/>
      <c r="I1209" s="266"/>
      <c r="J1209" s="266"/>
      <c r="K1209" s="266"/>
      <c r="L1209" s="266"/>
      <c r="M1209" s="266"/>
      <c r="N1209" s="267"/>
      <c r="O1209" s="268"/>
      <c r="P1209" s="267"/>
      <c r="Q1209" s="220"/>
      <c r="R1209" s="220"/>
      <c r="S1209" s="268"/>
      <c r="T1209" s="267"/>
      <c r="U1209" s="220"/>
      <c r="V1209" s="220"/>
      <c r="W1209" s="268"/>
      <c r="X1209" s="267"/>
      <c r="Y1209" s="220"/>
      <c r="Z1209" s="220"/>
      <c r="AA1209" s="268"/>
      <c r="AB1209" s="267"/>
      <c r="AC1209" s="220"/>
      <c r="AD1209" s="220"/>
    </row>
    <row r="1210" spans="1:30" ht="15" customHeight="1">
      <c r="A1210" s="40"/>
      <c r="B1210" s="40"/>
      <c r="C1210" s="80" t="s">
        <v>147</v>
      </c>
      <c r="D1210" s="320"/>
      <c r="E1210" s="266"/>
      <c r="F1210" s="266"/>
      <c r="G1210" s="266"/>
      <c r="H1210" s="266"/>
      <c r="I1210" s="266"/>
      <c r="J1210" s="266"/>
      <c r="K1210" s="266"/>
      <c r="L1210" s="266"/>
      <c r="M1210" s="266"/>
      <c r="N1210" s="267"/>
      <c r="O1210" s="268"/>
      <c r="P1210" s="267"/>
      <c r="Q1210" s="220"/>
      <c r="R1210" s="220"/>
      <c r="S1210" s="268"/>
      <c r="T1210" s="267"/>
      <c r="U1210" s="220"/>
      <c r="V1210" s="220"/>
      <c r="W1210" s="268"/>
      <c r="X1210" s="267"/>
      <c r="Y1210" s="220"/>
      <c r="Z1210" s="220"/>
      <c r="AA1210" s="268"/>
      <c r="AB1210" s="267"/>
      <c r="AC1210" s="220"/>
      <c r="AD1210" s="220"/>
    </row>
    <row r="1211" spans="1:30" ht="15" customHeight="1">
      <c r="A1211" s="40"/>
      <c r="B1211" s="40"/>
      <c r="C1211" s="80" t="s">
        <v>148</v>
      </c>
      <c r="D1211" s="320"/>
      <c r="E1211" s="266"/>
      <c r="F1211" s="266"/>
      <c r="G1211" s="266"/>
      <c r="H1211" s="266"/>
      <c r="I1211" s="266"/>
      <c r="J1211" s="266"/>
      <c r="K1211" s="266"/>
      <c r="L1211" s="266"/>
      <c r="M1211" s="266"/>
      <c r="N1211" s="267"/>
      <c r="O1211" s="268"/>
      <c r="P1211" s="267"/>
      <c r="Q1211" s="220"/>
      <c r="R1211" s="220"/>
      <c r="S1211" s="268"/>
      <c r="T1211" s="267"/>
      <c r="U1211" s="220"/>
      <c r="V1211" s="220"/>
      <c r="W1211" s="268"/>
      <c r="X1211" s="267"/>
      <c r="Y1211" s="220"/>
      <c r="Z1211" s="220"/>
      <c r="AA1211" s="268"/>
      <c r="AB1211" s="267"/>
      <c r="AC1211" s="220"/>
      <c r="AD1211" s="220"/>
    </row>
    <row r="1212" spans="1:30" ht="15" customHeight="1">
      <c r="A1212" s="83"/>
      <c r="B1212" s="15"/>
      <c r="C1212" s="80" t="s">
        <v>149</v>
      </c>
      <c r="D1212" s="320"/>
      <c r="E1212" s="266"/>
      <c r="F1212" s="266"/>
      <c r="G1212" s="266"/>
      <c r="H1212" s="266"/>
      <c r="I1212" s="266"/>
      <c r="J1212" s="266"/>
      <c r="K1212" s="266"/>
      <c r="L1212" s="266"/>
      <c r="M1212" s="266"/>
      <c r="N1212" s="267"/>
      <c r="O1212" s="268"/>
      <c r="P1212" s="267"/>
      <c r="Q1212" s="220"/>
      <c r="R1212" s="220"/>
      <c r="S1212" s="268"/>
      <c r="T1212" s="267"/>
      <c r="U1212" s="220"/>
      <c r="V1212" s="220"/>
      <c r="W1212" s="268"/>
      <c r="X1212" s="267"/>
      <c r="Y1212" s="220"/>
      <c r="Z1212" s="220"/>
      <c r="AA1212" s="268"/>
      <c r="AB1212" s="267"/>
      <c r="AC1212" s="220"/>
      <c r="AD1212" s="220"/>
    </row>
    <row r="1213" spans="1:30" ht="15" customHeight="1">
      <c r="A1213" s="83"/>
      <c r="B1213" s="15"/>
      <c r="C1213" s="80" t="s">
        <v>150</v>
      </c>
      <c r="D1213" s="320"/>
      <c r="E1213" s="266"/>
      <c r="F1213" s="266"/>
      <c r="G1213" s="266"/>
      <c r="H1213" s="266"/>
      <c r="I1213" s="266"/>
      <c r="J1213" s="266"/>
      <c r="K1213" s="266"/>
      <c r="L1213" s="266"/>
      <c r="M1213" s="266"/>
      <c r="N1213" s="267"/>
      <c r="O1213" s="268"/>
      <c r="P1213" s="267"/>
      <c r="Q1213" s="220"/>
      <c r="R1213" s="220"/>
      <c r="S1213" s="268"/>
      <c r="T1213" s="267"/>
      <c r="U1213" s="220"/>
      <c r="V1213" s="220"/>
      <c r="W1213" s="268"/>
      <c r="X1213" s="267"/>
      <c r="Y1213" s="220"/>
      <c r="Z1213" s="220"/>
      <c r="AA1213" s="268"/>
      <c r="AB1213" s="267"/>
      <c r="AC1213" s="220"/>
      <c r="AD1213" s="220"/>
    </row>
    <row r="1214" spans="1:30" ht="15" customHeight="1">
      <c r="A1214" s="83"/>
      <c r="B1214" s="15"/>
      <c r="C1214" s="80" t="s">
        <v>151</v>
      </c>
      <c r="D1214" s="320"/>
      <c r="E1214" s="266"/>
      <c r="F1214" s="266"/>
      <c r="G1214" s="266"/>
      <c r="H1214" s="266"/>
      <c r="I1214" s="266"/>
      <c r="J1214" s="266"/>
      <c r="K1214" s="266"/>
      <c r="L1214" s="266"/>
      <c r="M1214" s="266"/>
      <c r="N1214" s="267"/>
      <c r="O1214" s="268"/>
      <c r="P1214" s="267"/>
      <c r="Q1214" s="220"/>
      <c r="R1214" s="220"/>
      <c r="S1214" s="268"/>
      <c r="T1214" s="267"/>
      <c r="U1214" s="220"/>
      <c r="V1214" s="220"/>
      <c r="W1214" s="268"/>
      <c r="X1214" s="267"/>
      <c r="Y1214" s="220"/>
      <c r="Z1214" s="220"/>
      <c r="AA1214" s="268"/>
      <c r="AB1214" s="267"/>
      <c r="AC1214" s="220"/>
      <c r="AD1214" s="220"/>
    </row>
    <row r="1215" spans="1:30" ht="15" customHeight="1">
      <c r="A1215" s="83"/>
      <c r="B1215" s="15"/>
      <c r="C1215" s="80" t="s">
        <v>152</v>
      </c>
      <c r="D1215" s="320"/>
      <c r="E1215" s="266"/>
      <c r="F1215" s="266"/>
      <c r="G1215" s="266"/>
      <c r="H1215" s="266"/>
      <c r="I1215" s="266"/>
      <c r="J1215" s="266"/>
      <c r="K1215" s="266"/>
      <c r="L1215" s="266"/>
      <c r="M1215" s="266"/>
      <c r="N1215" s="267"/>
      <c r="O1215" s="268"/>
      <c r="P1215" s="267"/>
      <c r="Q1215" s="220"/>
      <c r="R1215" s="220"/>
      <c r="S1215" s="268"/>
      <c r="T1215" s="267"/>
      <c r="U1215" s="220"/>
      <c r="V1215" s="220"/>
      <c r="W1215" s="268"/>
      <c r="X1215" s="267"/>
      <c r="Y1215" s="220"/>
      <c r="Z1215" s="220"/>
      <c r="AA1215" s="268"/>
      <c r="AB1215" s="267"/>
      <c r="AC1215" s="220"/>
      <c r="AD1215" s="220"/>
    </row>
    <row r="1216" spans="1:30" ht="15" customHeight="1">
      <c r="A1216" s="83"/>
      <c r="B1216" s="15"/>
      <c r="C1216" s="80" t="s">
        <v>153</v>
      </c>
      <c r="D1216" s="320"/>
      <c r="E1216" s="266"/>
      <c r="F1216" s="266"/>
      <c r="G1216" s="266"/>
      <c r="H1216" s="266"/>
      <c r="I1216" s="266"/>
      <c r="J1216" s="266"/>
      <c r="K1216" s="266"/>
      <c r="L1216" s="266"/>
      <c r="M1216" s="266"/>
      <c r="N1216" s="267"/>
      <c r="O1216" s="268"/>
      <c r="P1216" s="267"/>
      <c r="Q1216" s="220"/>
      <c r="R1216" s="220"/>
      <c r="S1216" s="268"/>
      <c r="T1216" s="267"/>
      <c r="U1216" s="220"/>
      <c r="V1216" s="220"/>
      <c r="W1216" s="268"/>
      <c r="X1216" s="267"/>
      <c r="Y1216" s="220"/>
      <c r="Z1216" s="220"/>
      <c r="AA1216" s="268"/>
      <c r="AB1216" s="267"/>
      <c r="AC1216" s="220"/>
      <c r="AD1216" s="220"/>
    </row>
    <row r="1217" spans="1:37" ht="15" customHeight="1">
      <c r="A1217" s="83"/>
      <c r="B1217" s="15"/>
      <c r="C1217" s="80" t="s">
        <v>154</v>
      </c>
      <c r="D1217" s="320"/>
      <c r="E1217" s="266"/>
      <c r="F1217" s="266"/>
      <c r="G1217" s="266"/>
      <c r="H1217" s="266"/>
      <c r="I1217" s="266"/>
      <c r="J1217" s="266"/>
      <c r="K1217" s="266"/>
      <c r="L1217" s="266"/>
      <c r="M1217" s="266"/>
      <c r="N1217" s="267"/>
      <c r="O1217" s="268"/>
      <c r="P1217" s="267"/>
      <c r="Q1217" s="220"/>
      <c r="R1217" s="220"/>
      <c r="S1217" s="268"/>
      <c r="T1217" s="267"/>
      <c r="U1217" s="220"/>
      <c r="V1217" s="220"/>
      <c r="W1217" s="268"/>
      <c r="X1217" s="267"/>
      <c r="Y1217" s="220"/>
      <c r="Z1217" s="220"/>
      <c r="AA1217" s="268"/>
      <c r="AB1217" s="267"/>
      <c r="AC1217" s="220"/>
      <c r="AD1217" s="220"/>
    </row>
    <row r="1218" spans="1:37" ht="15" customHeight="1">
      <c r="A1218" s="83"/>
      <c r="B1218" s="15"/>
      <c r="C1218" s="80" t="s">
        <v>155</v>
      </c>
      <c r="D1218" s="320"/>
      <c r="E1218" s="266"/>
      <c r="F1218" s="266"/>
      <c r="G1218" s="266"/>
      <c r="H1218" s="266"/>
      <c r="I1218" s="266"/>
      <c r="J1218" s="266"/>
      <c r="K1218" s="266"/>
      <c r="L1218" s="266"/>
      <c r="M1218" s="266"/>
      <c r="N1218" s="267"/>
      <c r="O1218" s="268"/>
      <c r="P1218" s="267"/>
      <c r="Q1218" s="220"/>
      <c r="R1218" s="220"/>
      <c r="S1218" s="268"/>
      <c r="T1218" s="267"/>
      <c r="U1218" s="220"/>
      <c r="V1218" s="220"/>
      <c r="W1218" s="268"/>
      <c r="X1218" s="267"/>
      <c r="Y1218" s="220"/>
      <c r="Z1218" s="220"/>
      <c r="AA1218" s="268"/>
      <c r="AB1218" s="267"/>
      <c r="AC1218" s="220"/>
      <c r="AD1218" s="220"/>
    </row>
    <row r="1219" spans="1:37" ht="15" customHeight="1">
      <c r="A1219" s="83"/>
      <c r="B1219" s="15"/>
      <c r="C1219" s="15"/>
      <c r="D1219" s="15"/>
      <c r="E1219" s="15"/>
      <c r="F1219" s="15"/>
      <c r="G1219" s="15"/>
      <c r="H1219" s="15"/>
      <c r="I1219" s="15"/>
      <c r="J1219" s="15"/>
      <c r="K1219" s="15"/>
      <c r="L1219" s="81"/>
      <c r="M1219" s="82"/>
      <c r="N1219" s="81" t="s">
        <v>211</v>
      </c>
      <c r="O1219" s="268">
        <f>IF(AND(SUM(O1194:O1218)=0,COUNTIF(O1194:O1218,"NS")&gt;0),"NS",IF(AND(SUM(O1194:O1218)=0, COUNTIF(O1194:O1218,"NA")&gt;0),"NA",SUM(O1194:O1218)))</f>
        <v>0</v>
      </c>
      <c r="P1219" s="267"/>
      <c r="Q1219" s="220">
        <f>IF(AND(SUM(Q1194:Q1218)=0,COUNTIF(Q1194:Q1218,"NS")&gt;0),"NS",IF(AND(SUM(Q1194:Q1218)=0, COUNTIF(Q1194:Q1218,"NA")&gt;0),"NA",SUM(Q1194:Q1218)))</f>
        <v>0</v>
      </c>
      <c r="R1219" s="220">
        <f>IF(AND(SUM(R1194:R1218)=0,COUNTIF(R1194:R1218,"NS")&gt;0),"NS",IF(AND(SUM(R1194:R1218)=0, COUNTIF(R1194:R1218,"NA")&gt;0),"NA",SUM(R1194:R1218)))</f>
        <v>0</v>
      </c>
      <c r="S1219" s="268">
        <f>IF(AND(SUM(S1194:S1218)=0,COUNTIF(S1194:S1218,"NS")&gt;0),"NS",IF(AND(SUM(S1194:S1218)=0, COUNTIF(S1194:S1218,"NA")&gt;0),"NA",SUM(S1194:S1218)))</f>
        <v>0</v>
      </c>
      <c r="T1219" s="267"/>
      <c r="U1219" s="220">
        <f>IF(AND(SUM(U1194:U1218)=0,COUNTIF(U1194:U1218,"NS")&gt;0),"NS",IF(AND(SUM(U1194:U1218)=0, COUNTIF(U1194:U1218,"NA")&gt;0),"NA",SUM(U1194:U1218)))</f>
        <v>0</v>
      </c>
      <c r="V1219" s="220">
        <f>IF(AND(SUM(V1194:V1218)=0,COUNTIF(V1194:V1218,"NS")&gt;0),"NS",IF(AND(SUM(V1194:V1218)=0, COUNTIF(V1194:V1218,"NA")&gt;0),"NA",SUM(V1194:V1218)))</f>
        <v>0</v>
      </c>
      <c r="W1219" s="268">
        <f>IF(AND(SUM(W1194:W1218)=0,COUNTIF(W1194:W1218,"NS")&gt;0),"NS",IF(AND(SUM(W1194:W1218)=0, COUNTIF(W1194:W1218,"NA")&gt;0),"NA",SUM(W1194:W1218)))</f>
        <v>0</v>
      </c>
      <c r="X1219" s="267"/>
      <c r="Y1219" s="220">
        <f>IF(AND(SUM(Y1194:Y1218)=0,COUNTIF(Y1194:Y1218,"NS")&gt;0),"NS",IF(AND(SUM(Y1194:Y1218)=0, COUNTIF(Y1194:Y1218,"NA")&gt;0),"NA",SUM(Y1194:Y1218)))</f>
        <v>0</v>
      </c>
      <c r="Z1219" s="220">
        <f>IF(AND(SUM(Z1194:Z1218)=0,COUNTIF(Z1194:Z1218,"NS")&gt;0),"NS",IF(AND(SUM(Z1194:Z1218)=0, COUNTIF(Z1194:Z1218,"NA")&gt;0),"NA",SUM(Z1194:Z1218)))</f>
        <v>0</v>
      </c>
      <c r="AA1219" s="268">
        <f>IF(AND(SUM(AA1194:AA1218)=0,COUNTIF(AA1194:AA1218,"NS")&gt;0),"NS",IF(AND(SUM(AA1194:AA1218)=0, COUNTIF(AA1194:AA1218,"NA")&gt;0),"NA",SUM(AA1194:AA1218)))</f>
        <v>0</v>
      </c>
      <c r="AB1219" s="267"/>
      <c r="AC1219" s="220">
        <f>IF(AND(SUM(AC1194:AC1218)=0,COUNTIF(AC1194:AC1218,"NS")&gt;0),"NS",IF(AND(SUM(AC1194:AC1218)=0, COUNTIF(AC1194:AC1218,"NA")&gt;0),"NA",SUM(AC1194:AC1218)))</f>
        <v>0</v>
      </c>
      <c r="AD1219" s="220">
        <f>IF(AND(SUM(AD1194:AD1218)=0,COUNTIF(AD1194:AD1218,"NS")&gt;0),"NS",IF(AND(SUM(AD1194:AD1218)=0, COUNTIF(AD1194:AD1218,"NA")&gt;0),"NA",SUM(AD1194:AD1218)))</f>
        <v>0</v>
      </c>
    </row>
    <row r="1220" spans="1:37" ht="15" customHeight="1">
      <c r="A1220" s="83"/>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F1220">
        <f>IF(SUM(AF1194:AF1219,AP1194:AP1219,AZ1194:AZ1219,BJ1194:BJ1219)&gt;0,1,0)</f>
        <v>0</v>
      </c>
      <c r="AG1220">
        <f>IF(SUM(AG1194:AG1219,AQ1194:AQ1219,BA1194:BA1219,BK1194:BK1219)&gt;0,2,0)</f>
        <v>0</v>
      </c>
      <c r="AH1220">
        <f>IF(SUM(AH1194:AH1219,AR1194:AR1219,BB1194:BB1219,BL1194:BL1219)&gt;0,4,0)</f>
        <v>0</v>
      </c>
      <c r="AI1220">
        <f>IF(SUM(AI1194:AI1219,AS1194:AS1219,BC1194:BC1219,BM1194:BM1219)&gt;0,4,0)</f>
        <v>0</v>
      </c>
      <c r="AJ1220">
        <f>IF(SUM(AJ1194:AJ1219,AT1194:AT1219,BD1194:BD1219,BN1194:BN1219)&gt;0,5,0)</f>
        <v>0</v>
      </c>
      <c r="AK1220">
        <f>IF(SUM(AK1194:AK1219,AU1194:AU1219,BE1194:BE1219,BO1194:BO1219)&gt;0,6,0)</f>
        <v>0</v>
      </c>
    </row>
    <row r="1221" spans="1:37" ht="24" customHeight="1">
      <c r="A1221" s="83"/>
      <c r="B1221" s="15"/>
      <c r="C1221" s="321" t="s">
        <v>187</v>
      </c>
      <c r="D1221" s="256"/>
      <c r="E1221" s="256"/>
      <c r="F1221" s="256"/>
      <c r="G1221" s="256"/>
      <c r="H1221" s="256"/>
      <c r="I1221" s="256"/>
      <c r="J1221" s="256"/>
      <c r="K1221" s="256"/>
      <c r="L1221" s="256"/>
      <c r="M1221" s="256"/>
      <c r="N1221" s="256"/>
      <c r="O1221" s="256"/>
      <c r="P1221" s="256"/>
      <c r="Q1221" s="256"/>
      <c r="R1221" s="256"/>
      <c r="S1221" s="256"/>
      <c r="T1221" s="256"/>
      <c r="U1221" s="256"/>
      <c r="V1221" s="256"/>
      <c r="W1221" s="256"/>
      <c r="X1221" s="256"/>
      <c r="Y1221" s="256"/>
      <c r="Z1221" s="256"/>
      <c r="AA1221" s="256"/>
      <c r="AB1221" s="256"/>
      <c r="AC1221" s="256"/>
      <c r="AD1221" s="256"/>
      <c r="AH1221">
        <f>SUM(AF1220:AH1220)</f>
        <v>0</v>
      </c>
      <c r="AK1221">
        <f>SUM(AI1220:AK1220)</f>
        <v>0</v>
      </c>
    </row>
    <row r="1222" spans="1:37" ht="60" customHeight="1">
      <c r="A1222" s="83"/>
      <c r="B1222" s="15"/>
      <c r="C1222" s="322"/>
      <c r="D1222" s="323"/>
      <c r="E1222" s="323"/>
      <c r="F1222" s="323"/>
      <c r="G1222" s="323"/>
      <c r="H1222" s="323"/>
      <c r="I1222" s="323"/>
      <c r="J1222" s="323"/>
      <c r="K1222" s="323"/>
      <c r="L1222" s="323"/>
      <c r="M1222" s="323"/>
      <c r="N1222" s="323"/>
      <c r="O1222" s="323"/>
      <c r="P1222" s="323"/>
      <c r="Q1222" s="323"/>
      <c r="R1222" s="323"/>
      <c r="S1222" s="323"/>
      <c r="T1222" s="323"/>
      <c r="U1222" s="323"/>
      <c r="V1222" s="323"/>
      <c r="W1222" s="323"/>
      <c r="X1222" s="323"/>
      <c r="Y1222" s="323"/>
      <c r="Z1222" s="323"/>
      <c r="AA1222" s="323"/>
      <c r="AB1222" s="323"/>
      <c r="AC1222" s="323"/>
      <c r="AD1222" s="324"/>
      <c r="AH1222" t="e">
        <f ca="1">CAMBIAR(AH1221,0,"",1,"El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22" t="e">
        <f ca="1">CAMBIAR(AK1221,0,"",4,"Hay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23" spans="1:37" ht="15" customHeight="1">
      <c r="A1223" s="83"/>
      <c r="B1223" s="15"/>
      <c r="C1223" s="246" t="e">
        <f ca="1">AH1222</f>
        <v>#NAME?</v>
      </c>
      <c r="D1223" s="15"/>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row>
    <row r="1224" spans="1:37" ht="15" customHeight="1">
      <c r="A1224" s="83"/>
      <c r="B1224" s="15"/>
      <c r="C1224" s="246" t="e">
        <f ca="1">AK1222</f>
        <v>#NAME?</v>
      </c>
      <c r="D1224" s="15"/>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row>
    <row r="1225" spans="1:37" ht="15" customHeight="1">
      <c r="A1225" s="83"/>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row>
    <row r="1226" spans="1:37" ht="15" customHeight="1">
      <c r="A1226" s="83"/>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row>
    <row r="1227" spans="1:37" ht="15" customHeight="1">
      <c r="A1227" s="83"/>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row>
    <row r="1228" spans="1:37" ht="15" customHeight="1">
      <c r="A1228" s="83"/>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row>
    <row r="1229" spans="1:37" ht="24" customHeight="1">
      <c r="A1229" s="72" t="s">
        <v>807</v>
      </c>
      <c r="B1229" s="326" t="s">
        <v>808</v>
      </c>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row>
    <row r="1230" spans="1:37" ht="24" customHeight="1">
      <c r="A1230" s="40"/>
      <c r="B1230" s="40"/>
      <c r="C1230" s="327" t="s">
        <v>809</v>
      </c>
      <c r="D1230" s="256"/>
      <c r="E1230" s="256"/>
      <c r="F1230" s="256"/>
      <c r="G1230" s="256"/>
      <c r="H1230" s="256"/>
      <c r="I1230" s="256"/>
      <c r="J1230" s="256"/>
      <c r="K1230" s="256"/>
      <c r="L1230" s="256"/>
      <c r="M1230" s="256"/>
      <c r="N1230" s="256"/>
      <c r="O1230" s="256"/>
      <c r="P1230" s="256"/>
      <c r="Q1230" s="256"/>
      <c r="R1230" s="256"/>
      <c r="S1230" s="256"/>
      <c r="T1230" s="256"/>
      <c r="U1230" s="256"/>
      <c r="V1230" s="256"/>
      <c r="W1230" s="256"/>
      <c r="X1230" s="256"/>
      <c r="Y1230" s="256"/>
      <c r="Z1230" s="256"/>
      <c r="AA1230" s="256"/>
      <c r="AB1230" s="256"/>
      <c r="AC1230" s="256"/>
      <c r="AD1230" s="256"/>
    </row>
    <row r="1231" spans="1:37" ht="36" customHeight="1">
      <c r="A1231" s="40"/>
      <c r="B1231" s="40"/>
      <c r="C1231" s="327" t="s">
        <v>810</v>
      </c>
      <c r="D1231" s="256"/>
      <c r="E1231" s="256"/>
      <c r="F1231" s="256"/>
      <c r="G1231" s="256"/>
      <c r="H1231" s="256"/>
      <c r="I1231" s="256"/>
      <c r="J1231" s="256"/>
      <c r="K1231" s="256"/>
      <c r="L1231" s="256"/>
      <c r="M1231" s="256"/>
      <c r="N1231" s="256"/>
      <c r="O1231" s="256"/>
      <c r="P1231" s="256"/>
      <c r="Q1231" s="256"/>
      <c r="R1231" s="256"/>
      <c r="S1231" s="256"/>
      <c r="T1231" s="256"/>
      <c r="U1231" s="256"/>
      <c r="V1231" s="256"/>
      <c r="W1231" s="256"/>
      <c r="X1231" s="256"/>
      <c r="Y1231" s="256"/>
      <c r="Z1231" s="256"/>
      <c r="AA1231" s="256"/>
      <c r="AB1231" s="256"/>
      <c r="AC1231" s="256"/>
      <c r="AD1231" s="256"/>
    </row>
    <row r="1232" spans="1:37" ht="15" customHeight="1">
      <c r="A1232" s="40"/>
      <c r="B1232" s="40"/>
      <c r="C1232" s="15"/>
      <c r="D1232" s="15"/>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row>
    <row r="1233" spans="1:88" ht="24" customHeight="1">
      <c r="A1233" s="40"/>
      <c r="B1233" s="40"/>
      <c r="C1233" s="265" t="s">
        <v>185</v>
      </c>
      <c r="D1233" s="278"/>
      <c r="E1233" s="278"/>
      <c r="F1233" s="278"/>
      <c r="G1233" s="278"/>
      <c r="H1233" s="278"/>
      <c r="I1233" s="278"/>
      <c r="J1233" s="278"/>
      <c r="K1233" s="278"/>
      <c r="L1233" s="279"/>
      <c r="M1233" s="265" t="s">
        <v>811</v>
      </c>
      <c r="N1233" s="266"/>
      <c r="O1233" s="266"/>
      <c r="P1233" s="266"/>
      <c r="Q1233" s="266"/>
      <c r="R1233" s="266"/>
      <c r="S1233" s="266"/>
      <c r="T1233" s="266"/>
      <c r="U1233" s="266"/>
      <c r="V1233" s="266"/>
      <c r="W1233" s="266"/>
      <c r="X1233" s="266"/>
      <c r="Y1233" s="266"/>
      <c r="Z1233" s="266"/>
      <c r="AA1233" s="266"/>
      <c r="AB1233" s="266"/>
      <c r="AC1233" s="266"/>
      <c r="AD1233" s="267"/>
    </row>
    <row r="1234" spans="1:88" ht="48" customHeight="1">
      <c r="A1234" s="40"/>
      <c r="B1234" s="40"/>
      <c r="C1234" s="280"/>
      <c r="D1234" s="256"/>
      <c r="E1234" s="256"/>
      <c r="F1234" s="256"/>
      <c r="G1234" s="256"/>
      <c r="H1234" s="256"/>
      <c r="I1234" s="256"/>
      <c r="J1234" s="256"/>
      <c r="K1234" s="256"/>
      <c r="L1234" s="281"/>
      <c r="M1234" s="265" t="s">
        <v>201</v>
      </c>
      <c r="N1234" s="279"/>
      <c r="O1234" s="331" t="s">
        <v>202</v>
      </c>
      <c r="P1234" s="279"/>
      <c r="Q1234" s="331" t="s">
        <v>203</v>
      </c>
      <c r="R1234" s="279"/>
      <c r="S1234" s="268" t="s">
        <v>231</v>
      </c>
      <c r="T1234" s="266"/>
      <c r="U1234" s="266"/>
      <c r="V1234" s="267"/>
      <c r="W1234" s="268" t="s">
        <v>232</v>
      </c>
      <c r="X1234" s="266"/>
      <c r="Y1234" s="266"/>
      <c r="Z1234" s="267"/>
      <c r="AA1234" s="268" t="s">
        <v>233</v>
      </c>
      <c r="AB1234" s="266"/>
      <c r="AC1234" s="266"/>
      <c r="AD1234" s="267"/>
    </row>
    <row r="1235" spans="1:88" ht="48" customHeight="1">
      <c r="A1235" s="40"/>
      <c r="B1235" s="40"/>
      <c r="C1235" s="282"/>
      <c r="D1235" s="272"/>
      <c r="E1235" s="272"/>
      <c r="F1235" s="272"/>
      <c r="G1235" s="272"/>
      <c r="H1235" s="272"/>
      <c r="I1235" s="272"/>
      <c r="J1235" s="272"/>
      <c r="K1235" s="272"/>
      <c r="L1235" s="283"/>
      <c r="M1235" s="282"/>
      <c r="N1235" s="283"/>
      <c r="O1235" s="282"/>
      <c r="P1235" s="283"/>
      <c r="Q1235" s="282"/>
      <c r="R1235" s="283"/>
      <c r="S1235" s="325" t="s">
        <v>234</v>
      </c>
      <c r="T1235" s="267"/>
      <c r="U1235" s="221" t="s">
        <v>202</v>
      </c>
      <c r="V1235" s="221" t="s">
        <v>203</v>
      </c>
      <c r="W1235" s="325" t="s">
        <v>234</v>
      </c>
      <c r="X1235" s="267"/>
      <c r="Y1235" s="221" t="s">
        <v>202</v>
      </c>
      <c r="Z1235" s="221" t="s">
        <v>203</v>
      </c>
      <c r="AA1235" s="325" t="s">
        <v>234</v>
      </c>
      <c r="AB1235" s="267"/>
      <c r="AC1235" s="221" t="s">
        <v>202</v>
      </c>
      <c r="AD1235" s="221" t="s">
        <v>203</v>
      </c>
      <c r="AF1235" t="s">
        <v>204</v>
      </c>
      <c r="AG1235" t="s">
        <v>205</v>
      </c>
      <c r="AH1235" t="s">
        <v>206</v>
      </c>
      <c r="AI1235" t="s">
        <v>207</v>
      </c>
      <c r="AJ1235" t="s">
        <v>208</v>
      </c>
      <c r="AK1235" t="s">
        <v>209</v>
      </c>
      <c r="AL1235" t="s">
        <v>210</v>
      </c>
      <c r="AP1235" t="s">
        <v>204</v>
      </c>
      <c r="AQ1235" t="s">
        <v>205</v>
      </c>
      <c r="AR1235" t="s">
        <v>206</v>
      </c>
      <c r="AS1235" t="s">
        <v>207</v>
      </c>
      <c r="AT1235" t="s">
        <v>208</v>
      </c>
      <c r="AU1235" t="s">
        <v>209</v>
      </c>
      <c r="AV1235" t="s">
        <v>210</v>
      </c>
      <c r="AZ1235" t="s">
        <v>204</v>
      </c>
      <c r="BA1235" t="s">
        <v>205</v>
      </c>
      <c r="BB1235" t="s">
        <v>206</v>
      </c>
      <c r="BC1235" t="s">
        <v>207</v>
      </c>
      <c r="BD1235" t="s">
        <v>208</v>
      </c>
      <c r="BE1235" t="s">
        <v>209</v>
      </c>
      <c r="BF1235" t="s">
        <v>210</v>
      </c>
      <c r="BJ1235" t="s">
        <v>204</v>
      </c>
      <c r="BK1235" t="s">
        <v>205</v>
      </c>
      <c r="BL1235" t="s">
        <v>206</v>
      </c>
      <c r="BM1235" t="s">
        <v>207</v>
      </c>
      <c r="BN1235" t="s">
        <v>208</v>
      </c>
      <c r="BO1235" t="s">
        <v>209</v>
      </c>
      <c r="BP1235" t="s">
        <v>210</v>
      </c>
      <c r="BT1235" t="s">
        <v>204</v>
      </c>
      <c r="BU1235" t="s">
        <v>205</v>
      </c>
      <c r="BV1235" t="s">
        <v>206</v>
      </c>
      <c r="BW1235" t="s">
        <v>207</v>
      </c>
      <c r="BX1235" t="s">
        <v>208</v>
      </c>
      <c r="BY1235" t="s">
        <v>209</v>
      </c>
      <c r="BZ1235" t="s">
        <v>210</v>
      </c>
      <c r="CD1235" t="s">
        <v>204</v>
      </c>
      <c r="CE1235" t="s">
        <v>205</v>
      </c>
      <c r="CF1235" t="s">
        <v>206</v>
      </c>
      <c r="CG1235" t="s">
        <v>207</v>
      </c>
      <c r="CH1235" t="s">
        <v>208</v>
      </c>
      <c r="CI1235" t="s">
        <v>209</v>
      </c>
      <c r="CJ1235" t="s">
        <v>210</v>
      </c>
    </row>
    <row r="1236" spans="1:88" ht="15" customHeight="1">
      <c r="A1236" s="40"/>
      <c r="B1236" s="40"/>
      <c r="C1236" s="79" t="s">
        <v>131</v>
      </c>
      <c r="D1236" s="320"/>
      <c r="E1236" s="266"/>
      <c r="F1236" s="266"/>
      <c r="G1236" s="266"/>
      <c r="H1236" s="266"/>
      <c r="I1236" s="266"/>
      <c r="J1236" s="266"/>
      <c r="K1236" s="266"/>
      <c r="L1236" s="267"/>
      <c r="M1236" s="268"/>
      <c r="N1236" s="267"/>
      <c r="O1236" s="268"/>
      <c r="P1236" s="267"/>
      <c r="Q1236" s="268"/>
      <c r="R1236" s="267"/>
      <c r="S1236" s="268"/>
      <c r="T1236" s="267"/>
      <c r="U1236" s="220"/>
      <c r="V1236" s="220"/>
      <c r="W1236" s="268"/>
      <c r="X1236" s="267"/>
      <c r="Y1236" s="220"/>
      <c r="Z1236" s="220"/>
      <c r="AA1236" s="268"/>
      <c r="AB1236" s="267"/>
      <c r="AC1236" s="220"/>
      <c r="AD1236" s="220"/>
      <c r="AF1236">
        <f>IF(AND(S1236=0,OR(SUM(U1236:V1236)&gt;0,COUNTIF(S1236:V1236,"NS")&gt;0)),1,0)</f>
        <v>0</v>
      </c>
      <c r="AG1236">
        <f>IF(OR(AND(S1236="NS",SUM(U1236:V1236)&gt;0),AND(S1236="NS",COUNTIF(S1236:V1236,"NS")&lt;2)),1,0)</f>
        <v>0</v>
      </c>
      <c r="AH1236">
        <f>IF(AND(S1236="NA",OR(SUM(U1236:V1236)&gt;0,COUNTIF(S1236:V1236,"NS")&gt;0,COUNTIF(S1236:V1236,"NA")&gt;1)),1,0)</f>
        <v>0</v>
      </c>
      <c r="AI1236">
        <f>IF(AND(COUNTBLANK(S1236)+COUNTBLANK(U1236)+COUNTBLANK(V1236)&gt;0,COUNTBLANK(S1236)+COUNTBLANK(U1236)+COUNTBLANK(V1236)&lt;3,S1236&lt;&gt;"NA"),1,0)</f>
        <v>0</v>
      </c>
      <c r="AJ1236">
        <f>IF(AND(IF(OR(SUM(U1236:V1236)=S1236,S1236="",AND(S1236&gt;0,COUNTIF(S1236:V1236,"NS")=2)),0,1)=1,S1236&lt;&gt;"NS",S1236&lt;&gt;"NA"),1,0)</f>
        <v>0</v>
      </c>
      <c r="AK1236">
        <f>IF(COUNTIF(S1236:V1236,"=*")&lt;&gt;SUM(COUNTIF(S1236:V1236,"NS"),COUNTIF(S1236:V1236,"NA")),1,0)</f>
        <v>0</v>
      </c>
      <c r="AL1236">
        <f>IF(SUM(AF1236:AK1236)&gt;0,1,0)</f>
        <v>0</v>
      </c>
      <c r="AP1236">
        <f>IF(AND(W1236=0,OR(SUM(Y1236:Z1236)&gt;0,COUNTIF(W1236:Z1236,"NS")&gt;0)),1,0)</f>
        <v>0</v>
      </c>
      <c r="AQ1236">
        <f>IF(OR(AND(W1236="NS",SUM(Y1236:Z1236)&gt;0),AND(W1236="NS",COUNTIF(W1236:Z1236,"NS")&lt;2)),1,0)</f>
        <v>0</v>
      </c>
      <c r="AR1236">
        <f>IF(AND(W1236="NA",OR(SUM(Y1236:Z1236)&gt;0,COUNTIF(W1236:Z1236,"NS")&gt;0,COUNTIF(W1236:Z1236,"NA")&gt;1)),1,0)</f>
        <v>0</v>
      </c>
      <c r="AS1236">
        <f>IF(AND(COUNTBLANK(W1236)+COUNTBLANK(Y1236)+COUNTBLANK(Z1236)&gt;0,COUNTBLANK(W1236)+COUNTBLANK(Y1236)+COUNTBLANK(Z1236)&lt;3,W1236&lt;&gt;"NA"),1,0)</f>
        <v>0</v>
      </c>
      <c r="AT1236">
        <f>IF(AND(IF(OR(SUM(Y1236:Z1236)=W1236,W1236="",AND(W1236&gt;0,COUNTIF(W1236:Z1236,"NS")=2)),0,1)=1,W1236&lt;&gt;"NS",W1236&lt;&gt;"NA"),1,0)</f>
        <v>0</v>
      </c>
      <c r="AU1236">
        <f>IF(COUNTIF(W1236:Z1236,"=*")&lt;&gt;SUM(COUNTIF(W1236:Z1236,"NS"),COUNTIF(W1236:Z1236,"NA")),1,0)</f>
        <v>0</v>
      </c>
      <c r="AV1236">
        <f>IF(SUM(AP1236:AU1236)&gt;0,1,0)</f>
        <v>0</v>
      </c>
      <c r="AZ1236">
        <f>IF(AND(AA1236=0,OR(SUM(AC1236:AD1236)&gt;0,COUNTIF(AA1236:AD1236,"NS")&gt;0)),1,0)</f>
        <v>0</v>
      </c>
      <c r="BA1236">
        <f>IF(OR(AND(AA1236="NS",SUM(AC1236:AD1236)&gt;0),AND(AA1236="NS",COUNTIF(AA1236:AD1236,"NS")&lt;2)),1,0)</f>
        <v>0</v>
      </c>
      <c r="BB1236">
        <f>IF(AND(AA1236="NA",OR(SUM(AC1236:AD1236)&gt;0,COUNTIF(AA1236:AD1236,"NS")&gt;0,COUNTIF(AA1236:AD1236,"NA")&gt;1)),1,0)</f>
        <v>0</v>
      </c>
      <c r="BC1236">
        <f>IF(AND(COUNTBLANK(AA1236)+COUNTBLANK(AC1236)+COUNTBLANK(AD1236)&gt;0,COUNTBLANK(AA1236)+COUNTBLANK(AC1236)+COUNTBLANK(AD1236)&lt;3,AA1236&lt;&gt;"NA"),1,0)</f>
        <v>0</v>
      </c>
      <c r="BD1236">
        <f>IF(AND(IF(OR(SUM(AC1236:AD1236)=AA1236,AA1236="",AND(AA1236&gt;0,COUNTIF(AA1236:AD1236,"NS")=2)),0,1)=1,AA1236&lt;&gt;"NS",AA1236&lt;&gt;"NA"),1,0)</f>
        <v>0</v>
      </c>
      <c r="BE1236">
        <f>IF(COUNTIF(AA1236:AD1236,"=*")&lt;&gt;SUM(COUNTIF(AA1236:AD1236,"NS"),COUNTIF(AA1236:AD1236,"NA")),1,0)</f>
        <v>0</v>
      </c>
      <c r="BF1236">
        <f>IF(SUM(AZ1236:BE1236)&gt;0,1,0)</f>
        <v>0</v>
      </c>
      <c r="BJ1236">
        <f>IF(AND(O1236=0,OR(SUM(U1236,Y1236,AC1236)&gt;0,COUNTIF(O1236,"NS")+COUNTIF(U1236,"NS")+COUNTIF(Y1236,"NS")+COUNTIF(AC1236,"NS")&gt;0)),1,0)</f>
        <v>0</v>
      </c>
      <c r="BK1236">
        <f>IF(OR(AND(O1236="NS",SUM(U1236,Y1236,AC1236)&gt;0),AND(O1236="NS",COUNTIF(O1236,"NS")+COUNTIF(U1236,"NS")+COUNTIF(Y1236,"NS")+COUNTIF(AC1236,"NS")&lt;2)),1,0)</f>
        <v>0</v>
      </c>
      <c r="BL1236">
        <f>IF(AND(O1236="NA",OR(SUM(U1236,Y1236,AC1236)&gt;0,COUNTIF(O1236,"NS")+COUNTIF(U1236,"NS")+COUNTIF(Y1236,"NS")+COUNTIF(AC1236,"NS")&gt;0,COUNTIF(O1236,"NA")+COUNTIF(U1236,"NA")+COUNTIF(Y1236,"NA")+COUNTIF(AC1236,"NA")&gt;1)),1,0)</f>
        <v>0</v>
      </c>
      <c r="BM1236">
        <f>IF(AND(COUNTBLANK(O1236)+COUNTBLANK(U1236)+COUNTBLANK(Y1236)+COUNTBLANK(AC1236)&gt;0,COUNTBLANK(O1236)+COUNTBLANK(U1236)+COUNTBLANK(Y1236)+COUNTBLANK(AC1236)&lt;4,O1236&lt;&gt;"NA"),1,0)</f>
        <v>0</v>
      </c>
      <c r="BN1236">
        <f>IF(AND(IF(OR(SUM(U1236,Y1236,AC1236)=O1236,O1236="",AND(O1236&gt;0,COUNTIF(O1236,"NS")+COUNTIF(U1236,"NS")+COUNTIF(Y1236,"NS")+COUNTIF(AC1236,"NS")=3)),0,1)=1,O1236&lt;&gt;"NS",O1236&lt;&gt;"NA"),1,0)</f>
        <v>0</v>
      </c>
      <c r="BO1236">
        <f>IF(COUNTIF(O1236,"=*")+COUNTIF(U1236,"=*")+COUNTIF(Y1236,"=*")+COUNTIF(AC1236,"=*")&lt;&gt;SUM(COUNTIF(O1236,"NS")+COUNTIF(U1236,"NS")+COUNTIF(Y1236,"NS")+COUNTIF(AC1236,"NS"),COUNTIF(O1236,"NA")+COUNTIF(U1236,"NA")+COUNTIF(Y1236,"NA")+COUNTIF(AC1236,"NA")),1,0)</f>
        <v>0</v>
      </c>
      <c r="BP1236">
        <f>IF(SUM(BJ1236:BO1236)&gt;0,1,0)</f>
        <v>0</v>
      </c>
      <c r="BT1236">
        <f>IF(AND(Q1236=0,OR(SUM(V1236,Z1236,AD1236)&gt;0,COUNTIF(Q1236,"NS")+COUNTIF(V1236,"NS")+COUNTIF(Z1236,"NS")+COUNTIF(AD1236,"NS")&gt;0)),1,0)</f>
        <v>0</v>
      </c>
      <c r="BU1236">
        <f>IF(OR(AND(Q1236="NS",SUM(V1236,Z1236,AD1236)&gt;0),AND(Q1236="NS",COUNTIF(Q1236,"NS")+COUNTIF(V1236,"NS")+COUNTIF(Z1236,"NS")+COUNTIF(AD1236,"NS")&lt;2)),1,0)</f>
        <v>0</v>
      </c>
      <c r="BV1236">
        <f>IF(AND(Q1236="NA",OR(SUM(V1236,Z1236,AD1236)&gt;0,COUNTIF(Q1236,"NS")+COUNTIF(V1236,"NS")+COUNTIF(Z1236,"NS")+COUNTIF(AD1236,"NS")&gt;0,COUNTIF(Q1236,"NA")+COUNTIF(V1236,"NA")+COUNTIF(Z1236,"NA")+COUNTIF(AD1236,"NA")&gt;1)),1,0)</f>
        <v>0</v>
      </c>
      <c r="BW1236">
        <f>IF(AND(COUNTBLANK(Q1236)+COUNTBLANK(V1236)+COUNTBLANK(Z1236)+COUNTBLANK(AD1236)&gt;0,COUNTBLANK(Q1236)+COUNTBLANK(V1236)+COUNTBLANK(Z1236)+COUNTBLANK(AD1236)&lt;4,Q1236&lt;&gt;"NA"),1,0)</f>
        <v>0</v>
      </c>
      <c r="BX1236">
        <f>IF(AND(IF(OR(SUM(V1236,Z1236,AD1236)=Q1236,Q1236="",AND(Q1236&gt;0,COUNTIF(Q1236,"NS")+COUNTIF(V1236,"NS")+COUNTIF(Z1236,"NS")+COUNTIF(AD1236,"NS")=3)),0,1)=1,Q1236&lt;&gt;"NS",Q1236&lt;&gt;"NA"),1,0)</f>
        <v>0</v>
      </c>
      <c r="BY1236">
        <f>IF(COUNTIF(Q1236,"=*")+COUNTIF(V1236,"=*")+COUNTIF(Z1236,"=*")+COUNTIF(AD1236,"=*")&lt;&gt;SUM(COUNTIF(Q1236,"NS")+COUNTIF(V1236,"NS")+COUNTIF(Z1236,"NS")+COUNTIF(AD1236,"NS"),COUNTIF(Q1236,"NA")+COUNTIF(V1236,"NA")+COUNTIF(Z1236,"NA")+COUNTIF(AD1236,"NA")),1,0)</f>
        <v>0</v>
      </c>
      <c r="BZ1236">
        <f>IF(SUM(BT1236:BY1236)&gt;0,1,0)</f>
        <v>0</v>
      </c>
      <c r="CD1236">
        <f>IF(AND(M1236=0,OR(SUM(S1236,W1236,AA1236)&gt;0,COUNTIF(M1236,"NS")+COUNTIF(S1236,"NS")+COUNTIF(W1236,"NS")+COUNTIF(AA1236,"NS")&gt;0)),1,0)</f>
        <v>0</v>
      </c>
      <c r="CE1236">
        <f>IF(OR(AND(M1236="NS",SUM(S1236,W1236,AA1236)&gt;0),AND(M1236="NS",COUNTIF(M1236,"NS")+COUNTIF(S1236,"NS")+COUNTIF(W1236,"NS")+COUNTIF(AA1236,"NS")&lt;2)),1,0)</f>
        <v>0</v>
      </c>
      <c r="CF1236">
        <f>IF(AND(M1236="NA",OR(SUM(S1236,W1236,AA1236)&gt;0,COUNTIF(M1236,"NS")+COUNTIF(S1236,"NS")+COUNTIF(W1236,"NS")+COUNTIF(AA1236,"NS")&gt;0,COUNTIF(M1236,"NA")+COUNTIF(S1236,"NA")+COUNTIF(W1236,"NA")+COUNTIF(AA1236,"NA")&gt;1)),1,0)</f>
        <v>0</v>
      </c>
      <c r="CG1236">
        <f>IF(AND(COUNTBLANK(M1236)+COUNTBLANK(S1236)+COUNTBLANK(W1236)+COUNTBLANK(AA1236)&gt;0,COUNTBLANK(M1236)+COUNTBLANK(S1236)+COUNTBLANK(W1236)+COUNTBLANK(AA1236)&lt;4,M1236&lt;&gt;"NA"),1,0)</f>
        <v>0</v>
      </c>
      <c r="CH1236">
        <f>IF(AND(IF(OR(SUM(S1236,W1236,AA1236)=M1236,M1236="",AND(M1236&gt;0,COUNTIF(M1236,"NS")+COUNTIF(S1236,"NS")+COUNTIF(W1236,"NS")+COUNTIF(AA1236,"NS")=3)),0,1)=1,M1236&lt;&gt;"NS",M1236&lt;&gt;"NA"),1,0)</f>
        <v>0</v>
      </c>
      <c r="CI1236">
        <f>IF(COUNTIF(M1236,"=*")+COUNTIF(S1236,"=*")+COUNTIF(W1236,"=*")+COUNTIF(AA1236,"=*")&lt;&gt;SUM(COUNTIF(M1236,"NS")+COUNTIF(S1236,"NS")+COUNTIF(W1236,"NS")+COUNTIF(AA1236,"NS"),COUNTIF(M1236,"NA")+COUNTIF(S1236,"NA")+COUNTIF(W1236,"NA")+COUNTIF(AA1236,"NA")),1,0)</f>
        <v>0</v>
      </c>
      <c r="CJ1236">
        <f>IF(SUM(CD1236:CI1236)&gt;0,1,0)</f>
        <v>0</v>
      </c>
    </row>
    <row r="1237" spans="1:88" ht="15" customHeight="1">
      <c r="A1237" s="40"/>
      <c r="B1237" s="40"/>
      <c r="C1237" s="80" t="s">
        <v>132</v>
      </c>
      <c r="D1237" s="320"/>
      <c r="E1237" s="266"/>
      <c r="F1237" s="266"/>
      <c r="G1237" s="266"/>
      <c r="H1237" s="266"/>
      <c r="I1237" s="266"/>
      <c r="J1237" s="266"/>
      <c r="K1237" s="266"/>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88" ht="15" customHeight="1">
      <c r="A1238" s="40"/>
      <c r="B1238" s="40"/>
      <c r="C1238" s="80" t="s">
        <v>133</v>
      </c>
      <c r="D1238" s="320"/>
      <c r="E1238" s="266"/>
      <c r="F1238" s="266"/>
      <c r="G1238" s="266"/>
      <c r="H1238" s="266"/>
      <c r="I1238" s="266"/>
      <c r="J1238" s="266"/>
      <c r="K1238" s="266"/>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88" ht="15" customHeight="1">
      <c r="A1239" s="40"/>
      <c r="B1239" s="40"/>
      <c r="C1239" s="80" t="s">
        <v>134</v>
      </c>
      <c r="D1239" s="320"/>
      <c r="E1239" s="266"/>
      <c r="F1239" s="266"/>
      <c r="G1239" s="266"/>
      <c r="H1239" s="266"/>
      <c r="I1239" s="266"/>
      <c r="J1239" s="266"/>
      <c r="K1239" s="266"/>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88" ht="15" customHeight="1">
      <c r="A1240" s="40"/>
      <c r="B1240" s="40"/>
      <c r="C1240" s="80" t="s">
        <v>135</v>
      </c>
      <c r="D1240" s="320"/>
      <c r="E1240" s="266"/>
      <c r="F1240" s="266"/>
      <c r="G1240" s="266"/>
      <c r="H1240" s="266"/>
      <c r="I1240" s="266"/>
      <c r="J1240" s="266"/>
      <c r="K1240" s="266"/>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88" ht="15" customHeight="1">
      <c r="A1241" s="40"/>
      <c r="B1241" s="40"/>
      <c r="C1241" s="80" t="s">
        <v>136</v>
      </c>
      <c r="D1241" s="320"/>
      <c r="E1241" s="266"/>
      <c r="F1241" s="266"/>
      <c r="G1241" s="266"/>
      <c r="H1241" s="266"/>
      <c r="I1241" s="266"/>
      <c r="J1241" s="266"/>
      <c r="K1241" s="266"/>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88" ht="15" customHeight="1">
      <c r="A1242" s="40"/>
      <c r="B1242" s="40"/>
      <c r="C1242" s="80" t="s">
        <v>137</v>
      </c>
      <c r="D1242" s="320"/>
      <c r="E1242" s="266"/>
      <c r="F1242" s="266"/>
      <c r="G1242" s="266"/>
      <c r="H1242" s="266"/>
      <c r="I1242" s="266"/>
      <c r="J1242" s="266"/>
      <c r="K1242" s="266"/>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88" ht="15" customHeight="1">
      <c r="A1243" s="40"/>
      <c r="B1243" s="40"/>
      <c r="C1243" s="80" t="s">
        <v>138</v>
      </c>
      <c r="D1243" s="320"/>
      <c r="E1243" s="266"/>
      <c r="F1243" s="266"/>
      <c r="G1243" s="266"/>
      <c r="H1243" s="266"/>
      <c r="I1243" s="266"/>
      <c r="J1243" s="266"/>
      <c r="K1243" s="266"/>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88" ht="15" customHeight="1">
      <c r="A1244" s="40"/>
      <c r="B1244" s="40"/>
      <c r="C1244" s="80" t="s">
        <v>139</v>
      </c>
      <c r="D1244" s="320"/>
      <c r="E1244" s="266"/>
      <c r="F1244" s="266"/>
      <c r="G1244" s="266"/>
      <c r="H1244" s="266"/>
      <c r="I1244" s="266"/>
      <c r="J1244" s="266"/>
      <c r="K1244" s="266"/>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88" ht="15" customHeight="1">
      <c r="A1245" s="40"/>
      <c r="B1245" s="40"/>
      <c r="C1245" s="80" t="s">
        <v>140</v>
      </c>
      <c r="D1245" s="320"/>
      <c r="E1245" s="266"/>
      <c r="F1245" s="266"/>
      <c r="G1245" s="266"/>
      <c r="H1245" s="266"/>
      <c r="I1245" s="266"/>
      <c r="J1245" s="266"/>
      <c r="K1245" s="266"/>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88" ht="15" customHeight="1">
      <c r="A1246" s="40"/>
      <c r="B1246" s="40"/>
      <c r="C1246" s="80" t="s">
        <v>141</v>
      </c>
      <c r="D1246" s="320"/>
      <c r="E1246" s="266"/>
      <c r="F1246" s="266"/>
      <c r="G1246" s="266"/>
      <c r="H1246" s="266"/>
      <c r="I1246" s="266"/>
      <c r="J1246" s="266"/>
      <c r="K1246" s="266"/>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88" ht="15" customHeight="1">
      <c r="A1247" s="40"/>
      <c r="B1247" s="40"/>
      <c r="C1247" s="80" t="s">
        <v>142</v>
      </c>
      <c r="D1247" s="320"/>
      <c r="E1247" s="266"/>
      <c r="F1247" s="266"/>
      <c r="G1247" s="266"/>
      <c r="H1247" s="266"/>
      <c r="I1247" s="266"/>
      <c r="J1247" s="266"/>
      <c r="K1247" s="266"/>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88" ht="15" customHeight="1">
      <c r="A1248" s="40"/>
      <c r="B1248" s="40"/>
      <c r="C1248" s="80" t="s">
        <v>143</v>
      </c>
      <c r="D1248" s="320"/>
      <c r="E1248" s="266"/>
      <c r="F1248" s="266"/>
      <c r="G1248" s="266"/>
      <c r="H1248" s="266"/>
      <c r="I1248" s="266"/>
      <c r="J1248" s="266"/>
      <c r="K1248" s="266"/>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ht="15" customHeight="1">
      <c r="A1249" s="40"/>
      <c r="B1249" s="40"/>
      <c r="C1249" s="80" t="s">
        <v>144</v>
      </c>
      <c r="D1249" s="320"/>
      <c r="E1249" s="266"/>
      <c r="F1249" s="266"/>
      <c r="G1249" s="266"/>
      <c r="H1249" s="266"/>
      <c r="I1249" s="266"/>
      <c r="J1249" s="266"/>
      <c r="K1249" s="266"/>
      <c r="L1249" s="267"/>
      <c r="M1249" s="268"/>
      <c r="N1249" s="267"/>
      <c r="O1249" s="268"/>
      <c r="P1249" s="267"/>
      <c r="Q1249" s="268"/>
      <c r="R1249" s="267"/>
      <c r="S1249" s="268"/>
      <c r="T1249" s="267"/>
      <c r="U1249" s="220"/>
      <c r="V1249" s="220"/>
      <c r="W1249" s="268"/>
      <c r="X1249" s="267"/>
      <c r="Y1249" s="220"/>
      <c r="Z1249" s="220"/>
      <c r="AA1249" s="268"/>
      <c r="AB1249" s="267"/>
      <c r="AC1249" s="220"/>
      <c r="AD1249" s="220"/>
    </row>
    <row r="1250" spans="1:37" ht="15" customHeight="1">
      <c r="A1250" s="40"/>
      <c r="B1250" s="40"/>
      <c r="C1250" s="80" t="s">
        <v>145</v>
      </c>
      <c r="D1250" s="320"/>
      <c r="E1250" s="266"/>
      <c r="F1250" s="266"/>
      <c r="G1250" s="266"/>
      <c r="H1250" s="266"/>
      <c r="I1250" s="266"/>
      <c r="J1250" s="266"/>
      <c r="K1250" s="266"/>
      <c r="L1250" s="267"/>
      <c r="M1250" s="268"/>
      <c r="N1250" s="267"/>
      <c r="O1250" s="268"/>
      <c r="P1250" s="267"/>
      <c r="Q1250" s="268"/>
      <c r="R1250" s="267"/>
      <c r="S1250" s="268"/>
      <c r="T1250" s="267"/>
      <c r="U1250" s="220"/>
      <c r="V1250" s="220"/>
      <c r="W1250" s="268"/>
      <c r="X1250" s="267"/>
      <c r="Y1250" s="220"/>
      <c r="Z1250" s="220"/>
      <c r="AA1250" s="268"/>
      <c r="AB1250" s="267"/>
      <c r="AC1250" s="220"/>
      <c r="AD1250" s="220"/>
    </row>
    <row r="1251" spans="1:37" ht="15" customHeight="1">
      <c r="A1251" s="40"/>
      <c r="B1251" s="40"/>
      <c r="C1251" s="80" t="s">
        <v>146</v>
      </c>
      <c r="D1251" s="320"/>
      <c r="E1251" s="266"/>
      <c r="F1251" s="266"/>
      <c r="G1251" s="266"/>
      <c r="H1251" s="266"/>
      <c r="I1251" s="266"/>
      <c r="J1251" s="266"/>
      <c r="K1251" s="266"/>
      <c r="L1251" s="267"/>
      <c r="M1251" s="268"/>
      <c r="N1251" s="267"/>
      <c r="O1251" s="268"/>
      <c r="P1251" s="267"/>
      <c r="Q1251" s="268"/>
      <c r="R1251" s="267"/>
      <c r="S1251" s="268"/>
      <c r="T1251" s="267"/>
      <c r="U1251" s="220"/>
      <c r="V1251" s="220"/>
      <c r="W1251" s="268"/>
      <c r="X1251" s="267"/>
      <c r="Y1251" s="220"/>
      <c r="Z1251" s="220"/>
      <c r="AA1251" s="268"/>
      <c r="AB1251" s="267"/>
      <c r="AC1251" s="220"/>
      <c r="AD1251" s="220"/>
    </row>
    <row r="1252" spans="1:37" ht="15" customHeight="1">
      <c r="A1252" s="40"/>
      <c r="B1252" s="40"/>
      <c r="C1252" s="80" t="s">
        <v>147</v>
      </c>
      <c r="D1252" s="320"/>
      <c r="E1252" s="266"/>
      <c r="F1252" s="266"/>
      <c r="G1252" s="266"/>
      <c r="H1252" s="266"/>
      <c r="I1252" s="266"/>
      <c r="J1252" s="266"/>
      <c r="K1252" s="266"/>
      <c r="L1252" s="267"/>
      <c r="M1252" s="268"/>
      <c r="N1252" s="267"/>
      <c r="O1252" s="268"/>
      <c r="P1252" s="267"/>
      <c r="Q1252" s="268"/>
      <c r="R1252" s="267"/>
      <c r="S1252" s="268"/>
      <c r="T1252" s="267"/>
      <c r="U1252" s="220"/>
      <c r="V1252" s="220"/>
      <c r="W1252" s="268"/>
      <c r="X1252" s="267"/>
      <c r="Y1252" s="220"/>
      <c r="Z1252" s="220"/>
      <c r="AA1252" s="268"/>
      <c r="AB1252" s="267"/>
      <c r="AC1252" s="220"/>
      <c r="AD1252" s="220"/>
    </row>
    <row r="1253" spans="1:37" ht="15" customHeight="1">
      <c r="A1253" s="40"/>
      <c r="B1253" s="40"/>
      <c r="C1253" s="80" t="s">
        <v>148</v>
      </c>
      <c r="D1253" s="320"/>
      <c r="E1253" s="266"/>
      <c r="F1253" s="266"/>
      <c r="G1253" s="266"/>
      <c r="H1253" s="266"/>
      <c r="I1253" s="266"/>
      <c r="J1253" s="266"/>
      <c r="K1253" s="266"/>
      <c r="L1253" s="267"/>
      <c r="M1253" s="268"/>
      <c r="N1253" s="267"/>
      <c r="O1253" s="268"/>
      <c r="P1253" s="267"/>
      <c r="Q1253" s="268"/>
      <c r="R1253" s="267"/>
      <c r="S1253" s="268"/>
      <c r="T1253" s="267"/>
      <c r="U1253" s="220"/>
      <c r="V1253" s="220"/>
      <c r="W1253" s="268"/>
      <c r="X1253" s="267"/>
      <c r="Y1253" s="220"/>
      <c r="Z1253" s="220"/>
      <c r="AA1253" s="268"/>
      <c r="AB1253" s="267"/>
      <c r="AC1253" s="220"/>
      <c r="AD1253" s="220"/>
    </row>
    <row r="1254" spans="1:37" ht="15" customHeight="1">
      <c r="A1254" s="40"/>
      <c r="B1254" s="40"/>
      <c r="C1254" s="80" t="s">
        <v>149</v>
      </c>
      <c r="D1254" s="320"/>
      <c r="E1254" s="266"/>
      <c r="F1254" s="266"/>
      <c r="G1254" s="266"/>
      <c r="H1254" s="266"/>
      <c r="I1254" s="266"/>
      <c r="J1254" s="266"/>
      <c r="K1254" s="266"/>
      <c r="L1254" s="267"/>
      <c r="M1254" s="268"/>
      <c r="N1254" s="267"/>
      <c r="O1254" s="268"/>
      <c r="P1254" s="267"/>
      <c r="Q1254" s="268"/>
      <c r="R1254" s="267"/>
      <c r="S1254" s="268"/>
      <c r="T1254" s="267"/>
      <c r="U1254" s="220"/>
      <c r="V1254" s="220"/>
      <c r="W1254" s="268"/>
      <c r="X1254" s="267"/>
      <c r="Y1254" s="220"/>
      <c r="Z1254" s="220"/>
      <c r="AA1254" s="268"/>
      <c r="AB1254" s="267"/>
      <c r="AC1254" s="220"/>
      <c r="AD1254" s="220"/>
    </row>
    <row r="1255" spans="1:37" ht="15" customHeight="1">
      <c r="A1255" s="40"/>
      <c r="B1255" s="40"/>
      <c r="C1255" s="80" t="s">
        <v>150</v>
      </c>
      <c r="D1255" s="320"/>
      <c r="E1255" s="266"/>
      <c r="F1255" s="266"/>
      <c r="G1255" s="266"/>
      <c r="H1255" s="266"/>
      <c r="I1255" s="266"/>
      <c r="J1255" s="266"/>
      <c r="K1255" s="266"/>
      <c r="L1255" s="267"/>
      <c r="M1255" s="268"/>
      <c r="N1255" s="267"/>
      <c r="O1255" s="268"/>
      <c r="P1255" s="267"/>
      <c r="Q1255" s="268"/>
      <c r="R1255" s="267"/>
      <c r="S1255" s="268"/>
      <c r="T1255" s="267"/>
      <c r="U1255" s="220"/>
      <c r="V1255" s="220"/>
      <c r="W1255" s="268"/>
      <c r="X1255" s="267"/>
      <c r="Y1255" s="220"/>
      <c r="Z1255" s="220"/>
      <c r="AA1255" s="268"/>
      <c r="AB1255" s="267"/>
      <c r="AC1255" s="220"/>
      <c r="AD1255" s="220"/>
    </row>
    <row r="1256" spans="1:37" ht="15" customHeight="1">
      <c r="A1256" s="40"/>
      <c r="B1256" s="40"/>
      <c r="C1256" s="80" t="s">
        <v>151</v>
      </c>
      <c r="D1256" s="320"/>
      <c r="E1256" s="266"/>
      <c r="F1256" s="266"/>
      <c r="G1256" s="266"/>
      <c r="H1256" s="266"/>
      <c r="I1256" s="266"/>
      <c r="J1256" s="266"/>
      <c r="K1256" s="266"/>
      <c r="L1256" s="267"/>
      <c r="M1256" s="268"/>
      <c r="N1256" s="267"/>
      <c r="O1256" s="268"/>
      <c r="P1256" s="267"/>
      <c r="Q1256" s="268"/>
      <c r="R1256" s="267"/>
      <c r="S1256" s="268"/>
      <c r="T1256" s="267"/>
      <c r="U1256" s="220"/>
      <c r="V1256" s="220"/>
      <c r="W1256" s="268"/>
      <c r="X1256" s="267"/>
      <c r="Y1256" s="220"/>
      <c r="Z1256" s="220"/>
      <c r="AA1256" s="268"/>
      <c r="AB1256" s="267"/>
      <c r="AC1256" s="220"/>
      <c r="AD1256" s="220"/>
    </row>
    <row r="1257" spans="1:37" ht="15" customHeight="1">
      <c r="A1257" s="40"/>
      <c r="B1257" s="40"/>
      <c r="C1257" s="80" t="s">
        <v>152</v>
      </c>
      <c r="D1257" s="320"/>
      <c r="E1257" s="266"/>
      <c r="F1257" s="266"/>
      <c r="G1257" s="266"/>
      <c r="H1257" s="266"/>
      <c r="I1257" s="266"/>
      <c r="J1257" s="266"/>
      <c r="K1257" s="266"/>
      <c r="L1257" s="267"/>
      <c r="M1257" s="268"/>
      <c r="N1257" s="267"/>
      <c r="O1257" s="268"/>
      <c r="P1257" s="267"/>
      <c r="Q1257" s="268"/>
      <c r="R1257" s="267"/>
      <c r="S1257" s="268"/>
      <c r="T1257" s="267"/>
      <c r="U1257" s="220"/>
      <c r="V1257" s="220"/>
      <c r="W1257" s="268"/>
      <c r="X1257" s="267"/>
      <c r="Y1257" s="220"/>
      <c r="Z1257" s="220"/>
      <c r="AA1257" s="268"/>
      <c r="AB1257" s="267"/>
      <c r="AC1257" s="220"/>
      <c r="AD1257" s="220"/>
    </row>
    <row r="1258" spans="1:37" ht="15" customHeight="1">
      <c r="A1258" s="40"/>
      <c r="B1258" s="40"/>
      <c r="C1258" s="80" t="s">
        <v>153</v>
      </c>
      <c r="D1258" s="320"/>
      <c r="E1258" s="266"/>
      <c r="F1258" s="266"/>
      <c r="G1258" s="266"/>
      <c r="H1258" s="266"/>
      <c r="I1258" s="266"/>
      <c r="J1258" s="266"/>
      <c r="K1258" s="266"/>
      <c r="L1258" s="267"/>
      <c r="M1258" s="268"/>
      <c r="N1258" s="267"/>
      <c r="O1258" s="268"/>
      <c r="P1258" s="267"/>
      <c r="Q1258" s="268"/>
      <c r="R1258" s="267"/>
      <c r="S1258" s="268"/>
      <c r="T1258" s="267"/>
      <c r="U1258" s="220"/>
      <c r="V1258" s="220"/>
      <c r="W1258" s="268"/>
      <c r="X1258" s="267"/>
      <c r="Y1258" s="220"/>
      <c r="Z1258" s="220"/>
      <c r="AA1258" s="268"/>
      <c r="AB1258" s="267"/>
      <c r="AC1258" s="220"/>
      <c r="AD1258" s="220"/>
    </row>
    <row r="1259" spans="1:37" ht="15" customHeight="1">
      <c r="A1259" s="40"/>
      <c r="B1259" s="40"/>
      <c r="C1259" s="80" t="s">
        <v>154</v>
      </c>
      <c r="D1259" s="320"/>
      <c r="E1259" s="266"/>
      <c r="F1259" s="266"/>
      <c r="G1259" s="266"/>
      <c r="H1259" s="266"/>
      <c r="I1259" s="266"/>
      <c r="J1259" s="266"/>
      <c r="K1259" s="266"/>
      <c r="L1259" s="267"/>
      <c r="M1259" s="268"/>
      <c r="N1259" s="267"/>
      <c r="O1259" s="268"/>
      <c r="P1259" s="267"/>
      <c r="Q1259" s="268"/>
      <c r="R1259" s="267"/>
      <c r="S1259" s="268"/>
      <c r="T1259" s="267"/>
      <c r="U1259" s="220"/>
      <c r="V1259" s="220"/>
      <c r="W1259" s="268"/>
      <c r="X1259" s="267"/>
      <c r="Y1259" s="220"/>
      <c r="Z1259" s="220"/>
      <c r="AA1259" s="268"/>
      <c r="AB1259" s="267"/>
      <c r="AC1259" s="220"/>
      <c r="AD1259" s="220"/>
    </row>
    <row r="1260" spans="1:37" ht="15" customHeight="1">
      <c r="A1260" s="40"/>
      <c r="B1260" s="40"/>
      <c r="C1260" s="80" t="s">
        <v>155</v>
      </c>
      <c r="D1260" s="320"/>
      <c r="E1260" s="266"/>
      <c r="F1260" s="266"/>
      <c r="G1260" s="266"/>
      <c r="H1260" s="266"/>
      <c r="I1260" s="266"/>
      <c r="J1260" s="266"/>
      <c r="K1260" s="266"/>
      <c r="L1260" s="267"/>
      <c r="M1260" s="268"/>
      <c r="N1260" s="267"/>
      <c r="O1260" s="268"/>
      <c r="P1260" s="267"/>
      <c r="Q1260" s="268"/>
      <c r="R1260" s="267"/>
      <c r="S1260" s="268"/>
      <c r="T1260" s="267"/>
      <c r="U1260" s="220"/>
      <c r="V1260" s="220"/>
      <c r="W1260" s="268"/>
      <c r="X1260" s="267"/>
      <c r="Y1260" s="220"/>
      <c r="Z1260" s="220"/>
      <c r="AA1260" s="268"/>
      <c r="AB1260" s="267"/>
      <c r="AC1260" s="220"/>
      <c r="AD1260" s="220"/>
    </row>
    <row r="1261" spans="1:37" ht="15" customHeight="1">
      <c r="A1261" s="40"/>
      <c r="B1261" s="40"/>
      <c r="C1261" s="15"/>
      <c r="D1261" s="15"/>
      <c r="E1261" s="15"/>
      <c r="F1261" s="15"/>
      <c r="G1261" s="15"/>
      <c r="H1261" s="15"/>
      <c r="I1261" s="15"/>
      <c r="J1261" s="15"/>
      <c r="K1261" s="15"/>
      <c r="L1261" s="81" t="s">
        <v>211</v>
      </c>
      <c r="M1261" s="268">
        <f>IF(AND(SUM(M1236:M1260)=0,COUNTIF(M1236:M1260,"NS")&gt;0),"NS",IF(AND(SUM(M1236:M1260)=0, COUNTIF(M1236:M1260,"NA")&gt;0),"NA",SUM(M1236:M1260)))</f>
        <v>0</v>
      </c>
      <c r="N1261" s="267"/>
      <c r="O1261" s="268">
        <f>IF(AND(SUM(O1236:O1260)=0,COUNTIF(O1236:O1260,"NS")&gt;0),"NS",IF(AND(SUM(O1236:O1260)=0, COUNTIF(O1236:O1260,"NA")&gt;0),"NA",SUM(O1236:O1260)))</f>
        <v>0</v>
      </c>
      <c r="P1261" s="267"/>
      <c r="Q1261" s="268">
        <f>IF(AND(SUM(Q1236:Q1260)=0,COUNTIF(Q1236:Q1260,"NS")&gt;0),"NS",IF(AND(SUM(Q1236:Q1260)=0, COUNTIF(Q1236:Q1260,"NA")&gt;0),"NA",SUM(Q1236:Q1260)))</f>
        <v>0</v>
      </c>
      <c r="R1261" s="267"/>
      <c r="S1261" s="268">
        <f>IF(AND(SUM(S1236:S1260)=0,COUNTIF(S1236:S1260,"NS")&gt;0),"NS",IF(AND(SUM(S1236:S1260)=0, COUNTIF(S1236:S1260,"NA")&gt;0),"NA",SUM(S1236:S1260)))</f>
        <v>0</v>
      </c>
      <c r="T1261" s="267"/>
      <c r="U1261" s="220">
        <f>IF(AND(SUM(U1236:U1260)=0,COUNTIF(U1236:U1260,"NS")&gt;0),"NS",IF(AND(SUM(U1236:U1260)=0, COUNTIF(U1236:U1260,"NA")&gt;0),"NA",SUM(U1236:U1260)))</f>
        <v>0</v>
      </c>
      <c r="V1261" s="220">
        <f>IF(AND(SUM(V1236:V1260)=0,COUNTIF(V1236:V1260,"NS")&gt;0),"NS",IF(AND(SUM(V1236:V1260)=0, COUNTIF(V1236:V1260,"NA")&gt;0),"NA",SUM(V1236:V1260)))</f>
        <v>0</v>
      </c>
      <c r="W1261" s="268">
        <f>IF(AND(SUM(W1236:W1260)=0,COUNTIF(W1236:W1260,"NS")&gt;0),"NS",IF(AND(SUM(W1236:W1260)=0, COUNTIF(W1236:W1260,"NA")&gt;0),"NA",SUM(W1236:W1260)))</f>
        <v>0</v>
      </c>
      <c r="X1261" s="267"/>
      <c r="Y1261" s="220">
        <f>IF(AND(SUM(Y1236:Y1260)=0,COUNTIF(Y1236:Y1260,"NS")&gt;0),"NS",IF(AND(SUM(Y1236:Y1260)=0, COUNTIF(Y1236:Y1260,"NA")&gt;0),"NA",SUM(Y1236:Y1260)))</f>
        <v>0</v>
      </c>
      <c r="Z1261" s="220">
        <f>IF(AND(SUM(Z1236:Z1260)=0,COUNTIF(Z1236:Z1260,"NS")&gt;0),"NS",IF(AND(SUM(Z1236:Z1260)=0, COUNTIF(Z1236:Z1260,"NA")&gt;0),"NA",SUM(Z1236:Z1260)))</f>
        <v>0</v>
      </c>
      <c r="AA1261" s="268">
        <f>IF(AND(SUM(AA1236:AA1260)=0,COUNTIF(AA1236:AA1260,"NS")&gt;0),"NS",IF(AND(SUM(AA1236:AA1260)=0, COUNTIF(AA1236:AA1260,"NA")&gt;0),"NA",SUM(AA1236:AA1260)))</f>
        <v>0</v>
      </c>
      <c r="AB1261" s="267"/>
      <c r="AC1261" s="220">
        <f>IF(AND(SUM(AC1236:AC1260)=0,COUNTIF(AC1236:AC1260,"NS")&gt;0),"NS",IF(AND(SUM(AC1236:AC1260)=0, COUNTIF(AC1236:AC1260,"NA")&gt;0),"NA",SUM(AC1236:AC1260)))</f>
        <v>0</v>
      </c>
      <c r="AD1261" s="220">
        <f>IF(AND(SUM(AD1236:AD1260)=0,COUNTIF(AD1236:AD1260,"NS")&gt;0),"NS",IF(AND(SUM(AD1236:AD1260)=0, COUNTIF(AD1236:AD1260,"NA")&gt;0),"NA",SUM(AD1236:AD1260)))</f>
        <v>0</v>
      </c>
    </row>
    <row r="1262" spans="1:37" ht="15" customHeight="1">
      <c r="A1262" s="83"/>
      <c r="B1262" s="15"/>
      <c r="C1262" s="15"/>
      <c r="D1262" s="15"/>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F1262">
        <f>IF(SUM(AF1236:AF1261,AP1236:AP1261,AZ1236:AZ1261,BJ1236:BJ1261,BT1236:BT1261,CD1236:CD1261)&gt;0,1,0)</f>
        <v>0</v>
      </c>
      <c r="AG1262">
        <f>IF(SUM(AG1236:AG1261,AQ1236:AQ1261,BA1236:BA1261,BK1236:BK1261,BU1236:BU1261,CE1236:CE1261)&gt;0,2,0)</f>
        <v>0</v>
      </c>
      <c r="AH1262">
        <f>IF(SUM(AH1236:AH1261,AR1236:AR1261,BB1236:BB1261,BL1236:BL1261,BV1236:BV1261,CF1236:CF1261)&gt;0,4,0)</f>
        <v>0</v>
      </c>
      <c r="AI1262">
        <f>IF(SUM(AI1236:AI1261,AS1236:AS1261,BC1236:BC1261,BM1236:BM1261,BW1236:BW1261,CG1236:CG1261)&gt;0,4,0)</f>
        <v>0</v>
      </c>
      <c r="AJ1262">
        <f>IF(SUM(AJ1236:AJ1261,AT1236:AT1261,BD1236:BD1261,BN1236:BN1261,BX1236:BX1261,CH1236:CH1261)&gt;0,5,0)</f>
        <v>0</v>
      </c>
      <c r="AK1262">
        <f>IF(SUM(AK1236:AK1261,AU1236:AU1261,BE1236:BE1261,BO1236:BO1261,BY1236:BY1261,CI1236:CI1261)&gt;0,6,0)</f>
        <v>0</v>
      </c>
    </row>
    <row r="1263" spans="1:37" ht="24" customHeight="1">
      <c r="A1263" s="83"/>
      <c r="B1263" s="15"/>
      <c r="C1263" s="321" t="s">
        <v>187</v>
      </c>
      <c r="D1263" s="256"/>
      <c r="E1263" s="256"/>
      <c r="F1263" s="256"/>
      <c r="G1263" s="256"/>
      <c r="H1263" s="256"/>
      <c r="I1263" s="256"/>
      <c r="J1263" s="256"/>
      <c r="K1263" s="256"/>
      <c r="L1263" s="256"/>
      <c r="M1263" s="256"/>
      <c r="N1263" s="256"/>
      <c r="O1263" s="256"/>
      <c r="P1263" s="256"/>
      <c r="Q1263" s="256"/>
      <c r="R1263" s="256"/>
      <c r="S1263" s="256"/>
      <c r="T1263" s="256"/>
      <c r="U1263" s="256"/>
      <c r="V1263" s="256"/>
      <c r="W1263" s="256"/>
      <c r="X1263" s="256"/>
      <c r="Y1263" s="256"/>
      <c r="Z1263" s="256"/>
      <c r="AA1263" s="256"/>
      <c r="AB1263" s="256"/>
      <c r="AC1263" s="256"/>
      <c r="AD1263" s="256"/>
      <c r="AH1263">
        <f>SUM(AF1262:AH1262)</f>
        <v>0</v>
      </c>
      <c r="AK1263">
        <f>SUM(AI1262:AK1262)</f>
        <v>0</v>
      </c>
    </row>
    <row r="1264" spans="1:37" ht="60" customHeight="1">
      <c r="A1264" s="83"/>
      <c r="B1264" s="15"/>
      <c r="C1264" s="322"/>
      <c r="D1264" s="323"/>
      <c r="E1264" s="323"/>
      <c r="F1264" s="323"/>
      <c r="G1264" s="323"/>
      <c r="H1264" s="323"/>
      <c r="I1264" s="323"/>
      <c r="J1264" s="323"/>
      <c r="K1264" s="323"/>
      <c r="L1264" s="323"/>
      <c r="M1264" s="323"/>
      <c r="N1264" s="323"/>
      <c r="O1264" s="323"/>
      <c r="P1264" s="323"/>
      <c r="Q1264" s="323"/>
      <c r="R1264" s="323"/>
      <c r="S1264" s="323"/>
      <c r="T1264" s="323"/>
      <c r="U1264" s="323"/>
      <c r="V1264" s="323"/>
      <c r="W1264" s="323"/>
      <c r="X1264" s="323"/>
      <c r="Y1264" s="323"/>
      <c r="Z1264" s="323"/>
      <c r="AA1264" s="323"/>
      <c r="AB1264" s="323"/>
      <c r="AC1264" s="323"/>
      <c r="AD1264" s="324"/>
      <c r="AH1264" t="e">
        <f ca="1">CAMBIAR(AH1263,0,"",1,"El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64" t="e">
        <f ca="1">CAMBIAR(AK1263,0,"",4,"Hay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65" spans="1:168" ht="15" customHeight="1">
      <c r="A1265" s="72"/>
      <c r="B1265" s="88"/>
      <c r="C1265" s="246" t="e">
        <f ca="1">AH1264</f>
        <v>#NAME?</v>
      </c>
      <c r="D1265" s="88"/>
      <c r="E1265" s="88"/>
      <c r="F1265" s="88"/>
      <c r="G1265" s="88"/>
      <c r="H1265" s="88"/>
      <c r="I1265" s="88"/>
      <c r="J1265" s="88"/>
      <c r="K1265" s="88"/>
      <c r="L1265" s="88"/>
      <c r="M1265" s="88"/>
      <c r="N1265" s="88"/>
      <c r="O1265" s="88"/>
      <c r="P1265" s="88"/>
      <c r="Q1265" s="88"/>
      <c r="R1265" s="88"/>
      <c r="S1265" s="88"/>
      <c r="T1265" s="88"/>
      <c r="U1265" s="88"/>
      <c r="V1265" s="88"/>
      <c r="W1265" s="88"/>
      <c r="X1265" s="88"/>
      <c r="Y1265" s="88"/>
      <c r="Z1265" s="88"/>
      <c r="AA1265" s="88"/>
      <c r="AB1265" s="88"/>
      <c r="AC1265" s="88"/>
      <c r="AD1265" s="88"/>
    </row>
    <row r="1266" spans="1:168" ht="15" customHeight="1">
      <c r="C1266" s="246" t="e">
        <f ca="1">AK1264</f>
        <v>#NAME?</v>
      </c>
    </row>
    <row r="1267" spans="1:168" ht="15" customHeight="1"/>
    <row r="1268" spans="1:168" ht="15" customHeight="1"/>
    <row r="1269" spans="1:168" ht="15" customHeight="1">
      <c r="A1269" s="83"/>
      <c r="B1269" s="15"/>
      <c r="C1269" s="15"/>
      <c r="D1269" s="15"/>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row>
    <row r="1270" spans="1:168" ht="15" customHeight="1">
      <c r="A1270" s="83"/>
      <c r="B1270" s="15"/>
      <c r="C1270" s="15"/>
      <c r="D1270" s="15"/>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1:168" ht="24" customHeight="1">
      <c r="A1271" s="72" t="s">
        <v>812</v>
      </c>
      <c r="B1271" s="326" t="s">
        <v>813</v>
      </c>
      <c r="C1271" s="256"/>
      <c r="D1271" s="256"/>
      <c r="E1271" s="256"/>
      <c r="F1271" s="256"/>
      <c r="G1271" s="256"/>
      <c r="H1271" s="256"/>
      <c r="I1271" s="256"/>
      <c r="J1271" s="256"/>
      <c r="K1271" s="256"/>
      <c r="L1271" s="256"/>
      <c r="M1271" s="256"/>
      <c r="N1271" s="256"/>
      <c r="O1271" s="256"/>
      <c r="P1271" s="256"/>
      <c r="Q1271" s="256"/>
      <c r="R1271" s="256"/>
      <c r="S1271" s="256"/>
      <c r="T1271" s="256"/>
      <c r="U1271" s="256"/>
      <c r="V1271" s="256"/>
      <c r="W1271" s="256"/>
      <c r="X1271" s="256"/>
      <c r="Y1271" s="256"/>
      <c r="Z1271" s="256"/>
      <c r="AA1271" s="256"/>
      <c r="AB1271" s="256"/>
      <c r="AC1271" s="256"/>
      <c r="AD1271" s="256"/>
    </row>
    <row r="1272" spans="1:168" ht="24" customHeight="1">
      <c r="A1272" s="83"/>
      <c r="B1272" s="15"/>
      <c r="C1272" s="327" t="s">
        <v>809</v>
      </c>
      <c r="D1272" s="256"/>
      <c r="E1272" s="256"/>
      <c r="F1272" s="256"/>
      <c r="G1272" s="256"/>
      <c r="H1272" s="256"/>
      <c r="I1272" s="256"/>
      <c r="J1272" s="256"/>
      <c r="K1272" s="256"/>
      <c r="L1272" s="256"/>
      <c r="M1272" s="256"/>
      <c r="N1272" s="256"/>
      <c r="O1272" s="256"/>
      <c r="P1272" s="256"/>
      <c r="Q1272" s="256"/>
      <c r="R1272" s="256"/>
      <c r="S1272" s="256"/>
      <c r="T1272" s="256"/>
      <c r="U1272" s="256"/>
      <c r="V1272" s="256"/>
      <c r="W1272" s="256"/>
      <c r="X1272" s="256"/>
      <c r="Y1272" s="256"/>
      <c r="Z1272" s="256"/>
      <c r="AA1272" s="256"/>
      <c r="AB1272" s="256"/>
      <c r="AC1272" s="256"/>
      <c r="AD1272" s="256"/>
    </row>
    <row r="1273" spans="1:168" ht="36" customHeight="1">
      <c r="A1273" s="83"/>
      <c r="B1273" s="15"/>
      <c r="C1273" s="321" t="s">
        <v>814</v>
      </c>
      <c r="D1273" s="256"/>
      <c r="E1273" s="256"/>
      <c r="F1273" s="256"/>
      <c r="G1273" s="256"/>
      <c r="H1273" s="256"/>
      <c r="I1273" s="256"/>
      <c r="J1273" s="256"/>
      <c r="K1273" s="256"/>
      <c r="L1273" s="256"/>
      <c r="M1273" s="256"/>
      <c r="N1273" s="256"/>
      <c r="O1273" s="256"/>
      <c r="P1273" s="256"/>
      <c r="Q1273" s="256"/>
      <c r="R1273" s="256"/>
      <c r="S1273" s="256"/>
      <c r="T1273" s="256"/>
      <c r="U1273" s="256"/>
      <c r="V1273" s="256"/>
      <c r="W1273" s="256"/>
      <c r="X1273" s="256"/>
      <c r="Y1273" s="256"/>
      <c r="Z1273" s="256"/>
      <c r="AA1273" s="256"/>
      <c r="AB1273" s="256"/>
      <c r="AC1273" s="256"/>
      <c r="AD1273" s="256"/>
    </row>
    <row r="1274" spans="1:168" ht="15" customHeight="1">
      <c r="A1274" s="73"/>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c r="AA1274" s="74"/>
      <c r="AB1274" s="74"/>
      <c r="AC1274" s="74"/>
      <c r="AD1274" s="74"/>
    </row>
    <row r="1275" spans="1:168" ht="15" customHeight="1">
      <c r="A1275" s="83"/>
      <c r="B1275" s="15"/>
      <c r="C1275" s="15"/>
      <c r="D1275" s="15"/>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403" t="s">
        <v>815</v>
      </c>
      <c r="AB1275" s="272"/>
      <c r="AC1275" s="272"/>
      <c r="AD1275" s="272"/>
    </row>
    <row r="1276" spans="1:168" ht="24" customHeight="1">
      <c r="A1276" s="83"/>
      <c r="B1276" s="15"/>
      <c r="C1276" s="265" t="s">
        <v>185</v>
      </c>
      <c r="D1276" s="278"/>
      <c r="E1276" s="278"/>
      <c r="F1276" s="278"/>
      <c r="G1276" s="278"/>
      <c r="H1276" s="278"/>
      <c r="I1276" s="278"/>
      <c r="J1276" s="278"/>
      <c r="K1276" s="278"/>
      <c r="L1276" s="278"/>
      <c r="M1276" s="278"/>
      <c r="N1276" s="278"/>
      <c r="O1276" s="279"/>
      <c r="P1276" s="265" t="s">
        <v>816</v>
      </c>
      <c r="Q1276" s="266"/>
      <c r="R1276" s="266"/>
      <c r="S1276" s="266"/>
      <c r="T1276" s="266"/>
      <c r="U1276" s="266"/>
      <c r="V1276" s="266"/>
      <c r="W1276" s="266"/>
      <c r="X1276" s="266"/>
      <c r="Y1276" s="266"/>
      <c r="Z1276" s="266"/>
      <c r="AA1276" s="266"/>
      <c r="AB1276" s="266"/>
      <c r="AC1276" s="266"/>
      <c r="AD1276" s="267"/>
    </row>
    <row r="1277" spans="1:168" ht="15" customHeight="1">
      <c r="A1277" s="83"/>
      <c r="B1277" s="15"/>
      <c r="C1277" s="280"/>
      <c r="D1277" s="256"/>
      <c r="E1277" s="256"/>
      <c r="F1277" s="256"/>
      <c r="G1277" s="256"/>
      <c r="H1277" s="256"/>
      <c r="I1277" s="256"/>
      <c r="J1277" s="256"/>
      <c r="K1277" s="256"/>
      <c r="L1277" s="256"/>
      <c r="M1277" s="256"/>
      <c r="N1277" s="256"/>
      <c r="O1277" s="281"/>
      <c r="P1277" s="346" t="s">
        <v>201</v>
      </c>
      <c r="Q1277" s="279"/>
      <c r="R1277" s="405" t="s">
        <v>202</v>
      </c>
      <c r="S1277" s="278"/>
      <c r="T1277" s="331" t="s">
        <v>203</v>
      </c>
      <c r="U1277" s="279"/>
      <c r="V1277" s="331" t="s">
        <v>817</v>
      </c>
      <c r="W1277" s="278"/>
      <c r="X1277" s="279"/>
      <c r="Y1277" s="331" t="s">
        <v>818</v>
      </c>
      <c r="Z1277" s="278"/>
      <c r="AA1277" s="279"/>
      <c r="AB1277" s="331" t="s">
        <v>819</v>
      </c>
      <c r="AC1277" s="278"/>
      <c r="AD1277" s="279"/>
    </row>
    <row r="1278" spans="1:168" ht="72" customHeight="1">
      <c r="A1278" s="83"/>
      <c r="B1278" s="15"/>
      <c r="C1278" s="280"/>
      <c r="D1278" s="256"/>
      <c r="E1278" s="256"/>
      <c r="F1278" s="256"/>
      <c r="G1278" s="256"/>
      <c r="H1278" s="256"/>
      <c r="I1278" s="256"/>
      <c r="J1278" s="256"/>
      <c r="K1278" s="256"/>
      <c r="L1278" s="256"/>
      <c r="M1278" s="256"/>
      <c r="N1278" s="256"/>
      <c r="O1278" s="281"/>
      <c r="P1278" s="280"/>
      <c r="Q1278" s="281"/>
      <c r="R1278" s="256"/>
      <c r="S1278" s="256"/>
      <c r="T1278" s="280"/>
      <c r="U1278" s="281"/>
      <c r="V1278" s="282"/>
      <c r="W1278" s="272"/>
      <c r="X1278" s="283"/>
      <c r="Y1278" s="282"/>
      <c r="Z1278" s="272"/>
      <c r="AA1278" s="283"/>
      <c r="AB1278" s="282"/>
      <c r="AC1278" s="272"/>
      <c r="AD1278" s="283"/>
    </row>
    <row r="1279" spans="1:168" ht="48" customHeight="1">
      <c r="A1279" s="83"/>
      <c r="B1279" s="15"/>
      <c r="C1279" s="282"/>
      <c r="D1279" s="272"/>
      <c r="E1279" s="272"/>
      <c r="F1279" s="272"/>
      <c r="G1279" s="272"/>
      <c r="H1279" s="272"/>
      <c r="I1279" s="272"/>
      <c r="J1279" s="272"/>
      <c r="K1279" s="272"/>
      <c r="L1279" s="272"/>
      <c r="M1279" s="272"/>
      <c r="N1279" s="272"/>
      <c r="O1279" s="283"/>
      <c r="P1279" s="282"/>
      <c r="Q1279" s="283"/>
      <c r="R1279" s="272"/>
      <c r="S1279" s="272"/>
      <c r="T1279" s="282"/>
      <c r="U1279" s="283"/>
      <c r="V1279" s="234" t="s">
        <v>234</v>
      </c>
      <c r="W1279" s="219" t="s">
        <v>202</v>
      </c>
      <c r="X1279" s="219" t="s">
        <v>203</v>
      </c>
      <c r="Y1279" s="234" t="s">
        <v>234</v>
      </c>
      <c r="Z1279" s="219" t="s">
        <v>202</v>
      </c>
      <c r="AA1279" s="219" t="s">
        <v>203</v>
      </c>
      <c r="AB1279" s="234" t="s">
        <v>234</v>
      </c>
      <c r="AC1279" s="219" t="s">
        <v>202</v>
      </c>
      <c r="AD1279" s="219" t="s">
        <v>203</v>
      </c>
      <c r="AF1279" t="s">
        <v>204</v>
      </c>
      <c r="AG1279" t="s">
        <v>205</v>
      </c>
      <c r="AH1279" t="s">
        <v>206</v>
      </c>
      <c r="AI1279" t="s">
        <v>207</v>
      </c>
      <c r="AJ1279" t="s">
        <v>208</v>
      </c>
      <c r="AK1279" t="s">
        <v>209</v>
      </c>
      <c r="AL1279" t="s">
        <v>210</v>
      </c>
      <c r="AP1279" t="s">
        <v>204</v>
      </c>
      <c r="AQ1279" t="s">
        <v>205</v>
      </c>
      <c r="AR1279" t="s">
        <v>206</v>
      </c>
      <c r="AS1279" t="s">
        <v>207</v>
      </c>
      <c r="AT1279" t="s">
        <v>208</v>
      </c>
      <c r="AU1279" t="s">
        <v>209</v>
      </c>
      <c r="AV1279" t="s">
        <v>210</v>
      </c>
      <c r="AZ1279" t="s">
        <v>204</v>
      </c>
      <c r="BA1279" t="s">
        <v>205</v>
      </c>
      <c r="BB1279" t="s">
        <v>206</v>
      </c>
      <c r="BC1279" t="s">
        <v>207</v>
      </c>
      <c r="BD1279" t="s">
        <v>208</v>
      </c>
      <c r="BE1279" t="s">
        <v>209</v>
      </c>
      <c r="BF1279" t="s">
        <v>210</v>
      </c>
      <c r="BJ1279" t="s">
        <v>204</v>
      </c>
      <c r="BK1279" t="s">
        <v>205</v>
      </c>
      <c r="BL1279" t="s">
        <v>206</v>
      </c>
      <c r="BM1279" t="s">
        <v>207</v>
      </c>
      <c r="BN1279" t="s">
        <v>208</v>
      </c>
      <c r="BO1279" t="s">
        <v>209</v>
      </c>
      <c r="BP1279" t="s">
        <v>210</v>
      </c>
      <c r="BT1279" t="s">
        <v>204</v>
      </c>
      <c r="BU1279" t="s">
        <v>205</v>
      </c>
      <c r="BV1279" t="s">
        <v>206</v>
      </c>
      <c r="BW1279" t="s">
        <v>207</v>
      </c>
      <c r="BX1279" t="s">
        <v>208</v>
      </c>
      <c r="BY1279" t="s">
        <v>209</v>
      </c>
      <c r="BZ1279" t="s">
        <v>210</v>
      </c>
      <c r="CD1279" t="s">
        <v>204</v>
      </c>
      <c r="CE1279" t="s">
        <v>205</v>
      </c>
      <c r="CF1279" t="s">
        <v>206</v>
      </c>
      <c r="CG1279" t="s">
        <v>207</v>
      </c>
      <c r="CH1279" t="s">
        <v>208</v>
      </c>
      <c r="CI1279" t="s">
        <v>209</v>
      </c>
      <c r="CJ1279" t="s">
        <v>210</v>
      </c>
      <c r="CN1279" t="s">
        <v>204</v>
      </c>
      <c r="CO1279" t="s">
        <v>205</v>
      </c>
      <c r="CP1279" t="s">
        <v>206</v>
      </c>
      <c r="CQ1279" t="s">
        <v>207</v>
      </c>
      <c r="CR1279" t="s">
        <v>208</v>
      </c>
      <c r="CS1279" t="s">
        <v>209</v>
      </c>
      <c r="CT1279" t="s">
        <v>210</v>
      </c>
      <c r="CX1279" t="s">
        <v>204</v>
      </c>
      <c r="CY1279" t="s">
        <v>205</v>
      </c>
      <c r="CZ1279" t="s">
        <v>206</v>
      </c>
      <c r="DA1279" t="s">
        <v>207</v>
      </c>
      <c r="DB1279" t="s">
        <v>208</v>
      </c>
      <c r="DC1279" t="s">
        <v>209</v>
      </c>
      <c r="DD1279" t="s">
        <v>210</v>
      </c>
      <c r="DH1279" t="s">
        <v>204</v>
      </c>
      <c r="DI1279" t="s">
        <v>205</v>
      </c>
      <c r="DJ1279" t="s">
        <v>206</v>
      </c>
      <c r="DK1279" t="s">
        <v>207</v>
      </c>
      <c r="DL1279" t="s">
        <v>208</v>
      </c>
      <c r="DM1279" t="s">
        <v>209</v>
      </c>
      <c r="DN1279" t="s">
        <v>210</v>
      </c>
      <c r="DR1279" t="s">
        <v>204</v>
      </c>
      <c r="DS1279" t="s">
        <v>205</v>
      </c>
      <c r="DT1279" t="s">
        <v>206</v>
      </c>
      <c r="DU1279" t="s">
        <v>207</v>
      </c>
      <c r="DV1279" t="s">
        <v>208</v>
      </c>
      <c r="DW1279" t="s">
        <v>209</v>
      </c>
      <c r="DX1279" t="s">
        <v>210</v>
      </c>
      <c r="EB1279" t="s">
        <v>204</v>
      </c>
      <c r="EC1279" t="s">
        <v>205</v>
      </c>
      <c r="ED1279" t="s">
        <v>206</v>
      </c>
      <c r="EE1279" t="s">
        <v>207</v>
      </c>
      <c r="EF1279" t="s">
        <v>208</v>
      </c>
      <c r="EG1279" t="s">
        <v>209</v>
      </c>
      <c r="EH1279" t="s">
        <v>210</v>
      </c>
      <c r="EL1279" t="s">
        <v>204</v>
      </c>
      <c r="EM1279" t="s">
        <v>205</v>
      </c>
      <c r="EN1279" t="s">
        <v>206</v>
      </c>
      <c r="EO1279" t="s">
        <v>207</v>
      </c>
      <c r="EP1279" t="s">
        <v>208</v>
      </c>
      <c r="EQ1279" t="s">
        <v>209</v>
      </c>
      <c r="ER1279" t="s">
        <v>210</v>
      </c>
      <c r="EV1279" t="s">
        <v>204</v>
      </c>
      <c r="EW1279" t="s">
        <v>205</v>
      </c>
      <c r="EX1279" t="s">
        <v>206</v>
      </c>
      <c r="EY1279" t="s">
        <v>207</v>
      </c>
      <c r="EZ1279" t="s">
        <v>208</v>
      </c>
      <c r="FA1279" t="s">
        <v>209</v>
      </c>
      <c r="FB1279" t="s">
        <v>210</v>
      </c>
      <c r="FF1279" t="s">
        <v>204</v>
      </c>
      <c r="FG1279" t="s">
        <v>205</v>
      </c>
      <c r="FH1279" t="s">
        <v>206</v>
      </c>
      <c r="FI1279" t="s">
        <v>207</v>
      </c>
      <c r="FJ1279" t="s">
        <v>208</v>
      </c>
      <c r="FK1279" t="s">
        <v>209</v>
      </c>
      <c r="FL1279" t="s">
        <v>210</v>
      </c>
    </row>
    <row r="1280" spans="1:168" ht="15" customHeight="1">
      <c r="A1280" s="83"/>
      <c r="B1280" s="15"/>
      <c r="C1280" s="79" t="s">
        <v>131</v>
      </c>
      <c r="D1280" s="320"/>
      <c r="E1280" s="266"/>
      <c r="F1280" s="266"/>
      <c r="G1280" s="266"/>
      <c r="H1280" s="266"/>
      <c r="I1280" s="266"/>
      <c r="J1280" s="266"/>
      <c r="K1280" s="266"/>
      <c r="L1280" s="266"/>
      <c r="M1280" s="266"/>
      <c r="N1280" s="266"/>
      <c r="O1280" s="267"/>
      <c r="P1280" s="268"/>
      <c r="Q1280" s="267"/>
      <c r="R1280" s="268"/>
      <c r="S1280" s="267"/>
      <c r="T1280" s="268"/>
      <c r="U1280" s="267"/>
      <c r="V1280" s="220"/>
      <c r="W1280" s="220"/>
      <c r="X1280" s="220"/>
      <c r="Y1280" s="220"/>
      <c r="Z1280" s="220"/>
      <c r="AA1280" s="220"/>
      <c r="AB1280" s="220"/>
      <c r="AC1280" s="220"/>
      <c r="AD1280" s="220"/>
      <c r="AF1280">
        <f>IF(AND(V1280=0,OR(SUM(W1280:X1280)&gt;0,COUNTIF(V1280:X1280,"NS")&gt;0)),1,0)</f>
        <v>0</v>
      </c>
      <c r="AG1280">
        <f>IF(OR(AND(V1280="NS",SUM(W1280:X1280)&gt;0),AND(V1280="NS",COUNTIF(V1280:X1280,"NS")&lt;2)),1,0)</f>
        <v>0</v>
      </c>
      <c r="AH1280">
        <f>IF(AND(V1280="NA",OR(SUM(W1280:X1280)&gt;0,COUNTIF(V1280:X1280,"NS")&gt;0,COUNTIF(V1280:X1280,"NA")&gt;1)),1,0)</f>
        <v>0</v>
      </c>
      <c r="AI1280">
        <f>IF(AND(COUNTBLANK(V1280)+COUNTBLANK(W1280)+COUNTBLANK(X1280)&gt;0,COUNTBLANK(V1280)+COUNTBLANK(W1280)+COUNTBLANK(X1280)&lt;3,V1280&lt;&gt;"NA"),1,0)</f>
        <v>0</v>
      </c>
      <c r="AJ1280">
        <f>IF(AND(IF(OR(SUM(W1280:X1280)=V1280,V1280="",AND(V1280&gt;0,COUNTIF(V1280:X1280,"NS")=2)),0,1)=1,V1280&lt;&gt;"NS",V1280&lt;&gt;"NA"),1,0)</f>
        <v>0</v>
      </c>
      <c r="AK1280">
        <f>IF(COUNTIF(V1280:X1280,"=*")&lt;&gt;SUM(COUNTIF(V1280:X1280,"NS"),COUNTIF(V1280:X1280,"NA")),1,0)</f>
        <v>0</v>
      </c>
      <c r="AL1280">
        <f>IF(SUM(AF1280:AK1280)&gt;0,1,0)</f>
        <v>0</v>
      </c>
      <c r="AP1280">
        <f>IF(AND(Y1280=0,OR(SUM(Z1280:AA1280)&gt;0,COUNTIF(Y1280:AA1280,"NS")&gt;0)),1,0)</f>
        <v>0</v>
      </c>
      <c r="AQ1280">
        <f>IF(OR(AND(Y1280="NS",SUM(Z1280:AA1280)&gt;0),AND(Y1280="NS",COUNTIF(Y1280:AA1280,"NS")&lt;2)),1,0)</f>
        <v>0</v>
      </c>
      <c r="AR1280">
        <f>IF(AND(Y1280="NA",OR(SUM(Z1280:AA1280)&gt;0,COUNTIF(Y1280:AA1280,"NS")&gt;0,COUNTIF(Y1280:AA1280,"NA")&gt;1)),1,0)</f>
        <v>0</v>
      </c>
      <c r="AS1280">
        <f>IF(AND(COUNTBLANK(Y1280)+COUNTBLANK(Z1280)+COUNTBLANK(AA1280)&gt;0,COUNTBLANK(Y1280)+COUNTBLANK(Z1280)+COUNTBLANK(AA1280)&lt;3,Y1280&lt;&gt;"NA"),1,0)</f>
        <v>0</v>
      </c>
      <c r="AT1280">
        <f>IF(AND(IF(OR(SUM(Z1280:AA1280)=Y1280,Y1280="",AND(Y1280&gt;0,COUNTIF(Y1280:AA1280,"NS")=2)),0,1)=1,Y1280&lt;&gt;"NS",Y1280&lt;&gt;"NA"),1,0)</f>
        <v>0</v>
      </c>
      <c r="AU1280">
        <f>IF(COUNTIF(Y1280:AA1280,"=*")&lt;&gt;SUM(COUNTIF(Y1280:AA1280,"NS"),COUNTIF(Y1280:AA1280,"NA")),1,0)</f>
        <v>0</v>
      </c>
      <c r="AV1280">
        <f>IF(SUM(AP1280:AU1280)&gt;0,1,0)</f>
        <v>0</v>
      </c>
      <c r="AZ1280">
        <f>IF(AND(AB1280=0,OR(SUM(AC1280:AD1280)&gt;0,COUNTIF(AB1280:AD1280,"NS")&gt;0)),1,0)</f>
        <v>0</v>
      </c>
      <c r="BA1280">
        <f>IF(OR(AND(AB1280="NS",SUM(AC1280:AD1280)&gt;0),AND(AB1280="NS",COUNTIF(AB1280:AD1280,"NS")&lt;2)),1,0)</f>
        <v>0</v>
      </c>
      <c r="BB1280">
        <f>IF(AND(AB1280="NA",OR(SUM(AC1280:AD1280)&gt;0,COUNTIF(AB1280:AD1280,"NS")&gt;0,COUNTIF(AB1280:AD1280,"NA")&gt;1)),1,0)</f>
        <v>0</v>
      </c>
      <c r="BC1280">
        <f>IF(AND(COUNTBLANK(AB1280)+COUNTBLANK(AC1280)+COUNTBLANK(AD1280)&gt;0,COUNTBLANK(AB1280)+COUNTBLANK(AC1280)+COUNTBLANK(AD1280)&lt;3,AB1280&lt;&gt;"NA"),1,0)</f>
        <v>0</v>
      </c>
      <c r="BD1280">
        <f>IF(AND(IF(OR(SUM(AC1280:AD1280)=AB1280,AB1280="",AND(AB1280&gt;0,COUNTIF(AB1280:AD1280,"NS")=2)),0,1)=1,AB1280&lt;&gt;"NS",AB1280&lt;&gt;"NA"),1,0)</f>
        <v>0</v>
      </c>
      <c r="BE1280">
        <f>IF(COUNTIF(AB1280:AD1280,"=*")&lt;&gt;SUM(COUNTIF(AB1280:AD1280,"NS"),COUNTIF(AB1280:AD1280,"NA")),1,0)</f>
        <v>0</v>
      </c>
      <c r="BF1280">
        <f>IF(SUM(AZ1280:BE1280)&gt;0,1,0)</f>
        <v>0</v>
      </c>
      <c r="BJ1280">
        <f>IF(AND(G1312=0,OR(SUM(H1312:I1312)&gt;0,COUNTIF(G1312:I1312,"NS")&gt;0)),1,0)</f>
        <v>0</v>
      </c>
      <c r="BK1280">
        <f>IF(OR(AND(G1312="NS",SUM(H1312:I1312)&gt;0),AND(G1312="NS",COUNTIF(G1312:I1312,"NS")&lt;2)),1,0)</f>
        <v>0</v>
      </c>
      <c r="BL1280">
        <f>IF(AND(G1312="NA",OR(SUM(H1312:I1312)&gt;0,COUNTIF(G1312:I1312,"NS")&gt;0,COUNTIF(G1312:I1312,"NA")&gt;1)),1,0)</f>
        <v>0</v>
      </c>
      <c r="BM1280">
        <f>IF(AND(COUNTBLANK(G1312)+COUNTBLANK(H1312)+COUNTBLANK(I1312)&gt;0,COUNTBLANK(G1312)+COUNTBLANK(H1312)+COUNTBLANK(I1312)&lt;3,G1312&lt;&gt;"NA"),1,0)</f>
        <v>0</v>
      </c>
      <c r="BN1280">
        <f>IF(AND(IF(OR(SUM(H1312:I1312)=G1312,G1312="",AND(G1312&gt;0,COUNTIF(G1312:I1312,"NS")=2)),0,1)=1,G1312&lt;&gt;"NS",G1312&lt;&gt;"NA"),1,0)</f>
        <v>0</v>
      </c>
      <c r="BO1280">
        <f>IF(COUNTIF(G1312:I1312,"=*")&lt;&gt;SUM(COUNTIF(G1312:I1312,"NS"),COUNTIF(G1312:I1312,"NA")),1,0)</f>
        <v>0</v>
      </c>
      <c r="BP1280">
        <f>IF(SUM(BJ1280:BO1280)&gt;0,1,0)</f>
        <v>0</v>
      </c>
      <c r="BT1280">
        <f>IF(AND(J1312=0,OR(SUM(K1312:L1312)&gt;0,COUNTIF(J1312:L1312,"NS")&gt;0)),1,0)</f>
        <v>0</v>
      </c>
      <c r="BU1280">
        <f>IF(OR(AND(J1312="NS",SUM(K1312:L1312)&gt;0),AND(J1312="NS",COUNTIF(J1312:L1312,"NS")&lt;2)),1,0)</f>
        <v>0</v>
      </c>
      <c r="BV1280">
        <f>IF(AND(J1312="NA",OR(SUM(K1312:L1312)&gt;0,COUNTIF(J1312:L1312,"NS")&gt;0,COUNTIF(J1312:L1312,"NA")&gt;1)),1,0)</f>
        <v>0</v>
      </c>
      <c r="BW1280">
        <f>IF(AND(COUNTBLANK(J1312)+COUNTBLANK(K1312)+COUNTBLANK(L1312)&gt;0,COUNTBLANK(J1312)+COUNTBLANK(K1312)+COUNTBLANK(L1312)&lt;3,J1312&lt;&gt;"NA"),1,0)</f>
        <v>0</v>
      </c>
      <c r="BX1280">
        <f>IF(AND(IF(OR(SUM(K1312:L1312)=J1312,J1312="",AND(J1312&gt;0,COUNTIF(J1312:L1312,"NS")=2)),0,1)=1,J1312&lt;&gt;"NS",J1312&lt;&gt;"NA"),1,0)</f>
        <v>0</v>
      </c>
      <c r="BY1280">
        <f>IF(COUNTIF(J1312:L1312,"=*")&lt;&gt;SUM(COUNTIF(J1312:L1312,"NS"),COUNTIF(J1312:L1312,"NA")),1,0)</f>
        <v>0</v>
      </c>
      <c r="BZ1280">
        <f>IF(SUM(BT1280:BY1280)&gt;0,1,0)</f>
        <v>0</v>
      </c>
      <c r="CD1280">
        <f>IF(AND(M1312=0,OR(SUM(N1312:O1312)&gt;0,COUNTIF(M1312:O1312,"NS")&gt;0)),1,0)</f>
        <v>0</v>
      </c>
      <c r="CE1280">
        <f>IF(OR(AND(M1312="NS",SUM(N1312:O1312)&gt;0),AND(M1312="NS",COUNTIF(M1312:O1312,"NS")&lt;2)),1,0)</f>
        <v>0</v>
      </c>
      <c r="CF1280">
        <f>IF(AND(M1312="NA",OR(SUM(N1312:O1312)&gt;0,COUNTIF(M1312:O1312,"NS")&gt;0,COUNTIF(M1312:O1312,"NA")&gt;1)),1,0)</f>
        <v>0</v>
      </c>
      <c r="CG1280">
        <f>IF(AND(COUNTBLANK(M1312)+COUNTBLANK(N1312)+COUNTBLANK(O1312)&gt;0,COUNTBLANK(M1312)+COUNTBLANK(N1312)+COUNTBLANK(O1312)&lt;3,M1312&lt;&gt;"NA"),1,0)</f>
        <v>0</v>
      </c>
      <c r="CH1280">
        <f>IF(AND(IF(OR(SUM(N1312:O1312)=M1312,M1312="",AND(M1312&gt;0,COUNTIF(M1312:O1312,"NS")=2)),0,1)=1,M1312&lt;&gt;"NS",M1312&lt;&gt;"NA"),1,0)</f>
        <v>0</v>
      </c>
      <c r="CI1280">
        <f>IF(COUNTIF(M1312:O1312,"=*")&lt;&gt;SUM(COUNTIF(M1312:O1312,"NS"),COUNTIF(M1312:O1312,"NA")),1,0)</f>
        <v>0</v>
      </c>
      <c r="CJ1280">
        <f>IF(SUM(CD1280:CI1280)&gt;0,1,0)</f>
        <v>0</v>
      </c>
      <c r="CN1280">
        <f>IF(AND(P1312=0,OR(SUM(Q1312:R1312)&gt;0,COUNTIF(P1312:R1312,"NS")&gt;0)),1,0)</f>
        <v>0</v>
      </c>
      <c r="CO1280">
        <f>IF(OR(AND(P1312="NS",SUM(Q1312:R1312)&gt;0),AND(P1312="NS",COUNTIF(P1312:R1312,"NS")&lt;2)),1,0)</f>
        <v>0</v>
      </c>
      <c r="CP1280">
        <f>IF(AND(P1312="NA",OR(SUM(Q1312:R1312)&gt;0,COUNTIF(P1312:R1312,"NS")&gt;0,COUNTIF(P1312:R1312,"NA")&gt;1)),1,0)</f>
        <v>0</v>
      </c>
      <c r="CQ1280">
        <f>IF(AND(COUNTBLANK(P1312)+COUNTBLANK(Q1312)+COUNTBLANK(R1312)&gt;0,COUNTBLANK(P1312)+COUNTBLANK(Q1312)+COUNTBLANK(R1312)&lt;3,P1312&lt;&gt;"NA"),1,0)</f>
        <v>0</v>
      </c>
      <c r="CR1280">
        <f>IF(AND(IF(OR(SUM(Q1312:R1312)=P1312,P1312="",AND(P1312&gt;0,COUNTIF(P1312:R1312,"NS")=2)),0,1)=1,P1312&lt;&gt;"NS",P1312&lt;&gt;"NA"),1,0)</f>
        <v>0</v>
      </c>
      <c r="CS1280">
        <f>IF(COUNTIF(P1312:R1312,"=*")&lt;&gt;SUM(COUNTIF(P1312:R1312,"NS"),COUNTIF(P1312:R1312,"NA")),1,0)</f>
        <v>0</v>
      </c>
      <c r="CT1280">
        <f>IF(SUM(CN1280:CS1280)&gt;0,1,0)</f>
        <v>0</v>
      </c>
      <c r="CX1280">
        <f>IF(AND(S1312=0,OR(SUM(T1312:U1312)&gt;0,COUNTIF(S1312:U1312,"NS")&gt;0)),1,0)</f>
        <v>0</v>
      </c>
      <c r="CY1280">
        <f>IF(OR(AND(S1312="NS",SUM(T1312:U1312)&gt;0),AND(S1312="NS",COUNTIF(S1312:U1312,"NS")&lt;2)),1,0)</f>
        <v>0</v>
      </c>
      <c r="CZ1280">
        <f>IF(AND(S1312="NA",OR(SUM(T1312:U1312)&gt;0,COUNTIF(S1312:U1312,"NS")&gt;0,COUNTIF(S1312:U1312,"NA")&gt;1)),1,0)</f>
        <v>0</v>
      </c>
      <c r="DA1280">
        <f>IF(AND(COUNTBLANK(S1312)+COUNTBLANK(T1312)+COUNTBLANK(U1312)&gt;0,COUNTBLANK(S1312)+COUNTBLANK(T1312)+COUNTBLANK(U1312)&lt;3,S1312&lt;&gt;"NA"),1,0)</f>
        <v>0</v>
      </c>
      <c r="DB1280">
        <f>IF(AND(IF(OR(SUM(T1312:U1312)=S1312,S1312="",AND(S1312&gt;0,COUNTIF(S1312:U1312,"NS")=2)),0,1)=1,S1312&lt;&gt;"NS",S1312&lt;&gt;"NA"),1,0)</f>
        <v>0</v>
      </c>
      <c r="DC1280">
        <f>IF(COUNTIF(S1312:U1312,"=*")&lt;&gt;SUM(COUNTIF(S1312:U1312,"NS"),COUNTIF(S1312:U1312,"NA")),1,0)</f>
        <v>0</v>
      </c>
      <c r="DD1280">
        <f>IF(SUM(CX1280:DC1280)&gt;0,1,0)</f>
        <v>0</v>
      </c>
      <c r="DH1280">
        <f>IF(AND(V1312=0,OR(SUM(W1312:X1312)&gt;0,COUNTIF(V1312:X1312,"NS")&gt;0)),1,0)</f>
        <v>0</v>
      </c>
      <c r="DI1280">
        <f>IF(OR(AND(V1312="NS",SUM(W1312:X1312)&gt;0),AND(V1312="NS",COUNTIF(V1312:X1312,"NS")&lt;2)),1,0)</f>
        <v>0</v>
      </c>
      <c r="DJ1280">
        <f>IF(AND(V1312="NA",OR(SUM(W1312:X1312)&gt;0,COUNTIF(V1312:X1312,"NS")&gt;0,COUNTIF(V1312:X1312,"NA")&gt;1)),1,0)</f>
        <v>0</v>
      </c>
      <c r="DK1280">
        <f>IF(AND(COUNTBLANK(V1312)+COUNTBLANK(W1312)+COUNTBLANK(X1312)&gt;0,COUNTBLANK(V1312)+COUNTBLANK(W1312)+COUNTBLANK(X1312)&lt;3,V1312&lt;&gt;"NA"),1,0)</f>
        <v>0</v>
      </c>
      <c r="DL1280">
        <f>IF(AND(IF(OR(SUM(W1312:X1312)=V1312,V1312="",AND(V1312&gt;0,COUNTIF(V1312:X1312,"NS")=2)),0,1)=1,V1312&lt;&gt;"NS",V1312&lt;&gt;"NA"),1,0)</f>
        <v>0</v>
      </c>
      <c r="DM1280">
        <f>IF(COUNTIF(V1312:X1312,"=*")&lt;&gt;SUM(COUNTIF(V1312:X1312,"NS"),COUNTIF(V1312:X1312,"NA")),1,0)</f>
        <v>0</v>
      </c>
      <c r="DN1280">
        <f>IF(SUM(DH1280:DM1280)&gt;0,1,0)</f>
        <v>0</v>
      </c>
      <c r="DR1280">
        <f>IF(AND(Y1312=0,OR(SUM(Z1312:AA1312)&gt;0,COUNTIF(Y1312:AA1312,"NS")&gt;0)),1,0)</f>
        <v>0</v>
      </c>
      <c r="DS1280">
        <f>IF(OR(AND(Y1312="NS",SUM(Z1312:AA1312)&gt;0),AND(Y1312="NS",COUNTIF(Y1312:AA1312,"NS")&lt;2)),1,0)</f>
        <v>0</v>
      </c>
      <c r="DT1280">
        <f>IF(AND(Y1312="NA",OR(SUM(Z1312:AA1312)&gt;0,COUNTIF(Y1312:AA1312,"NS")&gt;0,COUNTIF(Y1312:AA1312,"NA")&gt;1)),1,0)</f>
        <v>0</v>
      </c>
      <c r="DU1280">
        <f>IF(AND(COUNTBLANK(Y1312)+COUNTBLANK(Z1312)+COUNTBLANK(AA1312)&gt;0,COUNTBLANK(Y1312)+COUNTBLANK(Z1312)+COUNTBLANK(AA1312)&lt;3,Y1312&lt;&gt;"NA"),1,0)</f>
        <v>0</v>
      </c>
      <c r="DV1280">
        <f>IF(AND(IF(OR(SUM(Z1312:AA1312)=Y1312,Y1312="",AND(Y1312&gt;0,COUNTIF(Y1312:AA1312,"NS")=2)),0,1)=1,Y1312&lt;&gt;"NS",Y1312&lt;&gt;"NA"),1,0)</f>
        <v>0</v>
      </c>
      <c r="DW1280">
        <f>IF(COUNTIF(Y1312:AA1312,"=*")&lt;&gt;SUM(COUNTIF(Y1312:AA1312,"NS"),COUNTIF(Y1312:AA1312,"NA")),1,0)</f>
        <v>0</v>
      </c>
      <c r="DX1280">
        <f>IF(SUM(DR1280:DW1280)&gt;0,1,0)</f>
        <v>0</v>
      </c>
      <c r="EB1280">
        <f>IF(AND(AB1312=0,OR(SUM(AC1312:AD1312)&gt;0,COUNTIF(AB1312:AD1312,"NS")&gt;0)),1,0)</f>
        <v>0</v>
      </c>
      <c r="EC1280">
        <f>IF(OR(AND(AB1312="NS",SUM(AC1312:AD1312)&gt;0),AND(AB1312="NS",COUNTIF(AB1312:AD1312,"NS")&lt;2)),1,0)</f>
        <v>0</v>
      </c>
      <c r="ED1280">
        <f>IF(AND(AB1312="NA",OR(SUM(AC1312:AD1312)&gt;0,COUNTIF(AB1312:AD1312,"NS")&gt;0,COUNTIF(AB1312:AD1312,"NA")&gt;1)),1,0)</f>
        <v>0</v>
      </c>
      <c r="EE1280">
        <f>IF(AND(COUNTBLANK(AB1312)+COUNTBLANK(AC1312)+COUNTBLANK(AD1312)&gt;0,COUNTBLANK(AB1312)+COUNTBLANK(AC1312)+COUNTBLANK(AD1312)&lt;3,AB1312&lt;&gt;"NA"),1,0)</f>
        <v>0</v>
      </c>
      <c r="EF1280">
        <f>IF(AND(IF(OR(SUM(AC1312:AD1312)=AB1312,AB1312="",AND(AB1312&gt;0,COUNTIF(AB1312:AD1312,"NS")=2)),0,1)=1,AB1312&lt;&gt;"NS",AB1312&lt;&gt;"NA"),1,0)</f>
        <v>0</v>
      </c>
      <c r="EG1280">
        <f>IF(COUNTIF(AB1312:AD1312,"=*")&lt;&gt;SUM(COUNTIF(AB1312:AD1312,"NS"),COUNTIF(AB1312:AD1312,"NA")),1,0)</f>
        <v>0</v>
      </c>
      <c r="EH1280">
        <f>IF(SUM(EB1280:EG1280)&gt;0,1,0)</f>
        <v>0</v>
      </c>
      <c r="EL1280">
        <f>IF(AND(R1280=0,OR(SUM(W1280,Z1280,AC1280,H1312,K1312,N1312,Q1312,T1312,W1312,Z1312,AC1312)&gt;0,COUNTIF(R1280,"NS")+COUNTIF(W1280,"NS")+COUNTIF(Z1280,"NS")+COUNTIF(AC1280,"NS")+COUNTIF(H1312,"NS")+COUNTIF(K1312,"NS")+COUNTIF(N1312,"NS")+COUNTIF(Q1312,"NS")+COUNTIF(T1312,"NS")+COUNTIF(W1312,"NS")+COUNTIF(Z1312,"NS")+COUNTIF(AC1312,"NS")&gt;0)),1,0)</f>
        <v>0</v>
      </c>
      <c r="EM1280">
        <f>IF(OR(AND(R1280="NS",SUM(W1280,Z1280,AC1280,H1312,K1312,N1312,Q1312,T1312,W1312,Z1312,AC1312)&gt;0),AND(R1280="NS",COUNTIF(R1280,"NS")+COUNTIF(W1280,"NS")+COUNTIF(Z1280,"NS")+COUNTIF(AC1280,"NS")+COUNTIF(H1312,"NS")+COUNTIF(K1312,"NS")+COUNTIF(N1312,"NS")+COUNTIF(Q1312,"NS")+COUNTIF(T1312,"NS")+COUNTIF(W1312,"NS")+COUNTIF(Z1312,"NS")+COUNTIF(AC1312,"NS")&lt;2)),1,0)</f>
        <v>0</v>
      </c>
      <c r="EN1280">
        <f>IF(AND(R1280="NA",OR(SUM(W1280,Z1280,AC1280,H1312,K1312,N1312,Q1312,T1312,W1312,Z1312,AC1312)&gt;0,COUNTIF(R1280,"NS")+COUNTIF(W1280,"NS")+COUNTIF(Z1280,"NS")+COUNTIF(AC1280,"NS")+COUNTIF(H1312,"NS")+COUNTIF(K1312,"NS")+COUNTIF(N1312,"NS")+COUNTIF(Q1312,"NS")+COUNTIF(T1312,"NS")+COUNTIF(W1312,"NS")+COUNTIF(Z1312,"NS")+COUNTIF(AC1312,"NS")&gt;0,COUNTIF(R1280,"NA")+COUNTIF(W1280,"NA")+COUNTIF(Z1280,"NA")+COUNTIF(AC1280,"NA")+COUNTIF(H1312,"NA")+COUNTIF(K1312,"NA")+COUNTIF(N1312,"NA")+COUNTIF(Q1312,"NA")+COUNTIF(T1312,"NA")+COUNTIF(W1312,"NA")+COUNTIF(Z1312,"NA")+COUNTIF(AC1312,"NA")&gt;1)),1,0)</f>
        <v>0</v>
      </c>
      <c r="EO1280">
        <f>IF(AND(COUNTBLANK(R1280)+COUNTBLANK(W1280)+COUNTBLANK(Z1280)+COUNTBLANK(AC1280)+COUNTBLANK(H1312)+COUNTBLANK(K1312)+COUNTBLANK(N1312)+COUNTBLANK(Q1312)+COUNTBLANK(T1312)+COUNTBLANK(W1312)+COUNTBLANK(Z1312)+COUNTBLANK(AC1312)&gt;0,COUNTBLANK(R1280)+COUNTBLANK(W1280)+COUNTBLANK(Z1280)+COUNTBLANK(AC1280)+COUNTBLANK(H1312)+COUNTBLANK(K1312)+COUNTBLANK(N1312)+COUNTBLANK(Q1312)+COUNTBLANK(T1312)+COUNTBLANK(W1312)+COUNTBLANK(Z1312)+COUNTBLANK(AC1312)&lt;12,R1280&lt;&gt;"NA"),1,0)</f>
        <v>0</v>
      </c>
      <c r="EP1280">
        <f>IF(AND(IF(OR(SUM(W1280,Z1280,AC1280,H1312,K1312,N1312,Q1312,T1312,W1312,Z1312,AC1312)=R1280,R1280="",AND(R1280&gt;0,COUNTIF(R1280,"NS")+COUNTIF(W1280,"NS")+COUNTIF(Z1280,"NS")+COUNTIF(AC1280,"NS")+COUNTIF(H1312,"NS")+COUNTIF(K1312,"NS")+COUNTIF(N1312,"NS")+COUNTIF(Q1312,"NS")+COUNTIF(T1312,"NS")+COUNTIF(W1312,"NS")+COUNTIF(Z1312,"NS")+COUNTIF(AC1312,"NS")=11)),0,1)=1,R1280&lt;&gt;"NS",R1280&lt;&gt;"NA"),1,0)</f>
        <v>0</v>
      </c>
      <c r="EQ1280">
        <f>IF(COUNTIF(R1280,"=*")+COUNTIF(W1280,"=*")+COUNTIF(Z1280,"=*")+COUNTIF(AC1280,"=*")+COUNTIF(H1312,"=*")+COUNTIF(K1312,"=*")+COUNTIF(N1312,"=*")+COUNTIF(Q1312,"=*")+COUNTIF(T1312,"=*")+COUNTIF(W1312,"=*")+COUNTIF(Z1312,"=*")+COUNTIF(AC1312,"=*")&lt;&gt;SUM(COUNTIF(R1280,"NS")+COUNTIF(W1280,"NS")+COUNTIF(Z1280,"NS")+COUNTIF(AC1280,"NS")+COUNTIF(H1312,"NS")+COUNTIF(K1312,"NS")+COUNTIF(N1312,"NS")+COUNTIF(Q1312,"NS")+COUNTIF(T1312,"NS")+COUNTIF(W1312,"NS")+COUNTIF(Z1312,"NS")+COUNTIF(AC1312,"NS"),COUNTIF(R1280,"NA")+COUNTIF(W1280,"NA")+COUNTIF(Z1280,"NA")+COUNTIF(AC1280,"NA")+COUNTIF(H1312,"NA")+COUNTIF(K1312,"NA")+COUNTIF(N1312,"NA")+COUNTIF(Q1312,"NA")+COUNTIF(T1312,"NA")+COUNTIF(W1312,"NA")+COUNTIF(Z1312,"NA")+COUNTIF(AC1312,"NA")),1,0)</f>
        <v>0</v>
      </c>
      <c r="ER1280">
        <f>IF(SUM(EL1280:EQ1280)&gt;0,1,0)</f>
        <v>0</v>
      </c>
      <c r="EV1280">
        <f>IF(AND(T1280=0,OR(SUM(X1280,AA1280,AD1280,I1312,L1312,O1312,R1312,U1312,X1312,AA1312,AD1312)&gt;0,COUNTIF(T1280,"NS")+COUNTIF(X1280,"NS")+COUNTIF(AA1280,"NS")+COUNTIF(AD1280,"NS")+COUNTIF(I1312,"NS")+COUNTIF(L1312,"NS")+COUNTIF(O1312,"NS")+COUNTIF(R1312,"NS")+COUNTIF(U1312,"NS")+COUNTIF(X1312,"NS")+COUNTIF(AA1312,"NS")+COUNTIF(AD1312,"NS")&gt;0)),1,0)</f>
        <v>0</v>
      </c>
      <c r="EW1280">
        <f>IF(OR(AND(T1280="NS",SUM(X1280,AA1280,AD1280,I1312,L1312,O1312,R1312,U1312,X1312,AA1312,AD1312)&gt;0),AND(T1280="NS",COUNTIF(T1280,"NS")+COUNTIF(X1280,"NS")+COUNTIF(AA1280,"NS")+COUNTIF(AD1280,"NS")+COUNTIF(I1312,"NS")+COUNTIF(L1312,"NS")+COUNTIF(O1312,"NS")+COUNTIF(R1312,"NS")+COUNTIF(U1312,"NS")+COUNTIF(X1312,"NS")+COUNTIF(AA1312,"NS")+COUNTIF(AD1312,"NS")&lt;2)),1,0)</f>
        <v>0</v>
      </c>
      <c r="EX1280">
        <f>IF(AND(T1280="NA",OR(SUM(X1280,AA1280,AD1280,I1312,L1312,O1312,R1312,U1312,X1312,AA1312,AD1312)&gt;0,COUNTIF(T1280,"NS")+COUNTIF(X1280,"NS")+COUNTIF(AA1280,"NS")+COUNTIF(AD1280,"NS")+COUNTIF(I1312,"NS")+COUNTIF(L1312,"NS")+COUNTIF(O1312,"NS")+COUNTIF(R1312,"NS")+COUNTIF(U1312,"NS")+COUNTIF(X1312,"NS")+COUNTIF(AA1312,"NS")+COUNTIF(AD1312,"NS")&gt;0,COUNTIF(T1280,"NA")+COUNTIF(X1280,"NA")+COUNTIF(AA1280,"NA")+COUNTIF(AD1280,"NA")+COUNTIF(I1312,"NA")+COUNTIF(L1312,"NA")+COUNTIF(O1312,"NA")+COUNTIF(R1312,"NA")+COUNTIF(U1312,"NA")+COUNTIF(X1312,"NA")+COUNTIF(AA1312,"NA")+COUNTIF(AD1312,"NA")&gt;1)),1,0)</f>
        <v>0</v>
      </c>
      <c r="EY1280">
        <f>IF(AND(COUNTBLANK(T1280)+COUNTBLANK(X1280)+COUNTBLANK(AA1280)+COUNTBLANK(AD1280)+COUNTBLANK(I1312)+COUNTBLANK(L1312)+COUNTBLANK(O1312)+COUNTBLANK(R1312)+COUNTBLANK(U1312)+COUNTBLANK(X1312)+COUNTBLANK(AA1312)+COUNTBLANK(AD1312)&gt;0,COUNTBLANK(T1280)+COUNTBLANK(X1280)+COUNTBLANK(AA1280)+COUNTBLANK(AD1280)+COUNTBLANK(I1312)+COUNTBLANK(L1312)+COUNTBLANK(O1312)+COUNTBLANK(R1312)+COUNTBLANK(U1312)+COUNTBLANK(X1312)+COUNTBLANK(AA1312)+COUNTBLANK(AD1312)&lt;12,T1280&lt;&gt;"NA"),1,0)</f>
        <v>0</v>
      </c>
      <c r="EZ1280">
        <f>IF(AND(IF(OR(SUM(X1280,AA1280,AD1280,I1312,L1312,O1312,R1312,U1312,X1312,AA1312,AD1312)=T1280,T1280="",AND(T1280&gt;0,COUNTIF(T1280,"NS")+COUNTIF(X1280,"NS")+COUNTIF(AA1280,"NS")+COUNTIF(AD1280,"NS")+COUNTIF(I1312,"NS")+COUNTIF(L1312,"NS")+COUNTIF(O1312,"NS")+COUNTIF(R1312,"NS")+COUNTIF(U1312,"NS")+COUNTIF(X1312,"NS")+COUNTIF(AA1312,"NS")+COUNTIF(AD1312,"NS")=11)),0,1)=1,T1280&lt;&gt;"NS",T1280&lt;&gt;"NA"),1,0)</f>
        <v>0</v>
      </c>
      <c r="FA1280">
        <f>IF(COUNTIF(T1280,"=*")+COUNTIF(X1280,"=*")+COUNTIF(AA1280,"=*")+COUNTIF(AD1280,"=*")+COUNTIF(I1312,"=*")+COUNTIF(L1312,"=*")+COUNTIF(O1312,"=*")+COUNTIF(R1312,"=*")+COUNTIF(U1312,"=*")+COUNTIF(X1312,"=*")+COUNTIF(AA1312,"=*")+COUNTIF(AD1312,"=*")&lt;&gt;SUM(COUNTIF(T1280,"NS")+COUNTIF(X1280,"NS")+COUNTIF(AA1280,"NS")+COUNTIF(AD1280,"NS")+COUNTIF(I1312,"NS")+COUNTIF(L1312,"NS")+COUNTIF(O1312,"NS")+COUNTIF(R1312,"NS")+COUNTIF(U1312,"NS")+COUNTIF(X1312,"NS")+COUNTIF(AA1312,"NS")+COUNTIF(AD1312,"NS"),COUNTIF(T1280,"NA")+COUNTIF(X1280,"NA")+COUNTIF(AA1280,"NA")+COUNTIF(AD1280,"NA")+COUNTIF(I1312,"NA")+COUNTIF(L1312,"NA")+COUNTIF(O1312,"NA")+COUNTIF(R1312,"NA")+COUNTIF(U1312,"NA")+COUNTIF(X1312,"NA")+COUNTIF(AA1312,"NA")+COUNTIF(AD1312,"NA")),1,0)</f>
        <v>0</v>
      </c>
      <c r="FB1280">
        <f>IF(SUM(EV1280:FA1280)&gt;0,1,0)</f>
        <v>0</v>
      </c>
      <c r="FF1280">
        <f>IF(AND(P1280=0,OR(SUM(V1280,Y1280,AB1280,G1312,J1312,M1312,P1312,S1312,V1312,Y1312,AB1312)&gt;0,COUNTIF(P1280,"NS")+COUNTIF(V1280,"NS")+COUNTIF(Y1280,"NS")+COUNTIF(AB1280,"NS")+COUNTIF(G1312,"NS")+COUNTIF(J1312,"NS")+COUNTIF(M1312,"NS")+COUNTIF(P1312,"NS")+COUNTIF(S1312,"NS")+COUNTIF(V1312,"NS")+COUNTIF(Y1312,"NS")+COUNTIF(AB1312,"NS")&gt;0)),1,0)</f>
        <v>0</v>
      </c>
      <c r="FG1280">
        <f>IF(OR(AND(P1280="NS",SUM(V1280,Y1280,AB1280,G1312,J1312,M1312,P1312,S1312,V1312,Y1312,AB1312)&gt;0),AND(P1280="NS",COUNTIF(P1280,"NS")+COUNTIF(V1280,"NS")+COUNTIF(Y1280,"NS")+COUNTIF(AB1280,"NS")+COUNTIF(G1312,"NS")+COUNTIF(J1312,"NS")+COUNTIF(M1312,"NS")+COUNTIF(P1312,"NS")+COUNTIF(S1312,"NS")+COUNTIF(V1312,"NS")+COUNTIF(Y1312,"NS")+COUNTIF(AB1312,"NS")&lt;2)),1,0)</f>
        <v>0</v>
      </c>
      <c r="FH1280">
        <f>IF(AND(P1280="NA",OR(SUM(V1280,Y1280,AB1280,G1312,J1312,M1312,P1312,S1312,V1312,Y1312,AB1312)&gt;0,COUNTIF(P1280,"NS")+COUNTIF(V1280,"NS")+COUNTIF(Y1280,"NS")+COUNTIF(AB1280,"NS")+COUNTIF(G1312,"NS")+COUNTIF(J1312,"NS")+COUNTIF(M1312,"NS")+COUNTIF(P1312,"NS")+COUNTIF(S1312,"NS")+COUNTIF(V1312,"NS")+COUNTIF(Y1312,"NS")+COUNTIF(AB1312,"NS")&gt;0,COUNTIF(P1280,"NA")+COUNTIF(V1280,"NA")+COUNTIF(Y1280,"NA")+COUNTIF(AB1280,"NA")+COUNTIF(G1312,"NA")+COUNTIF(J1312,"NA")+COUNTIF(M1312,"NA")+COUNTIF(P1312,"NA")+COUNTIF(S1312,"NA")+COUNTIF(V1312,"NA")+COUNTIF(Y1312,"NA")+COUNTIF(AB1312,"NA")&gt;1)),1,0)</f>
        <v>0</v>
      </c>
      <c r="FI1280">
        <f>IF(AND(COUNTBLANK(P1280)+COUNTBLANK(V1280)+COUNTBLANK(Y1280)+COUNTBLANK(AB1280)+COUNTBLANK(G1312)+COUNTBLANK(J1312)+COUNTBLANK(M1312)+COUNTBLANK(P1312)+COUNTBLANK(S1312)+COUNTBLANK(V1312)+COUNTBLANK(Y1312)+COUNTBLANK(AB1312)&gt;0,COUNTBLANK(P1280)+COUNTBLANK(V1280)+COUNTBLANK(Y1280)+COUNTBLANK(AB1280)+COUNTBLANK(G1312)+COUNTBLANK(J1312)+COUNTBLANK(M1312)+COUNTBLANK(P1312)+COUNTBLANK(S1312)+COUNTBLANK(V1312)+COUNTBLANK(Y1312)+COUNTBLANK(AB1312)&lt;12,P1280&lt;&gt;"NA"),1,0)</f>
        <v>0</v>
      </c>
      <c r="FJ1280">
        <f>IF(AND(IF(OR(SUM(V1280,Y1280,AB1280,G1312,J1312,M1312,P1312,S1312,V1312,Y1312,AB1312)=P1280,P1280="",AND(P1280&gt;0,COUNTIF(P1280,"NS")+COUNTIF(V1280,"NS")+COUNTIF(Y1280,"NS")+COUNTIF(AB1280,"NS")+COUNTIF(G1312,"NS")+COUNTIF(J1312,"NS")+COUNTIF(M1312,"NS")+COUNTIF(P1312,"NS")+COUNTIF(S1312,"NS")+COUNTIF(V1312,"NS")+COUNTIF(Y1312,"NS")+COUNTIF(AB1312,"NS")=11)),0,1)=1,P1280&lt;&gt;"NS",P1280&lt;&gt;"NA"),1,0)</f>
        <v>0</v>
      </c>
      <c r="FK1280">
        <f>IF(COUNTIF(P1280,"=*")+COUNTIF(V1280,"=*")+COUNTIF(Y1280,"=*")+COUNTIF(AB1280,"=*")+COUNTIF(G1312,"=*")+COUNTIF(J1312,"=*")+COUNTIF(M1312,"=*")+COUNTIF(P1312,"=*")+COUNTIF(S1312,"=*")+COUNTIF(V1312,"=*")+COUNTIF(Y1312,"=*")+COUNTIF(AB1312,"=*")&lt;&gt;SUM(COUNTIF(P1280,"NS")+COUNTIF(V1280,"NS")+COUNTIF(Y1280,"NS")+COUNTIF(AB1280,"NS")+COUNTIF(G1312,"NS")+COUNTIF(J1312,"NS")+COUNTIF(M1312,"NS")+COUNTIF(P1312,"NS")+COUNTIF(S1312,"NS")+COUNTIF(V1312,"NS")+COUNTIF(Y1312,"NS")+COUNTIF(AB1312,"NS"),COUNTIF(P1280,"NA")+COUNTIF(V1280,"NA")+COUNTIF(Y1280,"NA")+COUNTIF(AB1280,"NA")+COUNTIF(G1312,"NA")+COUNTIF(J1312,"NA")+COUNTIF(M1312,"NA")+COUNTIF(P1312,"NA")+COUNTIF(S1312,"NA")+COUNTIF(V1312,"NA")+COUNTIF(Y1312,"NA")+COUNTIF(AB1312,"NA")),1,0)</f>
        <v>0</v>
      </c>
      <c r="FL1280">
        <f>IF(SUM(FF1280:FK1280)&gt;0,1,0)</f>
        <v>0</v>
      </c>
    </row>
    <row r="1281" spans="1:30" ht="15" customHeight="1">
      <c r="A1281" s="83"/>
      <c r="B1281" s="15"/>
      <c r="C1281" s="80" t="s">
        <v>132</v>
      </c>
      <c r="D1281" s="320"/>
      <c r="E1281" s="266"/>
      <c r="F1281" s="266"/>
      <c r="G1281" s="266"/>
      <c r="H1281" s="266"/>
      <c r="I1281" s="266"/>
      <c r="J1281" s="266"/>
      <c r="K1281" s="266"/>
      <c r="L1281" s="266"/>
      <c r="M1281" s="266"/>
      <c r="N1281" s="266"/>
      <c r="O1281" s="267"/>
      <c r="P1281" s="268"/>
      <c r="Q1281" s="267"/>
      <c r="R1281" s="268"/>
      <c r="S1281" s="267"/>
      <c r="T1281" s="268"/>
      <c r="U1281" s="267"/>
      <c r="V1281" s="220"/>
      <c r="W1281" s="220"/>
      <c r="X1281" s="220"/>
      <c r="Y1281" s="220"/>
      <c r="Z1281" s="220"/>
      <c r="AA1281" s="220"/>
      <c r="AB1281" s="220"/>
      <c r="AC1281" s="220"/>
      <c r="AD1281" s="220"/>
    </row>
    <row r="1282" spans="1:30" ht="15" customHeight="1">
      <c r="A1282" s="83"/>
      <c r="B1282" s="15"/>
      <c r="C1282" s="80" t="s">
        <v>133</v>
      </c>
      <c r="D1282" s="320"/>
      <c r="E1282" s="266"/>
      <c r="F1282" s="266"/>
      <c r="G1282" s="266"/>
      <c r="H1282" s="266"/>
      <c r="I1282" s="266"/>
      <c r="J1282" s="266"/>
      <c r="K1282" s="266"/>
      <c r="L1282" s="266"/>
      <c r="M1282" s="266"/>
      <c r="N1282" s="266"/>
      <c r="O1282" s="267"/>
      <c r="P1282" s="268"/>
      <c r="Q1282" s="267"/>
      <c r="R1282" s="268"/>
      <c r="S1282" s="267"/>
      <c r="T1282" s="268"/>
      <c r="U1282" s="267"/>
      <c r="V1282" s="220"/>
      <c r="W1282" s="220"/>
      <c r="X1282" s="220"/>
      <c r="Y1282" s="220"/>
      <c r="Z1282" s="220"/>
      <c r="AA1282" s="220"/>
      <c r="AB1282" s="220"/>
      <c r="AC1282" s="220"/>
      <c r="AD1282" s="220"/>
    </row>
    <row r="1283" spans="1:30" ht="15" customHeight="1">
      <c r="A1283" s="83"/>
      <c r="B1283" s="15"/>
      <c r="C1283" s="80" t="s">
        <v>134</v>
      </c>
      <c r="D1283" s="320"/>
      <c r="E1283" s="266"/>
      <c r="F1283" s="266"/>
      <c r="G1283" s="266"/>
      <c r="H1283" s="266"/>
      <c r="I1283" s="266"/>
      <c r="J1283" s="266"/>
      <c r="K1283" s="266"/>
      <c r="L1283" s="266"/>
      <c r="M1283" s="266"/>
      <c r="N1283" s="266"/>
      <c r="O1283" s="267"/>
      <c r="P1283" s="268"/>
      <c r="Q1283" s="267"/>
      <c r="R1283" s="268"/>
      <c r="S1283" s="267"/>
      <c r="T1283" s="268"/>
      <c r="U1283" s="267"/>
      <c r="V1283" s="220"/>
      <c r="W1283" s="220"/>
      <c r="X1283" s="220"/>
      <c r="Y1283" s="220"/>
      <c r="Z1283" s="220"/>
      <c r="AA1283" s="220"/>
      <c r="AB1283" s="220"/>
      <c r="AC1283" s="220"/>
      <c r="AD1283" s="220"/>
    </row>
    <row r="1284" spans="1:30" ht="15" customHeight="1">
      <c r="A1284" s="83"/>
      <c r="B1284" s="15"/>
      <c r="C1284" s="80" t="s">
        <v>135</v>
      </c>
      <c r="D1284" s="320"/>
      <c r="E1284" s="266"/>
      <c r="F1284" s="266"/>
      <c r="G1284" s="266"/>
      <c r="H1284" s="266"/>
      <c r="I1284" s="266"/>
      <c r="J1284" s="266"/>
      <c r="K1284" s="266"/>
      <c r="L1284" s="266"/>
      <c r="M1284" s="266"/>
      <c r="N1284" s="266"/>
      <c r="O1284" s="267"/>
      <c r="P1284" s="268"/>
      <c r="Q1284" s="267"/>
      <c r="R1284" s="268"/>
      <c r="S1284" s="267"/>
      <c r="T1284" s="268"/>
      <c r="U1284" s="267"/>
      <c r="V1284" s="220"/>
      <c r="W1284" s="220"/>
      <c r="X1284" s="220"/>
      <c r="Y1284" s="220"/>
      <c r="Z1284" s="220"/>
      <c r="AA1284" s="220"/>
      <c r="AB1284" s="220"/>
      <c r="AC1284" s="220"/>
      <c r="AD1284" s="220"/>
    </row>
    <row r="1285" spans="1:30" ht="15" customHeight="1">
      <c r="A1285" s="83"/>
      <c r="B1285" s="15"/>
      <c r="C1285" s="80" t="s">
        <v>136</v>
      </c>
      <c r="D1285" s="320"/>
      <c r="E1285" s="266"/>
      <c r="F1285" s="266"/>
      <c r="G1285" s="266"/>
      <c r="H1285" s="266"/>
      <c r="I1285" s="266"/>
      <c r="J1285" s="266"/>
      <c r="K1285" s="266"/>
      <c r="L1285" s="266"/>
      <c r="M1285" s="266"/>
      <c r="N1285" s="266"/>
      <c r="O1285" s="267"/>
      <c r="P1285" s="268"/>
      <c r="Q1285" s="267"/>
      <c r="R1285" s="268"/>
      <c r="S1285" s="267"/>
      <c r="T1285" s="268"/>
      <c r="U1285" s="267"/>
      <c r="V1285" s="220"/>
      <c r="W1285" s="220"/>
      <c r="X1285" s="220"/>
      <c r="Y1285" s="220"/>
      <c r="Z1285" s="220"/>
      <c r="AA1285" s="220"/>
      <c r="AB1285" s="220"/>
      <c r="AC1285" s="220"/>
      <c r="AD1285" s="220"/>
    </row>
    <row r="1286" spans="1:30" ht="15" customHeight="1">
      <c r="A1286" s="71"/>
      <c r="B1286" s="40"/>
      <c r="C1286" s="80" t="s">
        <v>137</v>
      </c>
      <c r="D1286" s="320"/>
      <c r="E1286" s="266"/>
      <c r="F1286" s="266"/>
      <c r="G1286" s="266"/>
      <c r="H1286" s="266"/>
      <c r="I1286" s="266"/>
      <c r="J1286" s="266"/>
      <c r="K1286" s="266"/>
      <c r="L1286" s="266"/>
      <c r="M1286" s="266"/>
      <c r="N1286" s="266"/>
      <c r="O1286" s="267"/>
      <c r="P1286" s="268"/>
      <c r="Q1286" s="267"/>
      <c r="R1286" s="268"/>
      <c r="S1286" s="267"/>
      <c r="T1286" s="268"/>
      <c r="U1286" s="267"/>
      <c r="V1286" s="220"/>
      <c r="W1286" s="220"/>
      <c r="X1286" s="220"/>
      <c r="Y1286" s="220"/>
      <c r="Z1286" s="220"/>
      <c r="AA1286" s="220"/>
      <c r="AB1286" s="220"/>
      <c r="AC1286" s="220"/>
      <c r="AD1286" s="220"/>
    </row>
    <row r="1287" spans="1:30" ht="15" customHeight="1">
      <c r="A1287" s="71"/>
      <c r="B1287" s="40"/>
      <c r="C1287" s="80" t="s">
        <v>138</v>
      </c>
      <c r="D1287" s="320"/>
      <c r="E1287" s="266"/>
      <c r="F1287" s="266"/>
      <c r="G1287" s="266"/>
      <c r="H1287" s="266"/>
      <c r="I1287" s="266"/>
      <c r="J1287" s="266"/>
      <c r="K1287" s="266"/>
      <c r="L1287" s="266"/>
      <c r="M1287" s="266"/>
      <c r="N1287" s="266"/>
      <c r="O1287" s="267"/>
      <c r="P1287" s="268"/>
      <c r="Q1287" s="267"/>
      <c r="R1287" s="268"/>
      <c r="S1287" s="267"/>
      <c r="T1287" s="268"/>
      <c r="U1287" s="267"/>
      <c r="V1287" s="220"/>
      <c r="W1287" s="220"/>
      <c r="X1287" s="220"/>
      <c r="Y1287" s="220"/>
      <c r="Z1287" s="220"/>
      <c r="AA1287" s="220"/>
      <c r="AB1287" s="220"/>
      <c r="AC1287" s="220"/>
      <c r="AD1287" s="220"/>
    </row>
    <row r="1288" spans="1:30" ht="15" customHeight="1">
      <c r="A1288" s="71"/>
      <c r="B1288" s="40"/>
      <c r="C1288" s="80" t="s">
        <v>139</v>
      </c>
      <c r="D1288" s="320"/>
      <c r="E1288" s="266"/>
      <c r="F1288" s="266"/>
      <c r="G1288" s="266"/>
      <c r="H1288" s="266"/>
      <c r="I1288" s="266"/>
      <c r="J1288" s="266"/>
      <c r="K1288" s="266"/>
      <c r="L1288" s="266"/>
      <c r="M1288" s="266"/>
      <c r="N1288" s="266"/>
      <c r="O1288" s="267"/>
      <c r="P1288" s="268"/>
      <c r="Q1288" s="267"/>
      <c r="R1288" s="268"/>
      <c r="S1288" s="267"/>
      <c r="T1288" s="268"/>
      <c r="U1288" s="267"/>
      <c r="V1288" s="220"/>
      <c r="W1288" s="220"/>
      <c r="X1288" s="220"/>
      <c r="Y1288" s="220"/>
      <c r="Z1288" s="220"/>
      <c r="AA1288" s="220"/>
      <c r="AB1288" s="220"/>
      <c r="AC1288" s="220"/>
      <c r="AD1288" s="220"/>
    </row>
    <row r="1289" spans="1:30" ht="15" customHeight="1">
      <c r="A1289" s="71"/>
      <c r="B1289" s="40"/>
      <c r="C1289" s="80" t="s">
        <v>140</v>
      </c>
      <c r="D1289" s="320"/>
      <c r="E1289" s="266"/>
      <c r="F1289" s="266"/>
      <c r="G1289" s="266"/>
      <c r="H1289" s="266"/>
      <c r="I1289" s="266"/>
      <c r="J1289" s="266"/>
      <c r="K1289" s="266"/>
      <c r="L1289" s="266"/>
      <c r="M1289" s="266"/>
      <c r="N1289" s="266"/>
      <c r="O1289" s="267"/>
      <c r="P1289" s="268"/>
      <c r="Q1289" s="267"/>
      <c r="R1289" s="268"/>
      <c r="S1289" s="267"/>
      <c r="T1289" s="268"/>
      <c r="U1289" s="267"/>
      <c r="V1289" s="220"/>
      <c r="W1289" s="220"/>
      <c r="X1289" s="220"/>
      <c r="Y1289" s="220"/>
      <c r="Z1289" s="220"/>
      <c r="AA1289" s="220"/>
      <c r="AB1289" s="220"/>
      <c r="AC1289" s="220"/>
      <c r="AD1289" s="220"/>
    </row>
    <row r="1290" spans="1:30" ht="15" customHeight="1">
      <c r="A1290" s="71"/>
      <c r="B1290" s="40"/>
      <c r="C1290" s="80" t="s">
        <v>141</v>
      </c>
      <c r="D1290" s="320"/>
      <c r="E1290" s="266"/>
      <c r="F1290" s="266"/>
      <c r="G1290" s="266"/>
      <c r="H1290" s="266"/>
      <c r="I1290" s="266"/>
      <c r="J1290" s="266"/>
      <c r="K1290" s="266"/>
      <c r="L1290" s="266"/>
      <c r="M1290" s="266"/>
      <c r="N1290" s="266"/>
      <c r="O1290" s="267"/>
      <c r="P1290" s="268"/>
      <c r="Q1290" s="267"/>
      <c r="R1290" s="268"/>
      <c r="S1290" s="267"/>
      <c r="T1290" s="268"/>
      <c r="U1290" s="267"/>
      <c r="V1290" s="220"/>
      <c r="W1290" s="220"/>
      <c r="X1290" s="220"/>
      <c r="Y1290" s="220"/>
      <c r="Z1290" s="220"/>
      <c r="AA1290" s="220"/>
      <c r="AB1290" s="220"/>
      <c r="AC1290" s="220"/>
      <c r="AD1290" s="220"/>
    </row>
    <row r="1291" spans="1:30" ht="15" customHeight="1">
      <c r="A1291" s="71"/>
      <c r="B1291" s="40"/>
      <c r="C1291" s="80" t="s">
        <v>142</v>
      </c>
      <c r="D1291" s="320"/>
      <c r="E1291" s="266"/>
      <c r="F1291" s="266"/>
      <c r="G1291" s="266"/>
      <c r="H1291" s="266"/>
      <c r="I1291" s="266"/>
      <c r="J1291" s="266"/>
      <c r="K1291" s="266"/>
      <c r="L1291" s="266"/>
      <c r="M1291" s="266"/>
      <c r="N1291" s="266"/>
      <c r="O1291" s="267"/>
      <c r="P1291" s="268"/>
      <c r="Q1291" s="267"/>
      <c r="R1291" s="268"/>
      <c r="S1291" s="267"/>
      <c r="T1291" s="268"/>
      <c r="U1291" s="267"/>
      <c r="V1291" s="220"/>
      <c r="W1291" s="220"/>
      <c r="X1291" s="220"/>
      <c r="Y1291" s="220"/>
      <c r="Z1291" s="220"/>
      <c r="AA1291" s="220"/>
      <c r="AB1291" s="220"/>
      <c r="AC1291" s="220"/>
      <c r="AD1291" s="220"/>
    </row>
    <row r="1292" spans="1:30" ht="15" customHeight="1">
      <c r="A1292" s="71"/>
      <c r="B1292" s="40"/>
      <c r="C1292" s="80" t="s">
        <v>143</v>
      </c>
      <c r="D1292" s="320"/>
      <c r="E1292" s="266"/>
      <c r="F1292" s="266"/>
      <c r="G1292" s="266"/>
      <c r="H1292" s="266"/>
      <c r="I1292" s="266"/>
      <c r="J1292" s="266"/>
      <c r="K1292" s="266"/>
      <c r="L1292" s="266"/>
      <c r="M1292" s="266"/>
      <c r="N1292" s="266"/>
      <c r="O1292" s="267"/>
      <c r="P1292" s="268"/>
      <c r="Q1292" s="267"/>
      <c r="R1292" s="268"/>
      <c r="S1292" s="267"/>
      <c r="T1292" s="268"/>
      <c r="U1292" s="267"/>
      <c r="V1292" s="220"/>
      <c r="W1292" s="220"/>
      <c r="X1292" s="220"/>
      <c r="Y1292" s="220"/>
      <c r="Z1292" s="220"/>
      <c r="AA1292" s="220"/>
      <c r="AB1292" s="220"/>
      <c r="AC1292" s="220"/>
      <c r="AD1292" s="220"/>
    </row>
    <row r="1293" spans="1:30" ht="15" customHeight="1">
      <c r="A1293" s="71"/>
      <c r="B1293" s="40"/>
      <c r="C1293" s="80" t="s">
        <v>144</v>
      </c>
      <c r="D1293" s="320"/>
      <c r="E1293" s="266"/>
      <c r="F1293" s="266"/>
      <c r="G1293" s="266"/>
      <c r="H1293" s="266"/>
      <c r="I1293" s="266"/>
      <c r="J1293" s="266"/>
      <c r="K1293" s="266"/>
      <c r="L1293" s="266"/>
      <c r="M1293" s="266"/>
      <c r="N1293" s="266"/>
      <c r="O1293" s="267"/>
      <c r="P1293" s="268"/>
      <c r="Q1293" s="267"/>
      <c r="R1293" s="268"/>
      <c r="S1293" s="267"/>
      <c r="T1293" s="268"/>
      <c r="U1293" s="267"/>
      <c r="V1293" s="220"/>
      <c r="W1293" s="220"/>
      <c r="X1293" s="220"/>
      <c r="Y1293" s="220"/>
      <c r="Z1293" s="220"/>
      <c r="AA1293" s="220"/>
      <c r="AB1293" s="220"/>
      <c r="AC1293" s="220"/>
      <c r="AD1293" s="220"/>
    </row>
    <row r="1294" spans="1:30" ht="15" customHeight="1">
      <c r="A1294" s="71"/>
      <c r="B1294" s="40"/>
      <c r="C1294" s="80" t="s">
        <v>145</v>
      </c>
      <c r="D1294" s="320"/>
      <c r="E1294" s="266"/>
      <c r="F1294" s="266"/>
      <c r="G1294" s="266"/>
      <c r="H1294" s="266"/>
      <c r="I1294" s="266"/>
      <c r="J1294" s="266"/>
      <c r="K1294" s="266"/>
      <c r="L1294" s="266"/>
      <c r="M1294" s="266"/>
      <c r="N1294" s="266"/>
      <c r="O1294" s="267"/>
      <c r="P1294" s="268"/>
      <c r="Q1294" s="267"/>
      <c r="R1294" s="268"/>
      <c r="S1294" s="267"/>
      <c r="T1294" s="268"/>
      <c r="U1294" s="267"/>
      <c r="V1294" s="220"/>
      <c r="W1294" s="220"/>
      <c r="X1294" s="220"/>
      <c r="Y1294" s="220"/>
      <c r="Z1294" s="220"/>
      <c r="AA1294" s="220"/>
      <c r="AB1294" s="220"/>
      <c r="AC1294" s="220"/>
      <c r="AD1294" s="220"/>
    </row>
    <row r="1295" spans="1:30" ht="15" customHeight="1">
      <c r="A1295" s="71"/>
      <c r="B1295" s="40"/>
      <c r="C1295" s="80" t="s">
        <v>146</v>
      </c>
      <c r="D1295" s="320"/>
      <c r="E1295" s="266"/>
      <c r="F1295" s="266"/>
      <c r="G1295" s="266"/>
      <c r="H1295" s="266"/>
      <c r="I1295" s="266"/>
      <c r="J1295" s="266"/>
      <c r="K1295" s="266"/>
      <c r="L1295" s="266"/>
      <c r="M1295" s="266"/>
      <c r="N1295" s="266"/>
      <c r="O1295" s="267"/>
      <c r="P1295" s="268"/>
      <c r="Q1295" s="267"/>
      <c r="R1295" s="268"/>
      <c r="S1295" s="267"/>
      <c r="T1295" s="268"/>
      <c r="U1295" s="267"/>
      <c r="V1295" s="220"/>
      <c r="W1295" s="220"/>
      <c r="X1295" s="220"/>
      <c r="Y1295" s="220"/>
      <c r="Z1295" s="220"/>
      <c r="AA1295" s="220"/>
      <c r="AB1295" s="220"/>
      <c r="AC1295" s="220"/>
      <c r="AD1295" s="220"/>
    </row>
    <row r="1296" spans="1:30" ht="15" customHeight="1">
      <c r="A1296" s="71"/>
      <c r="B1296" s="40"/>
      <c r="C1296" s="80" t="s">
        <v>147</v>
      </c>
      <c r="D1296" s="320"/>
      <c r="E1296" s="266"/>
      <c r="F1296" s="266"/>
      <c r="G1296" s="266"/>
      <c r="H1296" s="266"/>
      <c r="I1296" s="266"/>
      <c r="J1296" s="266"/>
      <c r="K1296" s="266"/>
      <c r="L1296" s="266"/>
      <c r="M1296" s="266"/>
      <c r="N1296" s="266"/>
      <c r="O1296" s="267"/>
      <c r="P1296" s="268"/>
      <c r="Q1296" s="267"/>
      <c r="R1296" s="268"/>
      <c r="S1296" s="267"/>
      <c r="T1296" s="268"/>
      <c r="U1296" s="267"/>
      <c r="V1296" s="220"/>
      <c r="W1296" s="220"/>
      <c r="X1296" s="220"/>
      <c r="Y1296" s="220"/>
      <c r="Z1296" s="220"/>
      <c r="AA1296" s="220"/>
      <c r="AB1296" s="220"/>
      <c r="AC1296" s="220"/>
      <c r="AD1296" s="220"/>
    </row>
    <row r="1297" spans="1:37" ht="15" customHeight="1">
      <c r="A1297" s="71"/>
      <c r="B1297" s="40"/>
      <c r="C1297" s="80" t="s">
        <v>148</v>
      </c>
      <c r="D1297" s="320"/>
      <c r="E1297" s="266"/>
      <c r="F1297" s="266"/>
      <c r="G1297" s="266"/>
      <c r="H1297" s="266"/>
      <c r="I1297" s="266"/>
      <c r="J1297" s="266"/>
      <c r="K1297" s="266"/>
      <c r="L1297" s="266"/>
      <c r="M1297" s="266"/>
      <c r="N1297" s="266"/>
      <c r="O1297" s="267"/>
      <c r="P1297" s="268"/>
      <c r="Q1297" s="267"/>
      <c r="R1297" s="268"/>
      <c r="S1297" s="267"/>
      <c r="T1297" s="268"/>
      <c r="U1297" s="267"/>
      <c r="V1297" s="220"/>
      <c r="W1297" s="220"/>
      <c r="X1297" s="220"/>
      <c r="Y1297" s="220"/>
      <c r="Z1297" s="220"/>
      <c r="AA1297" s="220"/>
      <c r="AB1297" s="220"/>
      <c r="AC1297" s="220"/>
      <c r="AD1297" s="220"/>
    </row>
    <row r="1298" spans="1:37" ht="15" customHeight="1">
      <c r="A1298" s="71"/>
      <c r="B1298" s="40"/>
      <c r="C1298" s="80" t="s">
        <v>149</v>
      </c>
      <c r="D1298" s="320"/>
      <c r="E1298" s="266"/>
      <c r="F1298" s="266"/>
      <c r="G1298" s="266"/>
      <c r="H1298" s="266"/>
      <c r="I1298" s="266"/>
      <c r="J1298" s="266"/>
      <c r="K1298" s="266"/>
      <c r="L1298" s="266"/>
      <c r="M1298" s="266"/>
      <c r="N1298" s="266"/>
      <c r="O1298" s="267"/>
      <c r="P1298" s="268"/>
      <c r="Q1298" s="267"/>
      <c r="R1298" s="268"/>
      <c r="S1298" s="267"/>
      <c r="T1298" s="268"/>
      <c r="U1298" s="267"/>
      <c r="V1298" s="220"/>
      <c r="W1298" s="220"/>
      <c r="X1298" s="220"/>
      <c r="Y1298" s="220"/>
      <c r="Z1298" s="220"/>
      <c r="AA1298" s="220"/>
      <c r="AB1298" s="220"/>
      <c r="AC1298" s="220"/>
      <c r="AD1298" s="220"/>
    </row>
    <row r="1299" spans="1:37" ht="15" customHeight="1">
      <c r="A1299" s="71"/>
      <c r="B1299" s="40"/>
      <c r="C1299" s="80" t="s">
        <v>150</v>
      </c>
      <c r="D1299" s="320"/>
      <c r="E1299" s="266"/>
      <c r="F1299" s="266"/>
      <c r="G1299" s="266"/>
      <c r="H1299" s="266"/>
      <c r="I1299" s="266"/>
      <c r="J1299" s="266"/>
      <c r="K1299" s="266"/>
      <c r="L1299" s="266"/>
      <c r="M1299" s="266"/>
      <c r="N1299" s="266"/>
      <c r="O1299" s="267"/>
      <c r="P1299" s="268"/>
      <c r="Q1299" s="267"/>
      <c r="R1299" s="268"/>
      <c r="S1299" s="267"/>
      <c r="T1299" s="268"/>
      <c r="U1299" s="267"/>
      <c r="V1299" s="220"/>
      <c r="W1299" s="220"/>
      <c r="X1299" s="220"/>
      <c r="Y1299" s="220"/>
      <c r="Z1299" s="220"/>
      <c r="AA1299" s="220"/>
      <c r="AB1299" s="220"/>
      <c r="AC1299" s="220"/>
      <c r="AD1299" s="220"/>
    </row>
    <row r="1300" spans="1:37" ht="15" customHeight="1">
      <c r="A1300" s="71"/>
      <c r="B1300" s="40"/>
      <c r="C1300" s="80" t="s">
        <v>151</v>
      </c>
      <c r="D1300" s="320"/>
      <c r="E1300" s="266"/>
      <c r="F1300" s="266"/>
      <c r="G1300" s="266"/>
      <c r="H1300" s="266"/>
      <c r="I1300" s="266"/>
      <c r="J1300" s="266"/>
      <c r="K1300" s="266"/>
      <c r="L1300" s="266"/>
      <c r="M1300" s="266"/>
      <c r="N1300" s="266"/>
      <c r="O1300" s="267"/>
      <c r="P1300" s="268"/>
      <c r="Q1300" s="267"/>
      <c r="R1300" s="268"/>
      <c r="S1300" s="267"/>
      <c r="T1300" s="268"/>
      <c r="U1300" s="267"/>
      <c r="V1300" s="220"/>
      <c r="W1300" s="220"/>
      <c r="X1300" s="220"/>
      <c r="Y1300" s="220"/>
      <c r="Z1300" s="220"/>
      <c r="AA1300" s="220"/>
      <c r="AB1300" s="220"/>
      <c r="AC1300" s="220"/>
      <c r="AD1300" s="220"/>
    </row>
    <row r="1301" spans="1:37" ht="15" customHeight="1">
      <c r="A1301" s="71"/>
      <c r="B1301" s="40"/>
      <c r="C1301" s="80" t="s">
        <v>152</v>
      </c>
      <c r="D1301" s="320"/>
      <c r="E1301" s="266"/>
      <c r="F1301" s="266"/>
      <c r="G1301" s="266"/>
      <c r="H1301" s="266"/>
      <c r="I1301" s="266"/>
      <c r="J1301" s="266"/>
      <c r="K1301" s="266"/>
      <c r="L1301" s="266"/>
      <c r="M1301" s="266"/>
      <c r="N1301" s="266"/>
      <c r="O1301" s="267"/>
      <c r="P1301" s="268"/>
      <c r="Q1301" s="267"/>
      <c r="R1301" s="268"/>
      <c r="S1301" s="267"/>
      <c r="T1301" s="268"/>
      <c r="U1301" s="267"/>
      <c r="V1301" s="220"/>
      <c r="W1301" s="220"/>
      <c r="X1301" s="220"/>
      <c r="Y1301" s="220"/>
      <c r="Z1301" s="220"/>
      <c r="AA1301" s="220"/>
      <c r="AB1301" s="220"/>
      <c r="AC1301" s="220"/>
      <c r="AD1301" s="220"/>
    </row>
    <row r="1302" spans="1:37" ht="15" customHeight="1">
      <c r="A1302" s="71"/>
      <c r="B1302" s="15"/>
      <c r="C1302" s="80" t="s">
        <v>153</v>
      </c>
      <c r="D1302" s="320"/>
      <c r="E1302" s="266"/>
      <c r="F1302" s="266"/>
      <c r="G1302" s="266"/>
      <c r="H1302" s="266"/>
      <c r="I1302" s="266"/>
      <c r="J1302" s="266"/>
      <c r="K1302" s="266"/>
      <c r="L1302" s="266"/>
      <c r="M1302" s="266"/>
      <c r="N1302" s="266"/>
      <c r="O1302" s="267"/>
      <c r="P1302" s="268"/>
      <c r="Q1302" s="267"/>
      <c r="R1302" s="268"/>
      <c r="S1302" s="267"/>
      <c r="T1302" s="268"/>
      <c r="U1302" s="267"/>
      <c r="V1302" s="220"/>
      <c r="W1302" s="220"/>
      <c r="X1302" s="220"/>
      <c r="Y1302" s="220"/>
      <c r="Z1302" s="220"/>
      <c r="AA1302" s="220"/>
      <c r="AB1302" s="220"/>
      <c r="AC1302" s="220"/>
      <c r="AD1302" s="220"/>
    </row>
    <row r="1303" spans="1:37" ht="15" customHeight="1">
      <c r="A1303" s="71"/>
      <c r="B1303" s="15"/>
      <c r="C1303" s="80" t="s">
        <v>154</v>
      </c>
      <c r="D1303" s="320"/>
      <c r="E1303" s="266"/>
      <c r="F1303" s="266"/>
      <c r="G1303" s="266"/>
      <c r="H1303" s="266"/>
      <c r="I1303" s="266"/>
      <c r="J1303" s="266"/>
      <c r="K1303" s="266"/>
      <c r="L1303" s="266"/>
      <c r="M1303" s="266"/>
      <c r="N1303" s="266"/>
      <c r="O1303" s="267"/>
      <c r="P1303" s="268"/>
      <c r="Q1303" s="267"/>
      <c r="R1303" s="268"/>
      <c r="S1303" s="267"/>
      <c r="T1303" s="268"/>
      <c r="U1303" s="267"/>
      <c r="V1303" s="220"/>
      <c r="W1303" s="220"/>
      <c r="X1303" s="220"/>
      <c r="Y1303" s="220"/>
      <c r="Z1303" s="220"/>
      <c r="AA1303" s="220"/>
      <c r="AB1303" s="220"/>
      <c r="AC1303" s="220"/>
      <c r="AD1303" s="220"/>
    </row>
    <row r="1304" spans="1:37" ht="15" customHeight="1">
      <c r="A1304" s="71"/>
      <c r="B1304" s="15"/>
      <c r="C1304" s="80" t="s">
        <v>155</v>
      </c>
      <c r="D1304" s="320"/>
      <c r="E1304" s="266"/>
      <c r="F1304" s="266"/>
      <c r="G1304" s="266"/>
      <c r="H1304" s="266"/>
      <c r="I1304" s="266"/>
      <c r="J1304" s="266"/>
      <c r="K1304" s="266"/>
      <c r="L1304" s="266"/>
      <c r="M1304" s="266"/>
      <c r="N1304" s="266"/>
      <c r="O1304" s="267"/>
      <c r="P1304" s="268"/>
      <c r="Q1304" s="267"/>
      <c r="R1304" s="268"/>
      <c r="S1304" s="267"/>
      <c r="T1304" s="268"/>
      <c r="U1304" s="267"/>
      <c r="V1304" s="220"/>
      <c r="W1304" s="220"/>
      <c r="X1304" s="220"/>
      <c r="Y1304" s="220"/>
      <c r="Z1304" s="220"/>
      <c r="AA1304" s="220"/>
      <c r="AB1304" s="220"/>
      <c r="AC1304" s="220"/>
      <c r="AD1304" s="220"/>
    </row>
    <row r="1305" spans="1:37" ht="15" customHeight="1">
      <c r="A1305" s="71"/>
      <c r="B1305" s="15"/>
      <c r="C1305" s="15"/>
      <c r="D1305" s="15"/>
      <c r="E1305" s="15"/>
      <c r="F1305" s="15"/>
      <c r="G1305" s="15"/>
      <c r="H1305" s="15"/>
      <c r="I1305" s="15"/>
      <c r="J1305" s="105"/>
      <c r="K1305" s="82"/>
      <c r="L1305" s="81"/>
      <c r="M1305" s="202"/>
      <c r="N1305" s="202"/>
      <c r="O1305" s="81" t="s">
        <v>211</v>
      </c>
      <c r="P1305" s="268">
        <f>IF(AND(SUM(P1280:P1304)=0,COUNTIF(P1280:P1304,"NS")&gt;0),"NS",IF(AND(SUM(P1280:P1304)=0, COUNTIF(P1280:P1304,"NA")&gt;0),"NA",SUM(P1280:P1304)))</f>
        <v>0</v>
      </c>
      <c r="Q1305" s="267"/>
      <c r="R1305" s="268">
        <f>IF(AND(SUM(R1280:R1304)=0,COUNTIF(R1280:R1304,"NS")&gt;0),"NS",IF(AND(SUM(R1280:R1304)=0, COUNTIF(R1280:R1304,"NA")&gt;0),"NA",SUM(R1280:R1304)))</f>
        <v>0</v>
      </c>
      <c r="S1305" s="267"/>
      <c r="T1305" s="268">
        <f>IF(AND(SUM(T1280:T1304)=0,COUNTIF(T1280:T1304,"NS")&gt;0),"NS",IF(AND(SUM(T1280:T1304)=0, COUNTIF(T1280:T1304,"NA")&gt;0),"NA",SUM(T1280:T1304)))</f>
        <v>0</v>
      </c>
      <c r="U1305" s="267"/>
      <c r="V1305" s="220">
        <f t="shared" ref="V1305:AD1305" si="2">IF(AND(SUM(V1280:V1304)=0,COUNTIF(V1280:V1304,"NS")&gt;0),"NS",IF(AND(SUM(V1280:V1304)=0, COUNTIF(V1280:V1304,"NA")&gt;0),"NA",SUM(V1280:V1304)))</f>
        <v>0</v>
      </c>
      <c r="W1305" s="220">
        <f t="shared" si="2"/>
        <v>0</v>
      </c>
      <c r="X1305" s="220">
        <f t="shared" si="2"/>
        <v>0</v>
      </c>
      <c r="Y1305" s="220">
        <f t="shared" si="2"/>
        <v>0</v>
      </c>
      <c r="Z1305" s="220">
        <f t="shared" si="2"/>
        <v>0</v>
      </c>
      <c r="AA1305" s="220">
        <f t="shared" si="2"/>
        <v>0</v>
      </c>
      <c r="AB1305" s="220">
        <f t="shared" si="2"/>
        <v>0</v>
      </c>
      <c r="AC1305" s="220">
        <f t="shared" si="2"/>
        <v>0</v>
      </c>
      <c r="AD1305" s="220">
        <f t="shared" si="2"/>
        <v>0</v>
      </c>
    </row>
    <row r="1306" spans="1:37" ht="15" customHeight="1">
      <c r="A1306" s="83"/>
      <c r="B1306" s="15"/>
      <c r="C1306" s="15"/>
      <c r="D1306" s="15"/>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F1306">
        <f>IF(SUM(AF1280:AF1305,AP1280:AP1305,AZ1280:AZ1305,BJ1280:BJ1305,BT1280:BT1305,CD1280:CD1305,CN1280:CN1305,CX1280:CX1305,DH1280:DH1305,DR1280:DR1305,EB1280:EB1305,EL1280:EL1305,EV1280:EV1305,FF1280:FF1305)&gt;0,1,0)</f>
        <v>0</v>
      </c>
      <c r="AG1306">
        <f>IF(SUM(AG1280:AG1305,AQ1280:AQ1305,BA1280:BA1305,BK1280:BK1305,BU1280:BU1305,CE1280:CE1305,CO1280:CO1305,CY1280:CY1305,DI1280:DI1305,DS1280:DS1305,EC1280:EC1305,EM1280:EM1305,EW1280:EW1305,FG1280:FG1305)&gt;0,2,0)</f>
        <v>0</v>
      </c>
      <c r="AH1306">
        <f>IF(SUM(AH1280:AH1305,AR1280:AR1305,BB1280:BB1305,BL1280:BL1305,BV1280:BV1305,CF1280:CF1305,CP1280:CP1305,CZ1280:CZ1305,DJ1280:DJ1305,DT1280:DT1305,ED1280:ED1305,EN1280:EN1305,EX1280:EX1305,FH1280:FH1305)&gt;0,4,0)</f>
        <v>0</v>
      </c>
      <c r="AI1306">
        <f>IF(SUM(AI1280:AI1305,AS1280:AS1305,BC1280:BC1305,BM1280:BM1305,BW1280:BW1305,CG1280:CG1305,CQ1280:CQ1305,DA1280:DA1305,DK1280:DK1305,DU1280:DU1305,EE1280:EE1305,EO1280:EO1305,EY1280:EY1305,FI1280:FI1305)&gt;0,4,0)</f>
        <v>0</v>
      </c>
      <c r="AJ1306">
        <f>IF(SUM(AJ1280:AJ1305,AT1280:AT1305,BD1280:BD1305,BN1280:BN1305,BX1280:BX1305,CH1280:CH1305,CR1280:CR1305,DB1280:DB1305,DL1280:DL1305,DV1280:DV1305,EF1280:EF1305,EP1280:EP1305,EZ1280:EZ1305,FJ1280:FJ1305)&gt;0,5,0)</f>
        <v>0</v>
      </c>
      <c r="AK1306">
        <f>IF(SUM(AK1280:AK1305,AU1280:AU1305,BE1280:BE1305,BO1280:BO1305,BY1280:BY1305,CI1280:CI1305,CS1280:CS1305,DC1280:DC1305,DM1280:DM1305,DW1280:DW1305,EG1280:EG1305,EQ1280:EQ1305,FA1280:FA1305,FK1280:FK1305)&gt;0,6,0)</f>
        <v>0</v>
      </c>
    </row>
    <row r="1307" spans="1:37" ht="15" customHeight="1">
      <c r="A1307" s="71"/>
      <c r="B1307" s="15"/>
      <c r="C1307" s="15"/>
      <c r="D1307" s="15"/>
      <c r="E1307" s="15"/>
      <c r="F1307" s="15"/>
      <c r="G1307" s="15"/>
      <c r="H1307" s="15"/>
      <c r="I1307" s="15"/>
      <c r="J1307" s="15"/>
      <c r="K1307" s="15"/>
      <c r="L1307" s="15"/>
      <c r="M1307" s="15"/>
      <c r="N1307" s="15"/>
      <c r="O1307" s="15"/>
      <c r="P1307" s="15"/>
      <c r="Q1307" s="15"/>
      <c r="R1307" s="15"/>
      <c r="S1307" s="15"/>
      <c r="T1307" s="15"/>
      <c r="U1307" s="15"/>
      <c r="V1307" s="15"/>
      <c r="W1307" s="15"/>
      <c r="X1307" s="15"/>
      <c r="Y1307" s="15"/>
      <c r="Z1307" s="15"/>
      <c r="AA1307" s="403" t="s">
        <v>820</v>
      </c>
      <c r="AB1307" s="272"/>
      <c r="AC1307" s="272"/>
      <c r="AD1307" s="272"/>
      <c r="AH1307">
        <f>SUM(AF1306:AH1306)</f>
        <v>0</v>
      </c>
      <c r="AK1307">
        <f>SUM(AI1306:AK1306)</f>
        <v>0</v>
      </c>
    </row>
    <row r="1308" spans="1:37" ht="24" customHeight="1">
      <c r="A1308" s="71"/>
      <c r="B1308" s="15"/>
      <c r="C1308" s="265" t="s">
        <v>185</v>
      </c>
      <c r="D1308" s="278"/>
      <c r="E1308" s="278"/>
      <c r="F1308" s="279"/>
      <c r="G1308" s="265" t="s">
        <v>816</v>
      </c>
      <c r="H1308" s="266"/>
      <c r="I1308" s="266"/>
      <c r="J1308" s="266"/>
      <c r="K1308" s="266"/>
      <c r="L1308" s="266"/>
      <c r="M1308" s="266"/>
      <c r="N1308" s="266"/>
      <c r="O1308" s="266"/>
      <c r="P1308" s="266"/>
      <c r="Q1308" s="266"/>
      <c r="R1308" s="266"/>
      <c r="S1308" s="266"/>
      <c r="T1308" s="266"/>
      <c r="U1308" s="266"/>
      <c r="V1308" s="266"/>
      <c r="W1308" s="266"/>
      <c r="X1308" s="266"/>
      <c r="Y1308" s="266"/>
      <c r="Z1308" s="266"/>
      <c r="AA1308" s="266"/>
      <c r="AB1308" s="266"/>
      <c r="AC1308" s="266"/>
      <c r="AD1308" s="267"/>
      <c r="AH1308" t="e">
        <f ca="1">CAMBIAR(AH1307,0,"",1,"El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08" t="e">
        <f ca="1">CAMBIAR(AK1307,0,"",4,"Hay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09" spans="1:37" ht="15" customHeight="1">
      <c r="A1309" s="71"/>
      <c r="B1309" s="15"/>
      <c r="C1309" s="280"/>
      <c r="D1309" s="256"/>
      <c r="E1309" s="256"/>
      <c r="F1309" s="281"/>
      <c r="G1309" s="331" t="s">
        <v>821</v>
      </c>
      <c r="H1309" s="278"/>
      <c r="I1309" s="279"/>
      <c r="J1309" s="268" t="s">
        <v>822</v>
      </c>
      <c r="K1309" s="266"/>
      <c r="L1309" s="266"/>
      <c r="M1309" s="266"/>
      <c r="N1309" s="266"/>
      <c r="O1309" s="266"/>
      <c r="P1309" s="266"/>
      <c r="Q1309" s="266"/>
      <c r="R1309" s="267"/>
      <c r="S1309" s="331" t="s">
        <v>823</v>
      </c>
      <c r="T1309" s="278"/>
      <c r="U1309" s="279"/>
      <c r="V1309" s="331" t="s">
        <v>824</v>
      </c>
      <c r="W1309" s="278"/>
      <c r="X1309" s="279"/>
      <c r="Y1309" s="331" t="s">
        <v>825</v>
      </c>
      <c r="Z1309" s="278"/>
      <c r="AA1309" s="279"/>
      <c r="AB1309" s="331" t="s">
        <v>826</v>
      </c>
      <c r="AC1309" s="278"/>
      <c r="AD1309" s="279"/>
    </row>
    <row r="1310" spans="1:37" ht="72" customHeight="1">
      <c r="A1310" s="71"/>
      <c r="B1310" s="15"/>
      <c r="C1310" s="280"/>
      <c r="D1310" s="256"/>
      <c r="E1310" s="256"/>
      <c r="F1310" s="281"/>
      <c r="G1310" s="282"/>
      <c r="H1310" s="272"/>
      <c r="I1310" s="283"/>
      <c r="J1310" s="331" t="s">
        <v>827</v>
      </c>
      <c r="K1310" s="266"/>
      <c r="L1310" s="267"/>
      <c r="M1310" s="331" t="s">
        <v>828</v>
      </c>
      <c r="N1310" s="266"/>
      <c r="O1310" s="267"/>
      <c r="P1310" s="331" t="s">
        <v>829</v>
      </c>
      <c r="Q1310" s="266"/>
      <c r="R1310" s="267"/>
      <c r="S1310" s="282"/>
      <c r="T1310" s="272"/>
      <c r="U1310" s="283"/>
      <c r="V1310" s="282"/>
      <c r="W1310" s="272"/>
      <c r="X1310" s="283"/>
      <c r="Y1310" s="282"/>
      <c r="Z1310" s="272"/>
      <c r="AA1310" s="283"/>
      <c r="AB1310" s="282"/>
      <c r="AC1310" s="272"/>
      <c r="AD1310" s="283"/>
    </row>
    <row r="1311" spans="1:37" ht="48" customHeight="1">
      <c r="A1311" s="71"/>
      <c r="B1311" s="15"/>
      <c r="C1311" s="282"/>
      <c r="D1311" s="272"/>
      <c r="E1311" s="272"/>
      <c r="F1311" s="283"/>
      <c r="G1311" s="234" t="s">
        <v>234</v>
      </c>
      <c r="H1311" s="219" t="s">
        <v>202</v>
      </c>
      <c r="I1311" s="219" t="s">
        <v>203</v>
      </c>
      <c r="J1311" s="234" t="s">
        <v>234</v>
      </c>
      <c r="K1311" s="219" t="s">
        <v>202</v>
      </c>
      <c r="L1311" s="219" t="s">
        <v>203</v>
      </c>
      <c r="M1311" s="234" t="s">
        <v>234</v>
      </c>
      <c r="N1311" s="219" t="s">
        <v>202</v>
      </c>
      <c r="O1311" s="219" t="s">
        <v>203</v>
      </c>
      <c r="P1311" s="234" t="s">
        <v>234</v>
      </c>
      <c r="Q1311" s="219" t="s">
        <v>202</v>
      </c>
      <c r="R1311" s="219" t="s">
        <v>203</v>
      </c>
      <c r="S1311" s="234" t="s">
        <v>234</v>
      </c>
      <c r="T1311" s="219" t="s">
        <v>202</v>
      </c>
      <c r="U1311" s="219" t="s">
        <v>203</v>
      </c>
      <c r="V1311" s="234" t="s">
        <v>234</v>
      </c>
      <c r="W1311" s="219" t="s">
        <v>202</v>
      </c>
      <c r="X1311" s="219" t="s">
        <v>203</v>
      </c>
      <c r="Y1311" s="234" t="s">
        <v>234</v>
      </c>
      <c r="Z1311" s="219" t="s">
        <v>202</v>
      </c>
      <c r="AA1311" s="219" t="s">
        <v>203</v>
      </c>
      <c r="AB1311" s="234" t="s">
        <v>234</v>
      </c>
      <c r="AC1311" s="219" t="s">
        <v>202</v>
      </c>
      <c r="AD1311" s="219" t="s">
        <v>203</v>
      </c>
    </row>
    <row r="1312" spans="1:37" ht="15" customHeight="1">
      <c r="A1312" s="71"/>
      <c r="B1312" s="90"/>
      <c r="C1312" s="206" t="s">
        <v>131</v>
      </c>
      <c r="D1312" s="320"/>
      <c r="E1312" s="266"/>
      <c r="F1312" s="267"/>
      <c r="G1312" s="220"/>
      <c r="H1312" s="220"/>
      <c r="I1312" s="220"/>
      <c r="J1312" s="220"/>
      <c r="K1312" s="220"/>
      <c r="L1312" s="220"/>
      <c r="M1312" s="220"/>
      <c r="N1312" s="220"/>
      <c r="O1312" s="220"/>
      <c r="P1312" s="220"/>
      <c r="Q1312" s="220"/>
      <c r="R1312" s="220"/>
      <c r="S1312" s="220"/>
      <c r="T1312" s="220"/>
      <c r="U1312" s="220"/>
      <c r="V1312" s="220"/>
      <c r="W1312" s="220"/>
      <c r="X1312" s="220"/>
      <c r="Y1312" s="220"/>
      <c r="Z1312" s="220"/>
      <c r="AA1312" s="220"/>
      <c r="AB1312" s="220"/>
      <c r="AC1312" s="220"/>
      <c r="AD1312" s="220"/>
    </row>
    <row r="1313" spans="1:30" ht="15" customHeight="1">
      <c r="A1313" s="71"/>
      <c r="B1313" s="90"/>
      <c r="C1313" s="206" t="s">
        <v>132</v>
      </c>
      <c r="D1313" s="320"/>
      <c r="E1313" s="266"/>
      <c r="F1313" s="267"/>
      <c r="G1313" s="220"/>
      <c r="H1313" s="220"/>
      <c r="I1313" s="220"/>
      <c r="J1313" s="220"/>
      <c r="K1313" s="220"/>
      <c r="L1313" s="220"/>
      <c r="M1313" s="220"/>
      <c r="N1313" s="220"/>
      <c r="O1313" s="220"/>
      <c r="P1313" s="220"/>
      <c r="Q1313" s="220"/>
      <c r="R1313" s="220"/>
      <c r="S1313" s="220"/>
      <c r="T1313" s="220"/>
      <c r="U1313" s="220"/>
      <c r="V1313" s="220"/>
      <c r="W1313" s="220"/>
      <c r="X1313" s="220"/>
      <c r="Y1313" s="220"/>
      <c r="Z1313" s="220"/>
      <c r="AA1313" s="220"/>
      <c r="AB1313" s="220"/>
      <c r="AC1313" s="220"/>
      <c r="AD1313" s="220"/>
    </row>
    <row r="1314" spans="1:30" ht="15" customHeight="1">
      <c r="A1314" s="71"/>
      <c r="B1314" s="90"/>
      <c r="C1314" s="206" t="s">
        <v>133</v>
      </c>
      <c r="D1314" s="320"/>
      <c r="E1314" s="266"/>
      <c r="F1314" s="267"/>
      <c r="G1314" s="220"/>
      <c r="H1314" s="220"/>
      <c r="I1314" s="220"/>
      <c r="J1314" s="220"/>
      <c r="K1314" s="220"/>
      <c r="L1314" s="220"/>
      <c r="M1314" s="220"/>
      <c r="N1314" s="220"/>
      <c r="O1314" s="220"/>
      <c r="P1314" s="220"/>
      <c r="Q1314" s="220"/>
      <c r="R1314" s="220"/>
      <c r="S1314" s="220"/>
      <c r="T1314" s="220"/>
      <c r="U1314" s="220"/>
      <c r="V1314" s="220"/>
      <c r="W1314" s="220"/>
      <c r="X1314" s="220"/>
      <c r="Y1314" s="220"/>
      <c r="Z1314" s="220"/>
      <c r="AA1314" s="220"/>
      <c r="AB1314" s="220"/>
      <c r="AC1314" s="220"/>
      <c r="AD1314" s="220"/>
    </row>
    <row r="1315" spans="1:30" ht="15" customHeight="1">
      <c r="A1315" s="71"/>
      <c r="B1315" s="90"/>
      <c r="C1315" s="206" t="s">
        <v>134</v>
      </c>
      <c r="D1315" s="320"/>
      <c r="E1315" s="266"/>
      <c r="F1315" s="267"/>
      <c r="G1315" s="220"/>
      <c r="H1315" s="220"/>
      <c r="I1315" s="220"/>
      <c r="J1315" s="220"/>
      <c r="K1315" s="220"/>
      <c r="L1315" s="220"/>
      <c r="M1315" s="220"/>
      <c r="N1315" s="220"/>
      <c r="O1315" s="220"/>
      <c r="P1315" s="220"/>
      <c r="Q1315" s="220"/>
      <c r="R1315" s="220"/>
      <c r="S1315" s="220"/>
      <c r="T1315" s="220"/>
      <c r="U1315" s="220"/>
      <c r="V1315" s="220"/>
      <c r="W1315" s="220"/>
      <c r="X1315" s="220"/>
      <c r="Y1315" s="220"/>
      <c r="Z1315" s="220"/>
      <c r="AA1315" s="220"/>
      <c r="AB1315" s="220"/>
      <c r="AC1315" s="220"/>
      <c r="AD1315" s="220"/>
    </row>
    <row r="1316" spans="1:30" ht="15" customHeight="1">
      <c r="A1316" s="71"/>
      <c r="B1316" s="90"/>
      <c r="C1316" s="206" t="s">
        <v>135</v>
      </c>
      <c r="D1316" s="320"/>
      <c r="E1316" s="266"/>
      <c r="F1316" s="267"/>
      <c r="G1316" s="220"/>
      <c r="H1316" s="220"/>
      <c r="I1316" s="220"/>
      <c r="J1316" s="220"/>
      <c r="K1316" s="220"/>
      <c r="L1316" s="220"/>
      <c r="M1316" s="220"/>
      <c r="N1316" s="220"/>
      <c r="O1316" s="220"/>
      <c r="P1316" s="220"/>
      <c r="Q1316" s="220"/>
      <c r="R1316" s="220"/>
      <c r="S1316" s="220"/>
      <c r="T1316" s="220"/>
      <c r="U1316" s="220"/>
      <c r="V1316" s="220"/>
      <c r="W1316" s="220"/>
      <c r="X1316" s="220"/>
      <c r="Y1316" s="220"/>
      <c r="Z1316" s="220"/>
      <c r="AA1316" s="220"/>
      <c r="AB1316" s="220"/>
      <c r="AC1316" s="220"/>
      <c r="AD1316" s="220"/>
    </row>
    <row r="1317" spans="1:30" ht="15" customHeight="1">
      <c r="A1317" s="71"/>
      <c r="B1317" s="90"/>
      <c r="C1317" s="206" t="s">
        <v>136</v>
      </c>
      <c r="D1317" s="320"/>
      <c r="E1317" s="266"/>
      <c r="F1317" s="267"/>
      <c r="G1317" s="220"/>
      <c r="H1317" s="220"/>
      <c r="I1317" s="220"/>
      <c r="J1317" s="220"/>
      <c r="K1317" s="220"/>
      <c r="L1317" s="220"/>
      <c r="M1317" s="220"/>
      <c r="N1317" s="220"/>
      <c r="O1317" s="220"/>
      <c r="P1317" s="220"/>
      <c r="Q1317" s="220"/>
      <c r="R1317" s="220"/>
      <c r="S1317" s="220"/>
      <c r="T1317" s="220"/>
      <c r="U1317" s="220"/>
      <c r="V1317" s="220"/>
      <c r="W1317" s="220"/>
      <c r="X1317" s="220"/>
      <c r="Y1317" s="220"/>
      <c r="Z1317" s="220"/>
      <c r="AA1317" s="220"/>
      <c r="AB1317" s="220"/>
      <c r="AC1317" s="220"/>
      <c r="AD1317" s="220"/>
    </row>
    <row r="1318" spans="1:30" ht="15" customHeight="1">
      <c r="A1318" s="71"/>
      <c r="B1318" s="90"/>
      <c r="C1318" s="206" t="s">
        <v>137</v>
      </c>
      <c r="D1318" s="320"/>
      <c r="E1318" s="266"/>
      <c r="F1318" s="267"/>
      <c r="G1318" s="220"/>
      <c r="H1318" s="220"/>
      <c r="I1318" s="220"/>
      <c r="J1318" s="220"/>
      <c r="K1318" s="220"/>
      <c r="L1318" s="220"/>
      <c r="M1318" s="220"/>
      <c r="N1318" s="220"/>
      <c r="O1318" s="220"/>
      <c r="P1318" s="220"/>
      <c r="Q1318" s="220"/>
      <c r="R1318" s="220"/>
      <c r="S1318" s="220"/>
      <c r="T1318" s="220"/>
      <c r="U1318" s="220"/>
      <c r="V1318" s="220"/>
      <c r="W1318" s="220"/>
      <c r="X1318" s="220"/>
      <c r="Y1318" s="220"/>
      <c r="Z1318" s="220"/>
      <c r="AA1318" s="220"/>
      <c r="AB1318" s="220"/>
      <c r="AC1318" s="220"/>
      <c r="AD1318" s="220"/>
    </row>
    <row r="1319" spans="1:30" ht="15" customHeight="1">
      <c r="A1319" s="71"/>
      <c r="B1319" s="90"/>
      <c r="C1319" s="206" t="s">
        <v>138</v>
      </c>
      <c r="D1319" s="320"/>
      <c r="E1319" s="266"/>
      <c r="F1319" s="267"/>
      <c r="G1319" s="220"/>
      <c r="H1319" s="220"/>
      <c r="I1319" s="220"/>
      <c r="J1319" s="220"/>
      <c r="K1319" s="220"/>
      <c r="L1319" s="220"/>
      <c r="M1319" s="220"/>
      <c r="N1319" s="220"/>
      <c r="O1319" s="220"/>
      <c r="P1319" s="220"/>
      <c r="Q1319" s="220"/>
      <c r="R1319" s="220"/>
      <c r="S1319" s="220"/>
      <c r="T1319" s="220"/>
      <c r="U1319" s="220"/>
      <c r="V1319" s="220"/>
      <c r="W1319" s="220"/>
      <c r="X1319" s="220"/>
      <c r="Y1319" s="220"/>
      <c r="Z1319" s="220"/>
      <c r="AA1319" s="220"/>
      <c r="AB1319" s="220"/>
      <c r="AC1319" s="220"/>
      <c r="AD1319" s="220"/>
    </row>
    <row r="1320" spans="1:30" ht="15" customHeight="1">
      <c r="A1320" s="71"/>
      <c r="B1320" s="90"/>
      <c r="C1320" s="206" t="s">
        <v>139</v>
      </c>
      <c r="D1320" s="320"/>
      <c r="E1320" s="266"/>
      <c r="F1320" s="267"/>
      <c r="G1320" s="220"/>
      <c r="H1320" s="220"/>
      <c r="I1320" s="220"/>
      <c r="J1320" s="220"/>
      <c r="K1320" s="220"/>
      <c r="L1320" s="220"/>
      <c r="M1320" s="220"/>
      <c r="N1320" s="220"/>
      <c r="O1320" s="220"/>
      <c r="P1320" s="220"/>
      <c r="Q1320" s="220"/>
      <c r="R1320" s="220"/>
      <c r="S1320" s="220"/>
      <c r="T1320" s="220"/>
      <c r="U1320" s="220"/>
      <c r="V1320" s="220"/>
      <c r="W1320" s="220"/>
      <c r="X1320" s="220"/>
      <c r="Y1320" s="220"/>
      <c r="Z1320" s="220"/>
      <c r="AA1320" s="220"/>
      <c r="AB1320" s="220"/>
      <c r="AC1320" s="220"/>
      <c r="AD1320" s="220"/>
    </row>
    <row r="1321" spans="1:30" ht="15" customHeight="1">
      <c r="A1321" s="71"/>
      <c r="B1321" s="90"/>
      <c r="C1321" s="206" t="s">
        <v>140</v>
      </c>
      <c r="D1321" s="320"/>
      <c r="E1321" s="266"/>
      <c r="F1321" s="267"/>
      <c r="G1321" s="220"/>
      <c r="H1321" s="220"/>
      <c r="I1321" s="220"/>
      <c r="J1321" s="220"/>
      <c r="K1321" s="220"/>
      <c r="L1321" s="220"/>
      <c r="M1321" s="220"/>
      <c r="N1321" s="220"/>
      <c r="O1321" s="220"/>
      <c r="P1321" s="220"/>
      <c r="Q1321" s="220"/>
      <c r="R1321" s="220"/>
      <c r="S1321" s="220"/>
      <c r="T1321" s="220"/>
      <c r="U1321" s="220"/>
      <c r="V1321" s="220"/>
      <c r="W1321" s="220"/>
      <c r="X1321" s="220"/>
      <c r="Y1321" s="220"/>
      <c r="Z1321" s="220"/>
      <c r="AA1321" s="220"/>
      <c r="AB1321" s="220"/>
      <c r="AC1321" s="220"/>
      <c r="AD1321" s="220"/>
    </row>
    <row r="1322" spans="1:30" ht="15" customHeight="1">
      <c r="A1322" s="71"/>
      <c r="B1322" s="90"/>
      <c r="C1322" s="206" t="s">
        <v>141</v>
      </c>
      <c r="D1322" s="320"/>
      <c r="E1322" s="266"/>
      <c r="F1322" s="267"/>
      <c r="G1322" s="220"/>
      <c r="H1322" s="220"/>
      <c r="I1322" s="220"/>
      <c r="J1322" s="220"/>
      <c r="K1322" s="220"/>
      <c r="L1322" s="220"/>
      <c r="M1322" s="220"/>
      <c r="N1322" s="220"/>
      <c r="O1322" s="220"/>
      <c r="P1322" s="220"/>
      <c r="Q1322" s="220"/>
      <c r="R1322" s="220"/>
      <c r="S1322" s="220"/>
      <c r="T1322" s="220"/>
      <c r="U1322" s="220"/>
      <c r="V1322" s="220"/>
      <c r="W1322" s="220"/>
      <c r="X1322" s="220"/>
      <c r="Y1322" s="220"/>
      <c r="Z1322" s="220"/>
      <c r="AA1322" s="220"/>
      <c r="AB1322" s="220"/>
      <c r="AC1322" s="220"/>
      <c r="AD1322" s="220"/>
    </row>
    <row r="1323" spans="1:30" ht="15" customHeight="1">
      <c r="A1323" s="71"/>
      <c r="B1323" s="90"/>
      <c r="C1323" s="206" t="s">
        <v>142</v>
      </c>
      <c r="D1323" s="320"/>
      <c r="E1323" s="266"/>
      <c r="F1323" s="267"/>
      <c r="G1323" s="220"/>
      <c r="H1323" s="220"/>
      <c r="I1323" s="220"/>
      <c r="J1323" s="220"/>
      <c r="K1323" s="220"/>
      <c r="L1323" s="220"/>
      <c r="M1323" s="220"/>
      <c r="N1323" s="220"/>
      <c r="O1323" s="220"/>
      <c r="P1323" s="220"/>
      <c r="Q1323" s="220"/>
      <c r="R1323" s="220"/>
      <c r="S1323" s="220"/>
      <c r="T1323" s="220"/>
      <c r="U1323" s="220"/>
      <c r="V1323" s="220"/>
      <c r="W1323" s="220"/>
      <c r="X1323" s="220"/>
      <c r="Y1323" s="220"/>
      <c r="Z1323" s="220"/>
      <c r="AA1323" s="220"/>
      <c r="AB1323" s="220"/>
      <c r="AC1323" s="220"/>
      <c r="AD1323" s="220"/>
    </row>
    <row r="1324" spans="1:30" ht="15" customHeight="1">
      <c r="A1324" s="71"/>
      <c r="B1324" s="90"/>
      <c r="C1324" s="206" t="s">
        <v>143</v>
      </c>
      <c r="D1324" s="320"/>
      <c r="E1324" s="266"/>
      <c r="F1324" s="267"/>
      <c r="G1324" s="220"/>
      <c r="H1324" s="220"/>
      <c r="I1324" s="220"/>
      <c r="J1324" s="220"/>
      <c r="K1324" s="220"/>
      <c r="L1324" s="220"/>
      <c r="M1324" s="220"/>
      <c r="N1324" s="220"/>
      <c r="O1324" s="220"/>
      <c r="P1324" s="220"/>
      <c r="Q1324" s="220"/>
      <c r="R1324" s="220"/>
      <c r="S1324" s="220"/>
      <c r="T1324" s="220"/>
      <c r="U1324" s="220"/>
      <c r="V1324" s="220"/>
      <c r="W1324" s="220"/>
      <c r="X1324" s="220"/>
      <c r="Y1324" s="220"/>
      <c r="Z1324" s="220"/>
      <c r="AA1324" s="220"/>
      <c r="AB1324" s="220"/>
      <c r="AC1324" s="220"/>
      <c r="AD1324" s="220"/>
    </row>
    <row r="1325" spans="1:30" ht="15" customHeight="1">
      <c r="A1325" s="71"/>
      <c r="B1325" s="90"/>
      <c r="C1325" s="206" t="s">
        <v>144</v>
      </c>
      <c r="D1325" s="320"/>
      <c r="E1325" s="266"/>
      <c r="F1325" s="267"/>
      <c r="G1325" s="220"/>
      <c r="H1325" s="220"/>
      <c r="I1325" s="220"/>
      <c r="J1325" s="220"/>
      <c r="K1325" s="220"/>
      <c r="L1325" s="220"/>
      <c r="M1325" s="220"/>
      <c r="N1325" s="220"/>
      <c r="O1325" s="220"/>
      <c r="P1325" s="220"/>
      <c r="Q1325" s="220"/>
      <c r="R1325" s="220"/>
      <c r="S1325" s="220"/>
      <c r="T1325" s="220"/>
      <c r="U1325" s="220"/>
      <c r="V1325" s="220"/>
      <c r="W1325" s="220"/>
      <c r="X1325" s="220"/>
      <c r="Y1325" s="220"/>
      <c r="Z1325" s="220"/>
      <c r="AA1325" s="220"/>
      <c r="AB1325" s="220"/>
      <c r="AC1325" s="220"/>
      <c r="AD1325" s="220"/>
    </row>
    <row r="1326" spans="1:30" ht="15" customHeight="1">
      <c r="A1326" s="71"/>
      <c r="B1326" s="90"/>
      <c r="C1326" s="206" t="s">
        <v>145</v>
      </c>
      <c r="D1326" s="320"/>
      <c r="E1326" s="266"/>
      <c r="F1326" s="267"/>
      <c r="G1326" s="220"/>
      <c r="H1326" s="220"/>
      <c r="I1326" s="220"/>
      <c r="J1326" s="220"/>
      <c r="K1326" s="220"/>
      <c r="L1326" s="220"/>
      <c r="M1326" s="220"/>
      <c r="N1326" s="220"/>
      <c r="O1326" s="220"/>
      <c r="P1326" s="220"/>
      <c r="Q1326" s="220"/>
      <c r="R1326" s="220"/>
      <c r="S1326" s="220"/>
      <c r="T1326" s="220"/>
      <c r="U1326" s="220"/>
      <c r="V1326" s="220"/>
      <c r="W1326" s="220"/>
      <c r="X1326" s="220"/>
      <c r="Y1326" s="220"/>
      <c r="Z1326" s="220"/>
      <c r="AA1326" s="220"/>
      <c r="AB1326" s="220"/>
      <c r="AC1326" s="220"/>
      <c r="AD1326" s="220"/>
    </row>
    <row r="1327" spans="1:30" ht="15" customHeight="1">
      <c r="A1327" s="71"/>
      <c r="B1327" s="90"/>
      <c r="C1327" s="206" t="s">
        <v>146</v>
      </c>
      <c r="D1327" s="320"/>
      <c r="E1327" s="266"/>
      <c r="F1327" s="267"/>
      <c r="G1327" s="220"/>
      <c r="H1327" s="220"/>
      <c r="I1327" s="220"/>
      <c r="J1327" s="220"/>
      <c r="K1327" s="220"/>
      <c r="L1327" s="220"/>
      <c r="M1327" s="220"/>
      <c r="N1327" s="220"/>
      <c r="O1327" s="220"/>
      <c r="P1327" s="220"/>
      <c r="Q1327" s="220"/>
      <c r="R1327" s="220"/>
      <c r="S1327" s="220"/>
      <c r="T1327" s="220"/>
      <c r="U1327" s="220"/>
      <c r="V1327" s="220"/>
      <c r="W1327" s="220"/>
      <c r="X1327" s="220"/>
      <c r="Y1327" s="220"/>
      <c r="Z1327" s="220"/>
      <c r="AA1327" s="220"/>
      <c r="AB1327" s="220"/>
      <c r="AC1327" s="220"/>
      <c r="AD1327" s="220"/>
    </row>
    <row r="1328" spans="1:30" ht="15" customHeight="1">
      <c r="A1328" s="71"/>
      <c r="B1328" s="90"/>
      <c r="C1328" s="206" t="s">
        <v>147</v>
      </c>
      <c r="D1328" s="320"/>
      <c r="E1328" s="266"/>
      <c r="F1328" s="267"/>
      <c r="G1328" s="220"/>
      <c r="H1328" s="220"/>
      <c r="I1328" s="220"/>
      <c r="J1328" s="220"/>
      <c r="K1328" s="220"/>
      <c r="L1328" s="220"/>
      <c r="M1328" s="220"/>
      <c r="N1328" s="220"/>
      <c r="O1328" s="220"/>
      <c r="P1328" s="220"/>
      <c r="Q1328" s="220"/>
      <c r="R1328" s="220"/>
      <c r="S1328" s="220"/>
      <c r="T1328" s="220"/>
      <c r="U1328" s="220"/>
      <c r="V1328" s="220"/>
      <c r="W1328" s="220"/>
      <c r="X1328" s="220"/>
      <c r="Y1328" s="220"/>
      <c r="Z1328" s="220"/>
      <c r="AA1328" s="220"/>
      <c r="AB1328" s="220"/>
      <c r="AC1328" s="220"/>
      <c r="AD1328" s="220"/>
    </row>
    <row r="1329" spans="1:30" ht="15" customHeight="1">
      <c r="A1329" s="71"/>
      <c r="B1329" s="90"/>
      <c r="C1329" s="206" t="s">
        <v>148</v>
      </c>
      <c r="D1329" s="320"/>
      <c r="E1329" s="266"/>
      <c r="F1329" s="267"/>
      <c r="G1329" s="220"/>
      <c r="H1329" s="220"/>
      <c r="I1329" s="220"/>
      <c r="J1329" s="220"/>
      <c r="K1329" s="220"/>
      <c r="L1329" s="220"/>
      <c r="M1329" s="220"/>
      <c r="N1329" s="220"/>
      <c r="O1329" s="220"/>
      <c r="P1329" s="220"/>
      <c r="Q1329" s="220"/>
      <c r="R1329" s="220"/>
      <c r="S1329" s="220"/>
      <c r="T1329" s="220"/>
      <c r="U1329" s="220"/>
      <c r="V1329" s="220"/>
      <c r="W1329" s="220"/>
      <c r="X1329" s="220"/>
      <c r="Y1329" s="220"/>
      <c r="Z1329" s="220"/>
      <c r="AA1329" s="220"/>
      <c r="AB1329" s="220"/>
      <c r="AC1329" s="220"/>
      <c r="AD1329" s="220"/>
    </row>
    <row r="1330" spans="1:30" ht="15" customHeight="1">
      <c r="A1330" s="71"/>
      <c r="B1330" s="90"/>
      <c r="C1330" s="206" t="s">
        <v>149</v>
      </c>
      <c r="D1330" s="320"/>
      <c r="E1330" s="266"/>
      <c r="F1330" s="267"/>
      <c r="G1330" s="220"/>
      <c r="H1330" s="220"/>
      <c r="I1330" s="220"/>
      <c r="J1330" s="220"/>
      <c r="K1330" s="220"/>
      <c r="L1330" s="220"/>
      <c r="M1330" s="220"/>
      <c r="N1330" s="220"/>
      <c r="O1330" s="220"/>
      <c r="P1330" s="220"/>
      <c r="Q1330" s="220"/>
      <c r="R1330" s="220"/>
      <c r="S1330" s="220"/>
      <c r="T1330" s="220"/>
      <c r="U1330" s="220"/>
      <c r="V1330" s="220"/>
      <c r="W1330" s="220"/>
      <c r="X1330" s="220"/>
      <c r="Y1330" s="220"/>
      <c r="Z1330" s="220"/>
      <c r="AA1330" s="220"/>
      <c r="AB1330" s="220"/>
      <c r="AC1330" s="220"/>
      <c r="AD1330" s="220"/>
    </row>
    <row r="1331" spans="1:30" ht="15" customHeight="1">
      <c r="A1331" s="71"/>
      <c r="B1331" s="90"/>
      <c r="C1331" s="206" t="s">
        <v>150</v>
      </c>
      <c r="D1331" s="320"/>
      <c r="E1331" s="266"/>
      <c r="F1331" s="267"/>
      <c r="G1331" s="220"/>
      <c r="H1331" s="220"/>
      <c r="I1331" s="220"/>
      <c r="J1331" s="220"/>
      <c r="K1331" s="220"/>
      <c r="L1331" s="220"/>
      <c r="M1331" s="220"/>
      <c r="N1331" s="220"/>
      <c r="O1331" s="220"/>
      <c r="P1331" s="220"/>
      <c r="Q1331" s="220"/>
      <c r="R1331" s="220"/>
      <c r="S1331" s="220"/>
      <c r="T1331" s="220"/>
      <c r="U1331" s="220"/>
      <c r="V1331" s="220"/>
      <c r="W1331" s="220"/>
      <c r="X1331" s="220"/>
      <c r="Y1331" s="220"/>
      <c r="Z1331" s="220"/>
      <c r="AA1331" s="220"/>
      <c r="AB1331" s="220"/>
      <c r="AC1331" s="220"/>
      <c r="AD1331" s="220"/>
    </row>
    <row r="1332" spans="1:30" ht="15" customHeight="1">
      <c r="A1332" s="71"/>
      <c r="B1332" s="90"/>
      <c r="C1332" s="206" t="s">
        <v>151</v>
      </c>
      <c r="D1332" s="320"/>
      <c r="E1332" s="266"/>
      <c r="F1332" s="267"/>
      <c r="G1332" s="220"/>
      <c r="H1332" s="220"/>
      <c r="I1332" s="220"/>
      <c r="J1332" s="220"/>
      <c r="K1332" s="220"/>
      <c r="L1332" s="220"/>
      <c r="M1332" s="220"/>
      <c r="N1332" s="220"/>
      <c r="O1332" s="220"/>
      <c r="P1332" s="220"/>
      <c r="Q1332" s="220"/>
      <c r="R1332" s="220"/>
      <c r="S1332" s="220"/>
      <c r="T1332" s="220"/>
      <c r="U1332" s="220"/>
      <c r="V1332" s="220"/>
      <c r="W1332" s="220"/>
      <c r="X1332" s="220"/>
      <c r="Y1332" s="220"/>
      <c r="Z1332" s="220"/>
      <c r="AA1332" s="220"/>
      <c r="AB1332" s="220"/>
      <c r="AC1332" s="220"/>
      <c r="AD1332" s="220"/>
    </row>
    <row r="1333" spans="1:30" ht="15" customHeight="1">
      <c r="A1333" s="71"/>
      <c r="B1333" s="90"/>
      <c r="C1333" s="206" t="s">
        <v>152</v>
      </c>
      <c r="D1333" s="320"/>
      <c r="E1333" s="266"/>
      <c r="F1333" s="267"/>
      <c r="G1333" s="220"/>
      <c r="H1333" s="220"/>
      <c r="I1333" s="220"/>
      <c r="J1333" s="220"/>
      <c r="K1333" s="220"/>
      <c r="L1333" s="220"/>
      <c r="M1333" s="220"/>
      <c r="N1333" s="220"/>
      <c r="O1333" s="220"/>
      <c r="P1333" s="220"/>
      <c r="Q1333" s="220"/>
      <c r="R1333" s="220"/>
      <c r="S1333" s="220"/>
      <c r="T1333" s="220"/>
      <c r="U1333" s="220"/>
      <c r="V1333" s="220"/>
      <c r="W1333" s="220"/>
      <c r="X1333" s="220"/>
      <c r="Y1333" s="220"/>
      <c r="Z1333" s="220"/>
      <c r="AA1333" s="220"/>
      <c r="AB1333" s="220"/>
      <c r="AC1333" s="220"/>
      <c r="AD1333" s="220"/>
    </row>
    <row r="1334" spans="1:30" ht="15" customHeight="1">
      <c r="A1334" s="71"/>
      <c r="B1334" s="90"/>
      <c r="C1334" s="206" t="s">
        <v>153</v>
      </c>
      <c r="D1334" s="320"/>
      <c r="E1334" s="266"/>
      <c r="F1334" s="267"/>
      <c r="G1334" s="220"/>
      <c r="H1334" s="220"/>
      <c r="I1334" s="220"/>
      <c r="J1334" s="220"/>
      <c r="K1334" s="220"/>
      <c r="L1334" s="220"/>
      <c r="M1334" s="220"/>
      <c r="N1334" s="220"/>
      <c r="O1334" s="220"/>
      <c r="P1334" s="220"/>
      <c r="Q1334" s="220"/>
      <c r="R1334" s="220"/>
      <c r="S1334" s="220"/>
      <c r="T1334" s="220"/>
      <c r="U1334" s="220"/>
      <c r="V1334" s="220"/>
      <c r="W1334" s="220"/>
      <c r="X1334" s="220"/>
      <c r="Y1334" s="220"/>
      <c r="Z1334" s="220"/>
      <c r="AA1334" s="220"/>
      <c r="AB1334" s="220"/>
      <c r="AC1334" s="220"/>
      <c r="AD1334" s="220"/>
    </row>
    <row r="1335" spans="1:30" ht="15" customHeight="1">
      <c r="A1335" s="83"/>
      <c r="B1335" s="90"/>
      <c r="C1335" s="206" t="s">
        <v>154</v>
      </c>
      <c r="D1335" s="320"/>
      <c r="E1335" s="266"/>
      <c r="F1335" s="267"/>
      <c r="G1335" s="220"/>
      <c r="H1335" s="220"/>
      <c r="I1335" s="220"/>
      <c r="J1335" s="220"/>
      <c r="K1335" s="220"/>
      <c r="L1335" s="220"/>
      <c r="M1335" s="220"/>
      <c r="N1335" s="220"/>
      <c r="O1335" s="220"/>
      <c r="P1335" s="220"/>
      <c r="Q1335" s="220"/>
      <c r="R1335" s="220"/>
      <c r="S1335" s="220"/>
      <c r="T1335" s="220"/>
      <c r="U1335" s="220"/>
      <c r="V1335" s="220"/>
      <c r="W1335" s="220"/>
      <c r="X1335" s="220"/>
      <c r="Y1335" s="220"/>
      <c r="Z1335" s="220"/>
      <c r="AA1335" s="220"/>
      <c r="AB1335" s="220"/>
      <c r="AC1335" s="220"/>
      <c r="AD1335" s="220"/>
    </row>
    <row r="1336" spans="1:30" ht="15" customHeight="1">
      <c r="A1336" s="83"/>
      <c r="B1336" s="90"/>
      <c r="C1336" s="206" t="s">
        <v>155</v>
      </c>
      <c r="D1336" s="320"/>
      <c r="E1336" s="266"/>
      <c r="F1336" s="267"/>
      <c r="G1336" s="220"/>
      <c r="H1336" s="220"/>
      <c r="I1336" s="220"/>
      <c r="J1336" s="220"/>
      <c r="K1336" s="220"/>
      <c r="L1336" s="220"/>
      <c r="M1336" s="220"/>
      <c r="N1336" s="220"/>
      <c r="O1336" s="220"/>
      <c r="P1336" s="220"/>
      <c r="Q1336" s="220"/>
      <c r="R1336" s="220"/>
      <c r="S1336" s="220"/>
      <c r="T1336" s="220"/>
      <c r="U1336" s="220"/>
      <c r="V1336" s="220"/>
      <c r="W1336" s="220"/>
      <c r="X1336" s="220"/>
      <c r="Y1336" s="220"/>
      <c r="Z1336" s="220"/>
      <c r="AA1336" s="220"/>
      <c r="AB1336" s="220"/>
      <c r="AC1336" s="220"/>
      <c r="AD1336" s="220"/>
    </row>
    <row r="1337" spans="1:30" ht="15" customHeight="1">
      <c r="A1337" s="83"/>
      <c r="B1337" s="90"/>
      <c r="C1337" s="82"/>
      <c r="D1337" s="227"/>
      <c r="E1337" s="215"/>
      <c r="F1337" s="215"/>
      <c r="G1337" s="220">
        <f t="shared" ref="G1337:AD1337" si="3">IF(AND(SUM(G1312:G1336)=0,COUNTIF(G1312:G1336,"NS")&gt;0),"NS",IF(AND(SUM(G1312:G1336)=0, COUNTIF(G1312:G1336,"NA")&gt;0),"NA",SUM(G1312:G1336)))</f>
        <v>0</v>
      </c>
      <c r="H1337" s="220">
        <f t="shared" si="3"/>
        <v>0</v>
      </c>
      <c r="I1337" s="220">
        <f t="shared" si="3"/>
        <v>0</v>
      </c>
      <c r="J1337" s="220">
        <f t="shared" si="3"/>
        <v>0</v>
      </c>
      <c r="K1337" s="220">
        <f t="shared" si="3"/>
        <v>0</v>
      </c>
      <c r="L1337" s="220">
        <f t="shared" si="3"/>
        <v>0</v>
      </c>
      <c r="M1337" s="220">
        <f t="shared" si="3"/>
        <v>0</v>
      </c>
      <c r="N1337" s="220">
        <f t="shared" si="3"/>
        <v>0</v>
      </c>
      <c r="O1337" s="220">
        <f t="shared" si="3"/>
        <v>0</v>
      </c>
      <c r="P1337" s="220">
        <f t="shared" si="3"/>
        <v>0</v>
      </c>
      <c r="Q1337" s="220">
        <f t="shared" si="3"/>
        <v>0</v>
      </c>
      <c r="R1337" s="220">
        <f t="shared" si="3"/>
        <v>0</v>
      </c>
      <c r="S1337" s="220">
        <f t="shared" si="3"/>
        <v>0</v>
      </c>
      <c r="T1337" s="220">
        <f t="shared" si="3"/>
        <v>0</v>
      </c>
      <c r="U1337" s="220">
        <f t="shared" si="3"/>
        <v>0</v>
      </c>
      <c r="V1337" s="220">
        <f t="shared" si="3"/>
        <v>0</v>
      </c>
      <c r="W1337" s="220">
        <f t="shared" si="3"/>
        <v>0</v>
      </c>
      <c r="X1337" s="220">
        <f t="shared" si="3"/>
        <v>0</v>
      </c>
      <c r="Y1337" s="220">
        <f t="shared" si="3"/>
        <v>0</v>
      </c>
      <c r="Z1337" s="220">
        <f t="shared" si="3"/>
        <v>0</v>
      </c>
      <c r="AA1337" s="220">
        <f t="shared" si="3"/>
        <v>0</v>
      </c>
      <c r="AB1337" s="220">
        <f t="shared" si="3"/>
        <v>0</v>
      </c>
      <c r="AC1337" s="220">
        <f t="shared" si="3"/>
        <v>0</v>
      </c>
      <c r="AD1337" s="220">
        <f t="shared" si="3"/>
        <v>0</v>
      </c>
    </row>
    <row r="1338" spans="1:30" ht="15" customHeight="1">
      <c r="A1338" s="73"/>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c r="AA1338" s="74"/>
      <c r="AB1338" s="74"/>
      <c r="AC1338" s="74"/>
      <c r="AD1338" s="74"/>
    </row>
    <row r="1339" spans="1:30" ht="45" customHeight="1">
      <c r="A1339" s="73"/>
      <c r="B1339" s="74"/>
      <c r="C1339" s="406" t="s">
        <v>830</v>
      </c>
      <c r="D1339" s="256"/>
      <c r="E1339" s="256"/>
      <c r="F1339" s="268"/>
      <c r="G1339" s="266"/>
      <c r="H1339" s="266"/>
      <c r="I1339" s="266"/>
      <c r="J1339" s="266"/>
      <c r="K1339" s="266"/>
      <c r="L1339" s="266"/>
      <c r="M1339" s="266"/>
      <c r="N1339" s="266"/>
      <c r="O1339" s="266"/>
      <c r="P1339" s="266"/>
      <c r="Q1339" s="266"/>
      <c r="R1339" s="266"/>
      <c r="S1339" s="266"/>
      <c r="T1339" s="266"/>
      <c r="U1339" s="266"/>
      <c r="V1339" s="266"/>
      <c r="W1339" s="266"/>
      <c r="X1339" s="266"/>
      <c r="Y1339" s="266"/>
      <c r="Z1339" s="266"/>
      <c r="AA1339" s="266"/>
      <c r="AB1339" s="266"/>
      <c r="AC1339" s="266"/>
      <c r="AD1339" s="267"/>
    </row>
    <row r="1340" spans="1:30" ht="15" customHeight="1">
      <c r="A1340" s="73"/>
      <c r="B1340" s="74"/>
      <c r="C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c r="AA1340" s="74"/>
      <c r="AB1340" s="74"/>
      <c r="AC1340" s="74"/>
      <c r="AD1340" s="74"/>
    </row>
    <row r="1341" spans="1:30" ht="24" customHeight="1">
      <c r="A1341" s="83"/>
      <c r="B1341" s="74"/>
      <c r="C1341" s="321" t="s">
        <v>187</v>
      </c>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0" ht="60" customHeight="1">
      <c r="A1342" s="83"/>
      <c r="B1342" s="15"/>
      <c r="C1342" s="322"/>
      <c r="D1342" s="323"/>
      <c r="E1342" s="323"/>
      <c r="F1342" s="323"/>
      <c r="G1342" s="323"/>
      <c r="H1342" s="323"/>
      <c r="I1342" s="323"/>
      <c r="J1342" s="323"/>
      <c r="K1342" s="323"/>
      <c r="L1342" s="323"/>
      <c r="M1342" s="323"/>
      <c r="N1342" s="323"/>
      <c r="O1342" s="323"/>
      <c r="P1342" s="323"/>
      <c r="Q1342" s="323"/>
      <c r="R1342" s="323"/>
      <c r="S1342" s="323"/>
      <c r="T1342" s="323"/>
      <c r="U1342" s="323"/>
      <c r="V1342" s="323"/>
      <c r="W1342" s="323"/>
      <c r="X1342" s="323"/>
      <c r="Y1342" s="323"/>
      <c r="Z1342" s="323"/>
      <c r="AA1342" s="323"/>
      <c r="AB1342" s="323"/>
      <c r="AC1342" s="323"/>
      <c r="AD1342" s="324"/>
    </row>
    <row r="1343" spans="1:30" ht="15" customHeight="1">
      <c r="A1343" s="71"/>
      <c r="B1343" s="40"/>
      <c r="C1343" s="246" t="e">
        <f ca="1">AH1308</f>
        <v>#NAME?</v>
      </c>
      <c r="D1343" s="40"/>
      <c r="E1343" s="40"/>
      <c r="F1343" s="40"/>
      <c r="G1343" s="40"/>
      <c r="H1343" s="40"/>
      <c r="I1343" s="40"/>
      <c r="J1343" s="40"/>
      <c r="K1343" s="40"/>
      <c r="L1343" s="40"/>
      <c r="M1343" s="40"/>
      <c r="N1343" s="40"/>
      <c r="O1343" s="40"/>
      <c r="P1343" s="40"/>
      <c r="Q1343" s="40"/>
      <c r="R1343" s="40"/>
      <c r="S1343" s="40"/>
      <c r="T1343" s="40"/>
      <c r="U1343" s="40"/>
      <c r="V1343" s="40"/>
      <c r="W1343" s="40"/>
      <c r="X1343" s="40"/>
      <c r="Y1343" s="40"/>
      <c r="Z1343" s="40"/>
      <c r="AA1343" s="40"/>
      <c r="AB1343" s="40"/>
      <c r="AC1343" s="40"/>
      <c r="AD1343" s="40"/>
    </row>
    <row r="1344" spans="1:30" ht="15" customHeight="1">
      <c r="A1344" s="73"/>
      <c r="B1344" s="74"/>
      <c r="C1344" s="246" t="e">
        <f ca="1">AK1308</f>
        <v>#NAME?</v>
      </c>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c r="AA1344" s="74"/>
      <c r="AB1344" s="74"/>
      <c r="AC1344" s="74"/>
      <c r="AD1344" s="74"/>
    </row>
    <row r="1345" spans="1:38" ht="15" customHeight="1">
      <c r="A1345" s="73"/>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c r="AA1345" s="74"/>
      <c r="AB1345" s="74"/>
      <c r="AC1345" s="74"/>
      <c r="AD1345" s="74"/>
    </row>
    <row r="1346" spans="1:38" ht="15" customHeight="1">
      <c r="A1346" s="73"/>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c r="AA1346" s="74"/>
      <c r="AB1346" s="74"/>
      <c r="AC1346" s="74"/>
      <c r="AD1346" s="74"/>
    </row>
    <row r="1347" spans="1:38" ht="15" customHeight="1">
      <c r="A1347" s="73"/>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c r="AA1347" s="74"/>
      <c r="AB1347" s="74"/>
      <c r="AC1347" s="74"/>
      <c r="AD1347" s="74"/>
    </row>
    <row r="1348" spans="1:38" ht="15" customHeight="1">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74"/>
      <c r="AB1348" s="74"/>
      <c r="AC1348" s="74"/>
      <c r="AD1348" s="74"/>
    </row>
    <row r="1349" spans="1:38" ht="24" customHeight="1">
      <c r="A1349" s="72" t="s">
        <v>831</v>
      </c>
      <c r="B1349" s="326" t="s">
        <v>832</v>
      </c>
      <c r="C1349" s="256"/>
      <c r="D1349" s="256"/>
      <c r="E1349" s="256"/>
      <c r="F1349" s="256"/>
      <c r="G1349" s="256"/>
      <c r="H1349" s="256"/>
      <c r="I1349" s="256"/>
      <c r="J1349" s="256"/>
      <c r="K1349" s="256"/>
      <c r="L1349" s="256"/>
      <c r="M1349" s="256"/>
      <c r="N1349" s="256"/>
      <c r="O1349" s="256"/>
      <c r="P1349" s="256"/>
      <c r="Q1349" s="256"/>
      <c r="R1349" s="256"/>
      <c r="S1349" s="256"/>
      <c r="T1349" s="256"/>
      <c r="U1349" s="256"/>
      <c r="V1349" s="256"/>
      <c r="W1349" s="256"/>
      <c r="X1349" s="256"/>
      <c r="Y1349" s="256"/>
      <c r="Z1349" s="256"/>
      <c r="AA1349" s="256"/>
      <c r="AB1349" s="256"/>
      <c r="AC1349" s="256"/>
      <c r="AD1349" s="256"/>
    </row>
    <row r="1350" spans="1:38" ht="24" customHeight="1">
      <c r="A1350" s="83"/>
      <c r="B1350" s="15"/>
      <c r="C1350" s="327" t="s">
        <v>833</v>
      </c>
      <c r="D1350" s="256"/>
      <c r="E1350" s="256"/>
      <c r="F1350" s="256"/>
      <c r="G1350" s="256"/>
      <c r="H1350" s="256"/>
      <c r="I1350" s="256"/>
      <c r="J1350" s="256"/>
      <c r="K1350" s="256"/>
      <c r="L1350" s="256"/>
      <c r="M1350" s="256"/>
      <c r="N1350" s="256"/>
      <c r="O1350" s="256"/>
      <c r="P1350" s="256"/>
      <c r="Q1350" s="256"/>
      <c r="R1350" s="256"/>
      <c r="S1350" s="256"/>
      <c r="T1350" s="256"/>
      <c r="U1350" s="256"/>
      <c r="V1350" s="256"/>
      <c r="W1350" s="256"/>
      <c r="X1350" s="256"/>
      <c r="Y1350" s="256"/>
      <c r="Z1350" s="256"/>
      <c r="AA1350" s="256"/>
      <c r="AB1350" s="256"/>
      <c r="AC1350" s="256"/>
      <c r="AD1350" s="256"/>
    </row>
    <row r="1351" spans="1:38" ht="15" customHeight="1">
      <c r="A1351" s="83"/>
      <c r="B1351" s="15"/>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row>
    <row r="1352" spans="1:38" ht="15" customHeight="1">
      <c r="A1352" s="83"/>
      <c r="B1352" s="15"/>
      <c r="C1352" s="265" t="s">
        <v>834</v>
      </c>
      <c r="D1352" s="278"/>
      <c r="E1352" s="278"/>
      <c r="F1352" s="278"/>
      <c r="G1352" s="278"/>
      <c r="H1352" s="278"/>
      <c r="I1352" s="278"/>
      <c r="J1352" s="278"/>
      <c r="K1352" s="278"/>
      <c r="L1352" s="279"/>
      <c r="M1352" s="265" t="s">
        <v>798</v>
      </c>
      <c r="N1352" s="266"/>
      <c r="O1352" s="266"/>
      <c r="P1352" s="266"/>
      <c r="Q1352" s="266"/>
      <c r="R1352" s="266"/>
      <c r="S1352" s="266"/>
      <c r="T1352" s="266"/>
      <c r="U1352" s="266"/>
      <c r="V1352" s="266"/>
      <c r="W1352" s="266"/>
      <c r="X1352" s="266"/>
      <c r="Y1352" s="266"/>
      <c r="Z1352" s="266"/>
      <c r="AA1352" s="266"/>
      <c r="AB1352" s="266"/>
      <c r="AC1352" s="266"/>
      <c r="AD1352" s="267"/>
    </row>
    <row r="1353" spans="1:38" ht="15" customHeight="1">
      <c r="A1353" s="83"/>
      <c r="B1353" s="15"/>
      <c r="C1353" s="282"/>
      <c r="D1353" s="272"/>
      <c r="E1353" s="272"/>
      <c r="F1353" s="272"/>
      <c r="G1353" s="272"/>
      <c r="H1353" s="272"/>
      <c r="I1353" s="272"/>
      <c r="J1353" s="272"/>
      <c r="K1353" s="272"/>
      <c r="L1353" s="283"/>
      <c r="M1353" s="265" t="s">
        <v>201</v>
      </c>
      <c r="N1353" s="266"/>
      <c r="O1353" s="266"/>
      <c r="P1353" s="266"/>
      <c r="Q1353" s="266"/>
      <c r="R1353" s="267"/>
      <c r="S1353" s="268" t="s">
        <v>202</v>
      </c>
      <c r="T1353" s="266"/>
      <c r="U1353" s="266"/>
      <c r="V1353" s="266"/>
      <c r="W1353" s="266"/>
      <c r="X1353" s="267"/>
      <c r="Y1353" s="268" t="s">
        <v>203</v>
      </c>
      <c r="Z1353" s="266"/>
      <c r="AA1353" s="266"/>
      <c r="AB1353" s="266"/>
      <c r="AC1353" s="266"/>
      <c r="AD1353" s="267"/>
      <c r="AF1353" t="s">
        <v>204</v>
      </c>
      <c r="AG1353" t="s">
        <v>205</v>
      </c>
      <c r="AH1353" t="s">
        <v>206</v>
      </c>
      <c r="AI1353" t="s">
        <v>207</v>
      </c>
      <c r="AJ1353" t="s">
        <v>208</v>
      </c>
      <c r="AK1353" t="s">
        <v>209</v>
      </c>
      <c r="AL1353" t="s">
        <v>210</v>
      </c>
    </row>
    <row r="1354" spans="1:38" ht="15" customHeight="1">
      <c r="A1354" s="83"/>
      <c r="B1354" s="15"/>
      <c r="C1354" s="98" t="s">
        <v>131</v>
      </c>
      <c r="D1354" s="320" t="s">
        <v>413</v>
      </c>
      <c r="E1354" s="266"/>
      <c r="F1354" s="266"/>
      <c r="G1354" s="266"/>
      <c r="H1354" s="266"/>
      <c r="I1354" s="266"/>
      <c r="J1354" s="266"/>
      <c r="K1354" s="266"/>
      <c r="L1354" s="267"/>
      <c r="M1354" s="268"/>
      <c r="N1354" s="266"/>
      <c r="O1354" s="266"/>
      <c r="P1354" s="266"/>
      <c r="Q1354" s="266"/>
      <c r="R1354" s="267"/>
      <c r="S1354" s="268"/>
      <c r="T1354" s="266"/>
      <c r="U1354" s="266"/>
      <c r="V1354" s="266"/>
      <c r="W1354" s="266"/>
      <c r="X1354" s="267"/>
      <c r="Y1354" s="268"/>
      <c r="Z1354" s="266"/>
      <c r="AA1354" s="266"/>
      <c r="AB1354" s="266"/>
      <c r="AC1354" s="266"/>
      <c r="AD1354" s="267"/>
      <c r="AF1354">
        <f>IF(AND(M1354=0,OR(SUM(S1354:Y1354)&gt;0,COUNTIF(M1354:Y1354,"NS")&gt;0)),1,0)</f>
        <v>0</v>
      </c>
      <c r="AG1354">
        <f>IF(OR(AND(M1354="NS",SUM(S1354:Y1354)&gt;0),AND(M1354="NS",COUNTIF(M1354:Y1354,"NS")&lt;2)),1,0)</f>
        <v>0</v>
      </c>
      <c r="AH1354">
        <f>IF(AND(M1354="NA",OR(SUM(S1354:Y1354)&gt;0,COUNTIF(M1354:Y1354,"NS")&gt;0,COUNTIF(M1354:Y1354,"NA")&gt;1)),1,0)</f>
        <v>0</v>
      </c>
      <c r="AI1354">
        <f>IF(AND(COUNTBLANK(M1354)+COUNTBLANK(S1354)+COUNTBLANK(Y1354)&gt;0,COUNTBLANK(M1354)+COUNTBLANK(S1354)+COUNTBLANK(Y1354)&lt;3,M1354&lt;&gt;"NA"),1,0)</f>
        <v>0</v>
      </c>
      <c r="AJ1354">
        <f>IF(AND(IF(OR(SUM(S1354:Y1354)=M1354,M1354="",AND(M1354&gt;0,COUNTIF(M1354:Y1354,"NS")=2)),0,1)=1,M1354&lt;&gt;"NS",M1354&lt;&gt;"NA"),1,0)</f>
        <v>0</v>
      </c>
      <c r="AK1354">
        <f>IF(COUNTIF(M1354:Y1354,"=*")&lt;&gt;SUM(COUNTIF(M1354:Y1354,"NS"),COUNTIF(M1354:Y1354,"NA")),1,0)</f>
        <v>0</v>
      </c>
      <c r="AL1354">
        <f>IF(SUM(AF1354:AK1354)&gt;0,1,0)</f>
        <v>0</v>
      </c>
    </row>
    <row r="1355" spans="1:38" ht="15" customHeight="1">
      <c r="A1355" s="83"/>
      <c r="B1355" s="15"/>
      <c r="C1355" s="79" t="s">
        <v>132</v>
      </c>
      <c r="D1355" s="382" t="s">
        <v>414</v>
      </c>
      <c r="E1355" s="272"/>
      <c r="F1355" s="272"/>
      <c r="G1355" s="272"/>
      <c r="H1355" s="272"/>
      <c r="I1355" s="272"/>
      <c r="J1355" s="272"/>
      <c r="K1355" s="272"/>
      <c r="L1355" s="283"/>
      <c r="M1355" s="268"/>
      <c r="N1355" s="266"/>
      <c r="O1355" s="266"/>
      <c r="P1355" s="266"/>
      <c r="Q1355" s="266"/>
      <c r="R1355" s="267"/>
      <c r="S1355" s="268"/>
      <c r="T1355" s="266"/>
      <c r="U1355" s="266"/>
      <c r="V1355" s="266"/>
      <c r="W1355" s="266"/>
      <c r="X1355" s="267"/>
      <c r="Y1355" s="268"/>
      <c r="Z1355" s="266"/>
      <c r="AA1355" s="266"/>
      <c r="AB1355" s="266"/>
      <c r="AC1355" s="266"/>
      <c r="AD1355" s="267"/>
    </row>
    <row r="1356" spans="1:38" ht="15" customHeight="1">
      <c r="A1356" s="83"/>
      <c r="B1356" s="15"/>
      <c r="C1356" s="80" t="s">
        <v>133</v>
      </c>
      <c r="D1356" s="320" t="s">
        <v>415</v>
      </c>
      <c r="E1356" s="266"/>
      <c r="F1356" s="266"/>
      <c r="G1356" s="266"/>
      <c r="H1356" s="266"/>
      <c r="I1356" s="266"/>
      <c r="J1356" s="266"/>
      <c r="K1356" s="266"/>
      <c r="L1356" s="267"/>
      <c r="M1356" s="268"/>
      <c r="N1356" s="266"/>
      <c r="O1356" s="266"/>
      <c r="P1356" s="266"/>
      <c r="Q1356" s="266"/>
      <c r="R1356" s="267"/>
      <c r="S1356" s="268"/>
      <c r="T1356" s="266"/>
      <c r="U1356" s="266"/>
      <c r="V1356" s="266"/>
      <c r="W1356" s="266"/>
      <c r="X1356" s="267"/>
      <c r="Y1356" s="268"/>
      <c r="Z1356" s="266"/>
      <c r="AA1356" s="266"/>
      <c r="AB1356" s="266"/>
      <c r="AC1356" s="266"/>
      <c r="AD1356" s="267"/>
    </row>
    <row r="1357" spans="1:38" ht="15" customHeight="1">
      <c r="A1357" s="83"/>
      <c r="B1357" s="15"/>
      <c r="C1357" s="80" t="s">
        <v>134</v>
      </c>
      <c r="D1357" s="320" t="s">
        <v>416</v>
      </c>
      <c r="E1357" s="266"/>
      <c r="F1357" s="266"/>
      <c r="G1357" s="266"/>
      <c r="H1357" s="266"/>
      <c r="I1357" s="266"/>
      <c r="J1357" s="266"/>
      <c r="K1357" s="266"/>
      <c r="L1357" s="267"/>
      <c r="M1357" s="268"/>
      <c r="N1357" s="266"/>
      <c r="O1357" s="266"/>
      <c r="P1357" s="266"/>
      <c r="Q1357" s="266"/>
      <c r="R1357" s="267"/>
      <c r="S1357" s="268"/>
      <c r="T1357" s="266"/>
      <c r="U1357" s="266"/>
      <c r="V1357" s="266"/>
      <c r="W1357" s="266"/>
      <c r="X1357" s="267"/>
      <c r="Y1357" s="268"/>
      <c r="Z1357" s="266"/>
      <c r="AA1357" s="266"/>
      <c r="AB1357" s="266"/>
      <c r="AC1357" s="266"/>
      <c r="AD1357" s="267"/>
    </row>
    <row r="1358" spans="1:38" ht="15" customHeight="1">
      <c r="A1358" s="83"/>
      <c r="B1358" s="15"/>
      <c r="C1358" s="80" t="s">
        <v>135</v>
      </c>
      <c r="D1358" s="320" t="s">
        <v>417</v>
      </c>
      <c r="E1358" s="266"/>
      <c r="F1358" s="266"/>
      <c r="G1358" s="266"/>
      <c r="H1358" s="266"/>
      <c r="I1358" s="266"/>
      <c r="J1358" s="266"/>
      <c r="K1358" s="266"/>
      <c r="L1358" s="267"/>
      <c r="M1358" s="268"/>
      <c r="N1358" s="266"/>
      <c r="O1358" s="266"/>
      <c r="P1358" s="266"/>
      <c r="Q1358" s="266"/>
      <c r="R1358" s="267"/>
      <c r="S1358" s="268"/>
      <c r="T1358" s="266"/>
      <c r="U1358" s="266"/>
      <c r="V1358" s="266"/>
      <c r="W1358" s="266"/>
      <c r="X1358" s="267"/>
      <c r="Y1358" s="268"/>
      <c r="Z1358" s="266"/>
      <c r="AA1358" s="266"/>
      <c r="AB1358" s="266"/>
      <c r="AC1358" s="266"/>
      <c r="AD1358" s="267"/>
    </row>
    <row r="1359" spans="1:38" ht="15" customHeight="1">
      <c r="A1359" s="83"/>
      <c r="B1359" s="15"/>
      <c r="C1359" s="80" t="s">
        <v>136</v>
      </c>
      <c r="D1359" s="320" t="s">
        <v>418</v>
      </c>
      <c r="E1359" s="266"/>
      <c r="F1359" s="266"/>
      <c r="G1359" s="266"/>
      <c r="H1359" s="266"/>
      <c r="I1359" s="266"/>
      <c r="J1359" s="266"/>
      <c r="K1359" s="266"/>
      <c r="L1359" s="267"/>
      <c r="M1359" s="268"/>
      <c r="N1359" s="266"/>
      <c r="O1359" s="266"/>
      <c r="P1359" s="266"/>
      <c r="Q1359" s="266"/>
      <c r="R1359" s="267"/>
      <c r="S1359" s="268"/>
      <c r="T1359" s="266"/>
      <c r="U1359" s="266"/>
      <c r="V1359" s="266"/>
      <c r="W1359" s="266"/>
      <c r="X1359" s="267"/>
      <c r="Y1359" s="268"/>
      <c r="Z1359" s="266"/>
      <c r="AA1359" s="266"/>
      <c r="AB1359" s="266"/>
      <c r="AC1359" s="266"/>
      <c r="AD1359" s="267"/>
    </row>
    <row r="1360" spans="1:38" ht="15" customHeight="1">
      <c r="A1360" s="83"/>
      <c r="B1360" s="15"/>
      <c r="C1360" s="15"/>
      <c r="D1360" s="15"/>
      <c r="E1360" s="15"/>
      <c r="F1360" s="15"/>
      <c r="G1360" s="15"/>
      <c r="H1360" s="15"/>
      <c r="I1360" s="15"/>
      <c r="J1360" s="15"/>
      <c r="K1360" s="15"/>
      <c r="L1360" s="81" t="s">
        <v>211</v>
      </c>
      <c r="M1360" s="268">
        <f>IF(AND(SUM(M1354:M1359)=0,COUNTIF(M1354:M1359,"NS")&gt;0),"NS",IF(AND(SUM(M1354:M1359)=0, COUNTIF(M1354:M1359,"NA")&gt;0),"NA",SUM(M1354:M1359)))</f>
        <v>0</v>
      </c>
      <c r="N1360" s="266"/>
      <c r="O1360" s="266"/>
      <c r="P1360" s="266"/>
      <c r="Q1360" s="266"/>
      <c r="R1360" s="267"/>
      <c r="S1360" s="268">
        <f>IF(AND(SUM(S1354:S1359)=0,COUNTIF(S1354:S1359,"NS")&gt;0),"NS",IF(AND(SUM(S1354:S1359)=0, COUNTIF(S1354:S1359,"NA")&gt;0),"NA",SUM(S1354:S1359)))</f>
        <v>0</v>
      </c>
      <c r="T1360" s="266"/>
      <c r="U1360" s="266"/>
      <c r="V1360" s="266"/>
      <c r="W1360" s="266"/>
      <c r="X1360" s="267"/>
      <c r="Y1360" s="268">
        <f>IF(AND(SUM(Y1354:Y1359)=0,COUNTIF(Y1354:Y1359,"NS")&gt;0),"NS",IF(AND(SUM(Y1354:Y1359)=0, COUNTIF(Y1354:Y1359,"NA")&gt;0),"NA",SUM(Y1354:Y1359)))</f>
        <v>0</v>
      </c>
      <c r="Z1360" s="266"/>
      <c r="AA1360" s="266"/>
      <c r="AB1360" s="266"/>
      <c r="AC1360" s="266"/>
      <c r="AD1360" s="267"/>
    </row>
    <row r="1361" spans="1:37" ht="15" customHeight="1">
      <c r="AF1361">
        <f>IF(SUM(AF1354:AF1360)&gt;0,1,0)</f>
        <v>0</v>
      </c>
      <c r="AG1361">
        <f>IF(SUM(AG1354:AG1360)&gt;0,2,0)</f>
        <v>0</v>
      </c>
      <c r="AH1361">
        <f>IF(SUM(AH1354:AH1360)&gt;0,4,0)</f>
        <v>0</v>
      </c>
      <c r="AI1361">
        <f>IF(SUM(AI1354:AI1360)&gt;0,4,0)</f>
        <v>0</v>
      </c>
      <c r="AJ1361">
        <f>IF(SUM(AJ1354:AJ1360)&gt;0,5,0)</f>
        <v>0</v>
      </c>
      <c r="AK1361">
        <f>IF(SUM(AK1354:AK1360)&gt;0,6,0)</f>
        <v>0</v>
      </c>
    </row>
    <row r="1362" spans="1:37" ht="24" customHeight="1">
      <c r="A1362" s="83"/>
      <c r="B1362" s="15"/>
      <c r="C1362" s="321" t="s">
        <v>187</v>
      </c>
      <c r="D1362" s="256"/>
      <c r="E1362" s="256"/>
      <c r="F1362" s="256"/>
      <c r="G1362" s="256"/>
      <c r="H1362" s="256"/>
      <c r="I1362" s="256"/>
      <c r="J1362" s="256"/>
      <c r="K1362" s="256"/>
      <c r="L1362" s="256"/>
      <c r="M1362" s="256"/>
      <c r="N1362" s="256"/>
      <c r="O1362" s="256"/>
      <c r="P1362" s="256"/>
      <c r="Q1362" s="256"/>
      <c r="R1362" s="256"/>
      <c r="S1362" s="256"/>
      <c r="T1362" s="256"/>
      <c r="U1362" s="256"/>
      <c r="V1362" s="256"/>
      <c r="W1362" s="256"/>
      <c r="X1362" s="256"/>
      <c r="Y1362" s="256"/>
      <c r="Z1362" s="256"/>
      <c r="AA1362" s="256"/>
      <c r="AB1362" s="256"/>
      <c r="AC1362" s="256"/>
      <c r="AD1362" s="256"/>
      <c r="AH1362">
        <f>SUM(AF1361:AH1361)</f>
        <v>0</v>
      </c>
      <c r="AK1362">
        <f>SUM(AI1361:AK1361)</f>
        <v>0</v>
      </c>
    </row>
    <row r="1363" spans="1:37" ht="60" customHeight="1">
      <c r="A1363" s="83"/>
      <c r="B1363" s="15"/>
      <c r="C1363" s="322"/>
      <c r="D1363" s="323"/>
      <c r="E1363" s="323"/>
      <c r="F1363" s="323"/>
      <c r="G1363" s="323"/>
      <c r="H1363" s="323"/>
      <c r="I1363" s="323"/>
      <c r="J1363" s="323"/>
      <c r="K1363" s="323"/>
      <c r="L1363" s="323"/>
      <c r="M1363" s="323"/>
      <c r="N1363" s="323"/>
      <c r="O1363" s="323"/>
      <c r="P1363" s="323"/>
      <c r="Q1363" s="323"/>
      <c r="R1363" s="323"/>
      <c r="S1363" s="323"/>
      <c r="T1363" s="323"/>
      <c r="U1363" s="323"/>
      <c r="V1363" s="323"/>
      <c r="W1363" s="323"/>
      <c r="X1363" s="323"/>
      <c r="Y1363" s="323"/>
      <c r="Z1363" s="323"/>
      <c r="AA1363" s="323"/>
      <c r="AB1363" s="323"/>
      <c r="AC1363" s="323"/>
      <c r="AD1363" s="324"/>
      <c r="AH1363" t="e">
        <f ca="1">CAMBIAR(AH1362,0,"",1,"El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63" t="e">
        <f ca="1">CAMBIAR(AK1362,0,"",4,"Hay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64" spans="1:37" ht="15" customHeight="1">
      <c r="A1364" s="72"/>
      <c r="B1364" s="88"/>
      <c r="C1364" s="88"/>
      <c r="D1364" s="88"/>
      <c r="E1364" s="88"/>
      <c r="F1364" s="88"/>
      <c r="G1364" s="88"/>
      <c r="H1364" s="88"/>
      <c r="I1364" s="88"/>
      <c r="J1364" s="88"/>
      <c r="K1364" s="88"/>
      <c r="L1364" s="88"/>
      <c r="M1364" s="88"/>
      <c r="N1364" s="88"/>
      <c r="O1364" s="88"/>
      <c r="P1364" s="88"/>
      <c r="Q1364" s="88"/>
      <c r="R1364" s="88"/>
      <c r="S1364" s="88"/>
      <c r="T1364" s="88"/>
      <c r="U1364" s="88"/>
      <c r="V1364" s="88"/>
      <c r="W1364" s="88"/>
      <c r="X1364" s="88"/>
      <c r="Y1364" s="88"/>
      <c r="Z1364" s="88"/>
      <c r="AA1364" s="88"/>
      <c r="AB1364" s="88"/>
      <c r="AC1364" s="88"/>
      <c r="AD1364" s="88"/>
    </row>
    <row r="1365" spans="1:37" ht="15" customHeight="1"/>
    <row r="1366" spans="1:37" ht="15" customHeight="1"/>
    <row r="1367" spans="1:37" ht="15" customHeight="1"/>
    <row r="1368" spans="1:37" ht="15" customHeight="1"/>
    <row r="1369" spans="1:37" ht="15.75" customHeight="1" thickBot="1"/>
    <row r="1370" spans="1:37" ht="15" customHeight="1" thickBot="1">
      <c r="B1370" s="381" t="s">
        <v>835</v>
      </c>
      <c r="C1370" s="334"/>
      <c r="D1370" s="334"/>
      <c r="E1370" s="334"/>
      <c r="F1370" s="334"/>
      <c r="G1370" s="334"/>
      <c r="H1370" s="334"/>
      <c r="I1370" s="334"/>
      <c r="J1370" s="334"/>
      <c r="K1370" s="334"/>
      <c r="L1370" s="334"/>
      <c r="M1370" s="334"/>
      <c r="N1370" s="334"/>
      <c r="O1370" s="334"/>
      <c r="P1370" s="334"/>
      <c r="Q1370" s="334"/>
      <c r="R1370" s="334"/>
      <c r="S1370" s="334"/>
      <c r="T1370" s="334"/>
      <c r="U1370" s="334"/>
      <c r="V1370" s="334"/>
      <c r="W1370" s="334"/>
      <c r="X1370" s="334"/>
      <c r="Y1370" s="334"/>
      <c r="Z1370" s="334"/>
      <c r="AA1370" s="334"/>
      <c r="AB1370" s="334"/>
      <c r="AC1370" s="334"/>
      <c r="AD1370" s="335"/>
    </row>
    <row r="1371" spans="1:37" ht="15" customHeight="1">
      <c r="B1371" s="379" t="s">
        <v>189</v>
      </c>
      <c r="C1371" s="256"/>
      <c r="D1371" s="256"/>
      <c r="E1371" s="256"/>
      <c r="F1371" s="256"/>
      <c r="G1371" s="256"/>
      <c r="H1371" s="256"/>
      <c r="I1371" s="256"/>
      <c r="J1371" s="256"/>
      <c r="K1371" s="256"/>
      <c r="L1371" s="256"/>
      <c r="M1371" s="256"/>
      <c r="N1371" s="256"/>
      <c r="O1371" s="256"/>
      <c r="P1371" s="256"/>
      <c r="Q1371" s="256"/>
      <c r="R1371" s="256"/>
      <c r="S1371" s="256"/>
      <c r="T1371" s="256"/>
      <c r="U1371" s="256"/>
      <c r="V1371" s="256"/>
      <c r="W1371" s="256"/>
      <c r="X1371" s="256"/>
      <c r="Y1371" s="256"/>
      <c r="Z1371" s="256"/>
      <c r="AA1371" s="256"/>
      <c r="AB1371" s="256"/>
      <c r="AC1371" s="256"/>
      <c r="AD1371" s="281"/>
    </row>
    <row r="1372" spans="1:37" ht="36" customHeight="1">
      <c r="B1372" s="19"/>
      <c r="C1372" s="380" t="s">
        <v>836</v>
      </c>
      <c r="D1372" s="256"/>
      <c r="E1372" s="256"/>
      <c r="F1372" s="256"/>
      <c r="G1372" s="256"/>
      <c r="H1372" s="256"/>
      <c r="I1372" s="256"/>
      <c r="J1372" s="256"/>
      <c r="K1372" s="256"/>
      <c r="L1372" s="256"/>
      <c r="M1372" s="256"/>
      <c r="N1372" s="256"/>
      <c r="O1372" s="256"/>
      <c r="P1372" s="256"/>
      <c r="Q1372" s="256"/>
      <c r="R1372" s="256"/>
      <c r="S1372" s="256"/>
      <c r="T1372" s="256"/>
      <c r="U1372" s="256"/>
      <c r="V1372" s="256"/>
      <c r="W1372" s="256"/>
      <c r="X1372" s="256"/>
      <c r="Y1372" s="256"/>
      <c r="Z1372" s="256"/>
      <c r="AA1372" s="256"/>
      <c r="AB1372" s="256"/>
      <c r="AC1372" s="256"/>
      <c r="AD1372" s="281"/>
    </row>
    <row r="1373" spans="1:37" ht="24" customHeight="1">
      <c r="B1373" s="19"/>
      <c r="C1373" s="380" t="s">
        <v>837</v>
      </c>
      <c r="D1373" s="256"/>
      <c r="E1373" s="256"/>
      <c r="F1373" s="256"/>
      <c r="G1373" s="256"/>
      <c r="H1373" s="256"/>
      <c r="I1373" s="256"/>
      <c r="J1373" s="256"/>
      <c r="K1373" s="256"/>
      <c r="L1373" s="256"/>
      <c r="M1373" s="256"/>
      <c r="N1373" s="256"/>
      <c r="O1373" s="256"/>
      <c r="P1373" s="256"/>
      <c r="Q1373" s="256"/>
      <c r="R1373" s="256"/>
      <c r="S1373" s="256"/>
      <c r="T1373" s="256"/>
      <c r="U1373" s="256"/>
      <c r="V1373" s="256"/>
      <c r="W1373" s="256"/>
      <c r="X1373" s="256"/>
      <c r="Y1373" s="256"/>
      <c r="Z1373" s="256"/>
      <c r="AA1373" s="256"/>
      <c r="AB1373" s="256"/>
      <c r="AC1373" s="256"/>
      <c r="AD1373" s="281"/>
    </row>
    <row r="1374" spans="1:37" ht="36" customHeight="1">
      <c r="B1374" s="19"/>
      <c r="C1374" s="380" t="s">
        <v>838</v>
      </c>
      <c r="D1374" s="256"/>
      <c r="E1374" s="256"/>
      <c r="F1374" s="256"/>
      <c r="G1374" s="256"/>
      <c r="H1374" s="256"/>
      <c r="I1374" s="256"/>
      <c r="J1374" s="256"/>
      <c r="K1374" s="256"/>
      <c r="L1374" s="256"/>
      <c r="M1374" s="256"/>
      <c r="N1374" s="256"/>
      <c r="O1374" s="256"/>
      <c r="P1374" s="256"/>
      <c r="Q1374" s="256"/>
      <c r="R1374" s="256"/>
      <c r="S1374" s="256"/>
      <c r="T1374" s="256"/>
      <c r="U1374" s="256"/>
      <c r="V1374" s="256"/>
      <c r="W1374" s="256"/>
      <c r="X1374" s="256"/>
      <c r="Y1374" s="256"/>
      <c r="Z1374" s="256"/>
      <c r="AA1374" s="256"/>
      <c r="AB1374" s="256"/>
      <c r="AC1374" s="256"/>
      <c r="AD1374" s="281"/>
    </row>
    <row r="1375" spans="1:37" ht="24" customHeight="1">
      <c r="B1375" s="19"/>
      <c r="C1375" s="380" t="s">
        <v>839</v>
      </c>
      <c r="D1375" s="256"/>
      <c r="E1375" s="256"/>
      <c r="F1375" s="256"/>
      <c r="G1375" s="256"/>
      <c r="H1375" s="256"/>
      <c r="I1375" s="256"/>
      <c r="J1375" s="256"/>
      <c r="K1375" s="256"/>
      <c r="L1375" s="256"/>
      <c r="M1375" s="256"/>
      <c r="N1375" s="256"/>
      <c r="O1375" s="256"/>
      <c r="P1375" s="256"/>
      <c r="Q1375" s="256"/>
      <c r="R1375" s="256"/>
      <c r="S1375" s="256"/>
      <c r="T1375" s="256"/>
      <c r="U1375" s="256"/>
      <c r="V1375" s="256"/>
      <c r="W1375" s="256"/>
      <c r="X1375" s="256"/>
      <c r="Y1375" s="256"/>
      <c r="Z1375" s="256"/>
      <c r="AA1375" s="256"/>
      <c r="AB1375" s="256"/>
      <c r="AC1375" s="256"/>
      <c r="AD1375" s="281"/>
    </row>
    <row r="1376" spans="1:37" ht="36" customHeight="1">
      <c r="B1376" s="19"/>
      <c r="C1376" s="380" t="s">
        <v>840</v>
      </c>
      <c r="D1376" s="256"/>
      <c r="E1376" s="256"/>
      <c r="F1376" s="256"/>
      <c r="G1376" s="256"/>
      <c r="H1376" s="256"/>
      <c r="I1376" s="256"/>
      <c r="J1376" s="256"/>
      <c r="K1376" s="256"/>
      <c r="L1376" s="256"/>
      <c r="M1376" s="256"/>
      <c r="N1376" s="256"/>
      <c r="O1376" s="256"/>
      <c r="P1376" s="256"/>
      <c r="Q1376" s="256"/>
      <c r="R1376" s="256"/>
      <c r="S1376" s="256"/>
      <c r="T1376" s="256"/>
      <c r="U1376" s="256"/>
      <c r="V1376" s="256"/>
      <c r="W1376" s="256"/>
      <c r="X1376" s="256"/>
      <c r="Y1376" s="256"/>
      <c r="Z1376" s="256"/>
      <c r="AA1376" s="256"/>
      <c r="AB1376" s="256"/>
      <c r="AC1376" s="256"/>
      <c r="AD1376" s="281"/>
    </row>
    <row r="1377" spans="1:168" ht="48" customHeight="1">
      <c r="B1377" s="21"/>
      <c r="C1377" s="378" t="s">
        <v>841</v>
      </c>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83"/>
    </row>
    <row r="1378" spans="1:168" ht="15" customHeight="1">
      <c r="A1378" s="73"/>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c r="AA1378" s="74"/>
      <c r="AB1378" s="74"/>
      <c r="AC1378" s="74"/>
      <c r="AD1378" s="74"/>
    </row>
    <row r="1379" spans="1:168" ht="24" customHeight="1">
      <c r="A1379" s="72" t="s">
        <v>842</v>
      </c>
      <c r="B1379" s="326" t="s">
        <v>843</v>
      </c>
      <c r="C1379" s="341"/>
      <c r="D1379" s="256"/>
      <c r="E1379" s="256"/>
      <c r="F1379" s="256"/>
      <c r="G1379" s="256"/>
      <c r="H1379" s="256"/>
      <c r="I1379" s="256"/>
      <c r="J1379" s="256"/>
      <c r="K1379" s="256"/>
      <c r="L1379" s="256"/>
      <c r="M1379" s="256"/>
      <c r="N1379" s="256"/>
      <c r="O1379" s="256"/>
      <c r="P1379" s="256"/>
      <c r="Q1379" s="256"/>
      <c r="R1379" s="256"/>
      <c r="S1379" s="256"/>
      <c r="T1379" s="256"/>
      <c r="U1379" s="256"/>
      <c r="V1379" s="256"/>
      <c r="W1379" s="256"/>
      <c r="X1379" s="256"/>
      <c r="Y1379" s="256"/>
      <c r="Z1379" s="256"/>
      <c r="AA1379" s="256"/>
      <c r="AB1379" s="256"/>
      <c r="AC1379" s="256"/>
      <c r="AD1379" s="256"/>
    </row>
    <row r="1380" spans="1:168" ht="48" customHeight="1">
      <c r="A1380" s="72"/>
      <c r="B1380" s="207"/>
      <c r="C1380" s="327" t="s">
        <v>844</v>
      </c>
      <c r="D1380" s="256"/>
      <c r="E1380" s="256"/>
      <c r="F1380" s="256"/>
      <c r="G1380" s="256"/>
      <c r="H1380" s="256"/>
      <c r="I1380" s="256"/>
      <c r="J1380" s="256"/>
      <c r="K1380" s="256"/>
      <c r="L1380" s="256"/>
      <c r="M1380" s="256"/>
      <c r="N1380" s="256"/>
      <c r="O1380" s="256"/>
      <c r="P1380" s="256"/>
      <c r="Q1380" s="256"/>
      <c r="R1380" s="256"/>
      <c r="S1380" s="256"/>
      <c r="T1380" s="256"/>
      <c r="U1380" s="256"/>
      <c r="V1380" s="256"/>
      <c r="W1380" s="256"/>
      <c r="X1380" s="256"/>
      <c r="Y1380" s="256"/>
      <c r="Z1380" s="256"/>
      <c r="AA1380" s="256"/>
      <c r="AB1380" s="256"/>
      <c r="AC1380" s="256"/>
      <c r="AD1380" s="256"/>
    </row>
    <row r="1381" spans="1:168" ht="36" customHeight="1">
      <c r="A1381" s="83"/>
      <c r="B1381" s="15"/>
      <c r="C1381" s="327" t="s">
        <v>845</v>
      </c>
      <c r="D1381" s="256"/>
      <c r="E1381" s="256"/>
      <c r="F1381" s="256"/>
      <c r="G1381" s="256"/>
      <c r="H1381" s="256"/>
      <c r="I1381" s="256"/>
      <c r="J1381" s="256"/>
      <c r="K1381" s="256"/>
      <c r="L1381" s="256"/>
      <c r="M1381" s="256"/>
      <c r="N1381" s="256"/>
      <c r="O1381" s="256"/>
      <c r="P1381" s="256"/>
      <c r="Q1381" s="256"/>
      <c r="R1381" s="256"/>
      <c r="S1381" s="256"/>
      <c r="T1381" s="256"/>
      <c r="U1381" s="256"/>
      <c r="V1381" s="256"/>
      <c r="W1381" s="256"/>
      <c r="X1381" s="256"/>
      <c r="Y1381" s="256"/>
      <c r="Z1381" s="256"/>
      <c r="AA1381" s="256"/>
      <c r="AB1381" s="256"/>
      <c r="AC1381" s="256"/>
      <c r="AD1381" s="256"/>
    </row>
    <row r="1382" spans="1:168" ht="15" customHeight="1">
      <c r="A1382" s="73"/>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c r="AA1382" s="74"/>
      <c r="AB1382" s="74"/>
      <c r="AC1382" s="74"/>
      <c r="AD1382" s="74"/>
    </row>
    <row r="1383" spans="1:168" ht="15" customHeight="1">
      <c r="A1383" s="83"/>
      <c r="B1383" s="15"/>
      <c r="C1383" s="15"/>
      <c r="D1383" s="15"/>
      <c r="E1383" s="15"/>
      <c r="F1383" s="15"/>
      <c r="G1383" s="15"/>
      <c r="H1383" s="15"/>
      <c r="I1383" s="15"/>
      <c r="J1383" s="15"/>
      <c r="K1383" s="15"/>
      <c r="L1383" s="15"/>
      <c r="M1383" s="15"/>
      <c r="N1383" s="15"/>
      <c r="O1383" s="15"/>
      <c r="P1383" s="15"/>
      <c r="Q1383" s="15"/>
      <c r="R1383" s="15"/>
      <c r="S1383" s="15"/>
      <c r="T1383" s="15"/>
      <c r="U1383" s="15"/>
      <c r="V1383" s="15"/>
      <c r="W1383" s="15"/>
      <c r="X1383" s="15"/>
      <c r="Y1383" s="15"/>
      <c r="Z1383" s="15"/>
      <c r="AA1383" s="403" t="s">
        <v>815</v>
      </c>
      <c r="AB1383" s="272"/>
      <c r="AC1383" s="272"/>
      <c r="AD1383" s="272"/>
    </row>
    <row r="1384" spans="1:168" ht="36" customHeight="1">
      <c r="A1384" s="83"/>
      <c r="B1384" s="15"/>
      <c r="C1384" s="330" t="s">
        <v>430</v>
      </c>
      <c r="D1384" s="278"/>
      <c r="E1384" s="278"/>
      <c r="F1384" s="278"/>
      <c r="G1384" s="278"/>
      <c r="H1384" s="278"/>
      <c r="I1384" s="278"/>
      <c r="J1384" s="278"/>
      <c r="K1384" s="278"/>
      <c r="L1384" s="278"/>
      <c r="M1384" s="278"/>
      <c r="N1384" s="278"/>
      <c r="O1384" s="278"/>
      <c r="P1384" s="265" t="s">
        <v>846</v>
      </c>
      <c r="Q1384" s="266"/>
      <c r="R1384" s="266"/>
      <c r="S1384" s="266"/>
      <c r="T1384" s="266"/>
      <c r="U1384" s="266"/>
      <c r="V1384" s="266"/>
      <c r="W1384" s="266"/>
      <c r="X1384" s="266"/>
      <c r="Y1384" s="266"/>
      <c r="Z1384" s="266"/>
      <c r="AA1384" s="266"/>
      <c r="AB1384" s="266"/>
      <c r="AC1384" s="266"/>
      <c r="AD1384" s="267"/>
    </row>
    <row r="1385" spans="1:168" ht="15" customHeight="1">
      <c r="A1385" s="83"/>
      <c r="B1385" s="15"/>
      <c r="C1385" s="280"/>
      <c r="D1385" s="256"/>
      <c r="E1385" s="256"/>
      <c r="F1385" s="256"/>
      <c r="G1385" s="256"/>
      <c r="H1385" s="256"/>
      <c r="I1385" s="256"/>
      <c r="J1385" s="256"/>
      <c r="K1385" s="256"/>
      <c r="L1385" s="256"/>
      <c r="M1385" s="256"/>
      <c r="N1385" s="256"/>
      <c r="O1385" s="256"/>
      <c r="P1385" s="346" t="s">
        <v>201</v>
      </c>
      <c r="Q1385" s="279"/>
      <c r="R1385" s="405" t="s">
        <v>202</v>
      </c>
      <c r="S1385" s="278"/>
      <c r="T1385" s="331" t="s">
        <v>203</v>
      </c>
      <c r="U1385" s="279"/>
      <c r="V1385" s="331" t="s">
        <v>817</v>
      </c>
      <c r="W1385" s="278"/>
      <c r="X1385" s="279"/>
      <c r="Y1385" s="331" t="s">
        <v>818</v>
      </c>
      <c r="Z1385" s="278"/>
      <c r="AA1385" s="279"/>
      <c r="AB1385" s="331" t="s">
        <v>819</v>
      </c>
      <c r="AC1385" s="278"/>
      <c r="AD1385" s="279"/>
    </row>
    <row r="1386" spans="1:168" ht="72" customHeight="1">
      <c r="A1386" s="83"/>
      <c r="B1386" s="15"/>
      <c r="C1386" s="280"/>
      <c r="D1386" s="256"/>
      <c r="E1386" s="256"/>
      <c r="F1386" s="256"/>
      <c r="G1386" s="256"/>
      <c r="H1386" s="256"/>
      <c r="I1386" s="256"/>
      <c r="J1386" s="256"/>
      <c r="K1386" s="256"/>
      <c r="L1386" s="256"/>
      <c r="M1386" s="256"/>
      <c r="N1386" s="256"/>
      <c r="O1386" s="256"/>
      <c r="P1386" s="280"/>
      <c r="Q1386" s="281"/>
      <c r="R1386" s="256"/>
      <c r="S1386" s="256"/>
      <c r="T1386" s="280"/>
      <c r="U1386" s="281"/>
      <c r="V1386" s="282"/>
      <c r="W1386" s="272"/>
      <c r="X1386" s="283"/>
      <c r="Y1386" s="282"/>
      <c r="Z1386" s="272"/>
      <c r="AA1386" s="283"/>
      <c r="AB1386" s="282"/>
      <c r="AC1386" s="272"/>
      <c r="AD1386" s="283"/>
    </row>
    <row r="1387" spans="1:168" ht="48" customHeight="1">
      <c r="A1387" s="83"/>
      <c r="B1387" s="15"/>
      <c r="C1387" s="282"/>
      <c r="D1387" s="272"/>
      <c r="E1387" s="272"/>
      <c r="F1387" s="272"/>
      <c r="G1387" s="272"/>
      <c r="H1387" s="272"/>
      <c r="I1387" s="272"/>
      <c r="J1387" s="272"/>
      <c r="K1387" s="272"/>
      <c r="L1387" s="272"/>
      <c r="M1387" s="272"/>
      <c r="N1387" s="272"/>
      <c r="O1387" s="272"/>
      <c r="P1387" s="282"/>
      <c r="Q1387" s="283"/>
      <c r="R1387" s="272"/>
      <c r="S1387" s="272"/>
      <c r="T1387" s="282"/>
      <c r="U1387" s="283"/>
      <c r="V1387" s="234" t="s">
        <v>234</v>
      </c>
      <c r="W1387" s="219" t="s">
        <v>202</v>
      </c>
      <c r="X1387" s="219" t="s">
        <v>203</v>
      </c>
      <c r="Y1387" s="234" t="s">
        <v>234</v>
      </c>
      <c r="Z1387" s="219" t="s">
        <v>202</v>
      </c>
      <c r="AA1387" s="219" t="s">
        <v>203</v>
      </c>
      <c r="AB1387" s="234" t="s">
        <v>234</v>
      </c>
      <c r="AC1387" s="219" t="s">
        <v>202</v>
      </c>
      <c r="AD1387" s="219" t="s">
        <v>203</v>
      </c>
      <c r="AF1387" t="s">
        <v>204</v>
      </c>
      <c r="AG1387" t="s">
        <v>205</v>
      </c>
      <c r="AH1387" t="s">
        <v>206</v>
      </c>
      <c r="AI1387" t="s">
        <v>207</v>
      </c>
      <c r="AJ1387" t="s">
        <v>208</v>
      </c>
      <c r="AK1387" t="s">
        <v>209</v>
      </c>
      <c r="AL1387" t="s">
        <v>210</v>
      </c>
      <c r="AP1387" t="s">
        <v>204</v>
      </c>
      <c r="AQ1387" t="s">
        <v>205</v>
      </c>
      <c r="AR1387" t="s">
        <v>206</v>
      </c>
      <c r="AS1387" t="s">
        <v>207</v>
      </c>
      <c r="AT1387" t="s">
        <v>208</v>
      </c>
      <c r="AU1387" t="s">
        <v>209</v>
      </c>
      <c r="AV1387" t="s">
        <v>210</v>
      </c>
      <c r="AZ1387" t="s">
        <v>204</v>
      </c>
      <c r="BA1387" t="s">
        <v>205</v>
      </c>
      <c r="BB1387" t="s">
        <v>206</v>
      </c>
      <c r="BC1387" t="s">
        <v>207</v>
      </c>
      <c r="BD1387" t="s">
        <v>208</v>
      </c>
      <c r="BE1387" t="s">
        <v>209</v>
      </c>
      <c r="BF1387" t="s">
        <v>210</v>
      </c>
      <c r="BJ1387" t="s">
        <v>204</v>
      </c>
      <c r="BK1387" t="s">
        <v>205</v>
      </c>
      <c r="BL1387" t="s">
        <v>206</v>
      </c>
      <c r="BM1387" t="s">
        <v>207</v>
      </c>
      <c r="BN1387" t="s">
        <v>208</v>
      </c>
      <c r="BO1387" t="s">
        <v>209</v>
      </c>
      <c r="BP1387" t="s">
        <v>210</v>
      </c>
      <c r="BT1387" t="s">
        <v>204</v>
      </c>
      <c r="BU1387" t="s">
        <v>205</v>
      </c>
      <c r="BV1387" t="s">
        <v>206</v>
      </c>
      <c r="BW1387" t="s">
        <v>207</v>
      </c>
      <c r="BX1387" t="s">
        <v>208</v>
      </c>
      <c r="BY1387" t="s">
        <v>209</v>
      </c>
      <c r="BZ1387" t="s">
        <v>210</v>
      </c>
      <c r="CD1387" t="s">
        <v>204</v>
      </c>
      <c r="CE1387" t="s">
        <v>205</v>
      </c>
      <c r="CF1387" t="s">
        <v>206</v>
      </c>
      <c r="CG1387" t="s">
        <v>207</v>
      </c>
      <c r="CH1387" t="s">
        <v>208</v>
      </c>
      <c r="CI1387" t="s">
        <v>209</v>
      </c>
      <c r="CJ1387" t="s">
        <v>210</v>
      </c>
      <c r="CN1387" t="s">
        <v>204</v>
      </c>
      <c r="CO1387" t="s">
        <v>205</v>
      </c>
      <c r="CP1387" t="s">
        <v>206</v>
      </c>
      <c r="CQ1387" t="s">
        <v>207</v>
      </c>
      <c r="CR1387" t="s">
        <v>208</v>
      </c>
      <c r="CS1387" t="s">
        <v>209</v>
      </c>
      <c r="CT1387" t="s">
        <v>210</v>
      </c>
      <c r="CX1387" t="s">
        <v>204</v>
      </c>
      <c r="CY1387" t="s">
        <v>205</v>
      </c>
      <c r="CZ1387" t="s">
        <v>206</v>
      </c>
      <c r="DA1387" t="s">
        <v>207</v>
      </c>
      <c r="DB1387" t="s">
        <v>208</v>
      </c>
      <c r="DC1387" t="s">
        <v>209</v>
      </c>
      <c r="DD1387" t="s">
        <v>210</v>
      </c>
      <c r="DH1387" t="s">
        <v>204</v>
      </c>
      <c r="DI1387" t="s">
        <v>205</v>
      </c>
      <c r="DJ1387" t="s">
        <v>206</v>
      </c>
      <c r="DK1387" t="s">
        <v>207</v>
      </c>
      <c r="DL1387" t="s">
        <v>208</v>
      </c>
      <c r="DM1387" t="s">
        <v>209</v>
      </c>
      <c r="DN1387" t="s">
        <v>210</v>
      </c>
      <c r="DR1387" t="s">
        <v>204</v>
      </c>
      <c r="DS1387" t="s">
        <v>205</v>
      </c>
      <c r="DT1387" t="s">
        <v>206</v>
      </c>
      <c r="DU1387" t="s">
        <v>207</v>
      </c>
      <c r="DV1387" t="s">
        <v>208</v>
      </c>
      <c r="DW1387" t="s">
        <v>209</v>
      </c>
      <c r="DX1387" t="s">
        <v>210</v>
      </c>
      <c r="EB1387" t="s">
        <v>204</v>
      </c>
      <c r="EC1387" t="s">
        <v>205</v>
      </c>
      <c r="ED1387" t="s">
        <v>206</v>
      </c>
      <c r="EE1387" t="s">
        <v>207</v>
      </c>
      <c r="EF1387" t="s">
        <v>208</v>
      </c>
      <c r="EG1387" t="s">
        <v>209</v>
      </c>
      <c r="EH1387" t="s">
        <v>210</v>
      </c>
      <c r="EL1387" t="s">
        <v>204</v>
      </c>
      <c r="EM1387" t="s">
        <v>205</v>
      </c>
      <c r="EN1387" t="s">
        <v>206</v>
      </c>
      <c r="EO1387" t="s">
        <v>207</v>
      </c>
      <c r="EP1387" t="s">
        <v>208</v>
      </c>
      <c r="EQ1387" t="s">
        <v>209</v>
      </c>
      <c r="ER1387" t="s">
        <v>210</v>
      </c>
      <c r="EV1387" t="s">
        <v>204</v>
      </c>
      <c r="EW1387" t="s">
        <v>205</v>
      </c>
      <c r="EX1387" t="s">
        <v>206</v>
      </c>
      <c r="EY1387" t="s">
        <v>207</v>
      </c>
      <c r="EZ1387" t="s">
        <v>208</v>
      </c>
      <c r="FA1387" t="s">
        <v>209</v>
      </c>
      <c r="FB1387" t="s">
        <v>210</v>
      </c>
      <c r="FF1387" t="s">
        <v>204</v>
      </c>
      <c r="FG1387" t="s">
        <v>205</v>
      </c>
      <c r="FH1387" t="s">
        <v>206</v>
      </c>
      <c r="FI1387" t="s">
        <v>207</v>
      </c>
      <c r="FJ1387" t="s">
        <v>208</v>
      </c>
      <c r="FK1387" t="s">
        <v>209</v>
      </c>
      <c r="FL1387" t="s">
        <v>210</v>
      </c>
    </row>
    <row r="1388" spans="1:168" ht="24" customHeight="1">
      <c r="A1388" s="83"/>
      <c r="B1388" s="15"/>
      <c r="C1388" s="79" t="s">
        <v>131</v>
      </c>
      <c r="D1388" s="404" t="s">
        <v>407</v>
      </c>
      <c r="E1388" s="266"/>
      <c r="F1388" s="266"/>
      <c r="G1388" s="266"/>
      <c r="H1388" s="266"/>
      <c r="I1388" s="266"/>
      <c r="J1388" s="266"/>
      <c r="K1388" s="266"/>
      <c r="L1388" s="266"/>
      <c r="M1388" s="266"/>
      <c r="N1388" s="266"/>
      <c r="O1388" s="267"/>
      <c r="P1388" s="268"/>
      <c r="Q1388" s="267"/>
      <c r="R1388" s="268"/>
      <c r="S1388" s="267"/>
      <c r="T1388" s="268"/>
      <c r="U1388" s="267"/>
      <c r="V1388" s="220"/>
      <c r="W1388" s="220"/>
      <c r="X1388" s="220"/>
      <c r="Y1388" s="220"/>
      <c r="Z1388" s="220"/>
      <c r="AA1388" s="220"/>
      <c r="AB1388" s="220"/>
      <c r="AC1388" s="220"/>
      <c r="AD1388" s="220"/>
      <c r="AF1388">
        <f>IF(AND(V1388=0,OR(SUM(W1388:X1388)&gt;0,COUNTIF(V1388:X1388,"NS")&gt;0)),1,0)</f>
        <v>0</v>
      </c>
      <c r="AG1388">
        <f>IF(OR(AND(V1388="NS",SUM(W1388:X1388)&gt;0),AND(V1388="NS",COUNTIF(V1388:X1388,"NS")&lt;2)),1,0)</f>
        <v>0</v>
      </c>
      <c r="AH1388">
        <f>IF(AND(V1388="NA",OR(SUM(W1388:X1388)&gt;0,COUNTIF(V1388:X1388,"NS")&gt;0,COUNTIF(V1388:X1388,"NA")&gt;1)),1,0)</f>
        <v>0</v>
      </c>
      <c r="AI1388">
        <f>IF(AND(COUNTBLANK(V1388)+COUNTBLANK(W1388)+COUNTBLANK(X1388)&gt;0,COUNTBLANK(V1388)+COUNTBLANK(W1388)+COUNTBLANK(X1388)&lt;3,V1388&lt;&gt;"NA"),1,0)</f>
        <v>0</v>
      </c>
      <c r="AJ1388">
        <f>IF(AND(IF(OR(SUM(W1388:X1388)=V1388,V1388="",AND(V1388&gt;0,COUNTIF(V1388:X1388,"NS")=2)),0,1)=1,V1388&lt;&gt;"NS",V1388&lt;&gt;"NA"),1,0)</f>
        <v>0</v>
      </c>
      <c r="AK1388">
        <f>IF(COUNTIF(V1388:X1388,"=*")&lt;&gt;SUM(COUNTIF(V1388:X1388,"NS"),COUNTIF(V1388:X1388,"NA")),1,0)</f>
        <v>0</v>
      </c>
      <c r="AL1388">
        <f>IF(SUM(AF1388:AK1388)&gt;0,1,0)</f>
        <v>0</v>
      </c>
      <c r="AP1388">
        <f>IF(AND(Y1388=0,OR(SUM(Z1388:AA1388)&gt;0,COUNTIF(Y1388:AA1388,"NS")&gt;0)),1,0)</f>
        <v>0</v>
      </c>
      <c r="AQ1388">
        <f>IF(OR(AND(Y1388="NS",SUM(Z1388:AA1388)&gt;0),AND(Y1388="NS",COUNTIF(Y1388:AA1388,"NS")&lt;2)),1,0)</f>
        <v>0</v>
      </c>
      <c r="AR1388">
        <f>IF(AND(Y1388="NA",OR(SUM(Z1388:AA1388)&gt;0,COUNTIF(Y1388:AA1388,"NS")&gt;0,COUNTIF(Y1388:AA1388,"NA")&gt;1)),1,0)</f>
        <v>0</v>
      </c>
      <c r="AS1388">
        <f>IF(AND(COUNTBLANK(Y1388)+COUNTBLANK(Z1388)+COUNTBLANK(AA1388)&gt;0,COUNTBLANK(Y1388)+COUNTBLANK(Z1388)+COUNTBLANK(AA1388)&lt;3,Y1388&lt;&gt;"NA"),1,0)</f>
        <v>0</v>
      </c>
      <c r="AT1388">
        <f>IF(AND(IF(OR(SUM(Z1388:AA1388)=Y1388,Y1388="",AND(Y1388&gt;0,COUNTIF(Y1388:AA1388,"NS")=2)),0,1)=1,Y1388&lt;&gt;"NS",Y1388&lt;&gt;"NA"),1,0)</f>
        <v>0</v>
      </c>
      <c r="AU1388">
        <f>IF(COUNTIF(Y1388:AA1388,"=*")&lt;&gt;SUM(COUNTIF(Y1388:AA1388,"NS"),COUNTIF(Y1388:AA1388,"NA")),1,0)</f>
        <v>0</v>
      </c>
      <c r="AV1388">
        <f>IF(SUM(AP1388:AU1388)&gt;0,1,0)</f>
        <v>0</v>
      </c>
      <c r="AZ1388">
        <f>IF(AND(AB1388=0,OR(SUM(AC1388:AD1388)&gt;0,COUNTIF(AB1388:AD1388,"NS")&gt;0)),1,0)</f>
        <v>0</v>
      </c>
      <c r="BA1388">
        <f>IF(OR(AND(AB1388="NS",SUM(AC1388:AD1388)&gt;0),AND(AB1388="NS",COUNTIF(AB1388:AD1388,"NS")&lt;2)),1,0)</f>
        <v>0</v>
      </c>
      <c r="BB1388">
        <f>IF(AND(AB1388="NA",OR(SUM(AC1388:AD1388)&gt;0,COUNTIF(AB1388:AD1388,"NS")&gt;0,COUNTIF(AB1388:AD1388,"NA")&gt;1)),1,0)</f>
        <v>0</v>
      </c>
      <c r="BC1388">
        <f>IF(AND(COUNTBLANK(AB1388)+COUNTBLANK(AC1388)+COUNTBLANK(AD1388)&gt;0,COUNTBLANK(AB1388)+COUNTBLANK(AC1388)+COUNTBLANK(AD1388)&lt;3,AB1388&lt;&gt;"NA"),1,0)</f>
        <v>0</v>
      </c>
      <c r="BD1388">
        <f>IF(AND(IF(OR(SUM(AC1388:AD1388)=AB1388,AB1388="",AND(AB1388&gt;0,COUNTIF(AB1388:AD1388,"NS")=2)),0,1)=1,AB1388&lt;&gt;"NS",AB1388&lt;&gt;"NA"),1,0)</f>
        <v>0</v>
      </c>
      <c r="BE1388">
        <f>IF(COUNTIF(AB1388:AD1388,"=*")&lt;&gt;SUM(COUNTIF(AB1388:AD1388,"NS"),COUNTIF(AB1388:AD1388,"NA")),1,0)</f>
        <v>0</v>
      </c>
      <c r="BF1388">
        <f>IF(SUM(AZ1388:BE1388)&gt;0,1,0)</f>
        <v>0</v>
      </c>
      <c r="BJ1388">
        <f>IF(AND(G1397=0,OR(SUM(H1397:I1397)&gt;0,COUNTIF(G1397:I1397,"NS")&gt;0)),1,0)</f>
        <v>0</v>
      </c>
      <c r="BK1388">
        <f>IF(OR(AND(G1397="NS",SUM(H1397:I1397)&gt;0),AND(G1397="NS",COUNTIF(G1397:I1397,"NS")&lt;2)),1,0)</f>
        <v>0</v>
      </c>
      <c r="BL1388">
        <f>IF(AND(G1397="NA",OR(SUM(H1397:I1397)&gt;0,COUNTIF(G1397:I1397,"NS")&gt;0,COUNTIF(G1397:I1397,"NA")&gt;1)),1,0)</f>
        <v>0</v>
      </c>
      <c r="BM1388">
        <f>IF(AND(COUNTBLANK(G1397)+COUNTBLANK(H1397)+COUNTBLANK(I1397)&gt;0,COUNTBLANK(G1397)+COUNTBLANK(H1397)+COUNTBLANK(I1397)&lt;3,G1397&lt;&gt;"NA"),1,0)</f>
        <v>0</v>
      </c>
      <c r="BN1388">
        <f>IF(AND(IF(OR(SUM(H1397:I1397)=G1397,G1397="",AND(G1397&gt;0,COUNTIF(G1397:I1397,"NS")=2)),0,1)=1,G1397&lt;&gt;"NS",G1397&lt;&gt;"NA"),1,0)</f>
        <v>0</v>
      </c>
      <c r="BO1388">
        <f>IF(COUNTIF(G1397:I1397,"=*")&lt;&gt;SUM(COUNTIF(G1397:I1397,"NS"),COUNTIF(G1397:I1397,"NA")),1,0)</f>
        <v>0</v>
      </c>
      <c r="BP1388">
        <f>IF(SUM(BJ1388:BO1388)&gt;0,1,0)</f>
        <v>0</v>
      </c>
      <c r="BT1388">
        <f>IF(AND(J1397=0,OR(SUM(K1397:L1397)&gt;0,COUNTIF(J1397:L1397,"NS")&gt;0)),1,0)</f>
        <v>0</v>
      </c>
      <c r="BU1388">
        <f>IF(OR(AND(J1397="NS",SUM(K1397:L1397)&gt;0),AND(J1397="NS",COUNTIF(J1397:L1397,"NS")&lt;2)),1,0)</f>
        <v>0</v>
      </c>
      <c r="BV1388">
        <f>IF(AND(J1397="NA",OR(SUM(K1397:L1397)&gt;0,COUNTIF(J1397:L1397,"NS")&gt;0,COUNTIF(J1397:L1397,"NA")&gt;1)),1,0)</f>
        <v>0</v>
      </c>
      <c r="BW1388">
        <f>IF(AND(COUNTBLANK(J1397)+COUNTBLANK(K1397)+COUNTBLANK(L1397)&gt;0,COUNTBLANK(J1397)+COUNTBLANK(K1397)+COUNTBLANK(L1397)&lt;3,J1397&lt;&gt;"NA"),1,0)</f>
        <v>0</v>
      </c>
      <c r="BX1388">
        <f>IF(AND(IF(OR(SUM(K1397:L1397)=J1397,J1397="",AND(J1397&gt;0,COUNTIF(J1397:L1397,"NS")=2)),0,1)=1,J1397&lt;&gt;"NS",J1397&lt;&gt;"NA"),1,0)</f>
        <v>0</v>
      </c>
      <c r="BY1388">
        <f>IF(COUNTIF(J1397:L1397,"=*")&lt;&gt;SUM(COUNTIF(J1397:L1397,"NS"),COUNTIF(J1397:L1397,"NA")),1,0)</f>
        <v>0</v>
      </c>
      <c r="BZ1388">
        <f>IF(SUM(BT1388:BY1388)&gt;0,1,0)</f>
        <v>0</v>
      </c>
      <c r="CD1388">
        <f>IF(AND(M1397=0,OR(SUM(N1397:O1397)&gt;0,COUNTIF(M1397:O1397,"NS")&gt;0)),1,0)</f>
        <v>0</v>
      </c>
      <c r="CE1388">
        <f>IF(OR(AND(M1397="NS",SUM(N1397:O1397)&gt;0),AND(M1397="NS",COUNTIF(M1397:O1397,"NS")&lt;2)),1,0)</f>
        <v>0</v>
      </c>
      <c r="CF1388">
        <f>IF(AND(M1397="NA",OR(SUM(N1397:O1397)&gt;0,COUNTIF(M1397:O1397,"NS")&gt;0,COUNTIF(M1397:O1397,"NA")&gt;1)),1,0)</f>
        <v>0</v>
      </c>
      <c r="CG1388">
        <f>IF(AND(COUNTBLANK(M1397)+COUNTBLANK(N1397)+COUNTBLANK(O1397)&gt;0,COUNTBLANK(M1397)+COUNTBLANK(N1397)+COUNTBLANK(O1397)&lt;3,M1397&lt;&gt;"NA"),1,0)</f>
        <v>0</v>
      </c>
      <c r="CH1388">
        <f>IF(AND(IF(OR(SUM(N1397:O1397)=M1397,M1397="",AND(M1397&gt;0,COUNTIF(M1397:O1397,"NS")=2)),0,1)=1,M1397&lt;&gt;"NS",M1397&lt;&gt;"NA"),1,0)</f>
        <v>0</v>
      </c>
      <c r="CI1388">
        <f>IF(COUNTIF(M1397:O1397,"=*")&lt;&gt;SUM(COUNTIF(M1397:O1397,"NS"),COUNTIF(M1397:O1397,"NA")),1,0)</f>
        <v>0</v>
      </c>
      <c r="CJ1388">
        <f>IF(SUM(CD1388:CI1388)&gt;0,1,0)</f>
        <v>0</v>
      </c>
      <c r="CN1388">
        <f>IF(AND(P1397=0,OR(SUM(Q1397:R1397)&gt;0,COUNTIF(P1397:R1397,"NS")&gt;0)),1,0)</f>
        <v>0</v>
      </c>
      <c r="CO1388">
        <f>IF(OR(AND(P1397="NS",SUM(Q1397:R1397)&gt;0),AND(P1397="NS",COUNTIF(P1397:R1397,"NS")&lt;2)),1,0)</f>
        <v>0</v>
      </c>
      <c r="CP1388">
        <f>IF(AND(P1397="NA",OR(SUM(Q1397:R1397)&gt;0,COUNTIF(P1397:R1397,"NS")&gt;0,COUNTIF(P1397:R1397,"NA")&gt;1)),1,0)</f>
        <v>0</v>
      </c>
      <c r="CQ1388">
        <f>IF(AND(COUNTBLANK(P1397)+COUNTBLANK(Q1397)+COUNTBLANK(R1397)&gt;0,COUNTBLANK(P1397)+COUNTBLANK(Q1397)+COUNTBLANK(R1397)&lt;3,P1397&lt;&gt;"NA"),1,0)</f>
        <v>0</v>
      </c>
      <c r="CR1388">
        <f>IF(AND(IF(OR(SUM(Q1397:R1397)=P1397,P1397="",AND(P1397&gt;0,COUNTIF(P1397:R1397,"NS")=2)),0,1)=1,P1397&lt;&gt;"NS",P1397&lt;&gt;"NA"),1,0)</f>
        <v>0</v>
      </c>
      <c r="CS1388">
        <f>IF(COUNTIF(P1397:R1397,"=*")&lt;&gt;SUM(COUNTIF(P1397:R1397,"NS"),COUNTIF(P1397:R1397,"NA")),1,0)</f>
        <v>0</v>
      </c>
      <c r="CT1388">
        <f>IF(SUM(CN1388:CS1388)&gt;0,1,0)</f>
        <v>0</v>
      </c>
      <c r="CX1388">
        <f>IF(AND(S1397=0,OR(SUM(T1397:U1397)&gt;0,COUNTIF(S1397:U1397,"NS")&gt;0)),1,0)</f>
        <v>0</v>
      </c>
      <c r="CY1388">
        <f>IF(OR(AND(S1397="NS",SUM(T1397:U1397)&gt;0),AND(S1397="NS",COUNTIF(S1397:U1397,"NS")&lt;2)),1,0)</f>
        <v>0</v>
      </c>
      <c r="CZ1388">
        <f>IF(AND(S1397="NA",OR(SUM(T1397:U1397)&gt;0,COUNTIF(S1397:U1397,"NS")&gt;0,COUNTIF(S1397:U1397,"NA")&gt;1)),1,0)</f>
        <v>0</v>
      </c>
      <c r="DA1388">
        <f>IF(AND(COUNTBLANK(S1397)+COUNTBLANK(T1397)+COUNTBLANK(U1397)&gt;0,COUNTBLANK(S1397)+COUNTBLANK(T1397)+COUNTBLANK(U1397)&lt;3,S1397&lt;&gt;"NA"),1,0)</f>
        <v>0</v>
      </c>
      <c r="DB1388">
        <f>IF(AND(IF(OR(SUM(T1397:U1397)=S1397,S1397="",AND(S1397&gt;0,COUNTIF(S1397:U1397,"NS")=2)),0,1)=1,S1397&lt;&gt;"NS",S1397&lt;&gt;"NA"),1,0)</f>
        <v>0</v>
      </c>
      <c r="DC1388">
        <f>IF(COUNTIF(S1397:U1397,"=*")&lt;&gt;SUM(COUNTIF(S1397:U1397,"NS"),COUNTIF(S1397:U1397,"NA")),1,0)</f>
        <v>0</v>
      </c>
      <c r="DD1388">
        <f>IF(SUM(CX1388:DC1388)&gt;0,1,0)</f>
        <v>0</v>
      </c>
      <c r="DH1388">
        <f>IF(AND(V1397=0,OR(SUM(W1397:X1397)&gt;0,COUNTIF(V1397:X1397,"NS")&gt;0)),1,0)</f>
        <v>0</v>
      </c>
      <c r="DI1388">
        <f>IF(OR(AND(V1397="NS",SUM(W1397:X1397)&gt;0),AND(V1397="NS",COUNTIF(V1397:X1397,"NS")&lt;2)),1,0)</f>
        <v>0</v>
      </c>
      <c r="DJ1388">
        <f>IF(AND(V1397="NA",OR(SUM(W1397:X1397)&gt;0,COUNTIF(V1397:X1397,"NS")&gt;0,COUNTIF(V1397:X1397,"NA")&gt;1)),1,0)</f>
        <v>0</v>
      </c>
      <c r="DK1388">
        <f>IF(AND(COUNTBLANK(V1397)+COUNTBLANK(W1397)+COUNTBLANK(X1397)&gt;0,COUNTBLANK(V1397)+COUNTBLANK(W1397)+COUNTBLANK(X1397)&lt;3,V1397&lt;&gt;"NA"),1,0)</f>
        <v>0</v>
      </c>
      <c r="DL1388">
        <f>IF(AND(IF(OR(SUM(W1397:X1397)=V1397,V1397="",AND(V1397&gt;0,COUNTIF(V1397:X1397,"NS")=2)),0,1)=1,V1397&lt;&gt;"NS",V1397&lt;&gt;"NA"),1,0)</f>
        <v>0</v>
      </c>
      <c r="DM1388">
        <f>IF(COUNTIF(V1397:X1397,"=*")&lt;&gt;SUM(COUNTIF(V1397:X1397,"NS"),COUNTIF(V1397:X1397,"NA")),1,0)</f>
        <v>0</v>
      </c>
      <c r="DN1388">
        <f>IF(SUM(DH1388:DM1388)&gt;0,1,0)</f>
        <v>0</v>
      </c>
      <c r="DR1388">
        <f>IF(AND(Y1397=0,OR(SUM(Z1397:AA1397)&gt;0,COUNTIF(Y1397:AA1397,"NS")&gt;0)),1,0)</f>
        <v>0</v>
      </c>
      <c r="DS1388">
        <f>IF(OR(AND(Y1397="NS",SUM(Z1397:AA1397)&gt;0),AND(Y1397="NS",COUNTIF(Y1397:AA1397,"NS")&lt;2)),1,0)</f>
        <v>0</v>
      </c>
      <c r="DT1388">
        <f>IF(AND(Y1397="NA",OR(SUM(Z1397:AA1397)&gt;0,COUNTIF(Y1397:AA1397,"NS")&gt;0,COUNTIF(Y1397:AA1397,"NA")&gt;1)),1,0)</f>
        <v>0</v>
      </c>
      <c r="DU1388">
        <f>IF(AND(COUNTBLANK(Y1397)+COUNTBLANK(Z1397)+COUNTBLANK(AA1397)&gt;0,COUNTBLANK(Y1397)+COUNTBLANK(Z1397)+COUNTBLANK(AA1397)&lt;3,Y1397&lt;&gt;"NA"),1,0)</f>
        <v>0</v>
      </c>
      <c r="DV1388">
        <f>IF(AND(IF(OR(SUM(Z1397:AA1397)=Y1397,Y1397="",AND(Y1397&gt;0,COUNTIF(Y1397:AA1397,"NS")=2)),0,1)=1,Y1397&lt;&gt;"NS",Y1397&lt;&gt;"NA"),1,0)</f>
        <v>0</v>
      </c>
      <c r="DW1388">
        <f>IF(COUNTIF(Y1397:AA1397,"=*")&lt;&gt;SUM(COUNTIF(Y1397:AA1397,"NS"),COUNTIF(Y1397:AA1397,"NA")),1,0)</f>
        <v>0</v>
      </c>
      <c r="DX1388">
        <f>IF(SUM(DR1388:DW1388)&gt;0,1,0)</f>
        <v>0</v>
      </c>
      <c r="EB1388">
        <f>IF(AND(AB1397=0,OR(SUM(AC1397:AD1397)&gt;0,COUNTIF(AB1397:AD1397,"NS")&gt;0)),1,0)</f>
        <v>0</v>
      </c>
      <c r="EC1388">
        <f>IF(OR(AND(AB1397="NS",SUM(AC1397:AD1397)&gt;0),AND(AB1397="NS",COUNTIF(AB1397:AD1397,"NS")&lt;2)),1,0)</f>
        <v>0</v>
      </c>
      <c r="ED1388">
        <f>IF(AND(AB1397="NA",OR(SUM(AC1397:AD1397)&gt;0,COUNTIF(AB1397:AD1397,"NS")&gt;0,COUNTIF(AB1397:AD1397,"NA")&gt;1)),1,0)</f>
        <v>0</v>
      </c>
      <c r="EE1388">
        <f>IF(AND(COUNTBLANK(AB1397)+COUNTBLANK(AC1397)+COUNTBLANK(AD1397)&gt;0,COUNTBLANK(AB1397)+COUNTBLANK(AC1397)+COUNTBLANK(AD1397)&lt;3,AB1397&lt;&gt;"NA"),1,0)</f>
        <v>0</v>
      </c>
      <c r="EF1388">
        <f>IF(AND(IF(OR(SUM(AC1397:AD1397)=AB1397,AB1397="",AND(AB1397&gt;0,COUNTIF(AB1397:AD1397,"NS")=2)),0,1)=1,AB1397&lt;&gt;"NS",AB1397&lt;&gt;"NA"),1,0)</f>
        <v>0</v>
      </c>
      <c r="EG1388">
        <f>IF(COUNTIF(AB1397:AD1397,"=*")&lt;&gt;SUM(COUNTIF(AB1397:AD1397,"NS"),COUNTIF(AB1397:AD1397,"NA")),1,0)</f>
        <v>0</v>
      </c>
      <c r="EH1388">
        <f>IF(SUM(EB1388:EG1388)&gt;0,1,0)</f>
        <v>0</v>
      </c>
      <c r="EL1388">
        <f>IF(AND(R1388=0,OR(SUM(W1388,Z1388,AC1388,H1397,K1397,N1397,Q1397,T1397,W1397,Z1397,AC1397)&gt;0,COUNTIF(R1388,"NS")+COUNTIF(W1388,"NS")+COUNTIF(Z1388,"NS")+COUNTIF(AC1388,"NS")+COUNTIF(H1397,"NS")+COUNTIF(K1397,"NS")+COUNTIF(N1397,"NS")+COUNTIF(Q1397,"NS")+COUNTIF(T1397,"NS")+COUNTIF(W1397,"NS")+COUNTIF(Z1397,"NS")+COUNTIF(AC1397,"NS")&gt;0)),1,0)</f>
        <v>0</v>
      </c>
      <c r="EM1388">
        <f>IF(OR(AND(R1388="NS",SUM(W1388,Z1388,AC1388,H1397,K1397,N1397,Q1397,T1397,W1397,Z1397,AC1397)&gt;0),AND(R1388="NS",COUNTIF(R1388,"NS")+COUNTIF(W1388,"NS")+COUNTIF(Z1388,"NS")+COUNTIF(AC1388,"NS")+COUNTIF(H1397,"NS")+COUNTIF(K1397,"NS")+COUNTIF(N1397,"NS")+COUNTIF(Q1397,"NS")+COUNTIF(T1397,"NS")+COUNTIF(W1397,"NS")+COUNTIF(Z1397,"NS")+COUNTIF(AC1397,"NS")&lt;2)),1,0)</f>
        <v>0</v>
      </c>
      <c r="EN1388">
        <f>IF(AND(R1388="NA",OR(SUM(W1388,Z1388,AC1388,H1397,K1397,N1397,Q1397,T1397,W1397,Z1397,AC1397)&gt;0,COUNTIF(R1388,"NS")+COUNTIF(W1388,"NS")+COUNTIF(Z1388,"NS")+COUNTIF(AC1388,"NS")+COUNTIF(H1397,"NS")+COUNTIF(K1397,"NS")+COUNTIF(N1397,"NS")+COUNTIF(Q1397,"NS")+COUNTIF(T1397,"NS")+COUNTIF(W1397,"NS")+COUNTIF(Z1397,"NS")+COUNTIF(AC1397,"NS")&gt;0,COUNTIF(R1388,"NA")+COUNTIF(W1388,"NA")+COUNTIF(Z1388,"NA")+COUNTIF(AC1388,"NA")+COUNTIF(H1397,"NA")+COUNTIF(K1397,"NA")+COUNTIF(N1397,"NA")+COUNTIF(Q1397,"NA")+COUNTIF(T1397,"NA")+COUNTIF(W1397,"NA")+COUNTIF(Z1397,"NA")+COUNTIF(AC1397,"NA")&gt;1)),1,0)</f>
        <v>0</v>
      </c>
      <c r="EO1388">
        <f>IF(AND(COUNTBLANK(R1388)+COUNTBLANK(W1388)+COUNTBLANK(Z1388)+COUNTBLANK(AC1388)+COUNTBLANK(H1397)+COUNTBLANK(K1397)+COUNTBLANK(N1397)+COUNTBLANK(Q1397)+COUNTBLANK(T1397)+COUNTBLANK(W1397)+COUNTBLANK(Z1397)+COUNTBLANK(AC1397)&gt;0,COUNTBLANK(R1388)+COUNTBLANK(W1388)+COUNTBLANK(Z1388)+COUNTBLANK(AC1388)+COUNTBLANK(H1397)+COUNTBLANK(K1397)+COUNTBLANK(N1397)+COUNTBLANK(Q1397)+COUNTBLANK(T1397)+COUNTBLANK(W1397)+COUNTBLANK(Z1397)+COUNTBLANK(AC1397)&lt;12,R1388&lt;&gt;"NA"),1,0)</f>
        <v>0</v>
      </c>
      <c r="EP1388">
        <f>IF(AND(IF(OR(SUM(W1388,Z1388,AC1388,H1397,K1397,N1397,Q1397,T1397,W1397,Z1397,AC1397)=R1388,R1388="",AND(R1388&gt;0,COUNTIF(R1388,"NS")+COUNTIF(W1388,"NS")+COUNTIF(Z1388,"NS")+COUNTIF(AC1388,"NS")+COUNTIF(H1397,"NS")+COUNTIF(K1397,"NS")+COUNTIF(N1397,"NS")+COUNTIF(Q1397,"NS")+COUNTIF(T1397,"NS")+COUNTIF(W1397,"NS")+COUNTIF(Z1397,"NS")+COUNTIF(AC1397,"NS")=11)),0,1)=1,R1388&lt;&gt;"NS",R1388&lt;&gt;"NA"),1,0)</f>
        <v>0</v>
      </c>
      <c r="EQ1388">
        <f>IF(COUNTIF(R1388,"=*")+COUNTIF(W1388,"=*")+COUNTIF(Z1388,"=*")+COUNTIF(AC1388,"=*")+COUNTIF(H1397,"=*")+COUNTIF(K1397,"=*")+COUNTIF(N1397,"=*")+COUNTIF(Q1397,"=*")+COUNTIF(T1397,"=*")+COUNTIF(W1397,"=*")+COUNTIF(Z1397,"=*")+COUNTIF(AC1397,"=*")&lt;&gt;SUM(COUNTIF(R1388,"NS")+COUNTIF(W1388,"NS")+COUNTIF(Z1388,"NS")+COUNTIF(AC1388,"NS")+COUNTIF(H1397,"NS")+COUNTIF(K1397,"NS")+COUNTIF(N1397,"NS")+COUNTIF(Q1397,"NS")+COUNTIF(T1397,"NS")+COUNTIF(W1397,"NS")+COUNTIF(Z1397,"NS")+COUNTIF(AC1397,"NS"),COUNTIF(R1388,"NA")+COUNTIF(W1388,"NA")+COUNTIF(Z1388,"NA")+COUNTIF(AC1388,"NA")+COUNTIF(H1397,"NA")+COUNTIF(K1397,"NA")+COUNTIF(N1397,"NA")+COUNTIF(Q1397,"NA")+COUNTIF(T1397,"NA")+COUNTIF(W1397,"NA")+COUNTIF(Z1397,"NA")+COUNTIF(AC1397,"NA")),1,0)</f>
        <v>0</v>
      </c>
      <c r="ER1388">
        <f>IF(SUM(EL1388:EQ1388)&gt;0,1,0)</f>
        <v>0</v>
      </c>
      <c r="EV1388">
        <f>IF(AND(T1388=0,OR(SUM(X1388,AA1388,AD1388,I1397,L1397,O1397,R1397,U1397,X1397,AA1397,AD1397)&gt;0,COUNTIF(T1388,"NS")+COUNTIF(X1388,"NS")+COUNTIF(AA1388,"NS")+COUNTIF(AD1388,"NS")+COUNTIF(I1397,"NS")+COUNTIF(L1397,"NS")+COUNTIF(O1397,"NS")+COUNTIF(R1397,"NS")+COUNTIF(U1397,"NS")+COUNTIF(X1397,"NS")+COUNTIF(AA1397,"NS")+COUNTIF(AD1397,"NS")&gt;0)),1,0)</f>
        <v>0</v>
      </c>
      <c r="EW1388">
        <f>IF(OR(AND(T1388="NS",SUM(X1388,AA1388,AD1388,I1397,L1397,O1397,R1397,U1397,X1397,AA1397,AD1397)&gt;0),AND(T1388="NS",COUNTIF(T1388,"NS")+COUNTIF(X1388,"NS")+COUNTIF(AA1388,"NS")+COUNTIF(AD1388,"NS")+COUNTIF(I1397,"NS")+COUNTIF(L1397,"NS")+COUNTIF(O1397,"NS")+COUNTIF(R1397,"NS")+COUNTIF(U1397,"NS")+COUNTIF(X1397,"NS")+COUNTIF(AA1397,"NS")+COUNTIF(AD1397,"NS")&lt;2)),1,0)</f>
        <v>0</v>
      </c>
      <c r="EX1388">
        <f>IF(AND(T1388="NA",OR(SUM(X1388,AA1388,AD1388,I1397,L1397,O1397,R1397,U1397,X1397,AA1397,AD1397)&gt;0,COUNTIF(T1388,"NS")+COUNTIF(X1388,"NS")+COUNTIF(AA1388,"NS")+COUNTIF(AD1388,"NS")+COUNTIF(I1397,"NS")+COUNTIF(L1397,"NS")+COUNTIF(O1397,"NS")+COUNTIF(R1397,"NS")+COUNTIF(U1397,"NS")+COUNTIF(X1397,"NS")+COUNTIF(AA1397,"NS")+COUNTIF(AD1397,"NS")&gt;0,COUNTIF(T1388,"NA")+COUNTIF(X1388,"NA")+COUNTIF(AA1388,"NA")+COUNTIF(AD1388,"NA")+COUNTIF(I1397,"NA")+COUNTIF(L1397,"NA")+COUNTIF(O1397,"NA")+COUNTIF(R1397,"NA")+COUNTIF(U1397,"NA")+COUNTIF(X1397,"NA")+COUNTIF(AA1397,"NA")+COUNTIF(AD1397,"NA")&gt;1)),1,0)</f>
        <v>0</v>
      </c>
      <c r="EY1388">
        <f>IF(AND(COUNTBLANK(T1388)+COUNTBLANK(X1388)+COUNTBLANK(AA1388)+COUNTBLANK(AD1388)+COUNTBLANK(I1397)+COUNTBLANK(L1397)+COUNTBLANK(O1397)+COUNTBLANK(R1397)+COUNTBLANK(U1397)+COUNTBLANK(X1397)+COUNTBLANK(AA1397)+COUNTBLANK(AD1397)&gt;0,COUNTBLANK(T1388)+COUNTBLANK(X1388)+COUNTBLANK(AA1388)+COUNTBLANK(AD1388)+COUNTBLANK(I1397)+COUNTBLANK(L1397)+COUNTBLANK(O1397)+COUNTBLANK(R1397)+COUNTBLANK(U1397)+COUNTBLANK(X1397)+COUNTBLANK(AA1397)+COUNTBLANK(AD1397)&lt;12,T1388&lt;&gt;"NA"),1,0)</f>
        <v>0</v>
      </c>
      <c r="EZ1388">
        <f>IF(AND(IF(OR(SUM(X1388,AA1388,AD1388,I1397,L1397,O1397,R1397,U1397,X1397,AA1397,AD1397)=T1388,T1388="",AND(T1388&gt;0,COUNTIF(T1388,"NS")+COUNTIF(X1388,"NS")+COUNTIF(AA1388,"NS")+COUNTIF(AD1388,"NS")+COUNTIF(I1397,"NS")+COUNTIF(L1397,"NS")+COUNTIF(O1397,"NS")+COUNTIF(R1397,"NS")+COUNTIF(U1397,"NS")+COUNTIF(X1397,"NS")+COUNTIF(AA1397,"NS")+COUNTIF(AD1397,"NS")=11)),0,1)=1,T1388&lt;&gt;"NS",T1388&lt;&gt;"NA"),1,0)</f>
        <v>0</v>
      </c>
      <c r="FA1388">
        <f>IF(COUNTIF(T1388,"=*")+COUNTIF(X1388,"=*")+COUNTIF(AA1388,"=*")+COUNTIF(AD1388,"=*")+COUNTIF(I1397,"=*")+COUNTIF(L1397,"=*")+COUNTIF(O1397,"=*")+COUNTIF(R1397,"=*")+COUNTIF(U1397,"=*")+COUNTIF(X1397,"=*")+COUNTIF(AA1397,"=*")+COUNTIF(AD1397,"=*")&lt;&gt;SUM(COUNTIF(T1388,"NS")+COUNTIF(X1388,"NS")+COUNTIF(AA1388,"NS")+COUNTIF(AD1388,"NS")+COUNTIF(I1397,"NS")+COUNTIF(L1397,"NS")+COUNTIF(O1397,"NS")+COUNTIF(R1397,"NS")+COUNTIF(U1397,"NS")+COUNTIF(X1397,"NS")+COUNTIF(AA1397,"NS")+COUNTIF(AD1397,"NS"),COUNTIF(T1388,"NA")+COUNTIF(X1388,"NA")+COUNTIF(AA1388,"NA")+COUNTIF(AD1388,"NA")+COUNTIF(I1397,"NA")+COUNTIF(L1397,"NA")+COUNTIF(O1397,"NA")+COUNTIF(R1397,"NA")+COUNTIF(U1397,"NA")+COUNTIF(X1397,"NA")+COUNTIF(AA1397,"NA")+COUNTIF(AD1397,"NA")),1,0)</f>
        <v>0</v>
      </c>
      <c r="FB1388">
        <f>IF(SUM(EV1388:FA1388)&gt;0,1,0)</f>
        <v>0</v>
      </c>
      <c r="FF1388">
        <f>IF(AND(P1388=0,OR(SUM(V1388,Y1388,AB1388,G1397,J1397,M1397,P1397,S1397,V1397,Y1397,AB1397)&gt;0,COUNTIF(P1388,"NS")+COUNTIF(V1388,"NS")+COUNTIF(Y1388,"NS")+COUNTIF(AB1388,"NS")+COUNTIF(G1397,"NS")+COUNTIF(J1397,"NS")+COUNTIF(M1397,"NS")+COUNTIF(P1397,"NS")+COUNTIF(S1397,"NS")+COUNTIF(V1397,"NS")+COUNTIF(Y1397,"NS")+COUNTIF(AB1397,"NS")&gt;0)),1,0)</f>
        <v>0</v>
      </c>
      <c r="FG1388">
        <f>IF(OR(AND(P1388="NS",SUM(V1388,Y1388,AB1388,G1397,J1397,M1397,P1397,S1397,V1397,Y1397,AB1397)&gt;0),AND(P1388="NS",COUNTIF(P1388,"NS")+COUNTIF(V1388,"NS")+COUNTIF(Y1388,"NS")+COUNTIF(AB1388,"NS")+COUNTIF(G1397,"NS")+COUNTIF(J1397,"NS")+COUNTIF(M1397,"NS")+COUNTIF(P1397,"NS")+COUNTIF(S1397,"NS")+COUNTIF(V1397,"NS")+COUNTIF(Y1397,"NS")+COUNTIF(AB1397,"NS")&lt;2)),1,0)</f>
        <v>0</v>
      </c>
      <c r="FH1388">
        <f>IF(AND(P1388="NA",OR(SUM(V1388,Y1388,AB1388,G1397,J1397,M1397,P1397,S1397,V1397,Y1397,AB1397)&gt;0,COUNTIF(P1388,"NS")+COUNTIF(V1388,"NS")+COUNTIF(Y1388,"NS")+COUNTIF(AB1388,"NS")+COUNTIF(G1397,"NS")+COUNTIF(J1397,"NS")+COUNTIF(M1397,"NS")+COUNTIF(P1397,"NS")+COUNTIF(S1397,"NS")+COUNTIF(V1397,"NS")+COUNTIF(Y1397,"NS")+COUNTIF(AB1397,"NS")&gt;0,COUNTIF(P1388,"NA")+COUNTIF(V1388,"NA")+COUNTIF(Y1388,"NA")+COUNTIF(AB1388,"NA")+COUNTIF(G1397,"NA")+COUNTIF(J1397,"NA")+COUNTIF(M1397,"NA")+COUNTIF(P1397,"NA")+COUNTIF(S1397,"NA")+COUNTIF(V1397,"NA")+COUNTIF(Y1397,"NA")+COUNTIF(AB1397,"NA")&gt;1)),1,0)</f>
        <v>0</v>
      </c>
      <c r="FI1388">
        <f>IF(AND(COUNTBLANK(P1388)+COUNTBLANK(V1388)+COUNTBLANK(Y1388)+COUNTBLANK(AB1388)+COUNTBLANK(G1397)+COUNTBLANK(J1397)+COUNTBLANK(M1397)+COUNTBLANK(P1397)+COUNTBLANK(S1397)+COUNTBLANK(V1397)+COUNTBLANK(Y1397)+COUNTBLANK(AB1397)&gt;0,COUNTBLANK(P1388)+COUNTBLANK(V1388)+COUNTBLANK(Y1388)+COUNTBLANK(AB1388)+COUNTBLANK(G1397)+COUNTBLANK(J1397)+COUNTBLANK(M1397)+COUNTBLANK(P1397)+COUNTBLANK(S1397)+COUNTBLANK(V1397)+COUNTBLANK(Y1397)+COUNTBLANK(AB1397)&lt;12,P1388&lt;&gt;"NA"),1,0)</f>
        <v>0</v>
      </c>
      <c r="FJ1388">
        <f>IF(AND(IF(OR(SUM(V1388,Y1388,AB1388,G1397,J1397,M1397,P1397,S1397,V1397,Y1397,AB1397)=P1388,P1388="",AND(P1388&gt;0,COUNTIF(P1388,"NS")+COUNTIF(V1388,"NS")+COUNTIF(Y1388,"NS")+COUNTIF(AB1388,"NS")+COUNTIF(G1397,"NS")+COUNTIF(J1397,"NS")+COUNTIF(M1397,"NS")+COUNTIF(P1397,"NS")+COUNTIF(S1397,"NS")+COUNTIF(V1397,"NS")+COUNTIF(Y1397,"NS")+COUNTIF(AB1397,"NS")=11)),0,1)=1,P1388&lt;&gt;"NS",P1388&lt;&gt;"NA"),1,0)</f>
        <v>0</v>
      </c>
      <c r="FK1388">
        <f>IF(COUNTIF(P1388,"=*")+COUNTIF(V1388,"=*")+COUNTIF(Y1388,"=*")+COUNTIF(AB1388,"=*")+COUNTIF(G1397,"=*")+COUNTIF(J1397,"=*")+COUNTIF(M1397,"=*")+COUNTIF(P1397,"=*")+COUNTIF(S1397,"=*")+COUNTIF(V1397,"=*")+COUNTIF(Y1397,"=*")+COUNTIF(AB1397,"=*")&lt;&gt;SUM(COUNTIF(P1388,"NS")+COUNTIF(V1388,"NS")+COUNTIF(Y1388,"NS")+COUNTIF(AB1388,"NS")+COUNTIF(G1397,"NS")+COUNTIF(J1397,"NS")+COUNTIF(M1397,"NS")+COUNTIF(P1397,"NS")+COUNTIF(S1397,"NS")+COUNTIF(V1397,"NS")+COUNTIF(Y1397,"NS")+COUNTIF(AB1397,"NS"),COUNTIF(P1388,"NA")+COUNTIF(V1388,"NA")+COUNTIF(Y1388,"NA")+COUNTIF(AB1388,"NA")+COUNTIF(G1397,"NA")+COUNTIF(J1397,"NA")+COUNTIF(M1397,"NA")+COUNTIF(P1397,"NA")+COUNTIF(S1397,"NA")+COUNTIF(V1397,"NA")+COUNTIF(Y1397,"NA")+COUNTIF(AB1397,"NA")),1,0)</f>
        <v>0</v>
      </c>
      <c r="FL1388">
        <f>IF(SUM(FF1388:FK1388)&gt;0,1,0)</f>
        <v>0</v>
      </c>
    </row>
    <row r="1389" spans="1:168" ht="24" customHeight="1">
      <c r="A1389" s="71"/>
      <c r="B1389" s="40"/>
      <c r="C1389" s="80" t="s">
        <v>132</v>
      </c>
      <c r="D1389" s="404" t="s">
        <v>408</v>
      </c>
      <c r="E1389" s="266"/>
      <c r="F1389" s="266"/>
      <c r="G1389" s="266"/>
      <c r="H1389" s="266"/>
      <c r="I1389" s="266"/>
      <c r="J1389" s="266"/>
      <c r="K1389" s="266"/>
      <c r="L1389" s="266"/>
      <c r="M1389" s="266"/>
      <c r="N1389" s="266"/>
      <c r="O1389" s="267"/>
      <c r="P1389" s="268"/>
      <c r="Q1389" s="267"/>
      <c r="R1389" s="268"/>
      <c r="S1389" s="267"/>
      <c r="T1389" s="268"/>
      <c r="U1389" s="267"/>
      <c r="V1389" s="220"/>
      <c r="W1389" s="220"/>
      <c r="X1389" s="220"/>
      <c r="Y1389" s="220"/>
      <c r="Z1389" s="220"/>
      <c r="AA1389" s="220"/>
      <c r="AB1389" s="220"/>
      <c r="AC1389" s="220"/>
      <c r="AD1389" s="220"/>
    </row>
    <row r="1390" spans="1:168" ht="15" customHeight="1">
      <c r="A1390" s="71"/>
      <c r="B1390" s="40"/>
      <c r="C1390" s="15"/>
      <c r="D1390" s="15"/>
      <c r="E1390" s="15"/>
      <c r="F1390" s="15"/>
      <c r="G1390" s="15"/>
      <c r="H1390" s="15"/>
      <c r="I1390" s="104"/>
      <c r="J1390" s="105"/>
      <c r="K1390" s="37"/>
      <c r="L1390" s="81"/>
      <c r="M1390" s="189"/>
      <c r="N1390" s="189"/>
      <c r="O1390" s="81" t="s">
        <v>211</v>
      </c>
      <c r="P1390" s="268">
        <f>IF(AND(SUM(P1388:P1389)=0,COUNTIF(P1388:P1389,"NS")&gt;0),"NS",IF(AND(SUM(P1388:P1389)=0, COUNTIF(P1388:P1389,"NA")&gt;0),"NA",SUM(P1388:P1389)))</f>
        <v>0</v>
      </c>
      <c r="Q1390" s="267"/>
      <c r="R1390" s="268">
        <f>IF(AND(SUM(R1388:R1389)=0,COUNTIF(R1388:R1389,"NS")&gt;0),"NS",IF(AND(SUM(R1388:R1389)=0, COUNTIF(R1388:R1389,"NA")&gt;0),"NA",SUM(R1388:R1389)))</f>
        <v>0</v>
      </c>
      <c r="S1390" s="267"/>
      <c r="T1390" s="268">
        <f>IF(AND(SUM(T1388:T1389)=0,COUNTIF(T1388:T1389,"NS")&gt;0),"NS",IF(AND(SUM(T1388:T1389)=0, COUNTIF(T1388:T1389,"NA")&gt;0),"NA",SUM(T1388:T1389)))</f>
        <v>0</v>
      </c>
      <c r="U1390" s="267"/>
      <c r="V1390" s="220">
        <f t="shared" ref="V1390:AD1390" si="4">IF(AND(SUM(V1388:V1389)=0,COUNTIF(V1388:V1389,"NS")&gt;0),"NS",IF(AND(SUM(V1388:V1389)=0, COUNTIF(V1388:V1389,"NA")&gt;0),"NA",SUM(V1388:V1389)))</f>
        <v>0</v>
      </c>
      <c r="W1390" s="220">
        <f t="shared" si="4"/>
        <v>0</v>
      </c>
      <c r="X1390" s="220">
        <f t="shared" si="4"/>
        <v>0</v>
      </c>
      <c r="Y1390" s="220">
        <f t="shared" si="4"/>
        <v>0</v>
      </c>
      <c r="Z1390" s="220">
        <f t="shared" si="4"/>
        <v>0</v>
      </c>
      <c r="AA1390" s="220">
        <f t="shared" si="4"/>
        <v>0</v>
      </c>
      <c r="AB1390" s="220">
        <f t="shared" si="4"/>
        <v>0</v>
      </c>
      <c r="AC1390" s="220">
        <f t="shared" si="4"/>
        <v>0</v>
      </c>
      <c r="AD1390" s="220">
        <f t="shared" si="4"/>
        <v>0</v>
      </c>
    </row>
    <row r="1391" spans="1:168" ht="15" customHeight="1">
      <c r="A1391" s="71"/>
      <c r="B1391" s="40"/>
      <c r="C1391" s="15"/>
      <c r="D1391" s="15"/>
      <c r="E1391" s="15"/>
      <c r="F1391" s="15"/>
      <c r="G1391" s="15"/>
      <c r="H1391" s="15"/>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F1391">
        <f>IF(SUM(AF1388:AF1390,AP1388:AP1390,AZ1388:AZ1390,BJ1388:BJ1390,BT1388:BT1390,CD1388:CD1390,CN1388:CN1390,CX1388:CX1390,DH1388:DH1390,DR1388:DR1390,EB1388:EB1390,EL1388:EL1390,EV1388:EV1390,FF1388:FF1390)&gt;0,1,0)</f>
        <v>0</v>
      </c>
      <c r="AG1391">
        <f>IF(SUM(AG1388:AG1390,AQ1388:AQ1390,BA1388:BA1390,BK1388:BK1390,BU1388:BU1390,CE1388:CE1390,CO1388:CO1390,CY1388:CY1390,DI1388:DI1390,DS1388:DS1390,EC1388:EC1390,EM1388:EM1390,EW1388:EW1390,FG1388:FG1390)&gt;0,2,0)</f>
        <v>0</v>
      </c>
      <c r="AH1391">
        <f>IF(SUM(AH1388:AH1390,AR1388:AR1390,BB1388:BB1390,BL1388:BL1390,BV1388:BV1390,CF1388:CF1390,CP1388:CP1390,CZ1388:CZ1390,DJ1388:DJ1390,DT1388:DT1390,ED1388:ED1390,EN1388:EN1390,EX1388:EX1390,FH1388:FH1390)&gt;0,4,0)</f>
        <v>0</v>
      </c>
      <c r="AI1391">
        <f>IF(SUM(AI1388:AI1390,AS1388:AS1390,BC1388:BC1390,BM1388:BM1390,BW1388:BW1390,CG1388:CG1390,CQ1388:CQ1390,DA1388:DA1390,DK1388:DK1390,DU1388:DU1390,EE1388:EE1390,EO1388:EO1390,EY1388:EY1390,FI1388:FI1390)&gt;0,4,0)</f>
        <v>0</v>
      </c>
      <c r="AJ1391">
        <f>IF(SUM(AJ1388:AJ1390,AT1388:AT1390,BD1388:BD1390,BN1388:BN1390,BX1388:BX1390,CH1388:CH1390,CR1388:CR1390,DB1388:DB1390,DL1388:DL1390,DV1388:DV1390,EF1388:EF1390,EP1388:EP1390,EZ1388:EZ1390,FJ1388:FJ1390)&gt;0,5,0)</f>
        <v>0</v>
      </c>
      <c r="AK1391">
        <f>IF(SUM(AK1388:AK1390,AU1388:AU1390,BE1388:BE1390,BO1388:BO1390,BY1388:BY1390,CI1388:CI1390,CS1388:CS1390,DC1388:DC1390,DM1388:DM1390,DW1388:DW1390,EG1388:EG1390,EQ1388:EQ1390,FA1388:FA1390,FK1388:FK1390)&gt;0,6,0)</f>
        <v>0</v>
      </c>
    </row>
    <row r="1392" spans="1:168" ht="15" customHeight="1">
      <c r="A1392" s="71"/>
      <c r="B1392" s="40"/>
      <c r="C1392" s="15"/>
      <c r="D1392" s="15"/>
      <c r="E1392" s="15"/>
      <c r="F1392" s="15"/>
      <c r="G1392" s="15"/>
      <c r="H1392" s="15"/>
      <c r="I1392" s="15"/>
      <c r="J1392" s="15"/>
      <c r="K1392" s="15"/>
      <c r="L1392" s="15"/>
      <c r="M1392" s="15"/>
      <c r="N1392" s="15"/>
      <c r="O1392" s="15"/>
      <c r="P1392" s="15"/>
      <c r="Q1392" s="15"/>
      <c r="R1392" s="15"/>
      <c r="S1392" s="15"/>
      <c r="T1392" s="15"/>
      <c r="U1392" s="15"/>
      <c r="V1392" s="15"/>
      <c r="W1392" s="15"/>
      <c r="X1392" s="15"/>
      <c r="Y1392" s="15"/>
      <c r="Z1392" s="15"/>
      <c r="AA1392" s="403" t="s">
        <v>820</v>
      </c>
      <c r="AB1392" s="272"/>
      <c r="AC1392" s="272"/>
      <c r="AD1392" s="272"/>
      <c r="AH1392">
        <f>SUM(AF1391:AH1391)</f>
        <v>0</v>
      </c>
      <c r="AK1392">
        <f>SUM(AI1391:AK1391)</f>
        <v>0</v>
      </c>
    </row>
    <row r="1393" spans="1:37" ht="36" customHeight="1">
      <c r="A1393" s="71"/>
      <c r="B1393" s="40"/>
      <c r="C1393" s="265" t="s">
        <v>430</v>
      </c>
      <c r="D1393" s="278"/>
      <c r="E1393" s="278"/>
      <c r="F1393" s="279"/>
      <c r="G1393" s="265" t="s">
        <v>846</v>
      </c>
      <c r="H1393" s="266"/>
      <c r="I1393" s="266"/>
      <c r="J1393" s="266"/>
      <c r="K1393" s="266"/>
      <c r="L1393" s="266"/>
      <c r="M1393" s="266"/>
      <c r="N1393" s="266"/>
      <c r="O1393" s="266"/>
      <c r="P1393" s="266"/>
      <c r="Q1393" s="266"/>
      <c r="R1393" s="266"/>
      <c r="S1393" s="266"/>
      <c r="T1393" s="266"/>
      <c r="U1393" s="266"/>
      <c r="V1393" s="266"/>
      <c r="W1393" s="266"/>
      <c r="X1393" s="266"/>
      <c r="Y1393" s="266"/>
      <c r="Z1393" s="266"/>
      <c r="AA1393" s="266"/>
      <c r="AB1393" s="266"/>
      <c r="AC1393" s="266"/>
      <c r="AD1393" s="267"/>
      <c r="AH1393" t="e">
        <f ca="1">CAMBIAR(AH1392,0,"",1,"El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3" t="e">
        <f ca="1">CAMBIAR(AK1392,0,"",4,"Hay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94" spans="1:37" ht="15" customHeight="1">
      <c r="A1394" s="71"/>
      <c r="B1394" s="40"/>
      <c r="C1394" s="280"/>
      <c r="D1394" s="256"/>
      <c r="E1394" s="256"/>
      <c r="F1394" s="281"/>
      <c r="G1394" s="331" t="s">
        <v>821</v>
      </c>
      <c r="H1394" s="278"/>
      <c r="I1394" s="279"/>
      <c r="J1394" s="268" t="s">
        <v>822</v>
      </c>
      <c r="K1394" s="266"/>
      <c r="L1394" s="266"/>
      <c r="M1394" s="266"/>
      <c r="N1394" s="266"/>
      <c r="O1394" s="266"/>
      <c r="P1394" s="266"/>
      <c r="Q1394" s="266"/>
      <c r="R1394" s="267"/>
      <c r="S1394" s="331" t="s">
        <v>823</v>
      </c>
      <c r="T1394" s="278"/>
      <c r="U1394" s="279"/>
      <c r="V1394" s="331" t="s">
        <v>824</v>
      </c>
      <c r="W1394" s="278"/>
      <c r="X1394" s="279"/>
      <c r="Y1394" s="331" t="s">
        <v>825</v>
      </c>
      <c r="Z1394" s="278"/>
      <c r="AA1394" s="279"/>
      <c r="AB1394" s="331" t="s">
        <v>847</v>
      </c>
      <c r="AC1394" s="278"/>
      <c r="AD1394" s="279"/>
    </row>
    <row r="1395" spans="1:37" ht="72" customHeight="1">
      <c r="A1395" s="106"/>
      <c r="C1395" s="280"/>
      <c r="D1395" s="256"/>
      <c r="E1395" s="256"/>
      <c r="F1395" s="281"/>
      <c r="G1395" s="282"/>
      <c r="H1395" s="272"/>
      <c r="I1395" s="283"/>
      <c r="J1395" s="331" t="s">
        <v>827</v>
      </c>
      <c r="K1395" s="266"/>
      <c r="L1395" s="267"/>
      <c r="M1395" s="331" t="s">
        <v>828</v>
      </c>
      <c r="N1395" s="266"/>
      <c r="O1395" s="267"/>
      <c r="P1395" s="331" t="s">
        <v>829</v>
      </c>
      <c r="Q1395" s="266"/>
      <c r="R1395" s="267"/>
      <c r="S1395" s="282"/>
      <c r="T1395" s="272"/>
      <c r="U1395" s="283"/>
      <c r="V1395" s="282"/>
      <c r="W1395" s="272"/>
      <c r="X1395" s="283"/>
      <c r="Y1395" s="282"/>
      <c r="Z1395" s="272"/>
      <c r="AA1395" s="283"/>
      <c r="AB1395" s="282"/>
      <c r="AC1395" s="272"/>
      <c r="AD1395" s="283"/>
    </row>
    <row r="1396" spans="1:37" ht="48" customHeight="1">
      <c r="A1396" s="106"/>
      <c r="C1396" s="282"/>
      <c r="D1396" s="272"/>
      <c r="E1396" s="272"/>
      <c r="F1396" s="283"/>
      <c r="G1396" s="234" t="s">
        <v>234</v>
      </c>
      <c r="H1396" s="219" t="s">
        <v>202</v>
      </c>
      <c r="I1396" s="219" t="s">
        <v>203</v>
      </c>
      <c r="J1396" s="234" t="s">
        <v>234</v>
      </c>
      <c r="K1396" s="219" t="s">
        <v>202</v>
      </c>
      <c r="L1396" s="219" t="s">
        <v>203</v>
      </c>
      <c r="M1396" s="234" t="s">
        <v>234</v>
      </c>
      <c r="N1396" s="219" t="s">
        <v>202</v>
      </c>
      <c r="O1396" s="219" t="s">
        <v>203</v>
      </c>
      <c r="P1396" s="234" t="s">
        <v>234</v>
      </c>
      <c r="Q1396" s="219" t="s">
        <v>202</v>
      </c>
      <c r="R1396" s="219" t="s">
        <v>203</v>
      </c>
      <c r="S1396" s="234" t="s">
        <v>234</v>
      </c>
      <c r="T1396" s="219" t="s">
        <v>202</v>
      </c>
      <c r="U1396" s="219" t="s">
        <v>203</v>
      </c>
      <c r="V1396" s="234" t="s">
        <v>234</v>
      </c>
      <c r="W1396" s="219" t="s">
        <v>202</v>
      </c>
      <c r="X1396" s="219" t="s">
        <v>203</v>
      </c>
      <c r="Y1396" s="234" t="s">
        <v>234</v>
      </c>
      <c r="Z1396" s="219" t="s">
        <v>202</v>
      </c>
      <c r="AA1396" s="219" t="s">
        <v>203</v>
      </c>
      <c r="AB1396" s="234" t="s">
        <v>234</v>
      </c>
      <c r="AC1396" s="219" t="s">
        <v>202</v>
      </c>
      <c r="AD1396" s="219" t="s">
        <v>203</v>
      </c>
    </row>
    <row r="1397" spans="1:37" ht="24" customHeight="1">
      <c r="A1397" s="106"/>
      <c r="C1397" s="213" t="s">
        <v>131</v>
      </c>
      <c r="D1397" s="320" t="s">
        <v>407</v>
      </c>
      <c r="E1397" s="266"/>
      <c r="F1397" s="267"/>
      <c r="G1397" s="220"/>
      <c r="H1397" s="220"/>
      <c r="I1397" s="220"/>
      <c r="J1397" s="220"/>
      <c r="K1397" s="220"/>
      <c r="L1397" s="220"/>
      <c r="M1397" s="220"/>
      <c r="N1397" s="220"/>
      <c r="O1397" s="220"/>
      <c r="P1397" s="220"/>
      <c r="Q1397" s="220"/>
      <c r="R1397" s="220"/>
      <c r="S1397" s="220"/>
      <c r="T1397" s="220"/>
      <c r="U1397" s="220"/>
      <c r="V1397" s="220"/>
      <c r="W1397" s="220"/>
      <c r="X1397" s="220"/>
      <c r="Y1397" s="220"/>
      <c r="Z1397" s="220"/>
      <c r="AA1397" s="220"/>
      <c r="AB1397" s="220"/>
      <c r="AC1397" s="220"/>
      <c r="AD1397" s="220"/>
    </row>
    <row r="1398" spans="1:37" ht="24" customHeight="1">
      <c r="A1398" s="106"/>
      <c r="C1398" s="213" t="s">
        <v>132</v>
      </c>
      <c r="D1398" s="320" t="s">
        <v>408</v>
      </c>
      <c r="E1398" s="266"/>
      <c r="F1398" s="267"/>
      <c r="G1398" s="220"/>
      <c r="H1398" s="220"/>
      <c r="I1398" s="220"/>
      <c r="J1398" s="220"/>
      <c r="K1398" s="220"/>
      <c r="L1398" s="220"/>
      <c r="M1398" s="220"/>
      <c r="N1398" s="220"/>
      <c r="O1398" s="220"/>
      <c r="P1398" s="220"/>
      <c r="Q1398" s="220"/>
      <c r="R1398" s="220"/>
      <c r="S1398" s="220"/>
      <c r="T1398" s="220"/>
      <c r="U1398" s="220"/>
      <c r="V1398" s="220"/>
      <c r="W1398" s="220"/>
      <c r="X1398" s="220"/>
      <c r="Y1398" s="220"/>
      <c r="Z1398" s="220"/>
      <c r="AA1398" s="220"/>
      <c r="AB1398" s="220"/>
      <c r="AC1398" s="220"/>
      <c r="AD1398" s="220"/>
    </row>
    <row r="1399" spans="1:37" ht="15" customHeight="1">
      <c r="A1399" s="106"/>
      <c r="C1399" s="68"/>
      <c r="D1399" s="68"/>
      <c r="E1399" s="68"/>
      <c r="F1399" s="68"/>
      <c r="G1399" s="220">
        <f t="shared" ref="G1399:AD1399" si="5">IF(AND(SUM(G1397:G1398)=0,COUNTIF(G1397:G1398,"NS")&gt;0),"NS",IF(AND(SUM(G1397:G1398)=0, COUNTIF(G1397:G1398,"NA")&gt;0),"NA",SUM(G1397:G1398)))</f>
        <v>0</v>
      </c>
      <c r="H1399" s="220">
        <f t="shared" si="5"/>
        <v>0</v>
      </c>
      <c r="I1399" s="220">
        <f t="shared" si="5"/>
        <v>0</v>
      </c>
      <c r="J1399" s="220">
        <f t="shared" si="5"/>
        <v>0</v>
      </c>
      <c r="K1399" s="220">
        <f t="shared" si="5"/>
        <v>0</v>
      </c>
      <c r="L1399" s="220">
        <f t="shared" si="5"/>
        <v>0</v>
      </c>
      <c r="M1399" s="220">
        <f t="shared" si="5"/>
        <v>0</v>
      </c>
      <c r="N1399" s="220">
        <f t="shared" si="5"/>
        <v>0</v>
      </c>
      <c r="O1399" s="220">
        <f t="shared" si="5"/>
        <v>0</v>
      </c>
      <c r="P1399" s="220">
        <f t="shared" si="5"/>
        <v>0</v>
      </c>
      <c r="Q1399" s="220">
        <f t="shared" si="5"/>
        <v>0</v>
      </c>
      <c r="R1399" s="220">
        <f t="shared" si="5"/>
        <v>0</v>
      </c>
      <c r="S1399" s="220">
        <f t="shared" si="5"/>
        <v>0</v>
      </c>
      <c r="T1399" s="220">
        <f t="shared" si="5"/>
        <v>0</v>
      </c>
      <c r="U1399" s="220">
        <f t="shared" si="5"/>
        <v>0</v>
      </c>
      <c r="V1399" s="220">
        <f t="shared" si="5"/>
        <v>0</v>
      </c>
      <c r="W1399" s="220">
        <f t="shared" si="5"/>
        <v>0</v>
      </c>
      <c r="X1399" s="220">
        <f t="shared" si="5"/>
        <v>0</v>
      </c>
      <c r="Y1399" s="220">
        <f t="shared" si="5"/>
        <v>0</v>
      </c>
      <c r="Z1399" s="220">
        <f t="shared" si="5"/>
        <v>0</v>
      </c>
      <c r="AA1399" s="220">
        <f t="shared" si="5"/>
        <v>0</v>
      </c>
      <c r="AB1399" s="220">
        <f t="shared" si="5"/>
        <v>0</v>
      </c>
      <c r="AC1399" s="220">
        <f t="shared" si="5"/>
        <v>0</v>
      </c>
      <c r="AD1399" s="220">
        <f t="shared" si="5"/>
        <v>0</v>
      </c>
    </row>
    <row r="1400" spans="1:37" ht="15" customHeight="1">
      <c r="A1400" s="73"/>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c r="AA1400" s="74"/>
      <c r="AB1400" s="74"/>
      <c r="AC1400" s="74"/>
      <c r="AD1400" s="74"/>
    </row>
    <row r="1401" spans="1:37" ht="24" customHeight="1">
      <c r="A1401" s="73"/>
      <c r="B1401" s="74"/>
      <c r="C1401" s="321" t="s">
        <v>187</v>
      </c>
      <c r="D1401" s="256"/>
      <c r="E1401" s="256"/>
      <c r="F1401" s="256"/>
      <c r="G1401" s="256"/>
      <c r="H1401" s="256"/>
      <c r="I1401" s="256"/>
      <c r="J1401" s="256"/>
      <c r="K1401" s="256"/>
      <c r="L1401" s="256"/>
      <c r="M1401" s="256"/>
      <c r="N1401" s="256"/>
      <c r="O1401" s="256"/>
      <c r="P1401" s="256"/>
      <c r="Q1401" s="256"/>
      <c r="R1401" s="256"/>
      <c r="S1401" s="256"/>
      <c r="T1401" s="256"/>
      <c r="U1401" s="256"/>
      <c r="V1401" s="256"/>
      <c r="W1401" s="256"/>
      <c r="X1401" s="256"/>
      <c r="Y1401" s="256"/>
      <c r="Z1401" s="256"/>
      <c r="AA1401" s="256"/>
      <c r="AB1401" s="256"/>
      <c r="AC1401" s="256"/>
      <c r="AD1401" s="256"/>
    </row>
    <row r="1402" spans="1:37" ht="60" customHeight="1">
      <c r="A1402" s="73"/>
      <c r="B1402" s="74"/>
      <c r="C1402" s="377"/>
      <c r="D1402" s="266"/>
      <c r="E1402" s="266"/>
      <c r="F1402" s="266"/>
      <c r="G1402" s="266"/>
      <c r="H1402" s="266"/>
      <c r="I1402" s="266"/>
      <c r="J1402" s="266"/>
      <c r="K1402" s="266"/>
      <c r="L1402" s="266"/>
      <c r="M1402" s="266"/>
      <c r="N1402" s="266"/>
      <c r="O1402" s="266"/>
      <c r="P1402" s="266"/>
      <c r="Q1402" s="266"/>
      <c r="R1402" s="266"/>
      <c r="S1402" s="266"/>
      <c r="T1402" s="266"/>
      <c r="U1402" s="266"/>
      <c r="V1402" s="266"/>
      <c r="W1402" s="266"/>
      <c r="X1402" s="266"/>
      <c r="Y1402" s="266"/>
      <c r="Z1402" s="266"/>
      <c r="AA1402" s="266"/>
      <c r="AB1402" s="266"/>
      <c r="AC1402" s="266"/>
      <c r="AD1402" s="267"/>
    </row>
    <row r="1403" spans="1:37" ht="15" customHeight="1">
      <c r="A1403" s="73"/>
      <c r="B1403" s="74"/>
      <c r="C1403" s="246" t="e">
        <f ca="1">AH1393</f>
        <v>#NAME?</v>
      </c>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c r="AA1403" s="74"/>
      <c r="AB1403" s="74"/>
      <c r="AC1403" s="74"/>
      <c r="AD1403" s="74"/>
    </row>
    <row r="1404" spans="1:37" ht="15" customHeight="1">
      <c r="A1404" s="73"/>
      <c r="B1404" s="74"/>
      <c r="C1404" s="246" t="e">
        <f ca="1">AK1393</f>
        <v>#NAME?</v>
      </c>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c r="AA1404" s="74"/>
      <c r="AB1404" s="74"/>
      <c r="AC1404" s="74"/>
      <c r="AD1404" s="74"/>
    </row>
    <row r="1405" spans="1:37" ht="15" customHeight="1">
      <c r="A1405" s="73"/>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c r="AA1405" s="74"/>
      <c r="AB1405" s="74"/>
      <c r="AC1405" s="74"/>
      <c r="AD1405" s="74"/>
    </row>
    <row r="1406" spans="1:37" ht="15" customHeight="1">
      <c r="A1406" s="73"/>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c r="AA1406" s="74"/>
      <c r="AB1406" s="74"/>
      <c r="AC1406" s="74"/>
      <c r="AD1406" s="74"/>
    </row>
    <row r="1407" spans="1:37" ht="15" customHeight="1">
      <c r="A1407" s="73"/>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c r="AA1407" s="74"/>
      <c r="AB1407" s="74"/>
      <c r="AC1407" s="74"/>
      <c r="AD1407" s="74"/>
    </row>
    <row r="1408" spans="1:37" ht="15" customHeight="1">
      <c r="A1408" s="73"/>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row>
    <row r="1409" spans="1:171" ht="24" customHeight="1">
      <c r="A1409" s="72" t="s">
        <v>848</v>
      </c>
      <c r="B1409" s="326" t="s">
        <v>849</v>
      </c>
      <c r="C1409" s="256"/>
      <c r="D1409" s="256"/>
      <c r="E1409" s="256"/>
      <c r="F1409" s="256"/>
      <c r="G1409" s="256"/>
      <c r="H1409" s="256"/>
      <c r="I1409" s="256"/>
      <c r="J1409" s="256"/>
      <c r="K1409" s="256"/>
      <c r="L1409" s="256"/>
      <c r="M1409" s="256"/>
      <c r="N1409" s="256"/>
      <c r="O1409" s="256"/>
      <c r="P1409" s="256"/>
      <c r="Q1409" s="256"/>
      <c r="R1409" s="256"/>
      <c r="S1409" s="256"/>
      <c r="T1409" s="256"/>
      <c r="U1409" s="256"/>
      <c r="V1409" s="256"/>
      <c r="W1409" s="256"/>
      <c r="X1409" s="256"/>
      <c r="Y1409" s="256"/>
      <c r="Z1409" s="256"/>
      <c r="AA1409" s="256"/>
      <c r="AB1409" s="256"/>
      <c r="AC1409" s="256"/>
      <c r="AD1409" s="256"/>
    </row>
    <row r="1410" spans="1:171" ht="24" customHeight="1">
      <c r="A1410" s="83"/>
      <c r="B1410" s="15"/>
      <c r="C1410" s="321" t="s">
        <v>850</v>
      </c>
      <c r="D1410" s="256"/>
      <c r="E1410" s="256"/>
      <c r="F1410" s="256"/>
      <c r="G1410" s="256"/>
      <c r="H1410" s="256"/>
      <c r="I1410" s="256"/>
      <c r="J1410" s="256"/>
      <c r="K1410" s="256"/>
      <c r="L1410" s="256"/>
      <c r="M1410" s="256"/>
      <c r="N1410" s="256"/>
      <c r="O1410" s="256"/>
      <c r="P1410" s="256"/>
      <c r="Q1410" s="256"/>
      <c r="R1410" s="256"/>
      <c r="S1410" s="256"/>
      <c r="T1410" s="256"/>
      <c r="U1410" s="256"/>
      <c r="V1410" s="256"/>
      <c r="W1410" s="256"/>
      <c r="X1410" s="256"/>
      <c r="Y1410" s="256"/>
      <c r="Z1410" s="256"/>
      <c r="AA1410" s="256"/>
      <c r="AB1410" s="256"/>
      <c r="AC1410" s="256"/>
      <c r="AD1410" s="256"/>
    </row>
    <row r="1411" spans="1:171" ht="15" customHeight="1">
      <c r="A1411" s="73"/>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c r="AA1411" s="74"/>
      <c r="AB1411" s="74"/>
      <c r="AC1411" s="74"/>
      <c r="AD1411" s="74"/>
    </row>
    <row r="1412" spans="1:171" ht="15" customHeight="1">
      <c r="A1412" s="83"/>
      <c r="B1412" s="15"/>
      <c r="C1412" s="239"/>
      <c r="D1412" s="239"/>
      <c r="E1412" s="239"/>
      <c r="F1412" s="239"/>
      <c r="G1412" s="239"/>
      <c r="H1412" s="239"/>
      <c r="I1412" s="239"/>
      <c r="J1412" s="239"/>
      <c r="K1412" s="239"/>
      <c r="L1412" s="239"/>
      <c r="M1412" s="239"/>
      <c r="N1412" s="239"/>
      <c r="O1412" s="239"/>
      <c r="P1412" s="239"/>
      <c r="Q1412" s="239"/>
      <c r="R1412" s="239"/>
      <c r="S1412" s="239"/>
      <c r="T1412" s="239"/>
      <c r="U1412" s="239"/>
      <c r="V1412" s="239"/>
      <c r="W1412" s="239"/>
      <c r="X1412" s="239"/>
      <c r="Y1412" s="239"/>
      <c r="Z1412" s="239"/>
      <c r="AA1412" s="399" t="s">
        <v>815</v>
      </c>
      <c r="AB1412" s="272"/>
      <c r="AC1412" s="272"/>
      <c r="AD1412" s="272"/>
    </row>
    <row r="1413" spans="1:171" ht="36" customHeight="1">
      <c r="A1413" s="83"/>
      <c r="B1413" s="15"/>
      <c r="C1413" s="265" t="s">
        <v>435</v>
      </c>
      <c r="D1413" s="278"/>
      <c r="E1413" s="278"/>
      <c r="F1413" s="279"/>
      <c r="G1413" s="265" t="s">
        <v>436</v>
      </c>
      <c r="H1413" s="279"/>
      <c r="I1413" s="346" t="s">
        <v>437</v>
      </c>
      <c r="J1413" s="278"/>
      <c r="K1413" s="278"/>
      <c r="L1413" s="278"/>
      <c r="M1413" s="278"/>
      <c r="N1413" s="278"/>
      <c r="O1413" s="278"/>
      <c r="P1413" s="278"/>
      <c r="Q1413" s="278"/>
      <c r="R1413" s="279"/>
      <c r="S1413" s="265" t="s">
        <v>851</v>
      </c>
      <c r="T1413" s="266"/>
      <c r="U1413" s="266"/>
      <c r="V1413" s="266"/>
      <c r="W1413" s="266"/>
      <c r="X1413" s="266"/>
      <c r="Y1413" s="266"/>
      <c r="Z1413" s="266"/>
      <c r="AA1413" s="266"/>
      <c r="AB1413" s="266"/>
      <c r="AC1413" s="266"/>
      <c r="AD1413" s="267"/>
    </row>
    <row r="1414" spans="1:171" ht="15" customHeight="1">
      <c r="A1414" s="83"/>
      <c r="B1414" s="15"/>
      <c r="C1414" s="280"/>
      <c r="D1414" s="256"/>
      <c r="E1414" s="256"/>
      <c r="F1414" s="281"/>
      <c r="G1414" s="280"/>
      <c r="H1414" s="281"/>
      <c r="I1414" s="280"/>
      <c r="J1414" s="256"/>
      <c r="K1414" s="256"/>
      <c r="L1414" s="256"/>
      <c r="M1414" s="256"/>
      <c r="N1414" s="256"/>
      <c r="O1414" s="256"/>
      <c r="P1414" s="256"/>
      <c r="Q1414" s="256"/>
      <c r="R1414" s="281"/>
      <c r="S1414" s="325" t="s">
        <v>201</v>
      </c>
      <c r="T1414" s="331" t="s">
        <v>202</v>
      </c>
      <c r="U1414" s="331" t="s">
        <v>203</v>
      </c>
      <c r="V1414" s="331" t="s">
        <v>817</v>
      </c>
      <c r="W1414" s="278"/>
      <c r="X1414" s="279"/>
      <c r="Y1414" s="331" t="s">
        <v>818</v>
      </c>
      <c r="Z1414" s="278"/>
      <c r="AA1414" s="279"/>
      <c r="AB1414" s="331" t="s">
        <v>819</v>
      </c>
      <c r="AC1414" s="278"/>
      <c r="AD1414" s="279"/>
    </row>
    <row r="1415" spans="1:171" ht="72" customHeight="1">
      <c r="A1415" s="83"/>
      <c r="B1415" s="15"/>
      <c r="C1415" s="280"/>
      <c r="D1415" s="256"/>
      <c r="E1415" s="256"/>
      <c r="F1415" s="281"/>
      <c r="G1415" s="280"/>
      <c r="H1415" s="281"/>
      <c r="I1415" s="280"/>
      <c r="J1415" s="256"/>
      <c r="K1415" s="256"/>
      <c r="L1415" s="256"/>
      <c r="M1415" s="256"/>
      <c r="N1415" s="256"/>
      <c r="O1415" s="256"/>
      <c r="P1415" s="256"/>
      <c r="Q1415" s="256"/>
      <c r="R1415" s="281"/>
      <c r="S1415" s="355"/>
      <c r="T1415" s="355"/>
      <c r="U1415" s="355"/>
      <c r="V1415" s="282"/>
      <c r="W1415" s="272"/>
      <c r="X1415" s="283"/>
      <c r="Y1415" s="282"/>
      <c r="Z1415" s="272"/>
      <c r="AA1415" s="283"/>
      <c r="AB1415" s="282"/>
      <c r="AC1415" s="272"/>
      <c r="AD1415" s="283"/>
    </row>
    <row r="1416" spans="1:171" ht="48" customHeight="1">
      <c r="A1416" s="83"/>
      <c r="B1416" s="15"/>
      <c r="C1416" s="282"/>
      <c r="D1416" s="272"/>
      <c r="E1416" s="272"/>
      <c r="F1416" s="283"/>
      <c r="G1416" s="282"/>
      <c r="H1416" s="283"/>
      <c r="I1416" s="282"/>
      <c r="J1416" s="272"/>
      <c r="K1416" s="272"/>
      <c r="L1416" s="272"/>
      <c r="M1416" s="272"/>
      <c r="N1416" s="272"/>
      <c r="O1416" s="272"/>
      <c r="P1416" s="272"/>
      <c r="Q1416" s="272"/>
      <c r="R1416" s="283"/>
      <c r="S1416" s="332"/>
      <c r="T1416" s="332"/>
      <c r="U1416" s="332"/>
      <c r="V1416" s="234" t="s">
        <v>234</v>
      </c>
      <c r="W1416" s="219" t="s">
        <v>202</v>
      </c>
      <c r="X1416" s="219" t="s">
        <v>203</v>
      </c>
      <c r="Y1416" s="234" t="s">
        <v>234</v>
      </c>
      <c r="Z1416" s="219" t="s">
        <v>202</v>
      </c>
      <c r="AA1416" s="219" t="s">
        <v>203</v>
      </c>
      <c r="AB1416" s="234" t="s">
        <v>234</v>
      </c>
      <c r="AC1416" s="219" t="s">
        <v>202</v>
      </c>
      <c r="AD1416" s="219" t="s">
        <v>203</v>
      </c>
      <c r="AF1416" t="s">
        <v>204</v>
      </c>
      <c r="AG1416" t="s">
        <v>205</v>
      </c>
      <c r="AH1416" t="s">
        <v>206</v>
      </c>
      <c r="AI1416" t="s">
        <v>207</v>
      </c>
      <c r="AJ1416" t="s">
        <v>208</v>
      </c>
      <c r="AK1416" t="s">
        <v>209</v>
      </c>
      <c r="AL1416" t="s">
        <v>210</v>
      </c>
      <c r="AM1416" t="s">
        <v>439</v>
      </c>
      <c r="AN1416" t="s">
        <v>440</v>
      </c>
      <c r="AO1416" t="s">
        <v>441</v>
      </c>
      <c r="AP1416" t="s">
        <v>204</v>
      </c>
      <c r="AQ1416" t="s">
        <v>205</v>
      </c>
      <c r="AR1416" t="s">
        <v>206</v>
      </c>
      <c r="AS1416" t="s">
        <v>207</v>
      </c>
      <c r="AT1416" t="s">
        <v>208</v>
      </c>
      <c r="AU1416" t="s">
        <v>209</v>
      </c>
      <c r="AV1416" t="s">
        <v>210</v>
      </c>
      <c r="AW1416" t="s">
        <v>439</v>
      </c>
      <c r="AX1416" t="s">
        <v>440</v>
      </c>
      <c r="AY1416" t="s">
        <v>441</v>
      </c>
      <c r="AZ1416" t="s">
        <v>204</v>
      </c>
      <c r="BA1416" t="s">
        <v>205</v>
      </c>
      <c r="BB1416" t="s">
        <v>206</v>
      </c>
      <c r="BC1416" t="s">
        <v>207</v>
      </c>
      <c r="BD1416" t="s">
        <v>208</v>
      </c>
      <c r="BE1416" t="s">
        <v>209</v>
      </c>
      <c r="BF1416" t="s">
        <v>210</v>
      </c>
      <c r="BG1416" t="s">
        <v>439</v>
      </c>
      <c r="BH1416" t="s">
        <v>440</v>
      </c>
      <c r="BI1416" t="s">
        <v>441</v>
      </c>
      <c r="BJ1416" t="s">
        <v>204</v>
      </c>
      <c r="BK1416" t="s">
        <v>205</v>
      </c>
      <c r="BL1416" t="s">
        <v>206</v>
      </c>
      <c r="BM1416" t="s">
        <v>207</v>
      </c>
      <c r="BN1416" t="s">
        <v>208</v>
      </c>
      <c r="BO1416" t="s">
        <v>209</v>
      </c>
      <c r="BP1416" t="s">
        <v>210</v>
      </c>
      <c r="BQ1416" t="s">
        <v>439</v>
      </c>
      <c r="BR1416" t="s">
        <v>440</v>
      </c>
      <c r="BS1416" t="s">
        <v>441</v>
      </c>
      <c r="BT1416" t="s">
        <v>204</v>
      </c>
      <c r="BU1416" t="s">
        <v>205</v>
      </c>
      <c r="BV1416" t="s">
        <v>206</v>
      </c>
      <c r="BW1416" t="s">
        <v>207</v>
      </c>
      <c r="BX1416" t="s">
        <v>208</v>
      </c>
      <c r="BY1416" t="s">
        <v>209</v>
      </c>
      <c r="BZ1416" t="s">
        <v>210</v>
      </c>
      <c r="CA1416" t="s">
        <v>439</v>
      </c>
      <c r="CB1416" t="s">
        <v>440</v>
      </c>
      <c r="CC1416" t="s">
        <v>441</v>
      </c>
      <c r="CD1416" t="s">
        <v>204</v>
      </c>
      <c r="CE1416" t="s">
        <v>205</v>
      </c>
      <c r="CF1416" t="s">
        <v>206</v>
      </c>
      <c r="CG1416" t="s">
        <v>207</v>
      </c>
      <c r="CH1416" t="s">
        <v>208</v>
      </c>
      <c r="CI1416" t="s">
        <v>209</v>
      </c>
      <c r="CJ1416" t="s">
        <v>210</v>
      </c>
      <c r="CK1416" t="s">
        <v>439</v>
      </c>
      <c r="CL1416" t="s">
        <v>440</v>
      </c>
      <c r="CM1416" t="s">
        <v>441</v>
      </c>
      <c r="CN1416" t="s">
        <v>204</v>
      </c>
      <c r="CO1416" t="s">
        <v>205</v>
      </c>
      <c r="CP1416" t="s">
        <v>206</v>
      </c>
      <c r="CQ1416" t="s">
        <v>207</v>
      </c>
      <c r="CR1416" t="s">
        <v>208</v>
      </c>
      <c r="CS1416" t="s">
        <v>209</v>
      </c>
      <c r="CT1416" t="s">
        <v>210</v>
      </c>
      <c r="CU1416" t="s">
        <v>439</v>
      </c>
      <c r="CV1416" t="s">
        <v>440</v>
      </c>
      <c r="CW1416" t="s">
        <v>441</v>
      </c>
      <c r="CX1416" t="s">
        <v>204</v>
      </c>
      <c r="CY1416" t="s">
        <v>205</v>
      </c>
      <c r="CZ1416" t="s">
        <v>206</v>
      </c>
      <c r="DA1416" t="s">
        <v>207</v>
      </c>
      <c r="DB1416" t="s">
        <v>208</v>
      </c>
      <c r="DC1416" t="s">
        <v>209</v>
      </c>
      <c r="DD1416" t="s">
        <v>210</v>
      </c>
      <c r="DE1416" t="s">
        <v>439</v>
      </c>
      <c r="DF1416" t="s">
        <v>440</v>
      </c>
      <c r="DG1416" t="s">
        <v>441</v>
      </c>
      <c r="DH1416" t="s">
        <v>204</v>
      </c>
      <c r="DI1416" t="s">
        <v>205</v>
      </c>
      <c r="DJ1416" t="s">
        <v>206</v>
      </c>
      <c r="DK1416" t="s">
        <v>207</v>
      </c>
      <c r="DL1416" t="s">
        <v>208</v>
      </c>
      <c r="DM1416" t="s">
        <v>209</v>
      </c>
      <c r="DN1416" t="s">
        <v>210</v>
      </c>
      <c r="DO1416" t="s">
        <v>439</v>
      </c>
      <c r="DP1416" t="s">
        <v>440</v>
      </c>
      <c r="DQ1416" t="s">
        <v>441</v>
      </c>
      <c r="DR1416" t="s">
        <v>204</v>
      </c>
      <c r="DS1416" t="s">
        <v>205</v>
      </c>
      <c r="DT1416" t="s">
        <v>206</v>
      </c>
      <c r="DU1416" t="s">
        <v>207</v>
      </c>
      <c r="DV1416" t="s">
        <v>208</v>
      </c>
      <c r="DW1416" t="s">
        <v>209</v>
      </c>
      <c r="DX1416" t="s">
        <v>210</v>
      </c>
      <c r="DY1416" t="s">
        <v>439</v>
      </c>
      <c r="DZ1416" t="s">
        <v>440</v>
      </c>
      <c r="EA1416" t="s">
        <v>441</v>
      </c>
      <c r="EB1416" t="s">
        <v>204</v>
      </c>
      <c r="EC1416" t="s">
        <v>205</v>
      </c>
      <c r="ED1416" t="s">
        <v>206</v>
      </c>
      <c r="EE1416" t="s">
        <v>207</v>
      </c>
      <c r="EF1416" t="s">
        <v>208</v>
      </c>
      <c r="EG1416" t="s">
        <v>209</v>
      </c>
      <c r="EH1416" t="s">
        <v>210</v>
      </c>
      <c r="EI1416" t="s">
        <v>439</v>
      </c>
      <c r="EJ1416" t="s">
        <v>440</v>
      </c>
      <c r="EK1416" t="s">
        <v>441</v>
      </c>
      <c r="EL1416" t="s">
        <v>204</v>
      </c>
      <c r="EM1416" t="s">
        <v>205</v>
      </c>
      <c r="EN1416" t="s">
        <v>206</v>
      </c>
      <c r="EO1416" t="s">
        <v>207</v>
      </c>
      <c r="EP1416" t="s">
        <v>208</v>
      </c>
      <c r="EQ1416" t="s">
        <v>209</v>
      </c>
      <c r="ER1416" t="s">
        <v>210</v>
      </c>
      <c r="ES1416" t="s">
        <v>439</v>
      </c>
      <c r="ET1416" t="s">
        <v>440</v>
      </c>
      <c r="EU1416" t="s">
        <v>441</v>
      </c>
      <c r="EV1416" t="s">
        <v>204</v>
      </c>
      <c r="EW1416" t="s">
        <v>205</v>
      </c>
      <c r="EX1416" t="s">
        <v>206</v>
      </c>
      <c r="EY1416" t="s">
        <v>207</v>
      </c>
      <c r="EZ1416" t="s">
        <v>208</v>
      </c>
      <c r="FA1416" t="s">
        <v>209</v>
      </c>
      <c r="FB1416" t="s">
        <v>210</v>
      </c>
      <c r="FC1416" t="s">
        <v>439</v>
      </c>
      <c r="FD1416" t="s">
        <v>440</v>
      </c>
      <c r="FE1416" t="s">
        <v>441</v>
      </c>
      <c r="FF1416" t="s">
        <v>204</v>
      </c>
      <c r="FG1416" t="s">
        <v>205</v>
      </c>
      <c r="FH1416" t="s">
        <v>206</v>
      </c>
      <c r="FI1416" t="s">
        <v>207</v>
      </c>
      <c r="FJ1416" t="s">
        <v>208</v>
      </c>
      <c r="FK1416" t="s">
        <v>209</v>
      </c>
      <c r="FL1416" t="s">
        <v>210</v>
      </c>
      <c r="FM1416" t="s">
        <v>439</v>
      </c>
      <c r="FN1416" t="s">
        <v>440</v>
      </c>
      <c r="FO1416" t="s">
        <v>441</v>
      </c>
    </row>
    <row r="1417" spans="1:171" ht="15" customHeight="1">
      <c r="A1417" s="83"/>
      <c r="B1417" s="15"/>
      <c r="C1417" s="368" t="s">
        <v>442</v>
      </c>
      <c r="D1417" s="375" t="s">
        <v>443</v>
      </c>
      <c r="E1417" s="278"/>
      <c r="F1417" s="279"/>
      <c r="G1417" s="361" t="s">
        <v>444</v>
      </c>
      <c r="H1417" s="267"/>
      <c r="I1417" s="362" t="s">
        <v>445</v>
      </c>
      <c r="J1417" s="266"/>
      <c r="K1417" s="266"/>
      <c r="L1417" s="266"/>
      <c r="M1417" s="266"/>
      <c r="N1417" s="266"/>
      <c r="O1417" s="266"/>
      <c r="P1417" s="266"/>
      <c r="Q1417" s="266"/>
      <c r="R1417" s="267"/>
      <c r="S1417" s="220"/>
      <c r="T1417" s="220"/>
      <c r="U1417" s="220"/>
      <c r="V1417" s="220"/>
      <c r="W1417" s="220"/>
      <c r="X1417" s="220"/>
      <c r="Y1417" s="220"/>
      <c r="Z1417" s="220"/>
      <c r="AA1417" s="220"/>
      <c r="AB1417" s="220"/>
      <c r="AC1417" s="220"/>
      <c r="AD1417" s="220"/>
      <c r="AF1417">
        <f>IF(AND(V1417=0,OR(SUM(W1417:X1417)&gt;0,COUNTIF(V1417:X1417,"NS")&gt;0)),1,0)</f>
        <v>0</v>
      </c>
      <c r="AG1417">
        <f>IF(OR(AND(V1417="NS",SUM(W1417:X1417)&gt;0),AND(V1417="NS",COUNTIF(V1417:X1417,"NS")&lt;2)),1,0)</f>
        <v>0</v>
      </c>
      <c r="AH1417">
        <f>IF(AND(V1417="NA",OR(SUM(W1417:X1417)&gt;0,COUNTIF(V1417:X1417,"NS")&gt;0,COUNTIF(V1417:X1417,"NA")&gt;1)),1,0)</f>
        <v>0</v>
      </c>
      <c r="AI1417">
        <f>IF(AND(COUNTBLANK(V1417)+COUNTBLANK(W1417)+COUNTBLANK(X1417)&gt;0,COUNTBLANK(V1417)+COUNTBLANK(W1417)+COUNTBLANK(X1417)&lt;3,V1417&lt;&gt;"NA"),1,0)</f>
        <v>0</v>
      </c>
      <c r="AJ1417">
        <f>IF(AND(IF(OR(SUM(W1417:X1417)=V1417,V1417="",AND(V1417&gt;0,COUNTIF(V1417:X1417,"NS")=2)),0,1)=1,V1417&lt;&gt;"NS",V1417&lt;&gt;"NA"),1,0)</f>
        <v>0</v>
      </c>
      <c r="AK1417">
        <f>IF(COUNTIF(V1417:X1417,"=*")&lt;&gt;SUM(COUNTIF(V1417:X1417,"NS"),COUNTIF(V1417:X1417,"NA")),1,0)</f>
        <v>0</v>
      </c>
      <c r="AL1417">
        <f>IF(SUM(AF1417:AK1417)&gt;0,1,0)</f>
        <v>0</v>
      </c>
      <c r="AP1417">
        <f>IF(AND(Y1417=0,OR(SUM(Z1417:AA1417)&gt;0,COUNTIF(Y1417:AA1417,"NS")&gt;0)),1,0)</f>
        <v>0</v>
      </c>
      <c r="AQ1417">
        <f>IF(OR(AND(Y1417="NS",SUM(Z1417:AA1417)&gt;0),AND(Y1417="NS",COUNTIF(Y1417:AA1417,"NS")&lt;2)),1,0)</f>
        <v>0</v>
      </c>
      <c r="AR1417">
        <f>IF(AND(Y1417="NA",OR(SUM(Z1417:AA1417)&gt;0,COUNTIF(Y1417:AA1417,"NS")&gt;0,COUNTIF(Y1417:AA1417,"NA")&gt;1)),1,0)</f>
        <v>0</v>
      </c>
      <c r="AS1417">
        <f>IF(AND(COUNTBLANK(Y1417)+COUNTBLANK(Z1417)+COUNTBLANK(AA1417)&gt;0,COUNTBLANK(Y1417)+COUNTBLANK(Z1417)+COUNTBLANK(AA1417)&lt;3,Y1417&lt;&gt;"NA"),1,0)</f>
        <v>0</v>
      </c>
      <c r="AT1417">
        <f>IF(AND(IF(OR(SUM(Z1417:AA1417)=Y1417,Y1417="",AND(Y1417&gt;0,COUNTIF(Y1417:AA1417,"NS")=2)),0,1)=1,Y1417&lt;&gt;"NS",Y1417&lt;&gt;"NA"),1,0)</f>
        <v>0</v>
      </c>
      <c r="AU1417">
        <f>IF(COUNTIF(Y1417:AA1417,"=*")&lt;&gt;SUM(COUNTIF(Y1417:AA1417,"NS"),COUNTIF(Y1417:AA1417,"NA")),1,0)</f>
        <v>0</v>
      </c>
      <c r="AV1417">
        <f>IF(SUM(AP1417:AU1417)&gt;0,1,0)</f>
        <v>0</v>
      </c>
      <c r="AZ1417">
        <f>IF(AND(AB1417=0,OR(SUM(AC1417:AD1417)&gt;0,COUNTIF(AB1417:AD1417,"NS")&gt;0)),1,0)</f>
        <v>0</v>
      </c>
      <c r="BA1417">
        <f>IF(OR(AND(AB1417="NS",SUM(AC1417:AD1417)&gt;0),AND(AB1417="NS",COUNTIF(AB1417:AD1417,"NS")&lt;2)),1,0)</f>
        <v>0</v>
      </c>
      <c r="BB1417">
        <f>IF(AND(AB1417="NA",OR(SUM(AC1417:AD1417)&gt;0,COUNTIF(AB1417:AD1417,"NS")&gt;0,COUNTIF(AB1417:AD1417,"NA")&gt;1)),1,0)</f>
        <v>0</v>
      </c>
      <c r="BC1417">
        <f>IF(AND(COUNTBLANK(AB1417)+COUNTBLANK(AC1417)+COUNTBLANK(AD1417)&gt;0,COUNTBLANK(AB1417)+COUNTBLANK(AC1417)+COUNTBLANK(AD1417)&lt;3,AB1417&lt;&gt;"NA"),1,0)</f>
        <v>0</v>
      </c>
      <c r="BD1417">
        <f>IF(AND(IF(OR(SUM(AC1417:AD1417)=AB1417,AB1417="",AND(AB1417&gt;0,COUNTIF(AB1417:AD1417,"NS")=2)),0,1)=1,AB1417&lt;&gt;"NS",AB1417&lt;&gt;"NA"),1,0)</f>
        <v>0</v>
      </c>
      <c r="BE1417">
        <f>IF(COUNTIF(AB1417:AD1417,"=*")&lt;&gt;SUM(COUNTIF(AB1417:AD1417,"NS"),COUNTIF(AB1417:AD1417,"NA")),1,0)</f>
        <v>0</v>
      </c>
      <c r="BF1417">
        <f>IF(SUM(AZ1417:BE1417)&gt;0,1,0)</f>
        <v>0</v>
      </c>
      <c r="BJ1417">
        <f>IF(AND(G1589=0,OR(SUM(H1589:I1589)&gt;0,COUNTIF(G1589:I1589,"NS")&gt;0)),1,0)</f>
        <v>0</v>
      </c>
      <c r="BK1417">
        <f>IF(OR(AND(G1589="NS",SUM(H1589:I1589)&gt;0),AND(G1589="NS",COUNTIF(G1589:I1589,"NS")&lt;2)),1,0)</f>
        <v>0</v>
      </c>
      <c r="BL1417">
        <f>IF(AND(G1589="NA",OR(SUM(H1589:I1589)&gt;0,COUNTIF(G1589:I1589,"NS")&gt;0,COUNTIF(G1589:I1589,"NA")&gt;1)),1,0)</f>
        <v>0</v>
      </c>
      <c r="BM1417">
        <f>IF(AND(COUNTBLANK(G1589)+COUNTBLANK(H1589)+COUNTBLANK(I1589)&gt;0,COUNTBLANK(G1589)+COUNTBLANK(H1589)+COUNTBLANK(I1589)&lt;3,G1589&lt;&gt;"NA"),1,0)</f>
        <v>0</v>
      </c>
      <c r="BN1417">
        <f>IF(AND(IF(OR(SUM(H1589:I1589)=G1589,G1589="",AND(G1589&gt;0,COUNTIF(G1589:I1589,"NS")=2)),0,1)=1,G1589&lt;&gt;"NS",G1589&lt;&gt;"NA"),1,0)</f>
        <v>0</v>
      </c>
      <c r="BO1417">
        <f>IF(COUNTIF(G1589:I1589,"=*")&lt;&gt;SUM(COUNTIF(G1589:I1589,"NS"),COUNTIF(G1589:I1589,"NA")),1,0)</f>
        <v>0</v>
      </c>
      <c r="BP1417">
        <f>IF(SUM(BJ1417:BO1417)&gt;0,1,0)</f>
        <v>0</v>
      </c>
      <c r="BT1417">
        <f>IF(AND(J1589=0,OR(SUM(K1589:L1589)&gt;0,COUNTIF(J1589:L1589,"NS")&gt;0)),1,0)</f>
        <v>0</v>
      </c>
      <c r="BU1417">
        <f>IF(OR(AND(J1589="NS",SUM(K1589:L1589)&gt;0),AND(J1589="NS",COUNTIF(J1589:L1589,"NS")&lt;2)),1,0)</f>
        <v>0</v>
      </c>
      <c r="BV1417">
        <f>IF(AND(J1589="NA",OR(SUM(K1589:L1589)&gt;0,COUNTIF(J1589:L1589,"NS")&gt;0,COUNTIF(J1589:L1589,"NA")&gt;1)),1,0)</f>
        <v>0</v>
      </c>
      <c r="BW1417">
        <f>IF(AND(COUNTBLANK(J1589)+COUNTBLANK(K1589)+COUNTBLANK(L1589)&gt;0,COUNTBLANK(J1589)+COUNTBLANK(K1589)+COUNTBLANK(L1589)&lt;3,J1589&lt;&gt;"NA"),1,0)</f>
        <v>0</v>
      </c>
      <c r="BX1417">
        <f>IF(AND(IF(OR(SUM(K1589:L1589)=J1589,J1589="",AND(J1589&gt;0,COUNTIF(J1589:L1589,"NS")=2)),0,1)=1,J1589&lt;&gt;"NS",J1589&lt;&gt;"NA"),1,0)</f>
        <v>0</v>
      </c>
      <c r="BY1417">
        <f>IF(COUNTIF(J1589:L1589,"=*")&lt;&gt;SUM(COUNTIF(J1589:L1589,"NS"),COUNTIF(J1589:L1589,"NA")),1,0)</f>
        <v>0</v>
      </c>
      <c r="BZ1417">
        <f>IF(SUM(BT1417:BY1417)&gt;0,1,0)</f>
        <v>0</v>
      </c>
      <c r="CD1417">
        <f>IF(AND(M1589=0,OR(SUM(N1589:O1589)&gt;0,COUNTIF(M1589:O1589,"NS")&gt;0)),1,0)</f>
        <v>0</v>
      </c>
      <c r="CE1417">
        <f>IF(OR(AND(M1589="NS",SUM(N1589:O1589)&gt;0),AND(M1589="NS",COUNTIF(M1589:O1589,"NS")&lt;2)),1,0)</f>
        <v>0</v>
      </c>
      <c r="CF1417">
        <f>IF(AND(M1589="NA",OR(SUM(N1589:O1589)&gt;0,COUNTIF(M1589:O1589,"NS")&gt;0,COUNTIF(M1589:O1589,"NA")&gt;1)),1,0)</f>
        <v>0</v>
      </c>
      <c r="CG1417">
        <f>IF(AND(COUNTBLANK(M1589)+COUNTBLANK(N1589)+COUNTBLANK(O1589)&gt;0,COUNTBLANK(M1589)+COUNTBLANK(N1589)+COUNTBLANK(O1589)&lt;3,M1589&lt;&gt;"NA"),1,0)</f>
        <v>0</v>
      </c>
      <c r="CH1417">
        <f>IF(AND(IF(OR(SUM(N1589:O1589)=M1589,M1589="",AND(M1589&gt;0,COUNTIF(M1589:O1589,"NS")=2)),0,1)=1,M1589&lt;&gt;"NS",M1589&lt;&gt;"NA"),1,0)</f>
        <v>0</v>
      </c>
      <c r="CI1417">
        <f>IF(COUNTIF(M1589:O1589,"=*")&lt;&gt;SUM(COUNTIF(M1589:O1589,"NS"),COUNTIF(M1589:O1589,"NA")),1,0)</f>
        <v>0</v>
      </c>
      <c r="CJ1417">
        <f>IF(SUM(CD1417:CI1417)&gt;0,1,0)</f>
        <v>0</v>
      </c>
      <c r="CN1417">
        <f>IF(AND(P1589=0,OR(SUM(Q1589:R1589)&gt;0,COUNTIF(P1589:R1589,"NS")&gt;0)),1,0)</f>
        <v>0</v>
      </c>
      <c r="CO1417">
        <f>IF(OR(AND(P1589="NS",SUM(Q1589:R1589)&gt;0),AND(P1589="NS",COUNTIF(P1589:R1589,"NS")&lt;2)),1,0)</f>
        <v>0</v>
      </c>
      <c r="CP1417">
        <f>IF(AND(P1589="NA",OR(SUM(Q1589:R1589)&gt;0,COUNTIF(P1589:R1589,"NS")&gt;0,COUNTIF(P1589:R1589,"NA")&gt;1)),1,0)</f>
        <v>0</v>
      </c>
      <c r="CQ1417">
        <f>IF(AND(COUNTBLANK(P1589)+COUNTBLANK(Q1589)+COUNTBLANK(R1589)&gt;0,COUNTBLANK(P1589)+COUNTBLANK(Q1589)+COUNTBLANK(R1589)&lt;3,P1589&lt;&gt;"NA"),1,0)</f>
        <v>0</v>
      </c>
      <c r="CR1417">
        <f>IF(AND(IF(OR(SUM(Q1589:R1589)=P1589,P1589="",AND(P1589&gt;0,COUNTIF(P1589:R1589,"NS")=2)),0,1)=1,P1589&lt;&gt;"NS",P1589&lt;&gt;"NA"),1,0)</f>
        <v>0</v>
      </c>
      <c r="CS1417">
        <f>IF(COUNTIF(P1589:R1589,"=*")&lt;&gt;SUM(COUNTIF(P1589:R1589,"NS"),COUNTIF(P1589:R1589,"NA")),1,0)</f>
        <v>0</v>
      </c>
      <c r="CT1417">
        <f>IF(SUM(CN1417:CS1417)&gt;0,1,0)</f>
        <v>0</v>
      </c>
      <c r="CX1417">
        <f>IF(AND(S1589=0,OR(SUM(T1589:U1589)&gt;0,COUNTIF(S1589:U1589,"NS")&gt;0)),1,0)</f>
        <v>0</v>
      </c>
      <c r="CY1417">
        <f>IF(OR(AND(S1589="NS",SUM(T1589:U1589)&gt;0),AND(S1589="NS",COUNTIF(S1589:U1589,"NS")&lt;2)),1,0)</f>
        <v>0</v>
      </c>
      <c r="CZ1417">
        <f>IF(AND(S1589="NA",OR(SUM(T1589:U1589)&gt;0,COUNTIF(S1589:U1589,"NS")&gt;0,COUNTIF(S1589:U1589,"NA")&gt;1)),1,0)</f>
        <v>0</v>
      </c>
      <c r="DA1417">
        <f>IF(AND(COUNTBLANK(S1589)+COUNTBLANK(T1589)+COUNTBLANK(U1589)&gt;0,COUNTBLANK(S1589)+COUNTBLANK(T1589)+COUNTBLANK(U1589)&lt;3,S1589&lt;&gt;"NA"),1,0)</f>
        <v>0</v>
      </c>
      <c r="DB1417">
        <f>IF(AND(IF(OR(SUM(T1589:U1589)=S1589,S1589="",AND(S1589&gt;0,COUNTIF(S1589:U1589,"NS")=2)),0,1)=1,S1589&lt;&gt;"NS",S1589&lt;&gt;"NA"),1,0)</f>
        <v>0</v>
      </c>
      <c r="DC1417">
        <f>IF(COUNTIF(S1589:U1589,"=*")&lt;&gt;SUM(COUNTIF(S1589:U1589,"NS"),COUNTIF(S1589:U1589,"NA")),1,0)</f>
        <v>0</v>
      </c>
      <c r="DD1417">
        <f>IF(SUM(CX1417:DC1417)&gt;0,1,0)</f>
        <v>0</v>
      </c>
      <c r="DH1417">
        <f>IF(AND(V1589=0,OR(SUM(W1589:X1589)&gt;0,COUNTIF(V1589:X1589,"NS")&gt;0)),1,0)</f>
        <v>0</v>
      </c>
      <c r="DI1417">
        <f>IF(OR(AND(V1589="NS",SUM(W1589:X1589)&gt;0),AND(V1589="NS",COUNTIF(V1589:X1589,"NS")&lt;2)),1,0)</f>
        <v>0</v>
      </c>
      <c r="DJ1417">
        <f>IF(AND(V1589="NA",OR(SUM(W1589:X1589)&gt;0,COUNTIF(V1589:X1589,"NS")&gt;0,COUNTIF(V1589:X1589,"NA")&gt;1)),1,0)</f>
        <v>0</v>
      </c>
      <c r="DK1417">
        <f>IF(AND(COUNTBLANK(V1589)+COUNTBLANK(W1589)+COUNTBLANK(X1589)&gt;0,COUNTBLANK(V1589)+COUNTBLANK(W1589)+COUNTBLANK(X1589)&lt;3,V1589&lt;&gt;"NA"),1,0)</f>
        <v>0</v>
      </c>
      <c r="DL1417">
        <f>IF(AND(IF(OR(SUM(W1589:X1589)=V1589,V1589="",AND(V1589&gt;0,COUNTIF(V1589:X1589,"NS")=2)),0,1)=1,V1589&lt;&gt;"NS",V1589&lt;&gt;"NA"),1,0)</f>
        <v>0</v>
      </c>
      <c r="DM1417">
        <f>IF(COUNTIF(V1589:X1589,"=*")&lt;&gt;SUM(COUNTIF(V1589:X1589,"NS"),COUNTIF(V1589:X1589,"NA")),1,0)</f>
        <v>0</v>
      </c>
      <c r="DN1417">
        <f>IF(SUM(DH1417:DM1417)&gt;0,1,0)</f>
        <v>0</v>
      </c>
      <c r="DR1417">
        <f>IF(AND(Y1589=0,OR(SUM(Z1589:AA1589)&gt;0,COUNTIF(Y1589:AA1589,"NS")&gt;0)),1,0)</f>
        <v>0</v>
      </c>
      <c r="DS1417">
        <f>IF(OR(AND(Y1589="NS",SUM(Z1589:AA1589)&gt;0),AND(Y1589="NS",COUNTIF(Y1589:AA1589,"NS")&lt;2)),1,0)</f>
        <v>0</v>
      </c>
      <c r="DT1417">
        <f>IF(AND(Y1589="NA",OR(SUM(Z1589:AA1589)&gt;0,COUNTIF(Y1589:AA1589,"NS")&gt;0,COUNTIF(Y1589:AA1589,"NA")&gt;1)),1,0)</f>
        <v>0</v>
      </c>
      <c r="DU1417">
        <f>IF(AND(COUNTBLANK(Y1589)+COUNTBLANK(Z1589)+COUNTBLANK(AA1589)&gt;0,COUNTBLANK(Y1589)+COUNTBLANK(Z1589)+COUNTBLANK(AA1589)&lt;3,Y1589&lt;&gt;"NA"),1,0)</f>
        <v>0</v>
      </c>
      <c r="DV1417">
        <f>IF(AND(IF(OR(SUM(Z1589:AA1589)=Y1589,Y1589="",AND(Y1589&gt;0,COUNTIF(Y1589:AA1589,"NS")=2)),0,1)=1,Y1589&lt;&gt;"NS",Y1589&lt;&gt;"NA"),1,0)</f>
        <v>0</v>
      </c>
      <c r="DW1417">
        <f>IF(COUNTIF(Y1589:AA1589,"=*")&lt;&gt;SUM(COUNTIF(Y1589:AA1589,"NS"),COUNTIF(Y1589:AA1589,"NA")),1,0)</f>
        <v>0</v>
      </c>
      <c r="DX1417">
        <f>IF(SUM(DR1417:DW1417)&gt;0,1,0)</f>
        <v>0</v>
      </c>
      <c r="EB1417">
        <f>IF(AND(AB1589=0,OR(SUM(AC1589:AD1589)&gt;0,COUNTIF(AB1589:AD1589,"NS")&gt;0)),1,0)</f>
        <v>0</v>
      </c>
      <c r="EC1417">
        <f>IF(OR(AND(AB1589="NS",SUM(AC1589:AD1589)&gt;0),AND(AB1589="NS",COUNTIF(AB1589:AD1589,"NS")&lt;2)),1,0)</f>
        <v>0</v>
      </c>
      <c r="ED1417">
        <f>IF(AND(AB1589="NA",OR(SUM(AC1589:AD1589)&gt;0,COUNTIF(AB1589:AD1589,"NS")&gt;0,COUNTIF(AB1589:AD1589,"NA")&gt;1)),1,0)</f>
        <v>0</v>
      </c>
      <c r="EE1417">
        <f>IF(AND(COUNTBLANK(AB1589)+COUNTBLANK(AC1589)+COUNTBLANK(AD1589)&gt;0,COUNTBLANK(AB1589)+COUNTBLANK(AC1589)+COUNTBLANK(AD1589)&lt;3,AB1589&lt;&gt;"NA"),1,0)</f>
        <v>0</v>
      </c>
      <c r="EF1417">
        <f>IF(AND(IF(OR(SUM(AC1589:AD1589)=AB1589,AB1589="",AND(AB1589&gt;0,COUNTIF(AB1589:AD1589,"NS")=2)),0,1)=1,AB1589&lt;&gt;"NS",AB1589&lt;&gt;"NA"),1,0)</f>
        <v>0</v>
      </c>
      <c r="EG1417">
        <f>IF(COUNTIF(AB1589:AD1589,"=*")&lt;&gt;SUM(COUNTIF(AB1589:AD1589,"NS"),COUNTIF(AB1589:AD1589,"NA")),1,0)</f>
        <v>0</v>
      </c>
      <c r="EH1417">
        <f>IF(SUM(EB1417:EG1417)&gt;0,1,0)</f>
        <v>0</v>
      </c>
      <c r="EL1417">
        <f>IF(AND(T1417=0,OR(SUM(W1417,Z1417,AC1417,H1589,K1589,N1589,Q1589,T1589,W1589,Z1589,AC1589)&gt;0,COUNTIF(T1417,"NS")+COUNTIF(W1417,"NS")+COUNTIF(Z1417,"NS")+COUNTIF(AC1417,"NS")+COUNTIF(H1589,"NS")+COUNTIF(K1589,"NS")+COUNTIF(N1589,"NS")+COUNTIF(Q1589,"NS")+COUNTIF(T1589,"NS")+COUNTIF(W1589,"NS")+COUNTIF(Z1589,"NS")+COUNTIF(AC1589,"NS")&gt;0)),1,0)</f>
        <v>0</v>
      </c>
      <c r="EM1417">
        <f>IF(OR(AND(T1417="NS",SUM(W1417,Z1417,AC1417,H1589,K1589,N1589,Q1589,T1589,W1589,Z1589,AC1589)&gt;0),AND(T1417="NS",COUNTIF(T1417,"NS")+COUNTIF(W1417,"NS")+COUNTIF(Z1417,"NS")+COUNTIF(AC1417,"NS")+COUNTIF(H1589,"NS")+COUNTIF(K1589,"NS")+COUNTIF(N1589,"NS")+COUNTIF(Q1589,"NS")+COUNTIF(T1589,"NS")+COUNTIF(W1589,"NS")+COUNTIF(Z1589,"NS")+COUNTIF(AC1589,"NS")&lt;2)),1,0)</f>
        <v>0</v>
      </c>
      <c r="EN1417">
        <f>IF(AND(T1417="NA",OR(SUM(W1417,Z1417,AC1417,H1589,K1589,N1589,Q1589,T1589,W1589,Z1589,AC1589)&gt;0,COUNTIF(T1417,"NS")+COUNTIF(W1417,"NS")+COUNTIF(Z1417,"NS")+COUNTIF(AC1417,"NS")+COUNTIF(H1589,"NS")+COUNTIF(K1589,"NS")+COUNTIF(N1589,"NS")+COUNTIF(Q1589,"NS")+COUNTIF(T1589,"NS")+COUNTIF(W1589,"NS")+COUNTIF(Z1589,"NS")+COUNTIF(AC1589,"NS")&gt;0,COUNTIF(T1417,"NA")+COUNTIF(W1417,"NA")+COUNTIF(Z1417,"NA")+COUNTIF(AC1417,"NA")+COUNTIF(H1589,"NA")+COUNTIF(K1589,"NA")+COUNTIF(N1589,"NA")+COUNTIF(Q1589,"NA")+COUNTIF(T1589,"NA")+COUNTIF(W1589,"NA")+COUNTIF(Z1589,"NA")+COUNTIF(AC1589,"NA")&gt;1)),1,0)</f>
        <v>0</v>
      </c>
      <c r="EO1417">
        <f>IF(AND(COUNTBLANK(T1417)+COUNTBLANK(W1417)+COUNTBLANK(Z1417)+COUNTBLANK(AC1417)+COUNTBLANK(H1589)+COUNTBLANK(K1589)+COUNTBLANK(N1589)+COUNTBLANK(Q1589)+COUNTBLANK(T1589)+COUNTBLANK(W1589)+COUNTBLANK(Z1589)+COUNTBLANK(AC1589)&gt;0,COUNTBLANK(T1417)+COUNTBLANK(W1417)+COUNTBLANK(Z1417)+COUNTBLANK(AC1417)+COUNTBLANK(H1589)+COUNTBLANK(K1589)+COUNTBLANK(N1589)+COUNTBLANK(Q1589)+COUNTBLANK(T1589)+COUNTBLANK(W1589)+COUNTBLANK(Z1589)+COUNTBLANK(AC1589)&lt;12,T1417&lt;&gt;"NA"),1,0)</f>
        <v>0</v>
      </c>
      <c r="EP1417">
        <f>IF(AND(IF(OR(SUM(W1417,Z1417,AC1417,H1589,K1589,N1589,Q1589,T1589,W1589,Z1589,AC1589)=T1417,T1417="",AND(T1417&gt;0,COUNTIF(T1417,"NS")+COUNTIF(W1417,"NS")+COUNTIF(Z1417,"NS")+COUNTIF(AC1417,"NS")+COUNTIF(H1589,"NS")+COUNTIF(K1589,"NS")+COUNTIF(N1589,"NS")+COUNTIF(Q1589,"NS")+COUNTIF(T1589,"NS")+COUNTIF(W1589,"NS")+COUNTIF(Z1589,"NS")+COUNTIF(AC1589,"NS")=11)),0,1)=1,T1417&lt;&gt;"NS",T1417&lt;&gt;"NA"),1,0)</f>
        <v>0</v>
      </c>
      <c r="EQ1417">
        <f>IF(COUNTIF(T1417,"=*")+COUNTIF(W1417,"=*")+COUNTIF(Z1417,"=*")+COUNTIF(AC1417,"=*")+COUNTIF(H1589,"=*")+COUNTIF(K1589,"=*")+COUNTIF(N1589,"=*")+COUNTIF(Q1589,"=*")+COUNTIF(T1589,"=*")+COUNTIF(W1589,"=*")+COUNTIF(Z1589,"=*")+COUNTIF(AC1589,"=*")&lt;&gt;SUM(COUNTIF(T1417,"NS")+COUNTIF(W1417,"NS")+COUNTIF(Z1417,"NS")+COUNTIF(AC1417,"NS")+COUNTIF(H1589,"NS")+COUNTIF(K1589,"NS")+COUNTIF(N1589,"NS")+COUNTIF(Q1589,"NS")+COUNTIF(T1589,"NS")+COUNTIF(W1589,"NS")+COUNTIF(Z1589,"NS")+COUNTIF(AC1589,"NS"),COUNTIF(T1417,"NA")+COUNTIF(W1417,"NA")+COUNTIF(Z1417,"NA")+COUNTIF(AC1417,"NA")+COUNTIF(H1589,"NA")+COUNTIF(K1589,"NA")+COUNTIF(N1589,"NA")+COUNTIF(Q1589,"NA")+COUNTIF(T1589,"NA")+COUNTIF(W1589,"NA")+COUNTIF(Z1589,"NA")+COUNTIF(AC1589,"NA")),1,0)</f>
        <v>0</v>
      </c>
      <c r="ER1417">
        <f>IF(SUM(EL1417:EQ1417)&gt;0,1,0)</f>
        <v>0</v>
      </c>
      <c r="EV1417">
        <f>IF(AND(U1417=0,OR(SUM(X1417,AA1417,AD1417,I1589,L1589,O1589,R1589,U1589,X1589,AA1589,AD1589)&gt;0,COUNTIF(U1417,"NS")+COUNTIF(X1417,"NS")+COUNTIF(AA1417,"NS")+COUNTIF(AD1417,"NS")+COUNTIF(I1589,"NS")+COUNTIF(L1589,"NS")+COUNTIF(O1589,"NS")+COUNTIF(R1589,"NS")+COUNTIF(U1589,"NS")+COUNTIF(X1589,"NS")+COUNTIF(AA1589,"NS")+COUNTIF(AD1589,"NS")&gt;0)),1,0)</f>
        <v>0</v>
      </c>
      <c r="EW1417">
        <f>IF(OR(AND(U1417="NS",SUM(X1417,AA1417,AD1417,I1589,L1589,O1589,R1589,U1589,X1589,AA1589,AD1589)&gt;0),AND(U1417="NS",COUNTIF(U1417,"NS")+COUNTIF(X1417,"NS")+COUNTIF(AA1417,"NS")+COUNTIF(AD1417,"NS")+COUNTIF(I1589,"NS")+COUNTIF(L1589,"NS")+COUNTIF(O1589,"NS")+COUNTIF(R1589,"NS")+COUNTIF(U1589,"NS")+COUNTIF(X1589,"NS")+COUNTIF(AA1589,"NS")+COUNTIF(AD1589,"NS")&lt;2)),1,0)</f>
        <v>0</v>
      </c>
      <c r="EX1417">
        <f>IF(AND(U1417="NA",OR(SUM(X1417,AA1417,AD1417,I1589,L1589,O1589,R1589,U1589,X1589,AA1589,AD1589)&gt;0,COUNTIF(U1417,"NS")+COUNTIF(X1417,"NS")+COUNTIF(AA1417,"NS")+COUNTIF(AD1417,"NS")+COUNTIF(I1589,"NS")+COUNTIF(L1589,"NS")+COUNTIF(O1589,"NS")+COUNTIF(R1589,"NS")+COUNTIF(U1589,"NS")+COUNTIF(X1589,"NS")+COUNTIF(AA1589,"NS")+COUNTIF(AD1589,"NS")&gt;0,COUNTIF(U1417,"NA")+COUNTIF(X1417,"NA")+COUNTIF(AA1417,"NA")+COUNTIF(AD1417,"NA")+COUNTIF(I1589,"NA")+COUNTIF(L1589,"NA")+COUNTIF(O1589,"NA")+COUNTIF(R1589,"NA")+COUNTIF(U1589,"NA")+COUNTIF(X1589,"NA")+COUNTIF(AA1589,"NA")+COUNTIF(AD1589,"NA")&gt;1)),1,0)</f>
        <v>0</v>
      </c>
      <c r="EY1417">
        <f>IF(AND(COUNTBLANK(U1417)+COUNTBLANK(X1417)+COUNTBLANK(AA1417)+COUNTBLANK(AD1417)+COUNTBLANK(I1589)+COUNTBLANK(L1589)+COUNTBLANK(O1589)+COUNTBLANK(R1589)+COUNTBLANK(U1589)+COUNTBLANK(X1589)+COUNTBLANK(AA1589)+COUNTBLANK(AD1589)&gt;0,COUNTBLANK(U1417)+COUNTBLANK(X1417)+COUNTBLANK(AA1417)+COUNTBLANK(AD1417)+COUNTBLANK(I1589)+COUNTBLANK(L1589)+COUNTBLANK(O1589)+COUNTBLANK(R1589)+COUNTBLANK(U1589)+COUNTBLANK(X1589)+COUNTBLANK(AA1589)+COUNTBLANK(AD1589)&lt;12,U1417&lt;&gt;"NA"),1,0)</f>
        <v>0</v>
      </c>
      <c r="EZ1417">
        <f>IF(AND(IF(OR(SUM(X1417,AA1417,AD1417,I1589,L1589,O1589,R1589,U1589,X1589,AA1589,AD1589)=U1417,U1417="",AND(U1417&gt;0,COUNTIF(U1417,"NS")+COUNTIF(X1417,"NS")+COUNTIF(AA1417,"NS")+COUNTIF(AD1417,"NS")+COUNTIF(I1589,"NS")+COUNTIF(L1589,"NS")+COUNTIF(O1589,"NS")+COUNTIF(R1589,"NS")+COUNTIF(U1589,"NS")+COUNTIF(X1589,"NS")+COUNTIF(AA1589,"NS")+COUNTIF(AD1589,"NS")=11)),0,1)=1,U1417&lt;&gt;"NS",U1417&lt;&gt;"NA"),1,0)</f>
        <v>0</v>
      </c>
      <c r="FA1417">
        <f>IF(COUNTIF(U1417,"=*")+COUNTIF(X1417,"=*")+COUNTIF(AA1417,"=*")+COUNTIF(AD1417,"=*")+COUNTIF(I1589,"=*")+COUNTIF(L1589,"=*")+COUNTIF(O1589,"=*")+COUNTIF(R1589,"=*")+COUNTIF(U1589,"=*")+COUNTIF(X1589,"=*")+COUNTIF(AA1589,"=*")+COUNTIF(AD1589,"=*")&lt;&gt;SUM(COUNTIF(U1417,"NS")+COUNTIF(X1417,"NS")+COUNTIF(AA1417,"NS")+COUNTIF(AD1417,"NS")+COUNTIF(I1589,"NS")+COUNTIF(L1589,"NS")+COUNTIF(O1589,"NS")+COUNTIF(R1589,"NS")+COUNTIF(U1589,"NS")+COUNTIF(X1589,"NS")+COUNTIF(AA1589,"NS")+COUNTIF(AD1589,"NS"),COUNTIF(U1417,"NA")+COUNTIF(X1417,"NA")+COUNTIF(AA1417,"NA")+COUNTIF(AD1417,"NA")+COUNTIF(I1589,"NA")+COUNTIF(L1589,"NA")+COUNTIF(O1589,"NA")+COUNTIF(R1589,"NA")+COUNTIF(U1589,"NA")+COUNTIF(X1589,"NA")+COUNTIF(AA1589,"NA")+COUNTIF(AD1589,"NA")),1,0)</f>
        <v>0</v>
      </c>
      <c r="FB1417">
        <f>IF(SUM(EV1417:FA1417)&gt;0,1,0)</f>
        <v>0</v>
      </c>
      <c r="FF1417">
        <f>IF(AND(S1417=0,OR(SUM(V1417,Y1417,AB1417,G1589,J1589,M1589,P1589,S1589,V1589,Y1589,AB1589)&gt;0,COUNTIF(S1417,"NS")+COUNTIF(V1417,"NS")+COUNTIF(Y1417,"NS")+COUNTIF(AB1417,"NS")+COUNTIF(G1589,"NS")+COUNTIF(J1589,"NS")+COUNTIF(M1589,"NS")+COUNTIF(P1589,"NS")+COUNTIF(S1589,"NS")+COUNTIF(V1589,"NS")+COUNTIF(Y1589,"NS")+COUNTIF(AB1589,"NS")&gt;0)),1,0)</f>
        <v>0</v>
      </c>
      <c r="FG1417">
        <f>IF(OR(AND(S1417="NS",SUM(V1417,Y1417,AB1417,G1589,J1589,M1589,P1589,S1589,V1589,Y1589,AB1589)&gt;0),AND(S1417="NS",COUNTIF(S1417,"NS")+COUNTIF(V1417,"NS")+COUNTIF(Y1417,"NS")+COUNTIF(AB1417,"NS")+COUNTIF(G1589,"NS")+COUNTIF(J1589,"NS")+COUNTIF(M1589,"NS")+COUNTIF(P1589,"NS")+COUNTIF(S1589,"NS")+COUNTIF(V1589,"NS")+COUNTIF(Y1589,"NS")+COUNTIF(AB1589,"NS")&lt;2)),1,0)</f>
        <v>0</v>
      </c>
      <c r="FH1417">
        <f>IF(AND(S1417="NA",OR(SUM(V1417,Y1417,AB1417,G1589,J1589,M1589,P1589,S1589,V1589,Y1589,AB1589)&gt;0,COUNTIF(S1417,"NS")+COUNTIF(V1417,"NS")+COUNTIF(Y1417,"NS")+COUNTIF(AB1417,"NS")+COUNTIF(G1589,"NS")+COUNTIF(J1589,"NS")+COUNTIF(M1589,"NS")+COUNTIF(P1589,"NS")+COUNTIF(S1589,"NS")+COUNTIF(V1589,"NS")+COUNTIF(Y1589,"NS")+COUNTIF(AB1589,"NS")&gt;0,COUNTIF(S1417,"NA")+COUNTIF(V1417,"NA")+COUNTIF(Y1417,"NA")+COUNTIF(AB1417,"NA")+COUNTIF(G1589,"NA")+COUNTIF(J1589,"NA")+COUNTIF(M1589,"NA")+COUNTIF(P1589,"NA")+COUNTIF(S1589,"NA")+COUNTIF(V1589,"NA")+COUNTIF(Y1589,"NA")+COUNTIF(AB1589,"NA")&gt;1)),1,0)</f>
        <v>0</v>
      </c>
      <c r="FI1417">
        <f>IF(AND(COUNTBLANK(S1417)+COUNTBLANK(V1417)+COUNTBLANK(Y1417)+COUNTBLANK(AB1417)+COUNTBLANK(G1589)+COUNTBLANK(J1589)+COUNTBLANK(M1589)+COUNTBLANK(P1589)+COUNTBLANK(S1589)+COUNTBLANK(V1589)+COUNTBLANK(Y1589)+COUNTBLANK(AB1589)&gt;0,COUNTBLANK(S1417)+COUNTBLANK(V1417)+COUNTBLANK(Y1417)+COUNTBLANK(AB1417)+COUNTBLANK(G1589)+COUNTBLANK(J1589)+COUNTBLANK(M1589)+COUNTBLANK(P1589)+COUNTBLANK(S1589)+COUNTBLANK(V1589)+COUNTBLANK(Y1589)+COUNTBLANK(AB1589)&lt;12,S1417&lt;&gt;"NA"),1,0)</f>
        <v>0</v>
      </c>
      <c r="FJ1417">
        <f>IF(AND(IF(OR(SUM(V1417,Y1417,AB1417,G1589,J1589,M1589,P1589,S1589,V1589,Y1589,AB1589)=S1417,S1417="",AND(S1417&gt;0,COUNTIF(S1417,"NS")+COUNTIF(V1417,"NS")+COUNTIF(Y1417,"NS")+COUNTIF(AB1417,"NS")+COUNTIF(G1589,"NS")+COUNTIF(J1589,"NS")+COUNTIF(M1589,"NS")+COUNTIF(P1589,"NS")+COUNTIF(S1589,"NS")+COUNTIF(V1589,"NS")+COUNTIF(Y1589,"NS")+COUNTIF(AB1589,"NS")=11)),0,1)=1,S1417&lt;&gt;"NS",S1417&lt;&gt;"NA"),1,0)</f>
        <v>0</v>
      </c>
      <c r="FK1417">
        <f>IF(COUNTIF(S1417,"=*")+COUNTIF(V1417,"=*")+COUNTIF(Y1417,"=*")+COUNTIF(AB1417,"=*")+COUNTIF(G1589,"=*")+COUNTIF(J1589,"=*")+COUNTIF(M1589,"=*")+COUNTIF(P1589,"=*")+COUNTIF(S1589,"=*")+COUNTIF(V1589,"=*")+COUNTIF(Y1589,"=*")+COUNTIF(AB1589,"=*")&lt;&gt;SUM(COUNTIF(S1417,"NS")+COUNTIF(V1417,"NS")+COUNTIF(Y1417,"NS")+COUNTIF(AB1417,"NS")+COUNTIF(G1589,"NS")+COUNTIF(J1589,"NS")+COUNTIF(M1589,"NS")+COUNTIF(P1589,"NS")+COUNTIF(S1589,"NS")+COUNTIF(V1589,"NS")+COUNTIF(Y1589,"NS")+COUNTIF(AB1589,"NS"),COUNTIF(S1417,"NA")+COUNTIF(V1417,"NA")+COUNTIF(Y1417,"NA")+COUNTIF(AB1417,"NA")+COUNTIF(G1589,"NA")+COUNTIF(J1589,"NA")+COUNTIF(M1589,"NA")+COUNTIF(P1589,"NA")+COUNTIF(S1589,"NA")+COUNTIF(V1589,"NA")+COUNTIF(Y1589,"NA")+COUNTIF(AB1589,"NA")),1,0)</f>
        <v>0</v>
      </c>
      <c r="FL1417">
        <f>IF(SUM(FF1417:FK1417)&gt;0,1,0)</f>
        <v>0</v>
      </c>
    </row>
    <row r="1418" spans="1:171" ht="15" customHeight="1">
      <c r="A1418" s="83"/>
      <c r="B1418" s="15"/>
      <c r="C1418" s="355"/>
      <c r="D1418" s="280"/>
      <c r="E1418" s="256"/>
      <c r="F1418" s="281"/>
      <c r="G1418" s="361" t="s">
        <v>446</v>
      </c>
      <c r="H1418" s="267"/>
      <c r="I1418" s="362" t="s">
        <v>447</v>
      </c>
      <c r="J1418" s="266"/>
      <c r="K1418" s="266"/>
      <c r="L1418" s="266"/>
      <c r="M1418" s="266"/>
      <c r="N1418" s="266"/>
      <c r="O1418" s="266"/>
      <c r="P1418" s="266"/>
      <c r="Q1418" s="266"/>
      <c r="R1418" s="267"/>
      <c r="S1418" s="220"/>
      <c r="T1418" s="220"/>
      <c r="U1418" s="220"/>
      <c r="V1418" s="220"/>
      <c r="W1418" s="220"/>
      <c r="X1418" s="220"/>
      <c r="Y1418" s="220"/>
      <c r="Z1418" s="220"/>
      <c r="AA1418" s="220"/>
      <c r="AB1418" s="220"/>
      <c r="AC1418" s="220"/>
      <c r="AD1418" s="220"/>
    </row>
    <row r="1419" spans="1:171" ht="15" customHeight="1">
      <c r="A1419" s="83"/>
      <c r="B1419" s="15"/>
      <c r="C1419" s="355"/>
      <c r="D1419" s="280"/>
      <c r="E1419" s="256"/>
      <c r="F1419" s="281"/>
      <c r="G1419" s="361" t="s">
        <v>448</v>
      </c>
      <c r="H1419" s="267"/>
      <c r="I1419" s="362" t="s">
        <v>449</v>
      </c>
      <c r="J1419" s="266"/>
      <c r="K1419" s="266"/>
      <c r="L1419" s="266"/>
      <c r="M1419" s="266"/>
      <c r="N1419" s="266"/>
      <c r="O1419" s="266"/>
      <c r="P1419" s="266"/>
      <c r="Q1419" s="266"/>
      <c r="R1419" s="267"/>
      <c r="S1419" s="220"/>
      <c r="T1419" s="220"/>
      <c r="U1419" s="220"/>
      <c r="V1419" s="220"/>
      <c r="W1419" s="220"/>
      <c r="X1419" s="220"/>
      <c r="Y1419" s="220"/>
      <c r="Z1419" s="220"/>
      <c r="AA1419" s="220"/>
      <c r="AB1419" s="220"/>
      <c r="AC1419" s="220"/>
      <c r="AD1419" s="220"/>
    </row>
    <row r="1420" spans="1:171" ht="15" customHeight="1">
      <c r="A1420" s="83"/>
      <c r="B1420" s="15"/>
      <c r="C1420" s="355"/>
      <c r="D1420" s="280"/>
      <c r="E1420" s="256"/>
      <c r="F1420" s="281"/>
      <c r="G1420" s="361" t="s">
        <v>450</v>
      </c>
      <c r="H1420" s="267"/>
      <c r="I1420" s="362" t="s">
        <v>451</v>
      </c>
      <c r="J1420" s="266"/>
      <c r="K1420" s="266"/>
      <c r="L1420" s="266"/>
      <c r="M1420" s="266"/>
      <c r="N1420" s="266"/>
      <c r="O1420" s="266"/>
      <c r="P1420" s="266"/>
      <c r="Q1420" s="266"/>
      <c r="R1420" s="267"/>
      <c r="S1420" s="220"/>
      <c r="T1420" s="220"/>
      <c r="U1420" s="220"/>
      <c r="V1420" s="220"/>
      <c r="W1420" s="220"/>
      <c r="X1420" s="220"/>
      <c r="Y1420" s="220"/>
      <c r="Z1420" s="220"/>
      <c r="AA1420" s="220"/>
      <c r="AB1420" s="220"/>
      <c r="AC1420" s="220"/>
      <c r="AD1420" s="220"/>
    </row>
    <row r="1421" spans="1:171" ht="24" customHeight="1">
      <c r="A1421" s="83"/>
      <c r="B1421" s="15"/>
      <c r="C1421" s="355"/>
      <c r="D1421" s="280"/>
      <c r="E1421" s="256"/>
      <c r="F1421" s="281"/>
      <c r="G1421" s="363" t="s">
        <v>452</v>
      </c>
      <c r="H1421" s="279"/>
      <c r="I1421" s="362" t="s">
        <v>453</v>
      </c>
      <c r="J1421" s="266"/>
      <c r="K1421" s="266"/>
      <c r="L1421" s="266"/>
      <c r="M1421" s="266"/>
      <c r="N1421" s="266"/>
      <c r="O1421" s="266"/>
      <c r="P1421" s="266"/>
      <c r="Q1421" s="266"/>
      <c r="R1421" s="267"/>
      <c r="S1421" s="220"/>
      <c r="T1421" s="220"/>
      <c r="U1421" s="220"/>
      <c r="V1421" s="220"/>
      <c r="W1421" s="220"/>
      <c r="X1421" s="220"/>
      <c r="Y1421" s="220"/>
      <c r="Z1421" s="220"/>
      <c r="AA1421" s="220"/>
      <c r="AB1421" s="220"/>
      <c r="AC1421" s="220"/>
      <c r="AD1421" s="220"/>
    </row>
    <row r="1422" spans="1:171" ht="15" customHeight="1">
      <c r="A1422" s="83"/>
      <c r="B1422" s="15"/>
      <c r="C1422" s="368" t="s">
        <v>454</v>
      </c>
      <c r="D1422" s="374" t="s">
        <v>455</v>
      </c>
      <c r="E1422" s="278"/>
      <c r="F1422" s="278"/>
      <c r="G1422" s="373" t="s">
        <v>456</v>
      </c>
      <c r="H1422" s="267"/>
      <c r="I1422" s="402" t="s">
        <v>457</v>
      </c>
      <c r="J1422" s="266"/>
      <c r="K1422" s="266"/>
      <c r="L1422" s="266"/>
      <c r="M1422" s="266"/>
      <c r="N1422" s="266"/>
      <c r="O1422" s="266"/>
      <c r="P1422" s="266"/>
      <c r="Q1422" s="266"/>
      <c r="R1422" s="267"/>
      <c r="S1422" s="220"/>
      <c r="T1422" s="220"/>
      <c r="U1422" s="220"/>
      <c r="V1422" s="220"/>
      <c r="W1422" s="220"/>
      <c r="X1422" s="220"/>
      <c r="Y1422" s="220"/>
      <c r="Z1422" s="220"/>
      <c r="AA1422" s="220"/>
      <c r="AB1422" s="220"/>
      <c r="AC1422" s="220"/>
      <c r="AD1422" s="220"/>
    </row>
    <row r="1423" spans="1:171" ht="15" customHeight="1">
      <c r="A1423" s="71"/>
      <c r="B1423" s="40"/>
      <c r="C1423" s="355"/>
      <c r="D1423" s="280"/>
      <c r="E1423" s="256"/>
      <c r="F1423" s="256"/>
      <c r="G1423" s="373" t="s">
        <v>458</v>
      </c>
      <c r="H1423" s="267"/>
      <c r="I1423" s="402" t="s">
        <v>459</v>
      </c>
      <c r="J1423" s="266"/>
      <c r="K1423" s="266"/>
      <c r="L1423" s="266"/>
      <c r="M1423" s="266"/>
      <c r="N1423" s="266"/>
      <c r="O1423" s="266"/>
      <c r="P1423" s="266"/>
      <c r="Q1423" s="266"/>
      <c r="R1423" s="267"/>
      <c r="S1423" s="220"/>
      <c r="T1423" s="220"/>
      <c r="U1423" s="220"/>
      <c r="V1423" s="220"/>
      <c r="W1423" s="220"/>
      <c r="X1423" s="220"/>
      <c r="Y1423" s="220"/>
      <c r="Z1423" s="220"/>
      <c r="AA1423" s="220"/>
      <c r="AB1423" s="220"/>
      <c r="AC1423" s="220"/>
      <c r="AD1423" s="220"/>
    </row>
    <row r="1424" spans="1:171" ht="15" customHeight="1">
      <c r="A1424" s="71"/>
      <c r="B1424" s="40"/>
      <c r="C1424" s="355"/>
      <c r="D1424" s="280"/>
      <c r="E1424" s="256"/>
      <c r="F1424" s="256"/>
      <c r="G1424" s="373" t="s">
        <v>460</v>
      </c>
      <c r="H1424" s="267"/>
      <c r="I1424" s="402" t="s">
        <v>461</v>
      </c>
      <c r="J1424" s="266"/>
      <c r="K1424" s="266"/>
      <c r="L1424" s="266"/>
      <c r="M1424" s="266"/>
      <c r="N1424" s="266"/>
      <c r="O1424" s="266"/>
      <c r="P1424" s="266"/>
      <c r="Q1424" s="266"/>
      <c r="R1424" s="267"/>
      <c r="S1424" s="220"/>
      <c r="T1424" s="220"/>
      <c r="U1424" s="220"/>
      <c r="V1424" s="220"/>
      <c r="W1424" s="220"/>
      <c r="X1424" s="220"/>
      <c r="Y1424" s="220"/>
      <c r="Z1424" s="220"/>
      <c r="AA1424" s="220"/>
      <c r="AB1424" s="220"/>
      <c r="AC1424" s="220"/>
      <c r="AD1424" s="220"/>
    </row>
    <row r="1425" spans="1:171" ht="15" customHeight="1">
      <c r="A1425" s="71"/>
      <c r="B1425" s="40"/>
      <c r="C1425" s="355"/>
      <c r="D1425" s="280"/>
      <c r="E1425" s="256"/>
      <c r="F1425" s="256"/>
      <c r="G1425" s="373" t="s">
        <v>462</v>
      </c>
      <c r="H1425" s="267"/>
      <c r="I1425" s="402" t="s">
        <v>463</v>
      </c>
      <c r="J1425" s="266"/>
      <c r="K1425" s="266"/>
      <c r="L1425" s="266"/>
      <c r="M1425" s="266"/>
      <c r="N1425" s="266"/>
      <c r="O1425" s="266"/>
      <c r="P1425" s="266"/>
      <c r="Q1425" s="266"/>
      <c r="R1425" s="267"/>
      <c r="S1425" s="220"/>
      <c r="T1425" s="220"/>
      <c r="U1425" s="220"/>
      <c r="V1425" s="220"/>
      <c r="W1425" s="220"/>
      <c r="X1425" s="220"/>
      <c r="Y1425" s="220"/>
      <c r="Z1425" s="220"/>
      <c r="AA1425" s="220"/>
      <c r="AB1425" s="220"/>
      <c r="AC1425" s="220"/>
      <c r="AD1425" s="220"/>
    </row>
    <row r="1426" spans="1:171" ht="15" customHeight="1">
      <c r="A1426" s="71"/>
      <c r="B1426" s="40"/>
      <c r="C1426" s="355"/>
      <c r="D1426" s="280"/>
      <c r="E1426" s="256"/>
      <c r="F1426" s="256"/>
      <c r="G1426" s="373" t="s">
        <v>464</v>
      </c>
      <c r="H1426" s="267"/>
      <c r="I1426" s="402" t="s">
        <v>465</v>
      </c>
      <c r="J1426" s="266"/>
      <c r="K1426" s="266"/>
      <c r="L1426" s="266"/>
      <c r="M1426" s="266"/>
      <c r="N1426" s="266"/>
      <c r="O1426" s="266"/>
      <c r="P1426" s="266"/>
      <c r="Q1426" s="266"/>
      <c r="R1426" s="267"/>
      <c r="S1426" s="220"/>
      <c r="T1426" s="220"/>
      <c r="U1426" s="220"/>
      <c r="V1426" s="220"/>
      <c r="W1426" s="220"/>
      <c r="X1426" s="220"/>
      <c r="Y1426" s="220"/>
      <c r="Z1426" s="220"/>
      <c r="AA1426" s="220"/>
      <c r="AB1426" s="220"/>
      <c r="AC1426" s="220"/>
      <c r="AD1426" s="220"/>
    </row>
    <row r="1427" spans="1:171" ht="15" customHeight="1">
      <c r="A1427" s="71"/>
      <c r="B1427" s="40"/>
      <c r="C1427" s="355"/>
      <c r="D1427" s="280"/>
      <c r="E1427" s="256"/>
      <c r="F1427" s="256"/>
      <c r="G1427" s="373" t="s">
        <v>466</v>
      </c>
      <c r="H1427" s="267"/>
      <c r="I1427" s="372" t="s">
        <v>467</v>
      </c>
      <c r="J1427" s="278"/>
      <c r="K1427" s="278"/>
      <c r="L1427" s="278"/>
      <c r="M1427" s="278"/>
      <c r="N1427" s="278"/>
      <c r="O1427" s="278"/>
      <c r="P1427" s="278"/>
      <c r="Q1427" s="278"/>
      <c r="R1427" s="279"/>
      <c r="S1427" s="220"/>
      <c r="T1427" s="220"/>
      <c r="U1427" s="220"/>
      <c r="V1427" s="220"/>
      <c r="W1427" s="220"/>
      <c r="X1427" s="220"/>
      <c r="Y1427" s="220"/>
      <c r="Z1427" s="220"/>
      <c r="AA1427" s="220"/>
      <c r="AB1427" s="220"/>
      <c r="AC1427" s="220"/>
      <c r="AD1427" s="220"/>
      <c r="AM1427">
        <f>IF(OR(V1427=SUM(V1428:V1433),AND(V1427="NA",SUM(V1428:V1433)=0),AND(V1427="NS",SUM(V1428:V1433)=0)),IF(AND(V1427="NA",SUM(V1428:V1433)=0),"NA",0),1)</f>
        <v>0</v>
      </c>
      <c r="AW1427">
        <f>IF(OR(Y1427=SUM(Y1428:Y1433),AND(Y1427="NA",SUM(Y1428:Y1433)=0),AND(Y1427="NS",SUM(Y1428:Y1433)=0)),IF(AND(Y1427="NA",SUM(Y1428:Y1433)=0),"NA",0),1)</f>
        <v>0</v>
      </c>
      <c r="BG1427">
        <f>IF(OR(AB1427=SUM(AB1428:AB1433),AND(AB1427="NA",SUM(AB1428:AB1433)=0),AND(AB1427="NS",SUM(AB1428:AB1433)=0)),IF(AND(AB1427="NA",SUM(AB1428:AB1433)=0),"NA",0),1)</f>
        <v>0</v>
      </c>
      <c r="BQ1427">
        <f>IF(OR(G1599=SUM(G1600:G1605),AND(G1599="NA",SUM(G1600:G1605)=0),AND(G1599="NS",SUM(G1600:G1605)=0)),IF(AND(G1599="NA",SUM(G1600:G1605)=0),"NA",0),1)</f>
        <v>0</v>
      </c>
      <c r="CA1427">
        <f>IF(OR(J1599=SUM(J1600:J1605),AND(J1599="NA",SUM(J1600:J1605)=0),AND(J1599="NS",SUM(J1600:J1605)=0)),IF(AND(J1599="NA",SUM(J1600:J1605)=0),"NA",0),1)</f>
        <v>0</v>
      </c>
      <c r="CK1427">
        <f>IF(OR(M1599=SUM(M1600:M1605),AND(M1599="NA",SUM(M1600:M1605)=0),AND(M1599="NS",SUM(M1600:M1605)=0)),IF(AND(M1599="NA",SUM(M1600:M1605)=0),"NA",0),1)</f>
        <v>0</v>
      </c>
      <c r="CU1427">
        <f>IF(OR(P1599=SUM(P1600:P1605),AND(P1599="NA",SUM(P1600:P1605)=0),AND(P1599="NS",SUM(P1600:P1605)=0)),IF(AND(P1599="NA",SUM(P1600:P1605)=0),"NA",0),1)</f>
        <v>0</v>
      </c>
      <c r="DE1427">
        <f>IF(OR(S1599=SUM(S1600:S1605),AND(S1599="NA",SUM(S1600:S1605)=0),AND(S1599="NS",SUM(S1600:S1605)=0)),IF(AND(S1599="NA",SUM(S1600:S1605)=0),"NA",0),1)</f>
        <v>0</v>
      </c>
      <c r="DO1427">
        <f>IF(OR(V1599=SUM(V1600:V1605),AND(V1599="NA",SUM(V1600:V1605)=0),AND(V1599="NS",SUM(V1600:V1605)=0)),IF(AND(V1599="NA",SUM(V1600:V1605)=0),"NA",0),1)</f>
        <v>0</v>
      </c>
      <c r="DY1427">
        <f>IF(OR(Y1599=SUM(Y1600:Y1605),AND(Y1599="NA",SUM(Y1600:Y1605)=0),AND(Y1599="NS",SUM(Y1600:Y1605)=0)),IF(AND(Y1599="NA",SUM(Y1600:Y1605)=0),"NA",0),1)</f>
        <v>0</v>
      </c>
      <c r="EI1427">
        <f>IF(OR(AB1599=SUM(AB1600:AB1605),AND(AB1599="NA",SUM(AB1600:AB1605)=0),AND(AB1599="NS",SUM(AB1600:AB1605)=0)),IF(AND(AB1599="NA",SUM(AB1600:AB1605)=0),"NA",0),1)</f>
        <v>0</v>
      </c>
      <c r="ES1427">
        <f>IF(OR(T1427=SUM(T1428:T1433),AND(T1427="NA",SUM(T1428:T1433)=0),AND(T1427="NS",SUM(T1428:T1433)=0)),IF(AND(T1427="NA",SUM(T1428:T1433)=0),"NA",0),1)</f>
        <v>0</v>
      </c>
      <c r="FC1427">
        <f>IF(OR(U1427=SUM(U1428:U1433),AND(U1427="NA",SUM(U1428:U1433)=0),AND(U1427="NS",SUM(U1428:U1433)=0)),IF(AND(U1427="NA",SUM(U1428:U1433)=0),"NA",0),1)</f>
        <v>0</v>
      </c>
      <c r="FM1427">
        <f>IF(OR(S1427=SUM(S1428:S1433),AND(S1427="NA",SUM(S1428:S1433)=0),AND(S1427="NS",SUM(S1428:S1433)=0)),IF(AND(S1427="NA",SUM(S1428:S1433)=0),"NA",0),1)</f>
        <v>0</v>
      </c>
    </row>
    <row r="1428" spans="1:171" ht="15" customHeight="1">
      <c r="A1428" s="71"/>
      <c r="B1428" s="40"/>
      <c r="C1428" s="355"/>
      <c r="D1428" s="280"/>
      <c r="E1428" s="256"/>
      <c r="F1428" s="256"/>
      <c r="G1428" s="369" t="s">
        <v>468</v>
      </c>
      <c r="H1428" s="267"/>
      <c r="I1428" s="107"/>
      <c r="J1428" s="372" t="s">
        <v>469</v>
      </c>
      <c r="K1428" s="278"/>
      <c r="L1428" s="278"/>
      <c r="M1428" s="278"/>
      <c r="N1428" s="278"/>
      <c r="O1428" s="278"/>
      <c r="P1428" s="278"/>
      <c r="Q1428" s="278"/>
      <c r="R1428" s="279"/>
      <c r="S1428" s="220"/>
      <c r="T1428" s="220"/>
      <c r="U1428" s="220"/>
      <c r="V1428" s="220"/>
      <c r="W1428" s="220"/>
      <c r="X1428" s="220"/>
      <c r="Y1428" s="220"/>
      <c r="Z1428" s="220"/>
      <c r="AA1428" s="220"/>
      <c r="AB1428" s="220"/>
      <c r="AC1428" s="220"/>
      <c r="AD1428" s="220"/>
      <c r="AN1428">
        <f>IF(V1427="NA",1,0)</f>
        <v>0</v>
      </c>
      <c r="AX1428">
        <f>IF(Y1427="NA",1,0)</f>
        <v>0</v>
      </c>
      <c r="BH1428">
        <f>IF(AB1427="NA",1,0)</f>
        <v>0</v>
      </c>
      <c r="BR1428">
        <f>IF(G1599="NA",1,0)</f>
        <v>0</v>
      </c>
      <c r="CB1428">
        <f>IF(J1599="NA",1,0)</f>
        <v>0</v>
      </c>
      <c r="CL1428">
        <f>IF(M1599="NA",1,0)</f>
        <v>0</v>
      </c>
      <c r="CV1428">
        <f>IF(P1599="NA",1,0)</f>
        <v>0</v>
      </c>
      <c r="DF1428">
        <f>IF(S1599="NA",1,0)</f>
        <v>0</v>
      </c>
      <c r="DP1428">
        <f>IF(V1599="NA",1,0)</f>
        <v>0</v>
      </c>
      <c r="DZ1428">
        <f>IF(Y1599="NA",1,0)</f>
        <v>0</v>
      </c>
      <c r="EJ1428">
        <f>IF(AB1599="NA",1,0)</f>
        <v>0</v>
      </c>
      <c r="ET1428">
        <f>IF(T1427="NA",1,0)</f>
        <v>0</v>
      </c>
      <c r="FD1428">
        <f>IF(U1427="NA",1,0)</f>
        <v>0</v>
      </c>
      <c r="FN1428">
        <f>IF(S1427="NA",1,0)</f>
        <v>0</v>
      </c>
    </row>
    <row r="1429" spans="1:171" ht="15" customHeight="1">
      <c r="A1429" s="71"/>
      <c r="B1429" s="40"/>
      <c r="C1429" s="355"/>
      <c r="D1429" s="280"/>
      <c r="E1429" s="256"/>
      <c r="F1429" s="256"/>
      <c r="G1429" s="369" t="s">
        <v>470</v>
      </c>
      <c r="H1429" s="267"/>
      <c r="I1429" s="93"/>
      <c r="J1429" s="371" t="s">
        <v>471</v>
      </c>
      <c r="K1429" s="256"/>
      <c r="L1429" s="256"/>
      <c r="M1429" s="256"/>
      <c r="N1429" s="256"/>
      <c r="O1429" s="256"/>
      <c r="P1429" s="256"/>
      <c r="Q1429" s="256"/>
      <c r="R1429" s="281"/>
      <c r="S1429" s="220"/>
      <c r="T1429" s="220"/>
      <c r="U1429" s="220"/>
      <c r="V1429" s="220"/>
      <c r="W1429" s="220"/>
      <c r="X1429" s="220"/>
      <c r="Y1429" s="220"/>
      <c r="Z1429" s="220"/>
      <c r="AA1429" s="220"/>
      <c r="AB1429" s="220"/>
      <c r="AC1429" s="220"/>
      <c r="AD1429" s="220"/>
      <c r="AN1429">
        <f>IF(V1427="NA",1,0)</f>
        <v>0</v>
      </c>
      <c r="AX1429">
        <f>IF(Y1427="NA",1,0)</f>
        <v>0</v>
      </c>
      <c r="BH1429">
        <f>IF(AB1427="NA",1,0)</f>
        <v>0</v>
      </c>
      <c r="BR1429">
        <f>IF(G1599="NA",1,0)</f>
        <v>0</v>
      </c>
      <c r="CB1429">
        <f>IF(J1599="NA",1,0)</f>
        <v>0</v>
      </c>
      <c r="CL1429">
        <f>IF(M1599="NA",1,0)</f>
        <v>0</v>
      </c>
      <c r="CV1429">
        <f>IF(P1599="NA",1,0)</f>
        <v>0</v>
      </c>
      <c r="DF1429">
        <f>IF(S1599="NA",1,0)</f>
        <v>0</v>
      </c>
      <c r="DP1429">
        <f>IF(V1599="NA",1,0)</f>
        <v>0</v>
      </c>
      <c r="DZ1429">
        <f>IF(Y1599="NA",1,0)</f>
        <v>0</v>
      </c>
      <c r="EJ1429">
        <f>IF(AB1599="NA",1,0)</f>
        <v>0</v>
      </c>
      <c r="ET1429">
        <f>IF(T1427="NA",1,0)</f>
        <v>0</v>
      </c>
      <c r="FD1429">
        <f>IF(U1427="NA",1,0)</f>
        <v>0</v>
      </c>
      <c r="FN1429">
        <f>IF(S1427="NA",1,0)</f>
        <v>0</v>
      </c>
    </row>
    <row r="1430" spans="1:171" ht="15" customHeight="1">
      <c r="A1430" s="71"/>
      <c r="B1430" s="40"/>
      <c r="C1430" s="355"/>
      <c r="D1430" s="280"/>
      <c r="E1430" s="256"/>
      <c r="F1430" s="256"/>
      <c r="G1430" s="369" t="s">
        <v>472</v>
      </c>
      <c r="H1430" s="267"/>
      <c r="I1430" s="93"/>
      <c r="J1430" s="371" t="s">
        <v>473</v>
      </c>
      <c r="K1430" s="256"/>
      <c r="L1430" s="256"/>
      <c r="M1430" s="256"/>
      <c r="N1430" s="256"/>
      <c r="O1430" s="256"/>
      <c r="P1430" s="256"/>
      <c r="Q1430" s="256"/>
      <c r="R1430" s="281"/>
      <c r="S1430" s="220"/>
      <c r="T1430" s="220"/>
      <c r="U1430" s="220"/>
      <c r="V1430" s="220"/>
      <c r="W1430" s="220"/>
      <c r="X1430" s="220"/>
      <c r="Y1430" s="220"/>
      <c r="Z1430" s="220"/>
      <c r="AA1430" s="220"/>
      <c r="AB1430" s="220"/>
      <c r="AC1430" s="220"/>
      <c r="AD1430" s="220"/>
      <c r="AN1430">
        <f>IF(V1427="NA",1,0)</f>
        <v>0</v>
      </c>
      <c r="AX1430">
        <f>IF(Y1427="NA",1,0)</f>
        <v>0</v>
      </c>
      <c r="BH1430">
        <f>IF(AB1427="NA",1,0)</f>
        <v>0</v>
      </c>
      <c r="BR1430">
        <f>IF(G1599="NA",1,0)</f>
        <v>0</v>
      </c>
      <c r="CB1430">
        <f>IF(J1599="NA",1,0)</f>
        <v>0</v>
      </c>
      <c r="CL1430">
        <f>IF(M1599="NA",1,0)</f>
        <v>0</v>
      </c>
      <c r="CV1430">
        <f>IF(P1599="NA",1,0)</f>
        <v>0</v>
      </c>
      <c r="DF1430">
        <f>IF(S1599="NA",1,0)</f>
        <v>0</v>
      </c>
      <c r="DP1430">
        <f>IF(V1599="NA",1,0)</f>
        <v>0</v>
      </c>
      <c r="DZ1430">
        <f>IF(Y1599="NA",1,0)</f>
        <v>0</v>
      </c>
      <c r="EJ1430">
        <f>IF(AB1599="NA",1,0)</f>
        <v>0</v>
      </c>
      <c r="ET1430">
        <f>IF(T1427="NA",1,0)</f>
        <v>0</v>
      </c>
      <c r="FD1430">
        <f>IF(U1427="NA",1,0)</f>
        <v>0</v>
      </c>
      <c r="FN1430">
        <f>IF(S1427="NA",1,0)</f>
        <v>0</v>
      </c>
    </row>
    <row r="1431" spans="1:171" ht="15" customHeight="1">
      <c r="A1431" s="71"/>
      <c r="B1431" s="40"/>
      <c r="C1431" s="355"/>
      <c r="D1431" s="280"/>
      <c r="E1431" s="256"/>
      <c r="F1431" s="256"/>
      <c r="G1431" s="369" t="s">
        <v>474</v>
      </c>
      <c r="H1431" s="267"/>
      <c r="I1431" s="93"/>
      <c r="J1431" s="371" t="s">
        <v>475</v>
      </c>
      <c r="K1431" s="256"/>
      <c r="L1431" s="256"/>
      <c r="M1431" s="256"/>
      <c r="N1431" s="256"/>
      <c r="O1431" s="256"/>
      <c r="P1431" s="256"/>
      <c r="Q1431" s="256"/>
      <c r="R1431" s="281"/>
      <c r="S1431" s="220"/>
      <c r="T1431" s="220"/>
      <c r="U1431" s="220"/>
      <c r="V1431" s="220"/>
      <c r="W1431" s="220"/>
      <c r="X1431" s="220"/>
      <c r="Y1431" s="220"/>
      <c r="Z1431" s="220"/>
      <c r="AA1431" s="220"/>
      <c r="AB1431" s="220"/>
      <c r="AC1431" s="220"/>
      <c r="AD1431" s="220"/>
      <c r="AN1431">
        <f>IF(V1427="NA",1,0)</f>
        <v>0</v>
      </c>
      <c r="AX1431">
        <f>IF(Y1427="NA",1,0)</f>
        <v>0</v>
      </c>
      <c r="BH1431">
        <f>IF(AB1427="NA",1,0)</f>
        <v>0</v>
      </c>
      <c r="BR1431">
        <f>IF(G1599="NA",1,0)</f>
        <v>0</v>
      </c>
      <c r="CB1431">
        <f>IF(J1599="NA",1,0)</f>
        <v>0</v>
      </c>
      <c r="CL1431">
        <f>IF(M1599="NA",1,0)</f>
        <v>0</v>
      </c>
      <c r="CV1431">
        <f>IF(P1599="NA",1,0)</f>
        <v>0</v>
      </c>
      <c r="DF1431">
        <f>IF(S1599="NA",1,0)</f>
        <v>0</v>
      </c>
      <c r="DP1431">
        <f>IF(V1599="NA",1,0)</f>
        <v>0</v>
      </c>
      <c r="DZ1431">
        <f>IF(Y1599="NA",1,0)</f>
        <v>0</v>
      </c>
      <c r="EJ1431">
        <f>IF(AB1599="NA",1,0)</f>
        <v>0</v>
      </c>
      <c r="ET1431">
        <f>IF(T1427="NA",1,0)</f>
        <v>0</v>
      </c>
      <c r="FD1431">
        <f>IF(U1427="NA",1,0)</f>
        <v>0</v>
      </c>
      <c r="FN1431">
        <f>IF(S1427="NA",1,0)</f>
        <v>0</v>
      </c>
    </row>
    <row r="1432" spans="1:171" ht="15" customHeight="1">
      <c r="A1432" s="71"/>
      <c r="B1432" s="40"/>
      <c r="C1432" s="355"/>
      <c r="D1432" s="280"/>
      <c r="E1432" s="256"/>
      <c r="F1432" s="256"/>
      <c r="G1432" s="369" t="s">
        <v>476</v>
      </c>
      <c r="H1432" s="267"/>
      <c r="I1432" s="93"/>
      <c r="J1432" s="371" t="s">
        <v>477</v>
      </c>
      <c r="K1432" s="256"/>
      <c r="L1432" s="256"/>
      <c r="M1432" s="256"/>
      <c r="N1432" s="256"/>
      <c r="O1432" s="256"/>
      <c r="P1432" s="256"/>
      <c r="Q1432" s="256"/>
      <c r="R1432" s="281"/>
      <c r="S1432" s="220"/>
      <c r="T1432" s="220"/>
      <c r="U1432" s="220"/>
      <c r="V1432" s="220"/>
      <c r="W1432" s="220"/>
      <c r="X1432" s="220"/>
      <c r="Y1432" s="220"/>
      <c r="Z1432" s="220"/>
      <c r="AA1432" s="220"/>
      <c r="AB1432" s="220"/>
      <c r="AC1432" s="220"/>
      <c r="AD1432" s="220"/>
      <c r="AN1432">
        <f>IF(V1427="NA",1,0)</f>
        <v>0</v>
      </c>
      <c r="AO1432" t="e">
        <f>IF(V1432/V1427&gt;0.25,1,0)</f>
        <v>#DIV/0!</v>
      </c>
      <c r="AX1432">
        <f>IF(Y1427="NA",1,0)</f>
        <v>0</v>
      </c>
      <c r="AY1432" t="e">
        <f>IF(Y1432/Y1427&gt;0.25,1,0)</f>
        <v>#DIV/0!</v>
      </c>
      <c r="BH1432">
        <f>IF(AB1427="NA",1,0)</f>
        <v>0</v>
      </c>
      <c r="BI1432" t="e">
        <f>IF(AB1432/AB1427&gt;0.25,1,0)</f>
        <v>#DIV/0!</v>
      </c>
      <c r="BR1432">
        <f>IF(G1599="NA",1,0)</f>
        <v>0</v>
      </c>
      <c r="BS1432" t="e">
        <f>IF(G1604/G1599&gt;0.25,1,0)</f>
        <v>#DIV/0!</v>
      </c>
      <c r="CB1432">
        <f>IF(J1599="NA",1,0)</f>
        <v>0</v>
      </c>
      <c r="CC1432" t="e">
        <f>IF(J1604/J1599&gt;0.25,1,0)</f>
        <v>#DIV/0!</v>
      </c>
      <c r="CL1432">
        <f>IF(M1599="NA",1,0)</f>
        <v>0</v>
      </c>
      <c r="CM1432" t="e">
        <f>IF(M1604/M1599&gt;0.25,1,0)</f>
        <v>#DIV/0!</v>
      </c>
      <c r="CV1432">
        <f>IF(P1599="NA",1,0)</f>
        <v>0</v>
      </c>
      <c r="CW1432" t="e">
        <f>IF(P1604/P1599&gt;0.25,1,0)</f>
        <v>#DIV/0!</v>
      </c>
      <c r="DF1432">
        <f>IF(S1599="NA",1,0)</f>
        <v>0</v>
      </c>
      <c r="DG1432" t="e">
        <f>IF(S1604/S1599&gt;0.25,1,0)</f>
        <v>#DIV/0!</v>
      </c>
      <c r="DP1432">
        <f>IF(V1599="NA",1,0)</f>
        <v>0</v>
      </c>
      <c r="DQ1432" t="e">
        <f>IF(V1604/V1599&gt;0.25,1,0)</f>
        <v>#DIV/0!</v>
      </c>
      <c r="DZ1432">
        <f>IF(Y1599="NA",1,0)</f>
        <v>0</v>
      </c>
      <c r="EA1432" t="e">
        <f>IF(Y1604/Y1599&gt;0.25,1,0)</f>
        <v>#DIV/0!</v>
      </c>
      <c r="EJ1432">
        <f>IF(AB1599="NA",1,0)</f>
        <v>0</v>
      </c>
      <c r="EK1432" t="e">
        <f>IF(AB1604/AB1599&gt;0.25,1,0)</f>
        <v>#DIV/0!</v>
      </c>
      <c r="ET1432">
        <f>IF(T1427="NA",1,0)</f>
        <v>0</v>
      </c>
      <c r="EU1432" t="e">
        <f>IF(T1432/T1427&gt;0.25,1,0)</f>
        <v>#DIV/0!</v>
      </c>
      <c r="FD1432">
        <f>IF(U1427="NA",1,0)</f>
        <v>0</v>
      </c>
      <c r="FE1432" t="e">
        <f>IF(U1432/U1427&gt;0.25,1,0)</f>
        <v>#DIV/0!</v>
      </c>
      <c r="FN1432">
        <f>IF(S1427="NA",1,0)</f>
        <v>0</v>
      </c>
      <c r="FO1432" t="e">
        <f>IF(S1432/S1427&gt;0.25,1,0)</f>
        <v>#DIV/0!</v>
      </c>
    </row>
    <row r="1433" spans="1:171" ht="15" customHeight="1">
      <c r="A1433" s="71"/>
      <c r="B1433" s="40"/>
      <c r="C1433" s="355"/>
      <c r="D1433" s="280"/>
      <c r="E1433" s="256"/>
      <c r="F1433" s="256"/>
      <c r="G1433" s="369" t="s">
        <v>478</v>
      </c>
      <c r="H1433" s="267"/>
      <c r="I1433" s="108"/>
      <c r="J1433" s="360" t="s">
        <v>262</v>
      </c>
      <c r="K1433" s="272"/>
      <c r="L1433" s="272"/>
      <c r="M1433" s="272"/>
      <c r="N1433" s="272"/>
      <c r="O1433" s="272"/>
      <c r="P1433" s="272"/>
      <c r="Q1433" s="272"/>
      <c r="R1433" s="283"/>
      <c r="S1433" s="220"/>
      <c r="T1433" s="220"/>
      <c r="U1433" s="220"/>
      <c r="V1433" s="220"/>
      <c r="W1433" s="220"/>
      <c r="X1433" s="220"/>
      <c r="Y1433" s="220"/>
      <c r="Z1433" s="220"/>
      <c r="AA1433" s="220"/>
      <c r="AB1433" s="220"/>
      <c r="AC1433" s="220"/>
      <c r="AD1433" s="220"/>
      <c r="AN1433">
        <f>IF(V1427="NA",1,0)</f>
        <v>0</v>
      </c>
      <c r="AX1433">
        <f>IF(Y1427="NA",1,0)</f>
        <v>0</v>
      </c>
      <c r="BH1433">
        <f>IF(AB1427="NA",1,0)</f>
        <v>0</v>
      </c>
      <c r="BR1433">
        <f>IF(G1599="NA",1,0)</f>
        <v>0</v>
      </c>
      <c r="CB1433">
        <f>IF(J1599="NA",1,0)</f>
        <v>0</v>
      </c>
      <c r="CL1433">
        <f>IF(M1599="NA",1,0)</f>
        <v>0</v>
      </c>
      <c r="CV1433">
        <f>IF(P1599="NA",1,0)</f>
        <v>0</v>
      </c>
      <c r="DF1433">
        <f>IF(S1599="NA",1,0)</f>
        <v>0</v>
      </c>
      <c r="DP1433">
        <f>IF(V1599="NA",1,0)</f>
        <v>0</v>
      </c>
      <c r="DZ1433">
        <f>IF(Y1599="NA",1,0)</f>
        <v>0</v>
      </c>
      <c r="EJ1433">
        <f>IF(AB1599="NA",1,0)</f>
        <v>0</v>
      </c>
      <c r="ET1433">
        <f>IF(T1427="NA",1,0)</f>
        <v>0</v>
      </c>
      <c r="FD1433">
        <f>IF(U1427="NA",1,0)</f>
        <v>0</v>
      </c>
      <c r="FN1433">
        <f>IF(S1427="NA",1,0)</f>
        <v>0</v>
      </c>
    </row>
    <row r="1434" spans="1:171" ht="15" customHeight="1">
      <c r="A1434" s="71"/>
      <c r="B1434" s="40"/>
      <c r="C1434" s="355"/>
      <c r="D1434" s="280"/>
      <c r="E1434" s="256"/>
      <c r="F1434" s="256"/>
      <c r="G1434" s="361" t="s">
        <v>479</v>
      </c>
      <c r="H1434" s="267"/>
      <c r="I1434" s="362" t="s">
        <v>480</v>
      </c>
      <c r="J1434" s="266"/>
      <c r="K1434" s="266"/>
      <c r="L1434" s="266"/>
      <c r="M1434" s="266"/>
      <c r="N1434" s="266"/>
      <c r="O1434" s="266"/>
      <c r="P1434" s="266"/>
      <c r="Q1434" s="266"/>
      <c r="R1434" s="267"/>
      <c r="S1434" s="220"/>
      <c r="T1434" s="220"/>
      <c r="U1434" s="220"/>
      <c r="V1434" s="220"/>
      <c r="W1434" s="220"/>
      <c r="X1434" s="220"/>
      <c r="Y1434" s="220"/>
      <c r="Z1434" s="220"/>
      <c r="AA1434" s="220"/>
      <c r="AB1434" s="220"/>
      <c r="AC1434" s="220"/>
      <c r="AD1434" s="220"/>
    </row>
    <row r="1435" spans="1:171" ht="15" customHeight="1">
      <c r="A1435" s="71"/>
      <c r="B1435" s="40"/>
      <c r="C1435" s="368" t="s">
        <v>481</v>
      </c>
      <c r="D1435" s="368" t="s">
        <v>482</v>
      </c>
      <c r="E1435" s="278"/>
      <c r="F1435" s="279"/>
      <c r="G1435" s="361" t="s">
        <v>483</v>
      </c>
      <c r="H1435" s="267"/>
      <c r="I1435" s="362" t="s">
        <v>484</v>
      </c>
      <c r="J1435" s="266"/>
      <c r="K1435" s="266"/>
      <c r="L1435" s="266"/>
      <c r="M1435" s="266"/>
      <c r="N1435" s="266"/>
      <c r="O1435" s="266"/>
      <c r="P1435" s="266"/>
      <c r="Q1435" s="266"/>
      <c r="R1435" s="267"/>
      <c r="S1435" s="220"/>
      <c r="T1435" s="220"/>
      <c r="U1435" s="220"/>
      <c r="V1435" s="220"/>
      <c r="W1435" s="220"/>
      <c r="X1435" s="220"/>
      <c r="Y1435" s="220"/>
      <c r="Z1435" s="220"/>
      <c r="AA1435" s="220"/>
      <c r="AB1435" s="220"/>
      <c r="AC1435" s="220"/>
      <c r="AD1435" s="220"/>
    </row>
    <row r="1436" spans="1:171" ht="15" customHeight="1">
      <c r="A1436" s="71"/>
      <c r="B1436" s="40"/>
      <c r="C1436" s="355"/>
      <c r="D1436" s="280"/>
      <c r="E1436" s="256"/>
      <c r="F1436" s="281"/>
      <c r="G1436" s="361" t="s">
        <v>485</v>
      </c>
      <c r="H1436" s="267"/>
      <c r="I1436" s="362" t="s">
        <v>486</v>
      </c>
      <c r="J1436" s="266"/>
      <c r="K1436" s="266"/>
      <c r="L1436" s="266"/>
      <c r="M1436" s="266"/>
      <c r="N1436" s="266"/>
      <c r="O1436" s="266"/>
      <c r="P1436" s="266"/>
      <c r="Q1436" s="266"/>
      <c r="R1436" s="267"/>
      <c r="S1436" s="220"/>
      <c r="T1436" s="220"/>
      <c r="U1436" s="220"/>
      <c r="V1436" s="220"/>
      <c r="W1436" s="220"/>
      <c r="X1436" s="220"/>
      <c r="Y1436" s="220"/>
      <c r="Z1436" s="220"/>
      <c r="AA1436" s="220"/>
      <c r="AB1436" s="220"/>
      <c r="AC1436" s="220"/>
      <c r="AD1436" s="220"/>
    </row>
    <row r="1437" spans="1:171" ht="15" customHeight="1">
      <c r="A1437" s="71"/>
      <c r="B1437" s="40"/>
      <c r="C1437" s="355"/>
      <c r="D1437" s="280"/>
      <c r="E1437" s="256"/>
      <c r="F1437" s="281"/>
      <c r="G1437" s="361" t="s">
        <v>487</v>
      </c>
      <c r="H1437" s="267"/>
      <c r="I1437" s="362" t="s">
        <v>488</v>
      </c>
      <c r="J1437" s="266"/>
      <c r="K1437" s="266"/>
      <c r="L1437" s="266"/>
      <c r="M1437" s="266"/>
      <c r="N1437" s="266"/>
      <c r="O1437" s="266"/>
      <c r="P1437" s="266"/>
      <c r="Q1437" s="266"/>
      <c r="R1437" s="267"/>
      <c r="S1437" s="220"/>
      <c r="T1437" s="220"/>
      <c r="U1437" s="220"/>
      <c r="V1437" s="220"/>
      <c r="W1437" s="220"/>
      <c r="X1437" s="220"/>
      <c r="Y1437" s="220"/>
      <c r="Z1437" s="220"/>
      <c r="AA1437" s="220"/>
      <c r="AB1437" s="220"/>
      <c r="AC1437" s="220"/>
      <c r="AD1437" s="220"/>
    </row>
    <row r="1438" spans="1:171" ht="15" customHeight="1">
      <c r="A1438" s="71"/>
      <c r="B1438" s="40"/>
      <c r="C1438" s="355"/>
      <c r="D1438" s="280"/>
      <c r="E1438" s="256"/>
      <c r="F1438" s="281"/>
      <c r="G1438" s="361" t="s">
        <v>489</v>
      </c>
      <c r="H1438" s="267"/>
      <c r="I1438" s="362" t="s">
        <v>490</v>
      </c>
      <c r="J1438" s="266"/>
      <c r="K1438" s="266"/>
      <c r="L1438" s="266"/>
      <c r="M1438" s="266"/>
      <c r="N1438" s="266"/>
      <c r="O1438" s="266"/>
      <c r="P1438" s="266"/>
      <c r="Q1438" s="266"/>
      <c r="R1438" s="267"/>
      <c r="S1438" s="220"/>
      <c r="T1438" s="220"/>
      <c r="U1438" s="220"/>
      <c r="V1438" s="220"/>
      <c r="W1438" s="220"/>
      <c r="X1438" s="220"/>
      <c r="Y1438" s="220"/>
      <c r="Z1438" s="220"/>
      <c r="AA1438" s="220"/>
      <c r="AB1438" s="220"/>
      <c r="AC1438" s="220"/>
      <c r="AD1438" s="220"/>
      <c r="AM1438">
        <f>IF(OR(V1438=SUM(V1439:V1443),AND(V1438="NA",SUM(V1439:V1443)=0),AND(V1438="NS",SUM(V1439:V1443)=0)),IF(AND(V1438="NA",SUM(V1439:V1443)=0),"NA",0),1)</f>
        <v>0</v>
      </c>
      <c r="AW1438">
        <f>IF(OR(Y1438=SUM(Y1439:Y1443),AND(Y1438="NA",SUM(Y1439:Y1443)=0),AND(Y1438="NS",SUM(Y1439:Y1443)=0)),IF(AND(Y1438="NA",SUM(Y1439:Y1443)=0),"NA",0),1)</f>
        <v>0</v>
      </c>
      <c r="BG1438">
        <f>IF(OR(AB1438=SUM(AB1439:AB1443),AND(AB1438="NA",SUM(AB1439:AB1443)=0),AND(AB1438="NS",SUM(AB1439:AB1443)=0)),IF(AND(AB1438="NA",SUM(AB1439:AB1443)=0),"NA",0),1)</f>
        <v>0</v>
      </c>
      <c r="BQ1438">
        <f>IF(OR(G1610=SUM(G1611:G1615),AND(G1610="NA",SUM(G1611:G1615)=0),AND(G1610="NS",SUM(G1611:G1615)=0)),IF(AND(G1610="NA",SUM(G1611:G1615)=0),"NA",0),1)</f>
        <v>0</v>
      </c>
      <c r="CA1438">
        <f>IF(OR(J1610=SUM(J1611:J1615),AND(J1610="NA",SUM(J1611:J1615)=0),AND(J1610="NS",SUM(J1611:J1615)=0)),IF(AND(J1610="NA",SUM(J1611:J1615)=0),"NA",0),1)</f>
        <v>0</v>
      </c>
      <c r="CK1438">
        <f>IF(OR(M1610=SUM(M1611:M1615),AND(M1610="NA",SUM(M1611:M1615)=0),AND(M1610="NS",SUM(M1611:M1615)=0)),IF(AND(M1610="NA",SUM(M1611:M1615)=0),"NA",0),1)</f>
        <v>0</v>
      </c>
      <c r="CU1438">
        <f>IF(OR(P1610=SUM(P1611:P1615),AND(P1610="NA",SUM(P1611:P1615)=0),AND(P1610="NS",SUM(P1611:P1615)=0)),IF(AND(P1610="NA",SUM(P1611:P1615)=0),"NA",0),1)</f>
        <v>0</v>
      </c>
      <c r="DE1438">
        <f>IF(OR(S1610=SUM(S1611:S1615),AND(S1610="NA",SUM(S1611:S1615)=0),AND(S1610="NS",SUM(S1611:S1615)=0)),IF(AND(S1610="NA",SUM(S1611:S1615)=0),"NA",0),1)</f>
        <v>0</v>
      </c>
      <c r="DO1438">
        <f>IF(OR(V1610=SUM(V1611:V1615),AND(V1610="NA",SUM(V1611:V1615)=0),AND(V1610="NS",SUM(V1611:V1615)=0)),IF(AND(V1610="NA",SUM(V1611:V1615)=0),"NA",0),1)</f>
        <v>0</v>
      </c>
      <c r="DY1438">
        <f>IF(OR(Y1610=SUM(Y1611:Y1615),AND(Y1610="NA",SUM(Y1611:Y1615)=0),AND(Y1610="NS",SUM(Y1611:Y1615)=0)),IF(AND(Y1610="NA",SUM(Y1611:Y1615)=0),"NA",0),1)</f>
        <v>0</v>
      </c>
      <c r="EI1438">
        <f>IF(OR(AB1610=SUM(AB1611:AB1615),AND(AB1610="NA",SUM(AB1611:AB1615)=0),AND(AB1610="NS",SUM(AB1611:AB1615)=0)),IF(AND(AB1610="NA",SUM(AB1611:AB1615)=0),"NA",0),1)</f>
        <v>0</v>
      </c>
      <c r="ES1438">
        <f>IF(OR(T1438=SUM(T1439:T1443),AND(T1438="NA",SUM(T1439:T1443)=0),AND(T1438="NS",SUM(T1439:T1443)=0)),IF(AND(T1438="NA",SUM(T1439:T1443)=0),"NA",0),1)</f>
        <v>0</v>
      </c>
      <c r="FC1438">
        <f>IF(OR(U1438=SUM(U1439:U1443),AND(U1438="NA",SUM(U1439:U1443)=0),AND(U1438="NS",SUM(U1439:U1443)=0)),IF(AND(U1438="NA",SUM(U1439:U1443)=0),"NA",0),1)</f>
        <v>0</v>
      </c>
      <c r="FM1438">
        <f>IF(OR(S1438=SUM(S1439:S1443),AND(S1438="NA",SUM(S1439:S1443)=0),AND(S1438="NS",SUM(S1439:S1443)=0)),IF(AND(S1438="NA",SUM(S1439:S1443)=0),"NA",0),1)</f>
        <v>0</v>
      </c>
    </row>
    <row r="1439" spans="1:171" ht="15" customHeight="1">
      <c r="A1439" s="71"/>
      <c r="B1439" s="40"/>
      <c r="C1439" s="355"/>
      <c r="D1439" s="280"/>
      <c r="E1439" s="256"/>
      <c r="F1439" s="281"/>
      <c r="G1439" s="350" t="s">
        <v>491</v>
      </c>
      <c r="H1439" s="267"/>
      <c r="I1439" s="92"/>
      <c r="J1439" s="366" t="s">
        <v>492</v>
      </c>
      <c r="K1439" s="278"/>
      <c r="L1439" s="278"/>
      <c r="M1439" s="278"/>
      <c r="N1439" s="278"/>
      <c r="O1439" s="278"/>
      <c r="P1439" s="278"/>
      <c r="Q1439" s="278"/>
      <c r="R1439" s="279"/>
      <c r="S1439" s="220"/>
      <c r="T1439" s="220"/>
      <c r="U1439" s="220"/>
      <c r="V1439" s="220"/>
      <c r="W1439" s="220"/>
      <c r="X1439" s="220"/>
      <c r="Y1439" s="220"/>
      <c r="Z1439" s="220"/>
      <c r="AA1439" s="220"/>
      <c r="AB1439" s="220"/>
      <c r="AC1439" s="220"/>
      <c r="AD1439" s="220"/>
      <c r="AN1439">
        <f>IF(V1438="NA",1,0)</f>
        <v>0</v>
      </c>
      <c r="AX1439">
        <f>IF(Y1438="NA",1,0)</f>
        <v>0</v>
      </c>
      <c r="BH1439">
        <f>IF(AB1438="NA",1,0)</f>
        <v>0</v>
      </c>
      <c r="BR1439">
        <f>IF(G1610="NA",1,0)</f>
        <v>0</v>
      </c>
      <c r="CB1439">
        <f>IF(J1610="NA",1,0)</f>
        <v>0</v>
      </c>
      <c r="CL1439">
        <f>IF(M1610="NA",1,0)</f>
        <v>0</v>
      </c>
      <c r="CV1439">
        <f>IF(P1610="NA",1,0)</f>
        <v>0</v>
      </c>
      <c r="DF1439">
        <f>IF(S1610="NA",1,0)</f>
        <v>0</v>
      </c>
      <c r="DP1439">
        <f>IF(V1610="NA",1,0)</f>
        <v>0</v>
      </c>
      <c r="DZ1439">
        <f>IF(Y1610="NA",1,0)</f>
        <v>0</v>
      </c>
      <c r="EJ1439">
        <f>IF(AB1610="NA",1,0)</f>
        <v>0</v>
      </c>
      <c r="ET1439">
        <f>IF(T1438="NA",1,0)</f>
        <v>0</v>
      </c>
      <c r="FD1439">
        <f>IF(U1438="NA",1,0)</f>
        <v>0</v>
      </c>
      <c r="FN1439">
        <f>IF(S1438="NA",1,0)</f>
        <v>0</v>
      </c>
    </row>
    <row r="1440" spans="1:171" ht="36" customHeight="1">
      <c r="A1440" s="71"/>
      <c r="B1440" s="40"/>
      <c r="C1440" s="355"/>
      <c r="D1440" s="280"/>
      <c r="E1440" s="256"/>
      <c r="F1440" s="281"/>
      <c r="G1440" s="350" t="s">
        <v>493</v>
      </c>
      <c r="H1440" s="267"/>
      <c r="I1440" s="93"/>
      <c r="J1440" s="365" t="s">
        <v>494</v>
      </c>
      <c r="K1440" s="256"/>
      <c r="L1440" s="256"/>
      <c r="M1440" s="256"/>
      <c r="N1440" s="256"/>
      <c r="O1440" s="256"/>
      <c r="P1440" s="256"/>
      <c r="Q1440" s="256"/>
      <c r="R1440" s="281"/>
      <c r="S1440" s="220"/>
      <c r="T1440" s="220"/>
      <c r="U1440" s="220"/>
      <c r="V1440" s="220"/>
      <c r="W1440" s="220"/>
      <c r="X1440" s="220"/>
      <c r="Y1440" s="220"/>
      <c r="Z1440" s="220"/>
      <c r="AA1440" s="220"/>
      <c r="AB1440" s="220"/>
      <c r="AC1440" s="220"/>
      <c r="AD1440" s="220"/>
      <c r="AN1440">
        <f>IF(V1438="NA",1,0)</f>
        <v>0</v>
      </c>
      <c r="AX1440">
        <f>IF(Y1438="NA",1,0)</f>
        <v>0</v>
      </c>
      <c r="BH1440">
        <f>IF(AB1438="NA",1,0)</f>
        <v>0</v>
      </c>
      <c r="BR1440">
        <f>IF(G1610="NA",1,0)</f>
        <v>0</v>
      </c>
      <c r="CB1440">
        <f>IF(J1610="NA",1,0)</f>
        <v>0</v>
      </c>
      <c r="CL1440">
        <f>IF(M1610="NA",1,0)</f>
        <v>0</v>
      </c>
      <c r="CV1440">
        <f>IF(P1610="NA",1,0)</f>
        <v>0</v>
      </c>
      <c r="DF1440">
        <f>IF(S1610="NA",1,0)</f>
        <v>0</v>
      </c>
      <c r="DP1440">
        <f>IF(V1610="NA",1,0)</f>
        <v>0</v>
      </c>
      <c r="DZ1440">
        <f>IF(Y1610="NA",1,0)</f>
        <v>0</v>
      </c>
      <c r="EJ1440">
        <f>IF(AB1610="NA",1,0)</f>
        <v>0</v>
      </c>
      <c r="ET1440">
        <f>IF(T1438="NA",1,0)</f>
        <v>0</v>
      </c>
      <c r="FD1440">
        <f>IF(U1438="NA",1,0)</f>
        <v>0</v>
      </c>
      <c r="FN1440">
        <f>IF(S1438="NA",1,0)</f>
        <v>0</v>
      </c>
    </row>
    <row r="1441" spans="1:171" ht="24" customHeight="1">
      <c r="A1441" s="71"/>
      <c r="B1441" s="40"/>
      <c r="C1441" s="355"/>
      <c r="D1441" s="280"/>
      <c r="E1441" s="256"/>
      <c r="F1441" s="281"/>
      <c r="G1441" s="350" t="s">
        <v>495</v>
      </c>
      <c r="H1441" s="267"/>
      <c r="I1441" s="93"/>
      <c r="J1441" s="365" t="s">
        <v>496</v>
      </c>
      <c r="K1441" s="256"/>
      <c r="L1441" s="256"/>
      <c r="M1441" s="256"/>
      <c r="N1441" s="256"/>
      <c r="O1441" s="256"/>
      <c r="P1441" s="256"/>
      <c r="Q1441" s="256"/>
      <c r="R1441" s="281"/>
      <c r="S1441" s="220"/>
      <c r="T1441" s="220"/>
      <c r="U1441" s="220"/>
      <c r="V1441" s="220"/>
      <c r="W1441" s="220"/>
      <c r="X1441" s="220"/>
      <c r="Y1441" s="220"/>
      <c r="Z1441" s="220"/>
      <c r="AA1441" s="220"/>
      <c r="AB1441" s="220"/>
      <c r="AC1441" s="220"/>
      <c r="AD1441" s="220"/>
      <c r="AN1441">
        <f>IF(V1438="NA",1,0)</f>
        <v>0</v>
      </c>
      <c r="AX1441">
        <f>IF(Y1438="NA",1,0)</f>
        <v>0</v>
      </c>
      <c r="BH1441">
        <f>IF(AB1438="NA",1,0)</f>
        <v>0</v>
      </c>
      <c r="BR1441">
        <f>IF(G1610="NA",1,0)</f>
        <v>0</v>
      </c>
      <c r="CB1441">
        <f>IF(J1610="NA",1,0)</f>
        <v>0</v>
      </c>
      <c r="CL1441">
        <f>IF(M1610="NA",1,0)</f>
        <v>0</v>
      </c>
      <c r="CV1441">
        <f>IF(P1610="NA",1,0)</f>
        <v>0</v>
      </c>
      <c r="DF1441">
        <f>IF(S1610="NA",1,0)</f>
        <v>0</v>
      </c>
      <c r="DP1441">
        <f>IF(V1610="NA",1,0)</f>
        <v>0</v>
      </c>
      <c r="DZ1441">
        <f>IF(Y1610="NA",1,0)</f>
        <v>0</v>
      </c>
      <c r="EJ1441">
        <f>IF(AB1610="NA",1,0)</f>
        <v>0</v>
      </c>
      <c r="ET1441">
        <f>IF(T1438="NA",1,0)</f>
        <v>0</v>
      </c>
      <c r="FD1441">
        <f>IF(U1438="NA",1,0)</f>
        <v>0</v>
      </c>
      <c r="FN1441">
        <f>IF(S1438="NA",1,0)</f>
        <v>0</v>
      </c>
    </row>
    <row r="1442" spans="1:171" ht="15" customHeight="1">
      <c r="A1442" s="71"/>
      <c r="B1442" s="40"/>
      <c r="C1442" s="355"/>
      <c r="D1442" s="280"/>
      <c r="E1442" s="256"/>
      <c r="F1442" s="281"/>
      <c r="G1442" s="350" t="s">
        <v>497</v>
      </c>
      <c r="H1442" s="267"/>
      <c r="I1442" s="93"/>
      <c r="J1442" s="365" t="s">
        <v>498</v>
      </c>
      <c r="K1442" s="256"/>
      <c r="L1442" s="256"/>
      <c r="M1442" s="256"/>
      <c r="N1442" s="256"/>
      <c r="O1442" s="256"/>
      <c r="P1442" s="256"/>
      <c r="Q1442" s="256"/>
      <c r="R1442" s="281"/>
      <c r="S1442" s="220"/>
      <c r="T1442" s="220"/>
      <c r="U1442" s="220"/>
      <c r="V1442" s="220"/>
      <c r="W1442" s="220"/>
      <c r="X1442" s="220"/>
      <c r="Y1442" s="220"/>
      <c r="Z1442" s="220"/>
      <c r="AA1442" s="220"/>
      <c r="AB1442" s="220"/>
      <c r="AC1442" s="220"/>
      <c r="AD1442" s="220"/>
      <c r="AN1442">
        <f>IF(V1438="NA",1,0)</f>
        <v>0</v>
      </c>
      <c r="AO1442" t="e">
        <f>IF(V1442/V1438&gt;0.25,1,0)</f>
        <v>#DIV/0!</v>
      </c>
      <c r="AX1442">
        <f>IF(Y1438="NA",1,0)</f>
        <v>0</v>
      </c>
      <c r="AY1442" t="e">
        <f>IF(Y1442/Y1438&gt;0.25,1,0)</f>
        <v>#DIV/0!</v>
      </c>
      <c r="BH1442">
        <f>IF(AB1438="NA",1,0)</f>
        <v>0</v>
      </c>
      <c r="BI1442" t="e">
        <f>IF(AB1442/AB1438&gt;0.25,1,0)</f>
        <v>#DIV/0!</v>
      </c>
      <c r="BR1442">
        <f>IF(G1610="NA",1,0)</f>
        <v>0</v>
      </c>
      <c r="BS1442" t="e">
        <f>IF(G1614/G1610&gt;0.25,1,0)</f>
        <v>#DIV/0!</v>
      </c>
      <c r="CB1442">
        <f>IF(J1610="NA",1,0)</f>
        <v>0</v>
      </c>
      <c r="CC1442" t="e">
        <f>IF(J1614/J1610&gt;0.25,1,0)</f>
        <v>#DIV/0!</v>
      </c>
      <c r="CL1442">
        <f>IF(M1610="NA",1,0)</f>
        <v>0</v>
      </c>
      <c r="CM1442" t="e">
        <f>IF(M1614/M1610&gt;0.25,1,0)</f>
        <v>#DIV/0!</v>
      </c>
      <c r="CV1442">
        <f>IF(P1610="NA",1,0)</f>
        <v>0</v>
      </c>
      <c r="CW1442" t="e">
        <f>IF(P1614/P1610&gt;0.25,1,0)</f>
        <v>#DIV/0!</v>
      </c>
      <c r="DF1442">
        <f>IF(S1610="NA",1,0)</f>
        <v>0</v>
      </c>
      <c r="DG1442" t="e">
        <f>IF(S1614/S1610&gt;0.25,1,0)</f>
        <v>#DIV/0!</v>
      </c>
      <c r="DP1442">
        <f>IF(V1610="NA",1,0)</f>
        <v>0</v>
      </c>
      <c r="DQ1442" t="e">
        <f>IF(V1614/V1610&gt;0.25,1,0)</f>
        <v>#DIV/0!</v>
      </c>
      <c r="DZ1442">
        <f>IF(Y1610="NA",1,0)</f>
        <v>0</v>
      </c>
      <c r="EA1442" t="e">
        <f>IF(Y1614/Y1610&gt;0.25,1,0)</f>
        <v>#DIV/0!</v>
      </c>
      <c r="EJ1442">
        <f>IF(AB1610="NA",1,0)</f>
        <v>0</v>
      </c>
      <c r="EK1442" t="e">
        <f>IF(AB1614/AB1610&gt;0.25,1,0)</f>
        <v>#DIV/0!</v>
      </c>
      <c r="ET1442">
        <f>IF(T1438="NA",1,0)</f>
        <v>0</v>
      </c>
      <c r="EU1442" t="e">
        <f>IF(T1442/T1438&gt;0.25,1,0)</f>
        <v>#DIV/0!</v>
      </c>
      <c r="FD1442">
        <f>IF(U1438="NA",1,0)</f>
        <v>0</v>
      </c>
      <c r="FE1442" t="e">
        <f>IF(U1442/U1438&gt;0.25,1,0)</f>
        <v>#DIV/0!</v>
      </c>
      <c r="FN1442">
        <f>IF(S1438="NA",1,0)</f>
        <v>0</v>
      </c>
      <c r="FO1442" t="e">
        <f>IF(S1442/S1438&gt;0.25,1,0)</f>
        <v>#DIV/0!</v>
      </c>
    </row>
    <row r="1443" spans="1:171" ht="15" customHeight="1">
      <c r="A1443" s="71"/>
      <c r="B1443" s="40"/>
      <c r="C1443" s="355"/>
      <c r="D1443" s="280"/>
      <c r="E1443" s="256"/>
      <c r="F1443" s="281"/>
      <c r="G1443" s="350" t="s">
        <v>499</v>
      </c>
      <c r="H1443" s="267"/>
      <c r="I1443" s="94"/>
      <c r="J1443" s="401" t="s">
        <v>262</v>
      </c>
      <c r="K1443" s="272"/>
      <c r="L1443" s="272"/>
      <c r="M1443" s="272"/>
      <c r="N1443" s="272"/>
      <c r="O1443" s="272"/>
      <c r="P1443" s="272"/>
      <c r="Q1443" s="272"/>
      <c r="R1443" s="283"/>
      <c r="S1443" s="220"/>
      <c r="T1443" s="220"/>
      <c r="U1443" s="220"/>
      <c r="V1443" s="220"/>
      <c r="W1443" s="220"/>
      <c r="X1443" s="220"/>
      <c r="Y1443" s="220"/>
      <c r="Z1443" s="220"/>
      <c r="AA1443" s="220"/>
      <c r="AB1443" s="220"/>
      <c r="AC1443" s="220"/>
      <c r="AD1443" s="220"/>
      <c r="AN1443">
        <f>IF(V1438="NA",1,0)</f>
        <v>0</v>
      </c>
      <c r="AX1443">
        <f>IF(Y1438="NA",1,0)</f>
        <v>0</v>
      </c>
      <c r="BH1443">
        <f>IF(AB1438="NA",1,0)</f>
        <v>0</v>
      </c>
      <c r="BR1443">
        <f>IF(G1610="NA",1,0)</f>
        <v>0</v>
      </c>
      <c r="CB1443">
        <f>IF(J1610="NA",1,0)</f>
        <v>0</v>
      </c>
      <c r="CL1443">
        <f>IF(M1610="NA",1,0)</f>
        <v>0</v>
      </c>
      <c r="CV1443">
        <f>IF(P1610="NA",1,0)</f>
        <v>0</v>
      </c>
      <c r="DF1443">
        <f>IF(S1610="NA",1,0)</f>
        <v>0</v>
      </c>
      <c r="DP1443">
        <f>IF(V1610="NA",1,0)</f>
        <v>0</v>
      </c>
      <c r="DZ1443">
        <f>IF(Y1610="NA",1,0)</f>
        <v>0</v>
      </c>
      <c r="EJ1443">
        <f>IF(AB1610="NA",1,0)</f>
        <v>0</v>
      </c>
      <c r="ET1443">
        <f>IF(T1438="NA",1,0)</f>
        <v>0</v>
      </c>
      <c r="FD1443">
        <f>IF(U1438="NA",1,0)</f>
        <v>0</v>
      </c>
      <c r="FN1443">
        <f>IF(S1438="NA",1,0)</f>
        <v>0</v>
      </c>
    </row>
    <row r="1444" spans="1:171" ht="15" customHeight="1">
      <c r="A1444" s="71"/>
      <c r="B1444" s="40"/>
      <c r="C1444" s="355"/>
      <c r="D1444" s="280"/>
      <c r="E1444" s="256"/>
      <c r="F1444" s="281"/>
      <c r="G1444" s="361" t="s">
        <v>500</v>
      </c>
      <c r="H1444" s="267"/>
      <c r="I1444" s="362" t="s">
        <v>501</v>
      </c>
      <c r="J1444" s="266"/>
      <c r="K1444" s="266"/>
      <c r="L1444" s="266"/>
      <c r="M1444" s="266"/>
      <c r="N1444" s="266"/>
      <c r="O1444" s="266"/>
      <c r="P1444" s="266"/>
      <c r="Q1444" s="266"/>
      <c r="R1444" s="267"/>
      <c r="S1444" s="220"/>
      <c r="T1444" s="220"/>
      <c r="U1444" s="220"/>
      <c r="V1444" s="220"/>
      <c r="W1444" s="220"/>
      <c r="X1444" s="220"/>
      <c r="Y1444" s="220"/>
      <c r="Z1444" s="220"/>
      <c r="AA1444" s="220"/>
      <c r="AB1444" s="220"/>
      <c r="AC1444" s="220"/>
      <c r="AD1444" s="220"/>
    </row>
    <row r="1445" spans="1:171" ht="15" customHeight="1">
      <c r="A1445" s="71"/>
      <c r="B1445" s="40"/>
      <c r="C1445" s="355"/>
      <c r="D1445" s="280"/>
      <c r="E1445" s="256"/>
      <c r="F1445" s="281"/>
      <c r="G1445" s="361" t="s">
        <v>502</v>
      </c>
      <c r="H1445" s="267"/>
      <c r="I1445" s="362" t="s">
        <v>503</v>
      </c>
      <c r="J1445" s="266"/>
      <c r="K1445" s="266"/>
      <c r="L1445" s="266"/>
      <c r="M1445" s="266"/>
      <c r="N1445" s="266"/>
      <c r="O1445" s="266"/>
      <c r="P1445" s="266"/>
      <c r="Q1445" s="266"/>
      <c r="R1445" s="267"/>
      <c r="S1445" s="220"/>
      <c r="T1445" s="220"/>
      <c r="U1445" s="220"/>
      <c r="V1445" s="220"/>
      <c r="W1445" s="220"/>
      <c r="X1445" s="220"/>
      <c r="Y1445" s="220"/>
      <c r="Z1445" s="220"/>
      <c r="AA1445" s="220"/>
      <c r="AB1445" s="220"/>
      <c r="AC1445" s="220"/>
      <c r="AD1445" s="220"/>
    </row>
    <row r="1446" spans="1:171" ht="24" customHeight="1">
      <c r="A1446" s="71"/>
      <c r="B1446" s="40"/>
      <c r="C1446" s="355"/>
      <c r="D1446" s="280"/>
      <c r="E1446" s="256"/>
      <c r="F1446" s="281"/>
      <c r="G1446" s="361" t="s">
        <v>504</v>
      </c>
      <c r="H1446" s="267"/>
      <c r="I1446" s="362" t="s">
        <v>505</v>
      </c>
      <c r="J1446" s="266"/>
      <c r="K1446" s="266"/>
      <c r="L1446" s="266"/>
      <c r="M1446" s="266"/>
      <c r="N1446" s="266"/>
      <c r="O1446" s="266"/>
      <c r="P1446" s="266"/>
      <c r="Q1446" s="266"/>
      <c r="R1446" s="267"/>
      <c r="S1446" s="220"/>
      <c r="T1446" s="220"/>
      <c r="U1446" s="220"/>
      <c r="V1446" s="220"/>
      <c r="W1446" s="220"/>
      <c r="X1446" s="220"/>
      <c r="Y1446" s="220"/>
      <c r="Z1446" s="220"/>
      <c r="AA1446" s="220"/>
      <c r="AB1446" s="220"/>
      <c r="AC1446" s="220"/>
      <c r="AD1446" s="220"/>
    </row>
    <row r="1447" spans="1:171" ht="15" customHeight="1">
      <c r="A1447" s="71"/>
      <c r="B1447" s="40"/>
      <c r="C1447" s="367" t="s">
        <v>506</v>
      </c>
      <c r="D1447" s="368" t="s">
        <v>507</v>
      </c>
      <c r="E1447" s="278"/>
      <c r="F1447" s="279"/>
      <c r="G1447" s="361" t="s">
        <v>508</v>
      </c>
      <c r="H1447" s="267"/>
      <c r="I1447" s="362" t="s">
        <v>509</v>
      </c>
      <c r="J1447" s="266"/>
      <c r="K1447" s="266"/>
      <c r="L1447" s="266"/>
      <c r="M1447" s="266"/>
      <c r="N1447" s="266"/>
      <c r="O1447" s="266"/>
      <c r="P1447" s="266"/>
      <c r="Q1447" s="266"/>
      <c r="R1447" s="267"/>
      <c r="S1447" s="220"/>
      <c r="T1447" s="220"/>
      <c r="U1447" s="220"/>
      <c r="V1447" s="220"/>
      <c r="W1447" s="220"/>
      <c r="X1447" s="220"/>
      <c r="Y1447" s="220"/>
      <c r="Z1447" s="220"/>
      <c r="AA1447" s="220"/>
      <c r="AB1447" s="220"/>
      <c r="AC1447" s="220"/>
      <c r="AD1447" s="220"/>
      <c r="AM1447">
        <f>IF(OR(V1447=SUM(V1448:V1465),AND(V1447="NA",SUM(V1448:V1465)=0),AND(V1447="NS",SUM(V1448:V1465)=0)),IF(AND(V1447="NA",SUM(V1448:V1465)=0),"NA",0),1)</f>
        <v>0</v>
      </c>
      <c r="AW1447">
        <f>IF(OR(Y1447=SUM(Y1448:Y1465),AND(Y1447="NA",SUM(Y1448:Y1465)=0),AND(Y1447="NS",SUM(Y1448:Y1465)=0)),IF(AND(Y1447="NA",SUM(Y1448:Y1465)=0),"NA",0),1)</f>
        <v>0</v>
      </c>
      <c r="BG1447">
        <f>IF(OR(AB1447=SUM(AB1448:AB1465),AND(AB1447="NA",SUM(AB1448:AB1465)=0),AND(AB1447="NS",SUM(AB1448:AB1465)=0)),IF(AND(AB1447="NA",SUM(AB1448:AB1465)=0),"NA",0),1)</f>
        <v>0</v>
      </c>
      <c r="BQ1447">
        <f>IF(OR(G1619=SUM(G1620:G1637),AND(G1619="NA",SUM(G1620:G1637)=0),AND(G1619="NS",SUM(G1620:G1637)=0)),IF(AND(G1619="NA",SUM(G1620:G1637)=0),"NA",0),1)</f>
        <v>0</v>
      </c>
      <c r="CA1447">
        <f>IF(OR(J1619=SUM(J1620:J1637),AND(J1619="NA",SUM(J1620:J1637)=0),AND(J1619="NS",SUM(J1620:J1637)=0)),IF(AND(J1619="NA",SUM(J1620:J1637)=0),"NA",0),1)</f>
        <v>0</v>
      </c>
      <c r="CK1447">
        <f>IF(OR(M1619=SUM(M1620:M1637),AND(M1619="NA",SUM(M1620:M1637)=0),AND(M1619="NS",SUM(M1620:M1637)=0)),IF(AND(M1619="NA",SUM(M1620:M1637)=0),"NA",0),1)</f>
        <v>0</v>
      </c>
      <c r="CU1447">
        <f>IF(OR(P1619=SUM(P1620:P1637),AND(P1619="NA",SUM(P1620:P1637)=0),AND(P1619="NS",SUM(P1620:P1637)=0)),IF(AND(P1619="NA",SUM(P1620:P1637)=0),"NA",0),1)</f>
        <v>0</v>
      </c>
      <c r="DE1447">
        <f>IF(OR(S1619=SUM(S1620:S1637),AND(S1619="NA",SUM(S1620:S1637)=0),AND(S1619="NS",SUM(S1620:S1637)=0)),IF(AND(S1619="NA",SUM(S1620:S1637)=0),"NA",0),1)</f>
        <v>0</v>
      </c>
      <c r="DO1447">
        <f>IF(OR(V1619=SUM(V1620:V1637),AND(V1619="NA",SUM(V1620:V1637)=0),AND(V1619="NS",SUM(V1620:V1637)=0)),IF(AND(V1619="NA",SUM(V1620:V1637)=0),"NA",0),1)</f>
        <v>0</v>
      </c>
      <c r="DY1447">
        <f>IF(OR(Y1619=SUM(Y1620:Y1637),AND(Y1619="NA",SUM(Y1620:Y1637)=0),AND(Y1619="NS",SUM(Y1620:Y1637)=0)),IF(AND(Y1619="NA",SUM(Y1620:Y1637)=0),"NA",0),1)</f>
        <v>0</v>
      </c>
      <c r="EI1447">
        <f>IF(OR(AB1619=SUM(AB1620:AB1637),AND(AB1619="NA",SUM(AB1620:AB1637)=0),AND(AB1619="NS",SUM(AB1620:AB1637)=0)),IF(AND(AB1619="NA",SUM(AB1620:AB1637)=0),"NA",0),1)</f>
        <v>0</v>
      </c>
      <c r="ES1447">
        <f>IF(OR(T1447=SUM(T1448:T1465),AND(T1447="NA",SUM(T1448:T1465)=0),AND(T1447="NS",SUM(T1448:T1465)=0)),IF(AND(T1447="NA",SUM(T1448:T1465)=0),"NA",0),1)</f>
        <v>0</v>
      </c>
      <c r="FC1447">
        <f>IF(OR(U1447=SUM(U1448:U1465),AND(U1447="NA",SUM(U1448:U1465)=0),AND(U1447="NS",SUM(U1448:U1465)=0)),IF(AND(U1447="NA",SUM(U1448:U1465)=0),"NA",0),1)</f>
        <v>0</v>
      </c>
      <c r="FM1447">
        <f>IF(OR(S1447=SUM(S1448:S1465),AND(S1447="NA",SUM(S1448:S1465)=0),AND(S1447="NS",SUM(S1448:S1465)=0)),IF(AND(S1447="NA",SUM(S1448:S1465)=0),"NA",0),1)</f>
        <v>0</v>
      </c>
    </row>
    <row r="1448" spans="1:171" ht="15" customHeight="1">
      <c r="A1448" s="71"/>
      <c r="B1448" s="40"/>
      <c r="C1448" s="355"/>
      <c r="D1448" s="280"/>
      <c r="E1448" s="256"/>
      <c r="F1448" s="281"/>
      <c r="G1448" s="350" t="s">
        <v>510</v>
      </c>
      <c r="H1448" s="267"/>
      <c r="I1448" s="92"/>
      <c r="J1448" s="366" t="s">
        <v>511</v>
      </c>
      <c r="K1448" s="278"/>
      <c r="L1448" s="278"/>
      <c r="M1448" s="278"/>
      <c r="N1448" s="278"/>
      <c r="O1448" s="278"/>
      <c r="P1448" s="278"/>
      <c r="Q1448" s="278"/>
      <c r="R1448" s="279"/>
      <c r="S1448" s="220"/>
      <c r="T1448" s="220"/>
      <c r="U1448" s="220"/>
      <c r="V1448" s="220"/>
      <c r="W1448" s="220"/>
      <c r="X1448" s="220"/>
      <c r="Y1448" s="220"/>
      <c r="Z1448" s="220"/>
      <c r="AA1448" s="220"/>
      <c r="AB1448" s="220"/>
      <c r="AC1448" s="220"/>
      <c r="AD1448" s="220"/>
      <c r="AN1448">
        <f>IF(V1447="NA",1,0)</f>
        <v>0</v>
      </c>
      <c r="AX1448">
        <f>IF(Y1447="NA",1,0)</f>
        <v>0</v>
      </c>
      <c r="BH1448">
        <f>IF(AB1447="NA",1,0)</f>
        <v>0</v>
      </c>
      <c r="BR1448">
        <f>IF(G1619="NA",1,0)</f>
        <v>0</v>
      </c>
      <c r="CB1448">
        <f>IF(J1619="NA",1,0)</f>
        <v>0</v>
      </c>
      <c r="CL1448">
        <f>IF(M1619="NA",1,0)</f>
        <v>0</v>
      </c>
      <c r="CV1448">
        <f>IF(P1619="NA",1,0)</f>
        <v>0</v>
      </c>
      <c r="DF1448">
        <f>IF(S1619="NA",1,0)</f>
        <v>0</v>
      </c>
      <c r="DP1448">
        <f>IF(V1619="NA",1,0)</f>
        <v>0</v>
      </c>
      <c r="DZ1448">
        <f>IF(Y1619="NA",1,0)</f>
        <v>0</v>
      </c>
      <c r="EJ1448">
        <f>IF(AB1619="NA",1,0)</f>
        <v>0</v>
      </c>
      <c r="ET1448">
        <f>IF(T1447="NA",1,0)</f>
        <v>0</v>
      </c>
      <c r="FD1448">
        <f>IF(U1447="NA",1,0)</f>
        <v>0</v>
      </c>
      <c r="FN1448">
        <f>IF(S1447="NA",1,0)</f>
        <v>0</v>
      </c>
    </row>
    <row r="1449" spans="1:171" ht="15" customHeight="1">
      <c r="A1449" s="71"/>
      <c r="B1449" s="40"/>
      <c r="C1449" s="355"/>
      <c r="D1449" s="280"/>
      <c r="E1449" s="256"/>
      <c r="F1449" s="281"/>
      <c r="G1449" s="369" t="s">
        <v>512</v>
      </c>
      <c r="H1449" s="267"/>
      <c r="I1449" s="93"/>
      <c r="J1449" s="365" t="s">
        <v>513</v>
      </c>
      <c r="K1449" s="256"/>
      <c r="L1449" s="256"/>
      <c r="M1449" s="256"/>
      <c r="N1449" s="256"/>
      <c r="O1449" s="256"/>
      <c r="P1449" s="256"/>
      <c r="Q1449" s="256"/>
      <c r="R1449" s="281"/>
      <c r="S1449" s="220"/>
      <c r="T1449" s="220"/>
      <c r="U1449" s="220"/>
      <c r="V1449" s="220"/>
      <c r="W1449" s="220"/>
      <c r="X1449" s="220"/>
      <c r="Y1449" s="220"/>
      <c r="Z1449" s="220"/>
      <c r="AA1449" s="220"/>
      <c r="AB1449" s="220"/>
      <c r="AC1449" s="220"/>
      <c r="AD1449" s="220"/>
      <c r="AN1449">
        <f>IF(V1447="NA",1,0)</f>
        <v>0</v>
      </c>
      <c r="AX1449">
        <f>IF(Y1447="NA",1,0)</f>
        <v>0</v>
      </c>
      <c r="BH1449">
        <f>IF(AB1447="NA",1,0)</f>
        <v>0</v>
      </c>
      <c r="BR1449">
        <f>IF(G1619="NA",1,0)</f>
        <v>0</v>
      </c>
      <c r="CB1449">
        <f>IF(J1619="NA",1,0)</f>
        <v>0</v>
      </c>
      <c r="CL1449">
        <f>IF(M1619="NA",1,0)</f>
        <v>0</v>
      </c>
      <c r="CV1449">
        <f>IF(P1619="NA",1,0)</f>
        <v>0</v>
      </c>
      <c r="DF1449">
        <f>IF(S1619="NA",1,0)</f>
        <v>0</v>
      </c>
      <c r="DP1449">
        <f>IF(V1619="NA",1,0)</f>
        <v>0</v>
      </c>
      <c r="DZ1449">
        <f>IF(Y1619="NA",1,0)</f>
        <v>0</v>
      </c>
      <c r="EJ1449">
        <f>IF(AB1619="NA",1,0)</f>
        <v>0</v>
      </c>
      <c r="ET1449">
        <f>IF(T1447="NA",1,0)</f>
        <v>0</v>
      </c>
      <c r="FD1449">
        <f>IF(U1447="NA",1,0)</f>
        <v>0</v>
      </c>
      <c r="FN1449">
        <f>IF(S1447="NA",1,0)</f>
        <v>0</v>
      </c>
    </row>
    <row r="1450" spans="1:171" ht="15" customHeight="1">
      <c r="A1450" s="71"/>
      <c r="B1450" s="40"/>
      <c r="C1450" s="355"/>
      <c r="D1450" s="280"/>
      <c r="E1450" s="256"/>
      <c r="F1450" s="281"/>
      <c r="G1450" s="369" t="s">
        <v>514</v>
      </c>
      <c r="H1450" s="267"/>
      <c r="I1450" s="93"/>
      <c r="J1450" s="365" t="s">
        <v>515</v>
      </c>
      <c r="K1450" s="256"/>
      <c r="L1450" s="256"/>
      <c r="M1450" s="256"/>
      <c r="N1450" s="256"/>
      <c r="O1450" s="256"/>
      <c r="P1450" s="256"/>
      <c r="Q1450" s="256"/>
      <c r="R1450" s="281"/>
      <c r="S1450" s="220"/>
      <c r="T1450" s="220"/>
      <c r="U1450" s="220"/>
      <c r="V1450" s="220"/>
      <c r="W1450" s="220"/>
      <c r="X1450" s="220"/>
      <c r="Y1450" s="220"/>
      <c r="Z1450" s="220"/>
      <c r="AA1450" s="220"/>
      <c r="AB1450" s="220"/>
      <c r="AC1450" s="220"/>
      <c r="AD1450" s="220"/>
      <c r="AN1450">
        <f>IF(V1447="NA",1,0)</f>
        <v>0</v>
      </c>
      <c r="AX1450">
        <f>IF(Y1447="NA",1,0)</f>
        <v>0</v>
      </c>
      <c r="BH1450">
        <f>IF(AB1447="NA",1,0)</f>
        <v>0</v>
      </c>
      <c r="BR1450">
        <f>IF(G1619="NA",1,0)</f>
        <v>0</v>
      </c>
      <c r="CB1450">
        <f>IF(J1619="NA",1,0)</f>
        <v>0</v>
      </c>
      <c r="CL1450">
        <f>IF(M1619="NA",1,0)</f>
        <v>0</v>
      </c>
      <c r="CV1450">
        <f>IF(P1619="NA",1,0)</f>
        <v>0</v>
      </c>
      <c r="DF1450">
        <f>IF(S1619="NA",1,0)</f>
        <v>0</v>
      </c>
      <c r="DP1450">
        <f>IF(V1619="NA",1,0)</f>
        <v>0</v>
      </c>
      <c r="DZ1450">
        <f>IF(Y1619="NA",1,0)</f>
        <v>0</v>
      </c>
      <c r="EJ1450">
        <f>IF(AB1619="NA",1,0)</f>
        <v>0</v>
      </c>
      <c r="ET1450">
        <f>IF(T1447="NA",1,0)</f>
        <v>0</v>
      </c>
      <c r="FD1450">
        <f>IF(U1447="NA",1,0)</f>
        <v>0</v>
      </c>
      <c r="FN1450">
        <f>IF(S1447="NA",1,0)</f>
        <v>0</v>
      </c>
    </row>
    <row r="1451" spans="1:171" ht="15" customHeight="1">
      <c r="A1451" s="71"/>
      <c r="B1451" s="40"/>
      <c r="C1451" s="355"/>
      <c r="D1451" s="280"/>
      <c r="E1451" s="256"/>
      <c r="F1451" s="281"/>
      <c r="G1451" s="369" t="s">
        <v>516</v>
      </c>
      <c r="H1451" s="267"/>
      <c r="I1451" s="93"/>
      <c r="J1451" s="365" t="s">
        <v>517</v>
      </c>
      <c r="K1451" s="256"/>
      <c r="L1451" s="256"/>
      <c r="M1451" s="256"/>
      <c r="N1451" s="256"/>
      <c r="O1451" s="256"/>
      <c r="P1451" s="256"/>
      <c r="Q1451" s="256"/>
      <c r="R1451" s="281"/>
      <c r="S1451" s="220"/>
      <c r="T1451" s="220"/>
      <c r="U1451" s="220"/>
      <c r="V1451" s="220"/>
      <c r="W1451" s="220"/>
      <c r="X1451" s="220"/>
      <c r="Y1451" s="220"/>
      <c r="Z1451" s="220"/>
      <c r="AA1451" s="220"/>
      <c r="AB1451" s="220"/>
      <c r="AC1451" s="220"/>
      <c r="AD1451" s="220"/>
      <c r="AN1451">
        <f>IF(V1447="NA",1,0)</f>
        <v>0</v>
      </c>
      <c r="AX1451">
        <f>IF(Y1447="NA",1,0)</f>
        <v>0</v>
      </c>
      <c r="BH1451">
        <f>IF(AB1447="NA",1,0)</f>
        <v>0</v>
      </c>
      <c r="BR1451">
        <f>IF(G1619="NA",1,0)</f>
        <v>0</v>
      </c>
      <c r="CB1451">
        <f>IF(J1619="NA",1,0)</f>
        <v>0</v>
      </c>
      <c r="CL1451">
        <f>IF(M1619="NA",1,0)</f>
        <v>0</v>
      </c>
      <c r="CV1451">
        <f>IF(P1619="NA",1,0)</f>
        <v>0</v>
      </c>
      <c r="DF1451">
        <f>IF(S1619="NA",1,0)</f>
        <v>0</v>
      </c>
      <c r="DP1451">
        <f>IF(V1619="NA",1,0)</f>
        <v>0</v>
      </c>
      <c r="DZ1451">
        <f>IF(Y1619="NA",1,0)</f>
        <v>0</v>
      </c>
      <c r="EJ1451">
        <f>IF(AB1619="NA",1,0)</f>
        <v>0</v>
      </c>
      <c r="ET1451">
        <f>IF(T1447="NA",1,0)</f>
        <v>0</v>
      </c>
      <c r="FD1451">
        <f>IF(U1447="NA",1,0)</f>
        <v>0</v>
      </c>
      <c r="FN1451">
        <f>IF(S1447="NA",1,0)</f>
        <v>0</v>
      </c>
    </row>
    <row r="1452" spans="1:171" ht="15" customHeight="1">
      <c r="A1452" s="71"/>
      <c r="B1452" s="40"/>
      <c r="C1452" s="355"/>
      <c r="D1452" s="280"/>
      <c r="E1452" s="256"/>
      <c r="F1452" s="281"/>
      <c r="G1452" s="369" t="s">
        <v>518</v>
      </c>
      <c r="H1452" s="267"/>
      <c r="I1452" s="93"/>
      <c r="J1452" s="365" t="s">
        <v>519</v>
      </c>
      <c r="K1452" s="256"/>
      <c r="L1452" s="256"/>
      <c r="M1452" s="256"/>
      <c r="N1452" s="256"/>
      <c r="O1452" s="256"/>
      <c r="P1452" s="256"/>
      <c r="Q1452" s="256"/>
      <c r="R1452" s="281"/>
      <c r="S1452" s="220"/>
      <c r="T1452" s="220"/>
      <c r="U1452" s="220"/>
      <c r="V1452" s="220"/>
      <c r="W1452" s="220"/>
      <c r="X1452" s="220"/>
      <c r="Y1452" s="220"/>
      <c r="Z1452" s="220"/>
      <c r="AA1452" s="220"/>
      <c r="AB1452" s="220"/>
      <c r="AC1452" s="220"/>
      <c r="AD1452" s="220"/>
      <c r="AN1452">
        <f>IF(V1447="NA",1,0)</f>
        <v>0</v>
      </c>
      <c r="AX1452">
        <f>IF(Y1447="NA",1,0)</f>
        <v>0</v>
      </c>
      <c r="BH1452">
        <f>IF(AB1447="NA",1,0)</f>
        <v>0</v>
      </c>
      <c r="BR1452">
        <f>IF(G1619="NA",1,0)</f>
        <v>0</v>
      </c>
      <c r="CB1452">
        <f>IF(J1619="NA",1,0)</f>
        <v>0</v>
      </c>
      <c r="CL1452">
        <f>IF(M1619="NA",1,0)</f>
        <v>0</v>
      </c>
      <c r="CV1452">
        <f>IF(P1619="NA",1,0)</f>
        <v>0</v>
      </c>
      <c r="DF1452">
        <f>IF(S1619="NA",1,0)</f>
        <v>0</v>
      </c>
      <c r="DP1452">
        <f>IF(V1619="NA",1,0)</f>
        <v>0</v>
      </c>
      <c r="DZ1452">
        <f>IF(Y1619="NA",1,0)</f>
        <v>0</v>
      </c>
      <c r="EJ1452">
        <f>IF(AB1619="NA",1,0)</f>
        <v>0</v>
      </c>
      <c r="ET1452">
        <f>IF(T1447="NA",1,0)</f>
        <v>0</v>
      </c>
      <c r="FD1452">
        <f>IF(U1447="NA",1,0)</f>
        <v>0</v>
      </c>
      <c r="FN1452">
        <f>IF(S1447="NA",1,0)</f>
        <v>0</v>
      </c>
    </row>
    <row r="1453" spans="1:171" ht="15" customHeight="1">
      <c r="A1453" s="71"/>
      <c r="B1453" s="40"/>
      <c r="C1453" s="355"/>
      <c r="D1453" s="280"/>
      <c r="E1453" s="256"/>
      <c r="F1453" s="281"/>
      <c r="G1453" s="369" t="s">
        <v>520</v>
      </c>
      <c r="H1453" s="267"/>
      <c r="I1453" s="93"/>
      <c r="J1453" s="365" t="s">
        <v>521</v>
      </c>
      <c r="K1453" s="256"/>
      <c r="L1453" s="256"/>
      <c r="M1453" s="256"/>
      <c r="N1453" s="256"/>
      <c r="O1453" s="256"/>
      <c r="P1453" s="256"/>
      <c r="Q1453" s="256"/>
      <c r="R1453" s="281"/>
      <c r="S1453" s="220"/>
      <c r="T1453" s="220"/>
      <c r="U1453" s="220"/>
      <c r="V1453" s="220"/>
      <c r="W1453" s="220"/>
      <c r="X1453" s="220"/>
      <c r="Y1453" s="220"/>
      <c r="Z1453" s="220"/>
      <c r="AA1453" s="220"/>
      <c r="AB1453" s="220"/>
      <c r="AC1453" s="220"/>
      <c r="AD1453" s="220"/>
      <c r="AN1453">
        <f>IF(V1447="NA",1,0)</f>
        <v>0</v>
      </c>
      <c r="AX1453">
        <f>IF(Y1447="NA",1,0)</f>
        <v>0</v>
      </c>
      <c r="BH1453">
        <f>IF(AB1447="NA",1,0)</f>
        <v>0</v>
      </c>
      <c r="BR1453">
        <f>IF(G1619="NA",1,0)</f>
        <v>0</v>
      </c>
      <c r="CB1453">
        <f>IF(J1619="NA",1,0)</f>
        <v>0</v>
      </c>
      <c r="CL1453">
        <f>IF(M1619="NA",1,0)</f>
        <v>0</v>
      </c>
      <c r="CV1453">
        <f>IF(P1619="NA",1,0)</f>
        <v>0</v>
      </c>
      <c r="DF1453">
        <f>IF(S1619="NA",1,0)</f>
        <v>0</v>
      </c>
      <c r="DP1453">
        <f>IF(V1619="NA",1,0)</f>
        <v>0</v>
      </c>
      <c r="DZ1453">
        <f>IF(Y1619="NA",1,0)</f>
        <v>0</v>
      </c>
      <c r="EJ1453">
        <f>IF(AB1619="NA",1,0)</f>
        <v>0</v>
      </c>
      <c r="ET1453">
        <f>IF(T1447="NA",1,0)</f>
        <v>0</v>
      </c>
      <c r="FD1453">
        <f>IF(U1447="NA",1,0)</f>
        <v>0</v>
      </c>
      <c r="FN1453">
        <f>IF(S1447="NA",1,0)</f>
        <v>0</v>
      </c>
    </row>
    <row r="1454" spans="1:171" ht="15" customHeight="1">
      <c r="A1454" s="71"/>
      <c r="B1454" s="40"/>
      <c r="C1454" s="355"/>
      <c r="D1454" s="280"/>
      <c r="E1454" s="256"/>
      <c r="F1454" s="281"/>
      <c r="G1454" s="369" t="s">
        <v>522</v>
      </c>
      <c r="H1454" s="267"/>
      <c r="I1454" s="93"/>
      <c r="J1454" s="365" t="s">
        <v>523</v>
      </c>
      <c r="K1454" s="256"/>
      <c r="L1454" s="256"/>
      <c r="M1454" s="256"/>
      <c r="N1454" s="256"/>
      <c r="O1454" s="256"/>
      <c r="P1454" s="256"/>
      <c r="Q1454" s="256"/>
      <c r="R1454" s="281"/>
      <c r="S1454" s="220"/>
      <c r="T1454" s="220"/>
      <c r="U1454" s="220"/>
      <c r="V1454" s="220"/>
      <c r="W1454" s="220"/>
      <c r="X1454" s="220"/>
      <c r="Y1454" s="220"/>
      <c r="Z1454" s="220"/>
      <c r="AA1454" s="220"/>
      <c r="AB1454" s="220"/>
      <c r="AC1454" s="220"/>
      <c r="AD1454" s="220"/>
      <c r="AN1454">
        <f>IF(V1447="NA",1,0)</f>
        <v>0</v>
      </c>
      <c r="AX1454">
        <f>IF(Y1447="NA",1,0)</f>
        <v>0</v>
      </c>
      <c r="BH1454">
        <f>IF(AB1447="NA",1,0)</f>
        <v>0</v>
      </c>
      <c r="BR1454">
        <f>IF(G1619="NA",1,0)</f>
        <v>0</v>
      </c>
      <c r="CB1454">
        <f>IF(J1619="NA",1,0)</f>
        <v>0</v>
      </c>
      <c r="CL1454">
        <f>IF(M1619="NA",1,0)</f>
        <v>0</v>
      </c>
      <c r="CV1454">
        <f>IF(P1619="NA",1,0)</f>
        <v>0</v>
      </c>
      <c r="DF1454">
        <f>IF(S1619="NA",1,0)</f>
        <v>0</v>
      </c>
      <c r="DP1454">
        <f>IF(V1619="NA",1,0)</f>
        <v>0</v>
      </c>
      <c r="DZ1454">
        <f>IF(Y1619="NA",1,0)</f>
        <v>0</v>
      </c>
      <c r="EJ1454">
        <f>IF(AB1619="NA",1,0)</f>
        <v>0</v>
      </c>
      <c r="ET1454">
        <f>IF(T1447="NA",1,0)</f>
        <v>0</v>
      </c>
      <c r="FD1454">
        <f>IF(U1447="NA",1,0)</f>
        <v>0</v>
      </c>
      <c r="FN1454">
        <f>IF(S1447="NA",1,0)</f>
        <v>0</v>
      </c>
    </row>
    <row r="1455" spans="1:171" ht="15" customHeight="1">
      <c r="A1455" s="71"/>
      <c r="B1455" s="40"/>
      <c r="C1455" s="355"/>
      <c r="D1455" s="280"/>
      <c r="E1455" s="256"/>
      <c r="F1455" s="281"/>
      <c r="G1455" s="369" t="s">
        <v>524</v>
      </c>
      <c r="H1455" s="267"/>
      <c r="I1455" s="93"/>
      <c r="J1455" s="365" t="s">
        <v>525</v>
      </c>
      <c r="K1455" s="256"/>
      <c r="L1455" s="256"/>
      <c r="M1455" s="256"/>
      <c r="N1455" s="256"/>
      <c r="O1455" s="256"/>
      <c r="P1455" s="256"/>
      <c r="Q1455" s="256"/>
      <c r="R1455" s="281"/>
      <c r="S1455" s="220"/>
      <c r="T1455" s="220"/>
      <c r="U1455" s="220"/>
      <c r="V1455" s="220"/>
      <c r="W1455" s="220"/>
      <c r="X1455" s="220"/>
      <c r="Y1455" s="220"/>
      <c r="Z1455" s="220"/>
      <c r="AA1455" s="220"/>
      <c r="AB1455" s="220"/>
      <c r="AC1455" s="220"/>
      <c r="AD1455" s="220"/>
      <c r="AN1455">
        <f>IF(V1447="NA",1,0)</f>
        <v>0</v>
      </c>
      <c r="AX1455">
        <f>IF(Y1447="NA",1,0)</f>
        <v>0</v>
      </c>
      <c r="BH1455">
        <f>IF(AB1447="NA",1,0)</f>
        <v>0</v>
      </c>
      <c r="BR1455">
        <f>IF(G1619="NA",1,0)</f>
        <v>0</v>
      </c>
      <c r="CB1455">
        <f>IF(J1619="NA",1,0)</f>
        <v>0</v>
      </c>
      <c r="CL1455">
        <f>IF(M1619="NA",1,0)</f>
        <v>0</v>
      </c>
      <c r="CV1455">
        <f>IF(P1619="NA",1,0)</f>
        <v>0</v>
      </c>
      <c r="DF1455">
        <f>IF(S1619="NA",1,0)</f>
        <v>0</v>
      </c>
      <c r="DP1455">
        <f>IF(V1619="NA",1,0)</f>
        <v>0</v>
      </c>
      <c r="DZ1455">
        <f>IF(Y1619="NA",1,0)</f>
        <v>0</v>
      </c>
      <c r="EJ1455">
        <f>IF(AB1619="NA",1,0)</f>
        <v>0</v>
      </c>
      <c r="ET1455">
        <f>IF(T1447="NA",1,0)</f>
        <v>0</v>
      </c>
      <c r="FD1455">
        <f>IF(U1447="NA",1,0)</f>
        <v>0</v>
      </c>
      <c r="FN1455">
        <f>IF(S1447="NA",1,0)</f>
        <v>0</v>
      </c>
    </row>
    <row r="1456" spans="1:171" ht="15" customHeight="1">
      <c r="A1456" s="71"/>
      <c r="B1456" s="40"/>
      <c r="C1456" s="355"/>
      <c r="D1456" s="280"/>
      <c r="E1456" s="256"/>
      <c r="F1456" s="281"/>
      <c r="G1456" s="369" t="s">
        <v>526</v>
      </c>
      <c r="H1456" s="267"/>
      <c r="I1456" s="93"/>
      <c r="J1456" s="365" t="s">
        <v>527</v>
      </c>
      <c r="K1456" s="256"/>
      <c r="L1456" s="256"/>
      <c r="M1456" s="256"/>
      <c r="N1456" s="256"/>
      <c r="O1456" s="256"/>
      <c r="P1456" s="256"/>
      <c r="Q1456" s="256"/>
      <c r="R1456" s="281"/>
      <c r="S1456" s="220"/>
      <c r="T1456" s="220"/>
      <c r="U1456" s="220"/>
      <c r="V1456" s="220"/>
      <c r="W1456" s="220"/>
      <c r="X1456" s="220"/>
      <c r="Y1456" s="220"/>
      <c r="Z1456" s="220"/>
      <c r="AA1456" s="220"/>
      <c r="AB1456" s="220"/>
      <c r="AC1456" s="220"/>
      <c r="AD1456" s="220"/>
      <c r="AN1456">
        <f>IF(V1447="NA",1,0)</f>
        <v>0</v>
      </c>
      <c r="AX1456">
        <f>IF(Y1447="NA",1,0)</f>
        <v>0</v>
      </c>
      <c r="BH1456">
        <f>IF(AB1447="NA",1,0)</f>
        <v>0</v>
      </c>
      <c r="BR1456">
        <f>IF(G1619="NA",1,0)</f>
        <v>0</v>
      </c>
      <c r="CB1456">
        <f>IF(J1619="NA",1,0)</f>
        <v>0</v>
      </c>
      <c r="CL1456">
        <f>IF(M1619="NA",1,0)</f>
        <v>0</v>
      </c>
      <c r="CV1456">
        <f>IF(P1619="NA",1,0)</f>
        <v>0</v>
      </c>
      <c r="DF1456">
        <f>IF(S1619="NA",1,0)</f>
        <v>0</v>
      </c>
      <c r="DP1456">
        <f>IF(V1619="NA",1,0)</f>
        <v>0</v>
      </c>
      <c r="DZ1456">
        <f>IF(Y1619="NA",1,0)</f>
        <v>0</v>
      </c>
      <c r="EJ1456">
        <f>IF(AB1619="NA",1,0)</f>
        <v>0</v>
      </c>
      <c r="ET1456">
        <f>IF(T1447="NA",1,0)</f>
        <v>0</v>
      </c>
      <c r="FD1456">
        <f>IF(U1447="NA",1,0)</f>
        <v>0</v>
      </c>
      <c r="FN1456">
        <f>IF(S1447="NA",1,0)</f>
        <v>0</v>
      </c>
    </row>
    <row r="1457" spans="1:171" ht="15" customHeight="1">
      <c r="A1457" s="71"/>
      <c r="B1457" s="40"/>
      <c r="C1457" s="355"/>
      <c r="D1457" s="280"/>
      <c r="E1457" s="256"/>
      <c r="F1457" s="281"/>
      <c r="G1457" s="369" t="s">
        <v>528</v>
      </c>
      <c r="H1457" s="267"/>
      <c r="I1457" s="93"/>
      <c r="J1457" s="365" t="s">
        <v>529</v>
      </c>
      <c r="K1457" s="256"/>
      <c r="L1457" s="256"/>
      <c r="M1457" s="256"/>
      <c r="N1457" s="256"/>
      <c r="O1457" s="256"/>
      <c r="P1457" s="256"/>
      <c r="Q1457" s="256"/>
      <c r="R1457" s="281"/>
      <c r="S1457" s="220"/>
      <c r="T1457" s="220"/>
      <c r="U1457" s="220"/>
      <c r="V1457" s="220"/>
      <c r="W1457" s="220"/>
      <c r="X1457" s="220"/>
      <c r="Y1457" s="220"/>
      <c r="Z1457" s="220"/>
      <c r="AA1457" s="220"/>
      <c r="AB1457" s="220"/>
      <c r="AC1457" s="220"/>
      <c r="AD1457" s="220"/>
      <c r="AN1457">
        <f>IF(V1447="NA",1,0)</f>
        <v>0</v>
      </c>
      <c r="AX1457">
        <f>IF(Y1447="NA",1,0)</f>
        <v>0</v>
      </c>
      <c r="BH1457">
        <f>IF(AB1447="NA",1,0)</f>
        <v>0</v>
      </c>
      <c r="BR1457">
        <f>IF(G1619="NA",1,0)</f>
        <v>0</v>
      </c>
      <c r="CB1457">
        <f>IF(J1619="NA",1,0)</f>
        <v>0</v>
      </c>
      <c r="CL1457">
        <f>IF(M1619="NA",1,0)</f>
        <v>0</v>
      </c>
      <c r="CV1457">
        <f>IF(P1619="NA",1,0)</f>
        <v>0</v>
      </c>
      <c r="DF1457">
        <f>IF(S1619="NA",1,0)</f>
        <v>0</v>
      </c>
      <c r="DP1457">
        <f>IF(V1619="NA",1,0)</f>
        <v>0</v>
      </c>
      <c r="DZ1457">
        <f>IF(Y1619="NA",1,0)</f>
        <v>0</v>
      </c>
      <c r="EJ1457">
        <f>IF(AB1619="NA",1,0)</f>
        <v>0</v>
      </c>
      <c r="ET1457">
        <f>IF(T1447="NA",1,0)</f>
        <v>0</v>
      </c>
      <c r="FD1457">
        <f>IF(U1447="NA",1,0)</f>
        <v>0</v>
      </c>
      <c r="FN1457">
        <f>IF(S1447="NA",1,0)</f>
        <v>0</v>
      </c>
    </row>
    <row r="1458" spans="1:171" ht="15" customHeight="1">
      <c r="A1458" s="71"/>
      <c r="B1458" s="40"/>
      <c r="C1458" s="355"/>
      <c r="D1458" s="280"/>
      <c r="E1458" s="256"/>
      <c r="F1458" s="281"/>
      <c r="G1458" s="369" t="s">
        <v>530</v>
      </c>
      <c r="H1458" s="267"/>
      <c r="I1458" s="93"/>
      <c r="J1458" s="365" t="s">
        <v>531</v>
      </c>
      <c r="K1458" s="256"/>
      <c r="L1458" s="256"/>
      <c r="M1458" s="256"/>
      <c r="N1458" s="256"/>
      <c r="O1458" s="256"/>
      <c r="P1458" s="256"/>
      <c r="Q1458" s="256"/>
      <c r="R1458" s="281"/>
      <c r="S1458" s="220"/>
      <c r="T1458" s="220"/>
      <c r="U1458" s="220"/>
      <c r="V1458" s="220"/>
      <c r="W1458" s="220"/>
      <c r="X1458" s="220"/>
      <c r="Y1458" s="220"/>
      <c r="Z1458" s="220"/>
      <c r="AA1458" s="220"/>
      <c r="AB1458" s="220"/>
      <c r="AC1458" s="220"/>
      <c r="AD1458" s="220"/>
      <c r="AN1458">
        <f>IF(V1447="NA",1,0)</f>
        <v>0</v>
      </c>
      <c r="AX1458">
        <f>IF(Y1447="NA",1,0)</f>
        <v>0</v>
      </c>
      <c r="BH1458">
        <f>IF(AB1447="NA",1,0)</f>
        <v>0</v>
      </c>
      <c r="BR1458">
        <f>IF(G1619="NA",1,0)</f>
        <v>0</v>
      </c>
      <c r="CB1458">
        <f>IF(J1619="NA",1,0)</f>
        <v>0</v>
      </c>
      <c r="CL1458">
        <f>IF(M1619="NA",1,0)</f>
        <v>0</v>
      </c>
      <c r="CV1458">
        <f>IF(P1619="NA",1,0)</f>
        <v>0</v>
      </c>
      <c r="DF1458">
        <f>IF(S1619="NA",1,0)</f>
        <v>0</v>
      </c>
      <c r="DP1458">
        <f>IF(V1619="NA",1,0)</f>
        <v>0</v>
      </c>
      <c r="DZ1458">
        <f>IF(Y1619="NA",1,0)</f>
        <v>0</v>
      </c>
      <c r="EJ1458">
        <f>IF(AB1619="NA",1,0)</f>
        <v>0</v>
      </c>
      <c r="ET1458">
        <f>IF(T1447="NA",1,0)</f>
        <v>0</v>
      </c>
      <c r="FD1458">
        <f>IF(U1447="NA",1,0)</f>
        <v>0</v>
      </c>
      <c r="FN1458">
        <f>IF(S1447="NA",1,0)</f>
        <v>0</v>
      </c>
    </row>
    <row r="1459" spans="1:171" ht="15" customHeight="1">
      <c r="A1459" s="71"/>
      <c r="B1459" s="40"/>
      <c r="C1459" s="355"/>
      <c r="D1459" s="280"/>
      <c r="E1459" s="256"/>
      <c r="F1459" s="281"/>
      <c r="G1459" s="369" t="s">
        <v>532</v>
      </c>
      <c r="H1459" s="267"/>
      <c r="I1459" s="93"/>
      <c r="J1459" s="365" t="s">
        <v>533</v>
      </c>
      <c r="K1459" s="256"/>
      <c r="L1459" s="256"/>
      <c r="M1459" s="256"/>
      <c r="N1459" s="256"/>
      <c r="O1459" s="256"/>
      <c r="P1459" s="256"/>
      <c r="Q1459" s="256"/>
      <c r="R1459" s="281"/>
      <c r="S1459" s="220"/>
      <c r="T1459" s="220"/>
      <c r="U1459" s="220"/>
      <c r="V1459" s="220"/>
      <c r="W1459" s="220"/>
      <c r="X1459" s="220"/>
      <c r="Y1459" s="220"/>
      <c r="Z1459" s="220"/>
      <c r="AA1459" s="220"/>
      <c r="AB1459" s="220"/>
      <c r="AC1459" s="220"/>
      <c r="AD1459" s="220"/>
      <c r="AN1459">
        <f>IF(V1447="NA",1,0)</f>
        <v>0</v>
      </c>
      <c r="AX1459">
        <f>IF(Y1447="NA",1,0)</f>
        <v>0</v>
      </c>
      <c r="BH1459">
        <f>IF(AB1447="NA",1,0)</f>
        <v>0</v>
      </c>
      <c r="BR1459">
        <f>IF(G1619="NA",1,0)</f>
        <v>0</v>
      </c>
      <c r="CB1459">
        <f>IF(J1619="NA",1,0)</f>
        <v>0</v>
      </c>
      <c r="CL1459">
        <f>IF(M1619="NA",1,0)</f>
        <v>0</v>
      </c>
      <c r="CV1459">
        <f>IF(P1619="NA",1,0)</f>
        <v>0</v>
      </c>
      <c r="DF1459">
        <f>IF(S1619="NA",1,0)</f>
        <v>0</v>
      </c>
      <c r="DP1459">
        <f>IF(V1619="NA",1,0)</f>
        <v>0</v>
      </c>
      <c r="DZ1459">
        <f>IF(Y1619="NA",1,0)</f>
        <v>0</v>
      </c>
      <c r="EJ1459">
        <f>IF(AB1619="NA",1,0)</f>
        <v>0</v>
      </c>
      <c r="ET1459">
        <f>IF(T1447="NA",1,0)</f>
        <v>0</v>
      </c>
      <c r="FD1459">
        <f>IF(U1447="NA",1,0)</f>
        <v>0</v>
      </c>
      <c r="FN1459">
        <f>IF(S1447="NA",1,0)</f>
        <v>0</v>
      </c>
    </row>
    <row r="1460" spans="1:171" ht="15" customHeight="1">
      <c r="A1460" s="71"/>
      <c r="B1460" s="40"/>
      <c r="C1460" s="355"/>
      <c r="D1460" s="280"/>
      <c r="E1460" s="256"/>
      <c r="F1460" s="281"/>
      <c r="G1460" s="369" t="s">
        <v>534</v>
      </c>
      <c r="H1460" s="267"/>
      <c r="I1460" s="93"/>
      <c r="J1460" s="365" t="s">
        <v>535</v>
      </c>
      <c r="K1460" s="256"/>
      <c r="L1460" s="256"/>
      <c r="M1460" s="256"/>
      <c r="N1460" s="256"/>
      <c r="O1460" s="256"/>
      <c r="P1460" s="256"/>
      <c r="Q1460" s="256"/>
      <c r="R1460" s="281"/>
      <c r="S1460" s="220"/>
      <c r="T1460" s="220"/>
      <c r="U1460" s="220"/>
      <c r="V1460" s="220"/>
      <c r="W1460" s="220"/>
      <c r="X1460" s="220"/>
      <c r="Y1460" s="220"/>
      <c r="Z1460" s="220"/>
      <c r="AA1460" s="220"/>
      <c r="AB1460" s="220"/>
      <c r="AC1460" s="220"/>
      <c r="AD1460" s="220"/>
      <c r="AN1460">
        <f>IF(V1447="NA",1,0)</f>
        <v>0</v>
      </c>
      <c r="AX1460">
        <f>IF(Y1447="NA",1,0)</f>
        <v>0</v>
      </c>
      <c r="BH1460">
        <f>IF(AB1447="NA",1,0)</f>
        <v>0</v>
      </c>
      <c r="BR1460">
        <f>IF(G1619="NA",1,0)</f>
        <v>0</v>
      </c>
      <c r="CB1460">
        <f>IF(J1619="NA",1,0)</f>
        <v>0</v>
      </c>
      <c r="CL1460">
        <f>IF(M1619="NA",1,0)</f>
        <v>0</v>
      </c>
      <c r="CV1460">
        <f>IF(P1619="NA",1,0)</f>
        <v>0</v>
      </c>
      <c r="DF1460">
        <f>IF(S1619="NA",1,0)</f>
        <v>0</v>
      </c>
      <c r="DP1460">
        <f>IF(V1619="NA",1,0)</f>
        <v>0</v>
      </c>
      <c r="DZ1460">
        <f>IF(Y1619="NA",1,0)</f>
        <v>0</v>
      </c>
      <c r="EJ1460">
        <f>IF(AB1619="NA",1,0)</f>
        <v>0</v>
      </c>
      <c r="ET1460">
        <f>IF(T1447="NA",1,0)</f>
        <v>0</v>
      </c>
      <c r="FD1460">
        <f>IF(U1447="NA",1,0)</f>
        <v>0</v>
      </c>
      <c r="FN1460">
        <f>IF(S1447="NA",1,0)</f>
        <v>0</v>
      </c>
    </row>
    <row r="1461" spans="1:171" ht="15" customHeight="1">
      <c r="A1461" s="71"/>
      <c r="B1461" s="40"/>
      <c r="C1461" s="355"/>
      <c r="D1461" s="280"/>
      <c r="E1461" s="256"/>
      <c r="F1461" s="281"/>
      <c r="G1461" s="369" t="s">
        <v>536</v>
      </c>
      <c r="H1461" s="267"/>
      <c r="I1461" s="93"/>
      <c r="J1461" s="365" t="s">
        <v>537</v>
      </c>
      <c r="K1461" s="256"/>
      <c r="L1461" s="256"/>
      <c r="M1461" s="256"/>
      <c r="N1461" s="256"/>
      <c r="O1461" s="256"/>
      <c r="P1461" s="256"/>
      <c r="Q1461" s="256"/>
      <c r="R1461" s="281"/>
      <c r="S1461" s="220"/>
      <c r="T1461" s="220"/>
      <c r="U1461" s="220"/>
      <c r="V1461" s="220"/>
      <c r="W1461" s="220"/>
      <c r="X1461" s="220"/>
      <c r="Y1461" s="220"/>
      <c r="Z1461" s="220"/>
      <c r="AA1461" s="220"/>
      <c r="AB1461" s="220"/>
      <c r="AC1461" s="220"/>
      <c r="AD1461" s="220"/>
      <c r="AN1461">
        <f>IF(V1447="NA",1,0)</f>
        <v>0</v>
      </c>
      <c r="AX1461">
        <f>IF(Y1447="NA",1,0)</f>
        <v>0</v>
      </c>
      <c r="BH1461">
        <f>IF(AB1447="NA",1,0)</f>
        <v>0</v>
      </c>
      <c r="BR1461">
        <f>IF(G1619="NA",1,0)</f>
        <v>0</v>
      </c>
      <c r="CB1461">
        <f>IF(J1619="NA",1,0)</f>
        <v>0</v>
      </c>
      <c r="CL1461">
        <f>IF(M1619="NA",1,0)</f>
        <v>0</v>
      </c>
      <c r="CV1461">
        <f>IF(P1619="NA",1,0)</f>
        <v>0</v>
      </c>
      <c r="DF1461">
        <f>IF(S1619="NA",1,0)</f>
        <v>0</v>
      </c>
      <c r="DP1461">
        <f>IF(V1619="NA",1,0)</f>
        <v>0</v>
      </c>
      <c r="DZ1461">
        <f>IF(Y1619="NA",1,0)</f>
        <v>0</v>
      </c>
      <c r="EJ1461">
        <f>IF(AB1619="NA",1,0)</f>
        <v>0</v>
      </c>
      <c r="ET1461">
        <f>IF(T1447="NA",1,0)</f>
        <v>0</v>
      </c>
      <c r="FD1461">
        <f>IF(U1447="NA",1,0)</f>
        <v>0</v>
      </c>
      <c r="FN1461">
        <f>IF(S1447="NA",1,0)</f>
        <v>0</v>
      </c>
    </row>
    <row r="1462" spans="1:171" ht="15" customHeight="1">
      <c r="A1462" s="71"/>
      <c r="B1462" s="40"/>
      <c r="C1462" s="355"/>
      <c r="D1462" s="280"/>
      <c r="E1462" s="256"/>
      <c r="F1462" s="281"/>
      <c r="G1462" s="369" t="s">
        <v>538</v>
      </c>
      <c r="H1462" s="267"/>
      <c r="I1462" s="93"/>
      <c r="J1462" s="365" t="s">
        <v>539</v>
      </c>
      <c r="K1462" s="256"/>
      <c r="L1462" s="256"/>
      <c r="M1462" s="256"/>
      <c r="N1462" s="256"/>
      <c r="O1462" s="256"/>
      <c r="P1462" s="256"/>
      <c r="Q1462" s="256"/>
      <c r="R1462" s="281"/>
      <c r="S1462" s="220"/>
      <c r="T1462" s="220"/>
      <c r="U1462" s="220"/>
      <c r="V1462" s="220"/>
      <c r="W1462" s="220"/>
      <c r="X1462" s="220"/>
      <c r="Y1462" s="220"/>
      <c r="Z1462" s="220"/>
      <c r="AA1462" s="220"/>
      <c r="AB1462" s="220"/>
      <c r="AC1462" s="220"/>
      <c r="AD1462" s="220"/>
      <c r="AN1462">
        <f>IF(V1447="NA",1,0)</f>
        <v>0</v>
      </c>
      <c r="AX1462">
        <f>IF(Y1447="NA",1,0)</f>
        <v>0</v>
      </c>
      <c r="BH1462">
        <f>IF(AB1447="NA",1,0)</f>
        <v>0</v>
      </c>
      <c r="BR1462">
        <f>IF(G1619="NA",1,0)</f>
        <v>0</v>
      </c>
      <c r="CB1462">
        <f>IF(J1619="NA",1,0)</f>
        <v>0</v>
      </c>
      <c r="CL1462">
        <f>IF(M1619="NA",1,0)</f>
        <v>0</v>
      </c>
      <c r="CV1462">
        <f>IF(P1619="NA",1,0)</f>
        <v>0</v>
      </c>
      <c r="DF1462">
        <f>IF(S1619="NA",1,0)</f>
        <v>0</v>
      </c>
      <c r="DP1462">
        <f>IF(V1619="NA",1,0)</f>
        <v>0</v>
      </c>
      <c r="DZ1462">
        <f>IF(Y1619="NA",1,0)</f>
        <v>0</v>
      </c>
      <c r="EJ1462">
        <f>IF(AB1619="NA",1,0)</f>
        <v>0</v>
      </c>
      <c r="ET1462">
        <f>IF(T1447="NA",1,0)</f>
        <v>0</v>
      </c>
      <c r="FD1462">
        <f>IF(U1447="NA",1,0)</f>
        <v>0</v>
      </c>
      <c r="FN1462">
        <f>IF(S1447="NA",1,0)</f>
        <v>0</v>
      </c>
    </row>
    <row r="1463" spans="1:171" ht="15" customHeight="1">
      <c r="A1463" s="71"/>
      <c r="B1463" s="40"/>
      <c r="C1463" s="355"/>
      <c r="D1463" s="280"/>
      <c r="E1463" s="256"/>
      <c r="F1463" s="281"/>
      <c r="G1463" s="369" t="s">
        <v>540</v>
      </c>
      <c r="H1463" s="267"/>
      <c r="I1463" s="93"/>
      <c r="J1463" s="365" t="s">
        <v>541</v>
      </c>
      <c r="K1463" s="256"/>
      <c r="L1463" s="256"/>
      <c r="M1463" s="256"/>
      <c r="N1463" s="256"/>
      <c r="O1463" s="256"/>
      <c r="P1463" s="256"/>
      <c r="Q1463" s="256"/>
      <c r="R1463" s="281"/>
      <c r="S1463" s="220"/>
      <c r="T1463" s="220"/>
      <c r="U1463" s="220"/>
      <c r="V1463" s="220"/>
      <c r="W1463" s="220"/>
      <c r="X1463" s="220"/>
      <c r="Y1463" s="220"/>
      <c r="Z1463" s="220"/>
      <c r="AA1463" s="220"/>
      <c r="AB1463" s="220"/>
      <c r="AC1463" s="220"/>
      <c r="AD1463" s="220"/>
      <c r="AN1463">
        <f>IF(V1447="NA",1,0)</f>
        <v>0</v>
      </c>
      <c r="AX1463">
        <f>IF(Y1447="NA",1,0)</f>
        <v>0</v>
      </c>
      <c r="BH1463">
        <f>IF(AB1447="NA",1,0)</f>
        <v>0</v>
      </c>
      <c r="BR1463">
        <f>IF(G1619="NA",1,0)</f>
        <v>0</v>
      </c>
      <c r="CB1463">
        <f>IF(J1619="NA",1,0)</f>
        <v>0</v>
      </c>
      <c r="CL1463">
        <f>IF(M1619="NA",1,0)</f>
        <v>0</v>
      </c>
      <c r="CV1463">
        <f>IF(P1619="NA",1,0)</f>
        <v>0</v>
      </c>
      <c r="DF1463">
        <f>IF(S1619="NA",1,0)</f>
        <v>0</v>
      </c>
      <c r="DP1463">
        <f>IF(V1619="NA",1,0)</f>
        <v>0</v>
      </c>
      <c r="DZ1463">
        <f>IF(Y1619="NA",1,0)</f>
        <v>0</v>
      </c>
      <c r="EJ1463">
        <f>IF(AB1619="NA",1,0)</f>
        <v>0</v>
      </c>
      <c r="ET1463">
        <f>IF(T1447="NA",1,0)</f>
        <v>0</v>
      </c>
      <c r="FD1463">
        <f>IF(U1447="NA",1,0)</f>
        <v>0</v>
      </c>
      <c r="FN1463">
        <f>IF(S1447="NA",1,0)</f>
        <v>0</v>
      </c>
    </row>
    <row r="1464" spans="1:171" ht="15" customHeight="1">
      <c r="A1464" s="71"/>
      <c r="B1464" s="40"/>
      <c r="C1464" s="355"/>
      <c r="D1464" s="280"/>
      <c r="E1464" s="256"/>
      <c r="F1464" s="281"/>
      <c r="G1464" s="369" t="s">
        <v>542</v>
      </c>
      <c r="H1464" s="267"/>
      <c r="I1464" s="93"/>
      <c r="J1464" s="365" t="s">
        <v>543</v>
      </c>
      <c r="K1464" s="256"/>
      <c r="L1464" s="256"/>
      <c r="M1464" s="256"/>
      <c r="N1464" s="256"/>
      <c r="O1464" s="256"/>
      <c r="P1464" s="256"/>
      <c r="Q1464" s="256"/>
      <c r="R1464" s="281"/>
      <c r="S1464" s="220"/>
      <c r="T1464" s="220"/>
      <c r="U1464" s="220"/>
      <c r="V1464" s="220"/>
      <c r="W1464" s="220"/>
      <c r="X1464" s="220"/>
      <c r="Y1464" s="220"/>
      <c r="Z1464" s="220"/>
      <c r="AA1464" s="220"/>
      <c r="AB1464" s="220"/>
      <c r="AC1464" s="220"/>
      <c r="AD1464" s="220"/>
      <c r="AN1464">
        <f>IF(V1447="NA",1,0)</f>
        <v>0</v>
      </c>
      <c r="AO1464" t="e">
        <f>IF(V1464/V1447&gt;0.25,1,0)</f>
        <v>#DIV/0!</v>
      </c>
      <c r="AX1464">
        <f>IF(Y1447="NA",1,0)</f>
        <v>0</v>
      </c>
      <c r="AY1464" t="e">
        <f>IF(Y1464/Y1447&gt;0.25,1,0)</f>
        <v>#DIV/0!</v>
      </c>
      <c r="BH1464">
        <f>IF(AB1447="NA",1,0)</f>
        <v>0</v>
      </c>
      <c r="BI1464" t="e">
        <f>IF(AB1464/AB1447&gt;0.25,1,0)</f>
        <v>#DIV/0!</v>
      </c>
      <c r="BR1464">
        <f>IF(G1619="NA",1,0)</f>
        <v>0</v>
      </c>
      <c r="BS1464" t="e">
        <f>IF(G1636/G1619&gt;0.25,1,0)</f>
        <v>#DIV/0!</v>
      </c>
      <c r="CB1464">
        <f>IF(J1619="NA",1,0)</f>
        <v>0</v>
      </c>
      <c r="CC1464" t="e">
        <f>IF(J1636/J1619&gt;0.25,1,0)</f>
        <v>#DIV/0!</v>
      </c>
      <c r="CL1464">
        <f>IF(M1619="NA",1,0)</f>
        <v>0</v>
      </c>
      <c r="CM1464" t="e">
        <f>IF(M1636/M1619&gt;0.25,1,0)</f>
        <v>#DIV/0!</v>
      </c>
      <c r="CV1464">
        <f>IF(P1619="NA",1,0)</f>
        <v>0</v>
      </c>
      <c r="CW1464" t="e">
        <f>IF(P1636/P1619&gt;0.25,1,0)</f>
        <v>#DIV/0!</v>
      </c>
      <c r="DF1464">
        <f>IF(S1619="NA",1,0)</f>
        <v>0</v>
      </c>
      <c r="DG1464" t="e">
        <f>IF(S1636/S1619&gt;0.25,1,0)</f>
        <v>#DIV/0!</v>
      </c>
      <c r="DP1464">
        <f>IF(V1619="NA",1,0)</f>
        <v>0</v>
      </c>
      <c r="DQ1464" t="e">
        <f>IF(V1636/V1619&gt;0.25,1,0)</f>
        <v>#DIV/0!</v>
      </c>
      <c r="DZ1464">
        <f>IF(Y1619="NA",1,0)</f>
        <v>0</v>
      </c>
      <c r="EA1464" t="e">
        <f>IF(Y1636/Y1619&gt;0.25,1,0)</f>
        <v>#DIV/0!</v>
      </c>
      <c r="EJ1464">
        <f>IF(AB1619="NA",1,0)</f>
        <v>0</v>
      </c>
      <c r="EK1464" t="e">
        <f>IF(AB1636/AB1619&gt;0.25,1,0)</f>
        <v>#DIV/0!</v>
      </c>
      <c r="ET1464">
        <f>IF(T1447="NA",1,0)</f>
        <v>0</v>
      </c>
      <c r="EU1464" t="e">
        <f>IF(T1464/T1447&gt;0.25,1,0)</f>
        <v>#DIV/0!</v>
      </c>
      <c r="FD1464">
        <f>IF(U1447="NA",1,0)</f>
        <v>0</v>
      </c>
      <c r="FE1464" t="e">
        <f>IF(U1464/U1447&gt;0.25,1,0)</f>
        <v>#DIV/0!</v>
      </c>
      <c r="FN1464">
        <f>IF(S1447="NA",1,0)</f>
        <v>0</v>
      </c>
      <c r="FO1464" t="e">
        <f>IF(S1464/S1447&gt;0.25,1,0)</f>
        <v>#DIV/0!</v>
      </c>
    </row>
    <row r="1465" spans="1:171" ht="15" customHeight="1">
      <c r="A1465" s="71"/>
      <c r="B1465" s="40"/>
      <c r="C1465" s="355"/>
      <c r="D1465" s="280"/>
      <c r="E1465" s="256"/>
      <c r="F1465" s="281"/>
      <c r="G1465" s="369" t="s">
        <v>544</v>
      </c>
      <c r="H1465" s="267"/>
      <c r="I1465" s="94"/>
      <c r="J1465" s="401" t="s">
        <v>262</v>
      </c>
      <c r="K1465" s="272"/>
      <c r="L1465" s="272"/>
      <c r="M1465" s="272"/>
      <c r="N1465" s="272"/>
      <c r="O1465" s="272"/>
      <c r="P1465" s="272"/>
      <c r="Q1465" s="272"/>
      <c r="R1465" s="283"/>
      <c r="S1465" s="220"/>
      <c r="T1465" s="220"/>
      <c r="U1465" s="220"/>
      <c r="V1465" s="220"/>
      <c r="W1465" s="220"/>
      <c r="X1465" s="220"/>
      <c r="Y1465" s="220"/>
      <c r="Z1465" s="220"/>
      <c r="AA1465" s="220"/>
      <c r="AB1465" s="220"/>
      <c r="AC1465" s="220"/>
      <c r="AD1465" s="220"/>
      <c r="AN1465">
        <f>IF(V1447="NA",1,0)</f>
        <v>0</v>
      </c>
      <c r="AX1465">
        <f>IF(Y1447="NA",1,0)</f>
        <v>0</v>
      </c>
      <c r="BH1465">
        <f>IF(AB1447="NA",1,0)</f>
        <v>0</v>
      </c>
      <c r="BR1465">
        <f>IF(G1619="NA",1,0)</f>
        <v>0</v>
      </c>
      <c r="CB1465">
        <f>IF(J1619="NA",1,0)</f>
        <v>0</v>
      </c>
      <c r="CL1465">
        <f>IF(M1619="NA",1,0)</f>
        <v>0</v>
      </c>
      <c r="CV1465">
        <f>IF(P1619="NA",1,0)</f>
        <v>0</v>
      </c>
      <c r="DF1465">
        <f>IF(S1619="NA",1,0)</f>
        <v>0</v>
      </c>
      <c r="DP1465">
        <f>IF(V1619="NA",1,0)</f>
        <v>0</v>
      </c>
      <c r="DZ1465">
        <f>IF(Y1619="NA",1,0)</f>
        <v>0</v>
      </c>
      <c r="EJ1465">
        <f>IF(AB1619="NA",1,0)</f>
        <v>0</v>
      </c>
      <c r="ET1465">
        <f>IF(T1447="NA",1,0)</f>
        <v>0</v>
      </c>
      <c r="FD1465">
        <f>IF(U1447="NA",1,0)</f>
        <v>0</v>
      </c>
      <c r="FN1465">
        <f>IF(S1447="NA",1,0)</f>
        <v>0</v>
      </c>
    </row>
    <row r="1466" spans="1:171" ht="15" customHeight="1">
      <c r="A1466" s="71"/>
      <c r="B1466" s="40"/>
      <c r="C1466" s="355"/>
      <c r="D1466" s="280"/>
      <c r="E1466" s="256"/>
      <c r="F1466" s="281"/>
      <c r="G1466" s="361" t="s">
        <v>545</v>
      </c>
      <c r="H1466" s="267"/>
      <c r="I1466" s="362" t="s">
        <v>546</v>
      </c>
      <c r="J1466" s="266"/>
      <c r="K1466" s="266"/>
      <c r="L1466" s="266"/>
      <c r="M1466" s="266"/>
      <c r="N1466" s="266"/>
      <c r="O1466" s="266"/>
      <c r="P1466" s="266"/>
      <c r="Q1466" s="266"/>
      <c r="R1466" s="267"/>
      <c r="S1466" s="220"/>
      <c r="T1466" s="220"/>
      <c r="U1466" s="220"/>
      <c r="V1466" s="220"/>
      <c r="W1466" s="220"/>
      <c r="X1466" s="220"/>
      <c r="Y1466" s="220"/>
      <c r="Z1466" s="220"/>
      <c r="AA1466" s="220"/>
      <c r="AB1466" s="220"/>
      <c r="AC1466" s="220"/>
      <c r="AD1466" s="220"/>
      <c r="AM1466">
        <f>IF(OR(V1466=SUM(V1467:V1471),AND(V1466="NA",SUM(V1467:V1471)=0),AND(V1466="NS",SUM(V1467:V1471)=0)),IF(AND(V1466="NA",SUM(V1467:V1471)=0),"NA",0),1)</f>
        <v>0</v>
      </c>
      <c r="AW1466">
        <f>IF(OR(Y1466=SUM(Y1467:Y1471),AND(Y1466="NA",SUM(Y1467:Y1471)=0),AND(Y1466="NS",SUM(Y1467:Y1471)=0)),IF(AND(Y1466="NA",SUM(Y1467:Y1471)=0),"NA",0),1)</f>
        <v>0</v>
      </c>
      <c r="BG1466">
        <f>IF(OR(AB1466=SUM(AB1467:AB1471),AND(AB1466="NA",SUM(AB1467:AB1471)=0),AND(AB1466="NS",SUM(AB1467:AB1471)=0)),IF(AND(AB1466="NA",SUM(AB1467:AB1471)=0),"NA",0),1)</f>
        <v>0</v>
      </c>
      <c r="BQ1466">
        <f>IF(OR(G1638=SUM(G1639:G1643),AND(G1638="NA",SUM(G1639:G1643)=0),AND(G1638="NS",SUM(G1639:G1643)=0)),IF(AND(G1638="NA",SUM(G1639:G1643)=0),"NA",0),1)</f>
        <v>0</v>
      </c>
      <c r="CA1466">
        <f>IF(OR(J1638=SUM(J1639:J1643),AND(J1638="NA",SUM(J1639:J1643)=0),AND(J1638="NS",SUM(J1639:J1643)=0)),IF(AND(J1638="NA",SUM(J1639:J1643)=0),"NA",0),1)</f>
        <v>0</v>
      </c>
      <c r="CK1466">
        <f>IF(OR(M1638=SUM(M1639:M1643),AND(M1638="NA",SUM(M1639:M1643)=0),AND(M1638="NS",SUM(M1639:M1643)=0)),IF(AND(M1638="NA",SUM(M1639:M1643)=0),"NA",0),1)</f>
        <v>0</v>
      </c>
      <c r="CU1466">
        <f>IF(OR(P1638=SUM(P1639:P1643),AND(P1638="NA",SUM(P1639:P1643)=0),AND(P1638="NS",SUM(P1639:P1643)=0)),IF(AND(P1638="NA",SUM(P1639:P1643)=0),"NA",0),1)</f>
        <v>0</v>
      </c>
      <c r="DE1466">
        <f>IF(OR(S1638=SUM(S1639:S1643),AND(S1638="NA",SUM(S1639:S1643)=0),AND(S1638="NS",SUM(S1639:S1643)=0)),IF(AND(S1638="NA",SUM(S1639:S1643)=0),"NA",0),1)</f>
        <v>0</v>
      </c>
      <c r="DO1466">
        <f>IF(OR(V1638=SUM(V1639:V1643),AND(V1638="NA",SUM(V1639:V1643)=0),AND(V1638="NS",SUM(V1639:V1643)=0)),IF(AND(V1638="NA",SUM(V1639:V1643)=0),"NA",0),1)</f>
        <v>0</v>
      </c>
      <c r="DY1466">
        <f>IF(OR(Y1638=SUM(Y1639:Y1643),AND(Y1638="NA",SUM(Y1639:Y1643)=0),AND(Y1638="NS",SUM(Y1639:Y1643)=0)),IF(AND(Y1638="NA",SUM(Y1639:Y1643)=0),"NA",0),1)</f>
        <v>0</v>
      </c>
      <c r="EI1466">
        <f>IF(OR(AB1638=SUM(AB1639:AB1643),AND(AB1638="NA",SUM(AB1639:AB1643)=0),AND(AB1638="NS",SUM(AB1639:AB1643)=0)),IF(AND(AB1638="NA",SUM(AB1639:AB1643)=0),"NA",0),1)</f>
        <v>0</v>
      </c>
      <c r="ES1466">
        <f>IF(OR(T1466=SUM(T1467:T1471),AND(T1466="NA",SUM(T1467:T1471)=0),AND(T1466="NS",SUM(T1467:T1471)=0)),IF(AND(T1466="NA",SUM(T1467:T1471)=0),"NA",0),1)</f>
        <v>0</v>
      </c>
      <c r="FC1466">
        <f>IF(OR(U1466=SUM(U1467:U1471),AND(U1466="NA",SUM(U1467:U1471)=0),AND(U1466="NS",SUM(U1467:U1471)=0)),IF(AND(U1466="NA",SUM(U1467:U1471)=0),"NA",0),1)</f>
        <v>0</v>
      </c>
      <c r="FM1466">
        <f>IF(OR(S1466=SUM(S1467:S1471),AND(S1466="NA",SUM(S1467:S1471)=0),AND(S1466="NS",SUM(S1467:S1471)=0)),IF(AND(S1466="NA",SUM(S1467:S1471)=0),"NA",0),1)</f>
        <v>0</v>
      </c>
    </row>
    <row r="1467" spans="1:171" ht="15" customHeight="1">
      <c r="A1467" s="71"/>
      <c r="B1467" s="40"/>
      <c r="C1467" s="355"/>
      <c r="D1467" s="280"/>
      <c r="E1467" s="256"/>
      <c r="F1467" s="281"/>
      <c r="G1467" s="350" t="s">
        <v>547</v>
      </c>
      <c r="H1467" s="267"/>
      <c r="I1467" s="92"/>
      <c r="J1467" s="366" t="s">
        <v>548</v>
      </c>
      <c r="K1467" s="278"/>
      <c r="L1467" s="278"/>
      <c r="M1467" s="278"/>
      <c r="N1467" s="278"/>
      <c r="O1467" s="278"/>
      <c r="P1467" s="278"/>
      <c r="Q1467" s="278"/>
      <c r="R1467" s="279"/>
      <c r="S1467" s="220"/>
      <c r="T1467" s="220"/>
      <c r="U1467" s="220"/>
      <c r="V1467" s="220"/>
      <c r="W1467" s="220"/>
      <c r="X1467" s="220"/>
      <c r="Y1467" s="220"/>
      <c r="Z1467" s="220"/>
      <c r="AA1467" s="220"/>
      <c r="AB1467" s="220"/>
      <c r="AC1467" s="220"/>
      <c r="AD1467" s="220"/>
      <c r="AN1467">
        <f>IF(V1466="NA",1,0)</f>
        <v>0</v>
      </c>
      <c r="AX1467">
        <f>IF(Y1466="NA",1,0)</f>
        <v>0</v>
      </c>
      <c r="BH1467">
        <f>IF(AB1466="NA",1,0)</f>
        <v>0</v>
      </c>
      <c r="BR1467">
        <f>IF(G1638="NA",1,0)</f>
        <v>0</v>
      </c>
      <c r="CB1467">
        <f>IF(J1638="NA",1,0)</f>
        <v>0</v>
      </c>
      <c r="CL1467">
        <f>IF(M1638="NA",1,0)</f>
        <v>0</v>
      </c>
      <c r="CV1467">
        <f>IF(P1638="NA",1,0)</f>
        <v>0</v>
      </c>
      <c r="DF1467">
        <f>IF(S1638="NA",1,0)</f>
        <v>0</v>
      </c>
      <c r="DP1467">
        <f>IF(V1638="NA",1,0)</f>
        <v>0</v>
      </c>
      <c r="DZ1467">
        <f>IF(Y1638="NA",1,0)</f>
        <v>0</v>
      </c>
      <c r="EJ1467">
        <f>IF(AB1638="NA",1,0)</f>
        <v>0</v>
      </c>
      <c r="ET1467">
        <f>IF(T1466="NA",1,0)</f>
        <v>0</v>
      </c>
      <c r="FD1467">
        <f>IF(U1466="NA",1,0)</f>
        <v>0</v>
      </c>
      <c r="FN1467">
        <f>IF(S1466="NA",1,0)</f>
        <v>0</v>
      </c>
    </row>
    <row r="1468" spans="1:171" ht="24" customHeight="1">
      <c r="A1468" s="71"/>
      <c r="B1468" s="40"/>
      <c r="C1468" s="355"/>
      <c r="D1468" s="280"/>
      <c r="E1468" s="256"/>
      <c r="F1468" s="281"/>
      <c r="G1468" s="350" t="s">
        <v>549</v>
      </c>
      <c r="H1468" s="267"/>
      <c r="I1468" s="93"/>
      <c r="J1468" s="365" t="s">
        <v>550</v>
      </c>
      <c r="K1468" s="256"/>
      <c r="L1468" s="256"/>
      <c r="M1468" s="256"/>
      <c r="N1468" s="256"/>
      <c r="O1468" s="256"/>
      <c r="P1468" s="256"/>
      <c r="Q1468" s="256"/>
      <c r="R1468" s="281"/>
      <c r="S1468" s="220"/>
      <c r="T1468" s="220"/>
      <c r="U1468" s="220"/>
      <c r="V1468" s="220"/>
      <c r="W1468" s="220"/>
      <c r="X1468" s="220"/>
      <c r="Y1468" s="220"/>
      <c r="Z1468" s="220"/>
      <c r="AA1468" s="220"/>
      <c r="AB1468" s="220"/>
      <c r="AC1468" s="220"/>
      <c r="AD1468" s="220"/>
      <c r="AN1468">
        <f>IF(V1466="NA",1,0)</f>
        <v>0</v>
      </c>
      <c r="AX1468">
        <f>IF(Y1466="NA",1,0)</f>
        <v>0</v>
      </c>
      <c r="BH1468">
        <f>IF(AB1466="NA",1,0)</f>
        <v>0</v>
      </c>
      <c r="BR1468">
        <f>IF(G1638="NA",1,0)</f>
        <v>0</v>
      </c>
      <c r="CB1468">
        <f>IF(J1638="NA",1,0)</f>
        <v>0</v>
      </c>
      <c r="CL1468">
        <f>IF(M1638="NA",1,0)</f>
        <v>0</v>
      </c>
      <c r="CV1468">
        <f>IF(P1638="NA",1,0)</f>
        <v>0</v>
      </c>
      <c r="DF1468">
        <f>IF(S1638="NA",1,0)</f>
        <v>0</v>
      </c>
      <c r="DP1468">
        <f>IF(V1638="NA",1,0)</f>
        <v>0</v>
      </c>
      <c r="DZ1468">
        <f>IF(Y1638="NA",1,0)</f>
        <v>0</v>
      </c>
      <c r="EJ1468">
        <f>IF(AB1638="NA",1,0)</f>
        <v>0</v>
      </c>
      <c r="ET1468">
        <f>IF(T1466="NA",1,0)</f>
        <v>0</v>
      </c>
      <c r="FD1468">
        <f>IF(U1466="NA",1,0)</f>
        <v>0</v>
      </c>
      <c r="FN1468">
        <f>IF(S1466="NA",1,0)</f>
        <v>0</v>
      </c>
    </row>
    <row r="1469" spans="1:171" ht="24" customHeight="1">
      <c r="A1469" s="71"/>
      <c r="B1469" s="40"/>
      <c r="C1469" s="355"/>
      <c r="D1469" s="280"/>
      <c r="E1469" s="256"/>
      <c r="F1469" s="281"/>
      <c r="G1469" s="350" t="s">
        <v>551</v>
      </c>
      <c r="H1469" s="267"/>
      <c r="I1469" s="93"/>
      <c r="J1469" s="365" t="s">
        <v>552</v>
      </c>
      <c r="K1469" s="256"/>
      <c r="L1469" s="256"/>
      <c r="M1469" s="256"/>
      <c r="N1469" s="256"/>
      <c r="O1469" s="256"/>
      <c r="P1469" s="256"/>
      <c r="Q1469" s="256"/>
      <c r="R1469" s="281"/>
      <c r="S1469" s="220"/>
      <c r="T1469" s="220"/>
      <c r="U1469" s="220"/>
      <c r="V1469" s="220"/>
      <c r="W1469" s="220"/>
      <c r="X1469" s="220"/>
      <c r="Y1469" s="220"/>
      <c r="Z1469" s="220"/>
      <c r="AA1469" s="220"/>
      <c r="AB1469" s="220"/>
      <c r="AC1469" s="220"/>
      <c r="AD1469" s="220"/>
      <c r="AN1469">
        <f>IF(V1466="NA",1,0)</f>
        <v>0</v>
      </c>
      <c r="AX1469">
        <f>IF(Y1466="NA",1,0)</f>
        <v>0</v>
      </c>
      <c r="BH1469">
        <f>IF(AB1466="NA",1,0)</f>
        <v>0</v>
      </c>
      <c r="BR1469">
        <f>IF(G1638="NA",1,0)</f>
        <v>0</v>
      </c>
      <c r="CB1469">
        <f>IF(J1638="NA",1,0)</f>
        <v>0</v>
      </c>
      <c r="CL1469">
        <f>IF(M1638="NA",1,0)</f>
        <v>0</v>
      </c>
      <c r="CV1469">
        <f>IF(P1638="NA",1,0)</f>
        <v>0</v>
      </c>
      <c r="DF1469">
        <f>IF(S1638="NA",1,0)</f>
        <v>0</v>
      </c>
      <c r="DP1469">
        <f>IF(V1638="NA",1,0)</f>
        <v>0</v>
      </c>
      <c r="DZ1469">
        <f>IF(Y1638="NA",1,0)</f>
        <v>0</v>
      </c>
      <c r="EJ1469">
        <f>IF(AB1638="NA",1,0)</f>
        <v>0</v>
      </c>
      <c r="ET1469">
        <f>IF(T1466="NA",1,0)</f>
        <v>0</v>
      </c>
      <c r="FD1469">
        <f>IF(U1466="NA",1,0)</f>
        <v>0</v>
      </c>
      <c r="FN1469">
        <f>IF(S1466="NA",1,0)</f>
        <v>0</v>
      </c>
    </row>
    <row r="1470" spans="1:171" ht="24" customHeight="1">
      <c r="A1470" s="71"/>
      <c r="B1470" s="40"/>
      <c r="C1470" s="355"/>
      <c r="D1470" s="280"/>
      <c r="E1470" s="256"/>
      <c r="F1470" s="281"/>
      <c r="G1470" s="350" t="s">
        <v>553</v>
      </c>
      <c r="H1470" s="267"/>
      <c r="I1470" s="93"/>
      <c r="J1470" s="365" t="s">
        <v>554</v>
      </c>
      <c r="K1470" s="256"/>
      <c r="L1470" s="256"/>
      <c r="M1470" s="256"/>
      <c r="N1470" s="256"/>
      <c r="O1470" s="256"/>
      <c r="P1470" s="256"/>
      <c r="Q1470" s="256"/>
      <c r="R1470" s="281"/>
      <c r="S1470" s="220"/>
      <c r="T1470" s="220"/>
      <c r="U1470" s="220"/>
      <c r="V1470" s="220"/>
      <c r="W1470" s="220"/>
      <c r="X1470" s="220"/>
      <c r="Y1470" s="220"/>
      <c r="Z1470" s="220"/>
      <c r="AA1470" s="220"/>
      <c r="AB1470" s="220"/>
      <c r="AC1470" s="220"/>
      <c r="AD1470" s="220"/>
      <c r="AN1470">
        <f>IF(V1466="NA",1,0)</f>
        <v>0</v>
      </c>
      <c r="AO1470" t="e">
        <f>IF(V1470/V1466&gt;0.25,1,0)</f>
        <v>#DIV/0!</v>
      </c>
      <c r="AX1470">
        <f>IF(Y1466="NA",1,0)</f>
        <v>0</v>
      </c>
      <c r="AY1470" t="e">
        <f>IF(Y1470/Y1466&gt;0.25,1,0)</f>
        <v>#DIV/0!</v>
      </c>
      <c r="BH1470">
        <f>IF(AB1466="NA",1,0)</f>
        <v>0</v>
      </c>
      <c r="BI1470" t="e">
        <f>IF(AB1470/AB1466&gt;0.25,1,0)</f>
        <v>#DIV/0!</v>
      </c>
      <c r="BR1470">
        <f>IF(G1638="NA",1,0)</f>
        <v>0</v>
      </c>
      <c r="BS1470" t="e">
        <f>IF(G1642/G1638&gt;0.25,1,0)</f>
        <v>#DIV/0!</v>
      </c>
      <c r="CB1470">
        <f>IF(J1638="NA",1,0)</f>
        <v>0</v>
      </c>
      <c r="CC1470" t="e">
        <f>IF(J1642/J1638&gt;0.25,1,0)</f>
        <v>#DIV/0!</v>
      </c>
      <c r="CL1470">
        <f>IF(M1638="NA",1,0)</f>
        <v>0</v>
      </c>
      <c r="CM1470" t="e">
        <f>IF(M1642/M1638&gt;0.25,1,0)</f>
        <v>#DIV/0!</v>
      </c>
      <c r="CV1470">
        <f>IF(P1638="NA",1,0)</f>
        <v>0</v>
      </c>
      <c r="CW1470" t="e">
        <f>IF(P1642/P1638&gt;0.25,1,0)</f>
        <v>#DIV/0!</v>
      </c>
      <c r="DF1470">
        <f>IF(S1638="NA",1,0)</f>
        <v>0</v>
      </c>
      <c r="DG1470" t="e">
        <f>IF(S1642/S1638&gt;0.25,1,0)</f>
        <v>#DIV/0!</v>
      </c>
      <c r="DP1470">
        <f>IF(V1638="NA",1,0)</f>
        <v>0</v>
      </c>
      <c r="DQ1470" t="e">
        <f>IF(V1642/V1638&gt;0.25,1,0)</f>
        <v>#DIV/0!</v>
      </c>
      <c r="DZ1470">
        <f>IF(Y1638="NA",1,0)</f>
        <v>0</v>
      </c>
      <c r="EA1470" t="e">
        <f>IF(Y1642/Y1638&gt;0.25,1,0)</f>
        <v>#DIV/0!</v>
      </c>
      <c r="EJ1470">
        <f>IF(AB1638="NA",1,0)</f>
        <v>0</v>
      </c>
      <c r="EK1470" t="e">
        <f>IF(AB1642/AB1638&gt;0.25,1,0)</f>
        <v>#DIV/0!</v>
      </c>
      <c r="ET1470">
        <f>IF(T1466="NA",1,0)</f>
        <v>0</v>
      </c>
      <c r="EU1470" t="e">
        <f>IF(T1470/T1466&gt;0.25,1,0)</f>
        <v>#DIV/0!</v>
      </c>
      <c r="FD1470">
        <f>IF(U1466="NA",1,0)</f>
        <v>0</v>
      </c>
      <c r="FE1470" t="e">
        <f>IF(U1470/U1466&gt;0.25,1,0)</f>
        <v>#DIV/0!</v>
      </c>
      <c r="FN1470">
        <f>IF(S1466="NA",1,0)</f>
        <v>0</v>
      </c>
      <c r="FO1470" t="e">
        <f>IF(S1470/S1466&gt;0.25,1,0)</f>
        <v>#DIV/0!</v>
      </c>
    </row>
    <row r="1471" spans="1:171" ht="15" customHeight="1">
      <c r="A1471" s="71"/>
      <c r="B1471" s="40"/>
      <c r="C1471" s="355"/>
      <c r="D1471" s="280"/>
      <c r="E1471" s="256"/>
      <c r="F1471" s="281"/>
      <c r="G1471" s="350" t="s">
        <v>555</v>
      </c>
      <c r="H1471" s="267"/>
      <c r="I1471" s="94"/>
      <c r="J1471" s="401" t="s">
        <v>262</v>
      </c>
      <c r="K1471" s="272"/>
      <c r="L1471" s="272"/>
      <c r="M1471" s="272"/>
      <c r="N1471" s="272"/>
      <c r="O1471" s="272"/>
      <c r="P1471" s="272"/>
      <c r="Q1471" s="272"/>
      <c r="R1471" s="283"/>
      <c r="S1471" s="220"/>
      <c r="T1471" s="220"/>
      <c r="U1471" s="220"/>
      <c r="V1471" s="220"/>
      <c r="W1471" s="220"/>
      <c r="X1471" s="220"/>
      <c r="Y1471" s="220"/>
      <c r="Z1471" s="220"/>
      <c r="AA1471" s="220"/>
      <c r="AB1471" s="220"/>
      <c r="AC1471" s="220"/>
      <c r="AD1471" s="220"/>
      <c r="AN1471">
        <f>IF(V1466="NA",1,0)</f>
        <v>0</v>
      </c>
      <c r="AX1471">
        <f>IF(Y1466="NA",1,0)</f>
        <v>0</v>
      </c>
      <c r="BH1471">
        <f>IF(AB1466="NA",1,0)</f>
        <v>0</v>
      </c>
      <c r="BR1471">
        <f>IF(G1638="NA",1,0)</f>
        <v>0</v>
      </c>
      <c r="CB1471">
        <f>IF(J1638="NA",1,0)</f>
        <v>0</v>
      </c>
      <c r="CL1471">
        <f>IF(M1638="NA",1,0)</f>
        <v>0</v>
      </c>
      <c r="CV1471">
        <f>IF(P1638="NA",1,0)</f>
        <v>0</v>
      </c>
      <c r="DF1471">
        <f>IF(S1638="NA",1,0)</f>
        <v>0</v>
      </c>
      <c r="DP1471">
        <f>IF(V1638="NA",1,0)</f>
        <v>0</v>
      </c>
      <c r="DZ1471">
        <f>IF(Y1638="NA",1,0)</f>
        <v>0</v>
      </c>
      <c r="EJ1471">
        <f>IF(AB1638="NA",1,0)</f>
        <v>0</v>
      </c>
      <c r="ET1471">
        <f>IF(T1466="NA",1,0)</f>
        <v>0</v>
      </c>
      <c r="FD1471">
        <f>IF(U1466="NA",1,0)</f>
        <v>0</v>
      </c>
      <c r="FN1471">
        <f>IF(S1466="NA",1,0)</f>
        <v>0</v>
      </c>
    </row>
    <row r="1472" spans="1:171" ht="15" customHeight="1">
      <c r="A1472" s="71"/>
      <c r="B1472" s="40"/>
      <c r="C1472" s="355"/>
      <c r="D1472" s="280"/>
      <c r="E1472" s="256"/>
      <c r="F1472" s="281"/>
      <c r="G1472" s="361" t="s">
        <v>556</v>
      </c>
      <c r="H1472" s="267"/>
      <c r="I1472" s="362" t="s">
        <v>557</v>
      </c>
      <c r="J1472" s="266"/>
      <c r="K1472" s="266"/>
      <c r="L1472" s="266"/>
      <c r="M1472" s="266"/>
      <c r="N1472" s="266"/>
      <c r="O1472" s="266"/>
      <c r="P1472" s="266"/>
      <c r="Q1472" s="266"/>
      <c r="R1472" s="267"/>
      <c r="S1472" s="220"/>
      <c r="T1472" s="220"/>
      <c r="U1472" s="220"/>
      <c r="V1472" s="220"/>
      <c r="W1472" s="220"/>
      <c r="X1472" s="220"/>
      <c r="Y1472" s="220"/>
      <c r="Z1472" s="220"/>
      <c r="AA1472" s="220"/>
      <c r="AB1472" s="220"/>
      <c r="AC1472" s="220"/>
      <c r="AD1472" s="220"/>
    </row>
    <row r="1473" spans="1:171" ht="15" customHeight="1">
      <c r="A1473" s="71"/>
      <c r="B1473" s="40"/>
      <c r="C1473" s="355"/>
      <c r="D1473" s="280"/>
      <c r="E1473" s="256"/>
      <c r="F1473" s="281"/>
      <c r="G1473" s="361" t="s">
        <v>558</v>
      </c>
      <c r="H1473" s="267"/>
      <c r="I1473" s="362" t="s">
        <v>559</v>
      </c>
      <c r="J1473" s="266"/>
      <c r="K1473" s="266"/>
      <c r="L1473" s="266"/>
      <c r="M1473" s="266"/>
      <c r="N1473" s="266"/>
      <c r="O1473" s="266"/>
      <c r="P1473" s="266"/>
      <c r="Q1473" s="266"/>
      <c r="R1473" s="267"/>
      <c r="S1473" s="220"/>
      <c r="T1473" s="220"/>
      <c r="U1473" s="220"/>
      <c r="V1473" s="220"/>
      <c r="W1473" s="220"/>
      <c r="X1473" s="220"/>
      <c r="Y1473" s="220"/>
      <c r="Z1473" s="220"/>
      <c r="AA1473" s="220"/>
      <c r="AB1473" s="220"/>
      <c r="AC1473" s="220"/>
      <c r="AD1473" s="220"/>
    </row>
    <row r="1474" spans="1:171" ht="15" customHeight="1">
      <c r="A1474" s="71"/>
      <c r="B1474" s="40"/>
      <c r="C1474" s="355"/>
      <c r="D1474" s="280"/>
      <c r="E1474" s="256"/>
      <c r="F1474" s="281"/>
      <c r="G1474" s="361" t="s">
        <v>560</v>
      </c>
      <c r="H1474" s="267"/>
      <c r="I1474" s="362" t="s">
        <v>561</v>
      </c>
      <c r="J1474" s="266"/>
      <c r="K1474" s="266"/>
      <c r="L1474" s="266"/>
      <c r="M1474" s="266"/>
      <c r="N1474" s="266"/>
      <c r="O1474" s="266"/>
      <c r="P1474" s="266"/>
      <c r="Q1474" s="266"/>
      <c r="R1474" s="267"/>
      <c r="S1474" s="220"/>
      <c r="T1474" s="220"/>
      <c r="U1474" s="220"/>
      <c r="V1474" s="220"/>
      <c r="W1474" s="220"/>
      <c r="X1474" s="220"/>
      <c r="Y1474" s="220"/>
      <c r="Z1474" s="220"/>
      <c r="AA1474" s="220"/>
      <c r="AB1474" s="220"/>
      <c r="AC1474" s="220"/>
      <c r="AD1474" s="220"/>
      <c r="AM1474">
        <f>IF(OR(V1474=SUM(V1475:V1477),AND(V1474="NA",SUM(V1475:V1477)=0),AND(V1474="NS",SUM(V1475:V1477)=0)),IF(AND(V1474="NA",SUM(V1475:V1477)=0),"NA",0),1)</f>
        <v>0</v>
      </c>
      <c r="AW1474">
        <f>IF(OR(Y1474=SUM(Y1475:Y1477),AND(Y1474="NA",SUM(Y1475:Y1477)=0),AND(Y1474="NS",SUM(Y1475:Y1477)=0)),IF(AND(Y1474="NA",SUM(Y1475:Y1477)=0),"NA",0),1)</f>
        <v>0</v>
      </c>
      <c r="BG1474">
        <f>IF(OR(AB1474=SUM(AB1475:AB1477),AND(AB1474="NA",SUM(AB1475:AB1477)=0),AND(AB1474="NS",SUM(AB1475:AB1477)=0)),IF(AND(AB1474="NA",SUM(AB1475:AB1477)=0),"NA",0),1)</f>
        <v>0</v>
      </c>
      <c r="BQ1474">
        <f>IF(OR(G1646=SUM(G1647:G1649),AND(G1646="NA",SUM(G1647:G1649)=0),AND(G1646="NS",SUM(G1647:G1649)=0)),IF(AND(G1646="NA",SUM(G1647:G1649)=0),"NA",0),1)</f>
        <v>0</v>
      </c>
      <c r="CA1474">
        <f>IF(OR(J1646=SUM(J1647:J1649),AND(J1646="NA",SUM(J1647:J1649)=0),AND(J1646="NS",SUM(J1647:J1649)=0)),IF(AND(J1646="NA",SUM(J1647:J1649)=0),"NA",0),1)</f>
        <v>0</v>
      </c>
      <c r="CK1474">
        <f>IF(OR(M1646=SUM(M1647:M1649),AND(M1646="NA",SUM(M1647:M1649)=0),AND(M1646="NS",SUM(M1647:M1649)=0)),IF(AND(M1646="NA",SUM(M1647:M1649)=0),"NA",0),1)</f>
        <v>0</v>
      </c>
      <c r="CU1474">
        <f>IF(OR(P1646=SUM(P1647:P1649),AND(P1646="NA",SUM(P1647:P1649)=0),AND(P1646="NS",SUM(P1647:P1649)=0)),IF(AND(P1646="NA",SUM(P1647:P1649)=0),"NA",0),1)</f>
        <v>0</v>
      </c>
      <c r="DE1474">
        <f>IF(OR(S1646=SUM(S1647:S1649),AND(S1646="NA",SUM(S1647:S1649)=0),AND(S1646="NS",SUM(S1647:S1649)=0)),IF(AND(S1646="NA",SUM(S1647:S1649)=0),"NA",0),1)</f>
        <v>0</v>
      </c>
      <c r="DO1474">
        <f>IF(OR(V1646=SUM(V1647:V1649),AND(V1646="NA",SUM(V1647:V1649)=0),AND(V1646="NS",SUM(V1647:V1649)=0)),IF(AND(V1646="NA",SUM(V1647:V1649)=0),"NA",0),1)</f>
        <v>0</v>
      </c>
      <c r="DY1474">
        <f>IF(OR(Y1646=SUM(Y1647:Y1649),AND(Y1646="NA",SUM(Y1647:Y1649)=0),AND(Y1646="NS",SUM(Y1647:Y1649)=0)),IF(AND(Y1646="NA",SUM(Y1647:Y1649)=0),"NA",0),1)</f>
        <v>0</v>
      </c>
      <c r="EI1474">
        <f>IF(OR(AB1646=SUM(AB1647:AB1649),AND(AB1646="NA",SUM(AB1647:AB1649)=0),AND(AB1646="NS",SUM(AB1647:AB1649)=0)),IF(AND(AB1646="NA",SUM(AB1647:AB1649)=0),"NA",0),1)</f>
        <v>0</v>
      </c>
      <c r="ES1474">
        <f>IF(OR(T1474=SUM(T1475:T1477),AND(T1474="NA",SUM(T1475:T1477)=0),AND(T1474="NS",SUM(T1475:T1477)=0)),IF(AND(T1474="NA",SUM(T1475:T1477)=0),"NA",0),1)</f>
        <v>0</v>
      </c>
      <c r="FC1474">
        <f>IF(OR(U1474=SUM(U1475:U1477),AND(U1474="NA",SUM(U1475:U1477)=0),AND(U1474="NS",SUM(U1475:U1477)=0)),IF(AND(U1474="NA",SUM(U1475:U1477)=0),"NA",0),1)</f>
        <v>0</v>
      </c>
      <c r="FM1474">
        <f>IF(OR(S1474=SUM(S1475:S1477),AND(S1474="NA",SUM(S1475:S1477)=0),AND(S1474="NS",SUM(S1475:S1477)=0)),IF(AND(S1474="NA",SUM(S1475:S1477)=0),"NA",0),1)</f>
        <v>0</v>
      </c>
    </row>
    <row r="1475" spans="1:171" ht="36" customHeight="1">
      <c r="A1475" s="71"/>
      <c r="B1475" s="40"/>
      <c r="C1475" s="355"/>
      <c r="D1475" s="280"/>
      <c r="E1475" s="256"/>
      <c r="F1475" s="281"/>
      <c r="G1475" s="369" t="s">
        <v>562</v>
      </c>
      <c r="H1475" s="267"/>
      <c r="I1475" s="92"/>
      <c r="J1475" s="366" t="s">
        <v>563</v>
      </c>
      <c r="K1475" s="278"/>
      <c r="L1475" s="278"/>
      <c r="M1475" s="278"/>
      <c r="N1475" s="278"/>
      <c r="O1475" s="278"/>
      <c r="P1475" s="278"/>
      <c r="Q1475" s="278"/>
      <c r="R1475" s="279"/>
      <c r="S1475" s="220"/>
      <c r="T1475" s="220"/>
      <c r="U1475" s="220"/>
      <c r="V1475" s="220"/>
      <c r="W1475" s="220"/>
      <c r="X1475" s="220"/>
      <c r="Y1475" s="220"/>
      <c r="Z1475" s="220"/>
      <c r="AA1475" s="220"/>
      <c r="AB1475" s="220"/>
      <c r="AC1475" s="220"/>
      <c r="AD1475" s="220"/>
      <c r="AN1475">
        <f>IF(V1474="NA",1,0)</f>
        <v>0</v>
      </c>
      <c r="AX1475">
        <f>IF(Y1474="NA",1,0)</f>
        <v>0</v>
      </c>
      <c r="BH1475">
        <f>IF(AB1474="NA",1,0)</f>
        <v>0</v>
      </c>
      <c r="BR1475">
        <f>IF(G1646="NA",1,0)</f>
        <v>0</v>
      </c>
      <c r="CB1475">
        <f>IF(J1646="NA",1,0)</f>
        <v>0</v>
      </c>
      <c r="CL1475">
        <f>IF(M1646="NA",1,0)</f>
        <v>0</v>
      </c>
      <c r="CV1475">
        <f>IF(P1646="NA",1,0)</f>
        <v>0</v>
      </c>
      <c r="DF1475">
        <f>IF(S1646="NA",1,0)</f>
        <v>0</v>
      </c>
      <c r="DP1475">
        <f>IF(V1646="NA",1,0)</f>
        <v>0</v>
      </c>
      <c r="DZ1475">
        <f>IF(Y1646="NA",1,0)</f>
        <v>0</v>
      </c>
      <c r="EJ1475">
        <f>IF(AB1646="NA",1,0)</f>
        <v>0</v>
      </c>
      <c r="ET1475">
        <f>IF(T1474="NA",1,0)</f>
        <v>0</v>
      </c>
      <c r="FD1475">
        <f>IF(U1474="NA",1,0)</f>
        <v>0</v>
      </c>
      <c r="FN1475">
        <f>IF(S1474="NA",1,0)</f>
        <v>0</v>
      </c>
    </row>
    <row r="1476" spans="1:171" ht="15" customHeight="1">
      <c r="A1476" s="71"/>
      <c r="B1476" s="40"/>
      <c r="C1476" s="355"/>
      <c r="D1476" s="280"/>
      <c r="E1476" s="256"/>
      <c r="F1476" s="281"/>
      <c r="G1476" s="369" t="s">
        <v>564</v>
      </c>
      <c r="H1476" s="267"/>
      <c r="I1476" s="93"/>
      <c r="J1476" s="365" t="s">
        <v>565</v>
      </c>
      <c r="K1476" s="256"/>
      <c r="L1476" s="256"/>
      <c r="M1476" s="256"/>
      <c r="N1476" s="256"/>
      <c r="O1476" s="256"/>
      <c r="P1476" s="256"/>
      <c r="Q1476" s="256"/>
      <c r="R1476" s="281"/>
      <c r="S1476" s="220"/>
      <c r="T1476" s="220"/>
      <c r="U1476" s="220"/>
      <c r="V1476" s="220"/>
      <c r="W1476" s="220"/>
      <c r="X1476" s="220"/>
      <c r="Y1476" s="220"/>
      <c r="Z1476" s="220"/>
      <c r="AA1476" s="220"/>
      <c r="AB1476" s="220"/>
      <c r="AC1476" s="220"/>
      <c r="AD1476" s="220"/>
      <c r="AN1476">
        <f>IF(V1474="NA",1,0)</f>
        <v>0</v>
      </c>
      <c r="AO1476" t="e">
        <f>IF(V1476/V1474&gt;0.25,1,0)</f>
        <v>#DIV/0!</v>
      </c>
      <c r="AX1476">
        <f>IF(Y1474="NA",1,0)</f>
        <v>0</v>
      </c>
      <c r="AY1476" t="e">
        <f>IF(Y1476/Y1474&gt;0.25,1,0)</f>
        <v>#DIV/0!</v>
      </c>
      <c r="BH1476">
        <f>IF(AB1474="NA",1,0)</f>
        <v>0</v>
      </c>
      <c r="BI1476" t="e">
        <f>IF(AB1476/AB1474&gt;0.25,1,0)</f>
        <v>#DIV/0!</v>
      </c>
      <c r="BR1476">
        <f>IF(G1646="NA",1,0)</f>
        <v>0</v>
      </c>
      <c r="BS1476" t="e">
        <f>IF(G1648/G1646&gt;0.25,1,0)</f>
        <v>#DIV/0!</v>
      </c>
      <c r="CB1476">
        <f>IF(J1646="NA",1,0)</f>
        <v>0</v>
      </c>
      <c r="CC1476" t="e">
        <f>IF(J1648/J1646&gt;0.25,1,0)</f>
        <v>#DIV/0!</v>
      </c>
      <c r="CL1476">
        <f>IF(M1646="NA",1,0)</f>
        <v>0</v>
      </c>
      <c r="CM1476" t="e">
        <f>IF(M1648/M1646&gt;0.25,1,0)</f>
        <v>#DIV/0!</v>
      </c>
      <c r="CV1476">
        <f>IF(P1646="NA",1,0)</f>
        <v>0</v>
      </c>
      <c r="CW1476" t="e">
        <f>IF(P1648/P1646&gt;0.25,1,0)</f>
        <v>#DIV/0!</v>
      </c>
      <c r="DF1476">
        <f>IF(S1646="NA",1,0)</f>
        <v>0</v>
      </c>
      <c r="DG1476" t="e">
        <f>IF(S1648/S1646&gt;0.25,1,0)</f>
        <v>#DIV/0!</v>
      </c>
      <c r="DP1476">
        <f>IF(V1646="NA",1,0)</f>
        <v>0</v>
      </c>
      <c r="DQ1476" t="e">
        <f>IF(V1648/V1646&gt;0.25,1,0)</f>
        <v>#DIV/0!</v>
      </c>
      <c r="DZ1476">
        <f>IF(Y1646="NA",1,0)</f>
        <v>0</v>
      </c>
      <c r="EA1476" t="e">
        <f>IF(Y1648/Y1646&gt;0.25,1,0)</f>
        <v>#DIV/0!</v>
      </c>
      <c r="EJ1476">
        <f>IF(AB1646="NA",1,0)</f>
        <v>0</v>
      </c>
      <c r="EK1476" t="e">
        <f>IF(AB1648/AB1646&gt;0.25,1,0)</f>
        <v>#DIV/0!</v>
      </c>
      <c r="ET1476">
        <f>IF(T1474="NA",1,0)</f>
        <v>0</v>
      </c>
      <c r="EU1476" t="e">
        <f>IF(T1476/T1474&gt;0.25,1,0)</f>
        <v>#DIV/0!</v>
      </c>
      <c r="FD1476">
        <f>IF(U1474="NA",1,0)</f>
        <v>0</v>
      </c>
      <c r="FE1476" t="e">
        <f>IF(U1476/U1474&gt;0.25,1,0)</f>
        <v>#DIV/0!</v>
      </c>
      <c r="FN1476">
        <f>IF(S1474="NA",1,0)</f>
        <v>0</v>
      </c>
      <c r="FO1476" t="e">
        <f>IF(S1476/S1474&gt;0.25,1,0)</f>
        <v>#DIV/0!</v>
      </c>
    </row>
    <row r="1477" spans="1:171" ht="15" customHeight="1">
      <c r="A1477" s="71"/>
      <c r="B1477" s="40"/>
      <c r="C1477" s="355"/>
      <c r="D1477" s="280"/>
      <c r="E1477" s="256"/>
      <c r="F1477" s="281"/>
      <c r="G1477" s="369" t="s">
        <v>566</v>
      </c>
      <c r="H1477" s="267"/>
      <c r="I1477" s="94"/>
      <c r="J1477" s="401" t="s">
        <v>262</v>
      </c>
      <c r="K1477" s="272"/>
      <c r="L1477" s="272"/>
      <c r="M1477" s="272"/>
      <c r="N1477" s="272"/>
      <c r="O1477" s="272"/>
      <c r="P1477" s="272"/>
      <c r="Q1477" s="272"/>
      <c r="R1477" s="283"/>
      <c r="S1477" s="220"/>
      <c r="T1477" s="220"/>
      <c r="U1477" s="220"/>
      <c r="V1477" s="220"/>
      <c r="W1477" s="220"/>
      <c r="X1477" s="220"/>
      <c r="Y1477" s="220"/>
      <c r="Z1477" s="220"/>
      <c r="AA1477" s="220"/>
      <c r="AB1477" s="220"/>
      <c r="AC1477" s="220"/>
      <c r="AD1477" s="220"/>
      <c r="AN1477">
        <f>IF(V1474="NA",1,0)</f>
        <v>0</v>
      </c>
      <c r="AX1477">
        <f>IF(Y1474="NA",1,0)</f>
        <v>0</v>
      </c>
      <c r="BH1477">
        <f>IF(AB1474="NA",1,0)</f>
        <v>0</v>
      </c>
      <c r="BR1477">
        <f>IF(G1646="NA",1,0)</f>
        <v>0</v>
      </c>
      <c r="CB1477">
        <f>IF(J1646="NA",1,0)</f>
        <v>0</v>
      </c>
      <c r="CL1477">
        <f>IF(M1646="NA",1,0)</f>
        <v>0</v>
      </c>
      <c r="CV1477">
        <f>IF(P1646="NA",1,0)</f>
        <v>0</v>
      </c>
      <c r="DF1477">
        <f>IF(S1646="NA",1,0)</f>
        <v>0</v>
      </c>
      <c r="DP1477">
        <f>IF(V1646="NA",1,0)</f>
        <v>0</v>
      </c>
      <c r="DZ1477">
        <f>IF(Y1646="NA",1,0)</f>
        <v>0</v>
      </c>
      <c r="EJ1477">
        <f>IF(AB1646="NA",1,0)</f>
        <v>0</v>
      </c>
      <c r="ET1477">
        <f>IF(T1474="NA",1,0)</f>
        <v>0</v>
      </c>
      <c r="FD1477">
        <f>IF(U1474="NA",1,0)</f>
        <v>0</v>
      </c>
      <c r="FN1477">
        <f>IF(S1474="NA",1,0)</f>
        <v>0</v>
      </c>
    </row>
    <row r="1478" spans="1:171" ht="15" customHeight="1">
      <c r="A1478" s="71"/>
      <c r="B1478" s="40"/>
      <c r="C1478" s="355"/>
      <c r="D1478" s="280"/>
      <c r="E1478" s="256"/>
      <c r="F1478" s="281"/>
      <c r="G1478" s="361" t="s">
        <v>567</v>
      </c>
      <c r="H1478" s="267"/>
      <c r="I1478" s="362" t="s">
        <v>568</v>
      </c>
      <c r="J1478" s="266"/>
      <c r="K1478" s="266"/>
      <c r="L1478" s="266"/>
      <c r="M1478" s="266"/>
      <c r="N1478" s="266"/>
      <c r="O1478" s="266"/>
      <c r="P1478" s="266"/>
      <c r="Q1478" s="266"/>
      <c r="R1478" s="267"/>
      <c r="S1478" s="220"/>
      <c r="T1478" s="220"/>
      <c r="U1478" s="220"/>
      <c r="V1478" s="220"/>
      <c r="W1478" s="220"/>
      <c r="X1478" s="220"/>
      <c r="Y1478" s="220"/>
      <c r="Z1478" s="220"/>
      <c r="AA1478" s="220"/>
      <c r="AB1478" s="220"/>
      <c r="AC1478" s="220"/>
      <c r="AD1478" s="220"/>
    </row>
    <row r="1479" spans="1:171" ht="15" customHeight="1">
      <c r="A1479" s="71"/>
      <c r="B1479" s="40"/>
      <c r="C1479" s="355"/>
      <c r="D1479" s="280"/>
      <c r="E1479" s="256"/>
      <c r="F1479" s="281"/>
      <c r="G1479" s="361" t="s">
        <v>569</v>
      </c>
      <c r="H1479" s="267"/>
      <c r="I1479" s="362" t="s">
        <v>570</v>
      </c>
      <c r="J1479" s="266"/>
      <c r="K1479" s="266"/>
      <c r="L1479" s="266"/>
      <c r="M1479" s="266"/>
      <c r="N1479" s="266"/>
      <c r="O1479" s="266"/>
      <c r="P1479" s="266"/>
      <c r="Q1479" s="266"/>
      <c r="R1479" s="267"/>
      <c r="S1479" s="220"/>
      <c r="T1479" s="220"/>
      <c r="U1479" s="220"/>
      <c r="V1479" s="220"/>
      <c r="W1479" s="220"/>
      <c r="X1479" s="220"/>
      <c r="Y1479" s="220"/>
      <c r="Z1479" s="220"/>
      <c r="AA1479" s="220"/>
      <c r="AB1479" s="220"/>
      <c r="AC1479" s="220"/>
      <c r="AD1479" s="220"/>
    </row>
    <row r="1480" spans="1:171" ht="15" customHeight="1">
      <c r="A1480" s="71"/>
      <c r="B1480" s="40"/>
      <c r="C1480" s="355"/>
      <c r="D1480" s="280"/>
      <c r="E1480" s="256"/>
      <c r="F1480" s="281"/>
      <c r="G1480" s="361" t="s">
        <v>571</v>
      </c>
      <c r="H1480" s="267"/>
      <c r="I1480" s="362" t="s">
        <v>572</v>
      </c>
      <c r="J1480" s="266"/>
      <c r="K1480" s="266"/>
      <c r="L1480" s="266"/>
      <c r="M1480" s="266"/>
      <c r="N1480" s="266"/>
      <c r="O1480" s="266"/>
      <c r="P1480" s="266"/>
      <c r="Q1480" s="266"/>
      <c r="R1480" s="267"/>
      <c r="S1480" s="220"/>
      <c r="T1480" s="220"/>
      <c r="U1480" s="220"/>
      <c r="V1480" s="220"/>
      <c r="W1480" s="220"/>
      <c r="X1480" s="220"/>
      <c r="Y1480" s="220"/>
      <c r="Z1480" s="220"/>
      <c r="AA1480" s="220"/>
      <c r="AB1480" s="220"/>
      <c r="AC1480" s="220"/>
      <c r="AD1480" s="220"/>
    </row>
    <row r="1481" spans="1:171" ht="15" customHeight="1">
      <c r="A1481" s="71"/>
      <c r="B1481" s="40"/>
      <c r="C1481" s="368" t="s">
        <v>573</v>
      </c>
      <c r="D1481" s="368" t="s">
        <v>574</v>
      </c>
      <c r="E1481" s="278"/>
      <c r="F1481" s="279"/>
      <c r="G1481" s="361" t="s">
        <v>575</v>
      </c>
      <c r="H1481" s="267"/>
      <c r="I1481" s="362" t="s">
        <v>576</v>
      </c>
      <c r="J1481" s="266"/>
      <c r="K1481" s="266"/>
      <c r="L1481" s="266"/>
      <c r="M1481" s="266"/>
      <c r="N1481" s="266"/>
      <c r="O1481" s="266"/>
      <c r="P1481" s="266"/>
      <c r="Q1481" s="266"/>
      <c r="R1481" s="267"/>
      <c r="S1481" s="220"/>
      <c r="T1481" s="220"/>
      <c r="U1481" s="220"/>
      <c r="V1481" s="220"/>
      <c r="W1481" s="220"/>
      <c r="X1481" s="220"/>
      <c r="Y1481" s="220"/>
      <c r="Z1481" s="220"/>
      <c r="AA1481" s="220"/>
      <c r="AB1481" s="220"/>
      <c r="AC1481" s="220"/>
      <c r="AD1481" s="220"/>
    </row>
    <row r="1482" spans="1:171" ht="15" customHeight="1">
      <c r="A1482" s="71"/>
      <c r="B1482" s="40"/>
      <c r="C1482" s="355"/>
      <c r="D1482" s="280"/>
      <c r="E1482" s="256"/>
      <c r="F1482" s="281"/>
      <c r="G1482" s="361" t="s">
        <v>577</v>
      </c>
      <c r="H1482" s="267"/>
      <c r="I1482" s="362" t="s">
        <v>578</v>
      </c>
      <c r="J1482" s="266"/>
      <c r="K1482" s="266"/>
      <c r="L1482" s="266"/>
      <c r="M1482" s="266"/>
      <c r="N1482" s="266"/>
      <c r="O1482" s="266"/>
      <c r="P1482" s="266"/>
      <c r="Q1482" s="266"/>
      <c r="R1482" s="267"/>
      <c r="S1482" s="220"/>
      <c r="T1482" s="220"/>
      <c r="U1482" s="220"/>
      <c r="V1482" s="220"/>
      <c r="W1482" s="220"/>
      <c r="X1482" s="220"/>
      <c r="Y1482" s="220"/>
      <c r="Z1482" s="220"/>
      <c r="AA1482" s="220"/>
      <c r="AB1482" s="220"/>
      <c r="AC1482" s="220"/>
      <c r="AD1482" s="220"/>
    </row>
    <row r="1483" spans="1:171" ht="15" customHeight="1">
      <c r="A1483" s="71"/>
      <c r="B1483" s="40"/>
      <c r="C1483" s="355"/>
      <c r="D1483" s="280"/>
      <c r="E1483" s="256"/>
      <c r="F1483" s="281"/>
      <c r="G1483" s="361" t="s">
        <v>579</v>
      </c>
      <c r="H1483" s="267"/>
      <c r="I1483" s="362" t="s">
        <v>580</v>
      </c>
      <c r="J1483" s="266"/>
      <c r="K1483" s="266"/>
      <c r="L1483" s="266"/>
      <c r="M1483" s="266"/>
      <c r="N1483" s="266"/>
      <c r="O1483" s="266"/>
      <c r="P1483" s="266"/>
      <c r="Q1483" s="266"/>
      <c r="R1483" s="267"/>
      <c r="S1483" s="220"/>
      <c r="T1483" s="220"/>
      <c r="U1483" s="220"/>
      <c r="V1483" s="220"/>
      <c r="W1483" s="220"/>
      <c r="X1483" s="220"/>
      <c r="Y1483" s="220"/>
      <c r="Z1483" s="220"/>
      <c r="AA1483" s="220"/>
      <c r="AB1483" s="220"/>
      <c r="AC1483" s="220"/>
      <c r="AD1483" s="220"/>
    </row>
    <row r="1484" spans="1:171" ht="15" customHeight="1">
      <c r="A1484" s="71"/>
      <c r="B1484" s="40"/>
      <c r="C1484" s="368" t="s">
        <v>581</v>
      </c>
      <c r="D1484" s="368" t="s">
        <v>582</v>
      </c>
      <c r="E1484" s="278"/>
      <c r="F1484" s="279"/>
      <c r="G1484" s="361" t="s">
        <v>583</v>
      </c>
      <c r="H1484" s="267"/>
      <c r="I1484" s="362" t="s">
        <v>584</v>
      </c>
      <c r="J1484" s="266"/>
      <c r="K1484" s="266"/>
      <c r="L1484" s="266"/>
      <c r="M1484" s="266"/>
      <c r="N1484" s="266"/>
      <c r="O1484" s="266"/>
      <c r="P1484" s="266"/>
      <c r="Q1484" s="266"/>
      <c r="R1484" s="267"/>
      <c r="S1484" s="220"/>
      <c r="T1484" s="220"/>
      <c r="U1484" s="220"/>
      <c r="V1484" s="220"/>
      <c r="W1484" s="220"/>
      <c r="X1484" s="220"/>
      <c r="Y1484" s="220"/>
      <c r="Z1484" s="220"/>
      <c r="AA1484" s="220"/>
      <c r="AB1484" s="220"/>
      <c r="AC1484" s="220"/>
      <c r="AD1484" s="220"/>
      <c r="AM1484">
        <f>IF(OR(V1484=SUM(V1485:V1491),AND(V1484="NA",SUM(V1485:V1491)=0),AND(V1484="NS",SUM(V1485:V1491)=0)),IF(AND(V1484="NA",SUM(V1485:V1491)=0),"NA",0),1)</f>
        <v>0</v>
      </c>
      <c r="AW1484">
        <f>IF(OR(Y1484=SUM(Y1485:Y1491),AND(Y1484="NA",SUM(Y1485:Y1491)=0),AND(Y1484="NS",SUM(Y1485:Y1491)=0)),IF(AND(Y1484="NA",SUM(Y1485:Y1491)=0),"NA",0),1)</f>
        <v>0</v>
      </c>
      <c r="BG1484">
        <f>IF(OR(AB1484=SUM(AB1485:AB1491),AND(AB1484="NA",SUM(AB1485:AB1491)=0),AND(AB1484="NS",SUM(AB1485:AB1491)=0)),IF(AND(AB1484="NA",SUM(AB1485:AB1491)=0),"NA",0),1)</f>
        <v>0</v>
      </c>
      <c r="BQ1484">
        <f>IF(OR(G1656=SUM(G1657:G1663),AND(G1656="NA",SUM(G1657:G1663)=0),AND(G1656="NS",SUM(G1657:G1663)=0)),IF(AND(G1656="NA",SUM(G1657:G1663)=0),"NA",0),1)</f>
        <v>0</v>
      </c>
      <c r="CA1484">
        <f>IF(OR(J1656=SUM(J1657:J1663),AND(J1656="NA",SUM(J1657:J1663)=0),AND(J1656="NS",SUM(J1657:J1663)=0)),IF(AND(J1656="NA",SUM(J1657:J1663)=0),"NA",0),1)</f>
        <v>0</v>
      </c>
      <c r="CK1484">
        <f>IF(OR(M1656=SUM(M1657:M1663),AND(M1656="NA",SUM(M1657:M1663)=0),AND(M1656="NS",SUM(M1657:M1663)=0)),IF(AND(M1656="NA",SUM(M1657:M1663)=0),"NA",0),1)</f>
        <v>0</v>
      </c>
      <c r="CU1484">
        <f>IF(OR(P1656=SUM(P1657:P1663),AND(P1656="NA",SUM(P1657:P1663)=0),AND(P1656="NS",SUM(P1657:P1663)=0)),IF(AND(P1656="NA",SUM(P1657:P1663)=0),"NA",0),1)</f>
        <v>0</v>
      </c>
      <c r="DE1484">
        <f>IF(OR(S1656=SUM(S1657:S1663),AND(S1656="NA",SUM(S1657:S1663)=0),AND(S1656="NS",SUM(S1657:S1663)=0)),IF(AND(S1656="NA",SUM(S1657:S1663)=0),"NA",0),1)</f>
        <v>0</v>
      </c>
      <c r="DO1484">
        <f>IF(OR(V1656=SUM(V1657:V1663),AND(V1656="NA",SUM(V1657:V1663)=0),AND(V1656="NS",SUM(V1657:V1663)=0)),IF(AND(V1656="NA",SUM(V1657:V1663)=0),"NA",0),1)</f>
        <v>0</v>
      </c>
      <c r="DY1484">
        <f>IF(OR(Y1656=SUM(Y1657:Y1663),AND(Y1656="NA",SUM(Y1657:Y1663)=0),AND(Y1656="NS",SUM(Y1657:Y1663)=0)),IF(AND(Y1656="NA",SUM(Y1657:Y1663)=0),"NA",0),1)</f>
        <v>0</v>
      </c>
      <c r="EI1484">
        <f>IF(OR(AB1656=SUM(AB1657:AB1663),AND(AB1656="NA",SUM(AB1657:AB1663)=0),AND(AB1656="NS",SUM(AB1657:AB1663)=0)),IF(AND(AB1656="NA",SUM(AB1657:AB1663)=0),"NA",0),1)</f>
        <v>0</v>
      </c>
      <c r="ES1484">
        <f>IF(OR(T1484=SUM(T1485:T1491),AND(T1484="NA",SUM(T1485:T1491)=0),AND(T1484="NS",SUM(T1485:T1491)=0)),IF(AND(T1484="NA",SUM(T1485:T1491)=0),"NA",0),1)</f>
        <v>0</v>
      </c>
      <c r="FC1484">
        <f>IF(OR(U1484=SUM(U1485:U1491),AND(U1484="NA",SUM(U1485:U1491)=0),AND(U1484="NS",SUM(U1485:U1491)=0)),IF(AND(U1484="NA",SUM(U1485:U1491)=0),"NA",0),1)</f>
        <v>0</v>
      </c>
      <c r="FM1484">
        <f>IF(OR(S1484=SUM(S1485:S1491),AND(S1484="NA",SUM(S1485:S1491)=0),AND(S1484="NS",SUM(S1485:S1491)=0)),IF(AND(S1484="NA",SUM(S1485:S1491)=0),"NA",0),1)</f>
        <v>0</v>
      </c>
    </row>
    <row r="1485" spans="1:171" ht="15" customHeight="1">
      <c r="A1485" s="71"/>
      <c r="B1485" s="40"/>
      <c r="C1485" s="355"/>
      <c r="D1485" s="280"/>
      <c r="E1485" s="256"/>
      <c r="F1485" s="281"/>
      <c r="G1485" s="350" t="s">
        <v>585</v>
      </c>
      <c r="H1485" s="267"/>
      <c r="I1485" s="92"/>
      <c r="J1485" s="366" t="s">
        <v>586</v>
      </c>
      <c r="K1485" s="278"/>
      <c r="L1485" s="278"/>
      <c r="M1485" s="278"/>
      <c r="N1485" s="278"/>
      <c r="O1485" s="278"/>
      <c r="P1485" s="278"/>
      <c r="Q1485" s="278"/>
      <c r="R1485" s="279"/>
      <c r="S1485" s="220"/>
      <c r="T1485" s="220"/>
      <c r="U1485" s="220"/>
      <c r="V1485" s="220"/>
      <c r="W1485" s="220"/>
      <c r="X1485" s="220"/>
      <c r="Y1485" s="220"/>
      <c r="Z1485" s="220"/>
      <c r="AA1485" s="220"/>
      <c r="AB1485" s="220"/>
      <c r="AC1485" s="220"/>
      <c r="AD1485" s="220"/>
      <c r="AN1485">
        <f>IF(V1484="NA",1,0)</f>
        <v>0</v>
      </c>
      <c r="AX1485">
        <f>IF(Y1484="NA",1,0)</f>
        <v>0</v>
      </c>
      <c r="BH1485">
        <f>IF(AB1484="NA",1,0)</f>
        <v>0</v>
      </c>
      <c r="BR1485">
        <f>IF(G1656="NA",1,0)</f>
        <v>0</v>
      </c>
      <c r="CB1485">
        <f>IF(J1656="NA",1,0)</f>
        <v>0</v>
      </c>
      <c r="CL1485">
        <f>IF(M1656="NA",1,0)</f>
        <v>0</v>
      </c>
      <c r="CV1485">
        <f>IF(P1656="NA",1,0)</f>
        <v>0</v>
      </c>
      <c r="DF1485">
        <f>IF(S1656="NA",1,0)</f>
        <v>0</v>
      </c>
      <c r="DP1485">
        <f>IF(V1656="NA",1,0)</f>
        <v>0</v>
      </c>
      <c r="DZ1485">
        <f>IF(Y1656="NA",1,0)</f>
        <v>0</v>
      </c>
      <c r="EJ1485">
        <f>IF(AB1656="NA",1,0)</f>
        <v>0</v>
      </c>
      <c r="ET1485">
        <f>IF(T1484="NA",1,0)</f>
        <v>0</v>
      </c>
      <c r="FD1485">
        <f>IF(U1484="NA",1,0)</f>
        <v>0</v>
      </c>
      <c r="FN1485">
        <f>IF(S1484="NA",1,0)</f>
        <v>0</v>
      </c>
    </row>
    <row r="1486" spans="1:171" ht="15" customHeight="1">
      <c r="A1486" s="71"/>
      <c r="B1486" s="40"/>
      <c r="C1486" s="355"/>
      <c r="D1486" s="280"/>
      <c r="E1486" s="256"/>
      <c r="F1486" s="281"/>
      <c r="G1486" s="350" t="s">
        <v>587</v>
      </c>
      <c r="H1486" s="267"/>
      <c r="I1486" s="93"/>
      <c r="J1486" s="365" t="s">
        <v>588</v>
      </c>
      <c r="K1486" s="256"/>
      <c r="L1486" s="256"/>
      <c r="M1486" s="256"/>
      <c r="N1486" s="256"/>
      <c r="O1486" s="256"/>
      <c r="P1486" s="256"/>
      <c r="Q1486" s="256"/>
      <c r="R1486" s="281"/>
      <c r="S1486" s="220"/>
      <c r="T1486" s="220"/>
      <c r="U1486" s="220"/>
      <c r="V1486" s="220"/>
      <c r="W1486" s="220"/>
      <c r="X1486" s="220"/>
      <c r="Y1486" s="220"/>
      <c r="Z1486" s="220"/>
      <c r="AA1486" s="220"/>
      <c r="AB1486" s="220"/>
      <c r="AC1486" s="220"/>
      <c r="AD1486" s="220"/>
      <c r="AN1486">
        <f>IF(V1484="NA",1,0)</f>
        <v>0</v>
      </c>
      <c r="AX1486">
        <f>IF(Y1484="NA",1,0)</f>
        <v>0</v>
      </c>
      <c r="BH1486">
        <f>IF(AB1484="NA",1,0)</f>
        <v>0</v>
      </c>
      <c r="BR1486">
        <f>IF(G1656="NA",1,0)</f>
        <v>0</v>
      </c>
      <c r="CB1486">
        <f>IF(J1656="NA",1,0)</f>
        <v>0</v>
      </c>
      <c r="CL1486">
        <f>IF(M1656="NA",1,0)</f>
        <v>0</v>
      </c>
      <c r="CV1486">
        <f>IF(P1656="NA",1,0)</f>
        <v>0</v>
      </c>
      <c r="DF1486">
        <f>IF(S1656="NA",1,0)</f>
        <v>0</v>
      </c>
      <c r="DP1486">
        <f>IF(V1656="NA",1,0)</f>
        <v>0</v>
      </c>
      <c r="DZ1486">
        <f>IF(Y1656="NA",1,0)</f>
        <v>0</v>
      </c>
      <c r="EJ1486">
        <f>IF(AB1656="NA",1,0)</f>
        <v>0</v>
      </c>
      <c r="ET1486">
        <f>IF(T1484="NA",1,0)</f>
        <v>0</v>
      </c>
      <c r="FD1486">
        <f>IF(U1484="NA",1,0)</f>
        <v>0</v>
      </c>
      <c r="FN1486">
        <f>IF(S1484="NA",1,0)</f>
        <v>0</v>
      </c>
    </row>
    <row r="1487" spans="1:171" ht="15" customHeight="1">
      <c r="A1487" s="71"/>
      <c r="B1487" s="40"/>
      <c r="C1487" s="355"/>
      <c r="D1487" s="280"/>
      <c r="E1487" s="256"/>
      <c r="F1487" s="281"/>
      <c r="G1487" s="350" t="s">
        <v>589</v>
      </c>
      <c r="H1487" s="267"/>
      <c r="I1487" s="93"/>
      <c r="J1487" s="365" t="s">
        <v>590</v>
      </c>
      <c r="K1487" s="256"/>
      <c r="L1487" s="256"/>
      <c r="M1487" s="256"/>
      <c r="N1487" s="256"/>
      <c r="O1487" s="256"/>
      <c r="P1487" s="256"/>
      <c r="Q1487" s="256"/>
      <c r="R1487" s="281"/>
      <c r="S1487" s="220"/>
      <c r="T1487" s="220"/>
      <c r="U1487" s="220"/>
      <c r="V1487" s="220"/>
      <c r="W1487" s="220"/>
      <c r="X1487" s="220"/>
      <c r="Y1487" s="220"/>
      <c r="Z1487" s="220"/>
      <c r="AA1487" s="220"/>
      <c r="AB1487" s="220"/>
      <c r="AC1487" s="220"/>
      <c r="AD1487" s="220"/>
      <c r="AN1487">
        <f>IF(V1484="NA",1,0)</f>
        <v>0</v>
      </c>
      <c r="AX1487">
        <f>IF(Y1484="NA",1,0)</f>
        <v>0</v>
      </c>
      <c r="BH1487">
        <f>IF(AB1484="NA",1,0)</f>
        <v>0</v>
      </c>
      <c r="BR1487">
        <f>IF(G1656="NA",1,0)</f>
        <v>0</v>
      </c>
      <c r="CB1487">
        <f>IF(J1656="NA",1,0)</f>
        <v>0</v>
      </c>
      <c r="CL1487">
        <f>IF(M1656="NA",1,0)</f>
        <v>0</v>
      </c>
      <c r="CV1487">
        <f>IF(P1656="NA",1,0)</f>
        <v>0</v>
      </c>
      <c r="DF1487">
        <f>IF(S1656="NA",1,0)</f>
        <v>0</v>
      </c>
      <c r="DP1487">
        <f>IF(V1656="NA",1,0)</f>
        <v>0</v>
      </c>
      <c r="DZ1487">
        <f>IF(Y1656="NA",1,0)</f>
        <v>0</v>
      </c>
      <c r="EJ1487">
        <f>IF(AB1656="NA",1,0)</f>
        <v>0</v>
      </c>
      <c r="ET1487">
        <f>IF(T1484="NA",1,0)</f>
        <v>0</v>
      </c>
      <c r="FD1487">
        <f>IF(U1484="NA",1,0)</f>
        <v>0</v>
      </c>
      <c r="FN1487">
        <f>IF(S1484="NA",1,0)</f>
        <v>0</v>
      </c>
    </row>
    <row r="1488" spans="1:171" ht="15" customHeight="1">
      <c r="A1488" s="71"/>
      <c r="B1488" s="40"/>
      <c r="C1488" s="355"/>
      <c r="D1488" s="280"/>
      <c r="E1488" s="256"/>
      <c r="F1488" s="281"/>
      <c r="G1488" s="350" t="s">
        <v>591</v>
      </c>
      <c r="H1488" s="267"/>
      <c r="I1488" s="93"/>
      <c r="J1488" s="365" t="s">
        <v>592</v>
      </c>
      <c r="K1488" s="256"/>
      <c r="L1488" s="256"/>
      <c r="M1488" s="256"/>
      <c r="N1488" s="256"/>
      <c r="O1488" s="256"/>
      <c r="P1488" s="256"/>
      <c r="Q1488" s="256"/>
      <c r="R1488" s="281"/>
      <c r="S1488" s="220"/>
      <c r="T1488" s="220"/>
      <c r="U1488" s="220"/>
      <c r="V1488" s="220"/>
      <c r="W1488" s="220"/>
      <c r="X1488" s="220"/>
      <c r="Y1488" s="220"/>
      <c r="Z1488" s="220"/>
      <c r="AA1488" s="220"/>
      <c r="AB1488" s="220"/>
      <c r="AC1488" s="220"/>
      <c r="AD1488" s="220"/>
      <c r="AN1488">
        <f>IF(V1484="NA",1,0)</f>
        <v>0</v>
      </c>
      <c r="AX1488">
        <f>IF(Y1484="NA",1,0)</f>
        <v>0</v>
      </c>
      <c r="BH1488">
        <f>IF(AB1484="NA",1,0)</f>
        <v>0</v>
      </c>
      <c r="BR1488">
        <f>IF(G1656="NA",1,0)</f>
        <v>0</v>
      </c>
      <c r="CB1488">
        <f>IF(J1656="NA",1,0)</f>
        <v>0</v>
      </c>
      <c r="CL1488">
        <f>IF(M1656="NA",1,0)</f>
        <v>0</v>
      </c>
      <c r="CV1488">
        <f>IF(P1656="NA",1,0)</f>
        <v>0</v>
      </c>
      <c r="DF1488">
        <f>IF(S1656="NA",1,0)</f>
        <v>0</v>
      </c>
      <c r="DP1488">
        <f>IF(V1656="NA",1,0)</f>
        <v>0</v>
      </c>
      <c r="DZ1488">
        <f>IF(Y1656="NA",1,0)</f>
        <v>0</v>
      </c>
      <c r="EJ1488">
        <f>IF(AB1656="NA",1,0)</f>
        <v>0</v>
      </c>
      <c r="ET1488">
        <f>IF(T1484="NA",1,0)</f>
        <v>0</v>
      </c>
      <c r="FD1488">
        <f>IF(U1484="NA",1,0)</f>
        <v>0</v>
      </c>
      <c r="FN1488">
        <f>IF(S1484="NA",1,0)</f>
        <v>0</v>
      </c>
    </row>
    <row r="1489" spans="1:171" ht="15" customHeight="1">
      <c r="A1489" s="71"/>
      <c r="B1489" s="40"/>
      <c r="C1489" s="355"/>
      <c r="D1489" s="280"/>
      <c r="E1489" s="256"/>
      <c r="F1489" s="281"/>
      <c r="G1489" s="350" t="s">
        <v>593</v>
      </c>
      <c r="H1489" s="267"/>
      <c r="I1489" s="93"/>
      <c r="J1489" s="365" t="s">
        <v>594</v>
      </c>
      <c r="K1489" s="256"/>
      <c r="L1489" s="256"/>
      <c r="M1489" s="256"/>
      <c r="N1489" s="256"/>
      <c r="O1489" s="256"/>
      <c r="P1489" s="256"/>
      <c r="Q1489" s="256"/>
      <c r="R1489" s="281"/>
      <c r="S1489" s="220"/>
      <c r="T1489" s="220"/>
      <c r="U1489" s="220"/>
      <c r="V1489" s="220"/>
      <c r="W1489" s="220"/>
      <c r="X1489" s="220"/>
      <c r="Y1489" s="220"/>
      <c r="Z1489" s="220"/>
      <c r="AA1489" s="220"/>
      <c r="AB1489" s="220"/>
      <c r="AC1489" s="220"/>
      <c r="AD1489" s="220"/>
      <c r="AN1489">
        <f>IF(V1484="NA",1,0)</f>
        <v>0</v>
      </c>
      <c r="AX1489">
        <f>IF(Y1484="NA",1,0)</f>
        <v>0</v>
      </c>
      <c r="BH1489">
        <f>IF(AB1484="NA",1,0)</f>
        <v>0</v>
      </c>
      <c r="BR1489">
        <f>IF(G1656="NA",1,0)</f>
        <v>0</v>
      </c>
      <c r="CB1489">
        <f>IF(J1656="NA",1,0)</f>
        <v>0</v>
      </c>
      <c r="CL1489">
        <f>IF(M1656="NA",1,0)</f>
        <v>0</v>
      </c>
      <c r="CV1489">
        <f>IF(P1656="NA",1,0)</f>
        <v>0</v>
      </c>
      <c r="DF1489">
        <f>IF(S1656="NA",1,0)</f>
        <v>0</v>
      </c>
      <c r="DP1489">
        <f>IF(V1656="NA",1,0)</f>
        <v>0</v>
      </c>
      <c r="DZ1489">
        <f>IF(Y1656="NA",1,0)</f>
        <v>0</v>
      </c>
      <c r="EJ1489">
        <f>IF(AB1656="NA",1,0)</f>
        <v>0</v>
      </c>
      <c r="ET1489">
        <f>IF(T1484="NA",1,0)</f>
        <v>0</v>
      </c>
      <c r="FD1489">
        <f>IF(U1484="NA",1,0)</f>
        <v>0</v>
      </c>
      <c r="FN1489">
        <f>IF(S1484="NA",1,0)</f>
        <v>0</v>
      </c>
    </row>
    <row r="1490" spans="1:171" ht="24" customHeight="1">
      <c r="A1490" s="71"/>
      <c r="B1490" s="40"/>
      <c r="C1490" s="355"/>
      <c r="D1490" s="280"/>
      <c r="E1490" s="256"/>
      <c r="F1490" s="281"/>
      <c r="G1490" s="350" t="s">
        <v>595</v>
      </c>
      <c r="H1490" s="267"/>
      <c r="I1490" s="93"/>
      <c r="J1490" s="365" t="s">
        <v>596</v>
      </c>
      <c r="K1490" s="256"/>
      <c r="L1490" s="256"/>
      <c r="M1490" s="256"/>
      <c r="N1490" s="256"/>
      <c r="O1490" s="256"/>
      <c r="P1490" s="256"/>
      <c r="Q1490" s="256"/>
      <c r="R1490" s="281"/>
      <c r="S1490" s="220"/>
      <c r="T1490" s="220"/>
      <c r="U1490" s="220"/>
      <c r="V1490" s="220"/>
      <c r="W1490" s="220"/>
      <c r="X1490" s="220"/>
      <c r="Y1490" s="220"/>
      <c r="Z1490" s="220"/>
      <c r="AA1490" s="220"/>
      <c r="AB1490" s="220"/>
      <c r="AC1490" s="220"/>
      <c r="AD1490" s="220"/>
      <c r="AN1490">
        <f>IF(V1484="NA",1,0)</f>
        <v>0</v>
      </c>
      <c r="AO1490" t="e">
        <f>IF(V1490/V1484&gt;0.25,1,0)</f>
        <v>#DIV/0!</v>
      </c>
      <c r="AX1490">
        <f>IF(Y1484="NA",1,0)</f>
        <v>0</v>
      </c>
      <c r="AY1490" t="e">
        <f>IF(Y1490/Y1484&gt;0.25,1,0)</f>
        <v>#DIV/0!</v>
      </c>
      <c r="BH1490">
        <f>IF(AB1484="NA",1,0)</f>
        <v>0</v>
      </c>
      <c r="BI1490" t="e">
        <f>IF(AB1490/AB1484&gt;0.25,1,0)</f>
        <v>#DIV/0!</v>
      </c>
      <c r="BR1490">
        <f>IF(G1656="NA",1,0)</f>
        <v>0</v>
      </c>
      <c r="BS1490" t="e">
        <f>IF(G1662/G1656&gt;0.25,1,0)</f>
        <v>#DIV/0!</v>
      </c>
      <c r="CB1490">
        <f>IF(J1656="NA",1,0)</f>
        <v>0</v>
      </c>
      <c r="CC1490" t="e">
        <f>IF(J1662/J1656&gt;0.25,1,0)</f>
        <v>#DIV/0!</v>
      </c>
      <c r="CL1490">
        <f>IF(M1656="NA",1,0)</f>
        <v>0</v>
      </c>
      <c r="CM1490" t="e">
        <f>IF(M1662/M1656&gt;0.25,1,0)</f>
        <v>#DIV/0!</v>
      </c>
      <c r="CV1490">
        <f>IF(P1656="NA",1,0)</f>
        <v>0</v>
      </c>
      <c r="CW1490" t="e">
        <f>IF(P1662/P1656&gt;0.25,1,0)</f>
        <v>#DIV/0!</v>
      </c>
      <c r="DF1490">
        <f>IF(S1656="NA",1,0)</f>
        <v>0</v>
      </c>
      <c r="DG1490" t="e">
        <f>IF(S1662/S1656&gt;0.25,1,0)</f>
        <v>#DIV/0!</v>
      </c>
      <c r="DP1490">
        <f>IF(V1656="NA",1,0)</f>
        <v>0</v>
      </c>
      <c r="DQ1490" t="e">
        <f>IF(V1662/V1656&gt;0.25,1,0)</f>
        <v>#DIV/0!</v>
      </c>
      <c r="DZ1490">
        <f>IF(Y1656="NA",1,0)</f>
        <v>0</v>
      </c>
      <c r="EA1490" t="e">
        <f>IF(Y1662/Y1656&gt;0.25,1,0)</f>
        <v>#DIV/0!</v>
      </c>
      <c r="EJ1490">
        <f>IF(AB1656="NA",1,0)</f>
        <v>0</v>
      </c>
      <c r="EK1490" t="e">
        <f>IF(AB1662/AB1656&gt;0.25,1,0)</f>
        <v>#DIV/0!</v>
      </c>
      <c r="ET1490">
        <f>IF(T1484="NA",1,0)</f>
        <v>0</v>
      </c>
      <c r="EU1490" t="e">
        <f>IF(T1490/T1484&gt;0.25,1,0)</f>
        <v>#DIV/0!</v>
      </c>
      <c r="FD1490">
        <f>IF(U1484="NA",1,0)</f>
        <v>0</v>
      </c>
      <c r="FE1490" t="e">
        <f>IF(U1490/U1484&gt;0.25,1,0)</f>
        <v>#DIV/0!</v>
      </c>
      <c r="FN1490">
        <f>IF(S1484="NA",1,0)</f>
        <v>0</v>
      </c>
      <c r="FO1490" t="e">
        <f>IF(S1490/S1484&gt;0.25,1,0)</f>
        <v>#DIV/0!</v>
      </c>
    </row>
    <row r="1491" spans="1:171" ht="15" customHeight="1">
      <c r="A1491" s="71"/>
      <c r="B1491" s="40"/>
      <c r="C1491" s="355"/>
      <c r="D1491" s="280"/>
      <c r="E1491" s="256"/>
      <c r="F1491" s="281"/>
      <c r="G1491" s="350" t="s">
        <v>597</v>
      </c>
      <c r="H1491" s="267"/>
      <c r="I1491" s="94"/>
      <c r="J1491" s="401" t="s">
        <v>262</v>
      </c>
      <c r="K1491" s="272"/>
      <c r="L1491" s="272"/>
      <c r="M1491" s="272"/>
      <c r="N1491" s="272"/>
      <c r="O1491" s="272"/>
      <c r="P1491" s="272"/>
      <c r="Q1491" s="272"/>
      <c r="R1491" s="283"/>
      <c r="S1491" s="220"/>
      <c r="T1491" s="220"/>
      <c r="U1491" s="220"/>
      <c r="V1491" s="220"/>
      <c r="W1491" s="220"/>
      <c r="X1491" s="220"/>
      <c r="Y1491" s="220"/>
      <c r="Z1491" s="220"/>
      <c r="AA1491" s="220"/>
      <c r="AB1491" s="220"/>
      <c r="AC1491" s="220"/>
      <c r="AD1491" s="220"/>
      <c r="AN1491">
        <f>IF(V1484="NA",1,0)</f>
        <v>0</v>
      </c>
      <c r="AX1491">
        <f>IF(Y1484="NA",1,0)</f>
        <v>0</v>
      </c>
      <c r="BH1491">
        <f>IF(AB1484="NA",1,0)</f>
        <v>0</v>
      </c>
      <c r="BR1491">
        <f>IF(G1656="NA",1,0)</f>
        <v>0</v>
      </c>
      <c r="CB1491">
        <f>IF(J1656="NA",1,0)</f>
        <v>0</v>
      </c>
      <c r="CL1491">
        <f>IF(M1656="NA",1,0)</f>
        <v>0</v>
      </c>
      <c r="CV1491">
        <f>IF(P1656="NA",1,0)</f>
        <v>0</v>
      </c>
      <c r="DF1491">
        <f>IF(S1656="NA",1,0)</f>
        <v>0</v>
      </c>
      <c r="DP1491">
        <f>IF(V1656="NA",1,0)</f>
        <v>0</v>
      </c>
      <c r="DZ1491">
        <f>IF(Y1656="NA",1,0)</f>
        <v>0</v>
      </c>
      <c r="EJ1491">
        <f>IF(AB1656="NA",1,0)</f>
        <v>0</v>
      </c>
      <c r="ET1491">
        <f>IF(T1484="NA",1,0)</f>
        <v>0</v>
      </c>
      <c r="FD1491">
        <f>IF(U1484="NA",1,0)</f>
        <v>0</v>
      </c>
      <c r="FN1491">
        <f>IF(S1484="NA",1,0)</f>
        <v>0</v>
      </c>
    </row>
    <row r="1492" spans="1:171" ht="15" customHeight="1">
      <c r="A1492" s="71"/>
      <c r="B1492" s="40"/>
      <c r="C1492" s="355"/>
      <c r="D1492" s="280"/>
      <c r="E1492" s="256"/>
      <c r="F1492" s="281"/>
      <c r="G1492" s="361" t="s">
        <v>598</v>
      </c>
      <c r="H1492" s="267"/>
      <c r="I1492" s="362" t="s">
        <v>599</v>
      </c>
      <c r="J1492" s="266"/>
      <c r="K1492" s="266"/>
      <c r="L1492" s="266"/>
      <c r="M1492" s="266"/>
      <c r="N1492" s="266"/>
      <c r="O1492" s="266"/>
      <c r="P1492" s="266"/>
      <c r="Q1492" s="266"/>
      <c r="R1492" s="267"/>
      <c r="S1492" s="220"/>
      <c r="T1492" s="220"/>
      <c r="U1492" s="220"/>
      <c r="V1492" s="220"/>
      <c r="W1492" s="220"/>
      <c r="X1492" s="220"/>
      <c r="Y1492" s="220"/>
      <c r="Z1492" s="220"/>
      <c r="AA1492" s="220"/>
      <c r="AB1492" s="220"/>
      <c r="AC1492" s="220"/>
      <c r="AD1492" s="220"/>
      <c r="AM1492">
        <f>IF(OR(V1492=SUM(V1493:V1497),AND(V1492="NA",SUM(V1493:V1497)=0),AND(V1492="NS",SUM(V1493:V1497)=0)),IF(AND(V1492="NA",SUM(V1493:V1497)=0),"NA",0),1)</f>
        <v>0</v>
      </c>
      <c r="AW1492">
        <f>IF(OR(Y1492=SUM(Y1493:Y1497),AND(Y1492="NA",SUM(Y1493:Y1497)=0),AND(Y1492="NS",SUM(Y1493:Y1497)=0)),IF(AND(Y1492="NA",SUM(Y1493:Y1497)=0),"NA",0),1)</f>
        <v>0</v>
      </c>
      <c r="BG1492">
        <f>IF(OR(AB1492=SUM(AB1493:AB1497),AND(AB1492="NA",SUM(AB1493:AB1497)=0),AND(AB1492="NS",SUM(AB1493:AB1497)=0)),IF(AND(AB1492="NA",SUM(AB1493:AB1497)=0),"NA",0),1)</f>
        <v>0</v>
      </c>
      <c r="BQ1492">
        <f>IF(OR(G1664=SUM(G1665:G1669),AND(G1664="NA",SUM(G1665:G1669)=0),AND(G1664="NS",SUM(G1665:G1669)=0)),IF(AND(G1664="NA",SUM(G1665:G1669)=0),"NA",0),1)</f>
        <v>0</v>
      </c>
      <c r="CA1492">
        <f>IF(OR(J1664=SUM(J1665:J1669),AND(J1664="NA",SUM(J1665:J1669)=0),AND(J1664="NS",SUM(J1665:J1669)=0)),IF(AND(J1664="NA",SUM(J1665:J1669)=0),"NA",0),1)</f>
        <v>0</v>
      </c>
      <c r="CK1492">
        <f>IF(OR(M1664=SUM(M1665:M1669),AND(M1664="NA",SUM(M1665:M1669)=0),AND(M1664="NS",SUM(M1665:M1669)=0)),IF(AND(M1664="NA",SUM(M1665:M1669)=0),"NA",0),1)</f>
        <v>0</v>
      </c>
      <c r="CU1492">
        <f>IF(OR(P1664=SUM(P1665:P1669),AND(P1664="NA",SUM(P1665:P1669)=0),AND(P1664="NS",SUM(P1665:P1669)=0)),IF(AND(P1664="NA",SUM(P1665:P1669)=0),"NA",0),1)</f>
        <v>0</v>
      </c>
      <c r="DE1492">
        <f>IF(OR(S1664=SUM(S1665:S1669),AND(S1664="NA",SUM(S1665:S1669)=0),AND(S1664="NS",SUM(S1665:S1669)=0)),IF(AND(S1664="NA",SUM(S1665:S1669)=0),"NA",0),1)</f>
        <v>0</v>
      </c>
      <c r="DO1492">
        <f>IF(OR(V1664=SUM(V1665:V1669),AND(V1664="NA",SUM(V1665:V1669)=0),AND(V1664="NS",SUM(V1665:V1669)=0)),IF(AND(V1664="NA",SUM(V1665:V1669)=0),"NA",0),1)</f>
        <v>0</v>
      </c>
      <c r="DY1492">
        <f>IF(OR(Y1664=SUM(Y1665:Y1669),AND(Y1664="NA",SUM(Y1665:Y1669)=0),AND(Y1664="NS",SUM(Y1665:Y1669)=0)),IF(AND(Y1664="NA",SUM(Y1665:Y1669)=0),"NA",0),1)</f>
        <v>0</v>
      </c>
      <c r="EI1492">
        <f>IF(OR(AB1664=SUM(AB1665:AB1669),AND(AB1664="NA",SUM(AB1665:AB1669)=0),AND(AB1664="NS",SUM(AB1665:AB1669)=0)),IF(AND(AB1664="NA",SUM(AB1665:AB1669)=0),"NA",0),1)</f>
        <v>0</v>
      </c>
      <c r="ES1492">
        <f>IF(OR(T1492=SUM(T1493:T1497),AND(T1492="NA",SUM(T1493:T1497)=0),AND(T1492="NS",SUM(T1493:T1497)=0)),IF(AND(T1492="NA",SUM(T1493:T1497)=0),"NA",0),1)</f>
        <v>0</v>
      </c>
      <c r="FC1492">
        <f>IF(OR(U1492=SUM(U1493:U1497),AND(U1492="NA",SUM(U1493:U1497)=0),AND(U1492="NS",SUM(U1493:U1497)=0)),IF(AND(U1492="NA",SUM(U1493:U1497)=0),"NA",0),1)</f>
        <v>0</v>
      </c>
      <c r="FM1492">
        <f>IF(OR(S1492=SUM(S1493:S1497),AND(S1492="NA",SUM(S1493:S1497)=0),AND(S1492="NS",SUM(S1493:S1497)=0)),IF(AND(S1492="NA",SUM(S1493:S1497)=0),"NA",0),1)</f>
        <v>0</v>
      </c>
    </row>
    <row r="1493" spans="1:171" ht="24" customHeight="1">
      <c r="A1493" s="71"/>
      <c r="B1493" s="40"/>
      <c r="C1493" s="355"/>
      <c r="D1493" s="280"/>
      <c r="E1493" s="256"/>
      <c r="F1493" s="281"/>
      <c r="G1493" s="350" t="s">
        <v>600</v>
      </c>
      <c r="H1493" s="267"/>
      <c r="I1493" s="93"/>
      <c r="J1493" s="365" t="s">
        <v>601</v>
      </c>
      <c r="K1493" s="256"/>
      <c r="L1493" s="256"/>
      <c r="M1493" s="256"/>
      <c r="N1493" s="256"/>
      <c r="O1493" s="256"/>
      <c r="P1493" s="256"/>
      <c r="Q1493" s="256"/>
      <c r="R1493" s="281"/>
      <c r="S1493" s="220"/>
      <c r="T1493" s="220"/>
      <c r="U1493" s="220"/>
      <c r="V1493" s="220"/>
      <c r="W1493" s="220"/>
      <c r="X1493" s="220"/>
      <c r="Y1493" s="220"/>
      <c r="Z1493" s="220"/>
      <c r="AA1493" s="220"/>
      <c r="AB1493" s="220"/>
      <c r="AC1493" s="220"/>
      <c r="AD1493" s="220"/>
      <c r="AN1493">
        <f>IF(V1492="NA",1,0)</f>
        <v>0</v>
      </c>
      <c r="AX1493">
        <f>IF(Y1492="NA",1,0)</f>
        <v>0</v>
      </c>
      <c r="BH1493">
        <f>IF(AB1492="NA",1,0)</f>
        <v>0</v>
      </c>
      <c r="BR1493">
        <f>IF(G1664="NA",1,0)</f>
        <v>0</v>
      </c>
      <c r="CB1493">
        <f>IF(J1664="NA",1,0)</f>
        <v>0</v>
      </c>
      <c r="CL1493">
        <f>IF(M1664="NA",1,0)</f>
        <v>0</v>
      </c>
      <c r="CV1493">
        <f>IF(P1664="NA",1,0)</f>
        <v>0</v>
      </c>
      <c r="DF1493">
        <f>IF(S1664="NA",1,0)</f>
        <v>0</v>
      </c>
      <c r="DP1493">
        <f>IF(V1664="NA",1,0)</f>
        <v>0</v>
      </c>
      <c r="DZ1493">
        <f>IF(Y1664="NA",1,0)</f>
        <v>0</v>
      </c>
      <c r="EJ1493">
        <f>IF(AB1664="NA",1,0)</f>
        <v>0</v>
      </c>
      <c r="ET1493">
        <f>IF(T1492="NA",1,0)</f>
        <v>0</v>
      </c>
      <c r="FD1493">
        <f>IF(U1492="NA",1,0)</f>
        <v>0</v>
      </c>
      <c r="FN1493">
        <f>IF(S1492="NA",1,0)</f>
        <v>0</v>
      </c>
    </row>
    <row r="1494" spans="1:171" ht="24" customHeight="1">
      <c r="A1494" s="71"/>
      <c r="B1494" s="40"/>
      <c r="C1494" s="355"/>
      <c r="D1494" s="280"/>
      <c r="E1494" s="256"/>
      <c r="F1494" s="281"/>
      <c r="G1494" s="350" t="s">
        <v>602</v>
      </c>
      <c r="H1494" s="267"/>
      <c r="I1494" s="93"/>
      <c r="J1494" s="365" t="s">
        <v>603</v>
      </c>
      <c r="K1494" s="256"/>
      <c r="L1494" s="256"/>
      <c r="M1494" s="256"/>
      <c r="N1494" s="256"/>
      <c r="O1494" s="256"/>
      <c r="P1494" s="256"/>
      <c r="Q1494" s="256"/>
      <c r="R1494" s="281"/>
      <c r="S1494" s="220"/>
      <c r="T1494" s="220"/>
      <c r="U1494" s="220"/>
      <c r="V1494" s="220"/>
      <c r="W1494" s="220"/>
      <c r="X1494" s="220"/>
      <c r="Y1494" s="220"/>
      <c r="Z1494" s="220"/>
      <c r="AA1494" s="220"/>
      <c r="AB1494" s="220"/>
      <c r="AC1494" s="220"/>
      <c r="AD1494" s="220"/>
      <c r="AN1494">
        <f>IF(V1492="NA",1,0)</f>
        <v>0</v>
      </c>
      <c r="AX1494">
        <f>IF(Y1492="NA",1,0)</f>
        <v>0</v>
      </c>
      <c r="BH1494">
        <f>IF(AB1492="NA",1,0)</f>
        <v>0</v>
      </c>
      <c r="BR1494">
        <f>IF(G1664="NA",1,0)</f>
        <v>0</v>
      </c>
      <c r="CB1494">
        <f>IF(J1664="NA",1,0)</f>
        <v>0</v>
      </c>
      <c r="CL1494">
        <f>IF(M1664="NA",1,0)</f>
        <v>0</v>
      </c>
      <c r="CV1494">
        <f>IF(P1664="NA",1,0)</f>
        <v>0</v>
      </c>
      <c r="DF1494">
        <f>IF(S1664="NA",1,0)</f>
        <v>0</v>
      </c>
      <c r="DP1494">
        <f>IF(V1664="NA",1,0)</f>
        <v>0</v>
      </c>
      <c r="DZ1494">
        <f>IF(Y1664="NA",1,0)</f>
        <v>0</v>
      </c>
      <c r="EJ1494">
        <f>IF(AB1664="NA",1,0)</f>
        <v>0</v>
      </c>
      <c r="ET1494">
        <f>IF(T1492="NA",1,0)</f>
        <v>0</v>
      </c>
      <c r="FD1494">
        <f>IF(U1492="NA",1,0)</f>
        <v>0</v>
      </c>
      <c r="FN1494">
        <f>IF(S1492="NA",1,0)</f>
        <v>0</v>
      </c>
    </row>
    <row r="1495" spans="1:171" ht="24" customHeight="1">
      <c r="A1495" s="71"/>
      <c r="B1495" s="40"/>
      <c r="C1495" s="355"/>
      <c r="D1495" s="280"/>
      <c r="E1495" s="256"/>
      <c r="F1495" s="281"/>
      <c r="G1495" s="350" t="s">
        <v>604</v>
      </c>
      <c r="H1495" s="267"/>
      <c r="I1495" s="93"/>
      <c r="J1495" s="365" t="s">
        <v>605</v>
      </c>
      <c r="K1495" s="256"/>
      <c r="L1495" s="256"/>
      <c r="M1495" s="256"/>
      <c r="N1495" s="256"/>
      <c r="O1495" s="256"/>
      <c r="P1495" s="256"/>
      <c r="Q1495" s="256"/>
      <c r="R1495" s="281"/>
      <c r="S1495" s="220"/>
      <c r="T1495" s="220"/>
      <c r="U1495" s="220"/>
      <c r="V1495" s="220"/>
      <c r="W1495" s="220"/>
      <c r="X1495" s="220"/>
      <c r="Y1495" s="220"/>
      <c r="Z1495" s="220"/>
      <c r="AA1495" s="220"/>
      <c r="AB1495" s="220"/>
      <c r="AC1495" s="220"/>
      <c r="AD1495" s="220"/>
      <c r="AN1495">
        <f>IF(V1492="NA",1,0)</f>
        <v>0</v>
      </c>
      <c r="AX1495">
        <f>IF(Y1492="NA",1,0)</f>
        <v>0</v>
      </c>
      <c r="BH1495">
        <f>IF(AB1492="NA",1,0)</f>
        <v>0</v>
      </c>
      <c r="BR1495">
        <f>IF(G1664="NA",1,0)</f>
        <v>0</v>
      </c>
      <c r="CB1495">
        <f>IF(J1664="NA",1,0)</f>
        <v>0</v>
      </c>
      <c r="CL1495">
        <f>IF(M1664="NA",1,0)</f>
        <v>0</v>
      </c>
      <c r="CV1495">
        <f>IF(P1664="NA",1,0)</f>
        <v>0</v>
      </c>
      <c r="DF1495">
        <f>IF(S1664="NA",1,0)</f>
        <v>0</v>
      </c>
      <c r="DP1495">
        <f>IF(V1664="NA",1,0)</f>
        <v>0</v>
      </c>
      <c r="DZ1495">
        <f>IF(Y1664="NA",1,0)</f>
        <v>0</v>
      </c>
      <c r="EJ1495">
        <f>IF(AB1664="NA",1,0)</f>
        <v>0</v>
      </c>
      <c r="ET1495">
        <f>IF(T1492="NA",1,0)</f>
        <v>0</v>
      </c>
      <c r="FD1495">
        <f>IF(U1492="NA",1,0)</f>
        <v>0</v>
      </c>
      <c r="FN1495">
        <f>IF(S1492="NA",1,0)</f>
        <v>0</v>
      </c>
    </row>
    <row r="1496" spans="1:171" ht="15" customHeight="1">
      <c r="A1496" s="71"/>
      <c r="B1496" s="40"/>
      <c r="C1496" s="355"/>
      <c r="D1496" s="280"/>
      <c r="E1496" s="256"/>
      <c r="F1496" s="281"/>
      <c r="G1496" s="350" t="s">
        <v>606</v>
      </c>
      <c r="H1496" s="267"/>
      <c r="I1496" s="93"/>
      <c r="J1496" s="365" t="s">
        <v>607</v>
      </c>
      <c r="K1496" s="256"/>
      <c r="L1496" s="256"/>
      <c r="M1496" s="256"/>
      <c r="N1496" s="256"/>
      <c r="O1496" s="256"/>
      <c r="P1496" s="256"/>
      <c r="Q1496" s="256"/>
      <c r="R1496" s="281"/>
      <c r="S1496" s="220"/>
      <c r="T1496" s="220"/>
      <c r="U1496" s="220"/>
      <c r="V1496" s="220"/>
      <c r="W1496" s="220"/>
      <c r="X1496" s="220"/>
      <c r="Y1496" s="220"/>
      <c r="Z1496" s="220"/>
      <c r="AA1496" s="220"/>
      <c r="AB1496" s="220"/>
      <c r="AC1496" s="220"/>
      <c r="AD1496" s="220"/>
      <c r="AN1496">
        <f>IF(V1492="NA",1,0)</f>
        <v>0</v>
      </c>
      <c r="AO1496" t="e">
        <f>IF(V1496/V1492&gt;0.25,1,0)</f>
        <v>#DIV/0!</v>
      </c>
      <c r="AX1496">
        <f>IF(Y1492="NA",1,0)</f>
        <v>0</v>
      </c>
      <c r="AY1496" t="e">
        <f>IF(Y1496/Y1492&gt;0.25,1,0)</f>
        <v>#DIV/0!</v>
      </c>
      <c r="BH1496">
        <f>IF(AB1492="NA",1,0)</f>
        <v>0</v>
      </c>
      <c r="BI1496" t="e">
        <f>IF(AB1496/AB1492&gt;0.25,1,0)</f>
        <v>#DIV/0!</v>
      </c>
      <c r="BR1496">
        <f>IF(G1664="NA",1,0)</f>
        <v>0</v>
      </c>
      <c r="BS1496" t="e">
        <f>IF(G1668/G1664&gt;0.25,1,0)</f>
        <v>#DIV/0!</v>
      </c>
      <c r="CB1496">
        <f>IF(J1664="NA",1,0)</f>
        <v>0</v>
      </c>
      <c r="CC1496" t="e">
        <f>IF(J1668/J1664&gt;0.25,1,0)</f>
        <v>#DIV/0!</v>
      </c>
      <c r="CL1496">
        <f>IF(M1664="NA",1,0)</f>
        <v>0</v>
      </c>
      <c r="CM1496" t="e">
        <f>IF(M1668/M1664&gt;0.25,1,0)</f>
        <v>#DIV/0!</v>
      </c>
      <c r="CV1496">
        <f>IF(P1664="NA",1,0)</f>
        <v>0</v>
      </c>
      <c r="CW1496" t="e">
        <f>IF(P1668/P1664&gt;0.25,1,0)</f>
        <v>#DIV/0!</v>
      </c>
      <c r="DF1496">
        <f>IF(S1664="NA",1,0)</f>
        <v>0</v>
      </c>
      <c r="DG1496" t="e">
        <f>IF(S1668/S1664&gt;0.25,1,0)</f>
        <v>#DIV/0!</v>
      </c>
      <c r="DP1496">
        <f>IF(V1664="NA",1,0)</f>
        <v>0</v>
      </c>
      <c r="DQ1496" t="e">
        <f>IF(V1668/V1664&gt;0.25,1,0)</f>
        <v>#DIV/0!</v>
      </c>
      <c r="DZ1496">
        <f>IF(Y1664="NA",1,0)</f>
        <v>0</v>
      </c>
      <c r="EA1496" t="e">
        <f>IF(Y1668/Y1664&gt;0.25,1,0)</f>
        <v>#DIV/0!</v>
      </c>
      <c r="EJ1496">
        <f>IF(AB1664="NA",1,0)</f>
        <v>0</v>
      </c>
      <c r="EK1496" t="e">
        <f>IF(AB1668/AB1664&gt;0.25,1,0)</f>
        <v>#DIV/0!</v>
      </c>
      <c r="ET1496">
        <f>IF(T1492="NA",1,0)</f>
        <v>0</v>
      </c>
      <c r="EU1496" t="e">
        <f>IF(T1496/T1492&gt;0.25,1,0)</f>
        <v>#DIV/0!</v>
      </c>
      <c r="FD1496">
        <f>IF(U1492="NA",1,0)</f>
        <v>0</v>
      </c>
      <c r="FE1496" t="e">
        <f>IF(U1496/U1492&gt;0.25,1,0)</f>
        <v>#DIV/0!</v>
      </c>
      <c r="FN1496">
        <f>IF(S1492="NA",1,0)</f>
        <v>0</v>
      </c>
      <c r="FO1496" t="e">
        <f>IF(S1496/S1492&gt;0.25,1,0)</f>
        <v>#DIV/0!</v>
      </c>
    </row>
    <row r="1497" spans="1:171" ht="15" customHeight="1">
      <c r="A1497" s="71"/>
      <c r="B1497" s="40"/>
      <c r="C1497" s="355"/>
      <c r="D1497" s="280"/>
      <c r="E1497" s="256"/>
      <c r="F1497" s="281"/>
      <c r="G1497" s="350" t="s">
        <v>608</v>
      </c>
      <c r="H1497" s="267"/>
      <c r="I1497" s="94"/>
      <c r="J1497" s="401" t="s">
        <v>262</v>
      </c>
      <c r="K1497" s="272"/>
      <c r="L1497" s="272"/>
      <c r="M1497" s="272"/>
      <c r="N1497" s="272"/>
      <c r="O1497" s="272"/>
      <c r="P1497" s="272"/>
      <c r="Q1497" s="272"/>
      <c r="R1497" s="283"/>
      <c r="S1497" s="220"/>
      <c r="T1497" s="220"/>
      <c r="U1497" s="220"/>
      <c r="V1497" s="220"/>
      <c r="W1497" s="220"/>
      <c r="X1497" s="220"/>
      <c r="Y1497" s="220"/>
      <c r="Z1497" s="220"/>
      <c r="AA1497" s="220"/>
      <c r="AB1497" s="220"/>
      <c r="AC1497" s="220"/>
      <c r="AD1497" s="220"/>
      <c r="AN1497">
        <f>IF(V1492="NA",1,0)</f>
        <v>0</v>
      </c>
      <c r="AX1497">
        <f>IF(Y1492="NA",1,0)</f>
        <v>0</v>
      </c>
      <c r="BH1497">
        <f>IF(AB1492="NA",1,0)</f>
        <v>0</v>
      </c>
      <c r="BR1497">
        <f>IF(G1664="NA",1,0)</f>
        <v>0</v>
      </c>
      <c r="CB1497">
        <f>IF(J1664="NA",1,0)</f>
        <v>0</v>
      </c>
      <c r="CL1497">
        <f>IF(M1664="NA",1,0)</f>
        <v>0</v>
      </c>
      <c r="CV1497">
        <f>IF(P1664="NA",1,0)</f>
        <v>0</v>
      </c>
      <c r="DF1497">
        <f>IF(S1664="NA",1,0)</f>
        <v>0</v>
      </c>
      <c r="DP1497">
        <f>IF(V1664="NA",1,0)</f>
        <v>0</v>
      </c>
      <c r="DZ1497">
        <f>IF(Y1664="NA",1,0)</f>
        <v>0</v>
      </c>
      <c r="EJ1497">
        <f>IF(AB1664="NA",1,0)</f>
        <v>0</v>
      </c>
      <c r="ET1497">
        <f>IF(T1492="NA",1,0)</f>
        <v>0</v>
      </c>
      <c r="FD1497">
        <f>IF(U1492="NA",1,0)</f>
        <v>0</v>
      </c>
      <c r="FN1497">
        <f>IF(S1492="NA",1,0)</f>
        <v>0</v>
      </c>
    </row>
    <row r="1498" spans="1:171" ht="24" customHeight="1">
      <c r="A1498" s="71"/>
      <c r="B1498" s="40"/>
      <c r="C1498" s="355"/>
      <c r="D1498" s="280"/>
      <c r="E1498" s="256"/>
      <c r="F1498" s="281"/>
      <c r="G1498" s="361" t="s">
        <v>609</v>
      </c>
      <c r="H1498" s="267"/>
      <c r="I1498" s="362" t="s">
        <v>610</v>
      </c>
      <c r="J1498" s="266"/>
      <c r="K1498" s="266"/>
      <c r="L1498" s="266"/>
      <c r="M1498" s="266"/>
      <c r="N1498" s="266"/>
      <c r="O1498" s="266"/>
      <c r="P1498" s="266"/>
      <c r="Q1498" s="266"/>
      <c r="R1498" s="267"/>
      <c r="S1498" s="220"/>
      <c r="T1498" s="220"/>
      <c r="U1498" s="220"/>
      <c r="V1498" s="220"/>
      <c r="W1498" s="220"/>
      <c r="X1498" s="220"/>
      <c r="Y1498" s="220"/>
      <c r="Z1498" s="220"/>
      <c r="AA1498" s="220"/>
      <c r="AB1498" s="220"/>
      <c r="AC1498" s="220"/>
      <c r="AD1498" s="220"/>
    </row>
    <row r="1499" spans="1:171" ht="15" customHeight="1">
      <c r="A1499" s="71"/>
      <c r="B1499" s="40"/>
      <c r="C1499" s="355"/>
      <c r="D1499" s="280"/>
      <c r="E1499" s="256"/>
      <c r="F1499" s="281"/>
      <c r="G1499" s="361" t="s">
        <v>611</v>
      </c>
      <c r="H1499" s="267"/>
      <c r="I1499" s="362" t="s">
        <v>612</v>
      </c>
      <c r="J1499" s="266"/>
      <c r="K1499" s="266"/>
      <c r="L1499" s="266"/>
      <c r="M1499" s="266"/>
      <c r="N1499" s="266"/>
      <c r="O1499" s="266"/>
      <c r="P1499" s="266"/>
      <c r="Q1499" s="266"/>
      <c r="R1499" s="267"/>
      <c r="S1499" s="220"/>
      <c r="T1499" s="220"/>
      <c r="U1499" s="220"/>
      <c r="V1499" s="220"/>
      <c r="W1499" s="220"/>
      <c r="X1499" s="220"/>
      <c r="Y1499" s="220"/>
      <c r="Z1499" s="220"/>
      <c r="AA1499" s="220"/>
      <c r="AB1499" s="220"/>
      <c r="AC1499" s="220"/>
      <c r="AD1499" s="220"/>
    </row>
    <row r="1500" spans="1:171" ht="15" customHeight="1">
      <c r="A1500" s="71"/>
      <c r="B1500" s="40"/>
      <c r="C1500" s="355"/>
      <c r="D1500" s="280"/>
      <c r="E1500" s="256"/>
      <c r="F1500" s="281"/>
      <c r="G1500" s="361" t="s">
        <v>613</v>
      </c>
      <c r="H1500" s="267"/>
      <c r="I1500" s="362" t="s">
        <v>614</v>
      </c>
      <c r="J1500" s="266"/>
      <c r="K1500" s="266"/>
      <c r="L1500" s="266"/>
      <c r="M1500" s="266"/>
      <c r="N1500" s="266"/>
      <c r="O1500" s="266"/>
      <c r="P1500" s="266"/>
      <c r="Q1500" s="266"/>
      <c r="R1500" s="267"/>
      <c r="S1500" s="220"/>
      <c r="T1500" s="220"/>
      <c r="U1500" s="220"/>
      <c r="V1500" s="220"/>
      <c r="W1500" s="220"/>
      <c r="X1500" s="220"/>
      <c r="Y1500" s="220"/>
      <c r="Z1500" s="220"/>
      <c r="AA1500" s="220"/>
      <c r="AB1500" s="220"/>
      <c r="AC1500" s="220"/>
      <c r="AD1500" s="220"/>
    </row>
    <row r="1501" spans="1:171" ht="15" customHeight="1">
      <c r="A1501" s="71"/>
      <c r="B1501" s="40"/>
      <c r="C1501" s="355"/>
      <c r="D1501" s="280"/>
      <c r="E1501" s="256"/>
      <c r="F1501" s="281"/>
      <c r="G1501" s="361" t="s">
        <v>615</v>
      </c>
      <c r="H1501" s="267"/>
      <c r="I1501" s="362" t="s">
        <v>616</v>
      </c>
      <c r="J1501" s="266"/>
      <c r="K1501" s="266"/>
      <c r="L1501" s="266"/>
      <c r="M1501" s="266"/>
      <c r="N1501" s="266"/>
      <c r="O1501" s="266"/>
      <c r="P1501" s="266"/>
      <c r="Q1501" s="266"/>
      <c r="R1501" s="267"/>
      <c r="S1501" s="220"/>
      <c r="T1501" s="220"/>
      <c r="U1501" s="220"/>
      <c r="V1501" s="220"/>
      <c r="W1501" s="220"/>
      <c r="X1501" s="220"/>
      <c r="Y1501" s="220"/>
      <c r="Z1501" s="220"/>
      <c r="AA1501" s="220"/>
      <c r="AB1501" s="220"/>
      <c r="AC1501" s="220"/>
      <c r="AD1501" s="220"/>
    </row>
    <row r="1502" spans="1:171" ht="24" customHeight="1">
      <c r="A1502" s="71"/>
      <c r="B1502" s="40"/>
      <c r="C1502" s="368" t="s">
        <v>617</v>
      </c>
      <c r="D1502" s="368" t="s">
        <v>618</v>
      </c>
      <c r="E1502" s="278"/>
      <c r="F1502" s="279"/>
      <c r="G1502" s="361" t="s">
        <v>619</v>
      </c>
      <c r="H1502" s="267"/>
      <c r="I1502" s="362" t="s">
        <v>620</v>
      </c>
      <c r="J1502" s="266"/>
      <c r="K1502" s="266"/>
      <c r="L1502" s="266"/>
      <c r="M1502" s="266"/>
      <c r="N1502" s="266"/>
      <c r="O1502" s="266"/>
      <c r="P1502" s="266"/>
      <c r="Q1502" s="266"/>
      <c r="R1502" s="267"/>
      <c r="S1502" s="220"/>
      <c r="T1502" s="220"/>
      <c r="U1502" s="220"/>
      <c r="V1502" s="220"/>
      <c r="W1502" s="220"/>
      <c r="X1502" s="220"/>
      <c r="Y1502" s="220"/>
      <c r="Z1502" s="220"/>
      <c r="AA1502" s="220"/>
      <c r="AB1502" s="220"/>
      <c r="AC1502" s="220"/>
      <c r="AD1502" s="220"/>
      <c r="AM1502">
        <f>IF(OR(V1502=SUM(V1503:V1508),AND(V1502="NA",SUM(V1503:V1508)=0),AND(V1502="NS",SUM(V1503:V1508)=0)),IF(AND(V1502="NA",SUM(V1503:V1508)=0),"NA",0),1)</f>
        <v>0</v>
      </c>
      <c r="AW1502">
        <f>IF(OR(Y1502=SUM(Y1503:Y1508),AND(Y1502="NA",SUM(Y1503:Y1508)=0),AND(Y1502="NS",SUM(Y1503:Y1508)=0)),IF(AND(Y1502="NA",SUM(Y1503:Y1508)=0),"NA",0),1)</f>
        <v>0</v>
      </c>
      <c r="BG1502">
        <f>IF(OR(AB1502=SUM(AB1503:AB1508),AND(AB1502="NA",SUM(AB1503:AB1508)=0),AND(AB1502="NS",SUM(AB1503:AB1508)=0)),IF(AND(AB1502="NA",SUM(AB1503:AB1508)=0),"NA",0),1)</f>
        <v>0</v>
      </c>
      <c r="BQ1502">
        <f>IF(OR(G1674=SUM(G1675:G1680),AND(G1674="NA",SUM(G1675:G1680)=0),AND(G1674="NS",SUM(G1675:G1680)=0)),IF(AND(G1674="NA",SUM(G1675:G1680)=0),"NA",0),1)</f>
        <v>0</v>
      </c>
      <c r="CA1502">
        <f>IF(OR(J1674=SUM(J1675:J1680),AND(J1674="NA",SUM(J1675:J1680)=0),AND(J1674="NS",SUM(J1675:J1680)=0)),IF(AND(J1674="NA",SUM(J1675:J1680)=0),"NA",0),1)</f>
        <v>0</v>
      </c>
      <c r="CK1502">
        <f>IF(OR(M1674=SUM(M1675:M1680),AND(M1674="NA",SUM(M1675:M1680)=0),AND(M1674="NS",SUM(M1675:M1680)=0)),IF(AND(M1674="NA",SUM(M1675:M1680)=0),"NA",0),1)</f>
        <v>0</v>
      </c>
      <c r="CU1502">
        <f>IF(OR(P1674=SUM(P1675:P1680),AND(P1674="NA",SUM(P1675:P1680)=0),AND(P1674="NS",SUM(P1675:P1680)=0)),IF(AND(P1674="NA",SUM(P1675:P1680)=0),"NA",0),1)</f>
        <v>0</v>
      </c>
      <c r="DE1502">
        <f>IF(OR(S1674=SUM(S1675:S1680),AND(S1674="NA",SUM(S1675:S1680)=0),AND(S1674="NS",SUM(S1675:S1680)=0)),IF(AND(S1674="NA",SUM(S1675:S1680)=0),"NA",0),1)</f>
        <v>0</v>
      </c>
      <c r="DO1502">
        <f>IF(OR(V1674=SUM(V1675:V1680),AND(V1674="NA",SUM(V1675:V1680)=0),AND(V1674="NS",SUM(V1675:V1680)=0)),IF(AND(V1674="NA",SUM(V1675:V1680)=0),"NA",0),1)</f>
        <v>0</v>
      </c>
      <c r="DY1502">
        <f>IF(OR(Y1674=SUM(Y1675:Y1680),AND(Y1674="NA",SUM(Y1675:Y1680)=0),AND(Y1674="NS",SUM(Y1675:Y1680)=0)),IF(AND(Y1674="NA",SUM(Y1675:Y1680)=0),"NA",0),1)</f>
        <v>0</v>
      </c>
      <c r="EI1502">
        <f>IF(OR(AB1674=SUM(AB1675:AB1680),AND(AB1674="NA",SUM(AB1675:AB1680)=0),AND(AB1674="NS",SUM(AB1675:AB1680)=0)),IF(AND(AB1674="NA",SUM(AB1675:AB1680)=0),"NA",0),1)</f>
        <v>0</v>
      </c>
      <c r="ES1502">
        <f>IF(OR(T1502=SUM(T1503:T1508),AND(T1502="NA",SUM(T1503:T1508)=0),AND(T1502="NS",SUM(T1503:T1508)=0)),IF(AND(T1502="NA",SUM(T1503:T1508)=0),"NA",0),1)</f>
        <v>0</v>
      </c>
      <c r="FC1502">
        <f>IF(OR(U1502=SUM(U1503:U1508),AND(U1502="NA",SUM(U1503:U1508)=0),AND(U1502="NS",SUM(U1503:U1508)=0)),IF(AND(U1502="NA",SUM(U1503:U1508)=0),"NA",0),1)</f>
        <v>0</v>
      </c>
      <c r="FM1502">
        <f>IF(OR(S1502=SUM(S1503:S1508),AND(S1502="NA",SUM(S1503:S1508)=0),AND(S1502="NS",SUM(S1503:S1508)=0)),IF(AND(S1502="NA",SUM(S1503:S1508)=0),"NA",0),1)</f>
        <v>0</v>
      </c>
    </row>
    <row r="1503" spans="1:171" ht="15" customHeight="1">
      <c r="A1503" s="71"/>
      <c r="B1503" s="40"/>
      <c r="C1503" s="355"/>
      <c r="D1503" s="280"/>
      <c r="E1503" s="256"/>
      <c r="F1503" s="281"/>
      <c r="G1503" s="350" t="s">
        <v>621</v>
      </c>
      <c r="H1503" s="267"/>
      <c r="I1503" s="93"/>
      <c r="J1503" s="365" t="s">
        <v>622</v>
      </c>
      <c r="K1503" s="256"/>
      <c r="L1503" s="256"/>
      <c r="M1503" s="256"/>
      <c r="N1503" s="256"/>
      <c r="O1503" s="256"/>
      <c r="P1503" s="256"/>
      <c r="Q1503" s="256"/>
      <c r="R1503" s="281"/>
      <c r="S1503" s="220"/>
      <c r="T1503" s="220"/>
      <c r="U1503" s="220"/>
      <c r="V1503" s="220"/>
      <c r="W1503" s="220"/>
      <c r="X1503" s="220"/>
      <c r="Y1503" s="220"/>
      <c r="Z1503" s="220"/>
      <c r="AA1503" s="220"/>
      <c r="AB1503" s="220"/>
      <c r="AC1503" s="220"/>
      <c r="AD1503" s="220"/>
      <c r="AN1503">
        <f>IF(V1502="NA",1,0)</f>
        <v>0</v>
      </c>
      <c r="AX1503">
        <f>IF(Y1502="NA",1,0)</f>
        <v>0</v>
      </c>
      <c r="BH1503">
        <f>IF(AB1502="NA",1,0)</f>
        <v>0</v>
      </c>
      <c r="BR1503">
        <f>IF(G1674="NA",1,0)</f>
        <v>0</v>
      </c>
      <c r="CB1503">
        <f>IF(J1674="NA",1,0)</f>
        <v>0</v>
      </c>
      <c r="CL1503">
        <f>IF(M1674="NA",1,0)</f>
        <v>0</v>
      </c>
      <c r="CV1503">
        <f>IF(P1674="NA",1,0)</f>
        <v>0</v>
      </c>
      <c r="DF1503">
        <f>IF(S1674="NA",1,0)</f>
        <v>0</v>
      </c>
      <c r="DP1503">
        <f>IF(V1674="NA",1,0)</f>
        <v>0</v>
      </c>
      <c r="DZ1503">
        <f>IF(Y1674="NA",1,0)</f>
        <v>0</v>
      </c>
      <c r="EJ1503">
        <f>IF(AB1674="NA",1,0)</f>
        <v>0</v>
      </c>
      <c r="ET1503">
        <f>IF(T1502="NA",1,0)</f>
        <v>0</v>
      </c>
      <c r="FD1503">
        <f>IF(U1502="NA",1,0)</f>
        <v>0</v>
      </c>
      <c r="FN1503">
        <f>IF(S1502="NA",1,0)</f>
        <v>0</v>
      </c>
    </row>
    <row r="1504" spans="1:171" ht="24" customHeight="1">
      <c r="A1504" s="71"/>
      <c r="B1504" s="40"/>
      <c r="C1504" s="355"/>
      <c r="D1504" s="280"/>
      <c r="E1504" s="256"/>
      <c r="F1504" s="281"/>
      <c r="G1504" s="350" t="s">
        <v>623</v>
      </c>
      <c r="H1504" s="267"/>
      <c r="I1504" s="93"/>
      <c r="J1504" s="365" t="s">
        <v>624</v>
      </c>
      <c r="K1504" s="256"/>
      <c r="L1504" s="256"/>
      <c r="M1504" s="256"/>
      <c r="N1504" s="256"/>
      <c r="O1504" s="256"/>
      <c r="P1504" s="256"/>
      <c r="Q1504" s="256"/>
      <c r="R1504" s="281"/>
      <c r="S1504" s="220"/>
      <c r="T1504" s="220"/>
      <c r="U1504" s="220"/>
      <c r="V1504" s="220"/>
      <c r="W1504" s="220"/>
      <c r="X1504" s="220"/>
      <c r="Y1504" s="220"/>
      <c r="Z1504" s="220"/>
      <c r="AA1504" s="220"/>
      <c r="AB1504" s="220"/>
      <c r="AC1504" s="220"/>
      <c r="AD1504" s="220"/>
      <c r="AN1504">
        <f>IF(V1502="NA",1,0)</f>
        <v>0</v>
      </c>
      <c r="AX1504">
        <f>IF(Y1502="NA",1,0)</f>
        <v>0</v>
      </c>
      <c r="BH1504">
        <f>IF(AB1502="NA",1,0)</f>
        <v>0</v>
      </c>
      <c r="BR1504">
        <f>IF(G1674="NA",1,0)</f>
        <v>0</v>
      </c>
      <c r="CB1504">
        <f>IF(J1674="NA",1,0)</f>
        <v>0</v>
      </c>
      <c r="CL1504">
        <f>IF(M1674="NA",1,0)</f>
        <v>0</v>
      </c>
      <c r="CV1504">
        <f>IF(P1674="NA",1,0)</f>
        <v>0</v>
      </c>
      <c r="DF1504">
        <f>IF(S1674="NA",1,0)</f>
        <v>0</v>
      </c>
      <c r="DP1504">
        <f>IF(V1674="NA",1,0)</f>
        <v>0</v>
      </c>
      <c r="DZ1504">
        <f>IF(Y1674="NA",1,0)</f>
        <v>0</v>
      </c>
      <c r="EJ1504">
        <f>IF(AB1674="NA",1,0)</f>
        <v>0</v>
      </c>
      <c r="ET1504">
        <f>IF(T1502="NA",1,0)</f>
        <v>0</v>
      </c>
      <c r="FD1504">
        <f>IF(U1502="NA",1,0)</f>
        <v>0</v>
      </c>
      <c r="FN1504">
        <f>IF(S1502="NA",1,0)</f>
        <v>0</v>
      </c>
    </row>
    <row r="1505" spans="1:171" ht="15" customHeight="1">
      <c r="A1505" s="71"/>
      <c r="B1505" s="40"/>
      <c r="C1505" s="355"/>
      <c r="D1505" s="280"/>
      <c r="E1505" s="256"/>
      <c r="F1505" s="281"/>
      <c r="G1505" s="350" t="s">
        <v>625</v>
      </c>
      <c r="H1505" s="267"/>
      <c r="I1505" s="93"/>
      <c r="J1505" s="365" t="s">
        <v>626</v>
      </c>
      <c r="K1505" s="256"/>
      <c r="L1505" s="256"/>
      <c r="M1505" s="256"/>
      <c r="N1505" s="256"/>
      <c r="O1505" s="256"/>
      <c r="P1505" s="256"/>
      <c r="Q1505" s="256"/>
      <c r="R1505" s="281"/>
      <c r="S1505" s="220"/>
      <c r="T1505" s="220"/>
      <c r="U1505" s="220"/>
      <c r="V1505" s="220"/>
      <c r="W1505" s="220"/>
      <c r="X1505" s="220"/>
      <c r="Y1505" s="220"/>
      <c r="Z1505" s="220"/>
      <c r="AA1505" s="220"/>
      <c r="AB1505" s="220"/>
      <c r="AC1505" s="220"/>
      <c r="AD1505" s="220"/>
      <c r="AN1505">
        <f>IF(V1502="NA",1,0)</f>
        <v>0</v>
      </c>
      <c r="AX1505">
        <f>IF(Y1502="NA",1,0)</f>
        <v>0</v>
      </c>
      <c r="BH1505">
        <f>IF(AB1502="NA",1,0)</f>
        <v>0</v>
      </c>
      <c r="BR1505">
        <f>IF(G1674="NA",1,0)</f>
        <v>0</v>
      </c>
      <c r="CB1505">
        <f>IF(J1674="NA",1,0)</f>
        <v>0</v>
      </c>
      <c r="CL1505">
        <f>IF(M1674="NA",1,0)</f>
        <v>0</v>
      </c>
      <c r="CV1505">
        <f>IF(P1674="NA",1,0)</f>
        <v>0</v>
      </c>
      <c r="DF1505">
        <f>IF(S1674="NA",1,0)</f>
        <v>0</v>
      </c>
      <c r="DP1505">
        <f>IF(V1674="NA",1,0)</f>
        <v>0</v>
      </c>
      <c r="DZ1505">
        <f>IF(Y1674="NA",1,0)</f>
        <v>0</v>
      </c>
      <c r="EJ1505">
        <f>IF(AB1674="NA",1,0)</f>
        <v>0</v>
      </c>
      <c r="ET1505">
        <f>IF(T1502="NA",1,0)</f>
        <v>0</v>
      </c>
      <c r="FD1505">
        <f>IF(U1502="NA",1,0)</f>
        <v>0</v>
      </c>
      <c r="FN1505">
        <f>IF(S1502="NA",1,0)</f>
        <v>0</v>
      </c>
    </row>
    <row r="1506" spans="1:171" ht="15" customHeight="1">
      <c r="A1506" s="71"/>
      <c r="B1506" s="40"/>
      <c r="C1506" s="355"/>
      <c r="D1506" s="280"/>
      <c r="E1506" s="256"/>
      <c r="F1506" s="281"/>
      <c r="G1506" s="350" t="s">
        <v>627</v>
      </c>
      <c r="H1506" s="267"/>
      <c r="I1506" s="93"/>
      <c r="J1506" s="365" t="s">
        <v>628</v>
      </c>
      <c r="K1506" s="256"/>
      <c r="L1506" s="256"/>
      <c r="M1506" s="256"/>
      <c r="N1506" s="256"/>
      <c r="O1506" s="256"/>
      <c r="P1506" s="256"/>
      <c r="Q1506" s="256"/>
      <c r="R1506" s="281"/>
      <c r="S1506" s="220"/>
      <c r="T1506" s="220"/>
      <c r="U1506" s="220"/>
      <c r="V1506" s="220"/>
      <c r="W1506" s="220"/>
      <c r="X1506" s="220"/>
      <c r="Y1506" s="220"/>
      <c r="Z1506" s="220"/>
      <c r="AA1506" s="220"/>
      <c r="AB1506" s="220"/>
      <c r="AC1506" s="220"/>
      <c r="AD1506" s="220"/>
      <c r="AN1506">
        <f>IF(V1502="NA",1,0)</f>
        <v>0</v>
      </c>
      <c r="AX1506">
        <f>IF(Y1502="NA",1,0)</f>
        <v>0</v>
      </c>
      <c r="BH1506">
        <f>IF(AB1502="NA",1,0)</f>
        <v>0</v>
      </c>
      <c r="BR1506">
        <f>IF(G1674="NA",1,0)</f>
        <v>0</v>
      </c>
      <c r="CB1506">
        <f>IF(J1674="NA",1,0)</f>
        <v>0</v>
      </c>
      <c r="CL1506">
        <f>IF(M1674="NA",1,0)</f>
        <v>0</v>
      </c>
      <c r="CV1506">
        <f>IF(P1674="NA",1,0)</f>
        <v>0</v>
      </c>
      <c r="DF1506">
        <f>IF(S1674="NA",1,0)</f>
        <v>0</v>
      </c>
      <c r="DP1506">
        <f>IF(V1674="NA",1,0)</f>
        <v>0</v>
      </c>
      <c r="DZ1506">
        <f>IF(Y1674="NA",1,0)</f>
        <v>0</v>
      </c>
      <c r="EJ1506">
        <f>IF(AB1674="NA",1,0)</f>
        <v>0</v>
      </c>
      <c r="ET1506">
        <f>IF(T1502="NA",1,0)</f>
        <v>0</v>
      </c>
      <c r="FD1506">
        <f>IF(U1502="NA",1,0)</f>
        <v>0</v>
      </c>
      <c r="FN1506">
        <f>IF(S1502="NA",1,0)</f>
        <v>0</v>
      </c>
    </row>
    <row r="1507" spans="1:171" ht="24" customHeight="1">
      <c r="A1507" s="71"/>
      <c r="B1507" s="40"/>
      <c r="C1507" s="355"/>
      <c r="D1507" s="280"/>
      <c r="E1507" s="256"/>
      <c r="F1507" s="281"/>
      <c r="G1507" s="350" t="s">
        <v>629</v>
      </c>
      <c r="H1507" s="267"/>
      <c r="I1507" s="93"/>
      <c r="J1507" s="365" t="s">
        <v>630</v>
      </c>
      <c r="K1507" s="256"/>
      <c r="L1507" s="256"/>
      <c r="M1507" s="256"/>
      <c r="N1507" s="256"/>
      <c r="O1507" s="256"/>
      <c r="P1507" s="256"/>
      <c r="Q1507" s="256"/>
      <c r="R1507" s="281"/>
      <c r="S1507" s="220"/>
      <c r="T1507" s="220"/>
      <c r="U1507" s="220"/>
      <c r="V1507" s="220"/>
      <c r="W1507" s="220"/>
      <c r="X1507" s="220"/>
      <c r="Y1507" s="220"/>
      <c r="Z1507" s="220"/>
      <c r="AA1507" s="220"/>
      <c r="AB1507" s="220"/>
      <c r="AC1507" s="220"/>
      <c r="AD1507" s="220"/>
      <c r="AN1507">
        <f>IF(V1502="NA",1,0)</f>
        <v>0</v>
      </c>
      <c r="AO1507" t="e">
        <f>IF(V1507/V1502&gt;0.25,1,0)</f>
        <v>#DIV/0!</v>
      </c>
      <c r="AX1507">
        <f>IF(Y1502="NA",1,0)</f>
        <v>0</v>
      </c>
      <c r="AY1507" t="e">
        <f>IF(Y1507/Y1502&gt;0.25,1,0)</f>
        <v>#DIV/0!</v>
      </c>
      <c r="BH1507">
        <f>IF(AB1502="NA",1,0)</f>
        <v>0</v>
      </c>
      <c r="BI1507" t="e">
        <f>IF(AB1507/AB1502&gt;0.25,1,0)</f>
        <v>#DIV/0!</v>
      </c>
      <c r="BR1507">
        <f>IF(G1674="NA",1,0)</f>
        <v>0</v>
      </c>
      <c r="BS1507" t="e">
        <f>IF(G1679/G1674&gt;0.25,1,0)</f>
        <v>#DIV/0!</v>
      </c>
      <c r="CB1507">
        <f>IF(J1674="NA",1,0)</f>
        <v>0</v>
      </c>
      <c r="CC1507" t="e">
        <f>IF(J1679/J1674&gt;0.25,1,0)</f>
        <v>#DIV/0!</v>
      </c>
      <c r="CL1507">
        <f>IF(M1674="NA",1,0)</f>
        <v>0</v>
      </c>
      <c r="CM1507" t="e">
        <f>IF(M1679/M1674&gt;0.25,1,0)</f>
        <v>#DIV/0!</v>
      </c>
      <c r="CV1507">
        <f>IF(P1674="NA",1,0)</f>
        <v>0</v>
      </c>
      <c r="CW1507" t="e">
        <f>IF(P1679/P1674&gt;0.25,1,0)</f>
        <v>#DIV/0!</v>
      </c>
      <c r="DF1507">
        <f>IF(S1674="NA",1,0)</f>
        <v>0</v>
      </c>
      <c r="DG1507" t="e">
        <f>IF(S1679/S1674&gt;0.25,1,0)</f>
        <v>#DIV/0!</v>
      </c>
      <c r="DP1507">
        <f>IF(V1674="NA",1,0)</f>
        <v>0</v>
      </c>
      <c r="DQ1507" t="e">
        <f>IF(V1679/V1674&gt;0.25,1,0)</f>
        <v>#DIV/0!</v>
      </c>
      <c r="DZ1507">
        <f>IF(Y1674="NA",1,0)</f>
        <v>0</v>
      </c>
      <c r="EA1507" t="e">
        <f>IF(Y1679/Y1674&gt;0.25,1,0)</f>
        <v>#DIV/0!</v>
      </c>
      <c r="EJ1507">
        <f>IF(AB1674="NA",1,0)</f>
        <v>0</v>
      </c>
      <c r="EK1507" t="e">
        <f>IF(AB1679/AB1674&gt;0.25,1,0)</f>
        <v>#DIV/0!</v>
      </c>
      <c r="ET1507">
        <f>IF(T1502="NA",1,0)</f>
        <v>0</v>
      </c>
      <c r="EU1507" t="e">
        <f>IF(T1507/T1502&gt;0.25,1,0)</f>
        <v>#DIV/0!</v>
      </c>
      <c r="FD1507">
        <f>IF(U1502="NA",1,0)</f>
        <v>0</v>
      </c>
      <c r="FE1507" t="e">
        <f>IF(U1507/U1502&gt;0.25,1,0)</f>
        <v>#DIV/0!</v>
      </c>
      <c r="FN1507">
        <f>IF(S1502="NA",1,0)</f>
        <v>0</v>
      </c>
      <c r="FO1507" t="e">
        <f>IF(S1507/S1502&gt;0.25,1,0)</f>
        <v>#DIV/0!</v>
      </c>
    </row>
    <row r="1508" spans="1:171" ht="15" customHeight="1">
      <c r="A1508" s="71"/>
      <c r="B1508" s="40"/>
      <c r="C1508" s="355"/>
      <c r="D1508" s="280"/>
      <c r="E1508" s="256"/>
      <c r="F1508" s="281"/>
      <c r="G1508" s="350" t="s">
        <v>631</v>
      </c>
      <c r="H1508" s="267"/>
      <c r="I1508" s="94"/>
      <c r="J1508" s="401" t="s">
        <v>262</v>
      </c>
      <c r="K1508" s="272"/>
      <c r="L1508" s="272"/>
      <c r="M1508" s="272"/>
      <c r="N1508" s="272"/>
      <c r="O1508" s="272"/>
      <c r="P1508" s="272"/>
      <c r="Q1508" s="272"/>
      <c r="R1508" s="283"/>
      <c r="S1508" s="220"/>
      <c r="T1508" s="220"/>
      <c r="U1508" s="220"/>
      <c r="V1508" s="220"/>
      <c r="W1508" s="220"/>
      <c r="X1508" s="220"/>
      <c r="Y1508" s="220"/>
      <c r="Z1508" s="220"/>
      <c r="AA1508" s="220"/>
      <c r="AB1508" s="220"/>
      <c r="AC1508" s="220"/>
      <c r="AD1508" s="220"/>
      <c r="AN1508">
        <f>IF(V1502="NA",1,0)</f>
        <v>0</v>
      </c>
      <c r="AX1508">
        <f>IF(Y1502="NA",1,0)</f>
        <v>0</v>
      </c>
      <c r="BH1508">
        <f>IF(AB1502="NA",1,0)</f>
        <v>0</v>
      </c>
      <c r="BR1508">
        <f>IF(G1674="NA",1,0)</f>
        <v>0</v>
      </c>
      <c r="CB1508">
        <f>IF(J1674="NA",1,0)</f>
        <v>0</v>
      </c>
      <c r="CL1508">
        <f>IF(M1674="NA",1,0)</f>
        <v>0</v>
      </c>
      <c r="CV1508">
        <f>IF(P1674="NA",1,0)</f>
        <v>0</v>
      </c>
      <c r="DF1508">
        <f>IF(S1674="NA",1,0)</f>
        <v>0</v>
      </c>
      <c r="DP1508">
        <f>IF(V1674="NA",1,0)</f>
        <v>0</v>
      </c>
      <c r="DZ1508">
        <f>IF(Y1674="NA",1,0)</f>
        <v>0</v>
      </c>
      <c r="EJ1508">
        <f>IF(AB1674="NA",1,0)</f>
        <v>0</v>
      </c>
      <c r="ET1508">
        <f>IF(T1502="NA",1,0)</f>
        <v>0</v>
      </c>
      <c r="FD1508">
        <f>IF(U1502="NA",1,0)</f>
        <v>0</v>
      </c>
      <c r="FN1508">
        <f>IF(S1502="NA",1,0)</f>
        <v>0</v>
      </c>
    </row>
    <row r="1509" spans="1:171" ht="24" customHeight="1">
      <c r="A1509" s="71"/>
      <c r="B1509" s="40"/>
      <c r="C1509" s="355"/>
      <c r="D1509" s="280"/>
      <c r="E1509" s="256"/>
      <c r="F1509" s="281"/>
      <c r="G1509" s="361" t="s">
        <v>632</v>
      </c>
      <c r="H1509" s="267"/>
      <c r="I1509" s="362" t="s">
        <v>633</v>
      </c>
      <c r="J1509" s="266"/>
      <c r="K1509" s="266"/>
      <c r="L1509" s="266"/>
      <c r="M1509" s="266"/>
      <c r="N1509" s="266"/>
      <c r="O1509" s="266"/>
      <c r="P1509" s="266"/>
      <c r="Q1509" s="266"/>
      <c r="R1509" s="267"/>
      <c r="S1509" s="220"/>
      <c r="T1509" s="220"/>
      <c r="U1509" s="220"/>
      <c r="V1509" s="220"/>
      <c r="W1509" s="220"/>
      <c r="X1509" s="220"/>
      <c r="Y1509" s="220"/>
      <c r="Z1509" s="220"/>
      <c r="AA1509" s="220"/>
      <c r="AB1509" s="220"/>
      <c r="AC1509" s="220"/>
      <c r="AD1509" s="220"/>
      <c r="AM1509">
        <f>IF(OR(V1509=SUM(V1510:V1517),AND(V1509="NA",SUM(V1510:V1517)=0),AND(V1509="NS",SUM(V1510:V1517)=0)),IF(AND(V1509="NA",SUM(V1510:V1517)=0),"NA",0),1)</f>
        <v>0</v>
      </c>
      <c r="AW1509">
        <f>IF(OR(Y1509=SUM(Y1510:Y1517),AND(Y1509="NA",SUM(Y1510:Y1517)=0),AND(Y1509="NS",SUM(Y1510:Y1517)=0)),IF(AND(Y1509="NA",SUM(Y1510:Y1517)=0),"NA",0),1)</f>
        <v>0</v>
      </c>
      <c r="BG1509">
        <f>IF(OR(AB1509=SUM(AB1510:AB1517),AND(AB1509="NA",SUM(AB1510:AB1517)=0),AND(AB1509="NS",SUM(AB1510:AB1517)=0)),IF(AND(AB1509="NA",SUM(AB1510:AB1517)=0),"NA",0),1)</f>
        <v>0</v>
      </c>
      <c r="BQ1509">
        <f>IF(OR(G1681=SUM(G1682:G1689),AND(G1681="NA",SUM(G1682:G1689)=0),AND(G1681="NS",SUM(G1682:G1689)=0)),IF(AND(G1681="NA",SUM(G1682:G1689)=0),"NA",0),1)</f>
        <v>0</v>
      </c>
      <c r="CA1509">
        <f>IF(OR(J1681=SUM(J1682:J1689),AND(J1681="NA",SUM(J1682:J1689)=0),AND(J1681="NS",SUM(J1682:J1689)=0)),IF(AND(J1681="NA",SUM(J1682:J1689)=0),"NA",0),1)</f>
        <v>0</v>
      </c>
      <c r="CK1509">
        <f>IF(OR(M1681=SUM(M1682:M1689),AND(M1681="NA",SUM(M1682:M1689)=0),AND(M1681="NS",SUM(M1682:M1689)=0)),IF(AND(M1681="NA",SUM(M1682:M1689)=0),"NA",0),1)</f>
        <v>0</v>
      </c>
      <c r="CU1509">
        <f>IF(OR(P1681=SUM(P1682:P1689),AND(P1681="NA",SUM(P1682:P1689)=0),AND(P1681="NS",SUM(P1682:P1689)=0)),IF(AND(P1681="NA",SUM(P1682:P1689)=0),"NA",0),1)</f>
        <v>0</v>
      </c>
      <c r="DE1509">
        <f>IF(OR(S1681=SUM(S1682:S1689),AND(S1681="NA",SUM(S1682:S1689)=0),AND(S1681="NS",SUM(S1682:S1689)=0)),IF(AND(S1681="NA",SUM(S1682:S1689)=0),"NA",0),1)</f>
        <v>0</v>
      </c>
      <c r="DO1509">
        <f>IF(OR(V1681=SUM(V1682:V1689),AND(V1681="NA",SUM(V1682:V1689)=0),AND(V1681="NS",SUM(V1682:V1689)=0)),IF(AND(V1681="NA",SUM(V1682:V1689)=0),"NA",0),1)</f>
        <v>0</v>
      </c>
      <c r="DY1509">
        <f>IF(OR(Y1681=SUM(Y1682:Y1689),AND(Y1681="NA",SUM(Y1682:Y1689)=0),AND(Y1681="NS",SUM(Y1682:Y1689)=0)),IF(AND(Y1681="NA",SUM(Y1682:Y1689)=0),"NA",0),1)</f>
        <v>0</v>
      </c>
      <c r="EI1509">
        <f>IF(OR(AB1681=SUM(AB1682:AB1689),AND(AB1681="NA",SUM(AB1682:AB1689)=0),AND(AB1681="NS",SUM(AB1682:AB1689)=0)),IF(AND(AB1681="NA",SUM(AB1682:AB1689)=0),"NA",0),1)</f>
        <v>0</v>
      </c>
      <c r="ES1509">
        <f>IF(OR(T1509=SUM(T1510:T1517),AND(T1509="NA",SUM(T1510:T1517)=0),AND(T1509="NS",SUM(T1510:T1517)=0)),IF(AND(T1509="NA",SUM(T1510:T1517)=0),"NA",0),1)</f>
        <v>0</v>
      </c>
      <c r="FC1509">
        <f>IF(OR(U1509=SUM(U1510:U1517),AND(U1509="NA",SUM(U1510:U1517)=0),AND(U1509="NS",SUM(U1510:U1517)=0)),IF(AND(U1509="NA",SUM(U1510:U1517)=0),"NA",0),1)</f>
        <v>0</v>
      </c>
      <c r="FM1509">
        <f>IF(OR(S1509=SUM(S1510:S1517),AND(S1509="NA",SUM(S1510:S1517)=0),AND(S1509="NS",SUM(S1510:S1517)=0)),IF(AND(S1509="NA",SUM(S1510:S1517)=0),"NA",0),1)</f>
        <v>0</v>
      </c>
    </row>
    <row r="1510" spans="1:171" ht="15" customHeight="1">
      <c r="A1510" s="71"/>
      <c r="B1510" s="40"/>
      <c r="C1510" s="355"/>
      <c r="D1510" s="280"/>
      <c r="E1510" s="256"/>
      <c r="F1510" s="281"/>
      <c r="G1510" s="350" t="s">
        <v>634</v>
      </c>
      <c r="H1510" s="267"/>
      <c r="I1510" s="93"/>
      <c r="J1510" s="365" t="s">
        <v>635</v>
      </c>
      <c r="K1510" s="256"/>
      <c r="L1510" s="256"/>
      <c r="M1510" s="256"/>
      <c r="N1510" s="256"/>
      <c r="O1510" s="256"/>
      <c r="P1510" s="256"/>
      <c r="Q1510" s="256"/>
      <c r="R1510" s="281"/>
      <c r="S1510" s="220"/>
      <c r="T1510" s="220"/>
      <c r="U1510" s="220"/>
      <c r="V1510" s="220"/>
      <c r="W1510" s="220"/>
      <c r="X1510" s="220"/>
      <c r="Y1510" s="220"/>
      <c r="Z1510" s="220"/>
      <c r="AA1510" s="220"/>
      <c r="AB1510" s="220"/>
      <c r="AC1510" s="220"/>
      <c r="AD1510" s="220"/>
      <c r="AN1510">
        <f>IF(V1509="NA",1,0)</f>
        <v>0</v>
      </c>
      <c r="AX1510">
        <f>IF(Y1509="NA",1,0)</f>
        <v>0</v>
      </c>
      <c r="BH1510">
        <f>IF(AB1509="NA",1,0)</f>
        <v>0</v>
      </c>
      <c r="BR1510">
        <f>IF(G1681="NA",1,0)</f>
        <v>0</v>
      </c>
      <c r="CB1510">
        <f>IF(J1681="NA",1,0)</f>
        <v>0</v>
      </c>
      <c r="CL1510">
        <f>IF(M1681="NA",1,0)</f>
        <v>0</v>
      </c>
      <c r="CV1510">
        <f>IF(P1681="NA",1,0)</f>
        <v>0</v>
      </c>
      <c r="DF1510">
        <f>IF(S1681="NA",1,0)</f>
        <v>0</v>
      </c>
      <c r="DP1510">
        <f>IF(V1681="NA",1,0)</f>
        <v>0</v>
      </c>
      <c r="DZ1510">
        <f>IF(Y1681="NA",1,0)</f>
        <v>0</v>
      </c>
      <c r="EJ1510">
        <f>IF(AB1681="NA",1,0)</f>
        <v>0</v>
      </c>
      <c r="ET1510">
        <f>IF(T1509="NA",1,0)</f>
        <v>0</v>
      </c>
      <c r="FD1510">
        <f>IF(U1509="NA",1,0)</f>
        <v>0</v>
      </c>
      <c r="FN1510">
        <f>IF(S1509="NA",1,0)</f>
        <v>0</v>
      </c>
    </row>
    <row r="1511" spans="1:171" ht="15" customHeight="1">
      <c r="A1511" s="71"/>
      <c r="B1511" s="40"/>
      <c r="C1511" s="355"/>
      <c r="D1511" s="280"/>
      <c r="E1511" s="256"/>
      <c r="F1511" s="281"/>
      <c r="G1511" s="350" t="s">
        <v>636</v>
      </c>
      <c r="H1511" s="267"/>
      <c r="I1511" s="93"/>
      <c r="J1511" s="365" t="s">
        <v>637</v>
      </c>
      <c r="K1511" s="256"/>
      <c r="L1511" s="256"/>
      <c r="M1511" s="256"/>
      <c r="N1511" s="256"/>
      <c r="O1511" s="256"/>
      <c r="P1511" s="256"/>
      <c r="Q1511" s="256"/>
      <c r="R1511" s="281"/>
      <c r="S1511" s="220"/>
      <c r="T1511" s="220"/>
      <c r="U1511" s="220"/>
      <c r="V1511" s="220"/>
      <c r="W1511" s="220"/>
      <c r="X1511" s="220"/>
      <c r="Y1511" s="220"/>
      <c r="Z1511" s="220"/>
      <c r="AA1511" s="220"/>
      <c r="AB1511" s="220"/>
      <c r="AC1511" s="220"/>
      <c r="AD1511" s="220"/>
      <c r="AN1511">
        <f>IF(V1509="NA",1,0)</f>
        <v>0</v>
      </c>
      <c r="AX1511">
        <f>IF(Y1509="NA",1,0)</f>
        <v>0</v>
      </c>
      <c r="BH1511">
        <f>IF(AB1509="NA",1,0)</f>
        <v>0</v>
      </c>
      <c r="BR1511">
        <f>IF(G1681="NA",1,0)</f>
        <v>0</v>
      </c>
      <c r="CB1511">
        <f>IF(J1681="NA",1,0)</f>
        <v>0</v>
      </c>
      <c r="CL1511">
        <f>IF(M1681="NA",1,0)</f>
        <v>0</v>
      </c>
      <c r="CV1511">
        <f>IF(P1681="NA",1,0)</f>
        <v>0</v>
      </c>
      <c r="DF1511">
        <f>IF(S1681="NA",1,0)</f>
        <v>0</v>
      </c>
      <c r="DP1511">
        <f>IF(V1681="NA",1,0)</f>
        <v>0</v>
      </c>
      <c r="DZ1511">
        <f>IF(Y1681="NA",1,0)</f>
        <v>0</v>
      </c>
      <c r="EJ1511">
        <f>IF(AB1681="NA",1,0)</f>
        <v>0</v>
      </c>
      <c r="ET1511">
        <f>IF(T1509="NA",1,0)</f>
        <v>0</v>
      </c>
      <c r="FD1511">
        <f>IF(U1509="NA",1,0)</f>
        <v>0</v>
      </c>
      <c r="FN1511">
        <f>IF(S1509="NA",1,0)</f>
        <v>0</v>
      </c>
    </row>
    <row r="1512" spans="1:171" ht="15" customHeight="1">
      <c r="A1512" s="71"/>
      <c r="B1512" s="40"/>
      <c r="C1512" s="355"/>
      <c r="D1512" s="280"/>
      <c r="E1512" s="256"/>
      <c r="F1512" s="281"/>
      <c r="G1512" s="350" t="s">
        <v>638</v>
      </c>
      <c r="H1512" s="267"/>
      <c r="I1512" s="93"/>
      <c r="J1512" s="365" t="s">
        <v>639</v>
      </c>
      <c r="K1512" s="256"/>
      <c r="L1512" s="256"/>
      <c r="M1512" s="256"/>
      <c r="N1512" s="256"/>
      <c r="O1512" s="256"/>
      <c r="P1512" s="256"/>
      <c r="Q1512" s="256"/>
      <c r="R1512" s="281"/>
      <c r="S1512" s="220"/>
      <c r="T1512" s="220"/>
      <c r="U1512" s="220"/>
      <c r="V1512" s="220"/>
      <c r="W1512" s="220"/>
      <c r="X1512" s="220"/>
      <c r="Y1512" s="220"/>
      <c r="Z1512" s="220"/>
      <c r="AA1512" s="220"/>
      <c r="AB1512" s="220"/>
      <c r="AC1512" s="220"/>
      <c r="AD1512" s="220"/>
      <c r="AN1512">
        <f>IF(V1509="NA",1,0)</f>
        <v>0</v>
      </c>
      <c r="AX1512">
        <f>IF(Y1509="NA",1,0)</f>
        <v>0</v>
      </c>
      <c r="BH1512">
        <f>IF(AB1509="NA",1,0)</f>
        <v>0</v>
      </c>
      <c r="BR1512">
        <f>IF(G1681="NA",1,0)</f>
        <v>0</v>
      </c>
      <c r="CB1512">
        <f>IF(J1681="NA",1,0)</f>
        <v>0</v>
      </c>
      <c r="CL1512">
        <f>IF(M1681="NA",1,0)</f>
        <v>0</v>
      </c>
      <c r="CV1512">
        <f>IF(P1681="NA",1,0)</f>
        <v>0</v>
      </c>
      <c r="DF1512">
        <f>IF(S1681="NA",1,0)</f>
        <v>0</v>
      </c>
      <c r="DP1512">
        <f>IF(V1681="NA",1,0)</f>
        <v>0</v>
      </c>
      <c r="DZ1512">
        <f>IF(Y1681="NA",1,0)</f>
        <v>0</v>
      </c>
      <c r="EJ1512">
        <f>IF(AB1681="NA",1,0)</f>
        <v>0</v>
      </c>
      <c r="ET1512">
        <f>IF(T1509="NA",1,0)</f>
        <v>0</v>
      </c>
      <c r="FD1512">
        <f>IF(U1509="NA",1,0)</f>
        <v>0</v>
      </c>
      <c r="FN1512">
        <f>IF(S1509="NA",1,0)</f>
        <v>0</v>
      </c>
    </row>
    <row r="1513" spans="1:171" ht="15" customHeight="1">
      <c r="A1513" s="71"/>
      <c r="B1513" s="40"/>
      <c r="C1513" s="355"/>
      <c r="D1513" s="280"/>
      <c r="E1513" s="256"/>
      <c r="F1513" s="281"/>
      <c r="G1513" s="350" t="s">
        <v>640</v>
      </c>
      <c r="H1513" s="267"/>
      <c r="I1513" s="93"/>
      <c r="J1513" s="365" t="s">
        <v>641</v>
      </c>
      <c r="K1513" s="256"/>
      <c r="L1513" s="256"/>
      <c r="M1513" s="256"/>
      <c r="N1513" s="256"/>
      <c r="O1513" s="256"/>
      <c r="P1513" s="256"/>
      <c r="Q1513" s="256"/>
      <c r="R1513" s="281"/>
      <c r="S1513" s="220"/>
      <c r="T1513" s="220"/>
      <c r="U1513" s="220"/>
      <c r="V1513" s="220"/>
      <c r="W1513" s="220"/>
      <c r="X1513" s="220"/>
      <c r="Y1513" s="220"/>
      <c r="Z1513" s="220"/>
      <c r="AA1513" s="220"/>
      <c r="AB1513" s="220"/>
      <c r="AC1513" s="220"/>
      <c r="AD1513" s="220"/>
      <c r="AN1513">
        <f>IF(V1509="NA",1,0)</f>
        <v>0</v>
      </c>
      <c r="AX1513">
        <f>IF(Y1509="NA",1,0)</f>
        <v>0</v>
      </c>
      <c r="BH1513">
        <f>IF(AB1509="NA",1,0)</f>
        <v>0</v>
      </c>
      <c r="BR1513">
        <f>IF(G1681="NA",1,0)</f>
        <v>0</v>
      </c>
      <c r="CB1513">
        <f>IF(J1681="NA",1,0)</f>
        <v>0</v>
      </c>
      <c r="CL1513">
        <f>IF(M1681="NA",1,0)</f>
        <v>0</v>
      </c>
      <c r="CV1513">
        <f>IF(P1681="NA",1,0)</f>
        <v>0</v>
      </c>
      <c r="DF1513">
        <f>IF(S1681="NA",1,0)</f>
        <v>0</v>
      </c>
      <c r="DP1513">
        <f>IF(V1681="NA",1,0)</f>
        <v>0</v>
      </c>
      <c r="DZ1513">
        <f>IF(Y1681="NA",1,0)</f>
        <v>0</v>
      </c>
      <c r="EJ1513">
        <f>IF(AB1681="NA",1,0)</f>
        <v>0</v>
      </c>
      <c r="ET1513">
        <f>IF(T1509="NA",1,0)</f>
        <v>0</v>
      </c>
      <c r="FD1513">
        <f>IF(U1509="NA",1,0)</f>
        <v>0</v>
      </c>
      <c r="FN1513">
        <f>IF(S1509="NA",1,0)</f>
        <v>0</v>
      </c>
    </row>
    <row r="1514" spans="1:171" ht="15" customHeight="1">
      <c r="A1514" s="71"/>
      <c r="B1514" s="40"/>
      <c r="C1514" s="355"/>
      <c r="D1514" s="280"/>
      <c r="E1514" s="256"/>
      <c r="F1514" s="281"/>
      <c r="G1514" s="350" t="s">
        <v>642</v>
      </c>
      <c r="H1514" s="267"/>
      <c r="I1514" s="93"/>
      <c r="J1514" s="365" t="s">
        <v>643</v>
      </c>
      <c r="K1514" s="256"/>
      <c r="L1514" s="256"/>
      <c r="M1514" s="256"/>
      <c r="N1514" s="256"/>
      <c r="O1514" s="256"/>
      <c r="P1514" s="256"/>
      <c r="Q1514" s="256"/>
      <c r="R1514" s="281"/>
      <c r="S1514" s="220"/>
      <c r="T1514" s="220"/>
      <c r="U1514" s="220"/>
      <c r="V1514" s="220"/>
      <c r="W1514" s="220"/>
      <c r="X1514" s="220"/>
      <c r="Y1514" s="220"/>
      <c r="Z1514" s="220"/>
      <c r="AA1514" s="220"/>
      <c r="AB1514" s="220"/>
      <c r="AC1514" s="220"/>
      <c r="AD1514" s="220"/>
      <c r="AN1514">
        <f>IF(V1509="NA",1,0)</f>
        <v>0</v>
      </c>
      <c r="AX1514">
        <f>IF(Y1509="NA",1,0)</f>
        <v>0</v>
      </c>
      <c r="BH1514">
        <f>IF(AB1509="NA",1,0)</f>
        <v>0</v>
      </c>
      <c r="BR1514">
        <f>IF(G1681="NA",1,0)</f>
        <v>0</v>
      </c>
      <c r="CB1514">
        <f>IF(J1681="NA",1,0)</f>
        <v>0</v>
      </c>
      <c r="CL1514">
        <f>IF(M1681="NA",1,0)</f>
        <v>0</v>
      </c>
      <c r="CV1514">
        <f>IF(P1681="NA",1,0)</f>
        <v>0</v>
      </c>
      <c r="DF1514">
        <f>IF(S1681="NA",1,0)</f>
        <v>0</v>
      </c>
      <c r="DP1514">
        <f>IF(V1681="NA",1,0)</f>
        <v>0</v>
      </c>
      <c r="DZ1514">
        <f>IF(Y1681="NA",1,0)</f>
        <v>0</v>
      </c>
      <c r="EJ1514">
        <f>IF(AB1681="NA",1,0)</f>
        <v>0</v>
      </c>
      <c r="ET1514">
        <f>IF(T1509="NA",1,0)</f>
        <v>0</v>
      </c>
      <c r="FD1514">
        <f>IF(U1509="NA",1,0)</f>
        <v>0</v>
      </c>
      <c r="FN1514">
        <f>IF(S1509="NA",1,0)</f>
        <v>0</v>
      </c>
    </row>
    <row r="1515" spans="1:171" ht="15" customHeight="1">
      <c r="A1515" s="71"/>
      <c r="B1515" s="40"/>
      <c r="C1515" s="355"/>
      <c r="D1515" s="280"/>
      <c r="E1515" s="256"/>
      <c r="F1515" s="281"/>
      <c r="G1515" s="350" t="s">
        <v>644</v>
      </c>
      <c r="H1515" s="267"/>
      <c r="I1515" s="93"/>
      <c r="J1515" s="365" t="s">
        <v>645</v>
      </c>
      <c r="K1515" s="256"/>
      <c r="L1515" s="256"/>
      <c r="M1515" s="256"/>
      <c r="N1515" s="256"/>
      <c r="O1515" s="256"/>
      <c r="P1515" s="256"/>
      <c r="Q1515" s="256"/>
      <c r="R1515" s="281"/>
      <c r="S1515" s="220"/>
      <c r="T1515" s="220"/>
      <c r="U1515" s="220"/>
      <c r="V1515" s="220"/>
      <c r="W1515" s="220"/>
      <c r="X1515" s="220"/>
      <c r="Y1515" s="220"/>
      <c r="Z1515" s="220"/>
      <c r="AA1515" s="220"/>
      <c r="AB1515" s="220"/>
      <c r="AC1515" s="220"/>
      <c r="AD1515" s="220"/>
      <c r="AN1515">
        <f>IF(V1509="NA",1,0)</f>
        <v>0</v>
      </c>
      <c r="AX1515">
        <f>IF(Y1509="NA",1,0)</f>
        <v>0</v>
      </c>
      <c r="BH1515">
        <f>IF(AB1509="NA",1,0)</f>
        <v>0</v>
      </c>
      <c r="BR1515">
        <f>IF(G1681="NA",1,0)</f>
        <v>0</v>
      </c>
      <c r="CB1515">
        <f>IF(J1681="NA",1,0)</f>
        <v>0</v>
      </c>
      <c r="CL1515">
        <f>IF(M1681="NA",1,0)</f>
        <v>0</v>
      </c>
      <c r="CV1515">
        <f>IF(P1681="NA",1,0)</f>
        <v>0</v>
      </c>
      <c r="DF1515">
        <f>IF(S1681="NA",1,0)</f>
        <v>0</v>
      </c>
      <c r="DP1515">
        <f>IF(V1681="NA",1,0)</f>
        <v>0</v>
      </c>
      <c r="DZ1515">
        <f>IF(Y1681="NA",1,0)</f>
        <v>0</v>
      </c>
      <c r="EJ1515">
        <f>IF(AB1681="NA",1,0)</f>
        <v>0</v>
      </c>
      <c r="ET1515">
        <f>IF(T1509="NA",1,0)</f>
        <v>0</v>
      </c>
      <c r="FD1515">
        <f>IF(U1509="NA",1,0)</f>
        <v>0</v>
      </c>
      <c r="FN1515">
        <f>IF(S1509="NA",1,0)</f>
        <v>0</v>
      </c>
    </row>
    <row r="1516" spans="1:171" ht="24" customHeight="1">
      <c r="A1516" s="71"/>
      <c r="B1516" s="40"/>
      <c r="C1516" s="355"/>
      <c r="D1516" s="280"/>
      <c r="E1516" s="256"/>
      <c r="F1516" s="281"/>
      <c r="G1516" s="350" t="s">
        <v>646</v>
      </c>
      <c r="H1516" s="267"/>
      <c r="I1516" s="93"/>
      <c r="J1516" s="365" t="s">
        <v>647</v>
      </c>
      <c r="K1516" s="256"/>
      <c r="L1516" s="256"/>
      <c r="M1516" s="256"/>
      <c r="N1516" s="256"/>
      <c r="O1516" s="256"/>
      <c r="P1516" s="256"/>
      <c r="Q1516" s="256"/>
      <c r="R1516" s="281"/>
      <c r="S1516" s="220"/>
      <c r="T1516" s="220"/>
      <c r="U1516" s="220"/>
      <c r="V1516" s="220"/>
      <c r="W1516" s="220"/>
      <c r="X1516" s="220"/>
      <c r="Y1516" s="220"/>
      <c r="Z1516" s="220"/>
      <c r="AA1516" s="220"/>
      <c r="AB1516" s="220"/>
      <c r="AC1516" s="220"/>
      <c r="AD1516" s="220"/>
      <c r="AN1516">
        <f>IF(V1509="NA",1,0)</f>
        <v>0</v>
      </c>
      <c r="AO1516" t="e">
        <f>IF(V1516/V1509&gt;0.25,1,0)</f>
        <v>#DIV/0!</v>
      </c>
      <c r="AX1516">
        <f>IF(Y1509="NA",1,0)</f>
        <v>0</v>
      </c>
      <c r="AY1516" t="e">
        <f>IF(Y1516/Y1509&gt;0.25,1,0)</f>
        <v>#DIV/0!</v>
      </c>
      <c r="BH1516">
        <f>IF(AB1509="NA",1,0)</f>
        <v>0</v>
      </c>
      <c r="BI1516" t="e">
        <f>IF(AB1516/AB1509&gt;0.25,1,0)</f>
        <v>#DIV/0!</v>
      </c>
      <c r="BR1516">
        <f>IF(G1681="NA",1,0)</f>
        <v>0</v>
      </c>
      <c r="BS1516" t="e">
        <f>IF(G1688/G1681&gt;0.25,1,0)</f>
        <v>#DIV/0!</v>
      </c>
      <c r="CB1516">
        <f>IF(J1681="NA",1,0)</f>
        <v>0</v>
      </c>
      <c r="CC1516" t="e">
        <f>IF(J1688/J1681&gt;0.25,1,0)</f>
        <v>#DIV/0!</v>
      </c>
      <c r="CL1516">
        <f>IF(M1681="NA",1,0)</f>
        <v>0</v>
      </c>
      <c r="CM1516" t="e">
        <f>IF(M1688/M1681&gt;0.25,1,0)</f>
        <v>#DIV/0!</v>
      </c>
      <c r="CV1516">
        <f>IF(P1681="NA",1,0)</f>
        <v>0</v>
      </c>
      <c r="CW1516" t="e">
        <f>IF(P1688/P1681&gt;0.25,1,0)</f>
        <v>#DIV/0!</v>
      </c>
      <c r="DF1516">
        <f>IF(S1681="NA",1,0)</f>
        <v>0</v>
      </c>
      <c r="DG1516" t="e">
        <f>IF(S1688/S1681&gt;0.25,1,0)</f>
        <v>#DIV/0!</v>
      </c>
      <c r="DP1516">
        <f>IF(V1681="NA",1,0)</f>
        <v>0</v>
      </c>
      <c r="DQ1516" t="e">
        <f>IF(V1688/V1681&gt;0.25,1,0)</f>
        <v>#DIV/0!</v>
      </c>
      <c r="DZ1516">
        <f>IF(Y1681="NA",1,0)</f>
        <v>0</v>
      </c>
      <c r="EA1516" t="e">
        <f>IF(Y1688/Y1681&gt;0.25,1,0)</f>
        <v>#DIV/0!</v>
      </c>
      <c r="EJ1516">
        <f>IF(AB1681="NA",1,0)</f>
        <v>0</v>
      </c>
      <c r="EK1516" t="e">
        <f>IF(AB1688/AB1681&gt;0.25,1,0)</f>
        <v>#DIV/0!</v>
      </c>
      <c r="ET1516">
        <f>IF(T1509="NA",1,0)</f>
        <v>0</v>
      </c>
      <c r="EU1516" t="e">
        <f>IF(T1516/T1509&gt;0.25,1,0)</f>
        <v>#DIV/0!</v>
      </c>
      <c r="FD1516">
        <f>IF(U1509="NA",1,0)</f>
        <v>0</v>
      </c>
      <c r="FE1516" t="e">
        <f>IF(U1516/U1509&gt;0.25,1,0)</f>
        <v>#DIV/0!</v>
      </c>
      <c r="FN1516">
        <f>IF(S1509="NA",1,0)</f>
        <v>0</v>
      </c>
      <c r="FO1516" t="e">
        <f>IF(S1516/S1509&gt;0.25,1,0)</f>
        <v>#DIV/0!</v>
      </c>
    </row>
    <row r="1517" spans="1:171" ht="15" customHeight="1">
      <c r="A1517" s="71"/>
      <c r="B1517" s="40"/>
      <c r="C1517" s="355"/>
      <c r="D1517" s="280"/>
      <c r="E1517" s="256"/>
      <c r="F1517" s="281"/>
      <c r="G1517" s="350" t="s">
        <v>648</v>
      </c>
      <c r="H1517" s="267"/>
      <c r="I1517" s="94"/>
      <c r="J1517" s="401" t="s">
        <v>262</v>
      </c>
      <c r="K1517" s="272"/>
      <c r="L1517" s="272"/>
      <c r="M1517" s="272"/>
      <c r="N1517" s="272"/>
      <c r="O1517" s="272"/>
      <c r="P1517" s="272"/>
      <c r="Q1517" s="272"/>
      <c r="R1517" s="283"/>
      <c r="S1517" s="220"/>
      <c r="T1517" s="220"/>
      <c r="U1517" s="220"/>
      <c r="V1517" s="220"/>
      <c r="W1517" s="220"/>
      <c r="X1517" s="220"/>
      <c r="Y1517" s="220"/>
      <c r="Z1517" s="220"/>
      <c r="AA1517" s="220"/>
      <c r="AB1517" s="220"/>
      <c r="AC1517" s="220"/>
      <c r="AD1517" s="220"/>
      <c r="AN1517">
        <f>IF(V1509="NA",1,0)</f>
        <v>0</v>
      </c>
      <c r="AX1517">
        <f>IF(Y1509="NA",1,0)</f>
        <v>0</v>
      </c>
      <c r="BH1517">
        <f>IF(AB1509="NA",1,0)</f>
        <v>0</v>
      </c>
      <c r="BR1517">
        <f>IF(G1681="NA",1,0)</f>
        <v>0</v>
      </c>
      <c r="CB1517">
        <f>IF(J1681="NA",1,0)</f>
        <v>0</v>
      </c>
      <c r="CL1517">
        <f>IF(M1681="NA",1,0)</f>
        <v>0</v>
      </c>
      <c r="CV1517">
        <f>IF(P1681="NA",1,0)</f>
        <v>0</v>
      </c>
      <c r="DF1517">
        <f>IF(S1681="NA",1,0)</f>
        <v>0</v>
      </c>
      <c r="DP1517">
        <f>IF(V1681="NA",1,0)</f>
        <v>0</v>
      </c>
      <c r="DZ1517">
        <f>IF(Y1681="NA",1,0)</f>
        <v>0</v>
      </c>
      <c r="EJ1517">
        <f>IF(AB1681="NA",1,0)</f>
        <v>0</v>
      </c>
      <c r="ET1517">
        <f>IF(T1509="NA",1,0)</f>
        <v>0</v>
      </c>
      <c r="FD1517">
        <f>IF(U1509="NA",1,0)</f>
        <v>0</v>
      </c>
      <c r="FN1517">
        <f>IF(S1509="NA",1,0)</f>
        <v>0</v>
      </c>
    </row>
    <row r="1518" spans="1:171" ht="15" customHeight="1">
      <c r="A1518" s="71"/>
      <c r="B1518" s="40"/>
      <c r="C1518" s="355"/>
      <c r="D1518" s="280"/>
      <c r="E1518" s="256"/>
      <c r="F1518" s="281"/>
      <c r="G1518" s="361" t="s">
        <v>649</v>
      </c>
      <c r="H1518" s="267"/>
      <c r="I1518" s="362" t="s">
        <v>650</v>
      </c>
      <c r="J1518" s="266"/>
      <c r="K1518" s="266"/>
      <c r="L1518" s="266"/>
      <c r="M1518" s="266"/>
      <c r="N1518" s="266"/>
      <c r="O1518" s="266"/>
      <c r="P1518" s="266"/>
      <c r="Q1518" s="266"/>
      <c r="R1518" s="267"/>
      <c r="S1518" s="220"/>
      <c r="T1518" s="220"/>
      <c r="U1518" s="220"/>
      <c r="V1518" s="220"/>
      <c r="W1518" s="220"/>
      <c r="X1518" s="220"/>
      <c r="Y1518" s="220"/>
      <c r="Z1518" s="220"/>
      <c r="AA1518" s="220"/>
      <c r="AB1518" s="220"/>
      <c r="AC1518" s="220"/>
      <c r="AD1518" s="220"/>
    </row>
    <row r="1519" spans="1:171" ht="15" customHeight="1">
      <c r="A1519" s="71"/>
      <c r="B1519" s="40"/>
      <c r="C1519" s="355"/>
      <c r="D1519" s="280"/>
      <c r="E1519" s="256"/>
      <c r="F1519" s="281"/>
      <c r="G1519" s="361" t="s">
        <v>651</v>
      </c>
      <c r="H1519" s="267"/>
      <c r="I1519" s="362" t="s">
        <v>652</v>
      </c>
      <c r="J1519" s="266"/>
      <c r="K1519" s="266"/>
      <c r="L1519" s="266"/>
      <c r="M1519" s="266"/>
      <c r="N1519" s="266"/>
      <c r="O1519" s="266"/>
      <c r="P1519" s="266"/>
      <c r="Q1519" s="266"/>
      <c r="R1519" s="267"/>
      <c r="S1519" s="220"/>
      <c r="T1519" s="220"/>
      <c r="U1519" s="220"/>
      <c r="V1519" s="220"/>
      <c r="W1519" s="220"/>
      <c r="X1519" s="220"/>
      <c r="Y1519" s="220"/>
      <c r="Z1519" s="220"/>
      <c r="AA1519" s="220"/>
      <c r="AB1519" s="220"/>
      <c r="AC1519" s="220"/>
      <c r="AD1519" s="220"/>
    </row>
    <row r="1520" spans="1:171" ht="15" customHeight="1">
      <c r="A1520" s="71"/>
      <c r="B1520" s="40"/>
      <c r="C1520" s="355"/>
      <c r="D1520" s="280"/>
      <c r="E1520" s="256"/>
      <c r="F1520" s="281"/>
      <c r="G1520" s="361" t="s">
        <v>653</v>
      </c>
      <c r="H1520" s="267"/>
      <c r="I1520" s="362" t="s">
        <v>654</v>
      </c>
      <c r="J1520" s="266"/>
      <c r="K1520" s="266"/>
      <c r="L1520" s="266"/>
      <c r="M1520" s="266"/>
      <c r="N1520" s="266"/>
      <c r="O1520" s="266"/>
      <c r="P1520" s="266"/>
      <c r="Q1520" s="266"/>
      <c r="R1520" s="267"/>
      <c r="S1520" s="220"/>
      <c r="T1520" s="220"/>
      <c r="U1520" s="220"/>
      <c r="V1520" s="220"/>
      <c r="W1520" s="220"/>
      <c r="X1520" s="220"/>
      <c r="Y1520" s="220"/>
      <c r="Z1520" s="220"/>
      <c r="AA1520" s="220"/>
      <c r="AB1520" s="220"/>
      <c r="AC1520" s="220"/>
      <c r="AD1520" s="220"/>
    </row>
    <row r="1521" spans="1:171" ht="24" customHeight="1">
      <c r="A1521" s="71"/>
      <c r="B1521" s="40"/>
      <c r="C1521" s="355"/>
      <c r="D1521" s="280"/>
      <c r="E1521" s="256"/>
      <c r="F1521" s="281"/>
      <c r="G1521" s="361" t="s">
        <v>655</v>
      </c>
      <c r="H1521" s="267"/>
      <c r="I1521" s="362" t="s">
        <v>656</v>
      </c>
      <c r="J1521" s="266"/>
      <c r="K1521" s="266"/>
      <c r="L1521" s="266"/>
      <c r="M1521" s="266"/>
      <c r="N1521" s="266"/>
      <c r="O1521" s="266"/>
      <c r="P1521" s="266"/>
      <c r="Q1521" s="266"/>
      <c r="R1521" s="267"/>
      <c r="S1521" s="220"/>
      <c r="T1521" s="220"/>
      <c r="U1521" s="220"/>
      <c r="V1521" s="220"/>
      <c r="W1521" s="220"/>
      <c r="X1521" s="220"/>
      <c r="Y1521" s="220"/>
      <c r="Z1521" s="220"/>
      <c r="AA1521" s="220"/>
      <c r="AB1521" s="220"/>
      <c r="AC1521" s="220"/>
      <c r="AD1521" s="220"/>
      <c r="AM1521">
        <f>IF(OR(V1521=SUM(V1522:V1527),AND(V1521="NA",SUM(V1522:V1527)=0),AND(V1521="NS",SUM(V1522:V1527)=0)),IF(AND(V1521="NA",SUM(V1522:V1527)=0),"NA",0),1)</f>
        <v>0</v>
      </c>
      <c r="AW1521">
        <f>IF(OR(Y1521=SUM(Y1522:Y1527),AND(Y1521="NA",SUM(Y1522:Y1527)=0),AND(Y1521="NS",SUM(Y1522:Y1527)=0)),IF(AND(Y1521="NA",SUM(Y1522:Y1527)=0),"NA",0),1)</f>
        <v>0</v>
      </c>
      <c r="BG1521">
        <f>IF(OR(AB1521=SUM(AB1522:AB1527),AND(AB1521="NA",SUM(AB1522:AB1527)=0),AND(AB1521="NS",SUM(AB1522:AB1527)=0)),IF(AND(AB1521="NA",SUM(AB1522:AB1527)=0),"NA",0),1)</f>
        <v>0</v>
      </c>
      <c r="BQ1521">
        <f>IF(OR(G1693=SUM(G1694:G1699),AND(G1693="NA",SUM(G1694:G1699)=0),AND(G1693="NS",SUM(G1694:G1699)=0)),IF(AND(G1693="NA",SUM(G1694:G1699)=0),"NA",0),1)</f>
        <v>0</v>
      </c>
      <c r="CA1521">
        <f>IF(OR(J1693=SUM(J1694:J1699),AND(J1693="NA",SUM(J1694:J1699)=0),AND(J1693="NS",SUM(J1694:J1699)=0)),IF(AND(J1693="NA",SUM(J1694:J1699)=0),"NA",0),1)</f>
        <v>0</v>
      </c>
      <c r="CK1521">
        <f>IF(OR(M1693=SUM(M1694:M1699),AND(M1693="NA",SUM(M1694:M1699)=0),AND(M1693="NS",SUM(M1694:M1699)=0)),IF(AND(M1693="NA",SUM(M1694:M1699)=0),"NA",0),1)</f>
        <v>0</v>
      </c>
      <c r="CU1521">
        <f>IF(OR(P1693=SUM(P1694:P1699),AND(P1693="NA",SUM(P1694:P1699)=0),AND(P1693="NS",SUM(P1694:P1699)=0)),IF(AND(P1693="NA",SUM(P1694:P1699)=0),"NA",0),1)</f>
        <v>0</v>
      </c>
      <c r="DE1521">
        <f>IF(OR(S1693=SUM(S1694:S1699),AND(S1693="NA",SUM(S1694:S1699)=0),AND(S1693="NS",SUM(S1694:S1699)=0)),IF(AND(S1693="NA",SUM(S1694:S1699)=0),"NA",0),1)</f>
        <v>0</v>
      </c>
      <c r="DO1521">
        <f>IF(OR(V1693=SUM(V1694:V1699),AND(V1693="NA",SUM(V1694:V1699)=0),AND(V1693="NS",SUM(V1694:V1699)=0)),IF(AND(V1693="NA",SUM(V1694:V1699)=0),"NA",0),1)</f>
        <v>0</v>
      </c>
      <c r="DY1521">
        <f>IF(OR(Y1693=SUM(Y1694:Y1699),AND(Y1693="NA",SUM(Y1694:Y1699)=0),AND(Y1693="NS",SUM(Y1694:Y1699)=0)),IF(AND(Y1693="NA",SUM(Y1694:Y1699)=0),"NA",0),1)</f>
        <v>0</v>
      </c>
      <c r="EI1521">
        <f>IF(OR(AB1693=SUM(AB1694:AB1699),AND(AB1693="NA",SUM(AB1694:AB1699)=0),AND(AB1693="NS",SUM(AB1694:AB1699)=0)),IF(AND(AB1693="NA",SUM(AB1694:AB1699)=0),"NA",0),1)</f>
        <v>0</v>
      </c>
      <c r="ES1521">
        <f>IF(OR(T1521=SUM(T1522:T1527),AND(T1521="NA",SUM(T1522:T1527)=0),AND(T1521="NS",SUM(T1522:T1527)=0)),IF(AND(T1521="NA",SUM(T1522:T1527)=0),"NA",0),1)</f>
        <v>0</v>
      </c>
      <c r="FC1521">
        <f>IF(OR(U1521=SUM(U1522:U1527),AND(U1521="NA",SUM(U1522:U1527)=0),AND(U1521="NS",SUM(U1522:U1527)=0)),IF(AND(U1521="NA",SUM(U1522:U1527)=0),"NA",0),1)</f>
        <v>0</v>
      </c>
      <c r="FM1521">
        <f>IF(OR(S1521=SUM(S1522:S1527),AND(S1521="NA",SUM(S1522:S1527)=0),AND(S1521="NS",SUM(S1522:S1527)=0)),IF(AND(S1521="NA",SUM(S1522:S1527)=0),"NA",0),1)</f>
        <v>0</v>
      </c>
    </row>
    <row r="1522" spans="1:171" ht="15" customHeight="1">
      <c r="A1522" s="71"/>
      <c r="B1522" s="40"/>
      <c r="C1522" s="355"/>
      <c r="D1522" s="280"/>
      <c r="E1522" s="256"/>
      <c r="F1522" s="281"/>
      <c r="G1522" s="369" t="s">
        <v>657</v>
      </c>
      <c r="H1522" s="267"/>
      <c r="I1522" s="93"/>
      <c r="J1522" s="365" t="s">
        <v>658</v>
      </c>
      <c r="K1522" s="256"/>
      <c r="L1522" s="256"/>
      <c r="M1522" s="256"/>
      <c r="N1522" s="256"/>
      <c r="O1522" s="256"/>
      <c r="P1522" s="256"/>
      <c r="Q1522" s="256"/>
      <c r="R1522" s="281"/>
      <c r="S1522" s="220"/>
      <c r="T1522" s="220"/>
      <c r="U1522" s="220"/>
      <c r="V1522" s="220"/>
      <c r="W1522" s="220"/>
      <c r="X1522" s="220"/>
      <c r="Y1522" s="220"/>
      <c r="Z1522" s="220"/>
      <c r="AA1522" s="220"/>
      <c r="AB1522" s="220"/>
      <c r="AC1522" s="220"/>
      <c r="AD1522" s="220"/>
      <c r="AN1522">
        <f>IF(V1521="NA",1,0)</f>
        <v>0</v>
      </c>
      <c r="AX1522">
        <f>IF(Y1521="NA",1,0)</f>
        <v>0</v>
      </c>
      <c r="BH1522">
        <f>IF(AB1521="NA",1,0)</f>
        <v>0</v>
      </c>
      <c r="BR1522">
        <f>IF(G1693="NA",1,0)</f>
        <v>0</v>
      </c>
      <c r="CB1522">
        <f>IF(J1693="NA",1,0)</f>
        <v>0</v>
      </c>
      <c r="CL1522">
        <f>IF(M1693="NA",1,0)</f>
        <v>0</v>
      </c>
      <c r="CV1522">
        <f>IF(P1693="NA",1,0)</f>
        <v>0</v>
      </c>
      <c r="DF1522">
        <f>IF(S1693="NA",1,0)</f>
        <v>0</v>
      </c>
      <c r="DP1522">
        <f>IF(V1693="NA",1,0)</f>
        <v>0</v>
      </c>
      <c r="DZ1522">
        <f>IF(Y1693="NA",1,0)</f>
        <v>0</v>
      </c>
      <c r="EJ1522">
        <f>IF(AB1693="NA",1,0)</f>
        <v>0</v>
      </c>
      <c r="ET1522">
        <f>IF(T1521="NA",1,0)</f>
        <v>0</v>
      </c>
      <c r="FD1522">
        <f>IF(U1521="NA",1,0)</f>
        <v>0</v>
      </c>
      <c r="FN1522">
        <f>IF(S1521="NA",1,0)</f>
        <v>0</v>
      </c>
    </row>
    <row r="1523" spans="1:171" ht="24" customHeight="1">
      <c r="A1523" s="71"/>
      <c r="B1523" s="40"/>
      <c r="C1523" s="355"/>
      <c r="D1523" s="280"/>
      <c r="E1523" s="256"/>
      <c r="F1523" s="281"/>
      <c r="G1523" s="369" t="s">
        <v>659</v>
      </c>
      <c r="H1523" s="267"/>
      <c r="I1523" s="93"/>
      <c r="J1523" s="365" t="s">
        <v>660</v>
      </c>
      <c r="K1523" s="256"/>
      <c r="L1523" s="256"/>
      <c r="M1523" s="256"/>
      <c r="N1523" s="256"/>
      <c r="O1523" s="256"/>
      <c r="P1523" s="256"/>
      <c r="Q1523" s="256"/>
      <c r="R1523" s="281"/>
      <c r="S1523" s="220"/>
      <c r="T1523" s="220"/>
      <c r="U1523" s="220"/>
      <c r="V1523" s="220"/>
      <c r="W1523" s="220"/>
      <c r="X1523" s="220"/>
      <c r="Y1523" s="220"/>
      <c r="Z1523" s="220"/>
      <c r="AA1523" s="220"/>
      <c r="AB1523" s="220"/>
      <c r="AC1523" s="220"/>
      <c r="AD1523" s="220"/>
      <c r="AN1523">
        <f>IF(V1521="NA",1,0)</f>
        <v>0</v>
      </c>
      <c r="AX1523">
        <f>IF(Y1521="NA",1,0)</f>
        <v>0</v>
      </c>
      <c r="BH1523">
        <f>IF(AB1521="NA",1,0)</f>
        <v>0</v>
      </c>
      <c r="BR1523">
        <f>IF(G1693="NA",1,0)</f>
        <v>0</v>
      </c>
      <c r="CB1523">
        <f>IF(J1693="NA",1,0)</f>
        <v>0</v>
      </c>
      <c r="CL1523">
        <f>IF(M1693="NA",1,0)</f>
        <v>0</v>
      </c>
      <c r="CV1523">
        <f>IF(P1693="NA",1,0)</f>
        <v>0</v>
      </c>
      <c r="DF1523">
        <f>IF(S1693="NA",1,0)</f>
        <v>0</v>
      </c>
      <c r="DP1523">
        <f>IF(V1693="NA",1,0)</f>
        <v>0</v>
      </c>
      <c r="DZ1523">
        <f>IF(Y1693="NA",1,0)</f>
        <v>0</v>
      </c>
      <c r="EJ1523">
        <f>IF(AB1693="NA",1,0)</f>
        <v>0</v>
      </c>
      <c r="ET1523">
        <f>IF(T1521="NA",1,0)</f>
        <v>0</v>
      </c>
      <c r="FD1523">
        <f>IF(U1521="NA",1,0)</f>
        <v>0</v>
      </c>
      <c r="FN1523">
        <f>IF(S1521="NA",1,0)</f>
        <v>0</v>
      </c>
    </row>
    <row r="1524" spans="1:171" ht="15" customHeight="1">
      <c r="A1524" s="71"/>
      <c r="B1524" s="40"/>
      <c r="C1524" s="355"/>
      <c r="D1524" s="280"/>
      <c r="E1524" s="256"/>
      <c r="F1524" s="281"/>
      <c r="G1524" s="369" t="s">
        <v>661</v>
      </c>
      <c r="H1524" s="267"/>
      <c r="I1524" s="93"/>
      <c r="J1524" s="365" t="s">
        <v>662</v>
      </c>
      <c r="K1524" s="256"/>
      <c r="L1524" s="256"/>
      <c r="M1524" s="256"/>
      <c r="N1524" s="256"/>
      <c r="O1524" s="256"/>
      <c r="P1524" s="256"/>
      <c r="Q1524" s="256"/>
      <c r="R1524" s="281"/>
      <c r="S1524" s="220"/>
      <c r="T1524" s="220"/>
      <c r="U1524" s="220"/>
      <c r="V1524" s="220"/>
      <c r="W1524" s="220"/>
      <c r="X1524" s="220"/>
      <c r="Y1524" s="220"/>
      <c r="Z1524" s="220"/>
      <c r="AA1524" s="220"/>
      <c r="AB1524" s="220"/>
      <c r="AC1524" s="220"/>
      <c r="AD1524" s="220"/>
      <c r="AN1524">
        <f>IF(V1521="NA",1,0)</f>
        <v>0</v>
      </c>
      <c r="AX1524">
        <f>IF(Y1521="NA",1,0)</f>
        <v>0</v>
      </c>
      <c r="BH1524">
        <f>IF(AB1521="NA",1,0)</f>
        <v>0</v>
      </c>
      <c r="BR1524">
        <f>IF(G1693="NA",1,0)</f>
        <v>0</v>
      </c>
      <c r="CB1524">
        <f>IF(J1693="NA",1,0)</f>
        <v>0</v>
      </c>
      <c r="CL1524">
        <f>IF(M1693="NA",1,0)</f>
        <v>0</v>
      </c>
      <c r="CV1524">
        <f>IF(P1693="NA",1,0)</f>
        <v>0</v>
      </c>
      <c r="DF1524">
        <f>IF(S1693="NA",1,0)</f>
        <v>0</v>
      </c>
      <c r="DP1524">
        <f>IF(V1693="NA",1,0)</f>
        <v>0</v>
      </c>
      <c r="DZ1524">
        <f>IF(Y1693="NA",1,0)</f>
        <v>0</v>
      </c>
      <c r="EJ1524">
        <f>IF(AB1693="NA",1,0)</f>
        <v>0</v>
      </c>
      <c r="ET1524">
        <f>IF(T1521="NA",1,0)</f>
        <v>0</v>
      </c>
      <c r="FD1524">
        <f>IF(U1521="NA",1,0)</f>
        <v>0</v>
      </c>
      <c r="FN1524">
        <f>IF(S1521="NA",1,0)</f>
        <v>0</v>
      </c>
    </row>
    <row r="1525" spans="1:171" ht="24" customHeight="1">
      <c r="A1525" s="71"/>
      <c r="B1525" s="40"/>
      <c r="C1525" s="355"/>
      <c r="D1525" s="280"/>
      <c r="E1525" s="256"/>
      <c r="F1525" s="281"/>
      <c r="G1525" s="369" t="s">
        <v>663</v>
      </c>
      <c r="H1525" s="267"/>
      <c r="I1525" s="93"/>
      <c r="J1525" s="365" t="s">
        <v>664</v>
      </c>
      <c r="K1525" s="256"/>
      <c r="L1525" s="256"/>
      <c r="M1525" s="256"/>
      <c r="N1525" s="256"/>
      <c r="O1525" s="256"/>
      <c r="P1525" s="256"/>
      <c r="Q1525" s="256"/>
      <c r="R1525" s="281"/>
      <c r="S1525" s="220"/>
      <c r="T1525" s="220"/>
      <c r="U1525" s="220"/>
      <c r="V1525" s="220"/>
      <c r="W1525" s="220"/>
      <c r="X1525" s="220"/>
      <c r="Y1525" s="220"/>
      <c r="Z1525" s="220"/>
      <c r="AA1525" s="220"/>
      <c r="AB1525" s="220"/>
      <c r="AC1525" s="220"/>
      <c r="AD1525" s="220"/>
      <c r="AN1525">
        <f>IF(V1521="NA",1,0)</f>
        <v>0</v>
      </c>
      <c r="AX1525">
        <f>IF(Y1521="NA",1,0)</f>
        <v>0</v>
      </c>
      <c r="BH1525">
        <f>IF(AB1521="NA",1,0)</f>
        <v>0</v>
      </c>
      <c r="BR1525">
        <f>IF(G1693="NA",1,0)</f>
        <v>0</v>
      </c>
      <c r="CB1525">
        <f>IF(J1693="NA",1,0)</f>
        <v>0</v>
      </c>
      <c r="CL1525">
        <f>IF(M1693="NA",1,0)</f>
        <v>0</v>
      </c>
      <c r="CV1525">
        <f>IF(P1693="NA",1,0)</f>
        <v>0</v>
      </c>
      <c r="DF1525">
        <f>IF(S1693="NA",1,0)</f>
        <v>0</v>
      </c>
      <c r="DP1525">
        <f>IF(V1693="NA",1,0)</f>
        <v>0</v>
      </c>
      <c r="DZ1525">
        <f>IF(Y1693="NA",1,0)</f>
        <v>0</v>
      </c>
      <c r="EJ1525">
        <f>IF(AB1693="NA",1,0)</f>
        <v>0</v>
      </c>
      <c r="ET1525">
        <f>IF(T1521="NA",1,0)</f>
        <v>0</v>
      </c>
      <c r="FD1525">
        <f>IF(U1521="NA",1,0)</f>
        <v>0</v>
      </c>
      <c r="FN1525">
        <f>IF(S1521="NA",1,0)</f>
        <v>0</v>
      </c>
    </row>
    <row r="1526" spans="1:171" ht="24" customHeight="1">
      <c r="A1526" s="71"/>
      <c r="B1526" s="40"/>
      <c r="C1526" s="355"/>
      <c r="D1526" s="280"/>
      <c r="E1526" s="256"/>
      <c r="F1526" s="281"/>
      <c r="G1526" s="369" t="s">
        <v>665</v>
      </c>
      <c r="H1526" s="267"/>
      <c r="I1526" s="93"/>
      <c r="J1526" s="365" t="s">
        <v>666</v>
      </c>
      <c r="K1526" s="256"/>
      <c r="L1526" s="256"/>
      <c r="M1526" s="256"/>
      <c r="N1526" s="256"/>
      <c r="O1526" s="256"/>
      <c r="P1526" s="256"/>
      <c r="Q1526" s="256"/>
      <c r="R1526" s="281"/>
      <c r="S1526" s="220"/>
      <c r="T1526" s="220"/>
      <c r="U1526" s="220"/>
      <c r="V1526" s="220"/>
      <c r="W1526" s="220"/>
      <c r="X1526" s="220"/>
      <c r="Y1526" s="220"/>
      <c r="Z1526" s="220"/>
      <c r="AA1526" s="220"/>
      <c r="AB1526" s="220"/>
      <c r="AC1526" s="220"/>
      <c r="AD1526" s="220"/>
      <c r="AN1526">
        <f>IF(V1521="NA",1,0)</f>
        <v>0</v>
      </c>
      <c r="AO1526" t="e">
        <f>IF(V1526/V1521&gt;0.25,1,0)</f>
        <v>#DIV/0!</v>
      </c>
      <c r="AX1526">
        <f>IF(Y1521="NA",1,0)</f>
        <v>0</v>
      </c>
      <c r="AY1526" t="e">
        <f>IF(Y1526/Y1521&gt;0.25,1,0)</f>
        <v>#DIV/0!</v>
      </c>
      <c r="BH1526">
        <f>IF(AB1521="NA",1,0)</f>
        <v>0</v>
      </c>
      <c r="BI1526" t="e">
        <f>IF(AB1526/AB1521&gt;0.25,1,0)</f>
        <v>#DIV/0!</v>
      </c>
      <c r="BR1526">
        <f>IF(G1693="NA",1,0)</f>
        <v>0</v>
      </c>
      <c r="BS1526" t="e">
        <f>IF(G1698/G1693&gt;0.25,1,0)</f>
        <v>#DIV/0!</v>
      </c>
      <c r="CB1526">
        <f>IF(J1693="NA",1,0)</f>
        <v>0</v>
      </c>
      <c r="CC1526" t="e">
        <f>IF(J1698/J1693&gt;0.25,1,0)</f>
        <v>#DIV/0!</v>
      </c>
      <c r="CL1526">
        <f>IF(M1693="NA",1,0)</f>
        <v>0</v>
      </c>
      <c r="CM1526" t="e">
        <f>IF(M1698/M1693&gt;0.25,1,0)</f>
        <v>#DIV/0!</v>
      </c>
      <c r="CV1526">
        <f>IF(P1693="NA",1,0)</f>
        <v>0</v>
      </c>
      <c r="CW1526" t="e">
        <f>IF(P1698/P1693&gt;0.25,1,0)</f>
        <v>#DIV/0!</v>
      </c>
      <c r="DF1526">
        <f>IF(S1693="NA",1,0)</f>
        <v>0</v>
      </c>
      <c r="DG1526" t="e">
        <f>IF(S1698/S1693&gt;0.25,1,0)</f>
        <v>#DIV/0!</v>
      </c>
      <c r="DP1526">
        <f>IF(V1693="NA",1,0)</f>
        <v>0</v>
      </c>
      <c r="DQ1526" t="e">
        <f>IF(V1698/V1693&gt;0.25,1,0)</f>
        <v>#DIV/0!</v>
      </c>
      <c r="DZ1526">
        <f>IF(Y1693="NA",1,0)</f>
        <v>0</v>
      </c>
      <c r="EA1526" t="e">
        <f>IF(Y1698/Y1693&gt;0.25,1,0)</f>
        <v>#DIV/0!</v>
      </c>
      <c r="EJ1526">
        <f>IF(AB1693="NA",1,0)</f>
        <v>0</v>
      </c>
      <c r="EK1526" t="e">
        <f>IF(AB1698/AB1693&gt;0.25,1,0)</f>
        <v>#DIV/0!</v>
      </c>
      <c r="ET1526">
        <f>IF(T1521="NA",1,0)</f>
        <v>0</v>
      </c>
      <c r="EU1526" t="e">
        <f>IF(T1526/T1521&gt;0.25,1,0)</f>
        <v>#DIV/0!</v>
      </c>
      <c r="FD1526">
        <f>IF(U1521="NA",1,0)</f>
        <v>0</v>
      </c>
      <c r="FE1526" t="e">
        <f>IF(U1526/U1521&gt;0.25,1,0)</f>
        <v>#DIV/0!</v>
      </c>
      <c r="FN1526">
        <f>IF(S1521="NA",1,0)</f>
        <v>0</v>
      </c>
      <c r="FO1526" t="e">
        <f>IF(S1526/S1521&gt;0.25,1,0)</f>
        <v>#DIV/0!</v>
      </c>
    </row>
    <row r="1527" spans="1:171" ht="15" customHeight="1">
      <c r="A1527" s="71"/>
      <c r="B1527" s="40"/>
      <c r="C1527" s="355"/>
      <c r="D1527" s="280"/>
      <c r="E1527" s="256"/>
      <c r="F1527" s="281"/>
      <c r="G1527" s="369" t="s">
        <v>667</v>
      </c>
      <c r="H1527" s="267"/>
      <c r="I1527" s="94"/>
      <c r="J1527" s="401" t="s">
        <v>262</v>
      </c>
      <c r="K1527" s="272"/>
      <c r="L1527" s="272"/>
      <c r="M1527" s="272"/>
      <c r="N1527" s="272"/>
      <c r="O1527" s="272"/>
      <c r="P1527" s="272"/>
      <c r="Q1527" s="272"/>
      <c r="R1527" s="283"/>
      <c r="S1527" s="220"/>
      <c r="T1527" s="220"/>
      <c r="U1527" s="220"/>
      <c r="V1527" s="220"/>
      <c r="W1527" s="220"/>
      <c r="X1527" s="220"/>
      <c r="Y1527" s="220"/>
      <c r="Z1527" s="220"/>
      <c r="AA1527" s="220"/>
      <c r="AB1527" s="220"/>
      <c r="AC1527" s="220"/>
      <c r="AD1527" s="220"/>
      <c r="AN1527">
        <f>IF(V1521="NA",1,0)</f>
        <v>0</v>
      </c>
      <c r="AX1527">
        <f>IF(Y1521="NA",1,0)</f>
        <v>0</v>
      </c>
      <c r="BH1527">
        <f>IF(AB1521="NA",1,0)</f>
        <v>0</v>
      </c>
      <c r="BR1527">
        <f>IF(G1693="NA",1,0)</f>
        <v>0</v>
      </c>
      <c r="CB1527">
        <f>IF(J1693="NA",1,0)</f>
        <v>0</v>
      </c>
      <c r="CL1527">
        <f>IF(M1693="NA",1,0)</f>
        <v>0</v>
      </c>
      <c r="CV1527">
        <f>IF(P1693="NA",1,0)</f>
        <v>0</v>
      </c>
      <c r="DF1527">
        <f>IF(S1693="NA",1,0)</f>
        <v>0</v>
      </c>
      <c r="DP1527">
        <f>IF(V1693="NA",1,0)</f>
        <v>0</v>
      </c>
      <c r="DZ1527">
        <f>IF(Y1693="NA",1,0)</f>
        <v>0</v>
      </c>
      <c r="EJ1527">
        <f>IF(AB1693="NA",1,0)</f>
        <v>0</v>
      </c>
      <c r="ET1527">
        <f>IF(T1521="NA",1,0)</f>
        <v>0</v>
      </c>
      <c r="FD1527">
        <f>IF(U1521="NA",1,0)</f>
        <v>0</v>
      </c>
      <c r="FN1527">
        <f>IF(S1521="NA",1,0)</f>
        <v>0</v>
      </c>
    </row>
    <row r="1528" spans="1:171" ht="15" customHeight="1">
      <c r="A1528" s="71"/>
      <c r="B1528" s="40"/>
      <c r="C1528" s="355"/>
      <c r="D1528" s="280"/>
      <c r="E1528" s="256"/>
      <c r="F1528" s="281"/>
      <c r="G1528" s="361" t="s">
        <v>668</v>
      </c>
      <c r="H1528" s="267"/>
      <c r="I1528" s="362" t="s">
        <v>669</v>
      </c>
      <c r="J1528" s="266"/>
      <c r="K1528" s="266"/>
      <c r="L1528" s="266"/>
      <c r="M1528" s="266"/>
      <c r="N1528" s="266"/>
      <c r="O1528" s="266"/>
      <c r="P1528" s="266"/>
      <c r="Q1528" s="266"/>
      <c r="R1528" s="267"/>
      <c r="S1528" s="220"/>
      <c r="T1528" s="220"/>
      <c r="U1528" s="220"/>
      <c r="V1528" s="220"/>
      <c r="W1528" s="220"/>
      <c r="X1528" s="220"/>
      <c r="Y1528" s="220"/>
      <c r="Z1528" s="220"/>
      <c r="AA1528" s="220"/>
      <c r="AB1528" s="220"/>
      <c r="AC1528" s="220"/>
      <c r="AD1528" s="220"/>
    </row>
    <row r="1529" spans="1:171" ht="15" customHeight="1">
      <c r="A1529" s="71"/>
      <c r="B1529" s="40"/>
      <c r="C1529" s="355"/>
      <c r="D1529" s="280"/>
      <c r="E1529" s="256"/>
      <c r="F1529" s="281"/>
      <c r="G1529" s="361" t="s">
        <v>670</v>
      </c>
      <c r="H1529" s="267"/>
      <c r="I1529" s="362" t="s">
        <v>671</v>
      </c>
      <c r="J1529" s="266"/>
      <c r="K1529" s="266"/>
      <c r="L1529" s="266"/>
      <c r="M1529" s="266"/>
      <c r="N1529" s="266"/>
      <c r="O1529" s="266"/>
      <c r="P1529" s="266"/>
      <c r="Q1529" s="266"/>
      <c r="R1529" s="267"/>
      <c r="S1529" s="220"/>
      <c r="T1529" s="220"/>
      <c r="U1529" s="220"/>
      <c r="V1529" s="220"/>
      <c r="W1529" s="220"/>
      <c r="X1529" s="220"/>
      <c r="Y1529" s="220"/>
      <c r="Z1529" s="220"/>
      <c r="AA1529" s="220"/>
      <c r="AB1529" s="220"/>
      <c r="AC1529" s="220"/>
      <c r="AD1529" s="220"/>
    </row>
    <row r="1530" spans="1:171" ht="24" customHeight="1">
      <c r="A1530" s="71"/>
      <c r="B1530" s="40"/>
      <c r="C1530" s="355"/>
      <c r="D1530" s="280"/>
      <c r="E1530" s="256"/>
      <c r="F1530" s="281"/>
      <c r="G1530" s="361" t="s">
        <v>672</v>
      </c>
      <c r="H1530" s="267"/>
      <c r="I1530" s="362" t="s">
        <v>673</v>
      </c>
      <c r="J1530" s="266"/>
      <c r="K1530" s="266"/>
      <c r="L1530" s="266"/>
      <c r="M1530" s="266"/>
      <c r="N1530" s="266"/>
      <c r="O1530" s="266"/>
      <c r="P1530" s="266"/>
      <c r="Q1530" s="266"/>
      <c r="R1530" s="267"/>
      <c r="S1530" s="220"/>
      <c r="T1530" s="220"/>
      <c r="U1530" s="220"/>
      <c r="V1530" s="220"/>
      <c r="W1530" s="220"/>
      <c r="X1530" s="220"/>
      <c r="Y1530" s="220"/>
      <c r="Z1530" s="220"/>
      <c r="AA1530" s="220"/>
      <c r="AB1530" s="220"/>
      <c r="AC1530" s="220"/>
      <c r="AD1530" s="220"/>
    </row>
    <row r="1531" spans="1:171" ht="15" customHeight="1">
      <c r="A1531" s="71"/>
      <c r="B1531" s="40"/>
      <c r="C1531" s="367" t="s">
        <v>674</v>
      </c>
      <c r="D1531" s="368" t="s">
        <v>675</v>
      </c>
      <c r="E1531" s="278"/>
      <c r="F1531" s="279"/>
      <c r="G1531" s="361" t="s">
        <v>676</v>
      </c>
      <c r="H1531" s="267"/>
      <c r="I1531" s="362" t="s">
        <v>677</v>
      </c>
      <c r="J1531" s="266"/>
      <c r="K1531" s="266"/>
      <c r="L1531" s="266"/>
      <c r="M1531" s="266"/>
      <c r="N1531" s="266"/>
      <c r="O1531" s="266"/>
      <c r="P1531" s="266"/>
      <c r="Q1531" s="266"/>
      <c r="R1531" s="267"/>
      <c r="S1531" s="220"/>
      <c r="T1531" s="220"/>
      <c r="U1531" s="220"/>
      <c r="V1531" s="220"/>
      <c r="W1531" s="220"/>
      <c r="X1531" s="220"/>
      <c r="Y1531" s="220"/>
      <c r="Z1531" s="220"/>
      <c r="AA1531" s="220"/>
      <c r="AB1531" s="220"/>
      <c r="AC1531" s="220"/>
      <c r="AD1531" s="220"/>
      <c r="AM1531">
        <f>IF(OR(V1531=SUM(V1532:V1540),AND(V1531="NA",SUM(V1532:V1540)=0),AND(V1531="NS",SUM(V1532:V1540)=0)),IF(AND(V1531="NA",SUM(V1532:V1540)=0),"NA",0),1)</f>
        <v>0</v>
      </c>
      <c r="AW1531">
        <f>IF(OR(Y1531=SUM(Y1532:Y1540),AND(Y1531="NA",SUM(Y1532:Y1540)=0),AND(Y1531="NS",SUM(Y1532:Y1540)=0)),IF(AND(Y1531="NA",SUM(Y1532:Y1540)=0),"NA",0),1)</f>
        <v>0</v>
      </c>
      <c r="BG1531">
        <f>IF(OR(AB1531=SUM(AB1532:AB1540),AND(AB1531="NA",SUM(AB1532:AB1540)=0),AND(AB1531="NS",SUM(AB1532:AB1540)=0)),IF(AND(AB1531="NA",SUM(AB1532:AB1540)=0),"NA",0),1)</f>
        <v>0</v>
      </c>
      <c r="BQ1531">
        <f>IF(OR(G1703=SUM(G1704:G1712),AND(G1703="NA",SUM(G1704:G1712)=0),AND(G1703="NS",SUM(G1704:G1712)=0)),IF(AND(G1703="NA",SUM(G1704:G1712)=0),"NA",0),1)</f>
        <v>0</v>
      </c>
      <c r="CA1531">
        <f>IF(OR(J1703=SUM(J1704:J1712),AND(J1703="NA",SUM(J1704:J1712)=0),AND(J1703="NS",SUM(J1704:J1712)=0)),IF(AND(J1703="NA",SUM(J1704:J1712)=0),"NA",0),1)</f>
        <v>0</v>
      </c>
      <c r="CK1531">
        <f>IF(OR(M1703=SUM(M1704:M1712),AND(M1703="NA",SUM(M1704:M1712)=0),AND(M1703="NS",SUM(M1704:M1712)=0)),IF(AND(M1703="NA",SUM(M1704:M1712)=0),"NA",0),1)</f>
        <v>0</v>
      </c>
      <c r="CU1531">
        <f>IF(OR(P1703=SUM(P1704:P1712),AND(P1703="NA",SUM(P1704:P1712)=0),AND(P1703="NS",SUM(P1704:P1712)=0)),IF(AND(P1703="NA",SUM(P1704:P1712)=0),"NA",0),1)</f>
        <v>0</v>
      </c>
      <c r="DE1531">
        <f>IF(OR(S1703=SUM(S1704:S1712),AND(S1703="NA",SUM(S1704:S1712)=0),AND(S1703="NS",SUM(S1704:S1712)=0)),IF(AND(S1703="NA",SUM(S1704:S1712)=0),"NA",0),1)</f>
        <v>0</v>
      </c>
      <c r="DO1531">
        <f>IF(OR(V1703=SUM(V1704:V1712),AND(V1703="NA",SUM(V1704:V1712)=0),AND(V1703="NS",SUM(V1704:V1712)=0)),IF(AND(V1703="NA",SUM(V1704:V1712)=0),"NA",0),1)</f>
        <v>0</v>
      </c>
      <c r="DY1531">
        <f>IF(OR(Y1703=SUM(Y1704:Y1712),AND(Y1703="NA",SUM(Y1704:Y1712)=0),AND(Y1703="NS",SUM(Y1704:Y1712)=0)),IF(AND(Y1703="NA",SUM(Y1704:Y1712)=0),"NA",0),1)</f>
        <v>0</v>
      </c>
      <c r="EI1531">
        <f>IF(OR(AB1703=SUM(AB1704:AB1712),AND(AB1703="NA",SUM(AB1704:AB1712)=0),AND(AB1703="NS",SUM(AB1704:AB1712)=0)),IF(AND(AB1703="NA",SUM(AB1704:AB1712)=0),"NA",0),1)</f>
        <v>0</v>
      </c>
      <c r="ES1531">
        <f>IF(OR(T1531=SUM(T1532:T1540),AND(T1531="NA",SUM(T1532:T1540)=0),AND(T1531="NS",SUM(T1532:T1540)=0)),IF(AND(T1531="NA",SUM(T1532:T1540)=0),"NA",0),1)</f>
        <v>0</v>
      </c>
      <c r="FC1531">
        <f>IF(OR(U1531=SUM(U1532:U1540),AND(U1531="NA",SUM(U1532:U1540)=0),AND(U1531="NS",SUM(U1532:U1540)=0)),IF(AND(U1531="NA",SUM(U1532:U1540)=0),"NA",0),1)</f>
        <v>0</v>
      </c>
      <c r="FM1531">
        <f>IF(OR(S1531=SUM(S1532:S1540),AND(S1531="NA",SUM(S1532:S1540)=0),AND(S1531="NS",SUM(S1532:S1540)=0)),IF(AND(S1531="NA",SUM(S1532:S1540)=0),"NA",0),1)</f>
        <v>0</v>
      </c>
    </row>
    <row r="1532" spans="1:171" ht="15" customHeight="1">
      <c r="A1532" s="71"/>
      <c r="B1532" s="40"/>
      <c r="C1532" s="355"/>
      <c r="D1532" s="280"/>
      <c r="E1532" s="256"/>
      <c r="F1532" s="281"/>
      <c r="G1532" s="350" t="s">
        <v>678</v>
      </c>
      <c r="H1532" s="267"/>
      <c r="I1532" s="93"/>
      <c r="J1532" s="365" t="s">
        <v>679</v>
      </c>
      <c r="K1532" s="256"/>
      <c r="L1532" s="256"/>
      <c r="M1532" s="256"/>
      <c r="N1532" s="256"/>
      <c r="O1532" s="256"/>
      <c r="P1532" s="256"/>
      <c r="Q1532" s="256"/>
      <c r="R1532" s="281"/>
      <c r="S1532" s="220"/>
      <c r="T1532" s="220"/>
      <c r="U1532" s="220"/>
      <c r="V1532" s="220"/>
      <c r="W1532" s="220"/>
      <c r="X1532" s="220"/>
      <c r="Y1532" s="220"/>
      <c r="Z1532" s="220"/>
      <c r="AA1532" s="220"/>
      <c r="AB1532" s="220"/>
      <c r="AC1532" s="220"/>
      <c r="AD1532" s="220"/>
      <c r="AN1532">
        <f>IF(V1531="NA",1,0)</f>
        <v>0</v>
      </c>
      <c r="AX1532">
        <f>IF(Y1531="NA",1,0)</f>
        <v>0</v>
      </c>
      <c r="BH1532">
        <f>IF(AB1531="NA",1,0)</f>
        <v>0</v>
      </c>
      <c r="BR1532">
        <f>IF(G1703="NA",1,0)</f>
        <v>0</v>
      </c>
      <c r="CB1532">
        <f>IF(J1703="NA",1,0)</f>
        <v>0</v>
      </c>
      <c r="CL1532">
        <f>IF(M1703="NA",1,0)</f>
        <v>0</v>
      </c>
      <c r="CV1532">
        <f>IF(P1703="NA",1,0)</f>
        <v>0</v>
      </c>
      <c r="DF1532">
        <f>IF(S1703="NA",1,0)</f>
        <v>0</v>
      </c>
      <c r="DP1532">
        <f>IF(V1703="NA",1,0)</f>
        <v>0</v>
      </c>
      <c r="DZ1532">
        <f>IF(Y1703="NA",1,0)</f>
        <v>0</v>
      </c>
      <c r="EJ1532">
        <f>IF(AB1703="NA",1,0)</f>
        <v>0</v>
      </c>
      <c r="ET1532">
        <f>IF(T1531="NA",1,0)</f>
        <v>0</v>
      </c>
      <c r="FD1532">
        <f>IF(U1531="NA",1,0)</f>
        <v>0</v>
      </c>
      <c r="FN1532">
        <f>IF(S1531="NA",1,0)</f>
        <v>0</v>
      </c>
    </row>
    <row r="1533" spans="1:171" ht="15" customHeight="1">
      <c r="A1533" s="71"/>
      <c r="B1533" s="40"/>
      <c r="C1533" s="355"/>
      <c r="D1533" s="280"/>
      <c r="E1533" s="256"/>
      <c r="F1533" s="281"/>
      <c r="G1533" s="350" t="s">
        <v>680</v>
      </c>
      <c r="H1533" s="267"/>
      <c r="I1533" s="93"/>
      <c r="J1533" s="365" t="s">
        <v>681</v>
      </c>
      <c r="K1533" s="256"/>
      <c r="L1533" s="256"/>
      <c r="M1533" s="256"/>
      <c r="N1533" s="256"/>
      <c r="O1533" s="256"/>
      <c r="P1533" s="256"/>
      <c r="Q1533" s="256"/>
      <c r="R1533" s="281"/>
      <c r="S1533" s="220"/>
      <c r="T1533" s="220"/>
      <c r="U1533" s="220"/>
      <c r="V1533" s="220"/>
      <c r="W1533" s="220"/>
      <c r="X1533" s="220"/>
      <c r="Y1533" s="220"/>
      <c r="Z1533" s="220"/>
      <c r="AA1533" s="220"/>
      <c r="AB1533" s="220"/>
      <c r="AC1533" s="220"/>
      <c r="AD1533" s="220"/>
      <c r="AN1533">
        <f>IF(V1531="NA",1,0)</f>
        <v>0</v>
      </c>
      <c r="AX1533">
        <f>IF(Y1531="NA",1,0)</f>
        <v>0</v>
      </c>
      <c r="BH1533">
        <f>IF(AB1531="NA",1,0)</f>
        <v>0</v>
      </c>
      <c r="BR1533">
        <f>IF(G1703="NA",1,0)</f>
        <v>0</v>
      </c>
      <c r="CB1533">
        <f>IF(J1703="NA",1,0)</f>
        <v>0</v>
      </c>
      <c r="CL1533">
        <f>IF(M1703="NA",1,0)</f>
        <v>0</v>
      </c>
      <c r="CV1533">
        <f>IF(P1703="NA",1,0)</f>
        <v>0</v>
      </c>
      <c r="DF1533">
        <f>IF(S1703="NA",1,0)</f>
        <v>0</v>
      </c>
      <c r="DP1533">
        <f>IF(V1703="NA",1,0)</f>
        <v>0</v>
      </c>
      <c r="DZ1533">
        <f>IF(Y1703="NA",1,0)</f>
        <v>0</v>
      </c>
      <c r="EJ1533">
        <f>IF(AB1703="NA",1,0)</f>
        <v>0</v>
      </c>
      <c r="ET1533">
        <f>IF(T1531="NA",1,0)</f>
        <v>0</v>
      </c>
      <c r="FD1533">
        <f>IF(U1531="NA",1,0)</f>
        <v>0</v>
      </c>
      <c r="FN1533">
        <f>IF(S1531="NA",1,0)</f>
        <v>0</v>
      </c>
    </row>
    <row r="1534" spans="1:171" ht="15" customHeight="1">
      <c r="A1534" s="71"/>
      <c r="B1534" s="40"/>
      <c r="C1534" s="355"/>
      <c r="D1534" s="280"/>
      <c r="E1534" s="256"/>
      <c r="F1534" s="281"/>
      <c r="G1534" s="350" t="s">
        <v>682</v>
      </c>
      <c r="H1534" s="267"/>
      <c r="I1534" s="93"/>
      <c r="J1534" s="365" t="s">
        <v>683</v>
      </c>
      <c r="K1534" s="256"/>
      <c r="L1534" s="256"/>
      <c r="M1534" s="256"/>
      <c r="N1534" s="256"/>
      <c r="O1534" s="256"/>
      <c r="P1534" s="256"/>
      <c r="Q1534" s="256"/>
      <c r="R1534" s="281"/>
      <c r="S1534" s="220"/>
      <c r="T1534" s="220"/>
      <c r="U1534" s="220"/>
      <c r="V1534" s="220"/>
      <c r="W1534" s="220"/>
      <c r="X1534" s="220"/>
      <c r="Y1534" s="220"/>
      <c r="Z1534" s="220"/>
      <c r="AA1534" s="220"/>
      <c r="AB1534" s="220"/>
      <c r="AC1534" s="220"/>
      <c r="AD1534" s="220"/>
      <c r="AN1534">
        <f>IF(V1531="NA",1,0)</f>
        <v>0</v>
      </c>
      <c r="AX1534">
        <f>IF(Y1531="NA",1,0)</f>
        <v>0</v>
      </c>
      <c r="BH1534">
        <f>IF(AB1531="NA",1,0)</f>
        <v>0</v>
      </c>
      <c r="BR1534">
        <f>IF(G1703="NA",1,0)</f>
        <v>0</v>
      </c>
      <c r="CB1534">
        <f>IF(J1703="NA",1,0)</f>
        <v>0</v>
      </c>
      <c r="CL1534">
        <f>IF(M1703="NA",1,0)</f>
        <v>0</v>
      </c>
      <c r="CV1534">
        <f>IF(P1703="NA",1,0)</f>
        <v>0</v>
      </c>
      <c r="DF1534">
        <f>IF(S1703="NA",1,0)</f>
        <v>0</v>
      </c>
      <c r="DP1534">
        <f>IF(V1703="NA",1,0)</f>
        <v>0</v>
      </c>
      <c r="DZ1534">
        <f>IF(Y1703="NA",1,0)</f>
        <v>0</v>
      </c>
      <c r="EJ1534">
        <f>IF(AB1703="NA",1,0)</f>
        <v>0</v>
      </c>
      <c r="ET1534">
        <f>IF(T1531="NA",1,0)</f>
        <v>0</v>
      </c>
      <c r="FD1534">
        <f>IF(U1531="NA",1,0)</f>
        <v>0</v>
      </c>
      <c r="FN1534">
        <f>IF(S1531="NA",1,0)</f>
        <v>0</v>
      </c>
    </row>
    <row r="1535" spans="1:171" ht="15" customHeight="1">
      <c r="A1535" s="71"/>
      <c r="B1535" s="40"/>
      <c r="C1535" s="355"/>
      <c r="D1535" s="280"/>
      <c r="E1535" s="256"/>
      <c r="F1535" s="281"/>
      <c r="G1535" s="350" t="s">
        <v>684</v>
      </c>
      <c r="H1535" s="267"/>
      <c r="I1535" s="93"/>
      <c r="J1535" s="365" t="s">
        <v>685</v>
      </c>
      <c r="K1535" s="256"/>
      <c r="L1535" s="256"/>
      <c r="M1535" s="256"/>
      <c r="N1535" s="256"/>
      <c r="O1535" s="256"/>
      <c r="P1535" s="256"/>
      <c r="Q1535" s="256"/>
      <c r="R1535" s="281"/>
      <c r="S1535" s="220"/>
      <c r="T1535" s="220"/>
      <c r="U1535" s="220"/>
      <c r="V1535" s="220"/>
      <c r="W1535" s="220"/>
      <c r="X1535" s="220"/>
      <c r="Y1535" s="220"/>
      <c r="Z1535" s="220"/>
      <c r="AA1535" s="220"/>
      <c r="AB1535" s="220"/>
      <c r="AC1535" s="220"/>
      <c r="AD1535" s="220"/>
      <c r="AN1535">
        <f>IF(V1531="NA",1,0)</f>
        <v>0</v>
      </c>
      <c r="AX1535">
        <f>IF(Y1531="NA",1,0)</f>
        <v>0</v>
      </c>
      <c r="BH1535">
        <f>IF(AB1531="NA",1,0)</f>
        <v>0</v>
      </c>
      <c r="BR1535">
        <f>IF(G1703="NA",1,0)</f>
        <v>0</v>
      </c>
      <c r="CB1535">
        <f>IF(J1703="NA",1,0)</f>
        <v>0</v>
      </c>
      <c r="CL1535">
        <f>IF(M1703="NA",1,0)</f>
        <v>0</v>
      </c>
      <c r="CV1535">
        <f>IF(P1703="NA",1,0)</f>
        <v>0</v>
      </c>
      <c r="DF1535">
        <f>IF(S1703="NA",1,0)</f>
        <v>0</v>
      </c>
      <c r="DP1535">
        <f>IF(V1703="NA",1,0)</f>
        <v>0</v>
      </c>
      <c r="DZ1535">
        <f>IF(Y1703="NA",1,0)</f>
        <v>0</v>
      </c>
      <c r="EJ1535">
        <f>IF(AB1703="NA",1,0)</f>
        <v>0</v>
      </c>
      <c r="ET1535">
        <f>IF(T1531="NA",1,0)</f>
        <v>0</v>
      </c>
      <c r="FD1535">
        <f>IF(U1531="NA",1,0)</f>
        <v>0</v>
      </c>
      <c r="FN1535">
        <f>IF(S1531="NA",1,0)</f>
        <v>0</v>
      </c>
    </row>
    <row r="1536" spans="1:171" ht="15" customHeight="1">
      <c r="A1536" s="71"/>
      <c r="B1536" s="40"/>
      <c r="C1536" s="355"/>
      <c r="D1536" s="280"/>
      <c r="E1536" s="256"/>
      <c r="F1536" s="281"/>
      <c r="G1536" s="350" t="s">
        <v>686</v>
      </c>
      <c r="H1536" s="267"/>
      <c r="I1536" s="93"/>
      <c r="J1536" s="365" t="s">
        <v>687</v>
      </c>
      <c r="K1536" s="256"/>
      <c r="L1536" s="256"/>
      <c r="M1536" s="256"/>
      <c r="N1536" s="256"/>
      <c r="O1536" s="256"/>
      <c r="P1536" s="256"/>
      <c r="Q1536" s="256"/>
      <c r="R1536" s="281"/>
      <c r="S1536" s="220"/>
      <c r="T1536" s="220"/>
      <c r="U1536" s="220"/>
      <c r="V1536" s="220"/>
      <c r="W1536" s="220"/>
      <c r="X1536" s="220"/>
      <c r="Y1536" s="220"/>
      <c r="Z1536" s="220"/>
      <c r="AA1536" s="220"/>
      <c r="AB1536" s="220"/>
      <c r="AC1536" s="220"/>
      <c r="AD1536" s="220"/>
      <c r="AN1536">
        <f>IF(V1531="NA",1,0)</f>
        <v>0</v>
      </c>
      <c r="AX1536">
        <f>IF(Y1531="NA",1,0)</f>
        <v>0</v>
      </c>
      <c r="BH1536">
        <f>IF(AB1531="NA",1,0)</f>
        <v>0</v>
      </c>
      <c r="BR1536">
        <f>IF(G1703="NA",1,0)</f>
        <v>0</v>
      </c>
      <c r="CB1536">
        <f>IF(J1703="NA",1,0)</f>
        <v>0</v>
      </c>
      <c r="CL1536">
        <f>IF(M1703="NA",1,0)</f>
        <v>0</v>
      </c>
      <c r="CV1536">
        <f>IF(P1703="NA",1,0)</f>
        <v>0</v>
      </c>
      <c r="DF1536">
        <f>IF(S1703="NA",1,0)</f>
        <v>0</v>
      </c>
      <c r="DP1536">
        <f>IF(V1703="NA",1,0)</f>
        <v>0</v>
      </c>
      <c r="DZ1536">
        <f>IF(Y1703="NA",1,0)</f>
        <v>0</v>
      </c>
      <c r="EJ1536">
        <f>IF(AB1703="NA",1,0)</f>
        <v>0</v>
      </c>
      <c r="ET1536">
        <f>IF(T1531="NA",1,0)</f>
        <v>0</v>
      </c>
      <c r="FD1536">
        <f>IF(U1531="NA",1,0)</f>
        <v>0</v>
      </c>
      <c r="FN1536">
        <f>IF(S1531="NA",1,0)</f>
        <v>0</v>
      </c>
    </row>
    <row r="1537" spans="1:171" ht="15" customHeight="1">
      <c r="A1537" s="71"/>
      <c r="B1537" s="40"/>
      <c r="C1537" s="355"/>
      <c r="D1537" s="280"/>
      <c r="E1537" s="256"/>
      <c r="F1537" s="281"/>
      <c r="G1537" s="350" t="s">
        <v>688</v>
      </c>
      <c r="H1537" s="267"/>
      <c r="I1537" s="93"/>
      <c r="J1537" s="365" t="s">
        <v>689</v>
      </c>
      <c r="K1537" s="256"/>
      <c r="L1537" s="256"/>
      <c r="M1537" s="256"/>
      <c r="N1537" s="256"/>
      <c r="O1537" s="256"/>
      <c r="P1537" s="256"/>
      <c r="Q1537" s="256"/>
      <c r="R1537" s="281"/>
      <c r="S1537" s="220"/>
      <c r="T1537" s="220"/>
      <c r="U1537" s="220"/>
      <c r="V1537" s="220"/>
      <c r="W1537" s="220"/>
      <c r="X1537" s="220"/>
      <c r="Y1537" s="220"/>
      <c r="Z1537" s="220"/>
      <c r="AA1537" s="220"/>
      <c r="AB1537" s="220"/>
      <c r="AC1537" s="220"/>
      <c r="AD1537" s="220"/>
      <c r="AN1537">
        <f>IF(V1531="NA",1,0)</f>
        <v>0</v>
      </c>
      <c r="AX1537">
        <f>IF(Y1531="NA",1,0)</f>
        <v>0</v>
      </c>
      <c r="BH1537">
        <f>IF(AB1531="NA",1,0)</f>
        <v>0</v>
      </c>
      <c r="BR1537">
        <f>IF(G1703="NA",1,0)</f>
        <v>0</v>
      </c>
      <c r="CB1537">
        <f>IF(J1703="NA",1,0)</f>
        <v>0</v>
      </c>
      <c r="CL1537">
        <f>IF(M1703="NA",1,0)</f>
        <v>0</v>
      </c>
      <c r="CV1537">
        <f>IF(P1703="NA",1,0)</f>
        <v>0</v>
      </c>
      <c r="DF1537">
        <f>IF(S1703="NA",1,0)</f>
        <v>0</v>
      </c>
      <c r="DP1537">
        <f>IF(V1703="NA",1,0)</f>
        <v>0</v>
      </c>
      <c r="DZ1537">
        <f>IF(Y1703="NA",1,0)</f>
        <v>0</v>
      </c>
      <c r="EJ1537">
        <f>IF(AB1703="NA",1,0)</f>
        <v>0</v>
      </c>
      <c r="ET1537">
        <f>IF(T1531="NA",1,0)</f>
        <v>0</v>
      </c>
      <c r="FD1537">
        <f>IF(U1531="NA",1,0)</f>
        <v>0</v>
      </c>
      <c r="FN1537">
        <f>IF(S1531="NA",1,0)</f>
        <v>0</v>
      </c>
    </row>
    <row r="1538" spans="1:171" ht="15" customHeight="1">
      <c r="A1538" s="71"/>
      <c r="B1538" s="40"/>
      <c r="C1538" s="355"/>
      <c r="D1538" s="280"/>
      <c r="E1538" s="256"/>
      <c r="F1538" s="281"/>
      <c r="G1538" s="350" t="s">
        <v>690</v>
      </c>
      <c r="H1538" s="267"/>
      <c r="I1538" s="93"/>
      <c r="J1538" s="365" t="s">
        <v>691</v>
      </c>
      <c r="K1538" s="256"/>
      <c r="L1538" s="256"/>
      <c r="M1538" s="256"/>
      <c r="N1538" s="256"/>
      <c r="O1538" s="256"/>
      <c r="P1538" s="256"/>
      <c r="Q1538" s="256"/>
      <c r="R1538" s="281"/>
      <c r="S1538" s="220"/>
      <c r="T1538" s="220"/>
      <c r="U1538" s="220"/>
      <c r="V1538" s="220"/>
      <c r="W1538" s="220"/>
      <c r="X1538" s="220"/>
      <c r="Y1538" s="220"/>
      <c r="Z1538" s="220"/>
      <c r="AA1538" s="220"/>
      <c r="AB1538" s="220"/>
      <c r="AC1538" s="220"/>
      <c r="AD1538" s="220"/>
      <c r="AN1538">
        <f>IF(V1531="NA",1,0)</f>
        <v>0</v>
      </c>
      <c r="AX1538">
        <f>IF(Y1531="NA",1,0)</f>
        <v>0</v>
      </c>
      <c r="BH1538">
        <f>IF(AB1531="NA",1,0)</f>
        <v>0</v>
      </c>
      <c r="BR1538">
        <f>IF(G1703="NA",1,0)</f>
        <v>0</v>
      </c>
      <c r="CB1538">
        <f>IF(J1703="NA",1,0)</f>
        <v>0</v>
      </c>
      <c r="CL1538">
        <f>IF(M1703="NA",1,0)</f>
        <v>0</v>
      </c>
      <c r="CV1538">
        <f>IF(P1703="NA",1,0)</f>
        <v>0</v>
      </c>
      <c r="DF1538">
        <f>IF(S1703="NA",1,0)</f>
        <v>0</v>
      </c>
      <c r="DP1538">
        <f>IF(V1703="NA",1,0)</f>
        <v>0</v>
      </c>
      <c r="DZ1538">
        <f>IF(Y1703="NA",1,0)</f>
        <v>0</v>
      </c>
      <c r="EJ1538">
        <f>IF(AB1703="NA",1,0)</f>
        <v>0</v>
      </c>
      <c r="ET1538">
        <f>IF(T1531="NA",1,0)</f>
        <v>0</v>
      </c>
      <c r="FD1538">
        <f>IF(U1531="NA",1,0)</f>
        <v>0</v>
      </c>
      <c r="FN1538">
        <f>IF(S1531="NA",1,0)</f>
        <v>0</v>
      </c>
    </row>
    <row r="1539" spans="1:171" ht="15" customHeight="1">
      <c r="A1539" s="71"/>
      <c r="B1539" s="40"/>
      <c r="C1539" s="355"/>
      <c r="D1539" s="280"/>
      <c r="E1539" s="256"/>
      <c r="F1539" s="281"/>
      <c r="G1539" s="350" t="s">
        <v>692</v>
      </c>
      <c r="H1539" s="267"/>
      <c r="I1539" s="93"/>
      <c r="J1539" s="365" t="s">
        <v>693</v>
      </c>
      <c r="K1539" s="256"/>
      <c r="L1539" s="256"/>
      <c r="M1539" s="256"/>
      <c r="N1539" s="256"/>
      <c r="O1539" s="256"/>
      <c r="P1539" s="256"/>
      <c r="Q1539" s="256"/>
      <c r="R1539" s="281"/>
      <c r="S1539" s="220"/>
      <c r="T1539" s="220"/>
      <c r="U1539" s="220"/>
      <c r="V1539" s="220"/>
      <c r="W1539" s="220"/>
      <c r="X1539" s="220"/>
      <c r="Y1539" s="220"/>
      <c r="Z1539" s="220"/>
      <c r="AA1539" s="220"/>
      <c r="AB1539" s="220"/>
      <c r="AC1539" s="220"/>
      <c r="AD1539" s="220"/>
      <c r="AN1539">
        <f>IF(V1531="NA",1,0)</f>
        <v>0</v>
      </c>
      <c r="AO1539" t="e">
        <f>IF(V1539/V1531&gt;0.25,1,0)</f>
        <v>#DIV/0!</v>
      </c>
      <c r="AX1539">
        <f>IF(Y1531="NA",1,0)</f>
        <v>0</v>
      </c>
      <c r="AY1539" t="e">
        <f>IF(Y1539/Y1531&gt;0.25,1,0)</f>
        <v>#DIV/0!</v>
      </c>
      <c r="BH1539">
        <f>IF(AB1531="NA",1,0)</f>
        <v>0</v>
      </c>
      <c r="BI1539" t="e">
        <f>IF(AB1539/AB1531&gt;0.25,1,0)</f>
        <v>#DIV/0!</v>
      </c>
      <c r="BR1539">
        <f>IF(G1703="NA",1,0)</f>
        <v>0</v>
      </c>
      <c r="BS1539" t="e">
        <f>IF(G1711/G1703&gt;0.25,1,0)</f>
        <v>#DIV/0!</v>
      </c>
      <c r="CB1539">
        <f>IF(J1703="NA",1,0)</f>
        <v>0</v>
      </c>
      <c r="CC1539" t="e">
        <f>IF(J1711/J1703&gt;0.25,1,0)</f>
        <v>#DIV/0!</v>
      </c>
      <c r="CL1539">
        <f>IF(M1703="NA",1,0)</f>
        <v>0</v>
      </c>
      <c r="CM1539" t="e">
        <f>IF(M1711/M1703&gt;0.25,1,0)</f>
        <v>#DIV/0!</v>
      </c>
      <c r="CV1539">
        <f>IF(P1703="NA",1,0)</f>
        <v>0</v>
      </c>
      <c r="CW1539" t="e">
        <f>IF(P1711/P1703&gt;0.25,1,0)</f>
        <v>#DIV/0!</v>
      </c>
      <c r="DF1539">
        <f>IF(S1703="NA",1,0)</f>
        <v>0</v>
      </c>
      <c r="DG1539" t="e">
        <f>IF(S1711/S1703&gt;0.25,1,0)</f>
        <v>#DIV/0!</v>
      </c>
      <c r="DP1539">
        <f>IF(V1703="NA",1,0)</f>
        <v>0</v>
      </c>
      <c r="DQ1539" t="e">
        <f>IF(V1711/V1703&gt;0.25,1,0)</f>
        <v>#DIV/0!</v>
      </c>
      <c r="DZ1539">
        <f>IF(Y1703="NA",1,0)</f>
        <v>0</v>
      </c>
      <c r="EA1539" t="e">
        <f>IF(Y1711/Y1703&gt;0.25,1,0)</f>
        <v>#DIV/0!</v>
      </c>
      <c r="EJ1539">
        <f>IF(AB1703="NA",1,0)</f>
        <v>0</v>
      </c>
      <c r="EK1539" t="e">
        <f>IF(AB1711/AB1703&gt;0.25,1,0)</f>
        <v>#DIV/0!</v>
      </c>
      <c r="ET1539">
        <f>IF(T1531="NA",1,0)</f>
        <v>0</v>
      </c>
      <c r="EU1539" t="e">
        <f>IF(T1539/T1531&gt;0.25,1,0)</f>
        <v>#DIV/0!</v>
      </c>
      <c r="FD1539">
        <f>IF(U1531="NA",1,0)</f>
        <v>0</v>
      </c>
      <c r="FE1539" t="e">
        <f>IF(U1539/U1531&gt;0.25,1,0)</f>
        <v>#DIV/0!</v>
      </c>
      <c r="FN1539">
        <f>IF(S1531="NA",1,0)</f>
        <v>0</v>
      </c>
      <c r="FO1539" t="e">
        <f>IF(S1539/S1531&gt;0.25,1,0)</f>
        <v>#DIV/0!</v>
      </c>
    </row>
    <row r="1540" spans="1:171" ht="15" customHeight="1">
      <c r="A1540" s="71"/>
      <c r="B1540" s="40"/>
      <c r="C1540" s="355"/>
      <c r="D1540" s="280"/>
      <c r="E1540" s="256"/>
      <c r="F1540" s="281"/>
      <c r="G1540" s="350" t="s">
        <v>694</v>
      </c>
      <c r="H1540" s="267"/>
      <c r="I1540" s="94"/>
      <c r="J1540" s="401" t="s">
        <v>262</v>
      </c>
      <c r="K1540" s="272"/>
      <c r="L1540" s="272"/>
      <c r="M1540" s="272"/>
      <c r="N1540" s="272"/>
      <c r="O1540" s="272"/>
      <c r="P1540" s="272"/>
      <c r="Q1540" s="272"/>
      <c r="R1540" s="283"/>
      <c r="S1540" s="220"/>
      <c r="T1540" s="220"/>
      <c r="U1540" s="220"/>
      <c r="V1540" s="220"/>
      <c r="W1540" s="220"/>
      <c r="X1540" s="220"/>
      <c r="Y1540" s="220"/>
      <c r="Z1540" s="220"/>
      <c r="AA1540" s="220"/>
      <c r="AB1540" s="220"/>
      <c r="AC1540" s="220"/>
      <c r="AD1540" s="220"/>
      <c r="AN1540">
        <f>IF(V1531="NA",1,0)</f>
        <v>0</v>
      </c>
      <c r="AX1540">
        <f>IF(Y1531="NA",1,0)</f>
        <v>0</v>
      </c>
      <c r="BH1540">
        <f>IF(AB1531="NA",1,0)</f>
        <v>0</v>
      </c>
      <c r="BR1540">
        <f>IF(G1703="NA",1,0)</f>
        <v>0</v>
      </c>
      <c r="CB1540">
        <f>IF(J1703="NA",1,0)</f>
        <v>0</v>
      </c>
      <c r="CL1540">
        <f>IF(M1703="NA",1,0)</f>
        <v>0</v>
      </c>
      <c r="CV1540">
        <f>IF(P1703="NA",1,0)</f>
        <v>0</v>
      </c>
      <c r="DF1540">
        <f>IF(S1703="NA",1,0)</f>
        <v>0</v>
      </c>
      <c r="DP1540">
        <f>IF(V1703="NA",1,0)</f>
        <v>0</v>
      </c>
      <c r="DZ1540">
        <f>IF(Y1703="NA",1,0)</f>
        <v>0</v>
      </c>
      <c r="EJ1540">
        <f>IF(AB1703="NA",1,0)</f>
        <v>0</v>
      </c>
      <c r="ET1540">
        <f>IF(T1531="NA",1,0)</f>
        <v>0</v>
      </c>
      <c r="FD1540">
        <f>IF(U1531="NA",1,0)</f>
        <v>0</v>
      </c>
      <c r="FN1540">
        <f>IF(S1531="NA",1,0)</f>
        <v>0</v>
      </c>
    </row>
    <row r="1541" spans="1:171" ht="15" customHeight="1">
      <c r="A1541" s="71"/>
      <c r="B1541" s="40"/>
      <c r="C1541" s="355"/>
      <c r="D1541" s="280"/>
      <c r="E1541" s="256"/>
      <c r="F1541" s="281"/>
      <c r="G1541" s="361" t="s">
        <v>695</v>
      </c>
      <c r="H1541" s="267"/>
      <c r="I1541" s="362" t="s">
        <v>696</v>
      </c>
      <c r="J1541" s="266"/>
      <c r="K1541" s="266"/>
      <c r="L1541" s="266"/>
      <c r="M1541" s="266"/>
      <c r="N1541" s="266"/>
      <c r="O1541" s="266"/>
      <c r="P1541" s="266"/>
      <c r="Q1541" s="266"/>
      <c r="R1541" s="267"/>
      <c r="S1541" s="220"/>
      <c r="T1541" s="220"/>
      <c r="U1541" s="220"/>
      <c r="V1541" s="220"/>
      <c r="W1541" s="220"/>
      <c r="X1541" s="220"/>
      <c r="Y1541" s="220"/>
      <c r="Z1541" s="220"/>
      <c r="AA1541" s="220"/>
      <c r="AB1541" s="220"/>
      <c r="AC1541" s="220"/>
      <c r="AD1541" s="220"/>
      <c r="AM1541">
        <f>IF(OR(V1541=SUM(V1542:V1544),AND(V1541="NA",SUM(V1542:V1544)=0),AND(V1541="NS",SUM(V1542:V1544)=0)),IF(AND(V1541="NA",SUM(V1542:V1544)=0),"NA",0),1)</f>
        <v>0</v>
      </c>
      <c r="AW1541">
        <f>IF(OR(Y1541=SUM(Y1542:Y1544),AND(Y1541="NA",SUM(Y1542:Y1544)=0),AND(Y1541="NS",SUM(Y1542:Y1544)=0)),IF(AND(Y1541="NA",SUM(Y1542:Y1544)=0),"NA",0),1)</f>
        <v>0</v>
      </c>
      <c r="BG1541">
        <f>IF(OR(AB1541=SUM(AB1542:AB1544),AND(AB1541="NA",SUM(AB1542:AB1544)=0),AND(AB1541="NS",SUM(AB1542:AB1544)=0)),IF(AND(AB1541="NA",SUM(AB1542:AB1544)=0),"NA",0),1)</f>
        <v>0</v>
      </c>
      <c r="BQ1541">
        <f>IF(OR(G1713=SUM(G1714:G1716),AND(G1713="NA",SUM(G1714:G1716)=0),AND(G1713="NS",SUM(G1714:G1716)=0)),IF(AND(G1713="NA",SUM(G1714:G1716)=0),"NA",0),1)</f>
        <v>0</v>
      </c>
      <c r="CA1541">
        <f>IF(OR(J1713=SUM(J1714:J1716),AND(J1713="NA",SUM(J1714:J1716)=0),AND(J1713="NS",SUM(J1714:J1716)=0)),IF(AND(J1713="NA",SUM(J1714:J1716)=0),"NA",0),1)</f>
        <v>0</v>
      </c>
      <c r="CK1541">
        <f>IF(OR(M1713=SUM(M1714:M1716),AND(M1713="NA",SUM(M1714:M1716)=0),AND(M1713="NS",SUM(M1714:M1716)=0)),IF(AND(M1713="NA",SUM(M1714:M1716)=0),"NA",0),1)</f>
        <v>0</v>
      </c>
      <c r="CU1541">
        <f>IF(OR(P1713=SUM(P1714:P1716),AND(P1713="NA",SUM(P1714:P1716)=0),AND(P1713="NS",SUM(P1714:P1716)=0)),IF(AND(P1713="NA",SUM(P1714:P1716)=0),"NA",0),1)</f>
        <v>0</v>
      </c>
      <c r="DE1541">
        <f>IF(OR(S1713=SUM(S1714:S1716),AND(S1713="NA",SUM(S1714:S1716)=0),AND(S1713="NS",SUM(S1714:S1716)=0)),IF(AND(S1713="NA",SUM(S1714:S1716)=0),"NA",0),1)</f>
        <v>0</v>
      </c>
      <c r="DO1541">
        <f>IF(OR(V1713=SUM(V1714:V1716),AND(V1713="NA",SUM(V1714:V1716)=0),AND(V1713="NS",SUM(V1714:V1716)=0)),IF(AND(V1713="NA",SUM(V1714:V1716)=0),"NA",0),1)</f>
        <v>0</v>
      </c>
      <c r="DY1541">
        <f>IF(OR(Y1713=SUM(Y1714:Y1716),AND(Y1713="NA",SUM(Y1714:Y1716)=0),AND(Y1713="NS",SUM(Y1714:Y1716)=0)),IF(AND(Y1713="NA",SUM(Y1714:Y1716)=0),"NA",0),1)</f>
        <v>0</v>
      </c>
      <c r="EI1541">
        <f>IF(OR(AB1713=SUM(AB1714:AB1716),AND(AB1713="NA",SUM(AB1714:AB1716)=0),AND(AB1713="NS",SUM(AB1714:AB1716)=0)),IF(AND(AB1713="NA",SUM(AB1714:AB1716)=0),"NA",0),1)</f>
        <v>0</v>
      </c>
      <c r="ES1541">
        <f>IF(OR(T1541=SUM(T1542:T1544),AND(T1541="NA",SUM(T1542:T1544)=0),AND(T1541="NS",SUM(T1542:T1544)=0)),IF(AND(T1541="NA",SUM(T1542:T1544)=0),"NA",0),1)</f>
        <v>0</v>
      </c>
      <c r="FC1541">
        <f>IF(OR(U1541=SUM(U1542:U1544),AND(U1541="NA",SUM(U1542:U1544)=0),AND(U1541="NS",SUM(U1542:U1544)=0)),IF(AND(U1541="NA",SUM(U1542:U1544)=0),"NA",0),1)</f>
        <v>0</v>
      </c>
      <c r="FM1541">
        <f>IF(OR(S1541=SUM(S1542:S1544),AND(S1541="NA",SUM(S1542:S1544)=0),AND(S1541="NS",SUM(S1542:S1544)=0)),IF(AND(S1541="NA",SUM(S1542:S1544)=0),"NA",0),1)</f>
        <v>0</v>
      </c>
    </row>
    <row r="1542" spans="1:171" ht="15" customHeight="1">
      <c r="A1542" s="71"/>
      <c r="B1542" s="40"/>
      <c r="C1542" s="355"/>
      <c r="D1542" s="280"/>
      <c r="E1542" s="256"/>
      <c r="F1542" s="281"/>
      <c r="G1542" s="350" t="s">
        <v>697</v>
      </c>
      <c r="H1542" s="267"/>
      <c r="I1542" s="93"/>
      <c r="J1542" s="365" t="s">
        <v>698</v>
      </c>
      <c r="K1542" s="256"/>
      <c r="L1542" s="256"/>
      <c r="M1542" s="256"/>
      <c r="N1542" s="256"/>
      <c r="O1542" s="256"/>
      <c r="P1542" s="256"/>
      <c r="Q1542" s="256"/>
      <c r="R1542" s="281"/>
      <c r="S1542" s="220"/>
      <c r="T1542" s="220"/>
      <c r="U1542" s="220"/>
      <c r="V1542" s="220"/>
      <c r="W1542" s="220"/>
      <c r="X1542" s="220"/>
      <c r="Y1542" s="220"/>
      <c r="Z1542" s="220"/>
      <c r="AA1542" s="220"/>
      <c r="AB1542" s="220"/>
      <c r="AC1542" s="220"/>
      <c r="AD1542" s="220"/>
      <c r="AN1542">
        <f>IF(V1541="NA",1,0)</f>
        <v>0</v>
      </c>
      <c r="AX1542">
        <f>IF(Y1541="NA",1,0)</f>
        <v>0</v>
      </c>
      <c r="BH1542">
        <f>IF(AB1541="NA",1,0)</f>
        <v>0</v>
      </c>
      <c r="BR1542">
        <f>IF(G1713="NA",1,0)</f>
        <v>0</v>
      </c>
      <c r="CB1542">
        <f>IF(J1713="NA",1,0)</f>
        <v>0</v>
      </c>
      <c r="CL1542">
        <f>IF(M1713="NA",1,0)</f>
        <v>0</v>
      </c>
      <c r="CV1542">
        <f>IF(P1713="NA",1,0)</f>
        <v>0</v>
      </c>
      <c r="DF1542">
        <f>IF(S1713="NA",1,0)</f>
        <v>0</v>
      </c>
      <c r="DP1542">
        <f>IF(V1713="NA",1,0)</f>
        <v>0</v>
      </c>
      <c r="DZ1542">
        <f>IF(Y1713="NA",1,0)</f>
        <v>0</v>
      </c>
      <c r="EJ1542">
        <f>IF(AB1713="NA",1,0)</f>
        <v>0</v>
      </c>
      <c r="ET1542">
        <f>IF(T1541="NA",1,0)</f>
        <v>0</v>
      </c>
      <c r="FD1542">
        <f>IF(U1541="NA",1,0)</f>
        <v>0</v>
      </c>
      <c r="FN1542">
        <f>IF(S1541="NA",1,0)</f>
        <v>0</v>
      </c>
    </row>
    <row r="1543" spans="1:171" ht="15" customHeight="1">
      <c r="A1543" s="71"/>
      <c r="B1543" s="40"/>
      <c r="C1543" s="355"/>
      <c r="D1543" s="280"/>
      <c r="E1543" s="256"/>
      <c r="F1543" s="281"/>
      <c r="G1543" s="350" t="s">
        <v>699</v>
      </c>
      <c r="H1543" s="267"/>
      <c r="I1543" s="93"/>
      <c r="J1543" s="365" t="s">
        <v>700</v>
      </c>
      <c r="K1543" s="256"/>
      <c r="L1543" s="256"/>
      <c r="M1543" s="256"/>
      <c r="N1543" s="256"/>
      <c r="O1543" s="256"/>
      <c r="P1543" s="256"/>
      <c r="Q1543" s="256"/>
      <c r="R1543" s="281"/>
      <c r="S1543" s="220"/>
      <c r="T1543" s="220"/>
      <c r="U1543" s="220"/>
      <c r="V1543" s="220"/>
      <c r="W1543" s="220"/>
      <c r="X1543" s="220"/>
      <c r="Y1543" s="220"/>
      <c r="Z1543" s="220"/>
      <c r="AA1543" s="220"/>
      <c r="AB1543" s="220"/>
      <c r="AC1543" s="220"/>
      <c r="AD1543" s="220"/>
      <c r="AN1543">
        <f>IF(V1541="NA",1,0)</f>
        <v>0</v>
      </c>
      <c r="AO1543" t="e">
        <f>IF(V1543/V1541&gt;0.25,1,0)</f>
        <v>#DIV/0!</v>
      </c>
      <c r="AX1543">
        <f>IF(Y1541="NA",1,0)</f>
        <v>0</v>
      </c>
      <c r="AY1543" t="e">
        <f>IF(Y1543/Y1541&gt;0.25,1,0)</f>
        <v>#DIV/0!</v>
      </c>
      <c r="BH1543">
        <f>IF(AB1541="NA",1,0)</f>
        <v>0</v>
      </c>
      <c r="BI1543" t="e">
        <f>IF(AB1543/AB1541&gt;0.25,1,0)</f>
        <v>#DIV/0!</v>
      </c>
      <c r="BR1543">
        <f>IF(G1713="NA",1,0)</f>
        <v>0</v>
      </c>
      <c r="BS1543" t="e">
        <f>IF(G1715/G1713&gt;0.25,1,0)</f>
        <v>#DIV/0!</v>
      </c>
      <c r="CB1543">
        <f>IF(J1713="NA",1,0)</f>
        <v>0</v>
      </c>
      <c r="CC1543" t="e">
        <f>IF(J1715/J1713&gt;0.25,1,0)</f>
        <v>#DIV/0!</v>
      </c>
      <c r="CL1543">
        <f>IF(M1713="NA",1,0)</f>
        <v>0</v>
      </c>
      <c r="CM1543" t="e">
        <f>IF(M1715/M1713&gt;0.25,1,0)</f>
        <v>#DIV/0!</v>
      </c>
      <c r="CV1543">
        <f>IF(P1713="NA",1,0)</f>
        <v>0</v>
      </c>
      <c r="CW1543" t="e">
        <f>IF(P1715/P1713&gt;0.25,1,0)</f>
        <v>#DIV/0!</v>
      </c>
      <c r="DF1543">
        <f>IF(S1713="NA",1,0)</f>
        <v>0</v>
      </c>
      <c r="DG1543" t="e">
        <f>IF(S1715/S1713&gt;0.25,1,0)</f>
        <v>#DIV/0!</v>
      </c>
      <c r="DP1543">
        <f>IF(V1713="NA",1,0)</f>
        <v>0</v>
      </c>
      <c r="DQ1543" t="e">
        <f>IF(V1715/V1713&gt;0.25,1,0)</f>
        <v>#DIV/0!</v>
      </c>
      <c r="DZ1543">
        <f>IF(Y1713="NA",1,0)</f>
        <v>0</v>
      </c>
      <c r="EA1543" t="e">
        <f>IF(Y1715/Y1713&gt;0.25,1,0)</f>
        <v>#DIV/0!</v>
      </c>
      <c r="EJ1543">
        <f>IF(AB1713="NA",1,0)</f>
        <v>0</v>
      </c>
      <c r="EK1543" t="e">
        <f>IF(AB1715/AB1713&gt;0.25,1,0)</f>
        <v>#DIV/0!</v>
      </c>
      <c r="ET1543">
        <f>IF(T1541="NA",1,0)</f>
        <v>0</v>
      </c>
      <c r="EU1543" t="e">
        <f>IF(T1543/T1541&gt;0.25,1,0)</f>
        <v>#DIV/0!</v>
      </c>
      <c r="FD1543">
        <f>IF(U1541="NA",1,0)</f>
        <v>0</v>
      </c>
      <c r="FE1543" t="e">
        <f>IF(U1543/U1541&gt;0.25,1,0)</f>
        <v>#DIV/0!</v>
      </c>
      <c r="FN1543">
        <f>IF(S1541="NA",1,0)</f>
        <v>0</v>
      </c>
      <c r="FO1543" t="e">
        <f>IF(S1543/S1541&gt;0.25,1,0)</f>
        <v>#DIV/0!</v>
      </c>
    </row>
    <row r="1544" spans="1:171" ht="15" customHeight="1">
      <c r="A1544" s="71"/>
      <c r="B1544" s="40"/>
      <c r="C1544" s="355"/>
      <c r="D1544" s="280"/>
      <c r="E1544" s="256"/>
      <c r="F1544" s="281"/>
      <c r="G1544" s="350" t="s">
        <v>701</v>
      </c>
      <c r="H1544" s="267"/>
      <c r="I1544" s="94"/>
      <c r="J1544" s="401" t="s">
        <v>262</v>
      </c>
      <c r="K1544" s="272"/>
      <c r="L1544" s="272"/>
      <c r="M1544" s="272"/>
      <c r="N1544" s="272"/>
      <c r="O1544" s="272"/>
      <c r="P1544" s="272"/>
      <c r="Q1544" s="272"/>
      <c r="R1544" s="283"/>
      <c r="S1544" s="220"/>
      <c r="T1544" s="220"/>
      <c r="U1544" s="220"/>
      <c r="V1544" s="220"/>
      <c r="W1544" s="220"/>
      <c r="X1544" s="220"/>
      <c r="Y1544" s="220"/>
      <c r="Z1544" s="220"/>
      <c r="AA1544" s="220"/>
      <c r="AB1544" s="220"/>
      <c r="AC1544" s="220"/>
      <c r="AD1544" s="220"/>
      <c r="AN1544">
        <f>IF(V1541="NA",1,0)</f>
        <v>0</v>
      </c>
      <c r="AX1544">
        <f>IF(Y1541="NA",1,0)</f>
        <v>0</v>
      </c>
      <c r="BH1544">
        <f>IF(AB1541="NA",1,0)</f>
        <v>0</v>
      </c>
      <c r="BR1544">
        <f>IF(G1713="NA",1,0)</f>
        <v>0</v>
      </c>
      <c r="CB1544">
        <f>IF(J1713="NA",1,0)</f>
        <v>0</v>
      </c>
      <c r="CL1544">
        <f>IF(M1713="NA",1,0)</f>
        <v>0</v>
      </c>
      <c r="CV1544">
        <f>IF(P1713="NA",1,0)</f>
        <v>0</v>
      </c>
      <c r="DF1544">
        <f>IF(S1713="NA",1,0)</f>
        <v>0</v>
      </c>
      <c r="DP1544">
        <f>IF(V1713="NA",1,0)</f>
        <v>0</v>
      </c>
      <c r="DZ1544">
        <f>IF(Y1713="NA",1,0)</f>
        <v>0</v>
      </c>
      <c r="EJ1544">
        <f>IF(AB1713="NA",1,0)</f>
        <v>0</v>
      </c>
      <c r="ET1544">
        <f>IF(T1541="NA",1,0)</f>
        <v>0</v>
      </c>
      <c r="FD1544">
        <f>IF(U1541="NA",1,0)</f>
        <v>0</v>
      </c>
      <c r="FN1544">
        <f>IF(S1541="NA",1,0)</f>
        <v>0</v>
      </c>
    </row>
    <row r="1545" spans="1:171" ht="15" customHeight="1">
      <c r="A1545" s="71"/>
      <c r="B1545" s="40"/>
      <c r="C1545" s="355"/>
      <c r="D1545" s="280"/>
      <c r="E1545" s="256"/>
      <c r="F1545" s="281"/>
      <c r="G1545" s="361" t="s">
        <v>702</v>
      </c>
      <c r="H1545" s="267"/>
      <c r="I1545" s="362" t="s">
        <v>703</v>
      </c>
      <c r="J1545" s="266"/>
      <c r="K1545" s="266"/>
      <c r="L1545" s="266"/>
      <c r="M1545" s="266"/>
      <c r="N1545" s="266"/>
      <c r="O1545" s="266"/>
      <c r="P1545" s="266"/>
      <c r="Q1545" s="266"/>
      <c r="R1545" s="267"/>
      <c r="S1545" s="220"/>
      <c r="T1545" s="220"/>
      <c r="U1545" s="220"/>
      <c r="V1545" s="220"/>
      <c r="W1545" s="220"/>
      <c r="X1545" s="220"/>
      <c r="Y1545" s="220"/>
      <c r="Z1545" s="220"/>
      <c r="AA1545" s="220"/>
      <c r="AB1545" s="220"/>
      <c r="AC1545" s="220"/>
      <c r="AD1545" s="220"/>
    </row>
    <row r="1546" spans="1:171" ht="15" customHeight="1">
      <c r="A1546" s="71"/>
      <c r="B1546" s="40"/>
      <c r="C1546" s="355"/>
      <c r="D1546" s="280"/>
      <c r="E1546" s="256"/>
      <c r="F1546" s="281"/>
      <c r="G1546" s="361" t="s">
        <v>704</v>
      </c>
      <c r="H1546" s="267"/>
      <c r="I1546" s="362" t="s">
        <v>705</v>
      </c>
      <c r="J1546" s="266"/>
      <c r="K1546" s="266"/>
      <c r="L1546" s="266"/>
      <c r="M1546" s="266"/>
      <c r="N1546" s="266"/>
      <c r="O1546" s="266"/>
      <c r="P1546" s="266"/>
      <c r="Q1546" s="266"/>
      <c r="R1546" s="267"/>
      <c r="S1546" s="220"/>
      <c r="T1546" s="220"/>
      <c r="U1546" s="220"/>
      <c r="V1546" s="220"/>
      <c r="W1546" s="220"/>
      <c r="X1546" s="220"/>
      <c r="Y1546" s="220"/>
      <c r="Z1546" s="220"/>
      <c r="AA1546" s="220"/>
      <c r="AB1546" s="220"/>
      <c r="AC1546" s="220"/>
      <c r="AD1546" s="220"/>
    </row>
    <row r="1547" spans="1:171" ht="15" customHeight="1">
      <c r="A1547" s="71"/>
      <c r="B1547" s="40"/>
      <c r="C1547" s="355"/>
      <c r="D1547" s="280"/>
      <c r="E1547" s="256"/>
      <c r="F1547" s="281"/>
      <c r="G1547" s="361" t="s">
        <v>706</v>
      </c>
      <c r="H1547" s="267"/>
      <c r="I1547" s="362" t="s">
        <v>707</v>
      </c>
      <c r="J1547" s="266"/>
      <c r="K1547" s="266"/>
      <c r="L1547" s="266"/>
      <c r="M1547" s="266"/>
      <c r="N1547" s="266"/>
      <c r="O1547" s="266"/>
      <c r="P1547" s="266"/>
      <c r="Q1547" s="266"/>
      <c r="R1547" s="267"/>
      <c r="S1547" s="220"/>
      <c r="T1547" s="220"/>
      <c r="U1547" s="220"/>
      <c r="V1547" s="220"/>
      <c r="W1547" s="220"/>
      <c r="X1547" s="220"/>
      <c r="Y1547" s="220"/>
      <c r="Z1547" s="220"/>
      <c r="AA1547" s="220"/>
      <c r="AB1547" s="220"/>
      <c r="AC1547" s="220"/>
      <c r="AD1547" s="220"/>
    </row>
    <row r="1548" spans="1:171" ht="15" customHeight="1">
      <c r="A1548" s="71"/>
      <c r="B1548" s="40"/>
      <c r="C1548" s="367" t="s">
        <v>708</v>
      </c>
      <c r="D1548" s="368" t="s">
        <v>709</v>
      </c>
      <c r="E1548" s="278"/>
      <c r="F1548" s="279"/>
      <c r="G1548" s="361" t="s">
        <v>710</v>
      </c>
      <c r="H1548" s="267"/>
      <c r="I1548" s="362" t="s">
        <v>711</v>
      </c>
      <c r="J1548" s="266"/>
      <c r="K1548" s="266"/>
      <c r="L1548" s="266"/>
      <c r="M1548" s="266"/>
      <c r="N1548" s="266"/>
      <c r="O1548" s="266"/>
      <c r="P1548" s="266"/>
      <c r="Q1548" s="266"/>
      <c r="R1548" s="267"/>
      <c r="S1548" s="220"/>
      <c r="T1548" s="220"/>
      <c r="U1548" s="220"/>
      <c r="V1548" s="220"/>
      <c r="W1548" s="220"/>
      <c r="X1548" s="220"/>
      <c r="Y1548" s="220"/>
      <c r="Z1548" s="220"/>
      <c r="AA1548" s="220"/>
      <c r="AB1548" s="220"/>
      <c r="AC1548" s="220"/>
      <c r="AD1548" s="220"/>
    </row>
    <row r="1549" spans="1:171" ht="15" customHeight="1">
      <c r="A1549" s="71"/>
      <c r="B1549" s="40"/>
      <c r="C1549" s="355"/>
      <c r="D1549" s="280"/>
      <c r="E1549" s="256"/>
      <c r="F1549" s="281"/>
      <c r="G1549" s="361" t="s">
        <v>712</v>
      </c>
      <c r="H1549" s="267"/>
      <c r="I1549" s="362" t="s">
        <v>713</v>
      </c>
      <c r="J1549" s="266"/>
      <c r="K1549" s="266"/>
      <c r="L1549" s="266"/>
      <c r="M1549" s="266"/>
      <c r="N1549" s="266"/>
      <c r="O1549" s="266"/>
      <c r="P1549" s="266"/>
      <c r="Q1549" s="266"/>
      <c r="R1549" s="267"/>
      <c r="S1549" s="220"/>
      <c r="T1549" s="220"/>
      <c r="U1549" s="220"/>
      <c r="V1549" s="220"/>
      <c r="W1549" s="220"/>
      <c r="X1549" s="220"/>
      <c r="Y1549" s="220"/>
      <c r="Z1549" s="220"/>
      <c r="AA1549" s="220"/>
      <c r="AB1549" s="220"/>
      <c r="AC1549" s="220"/>
      <c r="AD1549" s="220"/>
    </row>
    <row r="1550" spans="1:171" ht="15" customHeight="1">
      <c r="A1550" s="71"/>
      <c r="B1550" s="40"/>
      <c r="C1550" s="355"/>
      <c r="D1550" s="280"/>
      <c r="E1550" s="256"/>
      <c r="F1550" s="281"/>
      <c r="G1550" s="361" t="s">
        <v>714</v>
      </c>
      <c r="H1550" s="267"/>
      <c r="I1550" s="362" t="s">
        <v>715</v>
      </c>
      <c r="J1550" s="266"/>
      <c r="K1550" s="266"/>
      <c r="L1550" s="266"/>
      <c r="M1550" s="266"/>
      <c r="N1550" s="266"/>
      <c r="O1550" s="266"/>
      <c r="P1550" s="266"/>
      <c r="Q1550" s="266"/>
      <c r="R1550" s="267"/>
      <c r="S1550" s="220"/>
      <c r="T1550" s="220"/>
      <c r="U1550" s="220"/>
      <c r="V1550" s="220"/>
      <c r="W1550" s="220"/>
      <c r="X1550" s="220"/>
      <c r="Y1550" s="220"/>
      <c r="Z1550" s="220"/>
      <c r="AA1550" s="220"/>
      <c r="AB1550" s="220"/>
      <c r="AC1550" s="220"/>
      <c r="AD1550" s="220"/>
    </row>
    <row r="1551" spans="1:171" ht="15" customHeight="1">
      <c r="A1551" s="71"/>
      <c r="B1551" s="40"/>
      <c r="C1551" s="355"/>
      <c r="D1551" s="280"/>
      <c r="E1551" s="256"/>
      <c r="F1551" s="281"/>
      <c r="G1551" s="361" t="s">
        <v>716</v>
      </c>
      <c r="H1551" s="267"/>
      <c r="I1551" s="362" t="s">
        <v>717</v>
      </c>
      <c r="J1551" s="266"/>
      <c r="K1551" s="266"/>
      <c r="L1551" s="266"/>
      <c r="M1551" s="266"/>
      <c r="N1551" s="266"/>
      <c r="O1551" s="266"/>
      <c r="P1551" s="266"/>
      <c r="Q1551" s="266"/>
      <c r="R1551" s="267"/>
      <c r="S1551" s="220"/>
      <c r="T1551" s="220"/>
      <c r="U1551" s="220"/>
      <c r="V1551" s="220"/>
      <c r="W1551" s="220"/>
      <c r="X1551" s="220"/>
      <c r="Y1551" s="220"/>
      <c r="Z1551" s="220"/>
      <c r="AA1551" s="220"/>
      <c r="AB1551" s="220"/>
      <c r="AC1551" s="220"/>
      <c r="AD1551" s="220"/>
    </row>
    <row r="1552" spans="1:171" ht="24" customHeight="1">
      <c r="A1552" s="71"/>
      <c r="B1552" s="40"/>
      <c r="C1552" s="355"/>
      <c r="D1552" s="280"/>
      <c r="E1552" s="256"/>
      <c r="F1552" s="281"/>
      <c r="G1552" s="361" t="s">
        <v>718</v>
      </c>
      <c r="H1552" s="267"/>
      <c r="I1552" s="362" t="s">
        <v>719</v>
      </c>
      <c r="J1552" s="266"/>
      <c r="K1552" s="266"/>
      <c r="L1552" s="266"/>
      <c r="M1552" s="266"/>
      <c r="N1552" s="266"/>
      <c r="O1552" s="266"/>
      <c r="P1552" s="266"/>
      <c r="Q1552" s="266"/>
      <c r="R1552" s="267"/>
      <c r="S1552" s="220"/>
      <c r="T1552" s="220"/>
      <c r="U1552" s="220"/>
      <c r="V1552" s="220"/>
      <c r="W1552" s="220"/>
      <c r="X1552" s="220"/>
      <c r="Y1552" s="220"/>
      <c r="Z1552" s="220"/>
      <c r="AA1552" s="220"/>
      <c r="AB1552" s="220"/>
      <c r="AC1552" s="220"/>
      <c r="AD1552" s="220"/>
      <c r="AM1552">
        <f>IF(OR(V1552=SUM(V1553:V1559),AND(V1552="NA",SUM(V1553:V1559)=0),AND(V1552="NS",SUM(V1553:V1559)=0)),IF(AND(V1552="NA",SUM(V1553:V1559)=0),"NA",0),1)</f>
        <v>0</v>
      </c>
      <c r="AW1552">
        <f>IF(OR(Y1552=SUM(Y1553:Y1559),AND(Y1552="NA",SUM(Y1553:Y1559)=0),AND(Y1552="NS",SUM(Y1553:Y1559)=0)),IF(AND(Y1552="NA",SUM(Y1553:Y1559)=0),"NA",0),1)</f>
        <v>0</v>
      </c>
      <c r="BG1552">
        <f>IF(OR(AB1552=SUM(AB1553:AB1559),AND(AB1552="NA",SUM(AB1553:AB1559)=0),AND(AB1552="NS",SUM(AB1553:AB1559)=0)),IF(AND(AB1552="NA",SUM(AB1553:AB1559)=0),"NA",0),1)</f>
        <v>0</v>
      </c>
      <c r="BQ1552">
        <f>IF(OR(G1724=SUM(G1725:G1731),AND(G1724="NA",SUM(G1725:G1731)=0),AND(G1724="NS",SUM(G1725:G1731)=0)),IF(AND(G1724="NA",SUM(G1725:G1731)=0),"NA",0),1)</f>
        <v>0</v>
      </c>
      <c r="CA1552">
        <f>IF(OR(J1724=SUM(J1725:J1731),AND(J1724="NA",SUM(J1725:J1731)=0),AND(J1724="NS",SUM(J1725:J1731)=0)),IF(AND(J1724="NA",SUM(J1725:J1731)=0),"NA",0),1)</f>
        <v>0</v>
      </c>
      <c r="CK1552">
        <f>IF(OR(M1724=SUM(M1725:M1731),AND(M1724="NA",SUM(M1725:M1731)=0),AND(M1724="NS",SUM(M1725:M1731)=0)),IF(AND(M1724="NA",SUM(M1725:M1731)=0),"NA",0),1)</f>
        <v>0</v>
      </c>
      <c r="CU1552">
        <f>IF(OR(P1724=SUM(P1725:P1731),AND(P1724="NA",SUM(P1725:P1731)=0),AND(P1724="NS",SUM(P1725:P1731)=0)),IF(AND(P1724="NA",SUM(P1725:P1731)=0),"NA",0),1)</f>
        <v>0</v>
      </c>
      <c r="DE1552">
        <f>IF(OR(S1724=SUM(S1725:S1731),AND(S1724="NA",SUM(S1725:S1731)=0),AND(S1724="NS",SUM(S1725:S1731)=0)),IF(AND(S1724="NA",SUM(S1725:S1731)=0),"NA",0),1)</f>
        <v>0</v>
      </c>
      <c r="DO1552">
        <f>IF(OR(V1724=SUM(V1725:V1731),AND(V1724="NA",SUM(V1725:V1731)=0),AND(V1724="NS",SUM(V1725:V1731)=0)),IF(AND(V1724="NA",SUM(V1725:V1731)=0),"NA",0),1)</f>
        <v>0</v>
      </c>
      <c r="DY1552">
        <f>IF(OR(Y1724=SUM(Y1725:Y1731),AND(Y1724="NA",SUM(Y1725:Y1731)=0),AND(Y1724="NS",SUM(Y1725:Y1731)=0)),IF(AND(Y1724="NA",SUM(Y1725:Y1731)=0),"NA",0),1)</f>
        <v>0</v>
      </c>
      <c r="EI1552">
        <f>IF(OR(AB1724=SUM(AB1725:AB1731),AND(AB1724="NA",SUM(AB1725:AB1731)=0),AND(AB1724="NS",SUM(AB1725:AB1731)=0)),IF(AND(AB1724="NA",SUM(AB1725:AB1731)=0),"NA",0),1)</f>
        <v>0</v>
      </c>
      <c r="ES1552">
        <f>IF(OR(T1552=SUM(T1553:T1559),AND(T1552="NA",SUM(T1553:T1559)=0),AND(T1552="NS",SUM(T1553:T1559)=0)),IF(AND(T1552="NA",SUM(T1553:T1559)=0),"NA",0),1)</f>
        <v>0</v>
      </c>
      <c r="FC1552">
        <f>IF(OR(U1552=SUM(U1553:U1559),AND(U1552="NA",SUM(U1553:U1559)=0),AND(U1552="NS",SUM(U1553:U1559)=0)),IF(AND(U1552="NA",SUM(U1553:U1559)=0),"NA",0),1)</f>
        <v>0</v>
      </c>
      <c r="FM1552">
        <f>IF(OR(S1552=SUM(S1553:S1559),AND(S1552="NA",SUM(S1553:S1559)=0),AND(S1552="NS",SUM(S1553:S1559)=0)),IF(AND(S1552="NA",SUM(S1553:S1559)=0),"NA",0),1)</f>
        <v>0</v>
      </c>
    </row>
    <row r="1553" spans="1:171" ht="24" customHeight="1">
      <c r="A1553" s="71"/>
      <c r="B1553" s="40"/>
      <c r="C1553" s="355"/>
      <c r="D1553" s="280"/>
      <c r="E1553" s="256"/>
      <c r="F1553" s="281"/>
      <c r="G1553" s="350" t="s">
        <v>720</v>
      </c>
      <c r="H1553" s="267"/>
      <c r="I1553" s="93"/>
      <c r="J1553" s="365" t="s">
        <v>721</v>
      </c>
      <c r="K1553" s="256"/>
      <c r="L1553" s="256"/>
      <c r="M1553" s="256"/>
      <c r="N1553" s="256"/>
      <c r="O1553" s="256"/>
      <c r="P1553" s="256"/>
      <c r="Q1553" s="256"/>
      <c r="R1553" s="281"/>
      <c r="S1553" s="220"/>
      <c r="T1553" s="220"/>
      <c r="U1553" s="220"/>
      <c r="V1553" s="220"/>
      <c r="W1553" s="220"/>
      <c r="X1553" s="220"/>
      <c r="Y1553" s="220"/>
      <c r="Z1553" s="220"/>
      <c r="AA1553" s="220"/>
      <c r="AB1553" s="220"/>
      <c r="AC1553" s="220"/>
      <c r="AD1553" s="220"/>
      <c r="AN1553">
        <f>IF(V1552="NA",1,0)</f>
        <v>0</v>
      </c>
      <c r="AX1553">
        <f>IF(Y1552="NA",1,0)</f>
        <v>0</v>
      </c>
      <c r="BH1553">
        <f>IF(AB1552="NA",1,0)</f>
        <v>0</v>
      </c>
      <c r="BR1553">
        <f>IF(G1724="NA",1,0)</f>
        <v>0</v>
      </c>
      <c r="CB1553">
        <f>IF(J1724="NA",1,0)</f>
        <v>0</v>
      </c>
      <c r="CL1553">
        <f>IF(M1724="NA",1,0)</f>
        <v>0</v>
      </c>
      <c r="CV1553">
        <f>IF(P1724="NA",1,0)</f>
        <v>0</v>
      </c>
      <c r="DF1553">
        <f>IF(S1724="NA",1,0)</f>
        <v>0</v>
      </c>
      <c r="DP1553">
        <f>IF(V1724="NA",1,0)</f>
        <v>0</v>
      </c>
      <c r="DZ1553">
        <f>IF(Y1724="NA",1,0)</f>
        <v>0</v>
      </c>
      <c r="EJ1553">
        <f>IF(AB1724="NA",1,0)</f>
        <v>0</v>
      </c>
      <c r="ET1553">
        <f>IF(T1552="NA",1,0)</f>
        <v>0</v>
      </c>
      <c r="FD1553">
        <f>IF(U1552="NA",1,0)</f>
        <v>0</v>
      </c>
      <c r="FN1553">
        <f>IF(S1552="NA",1,0)</f>
        <v>0</v>
      </c>
    </row>
    <row r="1554" spans="1:171" ht="36" customHeight="1">
      <c r="A1554" s="71"/>
      <c r="B1554" s="40"/>
      <c r="C1554" s="355"/>
      <c r="D1554" s="280"/>
      <c r="E1554" s="256"/>
      <c r="F1554" s="281"/>
      <c r="G1554" s="350" t="s">
        <v>722</v>
      </c>
      <c r="H1554" s="267"/>
      <c r="I1554" s="93"/>
      <c r="J1554" s="365" t="s">
        <v>723</v>
      </c>
      <c r="K1554" s="256"/>
      <c r="L1554" s="256"/>
      <c r="M1554" s="256"/>
      <c r="N1554" s="256"/>
      <c r="O1554" s="256"/>
      <c r="P1554" s="256"/>
      <c r="Q1554" s="256"/>
      <c r="R1554" s="281"/>
      <c r="S1554" s="220"/>
      <c r="T1554" s="220"/>
      <c r="U1554" s="220"/>
      <c r="V1554" s="220"/>
      <c r="W1554" s="220"/>
      <c r="X1554" s="220"/>
      <c r="Y1554" s="220"/>
      <c r="Z1554" s="220"/>
      <c r="AA1554" s="220"/>
      <c r="AB1554" s="220"/>
      <c r="AC1554" s="220"/>
      <c r="AD1554" s="220"/>
      <c r="AN1554">
        <f>IF(V1552="NA",1,0)</f>
        <v>0</v>
      </c>
      <c r="AX1554">
        <f>IF(Y1552="NA",1,0)</f>
        <v>0</v>
      </c>
      <c r="BH1554">
        <f>IF(AB1552="NA",1,0)</f>
        <v>0</v>
      </c>
      <c r="BR1554">
        <f>IF(G1724="NA",1,0)</f>
        <v>0</v>
      </c>
      <c r="CB1554">
        <f>IF(J1724="NA",1,0)</f>
        <v>0</v>
      </c>
      <c r="CL1554">
        <f>IF(M1724="NA",1,0)</f>
        <v>0</v>
      </c>
      <c r="CV1554">
        <f>IF(P1724="NA",1,0)</f>
        <v>0</v>
      </c>
      <c r="DF1554">
        <f>IF(S1724="NA",1,0)</f>
        <v>0</v>
      </c>
      <c r="DP1554">
        <f>IF(V1724="NA",1,0)</f>
        <v>0</v>
      </c>
      <c r="DZ1554">
        <f>IF(Y1724="NA",1,0)</f>
        <v>0</v>
      </c>
      <c r="EJ1554">
        <f>IF(AB1724="NA",1,0)</f>
        <v>0</v>
      </c>
      <c r="ET1554">
        <f>IF(T1552="NA",1,0)</f>
        <v>0</v>
      </c>
      <c r="FD1554">
        <f>IF(U1552="NA",1,0)</f>
        <v>0</v>
      </c>
      <c r="FN1554">
        <f>IF(S1552="NA",1,0)</f>
        <v>0</v>
      </c>
    </row>
    <row r="1555" spans="1:171" ht="36" customHeight="1">
      <c r="A1555" s="71"/>
      <c r="B1555" s="40"/>
      <c r="C1555" s="355"/>
      <c r="D1555" s="280"/>
      <c r="E1555" s="256"/>
      <c r="F1555" s="281"/>
      <c r="G1555" s="350" t="s">
        <v>724</v>
      </c>
      <c r="H1555" s="267"/>
      <c r="I1555" s="93"/>
      <c r="J1555" s="365" t="s">
        <v>725</v>
      </c>
      <c r="K1555" s="256"/>
      <c r="L1555" s="256"/>
      <c r="M1555" s="256"/>
      <c r="N1555" s="256"/>
      <c r="O1555" s="256"/>
      <c r="P1555" s="256"/>
      <c r="Q1555" s="256"/>
      <c r="R1555" s="281"/>
      <c r="S1555" s="220"/>
      <c r="T1555" s="220"/>
      <c r="U1555" s="220"/>
      <c r="V1555" s="220"/>
      <c r="W1555" s="220"/>
      <c r="X1555" s="220"/>
      <c r="Y1555" s="220"/>
      <c r="Z1555" s="220"/>
      <c r="AA1555" s="220"/>
      <c r="AB1555" s="220"/>
      <c r="AC1555" s="220"/>
      <c r="AD1555" s="220"/>
      <c r="AN1555">
        <f>IF(V1552="NA",1,0)</f>
        <v>0</v>
      </c>
      <c r="AX1555">
        <f>IF(Y1552="NA",1,0)</f>
        <v>0</v>
      </c>
      <c r="BH1555">
        <f>IF(AB1552="NA",1,0)</f>
        <v>0</v>
      </c>
      <c r="BR1555">
        <f>IF(G1724="NA",1,0)</f>
        <v>0</v>
      </c>
      <c r="CB1555">
        <f>IF(J1724="NA",1,0)</f>
        <v>0</v>
      </c>
      <c r="CL1555">
        <f>IF(M1724="NA",1,0)</f>
        <v>0</v>
      </c>
      <c r="CV1555">
        <f>IF(P1724="NA",1,0)</f>
        <v>0</v>
      </c>
      <c r="DF1555">
        <f>IF(S1724="NA",1,0)</f>
        <v>0</v>
      </c>
      <c r="DP1555">
        <f>IF(V1724="NA",1,0)</f>
        <v>0</v>
      </c>
      <c r="DZ1555">
        <f>IF(Y1724="NA",1,0)</f>
        <v>0</v>
      </c>
      <c r="EJ1555">
        <f>IF(AB1724="NA",1,0)</f>
        <v>0</v>
      </c>
      <c r="ET1555">
        <f>IF(T1552="NA",1,0)</f>
        <v>0</v>
      </c>
      <c r="FD1555">
        <f>IF(U1552="NA",1,0)</f>
        <v>0</v>
      </c>
      <c r="FN1555">
        <f>IF(S1552="NA",1,0)</f>
        <v>0</v>
      </c>
    </row>
    <row r="1556" spans="1:171" ht="15" customHeight="1">
      <c r="A1556" s="71"/>
      <c r="B1556" s="40"/>
      <c r="C1556" s="355"/>
      <c r="D1556" s="280"/>
      <c r="E1556" s="256"/>
      <c r="F1556" s="281"/>
      <c r="G1556" s="350" t="s">
        <v>726</v>
      </c>
      <c r="H1556" s="267"/>
      <c r="I1556" s="93"/>
      <c r="J1556" s="365" t="s">
        <v>727</v>
      </c>
      <c r="K1556" s="256"/>
      <c r="L1556" s="256"/>
      <c r="M1556" s="256"/>
      <c r="N1556" s="256"/>
      <c r="O1556" s="256"/>
      <c r="P1556" s="256"/>
      <c r="Q1556" s="256"/>
      <c r="R1556" s="281"/>
      <c r="S1556" s="220"/>
      <c r="T1556" s="220"/>
      <c r="U1556" s="220"/>
      <c r="V1556" s="220"/>
      <c r="W1556" s="220"/>
      <c r="X1556" s="220"/>
      <c r="Y1556" s="220"/>
      <c r="Z1556" s="220"/>
      <c r="AA1556" s="220"/>
      <c r="AB1556" s="220"/>
      <c r="AC1556" s="220"/>
      <c r="AD1556" s="220"/>
      <c r="AN1556">
        <f>IF(V1552="NA",1,0)</f>
        <v>0</v>
      </c>
      <c r="AX1556">
        <f>IF(Y1552="NA",1,0)</f>
        <v>0</v>
      </c>
      <c r="BH1556">
        <f>IF(AB1552="NA",1,0)</f>
        <v>0</v>
      </c>
      <c r="BR1556">
        <f>IF(G1724="NA",1,0)</f>
        <v>0</v>
      </c>
      <c r="CB1556">
        <f>IF(J1724="NA",1,0)</f>
        <v>0</v>
      </c>
      <c r="CL1556">
        <f>IF(M1724="NA",1,0)</f>
        <v>0</v>
      </c>
      <c r="CV1556">
        <f>IF(P1724="NA",1,0)</f>
        <v>0</v>
      </c>
      <c r="DF1556">
        <f>IF(S1724="NA",1,0)</f>
        <v>0</v>
      </c>
      <c r="DP1556">
        <f>IF(V1724="NA",1,0)</f>
        <v>0</v>
      </c>
      <c r="DZ1556">
        <f>IF(Y1724="NA",1,0)</f>
        <v>0</v>
      </c>
      <c r="EJ1556">
        <f>IF(AB1724="NA",1,0)</f>
        <v>0</v>
      </c>
      <c r="ET1556">
        <f>IF(T1552="NA",1,0)</f>
        <v>0</v>
      </c>
      <c r="FD1556">
        <f>IF(U1552="NA",1,0)</f>
        <v>0</v>
      </c>
      <c r="FN1556">
        <f>IF(S1552="NA",1,0)</f>
        <v>0</v>
      </c>
    </row>
    <row r="1557" spans="1:171" ht="15" customHeight="1">
      <c r="A1557" s="71"/>
      <c r="B1557" s="40"/>
      <c r="C1557" s="355"/>
      <c r="D1557" s="280"/>
      <c r="E1557" s="256"/>
      <c r="F1557" s="281"/>
      <c r="G1557" s="350" t="s">
        <v>728</v>
      </c>
      <c r="H1557" s="267"/>
      <c r="I1557" s="93"/>
      <c r="J1557" s="365" t="s">
        <v>729</v>
      </c>
      <c r="K1557" s="256"/>
      <c r="L1557" s="256"/>
      <c r="M1557" s="256"/>
      <c r="N1557" s="256"/>
      <c r="O1557" s="256"/>
      <c r="P1557" s="256"/>
      <c r="Q1557" s="256"/>
      <c r="R1557" s="281"/>
      <c r="S1557" s="220"/>
      <c r="T1557" s="220"/>
      <c r="U1557" s="220"/>
      <c r="V1557" s="220"/>
      <c r="W1557" s="220"/>
      <c r="X1557" s="220"/>
      <c r="Y1557" s="220"/>
      <c r="Z1557" s="220"/>
      <c r="AA1557" s="220"/>
      <c r="AB1557" s="220"/>
      <c r="AC1557" s="220"/>
      <c r="AD1557" s="220"/>
      <c r="AN1557">
        <f>IF(V1552="NA",1,0)</f>
        <v>0</v>
      </c>
      <c r="AX1557">
        <f>IF(Y1552="NA",1,0)</f>
        <v>0</v>
      </c>
      <c r="BH1557">
        <f>IF(AB1552="NA",1,0)</f>
        <v>0</v>
      </c>
      <c r="BR1557">
        <f>IF(G1724="NA",1,0)</f>
        <v>0</v>
      </c>
      <c r="CB1557">
        <f>IF(J1724="NA",1,0)</f>
        <v>0</v>
      </c>
      <c r="CL1557">
        <f>IF(M1724="NA",1,0)</f>
        <v>0</v>
      </c>
      <c r="CV1557">
        <f>IF(P1724="NA",1,0)</f>
        <v>0</v>
      </c>
      <c r="DF1557">
        <f>IF(S1724="NA",1,0)</f>
        <v>0</v>
      </c>
      <c r="DP1557">
        <f>IF(V1724="NA",1,0)</f>
        <v>0</v>
      </c>
      <c r="DZ1557">
        <f>IF(Y1724="NA",1,0)</f>
        <v>0</v>
      </c>
      <c r="EJ1557">
        <f>IF(AB1724="NA",1,0)</f>
        <v>0</v>
      </c>
      <c r="ET1557">
        <f>IF(T1552="NA",1,0)</f>
        <v>0</v>
      </c>
      <c r="FD1557">
        <f>IF(U1552="NA",1,0)</f>
        <v>0</v>
      </c>
      <c r="FN1557">
        <f>IF(S1552="NA",1,0)</f>
        <v>0</v>
      </c>
    </row>
    <row r="1558" spans="1:171" ht="24" customHeight="1">
      <c r="A1558" s="71"/>
      <c r="B1558" s="40"/>
      <c r="C1558" s="355"/>
      <c r="D1558" s="280"/>
      <c r="E1558" s="256"/>
      <c r="F1558" s="281"/>
      <c r="G1558" s="350" t="s">
        <v>730</v>
      </c>
      <c r="H1558" s="267"/>
      <c r="I1558" s="93"/>
      <c r="J1558" s="365" t="s">
        <v>731</v>
      </c>
      <c r="K1558" s="256"/>
      <c r="L1558" s="256"/>
      <c r="M1558" s="256"/>
      <c r="N1558" s="256"/>
      <c r="O1558" s="256"/>
      <c r="P1558" s="256"/>
      <c r="Q1558" s="256"/>
      <c r="R1558" s="281"/>
      <c r="S1558" s="220"/>
      <c r="T1558" s="220"/>
      <c r="U1558" s="220"/>
      <c r="V1558" s="220"/>
      <c r="W1558" s="220"/>
      <c r="X1558" s="220"/>
      <c r="Y1558" s="220"/>
      <c r="Z1558" s="220"/>
      <c r="AA1558" s="220"/>
      <c r="AB1558" s="220"/>
      <c r="AC1558" s="220"/>
      <c r="AD1558" s="220"/>
      <c r="AN1558">
        <f>IF(V1552="NA",1,0)</f>
        <v>0</v>
      </c>
      <c r="AO1558" t="e">
        <f>IF(V1558/V1552&gt;0.25,1,0)</f>
        <v>#DIV/0!</v>
      </c>
      <c r="AX1558">
        <f>IF(Y1552="NA",1,0)</f>
        <v>0</v>
      </c>
      <c r="AY1558" t="e">
        <f>IF(Y1558/Y1552&gt;0.25,1,0)</f>
        <v>#DIV/0!</v>
      </c>
      <c r="BH1558">
        <f>IF(AB1552="NA",1,0)</f>
        <v>0</v>
      </c>
      <c r="BI1558" t="e">
        <f>IF(AB1558/AB1552&gt;0.25,1,0)</f>
        <v>#DIV/0!</v>
      </c>
      <c r="BR1558">
        <f>IF(G1724="NA",1,0)</f>
        <v>0</v>
      </c>
      <c r="BS1558" t="e">
        <f>IF(G1730/G1724&gt;0.25,1,0)</f>
        <v>#DIV/0!</v>
      </c>
      <c r="CB1558">
        <f>IF(J1724="NA",1,0)</f>
        <v>0</v>
      </c>
      <c r="CC1558" t="e">
        <f>IF(J1730/J1724&gt;0.25,1,0)</f>
        <v>#DIV/0!</v>
      </c>
      <c r="CL1558">
        <f>IF(M1724="NA",1,0)</f>
        <v>0</v>
      </c>
      <c r="CM1558" t="e">
        <f>IF(M1730/M1724&gt;0.25,1,0)</f>
        <v>#DIV/0!</v>
      </c>
      <c r="CV1558">
        <f>IF(P1724="NA",1,0)</f>
        <v>0</v>
      </c>
      <c r="CW1558" t="e">
        <f>IF(P1730/P1724&gt;0.25,1,0)</f>
        <v>#DIV/0!</v>
      </c>
      <c r="DF1558">
        <f>IF(S1724="NA",1,0)</f>
        <v>0</v>
      </c>
      <c r="DG1558" t="e">
        <f>IF(S1730/S1724&gt;0.25,1,0)</f>
        <v>#DIV/0!</v>
      </c>
      <c r="DP1558">
        <f>IF(V1724="NA",1,0)</f>
        <v>0</v>
      </c>
      <c r="DQ1558" t="e">
        <f>IF(V1730/V1724&gt;0.25,1,0)</f>
        <v>#DIV/0!</v>
      </c>
      <c r="DZ1558">
        <f>IF(Y1724="NA",1,0)</f>
        <v>0</v>
      </c>
      <c r="EA1558" t="e">
        <f>IF(Y1730/Y1724&gt;0.25,1,0)</f>
        <v>#DIV/0!</v>
      </c>
      <c r="EJ1558">
        <f>IF(AB1724="NA",1,0)</f>
        <v>0</v>
      </c>
      <c r="EK1558" t="e">
        <f>IF(AB1730/AB1724&gt;0.25,1,0)</f>
        <v>#DIV/0!</v>
      </c>
      <c r="ET1558">
        <f>IF(T1552="NA",1,0)</f>
        <v>0</v>
      </c>
      <c r="EU1558" t="e">
        <f>IF(T1558/T1552&gt;0.25,1,0)</f>
        <v>#DIV/0!</v>
      </c>
      <c r="FD1558">
        <f>IF(U1552="NA",1,0)</f>
        <v>0</v>
      </c>
      <c r="FE1558" t="e">
        <f>IF(U1558/U1552&gt;0.25,1,0)</f>
        <v>#DIV/0!</v>
      </c>
      <c r="FN1558">
        <f>IF(S1552="NA",1,0)</f>
        <v>0</v>
      </c>
      <c r="FO1558" t="e">
        <f>IF(S1558/S1552&gt;0.25,1,0)</f>
        <v>#DIV/0!</v>
      </c>
    </row>
    <row r="1559" spans="1:171" ht="15" customHeight="1">
      <c r="A1559" s="71"/>
      <c r="B1559" s="40"/>
      <c r="C1559" s="355"/>
      <c r="D1559" s="280"/>
      <c r="E1559" s="256"/>
      <c r="F1559" s="281"/>
      <c r="G1559" s="350" t="s">
        <v>732</v>
      </c>
      <c r="H1559" s="267"/>
      <c r="I1559" s="94"/>
      <c r="J1559" s="401" t="s">
        <v>262</v>
      </c>
      <c r="K1559" s="272"/>
      <c r="L1559" s="272"/>
      <c r="M1559" s="272"/>
      <c r="N1559" s="272"/>
      <c r="O1559" s="272"/>
      <c r="P1559" s="272"/>
      <c r="Q1559" s="272"/>
      <c r="R1559" s="283"/>
      <c r="S1559" s="220"/>
      <c r="T1559" s="220"/>
      <c r="U1559" s="220"/>
      <c r="V1559" s="220"/>
      <c r="W1559" s="220"/>
      <c r="X1559" s="220"/>
      <c r="Y1559" s="220"/>
      <c r="Z1559" s="220"/>
      <c r="AA1559" s="220"/>
      <c r="AB1559" s="220"/>
      <c r="AC1559" s="220"/>
      <c r="AD1559" s="220"/>
      <c r="AN1559">
        <f>IF(V1552="NA",1,0)</f>
        <v>0</v>
      </c>
      <c r="AX1559">
        <f>IF(Y1552="NA",1,0)</f>
        <v>0</v>
      </c>
      <c r="BH1559">
        <f>IF(AB1552="NA",1,0)</f>
        <v>0</v>
      </c>
      <c r="BR1559">
        <f>IF(G1724="NA",1,0)</f>
        <v>0</v>
      </c>
      <c r="CB1559">
        <f>IF(J1724="NA",1,0)</f>
        <v>0</v>
      </c>
      <c r="CL1559">
        <f>IF(M1724="NA",1,0)</f>
        <v>0</v>
      </c>
      <c r="CV1559">
        <f>IF(P1724="NA",1,0)</f>
        <v>0</v>
      </c>
      <c r="DF1559">
        <f>IF(S1724="NA",1,0)</f>
        <v>0</v>
      </c>
      <c r="DP1559">
        <f>IF(V1724="NA",1,0)</f>
        <v>0</v>
      </c>
      <c r="DZ1559">
        <f>IF(Y1724="NA",1,0)</f>
        <v>0</v>
      </c>
      <c r="EJ1559">
        <f>IF(AB1724="NA",1,0)</f>
        <v>0</v>
      </c>
      <c r="ET1559">
        <f>IF(T1552="NA",1,0)</f>
        <v>0</v>
      </c>
      <c r="FD1559">
        <f>IF(U1552="NA",1,0)</f>
        <v>0</v>
      </c>
      <c r="FN1559">
        <f>IF(S1552="NA",1,0)</f>
        <v>0</v>
      </c>
    </row>
    <row r="1560" spans="1:171" ht="24" customHeight="1">
      <c r="A1560" s="71"/>
      <c r="B1560" s="40"/>
      <c r="C1560" s="355"/>
      <c r="D1560" s="280"/>
      <c r="E1560" s="256"/>
      <c r="F1560" s="281"/>
      <c r="G1560" s="361" t="s">
        <v>733</v>
      </c>
      <c r="H1560" s="267"/>
      <c r="I1560" s="362" t="s">
        <v>734</v>
      </c>
      <c r="J1560" s="266"/>
      <c r="K1560" s="266"/>
      <c r="L1560" s="266"/>
      <c r="M1560" s="266"/>
      <c r="N1560" s="266"/>
      <c r="O1560" s="266"/>
      <c r="P1560" s="266"/>
      <c r="Q1560" s="266"/>
      <c r="R1560" s="267"/>
      <c r="S1560" s="220"/>
      <c r="T1560" s="220"/>
      <c r="U1560" s="220"/>
      <c r="V1560" s="220"/>
      <c r="W1560" s="220"/>
      <c r="X1560" s="220"/>
      <c r="Y1560" s="220"/>
      <c r="Z1560" s="220"/>
      <c r="AA1560" s="220"/>
      <c r="AB1560" s="220"/>
      <c r="AC1560" s="220"/>
      <c r="AD1560" s="220"/>
    </row>
    <row r="1561" spans="1:171" ht="15" customHeight="1">
      <c r="A1561" s="71"/>
      <c r="B1561" s="40"/>
      <c r="C1561" s="355"/>
      <c r="D1561" s="280"/>
      <c r="E1561" s="256"/>
      <c r="F1561" s="281"/>
      <c r="G1561" s="361" t="s">
        <v>735</v>
      </c>
      <c r="H1561" s="267"/>
      <c r="I1561" s="362" t="s">
        <v>736</v>
      </c>
      <c r="J1561" s="266"/>
      <c r="K1561" s="266"/>
      <c r="L1561" s="266"/>
      <c r="M1561" s="266"/>
      <c r="N1561" s="266"/>
      <c r="O1561" s="266"/>
      <c r="P1561" s="266"/>
      <c r="Q1561" s="266"/>
      <c r="R1561" s="267"/>
      <c r="S1561" s="220"/>
      <c r="T1561" s="220"/>
      <c r="U1561" s="220"/>
      <c r="V1561" s="220"/>
      <c r="W1561" s="220"/>
      <c r="X1561" s="220"/>
      <c r="Y1561" s="220"/>
      <c r="Z1561" s="220"/>
      <c r="AA1561" s="220"/>
      <c r="AB1561" s="220"/>
      <c r="AC1561" s="220"/>
      <c r="AD1561" s="220"/>
      <c r="AM1561">
        <f>IF(OR(V1561=SUM(V1562:V1564),AND(V1561="NA",SUM(V1562:V1564)=0),AND(V1561="NS",SUM(V1562:V1564)=0)),IF(AND(V1561="NA",SUM(V1562:V1564)=0),"NA",0),1)</f>
        <v>0</v>
      </c>
      <c r="AW1561">
        <f>IF(OR(Y1561=SUM(Y1562:Y1564),AND(Y1561="NA",SUM(Y1562:Y1564)=0),AND(Y1561="NS",SUM(Y1562:Y1564)=0)),IF(AND(Y1561="NA",SUM(Y1562:Y1564)=0),"NA",0),1)</f>
        <v>0</v>
      </c>
      <c r="BG1561">
        <f>IF(OR(AB1561=SUM(AB1562:AB1564),AND(AB1561="NA",SUM(AB1562:AB1564)=0),AND(AB1561="NS",SUM(AB1562:AB1564)=0)),IF(AND(AB1561="NA",SUM(AB1562:AB1564)=0),"NA",0),1)</f>
        <v>0</v>
      </c>
      <c r="BQ1561">
        <f>IF(OR(G1733=SUM(G1734:G1736),AND(G1733="NA",SUM(G1734:G1736)=0),AND(G1733="NS",SUM(G1734:G1736)=0)),IF(AND(G1733="NA",SUM(G1734:G1736)=0),"NA",0),1)</f>
        <v>0</v>
      </c>
      <c r="CA1561">
        <f>IF(OR(J1733=SUM(J1734:J1736),AND(J1733="NA",SUM(J1734:J1736)=0),AND(J1733="NS",SUM(J1734:J1736)=0)),IF(AND(J1733="NA",SUM(J1734:J1736)=0),"NA",0),1)</f>
        <v>0</v>
      </c>
      <c r="CK1561">
        <f>IF(OR(M1733=SUM(M1734:M1736),AND(M1733="NA",SUM(M1734:M1736)=0),AND(M1733="NS",SUM(M1734:M1736)=0)),IF(AND(M1733="NA",SUM(M1734:M1736)=0),"NA",0),1)</f>
        <v>0</v>
      </c>
      <c r="CU1561">
        <f>IF(OR(P1733=SUM(P1734:P1736),AND(P1733="NA",SUM(P1734:P1736)=0),AND(P1733="NS",SUM(P1734:P1736)=0)),IF(AND(P1733="NA",SUM(P1734:P1736)=0),"NA",0),1)</f>
        <v>0</v>
      </c>
      <c r="DE1561">
        <f>IF(OR(S1733=SUM(S1734:S1736),AND(S1733="NA",SUM(S1734:S1736)=0),AND(S1733="NS",SUM(S1734:S1736)=0)),IF(AND(S1733="NA",SUM(S1734:S1736)=0),"NA",0),1)</f>
        <v>0</v>
      </c>
      <c r="DO1561">
        <f>IF(OR(V1733=SUM(V1734:V1736),AND(V1733="NA",SUM(V1734:V1736)=0),AND(V1733="NS",SUM(V1734:V1736)=0)),IF(AND(V1733="NA",SUM(V1734:V1736)=0),"NA",0),1)</f>
        <v>0</v>
      </c>
      <c r="DY1561">
        <f>IF(OR(Y1733=SUM(Y1734:Y1736),AND(Y1733="NA",SUM(Y1734:Y1736)=0),AND(Y1733="NS",SUM(Y1734:Y1736)=0)),IF(AND(Y1733="NA",SUM(Y1734:Y1736)=0),"NA",0),1)</f>
        <v>0</v>
      </c>
      <c r="EI1561">
        <f>IF(OR(AB1733=SUM(AB1734:AB1736),AND(AB1733="NA",SUM(AB1734:AB1736)=0),AND(AB1733="NS",SUM(AB1734:AB1736)=0)),IF(AND(AB1733="NA",SUM(AB1734:AB1736)=0),"NA",0),1)</f>
        <v>0</v>
      </c>
      <c r="ES1561">
        <f>IF(OR(T1561=SUM(T1562:T1564),AND(T1561="NA",SUM(T1562:T1564)=0),AND(T1561="NS",SUM(T1562:T1564)=0)),IF(AND(T1561="NA",SUM(T1562:T1564)=0),"NA",0),1)</f>
        <v>0</v>
      </c>
      <c r="FC1561">
        <f>IF(OR(U1561=SUM(U1562:U1564),AND(U1561="NA",SUM(U1562:U1564)=0),AND(U1561="NS",SUM(U1562:U1564)=0)),IF(AND(U1561="NA",SUM(U1562:U1564)=0),"NA",0),1)</f>
        <v>0</v>
      </c>
      <c r="FM1561">
        <f>IF(OR(S1561=SUM(S1562:S1564),AND(S1561="NA",SUM(S1562:S1564)=0),AND(S1561="NS",SUM(S1562:S1564)=0)),IF(AND(S1561="NA",SUM(S1562:S1564)=0),"NA",0),1)</f>
        <v>0</v>
      </c>
    </row>
    <row r="1562" spans="1:171" ht="15" customHeight="1">
      <c r="A1562" s="71"/>
      <c r="B1562" s="40"/>
      <c r="C1562" s="355"/>
      <c r="D1562" s="280"/>
      <c r="E1562" s="256"/>
      <c r="F1562" s="281"/>
      <c r="G1562" s="350" t="s">
        <v>737</v>
      </c>
      <c r="H1562" s="267"/>
      <c r="I1562" s="93"/>
      <c r="J1562" s="365" t="s">
        <v>738</v>
      </c>
      <c r="K1562" s="256"/>
      <c r="L1562" s="256"/>
      <c r="M1562" s="256"/>
      <c r="N1562" s="256"/>
      <c r="O1562" s="256"/>
      <c r="P1562" s="256"/>
      <c r="Q1562" s="256"/>
      <c r="R1562" s="281"/>
      <c r="S1562" s="220"/>
      <c r="T1562" s="220"/>
      <c r="U1562" s="220"/>
      <c r="V1562" s="220"/>
      <c r="W1562" s="220"/>
      <c r="X1562" s="220"/>
      <c r="Y1562" s="220"/>
      <c r="Z1562" s="220"/>
      <c r="AA1562" s="220"/>
      <c r="AB1562" s="220"/>
      <c r="AC1562" s="220"/>
      <c r="AD1562" s="220"/>
      <c r="AN1562">
        <f>IF(V1561="NA",1,0)</f>
        <v>0</v>
      </c>
      <c r="AX1562">
        <f>IF(Y1561="NA",1,0)</f>
        <v>0</v>
      </c>
      <c r="BH1562">
        <f>IF(AB1561="NA",1,0)</f>
        <v>0</v>
      </c>
      <c r="BR1562">
        <f>IF(G1733="NA",1,0)</f>
        <v>0</v>
      </c>
      <c r="CB1562">
        <f>IF(J1733="NA",1,0)</f>
        <v>0</v>
      </c>
      <c r="CL1562">
        <f>IF(M1733="NA",1,0)</f>
        <v>0</v>
      </c>
      <c r="CV1562">
        <f>IF(P1733="NA",1,0)</f>
        <v>0</v>
      </c>
      <c r="DF1562">
        <f>IF(S1733="NA",1,0)</f>
        <v>0</v>
      </c>
      <c r="DP1562">
        <f>IF(V1733="NA",1,0)</f>
        <v>0</v>
      </c>
      <c r="DZ1562">
        <f>IF(Y1733="NA",1,0)</f>
        <v>0</v>
      </c>
      <c r="EJ1562">
        <f>IF(AB1733="NA",1,0)</f>
        <v>0</v>
      </c>
      <c r="ET1562">
        <f>IF(T1561="NA",1,0)</f>
        <v>0</v>
      </c>
      <c r="FD1562">
        <f>IF(U1561="NA",1,0)</f>
        <v>0</v>
      </c>
      <c r="FN1562">
        <f>IF(S1561="NA",1,0)</f>
        <v>0</v>
      </c>
    </row>
    <row r="1563" spans="1:171" ht="15" customHeight="1">
      <c r="A1563" s="71"/>
      <c r="B1563" s="40"/>
      <c r="C1563" s="355"/>
      <c r="D1563" s="280"/>
      <c r="E1563" s="256"/>
      <c r="F1563" s="281"/>
      <c r="G1563" s="350" t="s">
        <v>739</v>
      </c>
      <c r="H1563" s="267"/>
      <c r="I1563" s="93"/>
      <c r="J1563" s="365" t="s">
        <v>740</v>
      </c>
      <c r="K1563" s="256"/>
      <c r="L1563" s="256"/>
      <c r="M1563" s="256"/>
      <c r="N1563" s="256"/>
      <c r="O1563" s="256"/>
      <c r="P1563" s="256"/>
      <c r="Q1563" s="256"/>
      <c r="R1563" s="281"/>
      <c r="S1563" s="220"/>
      <c r="T1563" s="220"/>
      <c r="U1563" s="220"/>
      <c r="V1563" s="220"/>
      <c r="W1563" s="220"/>
      <c r="X1563" s="220"/>
      <c r="Y1563" s="220"/>
      <c r="Z1563" s="220"/>
      <c r="AA1563" s="220"/>
      <c r="AB1563" s="220"/>
      <c r="AC1563" s="220"/>
      <c r="AD1563" s="220"/>
      <c r="AN1563">
        <f>IF(V1561="NA",1,0)</f>
        <v>0</v>
      </c>
      <c r="AO1563" t="e">
        <f>IF(V1563/V1561&gt;0.25,1,0)</f>
        <v>#DIV/0!</v>
      </c>
      <c r="AX1563">
        <f>IF(Y1561="NA",1,0)</f>
        <v>0</v>
      </c>
      <c r="AY1563" t="e">
        <f>IF(Y1563/Y1561&gt;0.25,1,0)</f>
        <v>#DIV/0!</v>
      </c>
      <c r="BH1563">
        <f>IF(AB1561="NA",1,0)</f>
        <v>0</v>
      </c>
      <c r="BI1563" t="e">
        <f>IF(AB1563/AB1561&gt;0.25,1,0)</f>
        <v>#DIV/0!</v>
      </c>
      <c r="BR1563">
        <f>IF(G1733="NA",1,0)</f>
        <v>0</v>
      </c>
      <c r="BS1563" t="e">
        <f>IF(G1735/G1733&gt;0.25,1,0)</f>
        <v>#DIV/0!</v>
      </c>
      <c r="CB1563">
        <f>IF(J1733="NA",1,0)</f>
        <v>0</v>
      </c>
      <c r="CC1563" t="e">
        <f>IF(J1735/J1733&gt;0.25,1,0)</f>
        <v>#DIV/0!</v>
      </c>
      <c r="CL1563">
        <f>IF(M1733="NA",1,0)</f>
        <v>0</v>
      </c>
      <c r="CM1563" t="e">
        <f>IF(M1735/M1733&gt;0.25,1,0)</f>
        <v>#DIV/0!</v>
      </c>
      <c r="CV1563">
        <f>IF(P1733="NA",1,0)</f>
        <v>0</v>
      </c>
      <c r="CW1563" t="e">
        <f>IF(P1735/P1733&gt;0.25,1,0)</f>
        <v>#DIV/0!</v>
      </c>
      <c r="DF1563">
        <f>IF(S1733="NA",1,0)</f>
        <v>0</v>
      </c>
      <c r="DG1563" t="e">
        <f>IF(S1735/S1733&gt;0.25,1,0)</f>
        <v>#DIV/0!</v>
      </c>
      <c r="DP1563">
        <f>IF(V1733="NA",1,0)</f>
        <v>0</v>
      </c>
      <c r="DQ1563" t="e">
        <f>IF(V1735/V1733&gt;0.25,1,0)</f>
        <v>#DIV/0!</v>
      </c>
      <c r="DZ1563">
        <f>IF(Y1733="NA",1,0)</f>
        <v>0</v>
      </c>
      <c r="EA1563" t="e">
        <f>IF(Y1735/Y1733&gt;0.25,1,0)</f>
        <v>#DIV/0!</v>
      </c>
      <c r="EJ1563">
        <f>IF(AB1733="NA",1,0)</f>
        <v>0</v>
      </c>
      <c r="EK1563" t="e">
        <f>IF(AB1735/AB1733&gt;0.25,1,0)</f>
        <v>#DIV/0!</v>
      </c>
      <c r="ET1563">
        <f>IF(T1561="NA",1,0)</f>
        <v>0</v>
      </c>
      <c r="EU1563" t="e">
        <f>IF(T1563/T1561&gt;0.25,1,0)</f>
        <v>#DIV/0!</v>
      </c>
      <c r="FD1563">
        <f>IF(U1561="NA",1,0)</f>
        <v>0</v>
      </c>
      <c r="FE1563" t="e">
        <f>IF(U1563/U1561&gt;0.25,1,0)</f>
        <v>#DIV/0!</v>
      </c>
      <c r="FN1563">
        <f>IF(S1561="NA",1,0)</f>
        <v>0</v>
      </c>
      <c r="FO1563" t="e">
        <f>IF(S1563/S1561&gt;0.25,1,0)</f>
        <v>#DIV/0!</v>
      </c>
    </row>
    <row r="1564" spans="1:171" ht="15" customHeight="1">
      <c r="A1564" s="71"/>
      <c r="B1564" s="40"/>
      <c r="C1564" s="355"/>
      <c r="D1564" s="280"/>
      <c r="E1564" s="256"/>
      <c r="F1564" s="281"/>
      <c r="G1564" s="350" t="s">
        <v>741</v>
      </c>
      <c r="H1564" s="267"/>
      <c r="I1564" s="94"/>
      <c r="J1564" s="401" t="s">
        <v>262</v>
      </c>
      <c r="K1564" s="272"/>
      <c r="L1564" s="272"/>
      <c r="M1564" s="272"/>
      <c r="N1564" s="272"/>
      <c r="O1564" s="272"/>
      <c r="P1564" s="272"/>
      <c r="Q1564" s="272"/>
      <c r="R1564" s="283"/>
      <c r="S1564" s="220"/>
      <c r="T1564" s="220"/>
      <c r="U1564" s="220"/>
      <c r="V1564" s="220"/>
      <c r="W1564" s="220"/>
      <c r="X1564" s="220"/>
      <c r="Y1564" s="220"/>
      <c r="Z1564" s="220"/>
      <c r="AA1564" s="220"/>
      <c r="AB1564" s="220"/>
      <c r="AC1564" s="220"/>
      <c r="AD1564" s="220"/>
      <c r="AN1564">
        <f>IF(V1561="NA",1,0)</f>
        <v>0</v>
      </c>
      <c r="AX1564">
        <f>IF(Y1561="NA",1,0)</f>
        <v>0</v>
      </c>
      <c r="BH1564">
        <f>IF(AB1561="NA",1,0)</f>
        <v>0</v>
      </c>
      <c r="BR1564">
        <f>IF(G1733="NA",1,0)</f>
        <v>0</v>
      </c>
      <c r="CB1564">
        <f>IF(J1733="NA",1,0)</f>
        <v>0</v>
      </c>
      <c r="CL1564">
        <f>IF(M1733="NA",1,0)</f>
        <v>0</v>
      </c>
      <c r="CV1564">
        <f>IF(P1733="NA",1,0)</f>
        <v>0</v>
      </c>
      <c r="DF1564">
        <f>IF(S1733="NA",1,0)</f>
        <v>0</v>
      </c>
      <c r="DP1564">
        <f>IF(V1733="NA",1,0)</f>
        <v>0</v>
      </c>
      <c r="DZ1564">
        <f>IF(Y1733="NA",1,0)</f>
        <v>0</v>
      </c>
      <c r="EJ1564">
        <f>IF(AB1733="NA",1,0)</f>
        <v>0</v>
      </c>
      <c r="ET1564">
        <f>IF(T1561="NA",1,0)</f>
        <v>0</v>
      </c>
      <c r="FD1564">
        <f>IF(U1561="NA",1,0)</f>
        <v>0</v>
      </c>
      <c r="FN1564">
        <f>IF(S1561="NA",1,0)</f>
        <v>0</v>
      </c>
    </row>
    <row r="1565" spans="1:171" ht="15" customHeight="1">
      <c r="A1565" s="71"/>
      <c r="B1565" s="40"/>
      <c r="C1565" s="355"/>
      <c r="D1565" s="280"/>
      <c r="E1565" s="256"/>
      <c r="F1565" s="281"/>
      <c r="G1565" s="361" t="s">
        <v>742</v>
      </c>
      <c r="H1565" s="267"/>
      <c r="I1565" s="362" t="s">
        <v>743</v>
      </c>
      <c r="J1565" s="266"/>
      <c r="K1565" s="266"/>
      <c r="L1565" s="266"/>
      <c r="M1565" s="266"/>
      <c r="N1565" s="266"/>
      <c r="O1565" s="266"/>
      <c r="P1565" s="266"/>
      <c r="Q1565" s="266"/>
      <c r="R1565" s="267"/>
      <c r="S1565" s="220"/>
      <c r="T1565" s="220"/>
      <c r="U1565" s="220"/>
      <c r="V1565" s="220"/>
      <c r="W1565" s="220"/>
      <c r="X1565" s="220"/>
      <c r="Y1565" s="220"/>
      <c r="Z1565" s="220"/>
      <c r="AA1565" s="220"/>
      <c r="AB1565" s="220"/>
      <c r="AC1565" s="220"/>
      <c r="AD1565" s="220"/>
    </row>
    <row r="1566" spans="1:171" ht="24" customHeight="1">
      <c r="A1566" s="71"/>
      <c r="B1566" s="40"/>
      <c r="C1566" s="355"/>
      <c r="D1566" s="280"/>
      <c r="E1566" s="256"/>
      <c r="F1566" s="281"/>
      <c r="G1566" s="361" t="s">
        <v>744</v>
      </c>
      <c r="H1566" s="267"/>
      <c r="I1566" s="362" t="s">
        <v>745</v>
      </c>
      <c r="J1566" s="266"/>
      <c r="K1566" s="266"/>
      <c r="L1566" s="266"/>
      <c r="M1566" s="266"/>
      <c r="N1566" s="266"/>
      <c r="O1566" s="266"/>
      <c r="P1566" s="266"/>
      <c r="Q1566" s="266"/>
      <c r="R1566" s="267"/>
      <c r="S1566" s="220"/>
      <c r="T1566" s="220"/>
      <c r="U1566" s="220"/>
      <c r="V1566" s="220"/>
      <c r="W1566" s="220"/>
      <c r="X1566" s="220"/>
      <c r="Y1566" s="220"/>
      <c r="Z1566" s="220"/>
      <c r="AA1566" s="220"/>
      <c r="AB1566" s="220"/>
      <c r="AC1566" s="220"/>
      <c r="AD1566" s="220"/>
    </row>
    <row r="1567" spans="1:171" ht="15" customHeight="1">
      <c r="A1567" s="71"/>
      <c r="B1567" s="40"/>
      <c r="C1567" s="355"/>
      <c r="D1567" s="280"/>
      <c r="E1567" s="256"/>
      <c r="F1567" s="281"/>
      <c r="G1567" s="361" t="s">
        <v>746</v>
      </c>
      <c r="H1567" s="267"/>
      <c r="I1567" s="362" t="s">
        <v>747</v>
      </c>
      <c r="J1567" s="266"/>
      <c r="K1567" s="266"/>
      <c r="L1567" s="266"/>
      <c r="M1567" s="266"/>
      <c r="N1567" s="266"/>
      <c r="O1567" s="266"/>
      <c r="P1567" s="266"/>
      <c r="Q1567" s="266"/>
      <c r="R1567" s="267"/>
      <c r="S1567" s="220"/>
      <c r="T1567" s="220"/>
      <c r="U1567" s="220"/>
      <c r="V1567" s="220"/>
      <c r="W1567" s="220"/>
      <c r="X1567" s="220"/>
      <c r="Y1567" s="220"/>
      <c r="Z1567" s="220"/>
      <c r="AA1567" s="220"/>
      <c r="AB1567" s="220"/>
      <c r="AC1567" s="220"/>
      <c r="AD1567" s="220"/>
    </row>
    <row r="1568" spans="1:171" ht="24" customHeight="1">
      <c r="A1568" s="71"/>
      <c r="B1568" s="40"/>
      <c r="C1568" s="355"/>
      <c r="D1568" s="280"/>
      <c r="E1568" s="256"/>
      <c r="F1568" s="281"/>
      <c r="G1568" s="361" t="s">
        <v>748</v>
      </c>
      <c r="H1568" s="267"/>
      <c r="I1568" s="362" t="s">
        <v>749</v>
      </c>
      <c r="J1568" s="266"/>
      <c r="K1568" s="266"/>
      <c r="L1568" s="266"/>
      <c r="M1568" s="266"/>
      <c r="N1568" s="266"/>
      <c r="O1568" s="266"/>
      <c r="P1568" s="266"/>
      <c r="Q1568" s="266"/>
      <c r="R1568" s="267"/>
      <c r="S1568" s="220"/>
      <c r="T1568" s="220"/>
      <c r="U1568" s="220"/>
      <c r="V1568" s="220"/>
      <c r="W1568" s="220"/>
      <c r="X1568" s="220"/>
      <c r="Y1568" s="220"/>
      <c r="Z1568" s="220"/>
      <c r="AA1568" s="220"/>
      <c r="AB1568" s="220"/>
      <c r="AC1568" s="220"/>
      <c r="AD1568" s="220"/>
    </row>
    <row r="1569" spans="1:171" ht="15" customHeight="1">
      <c r="A1569" s="71"/>
      <c r="B1569" s="40"/>
      <c r="C1569" s="355"/>
      <c r="D1569" s="280"/>
      <c r="E1569" s="256"/>
      <c r="F1569" s="281"/>
      <c r="G1569" s="361" t="s">
        <v>750</v>
      </c>
      <c r="H1569" s="267"/>
      <c r="I1569" s="362" t="s">
        <v>751</v>
      </c>
      <c r="J1569" s="266"/>
      <c r="K1569" s="266"/>
      <c r="L1569" s="266"/>
      <c r="M1569" s="266"/>
      <c r="N1569" s="266"/>
      <c r="O1569" s="266"/>
      <c r="P1569" s="266"/>
      <c r="Q1569" s="266"/>
      <c r="R1569" s="267"/>
      <c r="S1569" s="220"/>
      <c r="T1569" s="220"/>
      <c r="U1569" s="220"/>
      <c r="V1569" s="220"/>
      <c r="W1569" s="220"/>
      <c r="X1569" s="220"/>
      <c r="Y1569" s="220"/>
      <c r="Z1569" s="220"/>
      <c r="AA1569" s="220"/>
      <c r="AB1569" s="220"/>
      <c r="AC1569" s="220"/>
      <c r="AD1569" s="220"/>
    </row>
    <row r="1570" spans="1:171" ht="15" customHeight="1">
      <c r="A1570" s="71"/>
      <c r="B1570" s="40"/>
      <c r="C1570" s="355"/>
      <c r="D1570" s="280"/>
      <c r="E1570" s="256"/>
      <c r="F1570" s="281"/>
      <c r="G1570" s="361" t="s">
        <v>752</v>
      </c>
      <c r="H1570" s="267"/>
      <c r="I1570" s="362" t="s">
        <v>753</v>
      </c>
      <c r="J1570" s="266"/>
      <c r="K1570" s="266"/>
      <c r="L1570" s="266"/>
      <c r="M1570" s="266"/>
      <c r="N1570" s="266"/>
      <c r="O1570" s="266"/>
      <c r="P1570" s="266"/>
      <c r="Q1570" s="266"/>
      <c r="R1570" s="267"/>
      <c r="S1570" s="220"/>
      <c r="T1570" s="220"/>
      <c r="U1570" s="220"/>
      <c r="V1570" s="220"/>
      <c r="W1570" s="220"/>
      <c r="X1570" s="220"/>
      <c r="Y1570" s="220"/>
      <c r="Z1570" s="220"/>
      <c r="AA1570" s="220"/>
      <c r="AB1570" s="220"/>
      <c r="AC1570" s="220"/>
      <c r="AD1570" s="220"/>
    </row>
    <row r="1571" spans="1:171" ht="15" customHeight="1">
      <c r="A1571" s="71"/>
      <c r="B1571" s="40"/>
      <c r="C1571" s="355"/>
      <c r="D1571" s="280"/>
      <c r="E1571" s="256"/>
      <c r="F1571" s="281"/>
      <c r="G1571" s="361" t="s">
        <v>754</v>
      </c>
      <c r="H1571" s="267"/>
      <c r="I1571" s="362" t="s">
        <v>755</v>
      </c>
      <c r="J1571" s="266"/>
      <c r="K1571" s="266"/>
      <c r="L1571" s="266"/>
      <c r="M1571" s="266"/>
      <c r="N1571" s="266"/>
      <c r="O1571" s="266"/>
      <c r="P1571" s="266"/>
      <c r="Q1571" s="266"/>
      <c r="R1571" s="267"/>
      <c r="S1571" s="220"/>
      <c r="T1571" s="220"/>
      <c r="U1571" s="220"/>
      <c r="V1571" s="220"/>
      <c r="W1571" s="220"/>
      <c r="X1571" s="220"/>
      <c r="Y1571" s="220"/>
      <c r="Z1571" s="220"/>
      <c r="AA1571" s="220"/>
      <c r="AB1571" s="220"/>
      <c r="AC1571" s="220"/>
      <c r="AD1571" s="220"/>
    </row>
    <row r="1572" spans="1:171" ht="15" customHeight="1">
      <c r="A1572" s="71"/>
      <c r="B1572" s="40"/>
      <c r="C1572" s="355"/>
      <c r="D1572" s="280"/>
      <c r="E1572" s="256"/>
      <c r="F1572" s="281"/>
      <c r="G1572" s="361" t="s">
        <v>756</v>
      </c>
      <c r="H1572" s="267"/>
      <c r="I1572" s="362" t="s">
        <v>757</v>
      </c>
      <c r="J1572" s="266"/>
      <c r="K1572" s="266"/>
      <c r="L1572" s="266"/>
      <c r="M1572" s="266"/>
      <c r="N1572" s="266"/>
      <c r="O1572" s="266"/>
      <c r="P1572" s="266"/>
      <c r="Q1572" s="266"/>
      <c r="R1572" s="267"/>
      <c r="S1572" s="220"/>
      <c r="T1572" s="220"/>
      <c r="U1572" s="220"/>
      <c r="V1572" s="220"/>
      <c r="W1572" s="220"/>
      <c r="X1572" s="220"/>
      <c r="Y1572" s="220"/>
      <c r="Z1572" s="220"/>
      <c r="AA1572" s="220"/>
      <c r="AB1572" s="220"/>
      <c r="AC1572" s="220"/>
      <c r="AD1572" s="220"/>
    </row>
    <row r="1573" spans="1:171" ht="24" customHeight="1">
      <c r="A1573" s="71"/>
      <c r="B1573" s="40"/>
      <c r="C1573" s="355"/>
      <c r="D1573" s="280"/>
      <c r="E1573" s="256"/>
      <c r="F1573" s="281"/>
      <c r="G1573" s="361" t="s">
        <v>758</v>
      </c>
      <c r="H1573" s="267"/>
      <c r="I1573" s="362" t="s">
        <v>759</v>
      </c>
      <c r="J1573" s="266"/>
      <c r="K1573" s="266"/>
      <c r="L1573" s="266"/>
      <c r="M1573" s="266"/>
      <c r="N1573" s="266"/>
      <c r="O1573" s="266"/>
      <c r="P1573" s="266"/>
      <c r="Q1573" s="266"/>
      <c r="R1573" s="267"/>
      <c r="S1573" s="220"/>
      <c r="T1573" s="220"/>
      <c r="U1573" s="220"/>
      <c r="V1573" s="220"/>
      <c r="W1573" s="220"/>
      <c r="X1573" s="220"/>
      <c r="Y1573" s="220"/>
      <c r="Z1573" s="220"/>
      <c r="AA1573" s="220"/>
      <c r="AB1573" s="220"/>
      <c r="AC1573" s="220"/>
      <c r="AD1573" s="220"/>
      <c r="AM1573">
        <f>IF(OR(V1573=SUM(V1574:V1578),AND(V1573="NA",SUM(V1574:V1578)=0),AND(V1573="NS",SUM(V1574:V1578)=0)),IF(AND(V1573="NA",SUM(V1574:V1578)=0),"NA",0),1)</f>
        <v>0</v>
      </c>
      <c r="AW1573">
        <f>IF(OR(Y1573=SUM(Y1574:Y1578),AND(Y1573="NA",SUM(Y1574:Y1578)=0),AND(Y1573="NS",SUM(Y1574:Y1578)=0)),IF(AND(Y1573="NA",SUM(Y1574:Y1578)=0),"NA",0),1)</f>
        <v>0</v>
      </c>
      <c r="BG1573">
        <f>IF(OR(AB1573=SUM(AB1574:AB1578),AND(AB1573="NA",SUM(AB1574:AB1578)=0),AND(AB1573="NS",SUM(AB1574:AB1578)=0)),IF(AND(AB1573="NA",SUM(AB1574:AB1578)=0),"NA",0),1)</f>
        <v>0</v>
      </c>
      <c r="BQ1573">
        <f>IF(OR(G1745=SUM(G1746:G1750),AND(G1745="NA",SUM(G1746:G1750)=0),AND(G1745="NS",SUM(G1746:G1750)=0)),IF(AND(G1745="NA",SUM(G1746:G1750)=0),"NA",0),1)</f>
        <v>0</v>
      </c>
      <c r="CA1573">
        <f>IF(OR(J1745=SUM(J1746:J1750),AND(J1745="NA",SUM(J1746:J1750)=0),AND(J1745="NS",SUM(J1746:J1750)=0)),IF(AND(J1745="NA",SUM(J1746:J1750)=0),"NA",0),1)</f>
        <v>0</v>
      </c>
      <c r="CK1573">
        <f>IF(OR(M1745=SUM(M1746:M1750),AND(M1745="NA",SUM(M1746:M1750)=0),AND(M1745="NS",SUM(M1746:M1750)=0)),IF(AND(M1745="NA",SUM(M1746:M1750)=0),"NA",0),1)</f>
        <v>0</v>
      </c>
      <c r="CU1573">
        <f>IF(OR(P1745=SUM(P1746:P1750),AND(P1745="NA",SUM(P1746:P1750)=0),AND(P1745="NS",SUM(P1746:P1750)=0)),IF(AND(P1745="NA",SUM(P1746:P1750)=0),"NA",0),1)</f>
        <v>0</v>
      </c>
      <c r="DE1573">
        <f>IF(OR(S1745=SUM(S1746:S1750),AND(S1745="NA",SUM(S1746:S1750)=0),AND(S1745="NS",SUM(S1746:S1750)=0)),IF(AND(S1745="NA",SUM(S1746:S1750)=0),"NA",0),1)</f>
        <v>0</v>
      </c>
      <c r="DO1573">
        <f>IF(OR(V1745=SUM(V1746:V1750),AND(V1745="NA",SUM(V1746:V1750)=0),AND(V1745="NS",SUM(V1746:V1750)=0)),IF(AND(V1745="NA",SUM(V1746:V1750)=0),"NA",0),1)</f>
        <v>0</v>
      </c>
      <c r="DY1573">
        <f>IF(OR(Y1745=SUM(Y1746:Y1750),AND(Y1745="NA",SUM(Y1746:Y1750)=0),AND(Y1745="NS",SUM(Y1746:Y1750)=0)),IF(AND(Y1745="NA",SUM(Y1746:Y1750)=0),"NA",0),1)</f>
        <v>0</v>
      </c>
      <c r="EI1573">
        <f>IF(OR(AB1745=SUM(AB1746:AB1750),AND(AB1745="NA",SUM(AB1746:AB1750)=0),AND(AB1745="NS",SUM(AB1746:AB1750)=0)),IF(AND(AB1745="NA",SUM(AB1746:AB1750)=0),"NA",0),1)</f>
        <v>0</v>
      </c>
      <c r="ES1573">
        <f>IF(OR(T1573=SUM(T1574:T1578),AND(T1573="NA",SUM(T1574:T1578)=0),AND(T1573="NS",SUM(T1574:T1578)=0)),IF(AND(T1573="NA",SUM(T1574:T1578)=0),"NA",0),1)</f>
        <v>0</v>
      </c>
      <c r="FC1573">
        <f>IF(OR(U1573=SUM(U1574:U1578),AND(U1573="NA",SUM(U1574:U1578)=0),AND(U1573="NS",SUM(U1574:U1578)=0)),IF(AND(U1573="NA",SUM(U1574:U1578)=0),"NA",0),1)</f>
        <v>0</v>
      </c>
      <c r="FM1573">
        <f>IF(OR(S1573=SUM(S1574:S1578),AND(S1573="NA",SUM(S1574:S1578)=0),AND(S1573="NS",SUM(S1574:S1578)=0)),IF(AND(S1573="NA",SUM(S1574:S1578)=0),"NA",0),1)</f>
        <v>0</v>
      </c>
    </row>
    <row r="1574" spans="1:171" ht="24" customHeight="1">
      <c r="A1574" s="71"/>
      <c r="B1574" s="40"/>
      <c r="C1574" s="355"/>
      <c r="D1574" s="280"/>
      <c r="E1574" s="256"/>
      <c r="F1574" s="281"/>
      <c r="G1574" s="350" t="s">
        <v>760</v>
      </c>
      <c r="H1574" s="267"/>
      <c r="I1574" s="93"/>
      <c r="J1574" s="365" t="s">
        <v>761</v>
      </c>
      <c r="K1574" s="256"/>
      <c r="L1574" s="256"/>
      <c r="M1574" s="256"/>
      <c r="N1574" s="256"/>
      <c r="O1574" s="256"/>
      <c r="P1574" s="256"/>
      <c r="Q1574" s="256"/>
      <c r="R1574" s="281"/>
      <c r="S1574" s="220"/>
      <c r="T1574" s="220"/>
      <c r="U1574" s="220"/>
      <c r="V1574" s="220"/>
      <c r="W1574" s="220"/>
      <c r="X1574" s="220"/>
      <c r="Y1574" s="220"/>
      <c r="Z1574" s="220"/>
      <c r="AA1574" s="220"/>
      <c r="AB1574" s="220"/>
      <c r="AC1574" s="220"/>
      <c r="AD1574" s="220"/>
      <c r="AN1574">
        <f>IF(V1573="NA",1,0)</f>
        <v>0</v>
      </c>
      <c r="AX1574">
        <f>IF(Y1573="NA",1,0)</f>
        <v>0</v>
      </c>
      <c r="BH1574">
        <f>IF(AB1573="NA",1,0)</f>
        <v>0</v>
      </c>
      <c r="BR1574">
        <f>IF(G1745="NA",1,0)</f>
        <v>0</v>
      </c>
      <c r="CB1574">
        <f>IF(J1745="NA",1,0)</f>
        <v>0</v>
      </c>
      <c r="CL1574">
        <f>IF(M1745="NA",1,0)</f>
        <v>0</v>
      </c>
      <c r="CV1574">
        <f>IF(P1745="NA",1,0)</f>
        <v>0</v>
      </c>
      <c r="DF1574">
        <f>IF(S1745="NA",1,0)</f>
        <v>0</v>
      </c>
      <c r="DP1574">
        <f>IF(V1745="NA",1,0)</f>
        <v>0</v>
      </c>
      <c r="DZ1574">
        <f>IF(Y1745="NA",1,0)</f>
        <v>0</v>
      </c>
      <c r="EJ1574">
        <f>IF(AB1745="NA",1,0)</f>
        <v>0</v>
      </c>
      <c r="ET1574">
        <f>IF(T1573="NA",1,0)</f>
        <v>0</v>
      </c>
      <c r="FD1574">
        <f>IF(U1573="NA",1,0)</f>
        <v>0</v>
      </c>
      <c r="FN1574">
        <f>IF(S1573="NA",1,0)</f>
        <v>0</v>
      </c>
    </row>
    <row r="1575" spans="1:171" ht="15" customHeight="1">
      <c r="A1575" s="71"/>
      <c r="B1575" s="40"/>
      <c r="C1575" s="355"/>
      <c r="D1575" s="280"/>
      <c r="E1575" s="256"/>
      <c r="F1575" s="281"/>
      <c r="G1575" s="350" t="s">
        <v>762</v>
      </c>
      <c r="H1575" s="267"/>
      <c r="I1575" s="93"/>
      <c r="J1575" s="365" t="s">
        <v>763</v>
      </c>
      <c r="K1575" s="256"/>
      <c r="L1575" s="256"/>
      <c r="M1575" s="256"/>
      <c r="N1575" s="256"/>
      <c r="O1575" s="256"/>
      <c r="P1575" s="256"/>
      <c r="Q1575" s="256"/>
      <c r="R1575" s="281"/>
      <c r="S1575" s="220"/>
      <c r="T1575" s="220"/>
      <c r="U1575" s="220"/>
      <c r="V1575" s="220"/>
      <c r="W1575" s="220"/>
      <c r="X1575" s="220"/>
      <c r="Y1575" s="220"/>
      <c r="Z1575" s="220"/>
      <c r="AA1575" s="220"/>
      <c r="AB1575" s="220"/>
      <c r="AC1575" s="220"/>
      <c r="AD1575" s="220"/>
      <c r="AN1575">
        <f>IF(V1573="NA",1,0)</f>
        <v>0</v>
      </c>
      <c r="AX1575">
        <f>IF(Y1573="NA",1,0)</f>
        <v>0</v>
      </c>
      <c r="BH1575">
        <f>IF(AB1573="NA",1,0)</f>
        <v>0</v>
      </c>
      <c r="BR1575">
        <f>IF(G1745="NA",1,0)</f>
        <v>0</v>
      </c>
      <c r="CB1575">
        <f>IF(J1745="NA",1,0)</f>
        <v>0</v>
      </c>
      <c r="CL1575">
        <f>IF(M1745="NA",1,0)</f>
        <v>0</v>
      </c>
      <c r="CV1575">
        <f>IF(P1745="NA",1,0)</f>
        <v>0</v>
      </c>
      <c r="DF1575">
        <f>IF(S1745="NA",1,0)</f>
        <v>0</v>
      </c>
      <c r="DP1575">
        <f>IF(V1745="NA",1,0)</f>
        <v>0</v>
      </c>
      <c r="DZ1575">
        <f>IF(Y1745="NA",1,0)</f>
        <v>0</v>
      </c>
      <c r="EJ1575">
        <f>IF(AB1745="NA",1,0)</f>
        <v>0</v>
      </c>
      <c r="ET1575">
        <f>IF(T1573="NA",1,0)</f>
        <v>0</v>
      </c>
      <c r="FD1575">
        <f>IF(U1573="NA",1,0)</f>
        <v>0</v>
      </c>
      <c r="FN1575">
        <f>IF(S1573="NA",1,0)</f>
        <v>0</v>
      </c>
    </row>
    <row r="1576" spans="1:171" ht="24" customHeight="1">
      <c r="A1576" s="71"/>
      <c r="B1576" s="40"/>
      <c r="C1576" s="355"/>
      <c r="D1576" s="280"/>
      <c r="E1576" s="256"/>
      <c r="F1576" s="281"/>
      <c r="G1576" s="350" t="s">
        <v>764</v>
      </c>
      <c r="H1576" s="267"/>
      <c r="I1576" s="93"/>
      <c r="J1576" s="365" t="s">
        <v>765</v>
      </c>
      <c r="K1576" s="256"/>
      <c r="L1576" s="256"/>
      <c r="M1576" s="256"/>
      <c r="N1576" s="256"/>
      <c r="O1576" s="256"/>
      <c r="P1576" s="256"/>
      <c r="Q1576" s="256"/>
      <c r="R1576" s="281"/>
      <c r="S1576" s="220"/>
      <c r="T1576" s="220"/>
      <c r="U1576" s="220"/>
      <c r="V1576" s="220"/>
      <c r="W1576" s="220"/>
      <c r="X1576" s="220"/>
      <c r="Y1576" s="220"/>
      <c r="Z1576" s="220"/>
      <c r="AA1576" s="220"/>
      <c r="AB1576" s="220"/>
      <c r="AC1576" s="220"/>
      <c r="AD1576" s="220"/>
      <c r="AN1576">
        <f>IF(V1573="NA",1,0)</f>
        <v>0</v>
      </c>
      <c r="AX1576">
        <f>IF(Y1573="NA",1,0)</f>
        <v>0</v>
      </c>
      <c r="BH1576">
        <f>IF(AB1573="NA",1,0)</f>
        <v>0</v>
      </c>
      <c r="BR1576">
        <f>IF(G1745="NA",1,0)</f>
        <v>0</v>
      </c>
      <c r="CB1576">
        <f>IF(J1745="NA",1,0)</f>
        <v>0</v>
      </c>
      <c r="CL1576">
        <f>IF(M1745="NA",1,0)</f>
        <v>0</v>
      </c>
      <c r="CV1576">
        <f>IF(P1745="NA",1,0)</f>
        <v>0</v>
      </c>
      <c r="DF1576">
        <f>IF(S1745="NA",1,0)</f>
        <v>0</v>
      </c>
      <c r="DP1576">
        <f>IF(V1745="NA",1,0)</f>
        <v>0</v>
      </c>
      <c r="DZ1576">
        <f>IF(Y1745="NA",1,0)</f>
        <v>0</v>
      </c>
      <c r="EJ1576">
        <f>IF(AB1745="NA",1,0)</f>
        <v>0</v>
      </c>
      <c r="ET1576">
        <f>IF(T1573="NA",1,0)</f>
        <v>0</v>
      </c>
      <c r="FD1576">
        <f>IF(U1573="NA",1,0)</f>
        <v>0</v>
      </c>
      <c r="FN1576">
        <f>IF(S1573="NA",1,0)</f>
        <v>0</v>
      </c>
    </row>
    <row r="1577" spans="1:171" ht="24" customHeight="1">
      <c r="A1577" s="71"/>
      <c r="B1577" s="40"/>
      <c r="C1577" s="355"/>
      <c r="D1577" s="280"/>
      <c r="E1577" s="256"/>
      <c r="F1577" s="281"/>
      <c r="G1577" s="350" t="s">
        <v>766</v>
      </c>
      <c r="H1577" s="267"/>
      <c r="I1577" s="93"/>
      <c r="J1577" s="365" t="s">
        <v>767</v>
      </c>
      <c r="K1577" s="256"/>
      <c r="L1577" s="256"/>
      <c r="M1577" s="256"/>
      <c r="N1577" s="256"/>
      <c r="O1577" s="256"/>
      <c r="P1577" s="256"/>
      <c r="Q1577" s="256"/>
      <c r="R1577" s="281"/>
      <c r="S1577" s="220"/>
      <c r="T1577" s="220"/>
      <c r="U1577" s="220"/>
      <c r="V1577" s="220"/>
      <c r="W1577" s="220"/>
      <c r="X1577" s="220"/>
      <c r="Y1577" s="220"/>
      <c r="Z1577" s="220"/>
      <c r="AA1577" s="220"/>
      <c r="AB1577" s="220"/>
      <c r="AC1577" s="220"/>
      <c r="AD1577" s="220"/>
      <c r="AN1577">
        <f>IF(V1573="NA",1,0)</f>
        <v>0</v>
      </c>
      <c r="AO1577" t="e">
        <f>IF(V1577/V1573&gt;0.25,1,0)</f>
        <v>#DIV/0!</v>
      </c>
      <c r="AX1577">
        <f>IF(Y1573="NA",1,0)</f>
        <v>0</v>
      </c>
      <c r="AY1577" t="e">
        <f>IF(Y1577/Y1573&gt;0.25,1,0)</f>
        <v>#DIV/0!</v>
      </c>
      <c r="BH1577">
        <f>IF(AB1573="NA",1,0)</f>
        <v>0</v>
      </c>
      <c r="BI1577" t="e">
        <f>IF(AB1577/AB1573&gt;0.25,1,0)</f>
        <v>#DIV/0!</v>
      </c>
      <c r="BR1577">
        <f>IF(G1745="NA",1,0)</f>
        <v>0</v>
      </c>
      <c r="BS1577" t="e">
        <f>IF(G1749/G1745&gt;0.25,1,0)</f>
        <v>#DIV/0!</v>
      </c>
      <c r="CB1577">
        <f>IF(J1745="NA",1,0)</f>
        <v>0</v>
      </c>
      <c r="CC1577" t="e">
        <f>IF(J1749/J1745&gt;0.25,1,0)</f>
        <v>#DIV/0!</v>
      </c>
      <c r="CL1577">
        <f>IF(M1745="NA",1,0)</f>
        <v>0</v>
      </c>
      <c r="CM1577" t="e">
        <f>IF(M1749/M1745&gt;0.25,1,0)</f>
        <v>#DIV/0!</v>
      </c>
      <c r="CV1577">
        <f>IF(P1745="NA",1,0)</f>
        <v>0</v>
      </c>
      <c r="CW1577" t="e">
        <f>IF(P1749/P1745&gt;0.25,1,0)</f>
        <v>#DIV/0!</v>
      </c>
      <c r="DF1577">
        <f>IF(S1745="NA",1,0)</f>
        <v>0</v>
      </c>
      <c r="DG1577" t="e">
        <f>IF(S1749/S1745&gt;0.25,1,0)</f>
        <v>#DIV/0!</v>
      </c>
      <c r="DP1577">
        <f>IF(V1745="NA",1,0)</f>
        <v>0</v>
      </c>
      <c r="DQ1577" t="e">
        <f>IF(V1749/V1745&gt;0.25,1,0)</f>
        <v>#DIV/0!</v>
      </c>
      <c r="DZ1577">
        <f>IF(Y1745="NA",1,0)</f>
        <v>0</v>
      </c>
      <c r="EA1577" t="e">
        <f>IF(Y1749/Y1745&gt;0.25,1,0)</f>
        <v>#DIV/0!</v>
      </c>
      <c r="EJ1577">
        <f>IF(AB1745="NA",1,0)</f>
        <v>0</v>
      </c>
      <c r="EK1577" t="e">
        <f>IF(AB1749/AB1745&gt;0.25,1,0)</f>
        <v>#DIV/0!</v>
      </c>
      <c r="ET1577">
        <f>IF(T1573="NA",1,0)</f>
        <v>0</v>
      </c>
      <c r="EU1577" t="e">
        <f>IF(T1577/T1573&gt;0.25,1,0)</f>
        <v>#DIV/0!</v>
      </c>
      <c r="FD1577">
        <f>IF(U1573="NA",1,0)</f>
        <v>0</v>
      </c>
      <c r="FE1577" t="e">
        <f>IF(U1577/U1573&gt;0.25,1,0)</f>
        <v>#DIV/0!</v>
      </c>
      <c r="FN1577">
        <f>IF(S1573="NA",1,0)</f>
        <v>0</v>
      </c>
      <c r="FO1577" t="e">
        <f>IF(S1577/S1573&gt;0.25,1,0)</f>
        <v>#DIV/0!</v>
      </c>
    </row>
    <row r="1578" spans="1:171" ht="15" customHeight="1">
      <c r="A1578" s="71"/>
      <c r="B1578" s="40"/>
      <c r="C1578" s="355"/>
      <c r="D1578" s="280"/>
      <c r="E1578" s="256"/>
      <c r="F1578" s="281"/>
      <c r="G1578" s="350" t="s">
        <v>768</v>
      </c>
      <c r="H1578" s="267"/>
      <c r="I1578" s="94"/>
      <c r="J1578" s="401" t="s">
        <v>262</v>
      </c>
      <c r="K1578" s="272"/>
      <c r="L1578" s="272"/>
      <c r="M1578" s="272"/>
      <c r="N1578" s="272"/>
      <c r="O1578" s="272"/>
      <c r="P1578" s="272"/>
      <c r="Q1578" s="272"/>
      <c r="R1578" s="283"/>
      <c r="S1578" s="220"/>
      <c r="T1578" s="220"/>
      <c r="U1578" s="220"/>
      <c r="V1578" s="220"/>
      <c r="W1578" s="220"/>
      <c r="X1578" s="220"/>
      <c r="Y1578" s="220"/>
      <c r="Z1578" s="220"/>
      <c r="AA1578" s="220"/>
      <c r="AB1578" s="220"/>
      <c r="AC1578" s="220"/>
      <c r="AD1578" s="220"/>
      <c r="AN1578">
        <f>IF(V1573="NA",1,0)</f>
        <v>0</v>
      </c>
      <c r="AX1578">
        <f>IF(Y1573="NA",1,0)</f>
        <v>0</v>
      </c>
      <c r="BH1578">
        <f>IF(AB1573="NA",1,0)</f>
        <v>0</v>
      </c>
      <c r="BR1578">
        <f>IF(G1745="NA",1,0)</f>
        <v>0</v>
      </c>
      <c r="CB1578">
        <f>IF(J1745="NA",1,0)</f>
        <v>0</v>
      </c>
      <c r="CL1578">
        <f>IF(M1745="NA",1,0)</f>
        <v>0</v>
      </c>
      <c r="CV1578">
        <f>IF(P1745="NA",1,0)</f>
        <v>0</v>
      </c>
      <c r="DF1578">
        <f>IF(S1745="NA",1,0)</f>
        <v>0</v>
      </c>
      <c r="DP1578">
        <f>IF(V1745="NA",1,0)</f>
        <v>0</v>
      </c>
      <c r="DZ1578">
        <f>IF(Y1745="NA",1,0)</f>
        <v>0</v>
      </c>
      <c r="EJ1578">
        <f>IF(AB1745="NA",1,0)</f>
        <v>0</v>
      </c>
      <c r="ET1578">
        <f>IF(T1573="NA",1,0)</f>
        <v>0</v>
      </c>
      <c r="FD1578">
        <f>IF(U1573="NA",1,0)</f>
        <v>0</v>
      </c>
      <c r="FN1578">
        <f>IF(S1573="NA",1,0)</f>
        <v>0</v>
      </c>
    </row>
    <row r="1579" spans="1:171" ht="15" customHeight="1">
      <c r="A1579" s="71"/>
      <c r="B1579" s="40"/>
      <c r="C1579" s="355"/>
      <c r="D1579" s="280"/>
      <c r="E1579" s="256"/>
      <c r="F1579" s="281"/>
      <c r="G1579" s="361" t="s">
        <v>769</v>
      </c>
      <c r="H1579" s="267"/>
      <c r="I1579" s="362" t="s">
        <v>770</v>
      </c>
      <c r="J1579" s="266"/>
      <c r="K1579" s="266"/>
      <c r="L1579" s="266"/>
      <c r="M1579" s="266"/>
      <c r="N1579" s="266"/>
      <c r="O1579" s="266"/>
      <c r="P1579" s="266"/>
      <c r="Q1579" s="266"/>
      <c r="R1579" s="267"/>
      <c r="S1579" s="220"/>
      <c r="T1579" s="220"/>
      <c r="U1579" s="220"/>
      <c r="V1579" s="220"/>
      <c r="W1579" s="220"/>
      <c r="X1579" s="220"/>
      <c r="Y1579" s="220"/>
      <c r="Z1579" s="220"/>
      <c r="AA1579" s="220"/>
      <c r="AB1579" s="220"/>
      <c r="AC1579" s="220"/>
      <c r="AD1579" s="220"/>
    </row>
    <row r="1580" spans="1:171" ht="15" customHeight="1">
      <c r="A1580" s="71"/>
      <c r="B1580" s="40"/>
      <c r="C1580" s="355"/>
      <c r="D1580" s="280"/>
      <c r="E1580" s="256"/>
      <c r="F1580" s="281"/>
      <c r="G1580" s="363" t="s">
        <v>771</v>
      </c>
      <c r="H1580" s="279"/>
      <c r="I1580" s="364" t="s">
        <v>772</v>
      </c>
      <c r="J1580" s="278"/>
      <c r="K1580" s="278"/>
      <c r="L1580" s="278"/>
      <c r="M1580" s="278"/>
      <c r="N1580" s="278"/>
      <c r="O1580" s="278"/>
      <c r="P1580" s="278"/>
      <c r="Q1580" s="278"/>
      <c r="R1580" s="279"/>
      <c r="S1580" s="220"/>
      <c r="T1580" s="220"/>
      <c r="U1580" s="220"/>
      <c r="V1580" s="220"/>
      <c r="W1580" s="220"/>
      <c r="X1580" s="220"/>
      <c r="Y1580" s="220"/>
      <c r="Z1580" s="220"/>
      <c r="AA1580" s="220"/>
      <c r="AB1580" s="220"/>
      <c r="AC1580" s="220"/>
      <c r="AD1580" s="220"/>
    </row>
    <row r="1581" spans="1:171" ht="15" customHeight="1">
      <c r="A1581" s="71"/>
      <c r="B1581" s="40"/>
      <c r="C1581" s="358" t="s">
        <v>773</v>
      </c>
      <c r="D1581" s="266"/>
      <c r="E1581" s="266"/>
      <c r="F1581" s="266"/>
      <c r="G1581" s="266"/>
      <c r="H1581" s="267"/>
      <c r="I1581" s="359" t="s">
        <v>774</v>
      </c>
      <c r="J1581" s="266"/>
      <c r="K1581" s="266"/>
      <c r="L1581" s="266"/>
      <c r="M1581" s="266"/>
      <c r="N1581" s="266"/>
      <c r="O1581" s="266"/>
      <c r="P1581" s="266"/>
      <c r="Q1581" s="266"/>
      <c r="R1581" s="267"/>
      <c r="S1581" s="220"/>
      <c r="T1581" s="220"/>
      <c r="U1581" s="220"/>
      <c r="V1581" s="220"/>
      <c r="W1581" s="220"/>
      <c r="X1581" s="220"/>
      <c r="Y1581" s="220"/>
      <c r="Z1581" s="220"/>
      <c r="AA1581" s="220"/>
      <c r="AB1581" s="220"/>
      <c r="AC1581" s="220"/>
      <c r="AD1581" s="220"/>
    </row>
    <row r="1582" spans="1:171" ht="15" customHeight="1">
      <c r="A1582" s="71"/>
      <c r="B1582" s="40"/>
      <c r="C1582" s="15"/>
      <c r="D1582" s="15"/>
      <c r="E1582" s="15"/>
      <c r="F1582" s="15"/>
      <c r="G1582" s="15"/>
      <c r="H1582" s="15"/>
      <c r="I1582" s="15"/>
      <c r="J1582" s="15"/>
      <c r="K1582" s="15"/>
      <c r="L1582" s="15"/>
      <c r="M1582" s="15"/>
      <c r="N1582" s="15"/>
      <c r="O1582" s="15"/>
      <c r="P1582" s="15"/>
      <c r="Q1582" s="15"/>
      <c r="R1582" s="81" t="s">
        <v>211</v>
      </c>
      <c r="S1582" s="220">
        <f t="shared" ref="S1582:AD1582" si="6">IF(AND(SUM(COUNTIF(S1417:S1427,"NS"),COUNTIF(S1434:S1438,"NS"),COUNTIF(S1444:S1447,"NS"),COUNTIF(S1466,"NS"),COUNTIF(S1472:S1474,"NS"),COUNTIF(S1478:S1484,"NS"),COUNTIF(S1492,"NS"),COUNTIF(S1498:S1502,"NS"),COUNTIF(S1509,"NS"),COUNTIF(S1518:S1521,"NS"),COUNTIF(S1528:S1531,"NS"),COUNTIF(S1541,"NS"),COUNTIF(S1545:S1552,"NS"),COUNTIF(S1560:S1561,"NS"),COUNTIF(S1565:S1573,"NS"),COUNTIF(S1579:S1581,"NS"))&gt;0,SUM(S1417:S1427,S1434:S1438,S1444:S1447,S1466,S1472:S1474,S1478:S1484,S1492,S1498:S1502,S1509,S1518:S1521,S1528:S1531,S1541,S1545:S1552,S1560:S1561,S1565:S1573,S1579:S1581)=0),"NS",SUM(S1417:S1427,S1434:S1438,S1444:S1447,S1466,S1472:S1474,S1478:S1484,S1492,S1498:S1502,S1509,S1518:S1521,S1528:S1531,S1541,S1545:S1552,S1560:S1561,S1565:S1573,S1579:S1581))</f>
        <v>0</v>
      </c>
      <c r="T1582" s="220">
        <f t="shared" si="6"/>
        <v>0</v>
      </c>
      <c r="U1582" s="220">
        <f t="shared" si="6"/>
        <v>0</v>
      </c>
      <c r="V1582" s="220">
        <f t="shared" si="6"/>
        <v>0</v>
      </c>
      <c r="W1582" s="220">
        <f t="shared" si="6"/>
        <v>0</v>
      </c>
      <c r="X1582" s="220">
        <f t="shared" si="6"/>
        <v>0</v>
      </c>
      <c r="Y1582" s="220">
        <f t="shared" si="6"/>
        <v>0</v>
      </c>
      <c r="Z1582" s="220">
        <f t="shared" si="6"/>
        <v>0</v>
      </c>
      <c r="AA1582" s="220">
        <f t="shared" si="6"/>
        <v>0</v>
      </c>
      <c r="AB1582" s="220">
        <f t="shared" si="6"/>
        <v>0</v>
      </c>
      <c r="AC1582" s="220">
        <f t="shared" si="6"/>
        <v>0</v>
      </c>
      <c r="AD1582" s="220">
        <f t="shared" si="6"/>
        <v>0</v>
      </c>
    </row>
    <row r="1583" spans="1:171" ht="15" customHeight="1">
      <c r="A1583" s="71"/>
      <c r="B1583" s="40"/>
      <c r="C1583" s="40"/>
      <c r="D1583" s="40"/>
      <c r="E1583" s="40"/>
      <c r="F1583" s="40"/>
      <c r="G1583" s="40"/>
      <c r="H1583" s="40"/>
      <c r="I1583" s="40"/>
      <c r="J1583" s="40"/>
      <c r="K1583" s="40"/>
      <c r="L1583" s="40"/>
      <c r="M1583" s="40"/>
      <c r="N1583" s="96"/>
      <c r="O1583" s="14"/>
      <c r="P1583" s="14"/>
      <c r="Q1583" s="14"/>
      <c r="R1583" s="14"/>
      <c r="S1583" s="14"/>
      <c r="T1583" s="14"/>
      <c r="U1583" s="14"/>
      <c r="V1583" s="14"/>
      <c r="W1583" s="14"/>
      <c r="X1583" s="14"/>
      <c r="Y1583" s="14"/>
      <c r="Z1583" s="14"/>
      <c r="AA1583" s="14"/>
      <c r="AB1583" s="14"/>
      <c r="AC1583" s="14"/>
      <c r="AD1583" s="14"/>
      <c r="AF1583">
        <f>IF(SUM(AF1417:AF1582,AP1417:AP1582,AZ1417:AZ1582,BJ1417:BJ1582,BT1417:BT1582,CD1417:CD1582,CN1417:CN1582,CX1417:CX1582,DH1417:DH1582,DR1417:DR1582,EB1417:EB1582,EL1417:EL1582,EV1417:EV1582,FF1417:FF1582)&gt;0,1,0)</f>
        <v>0</v>
      </c>
      <c r="AG1583">
        <f>IF(SUM(AG1417:AG1582,AQ1417:AQ1582,BA1417:BA1582,BK1417:BK1582,BU1417:BU1582,CE1417:CE1582,CO1417:CO1582,CY1417:CY1582,DI1417:DI1582,DS1417:DS1582,EC1417:EC1582,EM1417:EM1582,EW1417:EW1582,FG1417:FG1582)&gt;0,2,0)</f>
        <v>0</v>
      </c>
      <c r="AH1583">
        <f>IF(SUM(AH1417:AH1582,AR1417:AR1582,BB1417:BB1582,BL1417:BL1582,BV1417:BV1582,CF1417:CF1582,CP1417:CP1582,CZ1417:CZ1582,DJ1417:DJ1582,DT1417:DT1582,ED1417:ED1582,EN1417:EN1582,EX1417:EX1582,FH1417:FH1582)&gt;0,4,0)</f>
        <v>0</v>
      </c>
      <c r="AI1583">
        <f>IF(SUM(AI1417:AI1582,AS1417:AS1582,BC1417:BC1582,BM1417:BM1582,BW1417:BW1582,CG1417:CG1582,CQ1417:CQ1582,DA1417:DA1582,DK1417:DK1582,DU1417:DU1582,EE1417:EE1582,EO1417:EO1582,EY1417:EY1582,FI1417:FI1582)&gt;0,4,0)</f>
        <v>0</v>
      </c>
      <c r="AJ1583">
        <f>IF(SUM(AJ1417:AJ1582,AT1417:AT1582,BD1417:BD1582,BN1417:BN1582,BX1417:BX1582,CH1417:CH1582,CR1417:CR1582,DB1417:DB1582,DL1417:DL1582,DV1417:DV1582,EF1417:EF1582,EP1417:EP1582,EZ1417:EZ1582,FJ1417:FJ1582)&gt;0,5,0)</f>
        <v>0</v>
      </c>
      <c r="AK1583">
        <f>IF(SUM(AK1417:AK1582,AU1417:AU1582,BE1417:BE1582,BO1417:BO1582,BY1417:BY1582,CI1417:CI1582,CS1417:CS1582,DC1417:DC1582,DM1417:DM1582,DW1417:DW1582,EG1417:EG1582,EQ1417:EQ1582,FA1417:FA1582,FK1417:FK1582)&gt;0,6,0)</f>
        <v>0</v>
      </c>
    </row>
    <row r="1584" spans="1:171" ht="15" customHeight="1">
      <c r="A1584" s="83"/>
      <c r="B1584" s="15"/>
      <c r="C1584" s="239"/>
      <c r="D1584" s="239"/>
      <c r="E1584" s="239"/>
      <c r="F1584" s="239"/>
      <c r="G1584" s="239"/>
      <c r="H1584" s="239"/>
      <c r="I1584" s="239"/>
      <c r="J1584" s="239"/>
      <c r="K1584" s="239"/>
      <c r="L1584" s="239"/>
      <c r="M1584" s="239"/>
      <c r="N1584" s="239"/>
      <c r="O1584" s="239"/>
      <c r="P1584" s="239"/>
      <c r="Q1584" s="239"/>
      <c r="R1584" s="239"/>
      <c r="S1584" s="239"/>
      <c r="T1584" s="239"/>
      <c r="U1584" s="239"/>
      <c r="V1584" s="239"/>
      <c r="W1584" s="239"/>
      <c r="X1584" s="239"/>
      <c r="Y1584" s="239"/>
      <c r="Z1584" s="239"/>
      <c r="AA1584" s="399" t="s">
        <v>820</v>
      </c>
      <c r="AB1584" s="272"/>
      <c r="AC1584" s="272"/>
      <c r="AD1584" s="272"/>
      <c r="AH1584">
        <f>SUM(AF1583:AH1583)</f>
        <v>0</v>
      </c>
      <c r="AK1584">
        <f>SUM(AI1583:AK1583)</f>
        <v>0</v>
      </c>
    </row>
    <row r="1585" spans="1:37" ht="36" customHeight="1">
      <c r="A1585" s="83"/>
      <c r="B1585" s="15"/>
      <c r="C1585" s="325" t="s">
        <v>436</v>
      </c>
      <c r="D1585" s="278"/>
      <c r="E1585" s="278"/>
      <c r="F1585" s="279"/>
      <c r="G1585" s="265" t="s">
        <v>851</v>
      </c>
      <c r="H1585" s="266"/>
      <c r="I1585" s="266"/>
      <c r="J1585" s="266"/>
      <c r="K1585" s="266"/>
      <c r="L1585" s="266"/>
      <c r="M1585" s="266"/>
      <c r="N1585" s="266"/>
      <c r="O1585" s="266"/>
      <c r="P1585" s="266"/>
      <c r="Q1585" s="266"/>
      <c r="R1585" s="266"/>
      <c r="S1585" s="266"/>
      <c r="T1585" s="266"/>
      <c r="U1585" s="266"/>
      <c r="V1585" s="266"/>
      <c r="W1585" s="266"/>
      <c r="X1585" s="266"/>
      <c r="Y1585" s="266"/>
      <c r="Z1585" s="266"/>
      <c r="AA1585" s="266"/>
      <c r="AB1585" s="266"/>
      <c r="AC1585" s="266"/>
      <c r="AD1585" s="267"/>
      <c r="AH1585" t="e">
        <f ca="1">CAMBIAR(AH1584,0,"",1,"El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85" t="e">
        <f ca="1">CAMBIAR(AK1584,0,"",4,"Hay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86" spans="1:37" ht="15" customHeight="1">
      <c r="A1586" s="83"/>
      <c r="B1586" s="15"/>
      <c r="C1586" s="280"/>
      <c r="D1586" s="256"/>
      <c r="E1586" s="256"/>
      <c r="F1586" s="281"/>
      <c r="G1586" s="331" t="s">
        <v>821</v>
      </c>
      <c r="H1586" s="278"/>
      <c r="I1586" s="279"/>
      <c r="J1586" s="268" t="s">
        <v>822</v>
      </c>
      <c r="K1586" s="266"/>
      <c r="L1586" s="266"/>
      <c r="M1586" s="266"/>
      <c r="N1586" s="266"/>
      <c r="O1586" s="266"/>
      <c r="P1586" s="266"/>
      <c r="Q1586" s="266"/>
      <c r="R1586" s="267"/>
      <c r="S1586" s="331" t="s">
        <v>823</v>
      </c>
      <c r="T1586" s="278"/>
      <c r="U1586" s="279"/>
      <c r="V1586" s="331" t="s">
        <v>824</v>
      </c>
      <c r="W1586" s="278"/>
      <c r="X1586" s="279"/>
      <c r="Y1586" s="331" t="s">
        <v>825</v>
      </c>
      <c r="Z1586" s="278"/>
      <c r="AA1586" s="279"/>
      <c r="AB1586" s="331" t="s">
        <v>847</v>
      </c>
      <c r="AC1586" s="278"/>
      <c r="AD1586" s="279"/>
    </row>
    <row r="1587" spans="1:37" ht="72" customHeight="1">
      <c r="A1587" s="83"/>
      <c r="B1587" s="15"/>
      <c r="C1587" s="280"/>
      <c r="D1587" s="256"/>
      <c r="E1587" s="256"/>
      <c r="F1587" s="281"/>
      <c r="G1587" s="282"/>
      <c r="H1587" s="272"/>
      <c r="I1587" s="283"/>
      <c r="J1587" s="331" t="s">
        <v>827</v>
      </c>
      <c r="K1587" s="266"/>
      <c r="L1587" s="267"/>
      <c r="M1587" s="331" t="s">
        <v>828</v>
      </c>
      <c r="N1587" s="266"/>
      <c r="O1587" s="267"/>
      <c r="P1587" s="331" t="s">
        <v>829</v>
      </c>
      <c r="Q1587" s="266"/>
      <c r="R1587" s="267"/>
      <c r="S1587" s="282"/>
      <c r="T1587" s="272"/>
      <c r="U1587" s="283"/>
      <c r="V1587" s="282"/>
      <c r="W1587" s="272"/>
      <c r="X1587" s="283"/>
      <c r="Y1587" s="282"/>
      <c r="Z1587" s="272"/>
      <c r="AA1587" s="283"/>
      <c r="AB1587" s="282"/>
      <c r="AC1587" s="272"/>
      <c r="AD1587" s="283"/>
    </row>
    <row r="1588" spans="1:37" ht="48" customHeight="1">
      <c r="A1588" s="83"/>
      <c r="B1588" s="15"/>
      <c r="C1588" s="282"/>
      <c r="D1588" s="272"/>
      <c r="E1588" s="272"/>
      <c r="F1588" s="283"/>
      <c r="G1588" s="234" t="s">
        <v>234</v>
      </c>
      <c r="H1588" s="219" t="s">
        <v>202</v>
      </c>
      <c r="I1588" s="219" t="s">
        <v>203</v>
      </c>
      <c r="J1588" s="234" t="s">
        <v>234</v>
      </c>
      <c r="K1588" s="219" t="s">
        <v>202</v>
      </c>
      <c r="L1588" s="219" t="s">
        <v>203</v>
      </c>
      <c r="M1588" s="234" t="s">
        <v>234</v>
      </c>
      <c r="N1588" s="219" t="s">
        <v>202</v>
      </c>
      <c r="O1588" s="219" t="s">
        <v>203</v>
      </c>
      <c r="P1588" s="234" t="s">
        <v>234</v>
      </c>
      <c r="Q1588" s="219" t="s">
        <v>202</v>
      </c>
      <c r="R1588" s="219" t="s">
        <v>203</v>
      </c>
      <c r="S1588" s="234" t="s">
        <v>234</v>
      </c>
      <c r="T1588" s="219" t="s">
        <v>202</v>
      </c>
      <c r="U1588" s="219" t="s">
        <v>203</v>
      </c>
      <c r="V1588" s="234" t="s">
        <v>234</v>
      </c>
      <c r="W1588" s="219" t="s">
        <v>202</v>
      </c>
      <c r="X1588" s="219" t="s">
        <v>203</v>
      </c>
      <c r="Y1588" s="234" t="s">
        <v>234</v>
      </c>
      <c r="Z1588" s="219" t="s">
        <v>202</v>
      </c>
      <c r="AA1588" s="219" t="s">
        <v>203</v>
      </c>
      <c r="AB1588" s="234" t="s">
        <v>234</v>
      </c>
      <c r="AC1588" s="219" t="s">
        <v>202</v>
      </c>
      <c r="AD1588" s="219" t="s">
        <v>203</v>
      </c>
    </row>
    <row r="1589" spans="1:37" ht="15" customHeight="1">
      <c r="A1589" s="109"/>
      <c r="B1589" s="109"/>
      <c r="C1589" s="398" t="s">
        <v>444</v>
      </c>
      <c r="D1589" s="266"/>
      <c r="E1589" s="266"/>
      <c r="F1589" s="267"/>
      <c r="G1589" s="220"/>
      <c r="H1589" s="220"/>
      <c r="I1589" s="220"/>
      <c r="J1589" s="220"/>
      <c r="K1589" s="220"/>
      <c r="L1589" s="220"/>
      <c r="M1589" s="220"/>
      <c r="N1589" s="220"/>
      <c r="O1589" s="220"/>
      <c r="P1589" s="220"/>
      <c r="Q1589" s="220"/>
      <c r="R1589" s="220"/>
      <c r="S1589" s="220"/>
      <c r="T1589" s="220"/>
      <c r="U1589" s="220"/>
      <c r="V1589" s="220"/>
      <c r="W1589" s="220"/>
      <c r="X1589" s="220"/>
      <c r="Y1589" s="220"/>
      <c r="Z1589" s="220"/>
      <c r="AA1589" s="220"/>
      <c r="AB1589" s="220"/>
      <c r="AC1589" s="220"/>
      <c r="AD1589" s="220"/>
    </row>
    <row r="1590" spans="1:37" ht="15" customHeight="1">
      <c r="A1590" s="109"/>
      <c r="B1590" s="109"/>
      <c r="C1590" s="398" t="s">
        <v>446</v>
      </c>
      <c r="D1590" s="266"/>
      <c r="E1590" s="266"/>
      <c r="F1590" s="267"/>
      <c r="G1590" s="220"/>
      <c r="H1590" s="220"/>
      <c r="I1590" s="220"/>
      <c r="J1590" s="220"/>
      <c r="K1590" s="220"/>
      <c r="L1590" s="220"/>
      <c r="M1590" s="220"/>
      <c r="N1590" s="220"/>
      <c r="O1590" s="220"/>
      <c r="P1590" s="220"/>
      <c r="Q1590" s="220"/>
      <c r="R1590" s="220"/>
      <c r="S1590" s="220"/>
      <c r="T1590" s="220"/>
      <c r="U1590" s="220"/>
      <c r="V1590" s="220"/>
      <c r="W1590" s="220"/>
      <c r="X1590" s="220"/>
      <c r="Y1590" s="220"/>
      <c r="Z1590" s="220"/>
      <c r="AA1590" s="220"/>
      <c r="AB1590" s="220"/>
      <c r="AC1590" s="220"/>
      <c r="AD1590" s="220"/>
    </row>
    <row r="1591" spans="1:37" ht="15" customHeight="1">
      <c r="A1591" s="109"/>
      <c r="B1591" s="109"/>
      <c r="C1591" s="398" t="s">
        <v>448</v>
      </c>
      <c r="D1591" s="266"/>
      <c r="E1591" s="266"/>
      <c r="F1591" s="267"/>
      <c r="G1591" s="220"/>
      <c r="H1591" s="220"/>
      <c r="I1591" s="220"/>
      <c r="J1591" s="220"/>
      <c r="K1591" s="220"/>
      <c r="L1591" s="220"/>
      <c r="M1591" s="220"/>
      <c r="N1591" s="220"/>
      <c r="O1591" s="220"/>
      <c r="P1591" s="220"/>
      <c r="Q1591" s="220"/>
      <c r="R1591" s="220"/>
      <c r="S1591" s="220"/>
      <c r="T1591" s="220"/>
      <c r="U1591" s="220"/>
      <c r="V1591" s="220"/>
      <c r="W1591" s="220"/>
      <c r="X1591" s="220"/>
      <c r="Y1591" s="220"/>
      <c r="Z1591" s="220"/>
      <c r="AA1591" s="220"/>
      <c r="AB1591" s="220"/>
      <c r="AC1591" s="220"/>
      <c r="AD1591" s="220"/>
    </row>
    <row r="1592" spans="1:37" ht="15" customHeight="1">
      <c r="A1592" s="109"/>
      <c r="B1592" s="109"/>
      <c r="C1592" s="398" t="s">
        <v>450</v>
      </c>
      <c r="D1592" s="266"/>
      <c r="E1592" s="266"/>
      <c r="F1592" s="267"/>
      <c r="G1592" s="220"/>
      <c r="H1592" s="220"/>
      <c r="I1592" s="220"/>
      <c r="J1592" s="220"/>
      <c r="K1592" s="220"/>
      <c r="L1592" s="220"/>
      <c r="M1592" s="220"/>
      <c r="N1592" s="220"/>
      <c r="O1592" s="220"/>
      <c r="P1592" s="220"/>
      <c r="Q1592" s="220"/>
      <c r="R1592" s="220"/>
      <c r="S1592" s="220"/>
      <c r="T1592" s="220"/>
      <c r="U1592" s="220"/>
      <c r="V1592" s="220"/>
      <c r="W1592" s="220"/>
      <c r="X1592" s="220"/>
      <c r="Y1592" s="220"/>
      <c r="Z1592" s="220"/>
      <c r="AA1592" s="220"/>
      <c r="AB1592" s="220"/>
      <c r="AC1592" s="220"/>
      <c r="AD1592" s="220"/>
    </row>
    <row r="1593" spans="1:37" ht="15" customHeight="1">
      <c r="A1593" s="109"/>
      <c r="B1593" s="109"/>
      <c r="C1593" s="398" t="s">
        <v>452</v>
      </c>
      <c r="D1593" s="266"/>
      <c r="E1593" s="266"/>
      <c r="F1593" s="267"/>
      <c r="G1593" s="220"/>
      <c r="H1593" s="220"/>
      <c r="I1593" s="220"/>
      <c r="J1593" s="220"/>
      <c r="K1593" s="220"/>
      <c r="L1593" s="220"/>
      <c r="M1593" s="220"/>
      <c r="N1593" s="220"/>
      <c r="O1593" s="220"/>
      <c r="P1593" s="220"/>
      <c r="Q1593" s="220"/>
      <c r="R1593" s="220"/>
      <c r="S1593" s="220"/>
      <c r="T1593" s="220"/>
      <c r="U1593" s="220"/>
      <c r="V1593" s="220"/>
      <c r="W1593" s="220"/>
      <c r="X1593" s="220"/>
      <c r="Y1593" s="220"/>
      <c r="Z1593" s="220"/>
      <c r="AA1593" s="220"/>
      <c r="AB1593" s="220"/>
      <c r="AC1593" s="220"/>
      <c r="AD1593" s="220"/>
    </row>
    <row r="1594" spans="1:37" ht="15" customHeight="1">
      <c r="A1594" s="110"/>
      <c r="B1594" s="110"/>
      <c r="C1594" s="398" t="s">
        <v>456</v>
      </c>
      <c r="D1594" s="266"/>
      <c r="E1594" s="266"/>
      <c r="F1594" s="267"/>
      <c r="G1594" s="220"/>
      <c r="H1594" s="220"/>
      <c r="I1594" s="220"/>
      <c r="J1594" s="220"/>
      <c r="K1594" s="220"/>
      <c r="L1594" s="220"/>
      <c r="M1594" s="220"/>
      <c r="N1594" s="220"/>
      <c r="O1594" s="220"/>
      <c r="P1594" s="220"/>
      <c r="Q1594" s="220"/>
      <c r="R1594" s="220"/>
      <c r="S1594" s="220"/>
      <c r="T1594" s="220"/>
      <c r="U1594" s="220"/>
      <c r="V1594" s="220"/>
      <c r="W1594" s="220"/>
      <c r="X1594" s="220"/>
      <c r="Y1594" s="220"/>
      <c r="Z1594" s="220"/>
      <c r="AA1594" s="220"/>
      <c r="AB1594" s="220"/>
      <c r="AC1594" s="220"/>
      <c r="AD1594" s="220"/>
    </row>
    <row r="1595" spans="1:37" ht="15" customHeight="1">
      <c r="A1595" s="110"/>
      <c r="B1595" s="110"/>
      <c r="C1595" s="398" t="s">
        <v>458</v>
      </c>
      <c r="D1595" s="266"/>
      <c r="E1595" s="266"/>
      <c r="F1595" s="267"/>
      <c r="G1595" s="220"/>
      <c r="H1595" s="220"/>
      <c r="I1595" s="220"/>
      <c r="J1595" s="220"/>
      <c r="K1595" s="220"/>
      <c r="L1595" s="220"/>
      <c r="M1595" s="220"/>
      <c r="N1595" s="220"/>
      <c r="O1595" s="220"/>
      <c r="P1595" s="220"/>
      <c r="Q1595" s="220"/>
      <c r="R1595" s="220"/>
      <c r="S1595" s="220"/>
      <c r="T1595" s="220"/>
      <c r="U1595" s="220"/>
      <c r="V1595" s="220"/>
      <c r="W1595" s="220"/>
      <c r="X1595" s="220"/>
      <c r="Y1595" s="220"/>
      <c r="Z1595" s="220"/>
      <c r="AA1595" s="220"/>
      <c r="AB1595" s="220"/>
      <c r="AC1595" s="220"/>
      <c r="AD1595" s="220"/>
    </row>
    <row r="1596" spans="1:37" ht="15" customHeight="1">
      <c r="A1596" s="110"/>
      <c r="B1596" s="110"/>
      <c r="C1596" s="398" t="s">
        <v>460</v>
      </c>
      <c r="D1596" s="266"/>
      <c r="E1596" s="266"/>
      <c r="F1596" s="267"/>
      <c r="G1596" s="220"/>
      <c r="H1596" s="220"/>
      <c r="I1596" s="220"/>
      <c r="J1596" s="220"/>
      <c r="K1596" s="220"/>
      <c r="L1596" s="220"/>
      <c r="M1596" s="220"/>
      <c r="N1596" s="220"/>
      <c r="O1596" s="220"/>
      <c r="P1596" s="220"/>
      <c r="Q1596" s="220"/>
      <c r="R1596" s="220"/>
      <c r="S1596" s="220"/>
      <c r="T1596" s="220"/>
      <c r="U1596" s="220"/>
      <c r="V1596" s="220"/>
      <c r="W1596" s="220"/>
      <c r="X1596" s="220"/>
      <c r="Y1596" s="220"/>
      <c r="Z1596" s="220"/>
      <c r="AA1596" s="220"/>
      <c r="AB1596" s="220"/>
      <c r="AC1596" s="220"/>
      <c r="AD1596" s="220"/>
    </row>
    <row r="1597" spans="1:37" ht="15" customHeight="1">
      <c r="A1597" s="110"/>
      <c r="B1597" s="110"/>
      <c r="C1597" s="398" t="s">
        <v>462</v>
      </c>
      <c r="D1597" s="266"/>
      <c r="E1597" s="266"/>
      <c r="F1597" s="267"/>
      <c r="G1597" s="220"/>
      <c r="H1597" s="220"/>
      <c r="I1597" s="220"/>
      <c r="J1597" s="220"/>
      <c r="K1597" s="220"/>
      <c r="L1597" s="220"/>
      <c r="M1597" s="220"/>
      <c r="N1597" s="220"/>
      <c r="O1597" s="220"/>
      <c r="P1597" s="220"/>
      <c r="Q1597" s="220"/>
      <c r="R1597" s="220"/>
      <c r="S1597" s="220"/>
      <c r="T1597" s="220"/>
      <c r="U1597" s="220"/>
      <c r="V1597" s="220"/>
      <c r="W1597" s="220"/>
      <c r="X1597" s="220"/>
      <c r="Y1597" s="220"/>
      <c r="Z1597" s="220"/>
      <c r="AA1597" s="220"/>
      <c r="AB1597" s="220"/>
      <c r="AC1597" s="220"/>
      <c r="AD1597" s="220"/>
    </row>
    <row r="1598" spans="1:37" ht="15" customHeight="1">
      <c r="A1598" s="110"/>
      <c r="B1598" s="110"/>
      <c r="C1598" s="398" t="s">
        <v>464</v>
      </c>
      <c r="D1598" s="266"/>
      <c r="E1598" s="266"/>
      <c r="F1598" s="267"/>
      <c r="G1598" s="220"/>
      <c r="H1598" s="220"/>
      <c r="I1598" s="220"/>
      <c r="J1598" s="220"/>
      <c r="K1598" s="220"/>
      <c r="L1598" s="220"/>
      <c r="M1598" s="220"/>
      <c r="N1598" s="220"/>
      <c r="O1598" s="220"/>
      <c r="P1598" s="220"/>
      <c r="Q1598" s="220"/>
      <c r="R1598" s="220"/>
      <c r="S1598" s="220"/>
      <c r="T1598" s="220"/>
      <c r="U1598" s="220"/>
      <c r="V1598" s="220"/>
      <c r="W1598" s="220"/>
      <c r="X1598" s="220"/>
      <c r="Y1598" s="220"/>
      <c r="Z1598" s="220"/>
      <c r="AA1598" s="220"/>
      <c r="AB1598" s="220"/>
      <c r="AC1598" s="220"/>
      <c r="AD1598" s="220"/>
    </row>
    <row r="1599" spans="1:37" ht="15" customHeight="1">
      <c r="A1599" s="110"/>
      <c r="B1599" s="110"/>
      <c r="C1599" s="398" t="s">
        <v>466</v>
      </c>
      <c r="D1599" s="266"/>
      <c r="E1599" s="266"/>
      <c r="F1599" s="267"/>
      <c r="G1599" s="220"/>
      <c r="H1599" s="220"/>
      <c r="I1599" s="220"/>
      <c r="J1599" s="220"/>
      <c r="K1599" s="220"/>
      <c r="L1599" s="220"/>
      <c r="M1599" s="220"/>
      <c r="N1599" s="220"/>
      <c r="O1599" s="220"/>
      <c r="P1599" s="220"/>
      <c r="Q1599" s="220"/>
      <c r="R1599" s="220"/>
      <c r="S1599" s="220"/>
      <c r="T1599" s="220"/>
      <c r="U1599" s="220"/>
      <c r="V1599" s="220"/>
      <c r="W1599" s="220"/>
      <c r="X1599" s="220"/>
      <c r="Y1599" s="220"/>
      <c r="Z1599" s="220"/>
      <c r="AA1599" s="220"/>
      <c r="AB1599" s="220"/>
      <c r="AC1599" s="220"/>
      <c r="AD1599" s="220"/>
    </row>
    <row r="1600" spans="1:37" ht="15" customHeight="1">
      <c r="A1600" s="111"/>
      <c r="B1600" s="111"/>
      <c r="C1600" s="369" t="s">
        <v>468</v>
      </c>
      <c r="D1600" s="266"/>
      <c r="E1600" s="266"/>
      <c r="F1600" s="267"/>
      <c r="G1600" s="220"/>
      <c r="H1600" s="220"/>
      <c r="I1600" s="220"/>
      <c r="J1600" s="220"/>
      <c r="K1600" s="220"/>
      <c r="L1600" s="220"/>
      <c r="M1600" s="220"/>
      <c r="N1600" s="220"/>
      <c r="O1600" s="220"/>
      <c r="P1600" s="220"/>
      <c r="Q1600" s="220"/>
      <c r="R1600" s="220"/>
      <c r="S1600" s="220"/>
      <c r="T1600" s="220"/>
      <c r="U1600" s="220"/>
      <c r="V1600" s="220"/>
      <c r="W1600" s="220"/>
      <c r="X1600" s="220"/>
      <c r="Y1600" s="220"/>
      <c r="Z1600" s="220"/>
      <c r="AA1600" s="220"/>
      <c r="AB1600" s="220"/>
      <c r="AC1600" s="220"/>
      <c r="AD1600" s="220"/>
    </row>
    <row r="1601" spans="1:30" ht="15" customHeight="1">
      <c r="A1601" s="111"/>
      <c r="B1601" s="111"/>
      <c r="C1601" s="369" t="s">
        <v>470</v>
      </c>
      <c r="D1601" s="266"/>
      <c r="E1601" s="266"/>
      <c r="F1601" s="267"/>
      <c r="G1601" s="220"/>
      <c r="H1601" s="220"/>
      <c r="I1601" s="220"/>
      <c r="J1601" s="220"/>
      <c r="K1601" s="220"/>
      <c r="L1601" s="220"/>
      <c r="M1601" s="220"/>
      <c r="N1601" s="220"/>
      <c r="O1601" s="220"/>
      <c r="P1601" s="220"/>
      <c r="Q1601" s="220"/>
      <c r="R1601" s="220"/>
      <c r="S1601" s="220"/>
      <c r="T1601" s="220"/>
      <c r="U1601" s="220"/>
      <c r="V1601" s="220"/>
      <c r="W1601" s="220"/>
      <c r="X1601" s="220"/>
      <c r="Y1601" s="220"/>
      <c r="Z1601" s="220"/>
      <c r="AA1601" s="220"/>
      <c r="AB1601" s="220"/>
      <c r="AC1601" s="220"/>
      <c r="AD1601" s="220"/>
    </row>
    <row r="1602" spans="1:30" ht="15" customHeight="1">
      <c r="A1602" s="111"/>
      <c r="B1602" s="111"/>
      <c r="C1602" s="369" t="s">
        <v>472</v>
      </c>
      <c r="D1602" s="266"/>
      <c r="E1602" s="266"/>
      <c r="F1602" s="267"/>
      <c r="G1602" s="220"/>
      <c r="H1602" s="220"/>
      <c r="I1602" s="220"/>
      <c r="J1602" s="220"/>
      <c r="K1602" s="220"/>
      <c r="L1602" s="220"/>
      <c r="M1602" s="220"/>
      <c r="N1602" s="220"/>
      <c r="O1602" s="220"/>
      <c r="P1602" s="220"/>
      <c r="Q1602" s="220"/>
      <c r="R1602" s="220"/>
      <c r="S1602" s="220"/>
      <c r="T1602" s="220"/>
      <c r="U1602" s="220"/>
      <c r="V1602" s="220"/>
      <c r="W1602" s="220"/>
      <c r="X1602" s="220"/>
      <c r="Y1602" s="220"/>
      <c r="Z1602" s="220"/>
      <c r="AA1602" s="220"/>
      <c r="AB1602" s="220"/>
      <c r="AC1602" s="220"/>
      <c r="AD1602" s="220"/>
    </row>
    <row r="1603" spans="1:30" ht="15" customHeight="1">
      <c r="A1603" s="111"/>
      <c r="B1603" s="111"/>
      <c r="C1603" s="369" t="s">
        <v>474</v>
      </c>
      <c r="D1603" s="266"/>
      <c r="E1603" s="266"/>
      <c r="F1603" s="267"/>
      <c r="G1603" s="220"/>
      <c r="H1603" s="220"/>
      <c r="I1603" s="220"/>
      <c r="J1603" s="220"/>
      <c r="K1603" s="220"/>
      <c r="L1603" s="220"/>
      <c r="M1603" s="220"/>
      <c r="N1603" s="220"/>
      <c r="O1603" s="220"/>
      <c r="P1603" s="220"/>
      <c r="Q1603" s="220"/>
      <c r="R1603" s="220"/>
      <c r="S1603" s="220"/>
      <c r="T1603" s="220"/>
      <c r="U1603" s="220"/>
      <c r="V1603" s="220"/>
      <c r="W1603" s="220"/>
      <c r="X1603" s="220"/>
      <c r="Y1603" s="220"/>
      <c r="Z1603" s="220"/>
      <c r="AA1603" s="220"/>
      <c r="AB1603" s="220"/>
      <c r="AC1603" s="220"/>
      <c r="AD1603" s="220"/>
    </row>
    <row r="1604" spans="1:30" ht="15" customHeight="1">
      <c r="A1604" s="111"/>
      <c r="B1604" s="111"/>
      <c r="C1604" s="369" t="s">
        <v>476</v>
      </c>
      <c r="D1604" s="266"/>
      <c r="E1604" s="266"/>
      <c r="F1604" s="267"/>
      <c r="G1604" s="220"/>
      <c r="H1604" s="220"/>
      <c r="I1604" s="220"/>
      <c r="J1604" s="220"/>
      <c r="K1604" s="220"/>
      <c r="L1604" s="220"/>
      <c r="M1604" s="220"/>
      <c r="N1604" s="220"/>
      <c r="O1604" s="220"/>
      <c r="P1604" s="220"/>
      <c r="Q1604" s="220"/>
      <c r="R1604" s="220"/>
      <c r="S1604" s="220"/>
      <c r="T1604" s="220"/>
      <c r="U1604" s="220"/>
      <c r="V1604" s="220"/>
      <c r="W1604" s="220"/>
      <c r="X1604" s="220"/>
      <c r="Y1604" s="220"/>
      <c r="Z1604" s="220"/>
      <c r="AA1604" s="220"/>
      <c r="AB1604" s="220"/>
      <c r="AC1604" s="220"/>
      <c r="AD1604" s="220"/>
    </row>
    <row r="1605" spans="1:30" ht="15" customHeight="1">
      <c r="A1605" s="111"/>
      <c r="B1605" s="111"/>
      <c r="C1605" s="369" t="s">
        <v>478</v>
      </c>
      <c r="D1605" s="266"/>
      <c r="E1605" s="266"/>
      <c r="F1605" s="267"/>
      <c r="G1605" s="220"/>
      <c r="H1605" s="220"/>
      <c r="I1605" s="220"/>
      <c r="J1605" s="220"/>
      <c r="K1605" s="220"/>
      <c r="L1605" s="220"/>
      <c r="M1605" s="220"/>
      <c r="N1605" s="220"/>
      <c r="O1605" s="220"/>
      <c r="P1605" s="220"/>
      <c r="Q1605" s="220"/>
      <c r="R1605" s="220"/>
      <c r="S1605" s="220"/>
      <c r="T1605" s="220"/>
      <c r="U1605" s="220"/>
      <c r="V1605" s="220"/>
      <c r="W1605" s="220"/>
      <c r="X1605" s="220"/>
      <c r="Y1605" s="220"/>
      <c r="Z1605" s="220"/>
      <c r="AA1605" s="220"/>
      <c r="AB1605" s="220"/>
      <c r="AC1605" s="220"/>
      <c r="AD1605" s="220"/>
    </row>
    <row r="1606" spans="1:30" ht="15" customHeight="1">
      <c r="A1606" s="109"/>
      <c r="B1606" s="109"/>
      <c r="C1606" s="398" t="s">
        <v>479</v>
      </c>
      <c r="D1606" s="266"/>
      <c r="E1606" s="266"/>
      <c r="F1606" s="267"/>
      <c r="G1606" s="220"/>
      <c r="H1606" s="220"/>
      <c r="I1606" s="220"/>
      <c r="J1606" s="220"/>
      <c r="K1606" s="220"/>
      <c r="L1606" s="220"/>
      <c r="M1606" s="220"/>
      <c r="N1606" s="220"/>
      <c r="O1606" s="220"/>
      <c r="P1606" s="220"/>
      <c r="Q1606" s="220"/>
      <c r="R1606" s="220"/>
      <c r="S1606" s="220"/>
      <c r="T1606" s="220"/>
      <c r="U1606" s="220"/>
      <c r="V1606" s="220"/>
      <c r="W1606" s="220"/>
      <c r="X1606" s="220"/>
      <c r="Y1606" s="220"/>
      <c r="Z1606" s="220"/>
      <c r="AA1606" s="220"/>
      <c r="AB1606" s="220"/>
      <c r="AC1606" s="220"/>
      <c r="AD1606" s="220"/>
    </row>
    <row r="1607" spans="1:30" ht="15" customHeight="1">
      <c r="A1607" s="109"/>
      <c r="B1607" s="109"/>
      <c r="C1607" s="398" t="s">
        <v>483</v>
      </c>
      <c r="D1607" s="266"/>
      <c r="E1607" s="266"/>
      <c r="F1607" s="267"/>
      <c r="G1607" s="220"/>
      <c r="H1607" s="220"/>
      <c r="I1607" s="220"/>
      <c r="J1607" s="220"/>
      <c r="K1607" s="220"/>
      <c r="L1607" s="220"/>
      <c r="M1607" s="220"/>
      <c r="N1607" s="220"/>
      <c r="O1607" s="220"/>
      <c r="P1607" s="220"/>
      <c r="Q1607" s="220"/>
      <c r="R1607" s="220"/>
      <c r="S1607" s="220"/>
      <c r="T1607" s="220"/>
      <c r="U1607" s="220"/>
      <c r="V1607" s="220"/>
      <c r="W1607" s="220"/>
      <c r="X1607" s="220"/>
      <c r="Y1607" s="220"/>
      <c r="Z1607" s="220"/>
      <c r="AA1607" s="220"/>
      <c r="AB1607" s="220"/>
      <c r="AC1607" s="220"/>
      <c r="AD1607" s="220"/>
    </row>
    <row r="1608" spans="1:30" ht="15" customHeight="1">
      <c r="A1608" s="109"/>
      <c r="B1608" s="109"/>
      <c r="C1608" s="398" t="s">
        <v>485</v>
      </c>
      <c r="D1608" s="266"/>
      <c r="E1608" s="266"/>
      <c r="F1608" s="267"/>
      <c r="G1608" s="220"/>
      <c r="H1608" s="220"/>
      <c r="I1608" s="220"/>
      <c r="J1608" s="220"/>
      <c r="K1608" s="220"/>
      <c r="L1608" s="220"/>
      <c r="M1608" s="220"/>
      <c r="N1608" s="220"/>
      <c r="O1608" s="220"/>
      <c r="P1608" s="220"/>
      <c r="Q1608" s="220"/>
      <c r="R1608" s="220"/>
      <c r="S1608" s="220"/>
      <c r="T1608" s="220"/>
      <c r="U1608" s="220"/>
      <c r="V1608" s="220"/>
      <c r="W1608" s="220"/>
      <c r="X1608" s="220"/>
      <c r="Y1608" s="220"/>
      <c r="Z1608" s="220"/>
      <c r="AA1608" s="220"/>
      <c r="AB1608" s="220"/>
      <c r="AC1608" s="220"/>
      <c r="AD1608" s="220"/>
    </row>
    <row r="1609" spans="1:30" ht="15" customHeight="1">
      <c r="A1609" s="109"/>
      <c r="B1609" s="109"/>
      <c r="C1609" s="398" t="s">
        <v>487</v>
      </c>
      <c r="D1609" s="266"/>
      <c r="E1609" s="266"/>
      <c r="F1609" s="267"/>
      <c r="G1609" s="220"/>
      <c r="H1609" s="220"/>
      <c r="I1609" s="220"/>
      <c r="J1609" s="220"/>
      <c r="K1609" s="220"/>
      <c r="L1609" s="220"/>
      <c r="M1609" s="220"/>
      <c r="N1609" s="220"/>
      <c r="O1609" s="220"/>
      <c r="P1609" s="220"/>
      <c r="Q1609" s="220"/>
      <c r="R1609" s="220"/>
      <c r="S1609" s="220"/>
      <c r="T1609" s="220"/>
      <c r="U1609" s="220"/>
      <c r="V1609" s="220"/>
      <c r="W1609" s="220"/>
      <c r="X1609" s="220"/>
      <c r="Y1609" s="220"/>
      <c r="Z1609" s="220"/>
      <c r="AA1609" s="220"/>
      <c r="AB1609" s="220"/>
      <c r="AC1609" s="220"/>
      <c r="AD1609" s="220"/>
    </row>
    <row r="1610" spans="1:30" ht="15" customHeight="1">
      <c r="A1610" s="109"/>
      <c r="B1610" s="109"/>
      <c r="C1610" s="398" t="s">
        <v>489</v>
      </c>
      <c r="D1610" s="266"/>
      <c r="E1610" s="266"/>
      <c r="F1610" s="267"/>
      <c r="G1610" s="220"/>
      <c r="H1610" s="220"/>
      <c r="I1610" s="220"/>
      <c r="J1610" s="220"/>
      <c r="K1610" s="220"/>
      <c r="L1610" s="220"/>
      <c r="M1610" s="220"/>
      <c r="N1610" s="220"/>
      <c r="O1610" s="220"/>
      <c r="P1610" s="220"/>
      <c r="Q1610" s="220"/>
      <c r="R1610" s="220"/>
      <c r="S1610" s="220"/>
      <c r="T1610" s="220"/>
      <c r="U1610" s="220"/>
      <c r="V1610" s="220"/>
      <c r="W1610" s="220"/>
      <c r="X1610" s="220"/>
      <c r="Y1610" s="220"/>
      <c r="Z1610" s="220"/>
      <c r="AA1610" s="220"/>
      <c r="AB1610" s="220"/>
      <c r="AC1610" s="220"/>
      <c r="AD1610" s="220"/>
    </row>
    <row r="1611" spans="1:30" ht="15" customHeight="1">
      <c r="A1611" s="87"/>
      <c r="B1611" s="87"/>
      <c r="C1611" s="369" t="s">
        <v>491</v>
      </c>
      <c r="D1611" s="266"/>
      <c r="E1611" s="266"/>
      <c r="F1611" s="267"/>
      <c r="G1611" s="220"/>
      <c r="H1611" s="220"/>
      <c r="I1611" s="220"/>
      <c r="J1611" s="220"/>
      <c r="K1611" s="220"/>
      <c r="L1611" s="220"/>
      <c r="M1611" s="220"/>
      <c r="N1611" s="220"/>
      <c r="O1611" s="220"/>
      <c r="P1611" s="220"/>
      <c r="Q1611" s="220"/>
      <c r="R1611" s="220"/>
      <c r="S1611" s="220"/>
      <c r="T1611" s="220"/>
      <c r="U1611" s="220"/>
      <c r="V1611" s="220"/>
      <c r="W1611" s="220"/>
      <c r="X1611" s="220"/>
      <c r="Y1611" s="220"/>
      <c r="Z1611" s="220"/>
      <c r="AA1611" s="220"/>
      <c r="AB1611" s="220"/>
      <c r="AC1611" s="220"/>
      <c r="AD1611" s="220"/>
    </row>
    <row r="1612" spans="1:30" ht="15" customHeight="1">
      <c r="A1612" s="87"/>
      <c r="B1612" s="87"/>
      <c r="C1612" s="369" t="s">
        <v>493</v>
      </c>
      <c r="D1612" s="266"/>
      <c r="E1612" s="266"/>
      <c r="F1612" s="267"/>
      <c r="G1612" s="220"/>
      <c r="H1612" s="220"/>
      <c r="I1612" s="220"/>
      <c r="J1612" s="220"/>
      <c r="K1612" s="220"/>
      <c r="L1612" s="220"/>
      <c r="M1612" s="220"/>
      <c r="N1612" s="220"/>
      <c r="O1612" s="220"/>
      <c r="P1612" s="220"/>
      <c r="Q1612" s="220"/>
      <c r="R1612" s="220"/>
      <c r="S1612" s="220"/>
      <c r="T1612" s="220"/>
      <c r="U1612" s="220"/>
      <c r="V1612" s="220"/>
      <c r="W1612" s="220"/>
      <c r="X1612" s="220"/>
      <c r="Y1612" s="220"/>
      <c r="Z1612" s="220"/>
      <c r="AA1612" s="220"/>
      <c r="AB1612" s="220"/>
      <c r="AC1612" s="220"/>
      <c r="AD1612" s="220"/>
    </row>
    <row r="1613" spans="1:30" ht="15" customHeight="1">
      <c r="A1613" s="87"/>
      <c r="B1613" s="87"/>
      <c r="C1613" s="369" t="s">
        <v>495</v>
      </c>
      <c r="D1613" s="266"/>
      <c r="E1613" s="266"/>
      <c r="F1613" s="267"/>
      <c r="G1613" s="220"/>
      <c r="H1613" s="220"/>
      <c r="I1613" s="220"/>
      <c r="J1613" s="220"/>
      <c r="K1613" s="220"/>
      <c r="L1613" s="220"/>
      <c r="M1613" s="220"/>
      <c r="N1613" s="220"/>
      <c r="O1613" s="220"/>
      <c r="P1613" s="220"/>
      <c r="Q1613" s="220"/>
      <c r="R1613" s="220"/>
      <c r="S1613" s="220"/>
      <c r="T1613" s="220"/>
      <c r="U1613" s="220"/>
      <c r="V1613" s="220"/>
      <c r="W1613" s="220"/>
      <c r="X1613" s="220"/>
      <c r="Y1613" s="220"/>
      <c r="Z1613" s="220"/>
      <c r="AA1613" s="220"/>
      <c r="AB1613" s="220"/>
      <c r="AC1613" s="220"/>
      <c r="AD1613" s="220"/>
    </row>
    <row r="1614" spans="1:30" ht="15" customHeight="1">
      <c r="A1614" s="87"/>
      <c r="B1614" s="87"/>
      <c r="C1614" s="369" t="s">
        <v>497</v>
      </c>
      <c r="D1614" s="266"/>
      <c r="E1614" s="266"/>
      <c r="F1614" s="267"/>
      <c r="G1614" s="220"/>
      <c r="H1614" s="220"/>
      <c r="I1614" s="220"/>
      <c r="J1614" s="220"/>
      <c r="K1614" s="220"/>
      <c r="L1614" s="220"/>
      <c r="M1614" s="220"/>
      <c r="N1614" s="220"/>
      <c r="O1614" s="220"/>
      <c r="P1614" s="220"/>
      <c r="Q1614" s="220"/>
      <c r="R1614" s="220"/>
      <c r="S1614" s="220"/>
      <c r="T1614" s="220"/>
      <c r="U1614" s="220"/>
      <c r="V1614" s="220"/>
      <c r="W1614" s="220"/>
      <c r="X1614" s="220"/>
      <c r="Y1614" s="220"/>
      <c r="Z1614" s="220"/>
      <c r="AA1614" s="220"/>
      <c r="AB1614" s="220"/>
      <c r="AC1614" s="220"/>
      <c r="AD1614" s="220"/>
    </row>
    <row r="1615" spans="1:30" ht="15" customHeight="1">
      <c r="A1615" s="87"/>
      <c r="B1615" s="87"/>
      <c r="C1615" s="369" t="s">
        <v>499</v>
      </c>
      <c r="D1615" s="266"/>
      <c r="E1615" s="266"/>
      <c r="F1615" s="267"/>
      <c r="G1615" s="220"/>
      <c r="H1615" s="220"/>
      <c r="I1615" s="220"/>
      <c r="J1615" s="220"/>
      <c r="K1615" s="220"/>
      <c r="L1615" s="220"/>
      <c r="M1615" s="220"/>
      <c r="N1615" s="220"/>
      <c r="O1615" s="220"/>
      <c r="P1615" s="220"/>
      <c r="Q1615" s="220"/>
      <c r="R1615" s="220"/>
      <c r="S1615" s="220"/>
      <c r="T1615" s="220"/>
      <c r="U1615" s="220"/>
      <c r="V1615" s="220"/>
      <c r="W1615" s="220"/>
      <c r="X1615" s="220"/>
      <c r="Y1615" s="220"/>
      <c r="Z1615" s="220"/>
      <c r="AA1615" s="220"/>
      <c r="AB1615" s="220"/>
      <c r="AC1615" s="220"/>
      <c r="AD1615" s="220"/>
    </row>
    <row r="1616" spans="1:30" ht="15" customHeight="1">
      <c r="A1616" s="109"/>
      <c r="B1616" s="109"/>
      <c r="C1616" s="398" t="s">
        <v>500</v>
      </c>
      <c r="D1616" s="266"/>
      <c r="E1616" s="266"/>
      <c r="F1616" s="267"/>
      <c r="G1616" s="220"/>
      <c r="H1616" s="220"/>
      <c r="I1616" s="220"/>
      <c r="J1616" s="220"/>
      <c r="K1616" s="220"/>
      <c r="L1616" s="220"/>
      <c r="M1616" s="220"/>
      <c r="N1616" s="220"/>
      <c r="O1616" s="220"/>
      <c r="P1616" s="220"/>
      <c r="Q1616" s="220"/>
      <c r="R1616" s="220"/>
      <c r="S1616" s="220"/>
      <c r="T1616" s="220"/>
      <c r="U1616" s="220"/>
      <c r="V1616" s="220"/>
      <c r="W1616" s="220"/>
      <c r="X1616" s="220"/>
      <c r="Y1616" s="220"/>
      <c r="Z1616" s="220"/>
      <c r="AA1616" s="220"/>
      <c r="AB1616" s="220"/>
      <c r="AC1616" s="220"/>
      <c r="AD1616" s="220"/>
    </row>
    <row r="1617" spans="1:30" ht="15" customHeight="1">
      <c r="A1617" s="109"/>
      <c r="B1617" s="109"/>
      <c r="C1617" s="398" t="s">
        <v>502</v>
      </c>
      <c r="D1617" s="266"/>
      <c r="E1617" s="266"/>
      <c r="F1617" s="267"/>
      <c r="G1617" s="220"/>
      <c r="H1617" s="220"/>
      <c r="I1617" s="220"/>
      <c r="J1617" s="220"/>
      <c r="K1617" s="220"/>
      <c r="L1617" s="220"/>
      <c r="M1617" s="220"/>
      <c r="N1617" s="220"/>
      <c r="O1617" s="220"/>
      <c r="P1617" s="220"/>
      <c r="Q1617" s="220"/>
      <c r="R1617" s="220"/>
      <c r="S1617" s="220"/>
      <c r="T1617" s="220"/>
      <c r="U1617" s="220"/>
      <c r="V1617" s="220"/>
      <c r="W1617" s="220"/>
      <c r="X1617" s="220"/>
      <c r="Y1617" s="220"/>
      <c r="Z1617" s="220"/>
      <c r="AA1617" s="220"/>
      <c r="AB1617" s="220"/>
      <c r="AC1617" s="220"/>
      <c r="AD1617" s="220"/>
    </row>
    <row r="1618" spans="1:30" ht="15" customHeight="1">
      <c r="A1618" s="109"/>
      <c r="B1618" s="109"/>
      <c r="C1618" s="398" t="s">
        <v>504</v>
      </c>
      <c r="D1618" s="266"/>
      <c r="E1618" s="266"/>
      <c r="F1618" s="267"/>
      <c r="G1618" s="220"/>
      <c r="H1618" s="220"/>
      <c r="I1618" s="220"/>
      <c r="J1618" s="220"/>
      <c r="K1618" s="220"/>
      <c r="L1618" s="220"/>
      <c r="M1618" s="220"/>
      <c r="N1618" s="220"/>
      <c r="O1618" s="220"/>
      <c r="P1618" s="220"/>
      <c r="Q1618" s="220"/>
      <c r="R1618" s="220"/>
      <c r="S1618" s="220"/>
      <c r="T1618" s="220"/>
      <c r="U1618" s="220"/>
      <c r="V1618" s="220"/>
      <c r="W1618" s="220"/>
      <c r="X1618" s="220"/>
      <c r="Y1618" s="220"/>
      <c r="Z1618" s="220"/>
      <c r="AA1618" s="220"/>
      <c r="AB1618" s="220"/>
      <c r="AC1618" s="220"/>
      <c r="AD1618" s="220"/>
    </row>
    <row r="1619" spans="1:30" ht="15" customHeight="1">
      <c r="A1619" s="109"/>
      <c r="B1619" s="109"/>
      <c r="C1619" s="398" t="s">
        <v>508</v>
      </c>
      <c r="D1619" s="266"/>
      <c r="E1619" s="266"/>
      <c r="F1619" s="267"/>
      <c r="G1619" s="220"/>
      <c r="H1619" s="220"/>
      <c r="I1619" s="220"/>
      <c r="J1619" s="220"/>
      <c r="K1619" s="220"/>
      <c r="L1619" s="220"/>
      <c r="M1619" s="220"/>
      <c r="N1619" s="220"/>
      <c r="O1619" s="220"/>
      <c r="P1619" s="220"/>
      <c r="Q1619" s="220"/>
      <c r="R1619" s="220"/>
      <c r="S1619" s="220"/>
      <c r="T1619" s="220"/>
      <c r="U1619" s="220"/>
      <c r="V1619" s="220"/>
      <c r="W1619" s="220"/>
      <c r="X1619" s="220"/>
      <c r="Y1619" s="220"/>
      <c r="Z1619" s="220"/>
      <c r="AA1619" s="220"/>
      <c r="AB1619" s="220"/>
      <c r="AC1619" s="220"/>
      <c r="AD1619" s="220"/>
    </row>
    <row r="1620" spans="1:30" ht="15" customHeight="1">
      <c r="A1620" s="87"/>
      <c r="B1620" s="87"/>
      <c r="C1620" s="369" t="s">
        <v>510</v>
      </c>
      <c r="D1620" s="266"/>
      <c r="E1620" s="266"/>
      <c r="F1620" s="267"/>
      <c r="G1620" s="220"/>
      <c r="H1620" s="220"/>
      <c r="I1620" s="220"/>
      <c r="J1620" s="220"/>
      <c r="K1620" s="220"/>
      <c r="L1620" s="220"/>
      <c r="M1620" s="220"/>
      <c r="N1620" s="220"/>
      <c r="O1620" s="220"/>
      <c r="P1620" s="220"/>
      <c r="Q1620" s="220"/>
      <c r="R1620" s="220"/>
      <c r="S1620" s="220"/>
      <c r="T1620" s="220"/>
      <c r="U1620" s="220"/>
      <c r="V1620" s="220"/>
      <c r="W1620" s="220"/>
      <c r="X1620" s="220"/>
      <c r="Y1620" s="220"/>
      <c r="Z1620" s="220"/>
      <c r="AA1620" s="220"/>
      <c r="AB1620" s="220"/>
      <c r="AC1620" s="220"/>
      <c r="AD1620" s="220"/>
    </row>
    <row r="1621" spans="1:30" ht="15" customHeight="1">
      <c r="A1621" s="111"/>
      <c r="B1621" s="111"/>
      <c r="C1621" s="369" t="s">
        <v>512</v>
      </c>
      <c r="D1621" s="266"/>
      <c r="E1621" s="266"/>
      <c r="F1621" s="267"/>
      <c r="G1621" s="220"/>
      <c r="H1621" s="220"/>
      <c r="I1621" s="220"/>
      <c r="J1621" s="220"/>
      <c r="K1621" s="220"/>
      <c r="L1621" s="220"/>
      <c r="M1621" s="220"/>
      <c r="N1621" s="220"/>
      <c r="O1621" s="220"/>
      <c r="P1621" s="220"/>
      <c r="Q1621" s="220"/>
      <c r="R1621" s="220"/>
      <c r="S1621" s="220"/>
      <c r="T1621" s="220"/>
      <c r="U1621" s="220"/>
      <c r="V1621" s="220"/>
      <c r="W1621" s="220"/>
      <c r="X1621" s="220"/>
      <c r="Y1621" s="220"/>
      <c r="Z1621" s="220"/>
      <c r="AA1621" s="220"/>
      <c r="AB1621" s="220"/>
      <c r="AC1621" s="220"/>
      <c r="AD1621" s="220"/>
    </row>
    <row r="1622" spans="1:30" ht="15" customHeight="1">
      <c r="A1622" s="111"/>
      <c r="B1622" s="111"/>
      <c r="C1622" s="369" t="s">
        <v>514</v>
      </c>
      <c r="D1622" s="266"/>
      <c r="E1622" s="266"/>
      <c r="F1622" s="267"/>
      <c r="G1622" s="220"/>
      <c r="H1622" s="220"/>
      <c r="I1622" s="220"/>
      <c r="J1622" s="220"/>
      <c r="K1622" s="220"/>
      <c r="L1622" s="220"/>
      <c r="M1622" s="220"/>
      <c r="N1622" s="220"/>
      <c r="O1622" s="220"/>
      <c r="P1622" s="220"/>
      <c r="Q1622" s="220"/>
      <c r="R1622" s="220"/>
      <c r="S1622" s="220"/>
      <c r="T1622" s="220"/>
      <c r="U1622" s="220"/>
      <c r="V1622" s="220"/>
      <c r="W1622" s="220"/>
      <c r="X1622" s="220"/>
      <c r="Y1622" s="220"/>
      <c r="Z1622" s="220"/>
      <c r="AA1622" s="220"/>
      <c r="AB1622" s="220"/>
      <c r="AC1622" s="220"/>
      <c r="AD1622" s="220"/>
    </row>
    <row r="1623" spans="1:30" ht="15" customHeight="1">
      <c r="A1623" s="111"/>
      <c r="B1623" s="111"/>
      <c r="C1623" s="369" t="s">
        <v>516</v>
      </c>
      <c r="D1623" s="266"/>
      <c r="E1623" s="266"/>
      <c r="F1623" s="267"/>
      <c r="G1623" s="220"/>
      <c r="H1623" s="220"/>
      <c r="I1623" s="220"/>
      <c r="J1623" s="220"/>
      <c r="K1623" s="220"/>
      <c r="L1623" s="220"/>
      <c r="M1623" s="220"/>
      <c r="N1623" s="220"/>
      <c r="O1623" s="220"/>
      <c r="P1623" s="220"/>
      <c r="Q1623" s="220"/>
      <c r="R1623" s="220"/>
      <c r="S1623" s="220"/>
      <c r="T1623" s="220"/>
      <c r="U1623" s="220"/>
      <c r="V1623" s="220"/>
      <c r="W1623" s="220"/>
      <c r="X1623" s="220"/>
      <c r="Y1623" s="220"/>
      <c r="Z1623" s="220"/>
      <c r="AA1623" s="220"/>
      <c r="AB1623" s="220"/>
      <c r="AC1623" s="220"/>
      <c r="AD1623" s="220"/>
    </row>
    <row r="1624" spans="1:30" ht="15" customHeight="1">
      <c r="A1624" s="111"/>
      <c r="B1624" s="111"/>
      <c r="C1624" s="369" t="s">
        <v>518</v>
      </c>
      <c r="D1624" s="266"/>
      <c r="E1624" s="266"/>
      <c r="F1624" s="267"/>
      <c r="G1624" s="220"/>
      <c r="H1624" s="220"/>
      <c r="I1624" s="220"/>
      <c r="J1624" s="220"/>
      <c r="K1624" s="220"/>
      <c r="L1624" s="220"/>
      <c r="M1624" s="220"/>
      <c r="N1624" s="220"/>
      <c r="O1624" s="220"/>
      <c r="P1624" s="220"/>
      <c r="Q1624" s="220"/>
      <c r="R1624" s="220"/>
      <c r="S1624" s="220"/>
      <c r="T1624" s="220"/>
      <c r="U1624" s="220"/>
      <c r="V1624" s="220"/>
      <c r="W1624" s="220"/>
      <c r="X1624" s="220"/>
      <c r="Y1624" s="220"/>
      <c r="Z1624" s="220"/>
      <c r="AA1624" s="220"/>
      <c r="AB1624" s="220"/>
      <c r="AC1624" s="220"/>
      <c r="AD1624" s="220"/>
    </row>
    <row r="1625" spans="1:30" ht="15" customHeight="1">
      <c r="A1625" s="111"/>
      <c r="B1625" s="111"/>
      <c r="C1625" s="369" t="s">
        <v>520</v>
      </c>
      <c r="D1625" s="266"/>
      <c r="E1625" s="266"/>
      <c r="F1625" s="267"/>
      <c r="G1625" s="220"/>
      <c r="H1625" s="220"/>
      <c r="I1625" s="220"/>
      <c r="J1625" s="220"/>
      <c r="K1625" s="220"/>
      <c r="L1625" s="220"/>
      <c r="M1625" s="220"/>
      <c r="N1625" s="220"/>
      <c r="O1625" s="220"/>
      <c r="P1625" s="220"/>
      <c r="Q1625" s="220"/>
      <c r="R1625" s="220"/>
      <c r="S1625" s="220"/>
      <c r="T1625" s="220"/>
      <c r="U1625" s="220"/>
      <c r="V1625" s="220"/>
      <c r="W1625" s="220"/>
      <c r="X1625" s="220"/>
      <c r="Y1625" s="220"/>
      <c r="Z1625" s="220"/>
      <c r="AA1625" s="220"/>
      <c r="AB1625" s="220"/>
      <c r="AC1625" s="220"/>
      <c r="AD1625" s="220"/>
    </row>
    <row r="1626" spans="1:30" ht="15" customHeight="1">
      <c r="A1626" s="111"/>
      <c r="B1626" s="111"/>
      <c r="C1626" s="369" t="s">
        <v>522</v>
      </c>
      <c r="D1626" s="266"/>
      <c r="E1626" s="266"/>
      <c r="F1626" s="267"/>
      <c r="G1626" s="220"/>
      <c r="H1626" s="220"/>
      <c r="I1626" s="220"/>
      <c r="J1626" s="220"/>
      <c r="K1626" s="220"/>
      <c r="L1626" s="220"/>
      <c r="M1626" s="220"/>
      <c r="N1626" s="220"/>
      <c r="O1626" s="220"/>
      <c r="P1626" s="220"/>
      <c r="Q1626" s="220"/>
      <c r="R1626" s="220"/>
      <c r="S1626" s="220"/>
      <c r="T1626" s="220"/>
      <c r="U1626" s="220"/>
      <c r="V1626" s="220"/>
      <c r="W1626" s="220"/>
      <c r="X1626" s="220"/>
      <c r="Y1626" s="220"/>
      <c r="Z1626" s="220"/>
      <c r="AA1626" s="220"/>
      <c r="AB1626" s="220"/>
      <c r="AC1626" s="220"/>
      <c r="AD1626" s="220"/>
    </row>
    <row r="1627" spans="1:30" ht="15" customHeight="1">
      <c r="A1627" s="111"/>
      <c r="B1627" s="111"/>
      <c r="C1627" s="369" t="s">
        <v>524</v>
      </c>
      <c r="D1627" s="266"/>
      <c r="E1627" s="266"/>
      <c r="F1627" s="267"/>
      <c r="G1627" s="220"/>
      <c r="H1627" s="220"/>
      <c r="I1627" s="220"/>
      <c r="J1627" s="220"/>
      <c r="K1627" s="220"/>
      <c r="L1627" s="220"/>
      <c r="M1627" s="220"/>
      <c r="N1627" s="220"/>
      <c r="O1627" s="220"/>
      <c r="P1627" s="220"/>
      <c r="Q1627" s="220"/>
      <c r="R1627" s="220"/>
      <c r="S1627" s="220"/>
      <c r="T1627" s="220"/>
      <c r="U1627" s="220"/>
      <c r="V1627" s="220"/>
      <c r="W1627" s="220"/>
      <c r="X1627" s="220"/>
      <c r="Y1627" s="220"/>
      <c r="Z1627" s="220"/>
      <c r="AA1627" s="220"/>
      <c r="AB1627" s="220"/>
      <c r="AC1627" s="220"/>
      <c r="AD1627" s="220"/>
    </row>
    <row r="1628" spans="1:30" ht="15" customHeight="1">
      <c r="A1628" s="111"/>
      <c r="B1628" s="111"/>
      <c r="C1628" s="369" t="s">
        <v>526</v>
      </c>
      <c r="D1628" s="266"/>
      <c r="E1628" s="266"/>
      <c r="F1628" s="267"/>
      <c r="G1628" s="220"/>
      <c r="H1628" s="220"/>
      <c r="I1628" s="220"/>
      <c r="J1628" s="220"/>
      <c r="K1628" s="220"/>
      <c r="L1628" s="220"/>
      <c r="M1628" s="220"/>
      <c r="N1628" s="220"/>
      <c r="O1628" s="220"/>
      <c r="P1628" s="220"/>
      <c r="Q1628" s="220"/>
      <c r="R1628" s="220"/>
      <c r="S1628" s="220"/>
      <c r="T1628" s="220"/>
      <c r="U1628" s="220"/>
      <c r="V1628" s="220"/>
      <c r="W1628" s="220"/>
      <c r="X1628" s="220"/>
      <c r="Y1628" s="220"/>
      <c r="Z1628" s="220"/>
      <c r="AA1628" s="220"/>
      <c r="AB1628" s="220"/>
      <c r="AC1628" s="220"/>
      <c r="AD1628" s="220"/>
    </row>
    <row r="1629" spans="1:30" ht="15" customHeight="1">
      <c r="A1629" s="111"/>
      <c r="B1629" s="111"/>
      <c r="C1629" s="369" t="s">
        <v>528</v>
      </c>
      <c r="D1629" s="266"/>
      <c r="E1629" s="266"/>
      <c r="F1629" s="267"/>
      <c r="G1629" s="220"/>
      <c r="H1629" s="220"/>
      <c r="I1629" s="220"/>
      <c r="J1629" s="220"/>
      <c r="K1629" s="220"/>
      <c r="L1629" s="220"/>
      <c r="M1629" s="220"/>
      <c r="N1629" s="220"/>
      <c r="O1629" s="220"/>
      <c r="P1629" s="220"/>
      <c r="Q1629" s="220"/>
      <c r="R1629" s="220"/>
      <c r="S1629" s="220"/>
      <c r="T1629" s="220"/>
      <c r="U1629" s="220"/>
      <c r="V1629" s="220"/>
      <c r="W1629" s="220"/>
      <c r="X1629" s="220"/>
      <c r="Y1629" s="220"/>
      <c r="Z1629" s="220"/>
      <c r="AA1629" s="220"/>
      <c r="AB1629" s="220"/>
      <c r="AC1629" s="220"/>
      <c r="AD1629" s="220"/>
    </row>
    <row r="1630" spans="1:30" ht="15" customHeight="1">
      <c r="A1630" s="111"/>
      <c r="B1630" s="111"/>
      <c r="C1630" s="369" t="s">
        <v>530</v>
      </c>
      <c r="D1630" s="266"/>
      <c r="E1630" s="266"/>
      <c r="F1630" s="267"/>
      <c r="G1630" s="220"/>
      <c r="H1630" s="220"/>
      <c r="I1630" s="220"/>
      <c r="J1630" s="220"/>
      <c r="K1630" s="220"/>
      <c r="L1630" s="220"/>
      <c r="M1630" s="220"/>
      <c r="N1630" s="220"/>
      <c r="O1630" s="220"/>
      <c r="P1630" s="220"/>
      <c r="Q1630" s="220"/>
      <c r="R1630" s="220"/>
      <c r="S1630" s="220"/>
      <c r="T1630" s="220"/>
      <c r="U1630" s="220"/>
      <c r="V1630" s="220"/>
      <c r="W1630" s="220"/>
      <c r="X1630" s="220"/>
      <c r="Y1630" s="220"/>
      <c r="Z1630" s="220"/>
      <c r="AA1630" s="220"/>
      <c r="AB1630" s="220"/>
      <c r="AC1630" s="220"/>
      <c r="AD1630" s="220"/>
    </row>
    <row r="1631" spans="1:30" ht="15" customHeight="1">
      <c r="A1631" s="111"/>
      <c r="B1631" s="111"/>
      <c r="C1631" s="369" t="s">
        <v>532</v>
      </c>
      <c r="D1631" s="266"/>
      <c r="E1631" s="266"/>
      <c r="F1631" s="267"/>
      <c r="G1631" s="220"/>
      <c r="H1631" s="220"/>
      <c r="I1631" s="220"/>
      <c r="J1631" s="220"/>
      <c r="K1631" s="220"/>
      <c r="L1631" s="220"/>
      <c r="M1631" s="220"/>
      <c r="N1631" s="220"/>
      <c r="O1631" s="220"/>
      <c r="P1631" s="220"/>
      <c r="Q1631" s="220"/>
      <c r="R1631" s="220"/>
      <c r="S1631" s="220"/>
      <c r="T1631" s="220"/>
      <c r="U1631" s="220"/>
      <c r="V1631" s="220"/>
      <c r="W1631" s="220"/>
      <c r="X1631" s="220"/>
      <c r="Y1631" s="220"/>
      <c r="Z1631" s="220"/>
      <c r="AA1631" s="220"/>
      <c r="AB1631" s="220"/>
      <c r="AC1631" s="220"/>
      <c r="AD1631" s="220"/>
    </row>
    <row r="1632" spans="1:30" ht="15" customHeight="1">
      <c r="A1632" s="111"/>
      <c r="B1632" s="111"/>
      <c r="C1632" s="369" t="s">
        <v>534</v>
      </c>
      <c r="D1632" s="266"/>
      <c r="E1632" s="266"/>
      <c r="F1632" s="267"/>
      <c r="G1632" s="220"/>
      <c r="H1632" s="220"/>
      <c r="I1632" s="220"/>
      <c r="J1632" s="220"/>
      <c r="K1632" s="220"/>
      <c r="L1632" s="220"/>
      <c r="M1632" s="220"/>
      <c r="N1632" s="220"/>
      <c r="O1632" s="220"/>
      <c r="P1632" s="220"/>
      <c r="Q1632" s="220"/>
      <c r="R1632" s="220"/>
      <c r="S1632" s="220"/>
      <c r="T1632" s="220"/>
      <c r="U1632" s="220"/>
      <c r="V1632" s="220"/>
      <c r="W1632" s="220"/>
      <c r="X1632" s="220"/>
      <c r="Y1632" s="220"/>
      <c r="Z1632" s="220"/>
      <c r="AA1632" s="220"/>
      <c r="AB1632" s="220"/>
      <c r="AC1632" s="220"/>
      <c r="AD1632" s="220"/>
    </row>
    <row r="1633" spans="1:30" ht="15" customHeight="1">
      <c r="A1633" s="111"/>
      <c r="B1633" s="111"/>
      <c r="C1633" s="369" t="s">
        <v>536</v>
      </c>
      <c r="D1633" s="266"/>
      <c r="E1633" s="266"/>
      <c r="F1633" s="267"/>
      <c r="G1633" s="220"/>
      <c r="H1633" s="220"/>
      <c r="I1633" s="220"/>
      <c r="J1633" s="220"/>
      <c r="K1633" s="220"/>
      <c r="L1633" s="220"/>
      <c r="M1633" s="220"/>
      <c r="N1633" s="220"/>
      <c r="O1633" s="220"/>
      <c r="P1633" s="220"/>
      <c r="Q1633" s="220"/>
      <c r="R1633" s="220"/>
      <c r="S1633" s="220"/>
      <c r="T1633" s="220"/>
      <c r="U1633" s="220"/>
      <c r="V1633" s="220"/>
      <c r="W1633" s="220"/>
      <c r="X1633" s="220"/>
      <c r="Y1633" s="220"/>
      <c r="Z1633" s="220"/>
      <c r="AA1633" s="220"/>
      <c r="AB1633" s="220"/>
      <c r="AC1633" s="220"/>
      <c r="AD1633" s="220"/>
    </row>
    <row r="1634" spans="1:30" ht="15" customHeight="1">
      <c r="A1634" s="111"/>
      <c r="B1634" s="111"/>
      <c r="C1634" s="369" t="s">
        <v>538</v>
      </c>
      <c r="D1634" s="266"/>
      <c r="E1634" s="266"/>
      <c r="F1634" s="267"/>
      <c r="G1634" s="220"/>
      <c r="H1634" s="220"/>
      <c r="I1634" s="220"/>
      <c r="J1634" s="220"/>
      <c r="K1634" s="220"/>
      <c r="L1634" s="220"/>
      <c r="M1634" s="220"/>
      <c r="N1634" s="220"/>
      <c r="O1634" s="220"/>
      <c r="P1634" s="220"/>
      <c r="Q1634" s="220"/>
      <c r="R1634" s="220"/>
      <c r="S1634" s="220"/>
      <c r="T1634" s="220"/>
      <c r="U1634" s="220"/>
      <c r="V1634" s="220"/>
      <c r="W1634" s="220"/>
      <c r="X1634" s="220"/>
      <c r="Y1634" s="220"/>
      <c r="Z1634" s="220"/>
      <c r="AA1634" s="220"/>
      <c r="AB1634" s="220"/>
      <c r="AC1634" s="220"/>
      <c r="AD1634" s="220"/>
    </row>
    <row r="1635" spans="1:30" ht="15" customHeight="1">
      <c r="A1635" s="111"/>
      <c r="B1635" s="111"/>
      <c r="C1635" s="369" t="s">
        <v>540</v>
      </c>
      <c r="D1635" s="266"/>
      <c r="E1635" s="266"/>
      <c r="F1635" s="267"/>
      <c r="G1635" s="220"/>
      <c r="H1635" s="220"/>
      <c r="I1635" s="220"/>
      <c r="J1635" s="220"/>
      <c r="K1635" s="220"/>
      <c r="L1635" s="220"/>
      <c r="M1635" s="220"/>
      <c r="N1635" s="220"/>
      <c r="O1635" s="220"/>
      <c r="P1635" s="220"/>
      <c r="Q1635" s="220"/>
      <c r="R1635" s="220"/>
      <c r="S1635" s="220"/>
      <c r="T1635" s="220"/>
      <c r="U1635" s="220"/>
      <c r="V1635" s="220"/>
      <c r="W1635" s="220"/>
      <c r="X1635" s="220"/>
      <c r="Y1635" s="220"/>
      <c r="Z1635" s="220"/>
      <c r="AA1635" s="220"/>
      <c r="AB1635" s="220"/>
      <c r="AC1635" s="220"/>
      <c r="AD1635" s="220"/>
    </row>
    <row r="1636" spans="1:30" ht="15" customHeight="1">
      <c r="A1636" s="111"/>
      <c r="B1636" s="111"/>
      <c r="C1636" s="369" t="s">
        <v>542</v>
      </c>
      <c r="D1636" s="266"/>
      <c r="E1636" s="266"/>
      <c r="F1636" s="267"/>
      <c r="G1636" s="220"/>
      <c r="H1636" s="220"/>
      <c r="I1636" s="220"/>
      <c r="J1636" s="220"/>
      <c r="K1636" s="220"/>
      <c r="L1636" s="220"/>
      <c r="M1636" s="220"/>
      <c r="N1636" s="220"/>
      <c r="O1636" s="220"/>
      <c r="P1636" s="220"/>
      <c r="Q1636" s="220"/>
      <c r="R1636" s="220"/>
      <c r="S1636" s="220"/>
      <c r="T1636" s="220"/>
      <c r="U1636" s="220"/>
      <c r="V1636" s="220"/>
      <c r="W1636" s="220"/>
      <c r="X1636" s="220"/>
      <c r="Y1636" s="220"/>
      <c r="Z1636" s="220"/>
      <c r="AA1636" s="220"/>
      <c r="AB1636" s="220"/>
      <c r="AC1636" s="220"/>
      <c r="AD1636" s="220"/>
    </row>
    <row r="1637" spans="1:30" ht="15" customHeight="1">
      <c r="A1637" s="111"/>
      <c r="B1637" s="111"/>
      <c r="C1637" s="369" t="s">
        <v>544</v>
      </c>
      <c r="D1637" s="266"/>
      <c r="E1637" s="266"/>
      <c r="F1637" s="267"/>
      <c r="G1637" s="220"/>
      <c r="H1637" s="220"/>
      <c r="I1637" s="220"/>
      <c r="J1637" s="220"/>
      <c r="K1637" s="220"/>
      <c r="L1637" s="220"/>
      <c r="M1637" s="220"/>
      <c r="N1637" s="220"/>
      <c r="O1637" s="220"/>
      <c r="P1637" s="220"/>
      <c r="Q1637" s="220"/>
      <c r="R1637" s="220"/>
      <c r="S1637" s="220"/>
      <c r="T1637" s="220"/>
      <c r="U1637" s="220"/>
      <c r="V1637" s="220"/>
      <c r="W1637" s="220"/>
      <c r="X1637" s="220"/>
      <c r="Y1637" s="220"/>
      <c r="Z1637" s="220"/>
      <c r="AA1637" s="220"/>
      <c r="AB1637" s="220"/>
      <c r="AC1637" s="220"/>
      <c r="AD1637" s="220"/>
    </row>
    <row r="1638" spans="1:30" ht="15" customHeight="1">
      <c r="A1638" s="109"/>
      <c r="B1638" s="109"/>
      <c r="C1638" s="398" t="s">
        <v>545</v>
      </c>
      <c r="D1638" s="266"/>
      <c r="E1638" s="266"/>
      <c r="F1638" s="267"/>
      <c r="G1638" s="220"/>
      <c r="H1638" s="220"/>
      <c r="I1638" s="220"/>
      <c r="J1638" s="220"/>
      <c r="K1638" s="220"/>
      <c r="L1638" s="220"/>
      <c r="M1638" s="220"/>
      <c r="N1638" s="220"/>
      <c r="O1638" s="220"/>
      <c r="P1638" s="220"/>
      <c r="Q1638" s="220"/>
      <c r="R1638" s="220"/>
      <c r="S1638" s="220"/>
      <c r="T1638" s="220"/>
      <c r="U1638" s="220"/>
      <c r="V1638" s="220"/>
      <c r="W1638" s="220"/>
      <c r="X1638" s="220"/>
      <c r="Y1638" s="220"/>
      <c r="Z1638" s="220"/>
      <c r="AA1638" s="220"/>
      <c r="AB1638" s="220"/>
      <c r="AC1638" s="220"/>
      <c r="AD1638" s="220"/>
    </row>
    <row r="1639" spans="1:30" ht="15" customHeight="1">
      <c r="A1639" s="87"/>
      <c r="B1639" s="87"/>
      <c r="C1639" s="369" t="s">
        <v>547</v>
      </c>
      <c r="D1639" s="266"/>
      <c r="E1639" s="266"/>
      <c r="F1639" s="267"/>
      <c r="G1639" s="220"/>
      <c r="H1639" s="220"/>
      <c r="I1639" s="220"/>
      <c r="J1639" s="220"/>
      <c r="K1639" s="220"/>
      <c r="L1639" s="220"/>
      <c r="M1639" s="220"/>
      <c r="N1639" s="220"/>
      <c r="O1639" s="220"/>
      <c r="P1639" s="220"/>
      <c r="Q1639" s="220"/>
      <c r="R1639" s="220"/>
      <c r="S1639" s="220"/>
      <c r="T1639" s="220"/>
      <c r="U1639" s="220"/>
      <c r="V1639" s="220"/>
      <c r="W1639" s="220"/>
      <c r="X1639" s="220"/>
      <c r="Y1639" s="220"/>
      <c r="Z1639" s="220"/>
      <c r="AA1639" s="220"/>
      <c r="AB1639" s="220"/>
      <c r="AC1639" s="220"/>
      <c r="AD1639" s="220"/>
    </row>
    <row r="1640" spans="1:30" ht="15" customHeight="1">
      <c r="A1640" s="87"/>
      <c r="B1640" s="87"/>
      <c r="C1640" s="369" t="s">
        <v>549</v>
      </c>
      <c r="D1640" s="266"/>
      <c r="E1640" s="266"/>
      <c r="F1640" s="267"/>
      <c r="G1640" s="220"/>
      <c r="H1640" s="220"/>
      <c r="I1640" s="220"/>
      <c r="J1640" s="220"/>
      <c r="K1640" s="220"/>
      <c r="L1640" s="220"/>
      <c r="M1640" s="220"/>
      <c r="N1640" s="220"/>
      <c r="O1640" s="220"/>
      <c r="P1640" s="220"/>
      <c r="Q1640" s="220"/>
      <c r="R1640" s="220"/>
      <c r="S1640" s="220"/>
      <c r="T1640" s="220"/>
      <c r="U1640" s="220"/>
      <c r="V1640" s="220"/>
      <c r="W1640" s="220"/>
      <c r="X1640" s="220"/>
      <c r="Y1640" s="220"/>
      <c r="Z1640" s="220"/>
      <c r="AA1640" s="220"/>
      <c r="AB1640" s="220"/>
      <c r="AC1640" s="220"/>
      <c r="AD1640" s="220"/>
    </row>
    <row r="1641" spans="1:30" ht="15" customHeight="1">
      <c r="A1641" s="87"/>
      <c r="B1641" s="87"/>
      <c r="C1641" s="369" t="s">
        <v>551</v>
      </c>
      <c r="D1641" s="266"/>
      <c r="E1641" s="266"/>
      <c r="F1641" s="267"/>
      <c r="G1641" s="220"/>
      <c r="H1641" s="220"/>
      <c r="I1641" s="220"/>
      <c r="J1641" s="220"/>
      <c r="K1641" s="220"/>
      <c r="L1641" s="220"/>
      <c r="M1641" s="220"/>
      <c r="N1641" s="220"/>
      <c r="O1641" s="220"/>
      <c r="P1641" s="220"/>
      <c r="Q1641" s="220"/>
      <c r="R1641" s="220"/>
      <c r="S1641" s="220"/>
      <c r="T1641" s="220"/>
      <c r="U1641" s="220"/>
      <c r="V1641" s="220"/>
      <c r="W1641" s="220"/>
      <c r="X1641" s="220"/>
      <c r="Y1641" s="220"/>
      <c r="Z1641" s="220"/>
      <c r="AA1641" s="220"/>
      <c r="AB1641" s="220"/>
      <c r="AC1641" s="220"/>
      <c r="AD1641" s="220"/>
    </row>
    <row r="1642" spans="1:30" ht="15" customHeight="1">
      <c r="A1642" s="87"/>
      <c r="B1642" s="87"/>
      <c r="C1642" s="369" t="s">
        <v>553</v>
      </c>
      <c r="D1642" s="266"/>
      <c r="E1642" s="266"/>
      <c r="F1642" s="267"/>
      <c r="G1642" s="220"/>
      <c r="H1642" s="220"/>
      <c r="I1642" s="220"/>
      <c r="J1642" s="220"/>
      <c r="K1642" s="220"/>
      <c r="L1642" s="220"/>
      <c r="M1642" s="220"/>
      <c r="N1642" s="220"/>
      <c r="O1642" s="220"/>
      <c r="P1642" s="220"/>
      <c r="Q1642" s="220"/>
      <c r="R1642" s="220"/>
      <c r="S1642" s="220"/>
      <c r="T1642" s="220"/>
      <c r="U1642" s="220"/>
      <c r="V1642" s="220"/>
      <c r="W1642" s="220"/>
      <c r="X1642" s="220"/>
      <c r="Y1642" s="220"/>
      <c r="Z1642" s="220"/>
      <c r="AA1642" s="220"/>
      <c r="AB1642" s="220"/>
      <c r="AC1642" s="220"/>
      <c r="AD1642" s="220"/>
    </row>
    <row r="1643" spans="1:30" ht="15" customHeight="1">
      <c r="A1643" s="87"/>
      <c r="B1643" s="87"/>
      <c r="C1643" s="369" t="s">
        <v>555</v>
      </c>
      <c r="D1643" s="266"/>
      <c r="E1643" s="266"/>
      <c r="F1643" s="267"/>
      <c r="G1643" s="220"/>
      <c r="H1643" s="220"/>
      <c r="I1643" s="220"/>
      <c r="J1643" s="220"/>
      <c r="K1643" s="220"/>
      <c r="L1643" s="220"/>
      <c r="M1643" s="220"/>
      <c r="N1643" s="220"/>
      <c r="O1643" s="220"/>
      <c r="P1643" s="220"/>
      <c r="Q1643" s="220"/>
      <c r="R1643" s="220"/>
      <c r="S1643" s="220"/>
      <c r="T1643" s="220"/>
      <c r="U1643" s="220"/>
      <c r="V1643" s="220"/>
      <c r="W1643" s="220"/>
      <c r="X1643" s="220"/>
      <c r="Y1643" s="220"/>
      <c r="Z1643" s="220"/>
      <c r="AA1643" s="220"/>
      <c r="AB1643" s="220"/>
      <c r="AC1643" s="220"/>
      <c r="AD1643" s="220"/>
    </row>
    <row r="1644" spans="1:30" ht="15" customHeight="1">
      <c r="A1644" s="109"/>
      <c r="B1644" s="109"/>
      <c r="C1644" s="398" t="s">
        <v>556</v>
      </c>
      <c r="D1644" s="266"/>
      <c r="E1644" s="266"/>
      <c r="F1644" s="267"/>
      <c r="G1644" s="220"/>
      <c r="H1644" s="220"/>
      <c r="I1644" s="220"/>
      <c r="J1644" s="220"/>
      <c r="K1644" s="220"/>
      <c r="L1644" s="220"/>
      <c r="M1644" s="220"/>
      <c r="N1644" s="220"/>
      <c r="O1644" s="220"/>
      <c r="P1644" s="220"/>
      <c r="Q1644" s="220"/>
      <c r="R1644" s="220"/>
      <c r="S1644" s="220"/>
      <c r="T1644" s="220"/>
      <c r="U1644" s="220"/>
      <c r="V1644" s="220"/>
      <c r="W1644" s="220"/>
      <c r="X1644" s="220"/>
      <c r="Y1644" s="220"/>
      <c r="Z1644" s="220"/>
      <c r="AA1644" s="220"/>
      <c r="AB1644" s="220"/>
      <c r="AC1644" s="220"/>
      <c r="AD1644" s="220"/>
    </row>
    <row r="1645" spans="1:30" ht="15" customHeight="1">
      <c r="A1645" s="109"/>
      <c r="B1645" s="109"/>
      <c r="C1645" s="398" t="s">
        <v>558</v>
      </c>
      <c r="D1645" s="266"/>
      <c r="E1645" s="266"/>
      <c r="F1645" s="267"/>
      <c r="G1645" s="220"/>
      <c r="H1645" s="220"/>
      <c r="I1645" s="220"/>
      <c r="J1645" s="220"/>
      <c r="K1645" s="220"/>
      <c r="L1645" s="220"/>
      <c r="M1645" s="220"/>
      <c r="N1645" s="220"/>
      <c r="O1645" s="220"/>
      <c r="P1645" s="220"/>
      <c r="Q1645" s="220"/>
      <c r="R1645" s="220"/>
      <c r="S1645" s="220"/>
      <c r="T1645" s="220"/>
      <c r="U1645" s="220"/>
      <c r="V1645" s="220"/>
      <c r="W1645" s="220"/>
      <c r="X1645" s="220"/>
      <c r="Y1645" s="220"/>
      <c r="Z1645" s="220"/>
      <c r="AA1645" s="220"/>
      <c r="AB1645" s="220"/>
      <c r="AC1645" s="220"/>
      <c r="AD1645" s="220"/>
    </row>
    <row r="1646" spans="1:30" ht="15" customHeight="1">
      <c r="A1646" s="109"/>
      <c r="B1646" s="109"/>
      <c r="C1646" s="398" t="s">
        <v>560</v>
      </c>
      <c r="D1646" s="266"/>
      <c r="E1646" s="266"/>
      <c r="F1646" s="267"/>
      <c r="G1646" s="220"/>
      <c r="H1646" s="220"/>
      <c r="I1646" s="220"/>
      <c r="J1646" s="220"/>
      <c r="K1646" s="220"/>
      <c r="L1646" s="220"/>
      <c r="M1646" s="220"/>
      <c r="N1646" s="220"/>
      <c r="O1646" s="220"/>
      <c r="P1646" s="220"/>
      <c r="Q1646" s="220"/>
      <c r="R1646" s="220"/>
      <c r="S1646" s="220"/>
      <c r="T1646" s="220"/>
      <c r="U1646" s="220"/>
      <c r="V1646" s="220"/>
      <c r="W1646" s="220"/>
      <c r="X1646" s="220"/>
      <c r="Y1646" s="220"/>
      <c r="Z1646" s="220"/>
      <c r="AA1646" s="220"/>
      <c r="AB1646" s="220"/>
      <c r="AC1646" s="220"/>
      <c r="AD1646" s="220"/>
    </row>
    <row r="1647" spans="1:30" ht="15" customHeight="1">
      <c r="A1647" s="111"/>
      <c r="B1647" s="111"/>
      <c r="C1647" s="369" t="s">
        <v>562</v>
      </c>
      <c r="D1647" s="266"/>
      <c r="E1647" s="266"/>
      <c r="F1647" s="267"/>
      <c r="G1647" s="220"/>
      <c r="H1647" s="220"/>
      <c r="I1647" s="220"/>
      <c r="J1647" s="220"/>
      <c r="K1647" s="220"/>
      <c r="L1647" s="220"/>
      <c r="M1647" s="220"/>
      <c r="N1647" s="220"/>
      <c r="O1647" s="220"/>
      <c r="P1647" s="220"/>
      <c r="Q1647" s="220"/>
      <c r="R1647" s="220"/>
      <c r="S1647" s="220"/>
      <c r="T1647" s="220"/>
      <c r="U1647" s="220"/>
      <c r="V1647" s="220"/>
      <c r="W1647" s="220"/>
      <c r="X1647" s="220"/>
      <c r="Y1647" s="220"/>
      <c r="Z1647" s="220"/>
      <c r="AA1647" s="220"/>
      <c r="AB1647" s="220"/>
      <c r="AC1647" s="220"/>
      <c r="AD1647" s="220"/>
    </row>
    <row r="1648" spans="1:30" ht="15" customHeight="1">
      <c r="A1648" s="111"/>
      <c r="B1648" s="111"/>
      <c r="C1648" s="369" t="s">
        <v>564</v>
      </c>
      <c r="D1648" s="266"/>
      <c r="E1648" s="266"/>
      <c r="F1648" s="267"/>
      <c r="G1648" s="220"/>
      <c r="H1648" s="220"/>
      <c r="I1648" s="220"/>
      <c r="J1648" s="220"/>
      <c r="K1648" s="220"/>
      <c r="L1648" s="220"/>
      <c r="M1648" s="220"/>
      <c r="N1648" s="220"/>
      <c r="O1648" s="220"/>
      <c r="P1648" s="220"/>
      <c r="Q1648" s="220"/>
      <c r="R1648" s="220"/>
      <c r="S1648" s="220"/>
      <c r="T1648" s="220"/>
      <c r="U1648" s="220"/>
      <c r="V1648" s="220"/>
      <c r="W1648" s="220"/>
      <c r="X1648" s="220"/>
      <c r="Y1648" s="220"/>
      <c r="Z1648" s="220"/>
      <c r="AA1648" s="220"/>
      <c r="AB1648" s="220"/>
      <c r="AC1648" s="220"/>
      <c r="AD1648" s="220"/>
    </row>
    <row r="1649" spans="1:30" ht="15" customHeight="1">
      <c r="A1649" s="111"/>
      <c r="B1649" s="111"/>
      <c r="C1649" s="369" t="s">
        <v>566</v>
      </c>
      <c r="D1649" s="266"/>
      <c r="E1649" s="266"/>
      <c r="F1649" s="267"/>
      <c r="G1649" s="220"/>
      <c r="H1649" s="220"/>
      <c r="I1649" s="220"/>
      <c r="J1649" s="220"/>
      <c r="K1649" s="220"/>
      <c r="L1649" s="220"/>
      <c r="M1649" s="220"/>
      <c r="N1649" s="220"/>
      <c r="O1649" s="220"/>
      <c r="P1649" s="220"/>
      <c r="Q1649" s="220"/>
      <c r="R1649" s="220"/>
      <c r="S1649" s="220"/>
      <c r="T1649" s="220"/>
      <c r="U1649" s="220"/>
      <c r="V1649" s="220"/>
      <c r="W1649" s="220"/>
      <c r="X1649" s="220"/>
      <c r="Y1649" s="220"/>
      <c r="Z1649" s="220"/>
      <c r="AA1649" s="220"/>
      <c r="AB1649" s="220"/>
      <c r="AC1649" s="220"/>
      <c r="AD1649" s="220"/>
    </row>
    <row r="1650" spans="1:30" ht="15" customHeight="1">
      <c r="A1650" s="109"/>
      <c r="B1650" s="109"/>
      <c r="C1650" s="398" t="s">
        <v>567</v>
      </c>
      <c r="D1650" s="266"/>
      <c r="E1650" s="266"/>
      <c r="F1650" s="267"/>
      <c r="G1650" s="220"/>
      <c r="H1650" s="220"/>
      <c r="I1650" s="220"/>
      <c r="J1650" s="220"/>
      <c r="K1650" s="220"/>
      <c r="L1650" s="220"/>
      <c r="M1650" s="220"/>
      <c r="N1650" s="220"/>
      <c r="O1650" s="220"/>
      <c r="P1650" s="220"/>
      <c r="Q1650" s="220"/>
      <c r="R1650" s="220"/>
      <c r="S1650" s="220"/>
      <c r="T1650" s="220"/>
      <c r="U1650" s="220"/>
      <c r="V1650" s="220"/>
      <c r="W1650" s="220"/>
      <c r="X1650" s="220"/>
      <c r="Y1650" s="220"/>
      <c r="Z1650" s="220"/>
      <c r="AA1650" s="220"/>
      <c r="AB1650" s="220"/>
      <c r="AC1650" s="220"/>
      <c r="AD1650" s="220"/>
    </row>
    <row r="1651" spans="1:30" ht="15" customHeight="1">
      <c r="A1651" s="109"/>
      <c r="B1651" s="109"/>
      <c r="C1651" s="398" t="s">
        <v>569</v>
      </c>
      <c r="D1651" s="266"/>
      <c r="E1651" s="266"/>
      <c r="F1651" s="267"/>
      <c r="G1651" s="220"/>
      <c r="H1651" s="220"/>
      <c r="I1651" s="220"/>
      <c r="J1651" s="220"/>
      <c r="K1651" s="220"/>
      <c r="L1651" s="220"/>
      <c r="M1651" s="220"/>
      <c r="N1651" s="220"/>
      <c r="O1651" s="220"/>
      <c r="P1651" s="220"/>
      <c r="Q1651" s="220"/>
      <c r="R1651" s="220"/>
      <c r="S1651" s="220"/>
      <c r="T1651" s="220"/>
      <c r="U1651" s="220"/>
      <c r="V1651" s="220"/>
      <c r="W1651" s="220"/>
      <c r="X1651" s="220"/>
      <c r="Y1651" s="220"/>
      <c r="Z1651" s="220"/>
      <c r="AA1651" s="220"/>
      <c r="AB1651" s="220"/>
      <c r="AC1651" s="220"/>
      <c r="AD1651" s="220"/>
    </row>
    <row r="1652" spans="1:30" ht="15" customHeight="1">
      <c r="A1652" s="109"/>
      <c r="B1652" s="109"/>
      <c r="C1652" s="398" t="s">
        <v>571</v>
      </c>
      <c r="D1652" s="266"/>
      <c r="E1652" s="266"/>
      <c r="F1652" s="267"/>
      <c r="G1652" s="220"/>
      <c r="H1652" s="220"/>
      <c r="I1652" s="220"/>
      <c r="J1652" s="220"/>
      <c r="K1652" s="220"/>
      <c r="L1652" s="220"/>
      <c r="M1652" s="220"/>
      <c r="N1652" s="220"/>
      <c r="O1652" s="220"/>
      <c r="P1652" s="220"/>
      <c r="Q1652" s="220"/>
      <c r="R1652" s="220"/>
      <c r="S1652" s="220"/>
      <c r="T1652" s="220"/>
      <c r="U1652" s="220"/>
      <c r="V1652" s="220"/>
      <c r="W1652" s="220"/>
      <c r="X1652" s="220"/>
      <c r="Y1652" s="220"/>
      <c r="Z1652" s="220"/>
      <c r="AA1652" s="220"/>
      <c r="AB1652" s="220"/>
      <c r="AC1652" s="220"/>
      <c r="AD1652" s="220"/>
    </row>
    <row r="1653" spans="1:30" ht="15" customHeight="1">
      <c r="A1653" s="109"/>
      <c r="B1653" s="109"/>
      <c r="C1653" s="398" t="s">
        <v>575</v>
      </c>
      <c r="D1653" s="266"/>
      <c r="E1653" s="266"/>
      <c r="F1653" s="267"/>
      <c r="G1653" s="220"/>
      <c r="H1653" s="220"/>
      <c r="I1653" s="220"/>
      <c r="J1653" s="220"/>
      <c r="K1653" s="220"/>
      <c r="L1653" s="220"/>
      <c r="M1653" s="220"/>
      <c r="N1653" s="220"/>
      <c r="O1653" s="220"/>
      <c r="P1653" s="220"/>
      <c r="Q1653" s="220"/>
      <c r="R1653" s="220"/>
      <c r="S1653" s="220"/>
      <c r="T1653" s="220"/>
      <c r="U1653" s="220"/>
      <c r="V1653" s="220"/>
      <c r="W1653" s="220"/>
      <c r="X1653" s="220"/>
      <c r="Y1653" s="220"/>
      <c r="Z1653" s="220"/>
      <c r="AA1653" s="220"/>
      <c r="AB1653" s="220"/>
      <c r="AC1653" s="220"/>
      <c r="AD1653" s="220"/>
    </row>
    <row r="1654" spans="1:30" ht="15" customHeight="1">
      <c r="A1654" s="109"/>
      <c r="B1654" s="109"/>
      <c r="C1654" s="398" t="s">
        <v>577</v>
      </c>
      <c r="D1654" s="266"/>
      <c r="E1654" s="266"/>
      <c r="F1654" s="267"/>
      <c r="G1654" s="220"/>
      <c r="H1654" s="220"/>
      <c r="I1654" s="220"/>
      <c r="J1654" s="220"/>
      <c r="K1654" s="220"/>
      <c r="L1654" s="220"/>
      <c r="M1654" s="220"/>
      <c r="N1654" s="220"/>
      <c r="O1654" s="220"/>
      <c r="P1654" s="220"/>
      <c r="Q1654" s="220"/>
      <c r="R1654" s="220"/>
      <c r="S1654" s="220"/>
      <c r="T1654" s="220"/>
      <c r="U1654" s="220"/>
      <c r="V1654" s="220"/>
      <c r="W1654" s="220"/>
      <c r="X1654" s="220"/>
      <c r="Y1654" s="220"/>
      <c r="Z1654" s="220"/>
      <c r="AA1654" s="220"/>
      <c r="AB1654" s="220"/>
      <c r="AC1654" s="220"/>
      <c r="AD1654" s="220"/>
    </row>
    <row r="1655" spans="1:30" ht="15" customHeight="1">
      <c r="A1655" s="109"/>
      <c r="B1655" s="109"/>
      <c r="C1655" s="398" t="s">
        <v>579</v>
      </c>
      <c r="D1655" s="266"/>
      <c r="E1655" s="266"/>
      <c r="F1655" s="267"/>
      <c r="G1655" s="220"/>
      <c r="H1655" s="220"/>
      <c r="I1655" s="220"/>
      <c r="J1655" s="220"/>
      <c r="K1655" s="220"/>
      <c r="L1655" s="220"/>
      <c r="M1655" s="220"/>
      <c r="N1655" s="220"/>
      <c r="O1655" s="220"/>
      <c r="P1655" s="220"/>
      <c r="Q1655" s="220"/>
      <c r="R1655" s="220"/>
      <c r="S1655" s="220"/>
      <c r="T1655" s="220"/>
      <c r="U1655" s="220"/>
      <c r="V1655" s="220"/>
      <c r="W1655" s="220"/>
      <c r="X1655" s="220"/>
      <c r="Y1655" s="220"/>
      <c r="Z1655" s="220"/>
      <c r="AA1655" s="220"/>
      <c r="AB1655" s="220"/>
      <c r="AC1655" s="220"/>
      <c r="AD1655" s="220"/>
    </row>
    <row r="1656" spans="1:30" ht="15" customHeight="1">
      <c r="A1656" s="109"/>
      <c r="B1656" s="109"/>
      <c r="C1656" s="398" t="s">
        <v>583</v>
      </c>
      <c r="D1656" s="266"/>
      <c r="E1656" s="266"/>
      <c r="F1656" s="267"/>
      <c r="G1656" s="220"/>
      <c r="H1656" s="220"/>
      <c r="I1656" s="220"/>
      <c r="J1656" s="220"/>
      <c r="K1656" s="220"/>
      <c r="L1656" s="220"/>
      <c r="M1656" s="220"/>
      <c r="N1656" s="220"/>
      <c r="O1656" s="220"/>
      <c r="P1656" s="220"/>
      <c r="Q1656" s="220"/>
      <c r="R1656" s="220"/>
      <c r="S1656" s="220"/>
      <c r="T1656" s="220"/>
      <c r="U1656" s="220"/>
      <c r="V1656" s="220"/>
      <c r="W1656" s="220"/>
      <c r="X1656" s="220"/>
      <c r="Y1656" s="220"/>
      <c r="Z1656" s="220"/>
      <c r="AA1656" s="220"/>
      <c r="AB1656" s="220"/>
      <c r="AC1656" s="220"/>
      <c r="AD1656" s="220"/>
    </row>
    <row r="1657" spans="1:30" ht="15" customHeight="1">
      <c r="A1657" s="87"/>
      <c r="B1657" s="87"/>
      <c r="C1657" s="369" t="s">
        <v>585</v>
      </c>
      <c r="D1657" s="266"/>
      <c r="E1657" s="266"/>
      <c r="F1657" s="267"/>
      <c r="G1657" s="220"/>
      <c r="H1657" s="220"/>
      <c r="I1657" s="220"/>
      <c r="J1657" s="220"/>
      <c r="K1657" s="220"/>
      <c r="L1657" s="220"/>
      <c r="M1657" s="220"/>
      <c r="N1657" s="220"/>
      <c r="O1657" s="220"/>
      <c r="P1657" s="220"/>
      <c r="Q1657" s="220"/>
      <c r="R1657" s="220"/>
      <c r="S1657" s="220"/>
      <c r="T1657" s="220"/>
      <c r="U1657" s="220"/>
      <c r="V1657" s="220"/>
      <c r="W1657" s="220"/>
      <c r="X1657" s="220"/>
      <c r="Y1657" s="220"/>
      <c r="Z1657" s="220"/>
      <c r="AA1657" s="220"/>
      <c r="AB1657" s="220"/>
      <c r="AC1657" s="220"/>
      <c r="AD1657" s="220"/>
    </row>
    <row r="1658" spans="1:30" ht="15" customHeight="1">
      <c r="A1658" s="87"/>
      <c r="B1658" s="87"/>
      <c r="C1658" s="369" t="s">
        <v>587</v>
      </c>
      <c r="D1658" s="266"/>
      <c r="E1658" s="266"/>
      <c r="F1658" s="267"/>
      <c r="G1658" s="220"/>
      <c r="H1658" s="220"/>
      <c r="I1658" s="220"/>
      <c r="J1658" s="220"/>
      <c r="K1658" s="220"/>
      <c r="L1658" s="220"/>
      <c r="M1658" s="220"/>
      <c r="N1658" s="220"/>
      <c r="O1658" s="220"/>
      <c r="P1658" s="220"/>
      <c r="Q1658" s="220"/>
      <c r="R1658" s="220"/>
      <c r="S1658" s="220"/>
      <c r="T1658" s="220"/>
      <c r="U1658" s="220"/>
      <c r="V1658" s="220"/>
      <c r="W1658" s="220"/>
      <c r="X1658" s="220"/>
      <c r="Y1658" s="220"/>
      <c r="Z1658" s="220"/>
      <c r="AA1658" s="220"/>
      <c r="AB1658" s="220"/>
      <c r="AC1658" s="220"/>
      <c r="AD1658" s="220"/>
    </row>
    <row r="1659" spans="1:30" ht="15" customHeight="1">
      <c r="A1659" s="87"/>
      <c r="B1659" s="87"/>
      <c r="C1659" s="369" t="s">
        <v>589</v>
      </c>
      <c r="D1659" s="266"/>
      <c r="E1659" s="266"/>
      <c r="F1659" s="267"/>
      <c r="G1659" s="220"/>
      <c r="H1659" s="220"/>
      <c r="I1659" s="220"/>
      <c r="J1659" s="220"/>
      <c r="K1659" s="220"/>
      <c r="L1659" s="220"/>
      <c r="M1659" s="220"/>
      <c r="N1659" s="220"/>
      <c r="O1659" s="220"/>
      <c r="P1659" s="220"/>
      <c r="Q1659" s="220"/>
      <c r="R1659" s="220"/>
      <c r="S1659" s="220"/>
      <c r="T1659" s="220"/>
      <c r="U1659" s="220"/>
      <c r="V1659" s="220"/>
      <c r="W1659" s="220"/>
      <c r="X1659" s="220"/>
      <c r="Y1659" s="220"/>
      <c r="Z1659" s="220"/>
      <c r="AA1659" s="220"/>
      <c r="AB1659" s="220"/>
      <c r="AC1659" s="220"/>
      <c r="AD1659" s="220"/>
    </row>
    <row r="1660" spans="1:30" ht="15" customHeight="1">
      <c r="A1660" s="87"/>
      <c r="B1660" s="87"/>
      <c r="C1660" s="369" t="s">
        <v>591</v>
      </c>
      <c r="D1660" s="266"/>
      <c r="E1660" s="266"/>
      <c r="F1660" s="267"/>
      <c r="G1660" s="220"/>
      <c r="H1660" s="220"/>
      <c r="I1660" s="220"/>
      <c r="J1660" s="220"/>
      <c r="K1660" s="220"/>
      <c r="L1660" s="220"/>
      <c r="M1660" s="220"/>
      <c r="N1660" s="220"/>
      <c r="O1660" s="220"/>
      <c r="P1660" s="220"/>
      <c r="Q1660" s="220"/>
      <c r="R1660" s="220"/>
      <c r="S1660" s="220"/>
      <c r="T1660" s="220"/>
      <c r="U1660" s="220"/>
      <c r="V1660" s="220"/>
      <c r="W1660" s="220"/>
      <c r="X1660" s="220"/>
      <c r="Y1660" s="220"/>
      <c r="Z1660" s="220"/>
      <c r="AA1660" s="220"/>
      <c r="AB1660" s="220"/>
      <c r="AC1660" s="220"/>
      <c r="AD1660" s="220"/>
    </row>
    <row r="1661" spans="1:30" ht="15" customHeight="1">
      <c r="A1661" s="87"/>
      <c r="B1661" s="87"/>
      <c r="C1661" s="369" t="s">
        <v>593</v>
      </c>
      <c r="D1661" s="266"/>
      <c r="E1661" s="266"/>
      <c r="F1661" s="267"/>
      <c r="G1661" s="220"/>
      <c r="H1661" s="220"/>
      <c r="I1661" s="220"/>
      <c r="J1661" s="220"/>
      <c r="K1661" s="220"/>
      <c r="L1661" s="220"/>
      <c r="M1661" s="220"/>
      <c r="N1661" s="220"/>
      <c r="O1661" s="220"/>
      <c r="P1661" s="220"/>
      <c r="Q1661" s="220"/>
      <c r="R1661" s="220"/>
      <c r="S1661" s="220"/>
      <c r="T1661" s="220"/>
      <c r="U1661" s="220"/>
      <c r="V1661" s="220"/>
      <c r="W1661" s="220"/>
      <c r="X1661" s="220"/>
      <c r="Y1661" s="220"/>
      <c r="Z1661" s="220"/>
      <c r="AA1661" s="220"/>
      <c r="AB1661" s="220"/>
      <c r="AC1661" s="220"/>
      <c r="AD1661" s="220"/>
    </row>
    <row r="1662" spans="1:30" ht="15" customHeight="1">
      <c r="A1662" s="87"/>
      <c r="B1662" s="87"/>
      <c r="C1662" s="369" t="s">
        <v>595</v>
      </c>
      <c r="D1662" s="266"/>
      <c r="E1662" s="266"/>
      <c r="F1662" s="267"/>
      <c r="G1662" s="220"/>
      <c r="H1662" s="220"/>
      <c r="I1662" s="220"/>
      <c r="J1662" s="220"/>
      <c r="K1662" s="220"/>
      <c r="L1662" s="220"/>
      <c r="M1662" s="220"/>
      <c r="N1662" s="220"/>
      <c r="O1662" s="220"/>
      <c r="P1662" s="220"/>
      <c r="Q1662" s="220"/>
      <c r="R1662" s="220"/>
      <c r="S1662" s="220"/>
      <c r="T1662" s="220"/>
      <c r="U1662" s="220"/>
      <c r="V1662" s="220"/>
      <c r="W1662" s="220"/>
      <c r="X1662" s="220"/>
      <c r="Y1662" s="220"/>
      <c r="Z1662" s="220"/>
      <c r="AA1662" s="220"/>
      <c r="AB1662" s="220"/>
      <c r="AC1662" s="220"/>
      <c r="AD1662" s="220"/>
    </row>
    <row r="1663" spans="1:30" ht="15" customHeight="1">
      <c r="A1663" s="87"/>
      <c r="B1663" s="87"/>
      <c r="C1663" s="369" t="s">
        <v>597</v>
      </c>
      <c r="D1663" s="266"/>
      <c r="E1663" s="266"/>
      <c r="F1663" s="267"/>
      <c r="G1663" s="220"/>
      <c r="H1663" s="220"/>
      <c r="I1663" s="220"/>
      <c r="J1663" s="220"/>
      <c r="K1663" s="220"/>
      <c r="L1663" s="220"/>
      <c r="M1663" s="220"/>
      <c r="N1663" s="220"/>
      <c r="O1663" s="220"/>
      <c r="P1663" s="220"/>
      <c r="Q1663" s="220"/>
      <c r="R1663" s="220"/>
      <c r="S1663" s="220"/>
      <c r="T1663" s="220"/>
      <c r="U1663" s="220"/>
      <c r="V1663" s="220"/>
      <c r="W1663" s="220"/>
      <c r="X1663" s="220"/>
      <c r="Y1663" s="220"/>
      <c r="Z1663" s="220"/>
      <c r="AA1663" s="220"/>
      <c r="AB1663" s="220"/>
      <c r="AC1663" s="220"/>
      <c r="AD1663" s="220"/>
    </row>
    <row r="1664" spans="1:30" ht="15" customHeight="1">
      <c r="A1664" s="109"/>
      <c r="B1664" s="109"/>
      <c r="C1664" s="398" t="s">
        <v>598</v>
      </c>
      <c r="D1664" s="266"/>
      <c r="E1664" s="266"/>
      <c r="F1664" s="267"/>
      <c r="G1664" s="220"/>
      <c r="H1664" s="220"/>
      <c r="I1664" s="220"/>
      <c r="J1664" s="220"/>
      <c r="K1664" s="220"/>
      <c r="L1664" s="220"/>
      <c r="M1664" s="220"/>
      <c r="N1664" s="220"/>
      <c r="O1664" s="220"/>
      <c r="P1664" s="220"/>
      <c r="Q1664" s="220"/>
      <c r="R1664" s="220"/>
      <c r="S1664" s="220"/>
      <c r="T1664" s="220"/>
      <c r="U1664" s="220"/>
      <c r="V1664" s="220"/>
      <c r="W1664" s="220"/>
      <c r="X1664" s="220"/>
      <c r="Y1664" s="220"/>
      <c r="Z1664" s="220"/>
      <c r="AA1664" s="220"/>
      <c r="AB1664" s="220"/>
      <c r="AC1664" s="220"/>
      <c r="AD1664" s="220"/>
    </row>
    <row r="1665" spans="1:30" ht="15" customHeight="1">
      <c r="A1665" s="87"/>
      <c r="B1665" s="87"/>
      <c r="C1665" s="369" t="s">
        <v>600</v>
      </c>
      <c r="D1665" s="266"/>
      <c r="E1665" s="266"/>
      <c r="F1665" s="267"/>
      <c r="G1665" s="220"/>
      <c r="H1665" s="220"/>
      <c r="I1665" s="220"/>
      <c r="J1665" s="220"/>
      <c r="K1665" s="220"/>
      <c r="L1665" s="220"/>
      <c r="M1665" s="220"/>
      <c r="N1665" s="220"/>
      <c r="O1665" s="220"/>
      <c r="P1665" s="220"/>
      <c r="Q1665" s="220"/>
      <c r="R1665" s="220"/>
      <c r="S1665" s="220"/>
      <c r="T1665" s="220"/>
      <c r="U1665" s="220"/>
      <c r="V1665" s="220"/>
      <c r="W1665" s="220"/>
      <c r="X1665" s="220"/>
      <c r="Y1665" s="220"/>
      <c r="Z1665" s="220"/>
      <c r="AA1665" s="220"/>
      <c r="AB1665" s="220"/>
      <c r="AC1665" s="220"/>
      <c r="AD1665" s="220"/>
    </row>
    <row r="1666" spans="1:30" ht="15" customHeight="1">
      <c r="A1666" s="87"/>
      <c r="B1666" s="87"/>
      <c r="C1666" s="369" t="s">
        <v>602</v>
      </c>
      <c r="D1666" s="266"/>
      <c r="E1666" s="266"/>
      <c r="F1666" s="267"/>
      <c r="G1666" s="220"/>
      <c r="H1666" s="220"/>
      <c r="I1666" s="220"/>
      <c r="J1666" s="220"/>
      <c r="K1666" s="220"/>
      <c r="L1666" s="220"/>
      <c r="M1666" s="220"/>
      <c r="N1666" s="220"/>
      <c r="O1666" s="220"/>
      <c r="P1666" s="220"/>
      <c r="Q1666" s="220"/>
      <c r="R1666" s="220"/>
      <c r="S1666" s="220"/>
      <c r="T1666" s="220"/>
      <c r="U1666" s="220"/>
      <c r="V1666" s="220"/>
      <c r="W1666" s="220"/>
      <c r="X1666" s="220"/>
      <c r="Y1666" s="220"/>
      <c r="Z1666" s="220"/>
      <c r="AA1666" s="220"/>
      <c r="AB1666" s="220"/>
      <c r="AC1666" s="220"/>
      <c r="AD1666" s="220"/>
    </row>
    <row r="1667" spans="1:30" ht="15" customHeight="1">
      <c r="A1667" s="87"/>
      <c r="B1667" s="87"/>
      <c r="C1667" s="369" t="s">
        <v>604</v>
      </c>
      <c r="D1667" s="266"/>
      <c r="E1667" s="266"/>
      <c r="F1667" s="267"/>
      <c r="G1667" s="220"/>
      <c r="H1667" s="220"/>
      <c r="I1667" s="220"/>
      <c r="J1667" s="220"/>
      <c r="K1667" s="220"/>
      <c r="L1667" s="220"/>
      <c r="M1667" s="220"/>
      <c r="N1667" s="220"/>
      <c r="O1667" s="220"/>
      <c r="P1667" s="220"/>
      <c r="Q1667" s="220"/>
      <c r="R1667" s="220"/>
      <c r="S1667" s="220"/>
      <c r="T1667" s="220"/>
      <c r="U1667" s="220"/>
      <c r="V1667" s="220"/>
      <c r="W1667" s="220"/>
      <c r="X1667" s="220"/>
      <c r="Y1667" s="220"/>
      <c r="Z1667" s="220"/>
      <c r="AA1667" s="220"/>
      <c r="AB1667" s="220"/>
      <c r="AC1667" s="220"/>
      <c r="AD1667" s="220"/>
    </row>
    <row r="1668" spans="1:30" ht="15" customHeight="1">
      <c r="A1668" s="87"/>
      <c r="B1668" s="87"/>
      <c r="C1668" s="369" t="s">
        <v>606</v>
      </c>
      <c r="D1668" s="266"/>
      <c r="E1668" s="266"/>
      <c r="F1668" s="267"/>
      <c r="G1668" s="220"/>
      <c r="H1668" s="220"/>
      <c r="I1668" s="220"/>
      <c r="J1668" s="220"/>
      <c r="K1668" s="220"/>
      <c r="L1668" s="220"/>
      <c r="M1668" s="220"/>
      <c r="N1668" s="220"/>
      <c r="O1668" s="220"/>
      <c r="P1668" s="220"/>
      <c r="Q1668" s="220"/>
      <c r="R1668" s="220"/>
      <c r="S1668" s="220"/>
      <c r="T1668" s="220"/>
      <c r="U1668" s="220"/>
      <c r="V1668" s="220"/>
      <c r="W1668" s="220"/>
      <c r="X1668" s="220"/>
      <c r="Y1668" s="220"/>
      <c r="Z1668" s="220"/>
      <c r="AA1668" s="220"/>
      <c r="AB1668" s="220"/>
      <c r="AC1668" s="220"/>
      <c r="AD1668" s="220"/>
    </row>
    <row r="1669" spans="1:30" ht="15" customHeight="1">
      <c r="A1669" s="87"/>
      <c r="B1669" s="87"/>
      <c r="C1669" s="369" t="s">
        <v>608</v>
      </c>
      <c r="D1669" s="266"/>
      <c r="E1669" s="266"/>
      <c r="F1669" s="267"/>
      <c r="G1669" s="220"/>
      <c r="H1669" s="220"/>
      <c r="I1669" s="220"/>
      <c r="J1669" s="220"/>
      <c r="K1669" s="220"/>
      <c r="L1669" s="220"/>
      <c r="M1669" s="220"/>
      <c r="N1669" s="220"/>
      <c r="O1669" s="220"/>
      <c r="P1669" s="220"/>
      <c r="Q1669" s="220"/>
      <c r="R1669" s="220"/>
      <c r="S1669" s="220"/>
      <c r="T1669" s="220"/>
      <c r="U1669" s="220"/>
      <c r="V1669" s="220"/>
      <c r="W1669" s="220"/>
      <c r="X1669" s="220"/>
      <c r="Y1669" s="220"/>
      <c r="Z1669" s="220"/>
      <c r="AA1669" s="220"/>
      <c r="AB1669" s="220"/>
      <c r="AC1669" s="220"/>
      <c r="AD1669" s="220"/>
    </row>
    <row r="1670" spans="1:30" ht="15" customHeight="1">
      <c r="A1670" s="109"/>
      <c r="B1670" s="109"/>
      <c r="C1670" s="398" t="s">
        <v>609</v>
      </c>
      <c r="D1670" s="266"/>
      <c r="E1670" s="266"/>
      <c r="F1670" s="267"/>
      <c r="G1670" s="220"/>
      <c r="H1670" s="220"/>
      <c r="I1670" s="220"/>
      <c r="J1670" s="220"/>
      <c r="K1670" s="220"/>
      <c r="L1670" s="220"/>
      <c r="M1670" s="220"/>
      <c r="N1670" s="220"/>
      <c r="O1670" s="220"/>
      <c r="P1670" s="220"/>
      <c r="Q1670" s="220"/>
      <c r="R1670" s="220"/>
      <c r="S1670" s="220"/>
      <c r="T1670" s="220"/>
      <c r="U1670" s="220"/>
      <c r="V1670" s="220"/>
      <c r="W1670" s="220"/>
      <c r="X1670" s="220"/>
      <c r="Y1670" s="220"/>
      <c r="Z1670" s="220"/>
      <c r="AA1670" s="220"/>
      <c r="AB1670" s="220"/>
      <c r="AC1670" s="220"/>
      <c r="AD1670" s="220"/>
    </row>
    <row r="1671" spans="1:30" ht="15" customHeight="1">
      <c r="A1671" s="109"/>
      <c r="B1671" s="109"/>
      <c r="C1671" s="398" t="s">
        <v>611</v>
      </c>
      <c r="D1671" s="266"/>
      <c r="E1671" s="266"/>
      <c r="F1671" s="267"/>
      <c r="G1671" s="220"/>
      <c r="H1671" s="220"/>
      <c r="I1671" s="220"/>
      <c r="J1671" s="220"/>
      <c r="K1671" s="220"/>
      <c r="L1671" s="220"/>
      <c r="M1671" s="220"/>
      <c r="N1671" s="220"/>
      <c r="O1671" s="220"/>
      <c r="P1671" s="220"/>
      <c r="Q1671" s="220"/>
      <c r="R1671" s="220"/>
      <c r="S1671" s="220"/>
      <c r="T1671" s="220"/>
      <c r="U1671" s="220"/>
      <c r="V1671" s="220"/>
      <c r="W1671" s="220"/>
      <c r="X1671" s="220"/>
      <c r="Y1671" s="220"/>
      <c r="Z1671" s="220"/>
      <c r="AA1671" s="220"/>
      <c r="AB1671" s="220"/>
      <c r="AC1671" s="220"/>
      <c r="AD1671" s="220"/>
    </row>
    <row r="1672" spans="1:30" ht="15" customHeight="1">
      <c r="A1672" s="109"/>
      <c r="B1672" s="109"/>
      <c r="C1672" s="398" t="s">
        <v>613</v>
      </c>
      <c r="D1672" s="266"/>
      <c r="E1672" s="266"/>
      <c r="F1672" s="267"/>
      <c r="G1672" s="220"/>
      <c r="H1672" s="220"/>
      <c r="I1672" s="220"/>
      <c r="J1672" s="220"/>
      <c r="K1672" s="220"/>
      <c r="L1672" s="220"/>
      <c r="M1672" s="220"/>
      <c r="N1672" s="220"/>
      <c r="O1672" s="220"/>
      <c r="P1672" s="220"/>
      <c r="Q1672" s="220"/>
      <c r="R1672" s="220"/>
      <c r="S1672" s="220"/>
      <c r="T1672" s="220"/>
      <c r="U1672" s="220"/>
      <c r="V1672" s="220"/>
      <c r="W1672" s="220"/>
      <c r="X1672" s="220"/>
      <c r="Y1672" s="220"/>
      <c r="Z1672" s="220"/>
      <c r="AA1672" s="220"/>
      <c r="AB1672" s="220"/>
      <c r="AC1672" s="220"/>
      <c r="AD1672" s="220"/>
    </row>
    <row r="1673" spans="1:30" ht="15" customHeight="1">
      <c r="A1673" s="109"/>
      <c r="B1673" s="109"/>
      <c r="C1673" s="398" t="s">
        <v>615</v>
      </c>
      <c r="D1673" s="266"/>
      <c r="E1673" s="266"/>
      <c r="F1673" s="267"/>
      <c r="G1673" s="220"/>
      <c r="H1673" s="220"/>
      <c r="I1673" s="220"/>
      <c r="J1673" s="220"/>
      <c r="K1673" s="220"/>
      <c r="L1673" s="220"/>
      <c r="M1673" s="220"/>
      <c r="N1673" s="220"/>
      <c r="O1673" s="220"/>
      <c r="P1673" s="220"/>
      <c r="Q1673" s="220"/>
      <c r="R1673" s="220"/>
      <c r="S1673" s="220"/>
      <c r="T1673" s="220"/>
      <c r="U1673" s="220"/>
      <c r="V1673" s="220"/>
      <c r="W1673" s="220"/>
      <c r="X1673" s="220"/>
      <c r="Y1673" s="220"/>
      <c r="Z1673" s="220"/>
      <c r="AA1673" s="220"/>
      <c r="AB1673" s="220"/>
      <c r="AC1673" s="220"/>
      <c r="AD1673" s="220"/>
    </row>
    <row r="1674" spans="1:30" ht="15" customHeight="1">
      <c r="A1674" s="109"/>
      <c r="B1674" s="109"/>
      <c r="C1674" s="398" t="s">
        <v>619</v>
      </c>
      <c r="D1674" s="266"/>
      <c r="E1674" s="266"/>
      <c r="F1674" s="267"/>
      <c r="G1674" s="220"/>
      <c r="H1674" s="220"/>
      <c r="I1674" s="220"/>
      <c r="J1674" s="220"/>
      <c r="K1674" s="220"/>
      <c r="L1674" s="220"/>
      <c r="M1674" s="220"/>
      <c r="N1674" s="220"/>
      <c r="O1674" s="220"/>
      <c r="P1674" s="220"/>
      <c r="Q1674" s="220"/>
      <c r="R1674" s="220"/>
      <c r="S1674" s="220"/>
      <c r="T1674" s="220"/>
      <c r="U1674" s="220"/>
      <c r="V1674" s="220"/>
      <c r="W1674" s="220"/>
      <c r="X1674" s="220"/>
      <c r="Y1674" s="220"/>
      <c r="Z1674" s="220"/>
      <c r="AA1674" s="220"/>
      <c r="AB1674" s="220"/>
      <c r="AC1674" s="220"/>
      <c r="AD1674" s="220"/>
    </row>
    <row r="1675" spans="1:30" ht="15" customHeight="1">
      <c r="A1675" s="87"/>
      <c r="B1675" s="87"/>
      <c r="C1675" s="369" t="s">
        <v>621</v>
      </c>
      <c r="D1675" s="266"/>
      <c r="E1675" s="266"/>
      <c r="F1675" s="267"/>
      <c r="G1675" s="220"/>
      <c r="H1675" s="220"/>
      <c r="I1675" s="220"/>
      <c r="J1675" s="220"/>
      <c r="K1675" s="220"/>
      <c r="L1675" s="220"/>
      <c r="M1675" s="220"/>
      <c r="N1675" s="220"/>
      <c r="O1675" s="220"/>
      <c r="P1675" s="220"/>
      <c r="Q1675" s="220"/>
      <c r="R1675" s="220"/>
      <c r="S1675" s="220"/>
      <c r="T1675" s="220"/>
      <c r="U1675" s="220"/>
      <c r="V1675" s="220"/>
      <c r="W1675" s="220"/>
      <c r="X1675" s="220"/>
      <c r="Y1675" s="220"/>
      <c r="Z1675" s="220"/>
      <c r="AA1675" s="220"/>
      <c r="AB1675" s="220"/>
      <c r="AC1675" s="220"/>
      <c r="AD1675" s="220"/>
    </row>
    <row r="1676" spans="1:30" ht="15" customHeight="1">
      <c r="A1676" s="87"/>
      <c r="B1676" s="87"/>
      <c r="C1676" s="369" t="s">
        <v>623</v>
      </c>
      <c r="D1676" s="266"/>
      <c r="E1676" s="266"/>
      <c r="F1676" s="267"/>
      <c r="G1676" s="220"/>
      <c r="H1676" s="220"/>
      <c r="I1676" s="220"/>
      <c r="J1676" s="220"/>
      <c r="K1676" s="220"/>
      <c r="L1676" s="220"/>
      <c r="M1676" s="220"/>
      <c r="N1676" s="220"/>
      <c r="O1676" s="220"/>
      <c r="P1676" s="220"/>
      <c r="Q1676" s="220"/>
      <c r="R1676" s="220"/>
      <c r="S1676" s="220"/>
      <c r="T1676" s="220"/>
      <c r="U1676" s="220"/>
      <c r="V1676" s="220"/>
      <c r="W1676" s="220"/>
      <c r="X1676" s="220"/>
      <c r="Y1676" s="220"/>
      <c r="Z1676" s="220"/>
      <c r="AA1676" s="220"/>
      <c r="AB1676" s="220"/>
      <c r="AC1676" s="220"/>
      <c r="AD1676" s="220"/>
    </row>
    <row r="1677" spans="1:30" ht="15" customHeight="1">
      <c r="A1677" s="87"/>
      <c r="B1677" s="87"/>
      <c r="C1677" s="369" t="s">
        <v>625</v>
      </c>
      <c r="D1677" s="266"/>
      <c r="E1677" s="266"/>
      <c r="F1677" s="267"/>
      <c r="G1677" s="220"/>
      <c r="H1677" s="220"/>
      <c r="I1677" s="220"/>
      <c r="J1677" s="220"/>
      <c r="K1677" s="220"/>
      <c r="L1677" s="220"/>
      <c r="M1677" s="220"/>
      <c r="N1677" s="220"/>
      <c r="O1677" s="220"/>
      <c r="P1677" s="220"/>
      <c r="Q1677" s="220"/>
      <c r="R1677" s="220"/>
      <c r="S1677" s="220"/>
      <c r="T1677" s="220"/>
      <c r="U1677" s="220"/>
      <c r="V1677" s="220"/>
      <c r="W1677" s="220"/>
      <c r="X1677" s="220"/>
      <c r="Y1677" s="220"/>
      <c r="Z1677" s="220"/>
      <c r="AA1677" s="220"/>
      <c r="AB1677" s="220"/>
      <c r="AC1677" s="220"/>
      <c r="AD1677" s="220"/>
    </row>
    <row r="1678" spans="1:30" ht="15" customHeight="1">
      <c r="A1678" s="87"/>
      <c r="B1678" s="87"/>
      <c r="C1678" s="369" t="s">
        <v>627</v>
      </c>
      <c r="D1678" s="266"/>
      <c r="E1678" s="266"/>
      <c r="F1678" s="267"/>
      <c r="G1678" s="220"/>
      <c r="H1678" s="220"/>
      <c r="I1678" s="220"/>
      <c r="J1678" s="220"/>
      <c r="K1678" s="220"/>
      <c r="L1678" s="220"/>
      <c r="M1678" s="220"/>
      <c r="N1678" s="220"/>
      <c r="O1678" s="220"/>
      <c r="P1678" s="220"/>
      <c r="Q1678" s="220"/>
      <c r="R1678" s="220"/>
      <c r="S1678" s="220"/>
      <c r="T1678" s="220"/>
      <c r="U1678" s="220"/>
      <c r="V1678" s="220"/>
      <c r="W1678" s="220"/>
      <c r="X1678" s="220"/>
      <c r="Y1678" s="220"/>
      <c r="Z1678" s="220"/>
      <c r="AA1678" s="220"/>
      <c r="AB1678" s="220"/>
      <c r="AC1678" s="220"/>
      <c r="AD1678" s="220"/>
    </row>
    <row r="1679" spans="1:30" ht="15" customHeight="1">
      <c r="A1679" s="87"/>
      <c r="B1679" s="87"/>
      <c r="C1679" s="369" t="s">
        <v>629</v>
      </c>
      <c r="D1679" s="266"/>
      <c r="E1679" s="266"/>
      <c r="F1679" s="267"/>
      <c r="G1679" s="220"/>
      <c r="H1679" s="220"/>
      <c r="I1679" s="220"/>
      <c r="J1679" s="220"/>
      <c r="K1679" s="220"/>
      <c r="L1679" s="220"/>
      <c r="M1679" s="220"/>
      <c r="N1679" s="220"/>
      <c r="O1679" s="220"/>
      <c r="P1679" s="220"/>
      <c r="Q1679" s="220"/>
      <c r="R1679" s="220"/>
      <c r="S1679" s="220"/>
      <c r="T1679" s="220"/>
      <c r="U1679" s="220"/>
      <c r="V1679" s="220"/>
      <c r="W1679" s="220"/>
      <c r="X1679" s="220"/>
      <c r="Y1679" s="220"/>
      <c r="Z1679" s="220"/>
      <c r="AA1679" s="220"/>
      <c r="AB1679" s="220"/>
      <c r="AC1679" s="220"/>
      <c r="AD1679" s="220"/>
    </row>
    <row r="1680" spans="1:30" ht="15" customHeight="1">
      <c r="A1680" s="87"/>
      <c r="B1680" s="87"/>
      <c r="C1680" s="369" t="s">
        <v>631</v>
      </c>
      <c r="D1680" s="266"/>
      <c r="E1680" s="266"/>
      <c r="F1680" s="267"/>
      <c r="G1680" s="220"/>
      <c r="H1680" s="220"/>
      <c r="I1680" s="220"/>
      <c r="J1680" s="220"/>
      <c r="K1680" s="220"/>
      <c r="L1680" s="220"/>
      <c r="M1680" s="220"/>
      <c r="N1680" s="220"/>
      <c r="O1680" s="220"/>
      <c r="P1680" s="220"/>
      <c r="Q1680" s="220"/>
      <c r="R1680" s="220"/>
      <c r="S1680" s="220"/>
      <c r="T1680" s="220"/>
      <c r="U1680" s="220"/>
      <c r="V1680" s="220"/>
      <c r="W1680" s="220"/>
      <c r="X1680" s="220"/>
      <c r="Y1680" s="220"/>
      <c r="Z1680" s="220"/>
      <c r="AA1680" s="220"/>
      <c r="AB1680" s="220"/>
      <c r="AC1680" s="220"/>
      <c r="AD1680" s="220"/>
    </row>
    <row r="1681" spans="1:30" ht="15" customHeight="1">
      <c r="A1681" s="109"/>
      <c r="B1681" s="109"/>
      <c r="C1681" s="398" t="s">
        <v>632</v>
      </c>
      <c r="D1681" s="266"/>
      <c r="E1681" s="266"/>
      <c r="F1681" s="267"/>
      <c r="G1681" s="220"/>
      <c r="H1681" s="220"/>
      <c r="I1681" s="220"/>
      <c r="J1681" s="220"/>
      <c r="K1681" s="220"/>
      <c r="L1681" s="220"/>
      <c r="M1681" s="220"/>
      <c r="N1681" s="220"/>
      <c r="O1681" s="220"/>
      <c r="P1681" s="220"/>
      <c r="Q1681" s="220"/>
      <c r="R1681" s="220"/>
      <c r="S1681" s="220"/>
      <c r="T1681" s="220"/>
      <c r="U1681" s="220"/>
      <c r="V1681" s="220"/>
      <c r="W1681" s="220"/>
      <c r="X1681" s="220"/>
      <c r="Y1681" s="220"/>
      <c r="Z1681" s="220"/>
      <c r="AA1681" s="220"/>
      <c r="AB1681" s="220"/>
      <c r="AC1681" s="220"/>
      <c r="AD1681" s="220"/>
    </row>
    <row r="1682" spans="1:30" ht="15" customHeight="1">
      <c r="A1682" s="87"/>
      <c r="B1682" s="87"/>
      <c r="C1682" s="369" t="s">
        <v>634</v>
      </c>
      <c r="D1682" s="266"/>
      <c r="E1682" s="266"/>
      <c r="F1682" s="267"/>
      <c r="G1682" s="220"/>
      <c r="H1682" s="220"/>
      <c r="I1682" s="220"/>
      <c r="J1682" s="220"/>
      <c r="K1682" s="220"/>
      <c r="L1682" s="220"/>
      <c r="M1682" s="220"/>
      <c r="N1682" s="220"/>
      <c r="O1682" s="220"/>
      <c r="P1682" s="220"/>
      <c r="Q1682" s="220"/>
      <c r="R1682" s="220"/>
      <c r="S1682" s="220"/>
      <c r="T1682" s="220"/>
      <c r="U1682" s="220"/>
      <c r="V1682" s="220"/>
      <c r="W1682" s="220"/>
      <c r="X1682" s="220"/>
      <c r="Y1682" s="220"/>
      <c r="Z1682" s="220"/>
      <c r="AA1682" s="220"/>
      <c r="AB1682" s="220"/>
      <c r="AC1682" s="220"/>
      <c r="AD1682" s="220"/>
    </row>
    <row r="1683" spans="1:30" ht="15" customHeight="1">
      <c r="A1683" s="87"/>
      <c r="B1683" s="87"/>
      <c r="C1683" s="369" t="s">
        <v>636</v>
      </c>
      <c r="D1683" s="266"/>
      <c r="E1683" s="266"/>
      <c r="F1683" s="267"/>
      <c r="G1683" s="220"/>
      <c r="H1683" s="220"/>
      <c r="I1683" s="220"/>
      <c r="J1683" s="220"/>
      <c r="K1683" s="220"/>
      <c r="L1683" s="220"/>
      <c r="M1683" s="220"/>
      <c r="N1683" s="220"/>
      <c r="O1683" s="220"/>
      <c r="P1683" s="220"/>
      <c r="Q1683" s="220"/>
      <c r="R1683" s="220"/>
      <c r="S1683" s="220"/>
      <c r="T1683" s="220"/>
      <c r="U1683" s="220"/>
      <c r="V1683" s="220"/>
      <c r="W1683" s="220"/>
      <c r="X1683" s="220"/>
      <c r="Y1683" s="220"/>
      <c r="Z1683" s="220"/>
      <c r="AA1683" s="220"/>
      <c r="AB1683" s="220"/>
      <c r="AC1683" s="220"/>
      <c r="AD1683" s="220"/>
    </row>
    <row r="1684" spans="1:30" ht="15" customHeight="1">
      <c r="A1684" s="87"/>
      <c r="B1684" s="87"/>
      <c r="C1684" s="369" t="s">
        <v>638</v>
      </c>
      <c r="D1684" s="266"/>
      <c r="E1684" s="266"/>
      <c r="F1684" s="267"/>
      <c r="G1684" s="220"/>
      <c r="H1684" s="220"/>
      <c r="I1684" s="220"/>
      <c r="J1684" s="220"/>
      <c r="K1684" s="220"/>
      <c r="L1684" s="220"/>
      <c r="M1684" s="220"/>
      <c r="N1684" s="220"/>
      <c r="O1684" s="220"/>
      <c r="P1684" s="220"/>
      <c r="Q1684" s="220"/>
      <c r="R1684" s="220"/>
      <c r="S1684" s="220"/>
      <c r="T1684" s="220"/>
      <c r="U1684" s="220"/>
      <c r="V1684" s="220"/>
      <c r="W1684" s="220"/>
      <c r="X1684" s="220"/>
      <c r="Y1684" s="220"/>
      <c r="Z1684" s="220"/>
      <c r="AA1684" s="220"/>
      <c r="AB1684" s="220"/>
      <c r="AC1684" s="220"/>
      <c r="AD1684" s="220"/>
    </row>
    <row r="1685" spans="1:30" ht="15" customHeight="1">
      <c r="A1685" s="87"/>
      <c r="B1685" s="87"/>
      <c r="C1685" s="369" t="s">
        <v>640</v>
      </c>
      <c r="D1685" s="266"/>
      <c r="E1685" s="266"/>
      <c r="F1685" s="267"/>
      <c r="G1685" s="220"/>
      <c r="H1685" s="220"/>
      <c r="I1685" s="220"/>
      <c r="J1685" s="220"/>
      <c r="K1685" s="220"/>
      <c r="L1685" s="220"/>
      <c r="M1685" s="220"/>
      <c r="N1685" s="220"/>
      <c r="O1685" s="220"/>
      <c r="P1685" s="220"/>
      <c r="Q1685" s="220"/>
      <c r="R1685" s="220"/>
      <c r="S1685" s="220"/>
      <c r="T1685" s="220"/>
      <c r="U1685" s="220"/>
      <c r="V1685" s="220"/>
      <c r="W1685" s="220"/>
      <c r="X1685" s="220"/>
      <c r="Y1685" s="220"/>
      <c r="Z1685" s="220"/>
      <c r="AA1685" s="220"/>
      <c r="AB1685" s="220"/>
      <c r="AC1685" s="220"/>
      <c r="AD1685" s="220"/>
    </row>
    <row r="1686" spans="1:30" ht="15" customHeight="1">
      <c r="A1686" s="87"/>
      <c r="B1686" s="87"/>
      <c r="C1686" s="369" t="s">
        <v>642</v>
      </c>
      <c r="D1686" s="266"/>
      <c r="E1686" s="266"/>
      <c r="F1686" s="267"/>
      <c r="G1686" s="220"/>
      <c r="H1686" s="220"/>
      <c r="I1686" s="220"/>
      <c r="J1686" s="220"/>
      <c r="K1686" s="220"/>
      <c r="L1686" s="220"/>
      <c r="M1686" s="220"/>
      <c r="N1686" s="220"/>
      <c r="O1686" s="220"/>
      <c r="P1686" s="220"/>
      <c r="Q1686" s="220"/>
      <c r="R1686" s="220"/>
      <c r="S1686" s="220"/>
      <c r="T1686" s="220"/>
      <c r="U1686" s="220"/>
      <c r="V1686" s="220"/>
      <c r="W1686" s="220"/>
      <c r="X1686" s="220"/>
      <c r="Y1686" s="220"/>
      <c r="Z1686" s="220"/>
      <c r="AA1686" s="220"/>
      <c r="AB1686" s="220"/>
      <c r="AC1686" s="220"/>
      <c r="AD1686" s="220"/>
    </row>
    <row r="1687" spans="1:30" ht="15" customHeight="1">
      <c r="A1687" s="87"/>
      <c r="B1687" s="87"/>
      <c r="C1687" s="369" t="s">
        <v>644</v>
      </c>
      <c r="D1687" s="266"/>
      <c r="E1687" s="266"/>
      <c r="F1687" s="267"/>
      <c r="G1687" s="220"/>
      <c r="H1687" s="220"/>
      <c r="I1687" s="220"/>
      <c r="J1687" s="220"/>
      <c r="K1687" s="220"/>
      <c r="L1687" s="220"/>
      <c r="M1687" s="220"/>
      <c r="N1687" s="220"/>
      <c r="O1687" s="220"/>
      <c r="P1687" s="220"/>
      <c r="Q1687" s="220"/>
      <c r="R1687" s="220"/>
      <c r="S1687" s="220"/>
      <c r="T1687" s="220"/>
      <c r="U1687" s="220"/>
      <c r="V1687" s="220"/>
      <c r="W1687" s="220"/>
      <c r="X1687" s="220"/>
      <c r="Y1687" s="220"/>
      <c r="Z1687" s="220"/>
      <c r="AA1687" s="220"/>
      <c r="AB1687" s="220"/>
      <c r="AC1687" s="220"/>
      <c r="AD1687" s="220"/>
    </row>
    <row r="1688" spans="1:30" ht="15" customHeight="1">
      <c r="A1688" s="87"/>
      <c r="B1688" s="87"/>
      <c r="C1688" s="369" t="s">
        <v>646</v>
      </c>
      <c r="D1688" s="266"/>
      <c r="E1688" s="266"/>
      <c r="F1688" s="267"/>
      <c r="G1688" s="220"/>
      <c r="H1688" s="220"/>
      <c r="I1688" s="220"/>
      <c r="J1688" s="220"/>
      <c r="K1688" s="220"/>
      <c r="L1688" s="220"/>
      <c r="M1688" s="220"/>
      <c r="N1688" s="220"/>
      <c r="O1688" s="220"/>
      <c r="P1688" s="220"/>
      <c r="Q1688" s="220"/>
      <c r="R1688" s="220"/>
      <c r="S1688" s="220"/>
      <c r="T1688" s="220"/>
      <c r="U1688" s="220"/>
      <c r="V1688" s="220"/>
      <c r="W1688" s="220"/>
      <c r="X1688" s="220"/>
      <c r="Y1688" s="220"/>
      <c r="Z1688" s="220"/>
      <c r="AA1688" s="220"/>
      <c r="AB1688" s="220"/>
      <c r="AC1688" s="220"/>
      <c r="AD1688" s="220"/>
    </row>
    <row r="1689" spans="1:30" ht="15" customHeight="1">
      <c r="A1689" s="87"/>
      <c r="B1689" s="87"/>
      <c r="C1689" s="369" t="s">
        <v>648</v>
      </c>
      <c r="D1689" s="266"/>
      <c r="E1689" s="266"/>
      <c r="F1689" s="267"/>
      <c r="G1689" s="220"/>
      <c r="H1689" s="220"/>
      <c r="I1689" s="220"/>
      <c r="J1689" s="220"/>
      <c r="K1689" s="220"/>
      <c r="L1689" s="220"/>
      <c r="M1689" s="220"/>
      <c r="N1689" s="220"/>
      <c r="O1689" s="220"/>
      <c r="P1689" s="220"/>
      <c r="Q1689" s="220"/>
      <c r="R1689" s="220"/>
      <c r="S1689" s="220"/>
      <c r="T1689" s="220"/>
      <c r="U1689" s="220"/>
      <c r="V1689" s="220"/>
      <c r="W1689" s="220"/>
      <c r="X1689" s="220"/>
      <c r="Y1689" s="220"/>
      <c r="Z1689" s="220"/>
      <c r="AA1689" s="220"/>
      <c r="AB1689" s="220"/>
      <c r="AC1689" s="220"/>
      <c r="AD1689" s="220"/>
    </row>
    <row r="1690" spans="1:30" ht="15" customHeight="1">
      <c r="A1690" s="109"/>
      <c r="B1690" s="109"/>
      <c r="C1690" s="398" t="s">
        <v>649</v>
      </c>
      <c r="D1690" s="266"/>
      <c r="E1690" s="266"/>
      <c r="F1690" s="267"/>
      <c r="G1690" s="220"/>
      <c r="H1690" s="220"/>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row>
    <row r="1691" spans="1:30" ht="15" customHeight="1">
      <c r="A1691" s="109"/>
      <c r="B1691" s="109"/>
      <c r="C1691" s="398" t="s">
        <v>651</v>
      </c>
      <c r="D1691" s="266"/>
      <c r="E1691" s="266"/>
      <c r="F1691" s="267"/>
      <c r="G1691" s="220"/>
      <c r="H1691" s="220"/>
      <c r="I1691" s="220"/>
      <c r="J1691" s="220"/>
      <c r="K1691" s="220"/>
      <c r="L1691" s="220"/>
      <c r="M1691" s="220"/>
      <c r="N1691" s="220"/>
      <c r="O1691" s="220"/>
      <c r="P1691" s="220"/>
      <c r="Q1691" s="220"/>
      <c r="R1691" s="220"/>
      <c r="S1691" s="220"/>
      <c r="T1691" s="220"/>
      <c r="U1691" s="220"/>
      <c r="V1691" s="220"/>
      <c r="W1691" s="220"/>
      <c r="X1691" s="220"/>
      <c r="Y1691" s="220"/>
      <c r="Z1691" s="220"/>
      <c r="AA1691" s="220"/>
      <c r="AB1691" s="220"/>
      <c r="AC1691" s="220"/>
      <c r="AD1691" s="220"/>
    </row>
    <row r="1692" spans="1:30" ht="15" customHeight="1">
      <c r="A1692" s="109"/>
      <c r="B1692" s="109"/>
      <c r="C1692" s="398" t="s">
        <v>653</v>
      </c>
      <c r="D1692" s="266"/>
      <c r="E1692" s="266"/>
      <c r="F1692" s="267"/>
      <c r="G1692" s="220"/>
      <c r="H1692" s="220"/>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row>
    <row r="1693" spans="1:30" ht="15" customHeight="1">
      <c r="A1693" s="109"/>
      <c r="B1693" s="109"/>
      <c r="C1693" s="398" t="s">
        <v>655</v>
      </c>
      <c r="D1693" s="266"/>
      <c r="E1693" s="266"/>
      <c r="F1693" s="267"/>
      <c r="G1693" s="220"/>
      <c r="H1693" s="220"/>
      <c r="I1693" s="220"/>
      <c r="J1693" s="220"/>
      <c r="K1693" s="220"/>
      <c r="L1693" s="220"/>
      <c r="M1693" s="220"/>
      <c r="N1693" s="220"/>
      <c r="O1693" s="220"/>
      <c r="P1693" s="220"/>
      <c r="Q1693" s="220"/>
      <c r="R1693" s="220"/>
      <c r="S1693" s="220"/>
      <c r="T1693" s="220"/>
      <c r="U1693" s="220"/>
      <c r="V1693" s="220"/>
      <c r="W1693" s="220"/>
      <c r="X1693" s="220"/>
      <c r="Y1693" s="220"/>
      <c r="Z1693" s="220"/>
      <c r="AA1693" s="220"/>
      <c r="AB1693" s="220"/>
      <c r="AC1693" s="220"/>
      <c r="AD1693" s="220"/>
    </row>
    <row r="1694" spans="1:30" ht="15" customHeight="1">
      <c r="A1694" s="111"/>
      <c r="B1694" s="111"/>
      <c r="C1694" s="369" t="s">
        <v>657</v>
      </c>
      <c r="D1694" s="266"/>
      <c r="E1694" s="266"/>
      <c r="F1694" s="267"/>
      <c r="G1694" s="220"/>
      <c r="H1694" s="220"/>
      <c r="I1694" s="220"/>
      <c r="J1694" s="220"/>
      <c r="K1694" s="220"/>
      <c r="L1694" s="220"/>
      <c r="M1694" s="220"/>
      <c r="N1694" s="220"/>
      <c r="O1694" s="220"/>
      <c r="P1694" s="220"/>
      <c r="Q1694" s="220"/>
      <c r="R1694" s="220"/>
      <c r="S1694" s="220"/>
      <c r="T1694" s="220"/>
      <c r="U1694" s="220"/>
      <c r="V1694" s="220"/>
      <c r="W1694" s="220"/>
      <c r="X1694" s="220"/>
      <c r="Y1694" s="220"/>
      <c r="Z1694" s="220"/>
      <c r="AA1694" s="220"/>
      <c r="AB1694" s="220"/>
      <c r="AC1694" s="220"/>
      <c r="AD1694" s="220"/>
    </row>
    <row r="1695" spans="1:30" ht="15" customHeight="1">
      <c r="A1695" s="111"/>
      <c r="B1695" s="111"/>
      <c r="C1695" s="369" t="s">
        <v>659</v>
      </c>
      <c r="D1695" s="266"/>
      <c r="E1695" s="266"/>
      <c r="F1695" s="267"/>
      <c r="G1695" s="220"/>
      <c r="H1695" s="220"/>
      <c r="I1695" s="220"/>
      <c r="J1695" s="220"/>
      <c r="K1695" s="220"/>
      <c r="L1695" s="220"/>
      <c r="M1695" s="220"/>
      <c r="N1695" s="220"/>
      <c r="O1695" s="220"/>
      <c r="P1695" s="220"/>
      <c r="Q1695" s="220"/>
      <c r="R1695" s="220"/>
      <c r="S1695" s="220"/>
      <c r="T1695" s="220"/>
      <c r="U1695" s="220"/>
      <c r="V1695" s="220"/>
      <c r="W1695" s="220"/>
      <c r="X1695" s="220"/>
      <c r="Y1695" s="220"/>
      <c r="Z1695" s="220"/>
      <c r="AA1695" s="220"/>
      <c r="AB1695" s="220"/>
      <c r="AC1695" s="220"/>
      <c r="AD1695" s="220"/>
    </row>
    <row r="1696" spans="1:30" ht="15" customHeight="1">
      <c r="A1696" s="111"/>
      <c r="B1696" s="111"/>
      <c r="C1696" s="369" t="s">
        <v>661</v>
      </c>
      <c r="D1696" s="266"/>
      <c r="E1696" s="266"/>
      <c r="F1696" s="267"/>
      <c r="G1696" s="220"/>
      <c r="H1696" s="220"/>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row>
    <row r="1697" spans="1:30" ht="15" customHeight="1">
      <c r="A1697" s="111"/>
      <c r="B1697" s="111"/>
      <c r="C1697" s="369" t="s">
        <v>663</v>
      </c>
      <c r="D1697" s="266"/>
      <c r="E1697" s="266"/>
      <c r="F1697" s="267"/>
      <c r="G1697" s="220"/>
      <c r="H1697" s="220"/>
      <c r="I1697" s="220"/>
      <c r="J1697" s="220"/>
      <c r="K1697" s="220"/>
      <c r="L1697" s="220"/>
      <c r="M1697" s="220"/>
      <c r="N1697" s="220"/>
      <c r="O1697" s="220"/>
      <c r="P1697" s="220"/>
      <c r="Q1697" s="220"/>
      <c r="R1697" s="220"/>
      <c r="S1697" s="220"/>
      <c r="T1697" s="220"/>
      <c r="U1697" s="220"/>
      <c r="V1697" s="220"/>
      <c r="W1697" s="220"/>
      <c r="X1697" s="220"/>
      <c r="Y1697" s="220"/>
      <c r="Z1697" s="220"/>
      <c r="AA1697" s="220"/>
      <c r="AB1697" s="220"/>
      <c r="AC1697" s="220"/>
      <c r="AD1697" s="220"/>
    </row>
    <row r="1698" spans="1:30" ht="15" customHeight="1">
      <c r="A1698" s="111"/>
      <c r="B1698" s="111"/>
      <c r="C1698" s="369" t="s">
        <v>665</v>
      </c>
      <c r="D1698" s="266"/>
      <c r="E1698" s="266"/>
      <c r="F1698" s="267"/>
      <c r="G1698" s="220"/>
      <c r="H1698" s="220"/>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row>
    <row r="1699" spans="1:30" ht="15" customHeight="1">
      <c r="A1699" s="111"/>
      <c r="B1699" s="111"/>
      <c r="C1699" s="369" t="s">
        <v>852</v>
      </c>
      <c r="D1699" s="266"/>
      <c r="E1699" s="266"/>
      <c r="F1699" s="267"/>
      <c r="G1699" s="220"/>
      <c r="H1699" s="220"/>
      <c r="I1699" s="220"/>
      <c r="J1699" s="220"/>
      <c r="K1699" s="220"/>
      <c r="L1699" s="220"/>
      <c r="M1699" s="220"/>
      <c r="N1699" s="220"/>
      <c r="O1699" s="220"/>
      <c r="P1699" s="220"/>
      <c r="Q1699" s="220"/>
      <c r="R1699" s="220"/>
      <c r="S1699" s="220"/>
      <c r="T1699" s="220"/>
      <c r="U1699" s="220"/>
      <c r="V1699" s="220"/>
      <c r="W1699" s="220"/>
      <c r="X1699" s="220"/>
      <c r="Y1699" s="220"/>
      <c r="Z1699" s="220"/>
      <c r="AA1699" s="220"/>
      <c r="AB1699" s="220"/>
      <c r="AC1699" s="220"/>
      <c r="AD1699" s="220"/>
    </row>
    <row r="1700" spans="1:30" ht="15" customHeight="1">
      <c r="A1700" s="109"/>
      <c r="B1700" s="109"/>
      <c r="C1700" s="398" t="s">
        <v>668</v>
      </c>
      <c r="D1700" s="266"/>
      <c r="E1700" s="266"/>
      <c r="F1700" s="267"/>
      <c r="G1700" s="220"/>
      <c r="H1700" s="220"/>
      <c r="I1700" s="220"/>
      <c r="J1700" s="220"/>
      <c r="K1700" s="220"/>
      <c r="L1700" s="220"/>
      <c r="M1700" s="220"/>
      <c r="N1700" s="220"/>
      <c r="O1700" s="220"/>
      <c r="P1700" s="220"/>
      <c r="Q1700" s="220"/>
      <c r="R1700" s="220"/>
      <c r="S1700" s="220"/>
      <c r="T1700" s="220"/>
      <c r="U1700" s="220"/>
      <c r="V1700" s="220"/>
      <c r="W1700" s="220"/>
      <c r="X1700" s="220"/>
      <c r="Y1700" s="220"/>
      <c r="Z1700" s="220"/>
      <c r="AA1700" s="220"/>
      <c r="AB1700" s="220"/>
      <c r="AC1700" s="220"/>
      <c r="AD1700" s="220"/>
    </row>
    <row r="1701" spans="1:30" ht="15" customHeight="1">
      <c r="A1701" s="109"/>
      <c r="B1701" s="109"/>
      <c r="C1701" s="398" t="s">
        <v>670</v>
      </c>
      <c r="D1701" s="266"/>
      <c r="E1701" s="266"/>
      <c r="F1701" s="267"/>
      <c r="G1701" s="220"/>
      <c r="H1701" s="220"/>
      <c r="I1701" s="220"/>
      <c r="J1701" s="220"/>
      <c r="K1701" s="220"/>
      <c r="L1701" s="220"/>
      <c r="M1701" s="220"/>
      <c r="N1701" s="220"/>
      <c r="O1701" s="220"/>
      <c r="P1701" s="220"/>
      <c r="Q1701" s="220"/>
      <c r="R1701" s="220"/>
      <c r="S1701" s="220"/>
      <c r="T1701" s="220"/>
      <c r="U1701" s="220"/>
      <c r="V1701" s="220"/>
      <c r="W1701" s="220"/>
      <c r="X1701" s="220"/>
      <c r="Y1701" s="220"/>
      <c r="Z1701" s="220"/>
      <c r="AA1701" s="220"/>
      <c r="AB1701" s="220"/>
      <c r="AC1701" s="220"/>
      <c r="AD1701" s="220"/>
    </row>
    <row r="1702" spans="1:30" ht="15" customHeight="1">
      <c r="A1702" s="109"/>
      <c r="B1702" s="109"/>
      <c r="C1702" s="398" t="s">
        <v>672</v>
      </c>
      <c r="D1702" s="266"/>
      <c r="E1702" s="266"/>
      <c r="F1702" s="267"/>
      <c r="G1702" s="220"/>
      <c r="H1702" s="220"/>
      <c r="I1702" s="220"/>
      <c r="J1702" s="220"/>
      <c r="K1702" s="220"/>
      <c r="L1702" s="220"/>
      <c r="M1702" s="220"/>
      <c r="N1702" s="220"/>
      <c r="O1702" s="220"/>
      <c r="P1702" s="220"/>
      <c r="Q1702" s="220"/>
      <c r="R1702" s="220"/>
      <c r="S1702" s="220"/>
      <c r="T1702" s="220"/>
      <c r="U1702" s="220"/>
      <c r="V1702" s="220"/>
      <c r="W1702" s="220"/>
      <c r="X1702" s="220"/>
      <c r="Y1702" s="220"/>
      <c r="Z1702" s="220"/>
      <c r="AA1702" s="220"/>
      <c r="AB1702" s="220"/>
      <c r="AC1702" s="220"/>
      <c r="AD1702" s="220"/>
    </row>
    <row r="1703" spans="1:30" ht="15" customHeight="1">
      <c r="A1703" s="109"/>
      <c r="B1703" s="109"/>
      <c r="C1703" s="398" t="s">
        <v>676</v>
      </c>
      <c r="D1703" s="266"/>
      <c r="E1703" s="266"/>
      <c r="F1703" s="267"/>
      <c r="G1703" s="220"/>
      <c r="H1703" s="220"/>
      <c r="I1703" s="220"/>
      <c r="J1703" s="220"/>
      <c r="K1703" s="220"/>
      <c r="L1703" s="220"/>
      <c r="M1703" s="220"/>
      <c r="N1703" s="220"/>
      <c r="O1703" s="220"/>
      <c r="P1703" s="220"/>
      <c r="Q1703" s="220"/>
      <c r="R1703" s="220"/>
      <c r="S1703" s="220"/>
      <c r="T1703" s="220"/>
      <c r="U1703" s="220"/>
      <c r="V1703" s="220"/>
      <c r="W1703" s="220"/>
      <c r="X1703" s="220"/>
      <c r="Y1703" s="220"/>
      <c r="Z1703" s="220"/>
      <c r="AA1703" s="220"/>
      <c r="AB1703" s="220"/>
      <c r="AC1703" s="220"/>
      <c r="AD1703" s="220"/>
    </row>
    <row r="1704" spans="1:30" ht="15" customHeight="1">
      <c r="A1704" s="87"/>
      <c r="B1704" s="87"/>
      <c r="C1704" s="369" t="s">
        <v>678</v>
      </c>
      <c r="D1704" s="266"/>
      <c r="E1704" s="266"/>
      <c r="F1704" s="267"/>
      <c r="G1704" s="220"/>
      <c r="H1704" s="220"/>
      <c r="I1704" s="220"/>
      <c r="J1704" s="220"/>
      <c r="K1704" s="220"/>
      <c r="L1704" s="220"/>
      <c r="M1704" s="220"/>
      <c r="N1704" s="220"/>
      <c r="O1704" s="220"/>
      <c r="P1704" s="220"/>
      <c r="Q1704" s="220"/>
      <c r="R1704" s="220"/>
      <c r="S1704" s="220"/>
      <c r="T1704" s="220"/>
      <c r="U1704" s="220"/>
      <c r="V1704" s="220"/>
      <c r="W1704" s="220"/>
      <c r="X1704" s="220"/>
      <c r="Y1704" s="220"/>
      <c r="Z1704" s="220"/>
      <c r="AA1704" s="220"/>
      <c r="AB1704" s="220"/>
      <c r="AC1704" s="220"/>
      <c r="AD1704" s="220"/>
    </row>
    <row r="1705" spans="1:30" ht="15" customHeight="1">
      <c r="A1705" s="87"/>
      <c r="B1705" s="87"/>
      <c r="C1705" s="369" t="s">
        <v>680</v>
      </c>
      <c r="D1705" s="266"/>
      <c r="E1705" s="266"/>
      <c r="F1705" s="267"/>
      <c r="G1705" s="220"/>
      <c r="H1705" s="220"/>
      <c r="I1705" s="220"/>
      <c r="J1705" s="220"/>
      <c r="K1705" s="220"/>
      <c r="L1705" s="220"/>
      <c r="M1705" s="220"/>
      <c r="N1705" s="220"/>
      <c r="O1705" s="220"/>
      <c r="P1705" s="220"/>
      <c r="Q1705" s="220"/>
      <c r="R1705" s="220"/>
      <c r="S1705" s="220"/>
      <c r="T1705" s="220"/>
      <c r="U1705" s="220"/>
      <c r="V1705" s="220"/>
      <c r="W1705" s="220"/>
      <c r="X1705" s="220"/>
      <c r="Y1705" s="220"/>
      <c r="Z1705" s="220"/>
      <c r="AA1705" s="220"/>
      <c r="AB1705" s="220"/>
      <c r="AC1705" s="220"/>
      <c r="AD1705" s="220"/>
    </row>
    <row r="1706" spans="1:30" ht="15" customHeight="1">
      <c r="A1706" s="87"/>
      <c r="B1706" s="87"/>
      <c r="C1706" s="369" t="s">
        <v>682</v>
      </c>
      <c r="D1706" s="266"/>
      <c r="E1706" s="266"/>
      <c r="F1706" s="267"/>
      <c r="G1706" s="220"/>
      <c r="H1706" s="220"/>
      <c r="I1706" s="220"/>
      <c r="J1706" s="220"/>
      <c r="K1706" s="220"/>
      <c r="L1706" s="220"/>
      <c r="M1706" s="220"/>
      <c r="N1706" s="220"/>
      <c r="O1706" s="220"/>
      <c r="P1706" s="220"/>
      <c r="Q1706" s="220"/>
      <c r="R1706" s="220"/>
      <c r="S1706" s="220"/>
      <c r="T1706" s="220"/>
      <c r="U1706" s="220"/>
      <c r="V1706" s="220"/>
      <c r="W1706" s="220"/>
      <c r="X1706" s="220"/>
      <c r="Y1706" s="220"/>
      <c r="Z1706" s="220"/>
      <c r="AA1706" s="220"/>
      <c r="AB1706" s="220"/>
      <c r="AC1706" s="220"/>
      <c r="AD1706" s="220"/>
    </row>
    <row r="1707" spans="1:30" ht="15" customHeight="1">
      <c r="A1707" s="87"/>
      <c r="B1707" s="87"/>
      <c r="C1707" s="369" t="s">
        <v>684</v>
      </c>
      <c r="D1707" s="266"/>
      <c r="E1707" s="266"/>
      <c r="F1707" s="267"/>
      <c r="G1707" s="220"/>
      <c r="H1707" s="220"/>
      <c r="I1707" s="220"/>
      <c r="J1707" s="220"/>
      <c r="K1707" s="220"/>
      <c r="L1707" s="220"/>
      <c r="M1707" s="220"/>
      <c r="N1707" s="220"/>
      <c r="O1707" s="220"/>
      <c r="P1707" s="220"/>
      <c r="Q1707" s="220"/>
      <c r="R1707" s="220"/>
      <c r="S1707" s="220"/>
      <c r="T1707" s="220"/>
      <c r="U1707" s="220"/>
      <c r="V1707" s="220"/>
      <c r="W1707" s="220"/>
      <c r="X1707" s="220"/>
      <c r="Y1707" s="220"/>
      <c r="Z1707" s="220"/>
      <c r="AA1707" s="220"/>
      <c r="AB1707" s="220"/>
      <c r="AC1707" s="220"/>
      <c r="AD1707" s="220"/>
    </row>
    <row r="1708" spans="1:30" ht="15" customHeight="1">
      <c r="A1708" s="87"/>
      <c r="B1708" s="87"/>
      <c r="C1708" s="369" t="s">
        <v>686</v>
      </c>
      <c r="D1708" s="266"/>
      <c r="E1708" s="266"/>
      <c r="F1708" s="267"/>
      <c r="G1708" s="220"/>
      <c r="H1708" s="220"/>
      <c r="I1708" s="220"/>
      <c r="J1708" s="220"/>
      <c r="K1708" s="220"/>
      <c r="L1708" s="220"/>
      <c r="M1708" s="220"/>
      <c r="N1708" s="220"/>
      <c r="O1708" s="220"/>
      <c r="P1708" s="220"/>
      <c r="Q1708" s="220"/>
      <c r="R1708" s="220"/>
      <c r="S1708" s="220"/>
      <c r="T1708" s="220"/>
      <c r="U1708" s="220"/>
      <c r="V1708" s="220"/>
      <c r="W1708" s="220"/>
      <c r="X1708" s="220"/>
      <c r="Y1708" s="220"/>
      <c r="Z1708" s="220"/>
      <c r="AA1708" s="220"/>
      <c r="AB1708" s="220"/>
      <c r="AC1708" s="220"/>
      <c r="AD1708" s="220"/>
    </row>
    <row r="1709" spans="1:30" ht="15" customHeight="1">
      <c r="A1709" s="87"/>
      <c r="B1709" s="87"/>
      <c r="C1709" s="369" t="s">
        <v>688</v>
      </c>
      <c r="D1709" s="266"/>
      <c r="E1709" s="266"/>
      <c r="F1709" s="267"/>
      <c r="G1709" s="220"/>
      <c r="H1709" s="220"/>
      <c r="I1709" s="220"/>
      <c r="J1709" s="220"/>
      <c r="K1709" s="220"/>
      <c r="L1709" s="220"/>
      <c r="M1709" s="220"/>
      <c r="N1709" s="220"/>
      <c r="O1709" s="220"/>
      <c r="P1709" s="220"/>
      <c r="Q1709" s="220"/>
      <c r="R1709" s="220"/>
      <c r="S1709" s="220"/>
      <c r="T1709" s="220"/>
      <c r="U1709" s="220"/>
      <c r="V1709" s="220"/>
      <c r="W1709" s="220"/>
      <c r="X1709" s="220"/>
      <c r="Y1709" s="220"/>
      <c r="Z1709" s="220"/>
      <c r="AA1709" s="220"/>
      <c r="AB1709" s="220"/>
      <c r="AC1709" s="220"/>
      <c r="AD1709" s="220"/>
    </row>
    <row r="1710" spans="1:30" ht="15" customHeight="1">
      <c r="A1710" s="87"/>
      <c r="B1710" s="87"/>
      <c r="C1710" s="369" t="s">
        <v>690</v>
      </c>
      <c r="D1710" s="266"/>
      <c r="E1710" s="266"/>
      <c r="F1710" s="267"/>
      <c r="G1710" s="220"/>
      <c r="H1710" s="220"/>
      <c r="I1710" s="220"/>
      <c r="J1710" s="220"/>
      <c r="K1710" s="220"/>
      <c r="L1710" s="220"/>
      <c r="M1710" s="220"/>
      <c r="N1710" s="220"/>
      <c r="O1710" s="220"/>
      <c r="P1710" s="220"/>
      <c r="Q1710" s="220"/>
      <c r="R1710" s="220"/>
      <c r="S1710" s="220"/>
      <c r="T1710" s="220"/>
      <c r="U1710" s="220"/>
      <c r="V1710" s="220"/>
      <c r="W1710" s="220"/>
      <c r="X1710" s="220"/>
      <c r="Y1710" s="220"/>
      <c r="Z1710" s="220"/>
      <c r="AA1710" s="220"/>
      <c r="AB1710" s="220"/>
      <c r="AC1710" s="220"/>
      <c r="AD1710" s="220"/>
    </row>
    <row r="1711" spans="1:30" ht="15" customHeight="1">
      <c r="A1711" s="87"/>
      <c r="B1711" s="87"/>
      <c r="C1711" s="369" t="s">
        <v>692</v>
      </c>
      <c r="D1711" s="266"/>
      <c r="E1711" s="266"/>
      <c r="F1711" s="267"/>
      <c r="G1711" s="220"/>
      <c r="H1711" s="220"/>
      <c r="I1711" s="220"/>
      <c r="J1711" s="220"/>
      <c r="K1711" s="220"/>
      <c r="L1711" s="220"/>
      <c r="M1711" s="220"/>
      <c r="N1711" s="220"/>
      <c r="O1711" s="220"/>
      <c r="P1711" s="220"/>
      <c r="Q1711" s="220"/>
      <c r="R1711" s="220"/>
      <c r="S1711" s="220"/>
      <c r="T1711" s="220"/>
      <c r="U1711" s="220"/>
      <c r="V1711" s="220"/>
      <c r="W1711" s="220"/>
      <c r="X1711" s="220"/>
      <c r="Y1711" s="220"/>
      <c r="Z1711" s="220"/>
      <c r="AA1711" s="220"/>
      <c r="AB1711" s="220"/>
      <c r="AC1711" s="220"/>
      <c r="AD1711" s="220"/>
    </row>
    <row r="1712" spans="1:30" ht="15" customHeight="1">
      <c r="A1712" s="87"/>
      <c r="B1712" s="87"/>
      <c r="C1712" s="369" t="s">
        <v>694</v>
      </c>
      <c r="D1712" s="266"/>
      <c r="E1712" s="266"/>
      <c r="F1712" s="267"/>
      <c r="G1712" s="220"/>
      <c r="H1712" s="220"/>
      <c r="I1712" s="220"/>
      <c r="J1712" s="220"/>
      <c r="K1712" s="220"/>
      <c r="L1712" s="220"/>
      <c r="M1712" s="220"/>
      <c r="N1712" s="220"/>
      <c r="O1712" s="220"/>
      <c r="P1712" s="220"/>
      <c r="Q1712" s="220"/>
      <c r="R1712" s="220"/>
      <c r="S1712" s="220"/>
      <c r="T1712" s="220"/>
      <c r="U1712" s="220"/>
      <c r="V1712" s="220"/>
      <c r="W1712" s="220"/>
      <c r="X1712" s="220"/>
      <c r="Y1712" s="220"/>
      <c r="Z1712" s="220"/>
      <c r="AA1712" s="220"/>
      <c r="AB1712" s="220"/>
      <c r="AC1712" s="220"/>
      <c r="AD1712" s="220"/>
    </row>
    <row r="1713" spans="1:30" ht="15" customHeight="1">
      <c r="A1713" s="109"/>
      <c r="B1713" s="109"/>
      <c r="C1713" s="398" t="s">
        <v>695</v>
      </c>
      <c r="D1713" s="266"/>
      <c r="E1713" s="266"/>
      <c r="F1713" s="267"/>
      <c r="G1713" s="220"/>
      <c r="H1713" s="220"/>
      <c r="I1713" s="220"/>
      <c r="J1713" s="220"/>
      <c r="K1713" s="220"/>
      <c r="L1713" s="220"/>
      <c r="M1713" s="220"/>
      <c r="N1713" s="220"/>
      <c r="O1713" s="220"/>
      <c r="P1713" s="220"/>
      <c r="Q1713" s="220"/>
      <c r="R1713" s="220"/>
      <c r="S1713" s="220"/>
      <c r="T1713" s="220"/>
      <c r="U1713" s="220"/>
      <c r="V1713" s="220"/>
      <c r="W1713" s="220"/>
      <c r="X1713" s="220"/>
      <c r="Y1713" s="220"/>
      <c r="Z1713" s="220"/>
      <c r="AA1713" s="220"/>
      <c r="AB1713" s="220"/>
      <c r="AC1713" s="220"/>
      <c r="AD1713" s="220"/>
    </row>
    <row r="1714" spans="1:30" ht="15" customHeight="1">
      <c r="A1714" s="87"/>
      <c r="B1714" s="87"/>
      <c r="C1714" s="369" t="s">
        <v>697</v>
      </c>
      <c r="D1714" s="266"/>
      <c r="E1714" s="266"/>
      <c r="F1714" s="267"/>
      <c r="G1714" s="220"/>
      <c r="H1714" s="220"/>
      <c r="I1714" s="220"/>
      <c r="J1714" s="220"/>
      <c r="K1714" s="220"/>
      <c r="L1714" s="220"/>
      <c r="M1714" s="220"/>
      <c r="N1714" s="220"/>
      <c r="O1714" s="220"/>
      <c r="P1714" s="220"/>
      <c r="Q1714" s="220"/>
      <c r="R1714" s="220"/>
      <c r="S1714" s="220"/>
      <c r="T1714" s="220"/>
      <c r="U1714" s="220"/>
      <c r="V1714" s="220"/>
      <c r="W1714" s="220"/>
      <c r="X1714" s="220"/>
      <c r="Y1714" s="220"/>
      <c r="Z1714" s="220"/>
      <c r="AA1714" s="220"/>
      <c r="AB1714" s="220"/>
      <c r="AC1714" s="220"/>
      <c r="AD1714" s="220"/>
    </row>
    <row r="1715" spans="1:30" ht="15" customHeight="1">
      <c r="A1715" s="87"/>
      <c r="B1715" s="87"/>
      <c r="C1715" s="369" t="s">
        <v>699</v>
      </c>
      <c r="D1715" s="266"/>
      <c r="E1715" s="266"/>
      <c r="F1715" s="267"/>
      <c r="G1715" s="220"/>
      <c r="H1715" s="220"/>
      <c r="I1715" s="220"/>
      <c r="J1715" s="220"/>
      <c r="K1715" s="220"/>
      <c r="L1715" s="220"/>
      <c r="M1715" s="220"/>
      <c r="N1715" s="220"/>
      <c r="O1715" s="220"/>
      <c r="P1715" s="220"/>
      <c r="Q1715" s="220"/>
      <c r="R1715" s="220"/>
      <c r="S1715" s="220"/>
      <c r="T1715" s="220"/>
      <c r="U1715" s="220"/>
      <c r="V1715" s="220"/>
      <c r="W1715" s="220"/>
      <c r="X1715" s="220"/>
      <c r="Y1715" s="220"/>
      <c r="Z1715" s="220"/>
      <c r="AA1715" s="220"/>
      <c r="AB1715" s="220"/>
      <c r="AC1715" s="220"/>
      <c r="AD1715" s="220"/>
    </row>
    <row r="1716" spans="1:30" ht="15" customHeight="1">
      <c r="A1716" s="87"/>
      <c r="B1716" s="87"/>
      <c r="C1716" s="369" t="s">
        <v>701</v>
      </c>
      <c r="D1716" s="266"/>
      <c r="E1716" s="266"/>
      <c r="F1716" s="267"/>
      <c r="G1716" s="220"/>
      <c r="H1716" s="220"/>
      <c r="I1716" s="220"/>
      <c r="J1716" s="220"/>
      <c r="K1716" s="220"/>
      <c r="L1716" s="220"/>
      <c r="M1716" s="220"/>
      <c r="N1716" s="220"/>
      <c r="O1716" s="220"/>
      <c r="P1716" s="220"/>
      <c r="Q1716" s="220"/>
      <c r="R1716" s="220"/>
      <c r="S1716" s="220"/>
      <c r="T1716" s="220"/>
      <c r="U1716" s="220"/>
      <c r="V1716" s="220"/>
      <c r="W1716" s="220"/>
      <c r="X1716" s="220"/>
      <c r="Y1716" s="220"/>
      <c r="Z1716" s="220"/>
      <c r="AA1716" s="220"/>
      <c r="AB1716" s="220"/>
      <c r="AC1716" s="220"/>
      <c r="AD1716" s="220"/>
    </row>
    <row r="1717" spans="1:30" ht="15" customHeight="1">
      <c r="A1717" s="109"/>
      <c r="B1717" s="109"/>
      <c r="C1717" s="398" t="s">
        <v>702</v>
      </c>
      <c r="D1717" s="266"/>
      <c r="E1717" s="266"/>
      <c r="F1717" s="267"/>
      <c r="G1717" s="220"/>
      <c r="H1717" s="220"/>
      <c r="I1717" s="220"/>
      <c r="J1717" s="220"/>
      <c r="K1717" s="220"/>
      <c r="L1717" s="220"/>
      <c r="M1717" s="220"/>
      <c r="N1717" s="220"/>
      <c r="O1717" s="220"/>
      <c r="P1717" s="220"/>
      <c r="Q1717" s="220"/>
      <c r="R1717" s="220"/>
      <c r="S1717" s="220"/>
      <c r="T1717" s="220"/>
      <c r="U1717" s="220"/>
      <c r="V1717" s="220"/>
      <c r="W1717" s="220"/>
      <c r="X1717" s="220"/>
      <c r="Y1717" s="220"/>
      <c r="Z1717" s="220"/>
      <c r="AA1717" s="220"/>
      <c r="AB1717" s="220"/>
      <c r="AC1717" s="220"/>
      <c r="AD1717" s="220"/>
    </row>
    <row r="1718" spans="1:30" ht="15" customHeight="1">
      <c r="A1718" s="109"/>
      <c r="B1718" s="109"/>
      <c r="C1718" s="398" t="s">
        <v>704</v>
      </c>
      <c r="D1718" s="266"/>
      <c r="E1718" s="266"/>
      <c r="F1718" s="267"/>
      <c r="G1718" s="220"/>
      <c r="H1718" s="220"/>
      <c r="I1718" s="220"/>
      <c r="J1718" s="220"/>
      <c r="K1718" s="220"/>
      <c r="L1718" s="220"/>
      <c r="M1718" s="220"/>
      <c r="N1718" s="220"/>
      <c r="O1718" s="220"/>
      <c r="P1718" s="220"/>
      <c r="Q1718" s="220"/>
      <c r="R1718" s="220"/>
      <c r="S1718" s="220"/>
      <c r="T1718" s="220"/>
      <c r="U1718" s="220"/>
      <c r="V1718" s="220"/>
      <c r="W1718" s="220"/>
      <c r="X1718" s="220"/>
      <c r="Y1718" s="220"/>
      <c r="Z1718" s="220"/>
      <c r="AA1718" s="220"/>
      <c r="AB1718" s="220"/>
      <c r="AC1718" s="220"/>
      <c r="AD1718" s="220"/>
    </row>
    <row r="1719" spans="1:30" ht="15" customHeight="1">
      <c r="A1719" s="109"/>
      <c r="B1719" s="109"/>
      <c r="C1719" s="398" t="s">
        <v>706</v>
      </c>
      <c r="D1719" s="266"/>
      <c r="E1719" s="266"/>
      <c r="F1719" s="267"/>
      <c r="G1719" s="220"/>
      <c r="H1719" s="220"/>
      <c r="I1719" s="220"/>
      <c r="J1719" s="220"/>
      <c r="K1719" s="220"/>
      <c r="L1719" s="220"/>
      <c r="M1719" s="220"/>
      <c r="N1719" s="220"/>
      <c r="O1719" s="220"/>
      <c r="P1719" s="220"/>
      <c r="Q1719" s="220"/>
      <c r="R1719" s="220"/>
      <c r="S1719" s="220"/>
      <c r="T1719" s="220"/>
      <c r="U1719" s="220"/>
      <c r="V1719" s="220"/>
      <c r="W1719" s="220"/>
      <c r="X1719" s="220"/>
      <c r="Y1719" s="220"/>
      <c r="Z1719" s="220"/>
      <c r="AA1719" s="220"/>
      <c r="AB1719" s="220"/>
      <c r="AC1719" s="220"/>
      <c r="AD1719" s="220"/>
    </row>
    <row r="1720" spans="1:30" ht="15" customHeight="1">
      <c r="A1720" s="109"/>
      <c r="B1720" s="109"/>
      <c r="C1720" s="398" t="s">
        <v>710</v>
      </c>
      <c r="D1720" s="266"/>
      <c r="E1720" s="266"/>
      <c r="F1720" s="267"/>
      <c r="G1720" s="220"/>
      <c r="H1720" s="220"/>
      <c r="I1720" s="220"/>
      <c r="J1720" s="220"/>
      <c r="K1720" s="220"/>
      <c r="L1720" s="220"/>
      <c r="M1720" s="220"/>
      <c r="N1720" s="220"/>
      <c r="O1720" s="220"/>
      <c r="P1720" s="220"/>
      <c r="Q1720" s="220"/>
      <c r="R1720" s="220"/>
      <c r="S1720" s="220"/>
      <c r="T1720" s="220"/>
      <c r="U1720" s="220"/>
      <c r="V1720" s="220"/>
      <c r="W1720" s="220"/>
      <c r="X1720" s="220"/>
      <c r="Y1720" s="220"/>
      <c r="Z1720" s="220"/>
      <c r="AA1720" s="220"/>
      <c r="AB1720" s="220"/>
      <c r="AC1720" s="220"/>
      <c r="AD1720" s="220"/>
    </row>
    <row r="1721" spans="1:30" ht="15" customHeight="1">
      <c r="A1721" s="109"/>
      <c r="B1721" s="109"/>
      <c r="C1721" s="398" t="s">
        <v>712</v>
      </c>
      <c r="D1721" s="266"/>
      <c r="E1721" s="266"/>
      <c r="F1721" s="267"/>
      <c r="G1721" s="220"/>
      <c r="H1721" s="220"/>
      <c r="I1721" s="220"/>
      <c r="J1721" s="220"/>
      <c r="K1721" s="220"/>
      <c r="L1721" s="220"/>
      <c r="M1721" s="220"/>
      <c r="N1721" s="220"/>
      <c r="O1721" s="220"/>
      <c r="P1721" s="220"/>
      <c r="Q1721" s="220"/>
      <c r="R1721" s="220"/>
      <c r="S1721" s="220"/>
      <c r="T1721" s="220"/>
      <c r="U1721" s="220"/>
      <c r="V1721" s="220"/>
      <c r="W1721" s="220"/>
      <c r="X1721" s="220"/>
      <c r="Y1721" s="220"/>
      <c r="Z1721" s="220"/>
      <c r="AA1721" s="220"/>
      <c r="AB1721" s="220"/>
      <c r="AC1721" s="220"/>
      <c r="AD1721" s="220"/>
    </row>
    <row r="1722" spans="1:30" ht="15" customHeight="1">
      <c r="A1722" s="109"/>
      <c r="B1722" s="109"/>
      <c r="C1722" s="398" t="s">
        <v>714</v>
      </c>
      <c r="D1722" s="266"/>
      <c r="E1722" s="266"/>
      <c r="F1722" s="267"/>
      <c r="G1722" s="220"/>
      <c r="H1722" s="220"/>
      <c r="I1722" s="220"/>
      <c r="J1722" s="220"/>
      <c r="K1722" s="220"/>
      <c r="L1722" s="220"/>
      <c r="M1722" s="220"/>
      <c r="N1722" s="220"/>
      <c r="O1722" s="220"/>
      <c r="P1722" s="220"/>
      <c r="Q1722" s="220"/>
      <c r="R1722" s="220"/>
      <c r="S1722" s="220"/>
      <c r="T1722" s="220"/>
      <c r="U1722" s="220"/>
      <c r="V1722" s="220"/>
      <c r="W1722" s="220"/>
      <c r="X1722" s="220"/>
      <c r="Y1722" s="220"/>
      <c r="Z1722" s="220"/>
      <c r="AA1722" s="220"/>
      <c r="AB1722" s="220"/>
      <c r="AC1722" s="220"/>
      <c r="AD1722" s="220"/>
    </row>
    <row r="1723" spans="1:30" ht="15" customHeight="1">
      <c r="A1723" s="109"/>
      <c r="B1723" s="109"/>
      <c r="C1723" s="398" t="s">
        <v>716</v>
      </c>
      <c r="D1723" s="266"/>
      <c r="E1723" s="266"/>
      <c r="F1723" s="267"/>
      <c r="G1723" s="220"/>
      <c r="H1723" s="220"/>
      <c r="I1723" s="220"/>
      <c r="J1723" s="220"/>
      <c r="K1723" s="220"/>
      <c r="L1723" s="220"/>
      <c r="M1723" s="220"/>
      <c r="N1723" s="220"/>
      <c r="O1723" s="220"/>
      <c r="P1723" s="220"/>
      <c r="Q1723" s="220"/>
      <c r="R1723" s="220"/>
      <c r="S1723" s="220"/>
      <c r="T1723" s="220"/>
      <c r="U1723" s="220"/>
      <c r="V1723" s="220"/>
      <c r="W1723" s="220"/>
      <c r="X1723" s="220"/>
      <c r="Y1723" s="220"/>
      <c r="Z1723" s="220"/>
      <c r="AA1723" s="220"/>
      <c r="AB1723" s="220"/>
      <c r="AC1723" s="220"/>
      <c r="AD1723" s="220"/>
    </row>
    <row r="1724" spans="1:30" ht="15" customHeight="1">
      <c r="A1724" s="109"/>
      <c r="B1724" s="109"/>
      <c r="C1724" s="398" t="s">
        <v>718</v>
      </c>
      <c r="D1724" s="266"/>
      <c r="E1724" s="266"/>
      <c r="F1724" s="267"/>
      <c r="G1724" s="220"/>
      <c r="H1724" s="220"/>
      <c r="I1724" s="220"/>
      <c r="J1724" s="220"/>
      <c r="K1724" s="220"/>
      <c r="L1724" s="220"/>
      <c r="M1724" s="220"/>
      <c r="N1724" s="220"/>
      <c r="O1724" s="220"/>
      <c r="P1724" s="220"/>
      <c r="Q1724" s="220"/>
      <c r="R1724" s="220"/>
      <c r="S1724" s="220"/>
      <c r="T1724" s="220"/>
      <c r="U1724" s="220"/>
      <c r="V1724" s="220"/>
      <c r="W1724" s="220"/>
      <c r="X1724" s="220"/>
      <c r="Y1724" s="220"/>
      <c r="Z1724" s="220"/>
      <c r="AA1724" s="220"/>
      <c r="AB1724" s="220"/>
      <c r="AC1724" s="220"/>
      <c r="AD1724" s="220"/>
    </row>
    <row r="1725" spans="1:30" ht="15" customHeight="1">
      <c r="A1725" s="87"/>
      <c r="B1725" s="87"/>
      <c r="C1725" s="369" t="s">
        <v>720</v>
      </c>
      <c r="D1725" s="266"/>
      <c r="E1725" s="266"/>
      <c r="F1725" s="267"/>
      <c r="G1725" s="220"/>
      <c r="H1725" s="220"/>
      <c r="I1725" s="220"/>
      <c r="J1725" s="220"/>
      <c r="K1725" s="220"/>
      <c r="L1725" s="220"/>
      <c r="M1725" s="220"/>
      <c r="N1725" s="220"/>
      <c r="O1725" s="220"/>
      <c r="P1725" s="220"/>
      <c r="Q1725" s="220"/>
      <c r="R1725" s="220"/>
      <c r="S1725" s="220"/>
      <c r="T1725" s="220"/>
      <c r="U1725" s="220"/>
      <c r="V1725" s="220"/>
      <c r="W1725" s="220"/>
      <c r="X1725" s="220"/>
      <c r="Y1725" s="220"/>
      <c r="Z1725" s="220"/>
      <c r="AA1725" s="220"/>
      <c r="AB1725" s="220"/>
      <c r="AC1725" s="220"/>
      <c r="AD1725" s="220"/>
    </row>
    <row r="1726" spans="1:30" ht="15" customHeight="1">
      <c r="A1726" s="87"/>
      <c r="B1726" s="87"/>
      <c r="C1726" s="369" t="s">
        <v>722</v>
      </c>
      <c r="D1726" s="266"/>
      <c r="E1726" s="266"/>
      <c r="F1726" s="267"/>
      <c r="G1726" s="220"/>
      <c r="H1726" s="220"/>
      <c r="I1726" s="220"/>
      <c r="J1726" s="220"/>
      <c r="K1726" s="220"/>
      <c r="L1726" s="220"/>
      <c r="M1726" s="220"/>
      <c r="N1726" s="220"/>
      <c r="O1726" s="220"/>
      <c r="P1726" s="220"/>
      <c r="Q1726" s="220"/>
      <c r="R1726" s="220"/>
      <c r="S1726" s="220"/>
      <c r="T1726" s="220"/>
      <c r="U1726" s="220"/>
      <c r="V1726" s="220"/>
      <c r="W1726" s="220"/>
      <c r="X1726" s="220"/>
      <c r="Y1726" s="220"/>
      <c r="Z1726" s="220"/>
      <c r="AA1726" s="220"/>
      <c r="AB1726" s="220"/>
      <c r="AC1726" s="220"/>
      <c r="AD1726" s="220"/>
    </row>
    <row r="1727" spans="1:30" ht="15" customHeight="1">
      <c r="A1727" s="87"/>
      <c r="B1727" s="87"/>
      <c r="C1727" s="369" t="s">
        <v>724</v>
      </c>
      <c r="D1727" s="266"/>
      <c r="E1727" s="266"/>
      <c r="F1727" s="267"/>
      <c r="G1727" s="220"/>
      <c r="H1727" s="220"/>
      <c r="I1727" s="220"/>
      <c r="J1727" s="220"/>
      <c r="K1727" s="220"/>
      <c r="L1727" s="220"/>
      <c r="M1727" s="220"/>
      <c r="N1727" s="220"/>
      <c r="O1727" s="220"/>
      <c r="P1727" s="220"/>
      <c r="Q1727" s="220"/>
      <c r="R1727" s="220"/>
      <c r="S1727" s="220"/>
      <c r="T1727" s="220"/>
      <c r="U1727" s="220"/>
      <c r="V1727" s="220"/>
      <c r="W1727" s="220"/>
      <c r="X1727" s="220"/>
      <c r="Y1727" s="220"/>
      <c r="Z1727" s="220"/>
      <c r="AA1727" s="220"/>
      <c r="AB1727" s="220"/>
      <c r="AC1727" s="220"/>
      <c r="AD1727" s="220"/>
    </row>
    <row r="1728" spans="1:30" ht="15" customHeight="1">
      <c r="A1728" s="87"/>
      <c r="B1728" s="87"/>
      <c r="C1728" s="369" t="s">
        <v>726</v>
      </c>
      <c r="D1728" s="266"/>
      <c r="E1728" s="266"/>
      <c r="F1728" s="267"/>
      <c r="G1728" s="220"/>
      <c r="H1728" s="220"/>
      <c r="I1728" s="220"/>
      <c r="J1728" s="220"/>
      <c r="K1728" s="220"/>
      <c r="L1728" s="220"/>
      <c r="M1728" s="220"/>
      <c r="N1728" s="220"/>
      <c r="O1728" s="220"/>
      <c r="P1728" s="220"/>
      <c r="Q1728" s="220"/>
      <c r="R1728" s="220"/>
      <c r="S1728" s="220"/>
      <c r="T1728" s="220"/>
      <c r="U1728" s="220"/>
      <c r="V1728" s="220"/>
      <c r="W1728" s="220"/>
      <c r="X1728" s="220"/>
      <c r="Y1728" s="220"/>
      <c r="Z1728" s="220"/>
      <c r="AA1728" s="220"/>
      <c r="AB1728" s="220"/>
      <c r="AC1728" s="220"/>
      <c r="AD1728" s="220"/>
    </row>
    <row r="1729" spans="1:30" ht="15" customHeight="1">
      <c r="A1729" s="87"/>
      <c r="B1729" s="87"/>
      <c r="C1729" s="369" t="s">
        <v>728</v>
      </c>
      <c r="D1729" s="266"/>
      <c r="E1729" s="266"/>
      <c r="F1729" s="267"/>
      <c r="G1729" s="220"/>
      <c r="H1729" s="220"/>
      <c r="I1729" s="220"/>
      <c r="J1729" s="220"/>
      <c r="K1729" s="220"/>
      <c r="L1729" s="220"/>
      <c r="M1729" s="220"/>
      <c r="N1729" s="220"/>
      <c r="O1729" s="220"/>
      <c r="P1729" s="220"/>
      <c r="Q1729" s="220"/>
      <c r="R1729" s="220"/>
      <c r="S1729" s="220"/>
      <c r="T1729" s="220"/>
      <c r="U1729" s="220"/>
      <c r="V1729" s="220"/>
      <c r="W1729" s="220"/>
      <c r="X1729" s="220"/>
      <c r="Y1729" s="220"/>
      <c r="Z1729" s="220"/>
      <c r="AA1729" s="220"/>
      <c r="AB1729" s="220"/>
      <c r="AC1729" s="220"/>
      <c r="AD1729" s="220"/>
    </row>
    <row r="1730" spans="1:30" ht="15" customHeight="1">
      <c r="A1730" s="87"/>
      <c r="B1730" s="87"/>
      <c r="C1730" s="369" t="s">
        <v>730</v>
      </c>
      <c r="D1730" s="266"/>
      <c r="E1730" s="266"/>
      <c r="F1730" s="267"/>
      <c r="G1730" s="220"/>
      <c r="H1730" s="220"/>
      <c r="I1730" s="220"/>
      <c r="J1730" s="220"/>
      <c r="K1730" s="220"/>
      <c r="L1730" s="220"/>
      <c r="M1730" s="220"/>
      <c r="N1730" s="220"/>
      <c r="O1730" s="220"/>
      <c r="P1730" s="220"/>
      <c r="Q1730" s="220"/>
      <c r="R1730" s="220"/>
      <c r="S1730" s="220"/>
      <c r="T1730" s="220"/>
      <c r="U1730" s="220"/>
      <c r="V1730" s="220"/>
      <c r="W1730" s="220"/>
      <c r="X1730" s="220"/>
      <c r="Y1730" s="220"/>
      <c r="Z1730" s="220"/>
      <c r="AA1730" s="220"/>
      <c r="AB1730" s="220"/>
      <c r="AC1730" s="220"/>
      <c r="AD1730" s="220"/>
    </row>
    <row r="1731" spans="1:30" ht="15" customHeight="1">
      <c r="A1731" s="87"/>
      <c r="B1731" s="87"/>
      <c r="C1731" s="369" t="s">
        <v>732</v>
      </c>
      <c r="D1731" s="266"/>
      <c r="E1731" s="266"/>
      <c r="F1731" s="267"/>
      <c r="G1731" s="220"/>
      <c r="H1731" s="220"/>
      <c r="I1731" s="220"/>
      <c r="J1731" s="220"/>
      <c r="K1731" s="220"/>
      <c r="L1731" s="220"/>
      <c r="M1731" s="220"/>
      <c r="N1731" s="220"/>
      <c r="O1731" s="220"/>
      <c r="P1731" s="220"/>
      <c r="Q1731" s="220"/>
      <c r="R1731" s="220"/>
      <c r="S1731" s="220"/>
      <c r="T1731" s="220"/>
      <c r="U1731" s="220"/>
      <c r="V1731" s="220"/>
      <c r="W1731" s="220"/>
      <c r="X1731" s="220"/>
      <c r="Y1731" s="220"/>
      <c r="Z1731" s="220"/>
      <c r="AA1731" s="220"/>
      <c r="AB1731" s="220"/>
      <c r="AC1731" s="220"/>
      <c r="AD1731" s="220"/>
    </row>
    <row r="1732" spans="1:30" ht="15" customHeight="1">
      <c r="A1732" s="109"/>
      <c r="B1732" s="109"/>
      <c r="C1732" s="398" t="s">
        <v>733</v>
      </c>
      <c r="D1732" s="266"/>
      <c r="E1732" s="266"/>
      <c r="F1732" s="267"/>
      <c r="G1732" s="220"/>
      <c r="H1732" s="220"/>
      <c r="I1732" s="220"/>
      <c r="J1732" s="220"/>
      <c r="K1732" s="220"/>
      <c r="L1732" s="220"/>
      <c r="M1732" s="220"/>
      <c r="N1732" s="220"/>
      <c r="O1732" s="220"/>
      <c r="P1732" s="220"/>
      <c r="Q1732" s="220"/>
      <c r="R1732" s="220"/>
      <c r="S1732" s="220"/>
      <c r="T1732" s="220"/>
      <c r="U1732" s="220"/>
      <c r="V1732" s="220"/>
      <c r="W1732" s="220"/>
      <c r="X1732" s="220"/>
      <c r="Y1732" s="220"/>
      <c r="Z1732" s="220"/>
      <c r="AA1732" s="220"/>
      <c r="AB1732" s="220"/>
      <c r="AC1732" s="220"/>
      <c r="AD1732" s="220"/>
    </row>
    <row r="1733" spans="1:30" ht="15" customHeight="1">
      <c r="A1733" s="109"/>
      <c r="B1733" s="109"/>
      <c r="C1733" s="398" t="s">
        <v>735</v>
      </c>
      <c r="D1733" s="266"/>
      <c r="E1733" s="266"/>
      <c r="F1733" s="267"/>
      <c r="G1733" s="220"/>
      <c r="H1733" s="220"/>
      <c r="I1733" s="220"/>
      <c r="J1733" s="220"/>
      <c r="K1733" s="220"/>
      <c r="L1733" s="220"/>
      <c r="M1733" s="220"/>
      <c r="N1733" s="220"/>
      <c r="O1733" s="220"/>
      <c r="P1733" s="220"/>
      <c r="Q1733" s="220"/>
      <c r="R1733" s="220"/>
      <c r="S1733" s="220"/>
      <c r="T1733" s="220"/>
      <c r="U1733" s="220"/>
      <c r="V1733" s="220"/>
      <c r="W1733" s="220"/>
      <c r="X1733" s="220"/>
      <c r="Y1733" s="220"/>
      <c r="Z1733" s="220"/>
      <c r="AA1733" s="220"/>
      <c r="AB1733" s="220"/>
      <c r="AC1733" s="220"/>
      <c r="AD1733" s="220"/>
    </row>
    <row r="1734" spans="1:30" ht="15" customHeight="1">
      <c r="A1734" s="87"/>
      <c r="B1734" s="87"/>
      <c r="C1734" s="369" t="s">
        <v>737</v>
      </c>
      <c r="D1734" s="266"/>
      <c r="E1734" s="266"/>
      <c r="F1734" s="267"/>
      <c r="G1734" s="220"/>
      <c r="H1734" s="220"/>
      <c r="I1734" s="220"/>
      <c r="J1734" s="220"/>
      <c r="K1734" s="220"/>
      <c r="L1734" s="220"/>
      <c r="M1734" s="220"/>
      <c r="N1734" s="220"/>
      <c r="O1734" s="220"/>
      <c r="P1734" s="220"/>
      <c r="Q1734" s="220"/>
      <c r="R1734" s="220"/>
      <c r="S1734" s="220"/>
      <c r="T1734" s="220"/>
      <c r="U1734" s="220"/>
      <c r="V1734" s="220"/>
      <c r="W1734" s="220"/>
      <c r="X1734" s="220"/>
      <c r="Y1734" s="220"/>
      <c r="Z1734" s="220"/>
      <c r="AA1734" s="220"/>
      <c r="AB1734" s="220"/>
      <c r="AC1734" s="220"/>
      <c r="AD1734" s="220"/>
    </row>
    <row r="1735" spans="1:30" ht="15" customHeight="1">
      <c r="A1735" s="87"/>
      <c r="B1735" s="87"/>
      <c r="C1735" s="369" t="s">
        <v>739</v>
      </c>
      <c r="D1735" s="266"/>
      <c r="E1735" s="266"/>
      <c r="F1735" s="267"/>
      <c r="G1735" s="220"/>
      <c r="H1735" s="220"/>
      <c r="I1735" s="220"/>
      <c r="J1735" s="220"/>
      <c r="K1735" s="220"/>
      <c r="L1735" s="220"/>
      <c r="M1735" s="220"/>
      <c r="N1735" s="220"/>
      <c r="O1735" s="220"/>
      <c r="P1735" s="220"/>
      <c r="Q1735" s="220"/>
      <c r="R1735" s="220"/>
      <c r="S1735" s="220"/>
      <c r="T1735" s="220"/>
      <c r="U1735" s="220"/>
      <c r="V1735" s="220"/>
      <c r="W1735" s="220"/>
      <c r="X1735" s="220"/>
      <c r="Y1735" s="220"/>
      <c r="Z1735" s="220"/>
      <c r="AA1735" s="220"/>
      <c r="AB1735" s="220"/>
      <c r="AC1735" s="220"/>
      <c r="AD1735" s="220"/>
    </row>
    <row r="1736" spans="1:30" ht="15" customHeight="1">
      <c r="A1736" s="87"/>
      <c r="B1736" s="87"/>
      <c r="C1736" s="369" t="s">
        <v>741</v>
      </c>
      <c r="D1736" s="266"/>
      <c r="E1736" s="266"/>
      <c r="F1736" s="267"/>
      <c r="G1736" s="220"/>
      <c r="H1736" s="220"/>
      <c r="I1736" s="220"/>
      <c r="J1736" s="220"/>
      <c r="K1736" s="220"/>
      <c r="L1736" s="220"/>
      <c r="M1736" s="220"/>
      <c r="N1736" s="220"/>
      <c r="O1736" s="220"/>
      <c r="P1736" s="220"/>
      <c r="Q1736" s="220"/>
      <c r="R1736" s="220"/>
      <c r="S1736" s="220"/>
      <c r="T1736" s="220"/>
      <c r="U1736" s="220"/>
      <c r="V1736" s="220"/>
      <c r="W1736" s="220"/>
      <c r="X1736" s="220"/>
      <c r="Y1736" s="220"/>
      <c r="Z1736" s="220"/>
      <c r="AA1736" s="220"/>
      <c r="AB1736" s="220"/>
      <c r="AC1736" s="220"/>
      <c r="AD1736" s="220"/>
    </row>
    <row r="1737" spans="1:30" ht="15" customHeight="1">
      <c r="A1737" s="109"/>
      <c r="B1737" s="109"/>
      <c r="C1737" s="398" t="s">
        <v>742</v>
      </c>
      <c r="D1737" s="266"/>
      <c r="E1737" s="266"/>
      <c r="F1737" s="267"/>
      <c r="G1737" s="220"/>
      <c r="H1737" s="220"/>
      <c r="I1737" s="220"/>
      <c r="J1737" s="220"/>
      <c r="K1737" s="220"/>
      <c r="L1737" s="220"/>
      <c r="M1737" s="220"/>
      <c r="N1737" s="220"/>
      <c r="O1737" s="220"/>
      <c r="P1737" s="220"/>
      <c r="Q1737" s="220"/>
      <c r="R1737" s="220"/>
      <c r="S1737" s="220"/>
      <c r="T1737" s="220"/>
      <c r="U1737" s="220"/>
      <c r="V1737" s="220"/>
      <c r="W1737" s="220"/>
      <c r="X1737" s="220"/>
      <c r="Y1737" s="220"/>
      <c r="Z1737" s="220"/>
      <c r="AA1737" s="220"/>
      <c r="AB1737" s="220"/>
      <c r="AC1737" s="220"/>
      <c r="AD1737" s="220"/>
    </row>
    <row r="1738" spans="1:30" ht="15" customHeight="1">
      <c r="A1738" s="109"/>
      <c r="B1738" s="109"/>
      <c r="C1738" s="398" t="s">
        <v>744</v>
      </c>
      <c r="D1738" s="266"/>
      <c r="E1738" s="266"/>
      <c r="F1738" s="267"/>
      <c r="G1738" s="220"/>
      <c r="H1738" s="220"/>
      <c r="I1738" s="220"/>
      <c r="J1738" s="220"/>
      <c r="K1738" s="220"/>
      <c r="L1738" s="220"/>
      <c r="M1738" s="220"/>
      <c r="N1738" s="220"/>
      <c r="O1738" s="220"/>
      <c r="P1738" s="220"/>
      <c r="Q1738" s="220"/>
      <c r="R1738" s="220"/>
      <c r="S1738" s="220"/>
      <c r="T1738" s="220"/>
      <c r="U1738" s="220"/>
      <c r="V1738" s="220"/>
      <c r="W1738" s="220"/>
      <c r="X1738" s="220"/>
      <c r="Y1738" s="220"/>
      <c r="Z1738" s="220"/>
      <c r="AA1738" s="220"/>
      <c r="AB1738" s="220"/>
      <c r="AC1738" s="220"/>
      <c r="AD1738" s="220"/>
    </row>
    <row r="1739" spans="1:30" ht="15" customHeight="1">
      <c r="A1739" s="109"/>
      <c r="B1739" s="109"/>
      <c r="C1739" s="398" t="s">
        <v>746</v>
      </c>
      <c r="D1739" s="266"/>
      <c r="E1739" s="266"/>
      <c r="F1739" s="267"/>
      <c r="G1739" s="220"/>
      <c r="H1739" s="220"/>
      <c r="I1739" s="220"/>
      <c r="J1739" s="220"/>
      <c r="K1739" s="220"/>
      <c r="L1739" s="220"/>
      <c r="M1739" s="220"/>
      <c r="N1739" s="220"/>
      <c r="O1739" s="220"/>
      <c r="P1739" s="220"/>
      <c r="Q1739" s="220"/>
      <c r="R1739" s="220"/>
      <c r="S1739" s="220"/>
      <c r="T1739" s="220"/>
      <c r="U1739" s="220"/>
      <c r="V1739" s="220"/>
      <c r="W1739" s="220"/>
      <c r="X1739" s="220"/>
      <c r="Y1739" s="220"/>
      <c r="Z1739" s="220"/>
      <c r="AA1739" s="220"/>
      <c r="AB1739" s="220"/>
      <c r="AC1739" s="220"/>
      <c r="AD1739" s="220"/>
    </row>
    <row r="1740" spans="1:30" ht="15" customHeight="1">
      <c r="A1740" s="109"/>
      <c r="B1740" s="109"/>
      <c r="C1740" s="398" t="s">
        <v>748</v>
      </c>
      <c r="D1740" s="266"/>
      <c r="E1740" s="266"/>
      <c r="F1740" s="267"/>
      <c r="G1740" s="220"/>
      <c r="H1740" s="220"/>
      <c r="I1740" s="220"/>
      <c r="J1740" s="220"/>
      <c r="K1740" s="220"/>
      <c r="L1740" s="220"/>
      <c r="M1740" s="220"/>
      <c r="N1740" s="220"/>
      <c r="O1740" s="220"/>
      <c r="P1740" s="220"/>
      <c r="Q1740" s="220"/>
      <c r="R1740" s="220"/>
      <c r="S1740" s="220"/>
      <c r="T1740" s="220"/>
      <c r="U1740" s="220"/>
      <c r="V1740" s="220"/>
      <c r="W1740" s="220"/>
      <c r="X1740" s="220"/>
      <c r="Y1740" s="220"/>
      <c r="Z1740" s="220"/>
      <c r="AA1740" s="220"/>
      <c r="AB1740" s="220"/>
      <c r="AC1740" s="220"/>
      <c r="AD1740" s="220"/>
    </row>
    <row r="1741" spans="1:30" ht="15" customHeight="1">
      <c r="A1741" s="109"/>
      <c r="B1741" s="109"/>
      <c r="C1741" s="398" t="s">
        <v>750</v>
      </c>
      <c r="D1741" s="266"/>
      <c r="E1741" s="266"/>
      <c r="F1741" s="267"/>
      <c r="G1741" s="220"/>
      <c r="H1741" s="220"/>
      <c r="I1741" s="220"/>
      <c r="J1741" s="220"/>
      <c r="K1741" s="220"/>
      <c r="L1741" s="220"/>
      <c r="M1741" s="220"/>
      <c r="N1741" s="220"/>
      <c r="O1741" s="220"/>
      <c r="P1741" s="220"/>
      <c r="Q1741" s="220"/>
      <c r="R1741" s="220"/>
      <c r="S1741" s="220"/>
      <c r="T1741" s="220"/>
      <c r="U1741" s="220"/>
      <c r="V1741" s="220"/>
      <c r="W1741" s="220"/>
      <c r="X1741" s="220"/>
      <c r="Y1741" s="220"/>
      <c r="Z1741" s="220"/>
      <c r="AA1741" s="220"/>
      <c r="AB1741" s="220"/>
      <c r="AC1741" s="220"/>
      <c r="AD1741" s="220"/>
    </row>
    <row r="1742" spans="1:30" ht="15" customHeight="1">
      <c r="A1742" s="109"/>
      <c r="B1742" s="109"/>
      <c r="C1742" s="398" t="s">
        <v>752</v>
      </c>
      <c r="D1742" s="266"/>
      <c r="E1742" s="266"/>
      <c r="F1742" s="267"/>
      <c r="G1742" s="220"/>
      <c r="H1742" s="220"/>
      <c r="I1742" s="220"/>
      <c r="J1742" s="220"/>
      <c r="K1742" s="220"/>
      <c r="L1742" s="220"/>
      <c r="M1742" s="220"/>
      <c r="N1742" s="220"/>
      <c r="O1742" s="220"/>
      <c r="P1742" s="220"/>
      <c r="Q1742" s="220"/>
      <c r="R1742" s="220"/>
      <c r="S1742" s="220"/>
      <c r="T1742" s="220"/>
      <c r="U1742" s="220"/>
      <c r="V1742" s="220"/>
      <c r="W1742" s="220"/>
      <c r="X1742" s="220"/>
      <c r="Y1742" s="220"/>
      <c r="Z1742" s="220"/>
      <c r="AA1742" s="220"/>
      <c r="AB1742" s="220"/>
      <c r="AC1742" s="220"/>
      <c r="AD1742" s="220"/>
    </row>
    <row r="1743" spans="1:30" ht="15" customHeight="1">
      <c r="A1743" s="109"/>
      <c r="B1743" s="109"/>
      <c r="C1743" s="398" t="s">
        <v>754</v>
      </c>
      <c r="D1743" s="266"/>
      <c r="E1743" s="266"/>
      <c r="F1743" s="267"/>
      <c r="G1743" s="220"/>
      <c r="H1743" s="220"/>
      <c r="I1743" s="220"/>
      <c r="J1743" s="220"/>
      <c r="K1743" s="220"/>
      <c r="L1743" s="220"/>
      <c r="M1743" s="220"/>
      <c r="N1743" s="220"/>
      <c r="O1743" s="220"/>
      <c r="P1743" s="220"/>
      <c r="Q1743" s="220"/>
      <c r="R1743" s="220"/>
      <c r="S1743" s="220"/>
      <c r="T1743" s="220"/>
      <c r="U1743" s="220"/>
      <c r="V1743" s="220"/>
      <c r="W1743" s="220"/>
      <c r="X1743" s="220"/>
      <c r="Y1743" s="220"/>
      <c r="Z1743" s="220"/>
      <c r="AA1743" s="220"/>
      <c r="AB1743" s="220"/>
      <c r="AC1743" s="220"/>
      <c r="AD1743" s="220"/>
    </row>
    <row r="1744" spans="1:30" ht="15" customHeight="1">
      <c r="A1744" s="109"/>
      <c r="B1744" s="109"/>
      <c r="C1744" s="398" t="s">
        <v>756</v>
      </c>
      <c r="D1744" s="266"/>
      <c r="E1744" s="266"/>
      <c r="F1744" s="267"/>
      <c r="G1744" s="220"/>
      <c r="H1744" s="220"/>
      <c r="I1744" s="220"/>
      <c r="J1744" s="220"/>
      <c r="K1744" s="220"/>
      <c r="L1744" s="220"/>
      <c r="M1744" s="220"/>
      <c r="N1744" s="220"/>
      <c r="O1744" s="220"/>
      <c r="P1744" s="220"/>
      <c r="Q1744" s="220"/>
      <c r="R1744" s="220"/>
      <c r="S1744" s="220"/>
      <c r="T1744" s="220"/>
      <c r="U1744" s="220"/>
      <c r="V1744" s="220"/>
      <c r="W1744" s="220"/>
      <c r="X1744" s="220"/>
      <c r="Y1744" s="220"/>
      <c r="Z1744" s="220"/>
      <c r="AA1744" s="220"/>
      <c r="AB1744" s="220"/>
      <c r="AC1744" s="220"/>
      <c r="AD1744" s="220"/>
    </row>
    <row r="1745" spans="1:30" ht="15" customHeight="1">
      <c r="A1745" s="109"/>
      <c r="B1745" s="109"/>
      <c r="C1745" s="398" t="s">
        <v>758</v>
      </c>
      <c r="D1745" s="266"/>
      <c r="E1745" s="266"/>
      <c r="F1745" s="267"/>
      <c r="G1745" s="220"/>
      <c r="H1745" s="220"/>
      <c r="I1745" s="220"/>
      <c r="J1745" s="220"/>
      <c r="K1745" s="220"/>
      <c r="L1745" s="220"/>
      <c r="M1745" s="220"/>
      <c r="N1745" s="220"/>
      <c r="O1745" s="220"/>
      <c r="P1745" s="220"/>
      <c r="Q1745" s="220"/>
      <c r="R1745" s="220"/>
      <c r="S1745" s="220"/>
      <c r="T1745" s="220"/>
      <c r="U1745" s="220"/>
      <c r="V1745" s="220"/>
      <c r="W1745" s="220"/>
      <c r="X1745" s="220"/>
      <c r="Y1745" s="220"/>
      <c r="Z1745" s="220"/>
      <c r="AA1745" s="220"/>
      <c r="AB1745" s="220"/>
      <c r="AC1745" s="220"/>
      <c r="AD1745" s="220"/>
    </row>
    <row r="1746" spans="1:30" ht="15" customHeight="1">
      <c r="A1746" s="87"/>
      <c r="B1746" s="87"/>
      <c r="C1746" s="369" t="s">
        <v>760</v>
      </c>
      <c r="D1746" s="266"/>
      <c r="E1746" s="266"/>
      <c r="F1746" s="267"/>
      <c r="G1746" s="220"/>
      <c r="H1746" s="220"/>
      <c r="I1746" s="220"/>
      <c r="J1746" s="220"/>
      <c r="K1746" s="220"/>
      <c r="L1746" s="220"/>
      <c r="M1746" s="220"/>
      <c r="N1746" s="220"/>
      <c r="O1746" s="220"/>
      <c r="P1746" s="220"/>
      <c r="Q1746" s="220"/>
      <c r="R1746" s="220"/>
      <c r="S1746" s="220"/>
      <c r="T1746" s="220"/>
      <c r="U1746" s="220"/>
      <c r="V1746" s="220"/>
      <c r="W1746" s="220"/>
      <c r="X1746" s="220"/>
      <c r="Y1746" s="220"/>
      <c r="Z1746" s="220"/>
      <c r="AA1746" s="220"/>
      <c r="AB1746" s="220"/>
      <c r="AC1746" s="220"/>
      <c r="AD1746" s="220"/>
    </row>
    <row r="1747" spans="1:30" ht="15" customHeight="1">
      <c r="A1747" s="87"/>
      <c r="B1747" s="87"/>
      <c r="C1747" s="369" t="s">
        <v>762</v>
      </c>
      <c r="D1747" s="266"/>
      <c r="E1747" s="266"/>
      <c r="F1747" s="267"/>
      <c r="G1747" s="220"/>
      <c r="H1747" s="220"/>
      <c r="I1747" s="220"/>
      <c r="J1747" s="220"/>
      <c r="K1747" s="220"/>
      <c r="L1747" s="220"/>
      <c r="M1747" s="220"/>
      <c r="N1747" s="220"/>
      <c r="O1747" s="220"/>
      <c r="P1747" s="220"/>
      <c r="Q1747" s="220"/>
      <c r="R1747" s="220"/>
      <c r="S1747" s="220"/>
      <c r="T1747" s="220"/>
      <c r="U1747" s="220"/>
      <c r="V1747" s="220"/>
      <c r="W1747" s="220"/>
      <c r="X1747" s="220"/>
      <c r="Y1747" s="220"/>
      <c r="Z1747" s="220"/>
      <c r="AA1747" s="220"/>
      <c r="AB1747" s="220"/>
      <c r="AC1747" s="220"/>
      <c r="AD1747" s="220"/>
    </row>
    <row r="1748" spans="1:30" ht="15" customHeight="1">
      <c r="A1748" s="87"/>
      <c r="B1748" s="87"/>
      <c r="C1748" s="369" t="s">
        <v>764</v>
      </c>
      <c r="D1748" s="266"/>
      <c r="E1748" s="266"/>
      <c r="F1748" s="267"/>
      <c r="G1748" s="220"/>
      <c r="H1748" s="220"/>
      <c r="I1748" s="220"/>
      <c r="J1748" s="220"/>
      <c r="K1748" s="220"/>
      <c r="L1748" s="220"/>
      <c r="M1748" s="220"/>
      <c r="N1748" s="220"/>
      <c r="O1748" s="220"/>
      <c r="P1748" s="220"/>
      <c r="Q1748" s="220"/>
      <c r="R1748" s="220"/>
      <c r="S1748" s="220"/>
      <c r="T1748" s="220"/>
      <c r="U1748" s="220"/>
      <c r="V1748" s="220"/>
      <c r="W1748" s="220"/>
      <c r="X1748" s="220"/>
      <c r="Y1748" s="220"/>
      <c r="Z1748" s="220"/>
      <c r="AA1748" s="220"/>
      <c r="AB1748" s="220"/>
      <c r="AC1748" s="220"/>
      <c r="AD1748" s="220"/>
    </row>
    <row r="1749" spans="1:30" ht="15" customHeight="1">
      <c r="A1749" s="87"/>
      <c r="B1749" s="87"/>
      <c r="C1749" s="369" t="s">
        <v>766</v>
      </c>
      <c r="D1749" s="266"/>
      <c r="E1749" s="266"/>
      <c r="F1749" s="267"/>
      <c r="G1749" s="220"/>
      <c r="H1749" s="220"/>
      <c r="I1749" s="220"/>
      <c r="J1749" s="220"/>
      <c r="K1749" s="220"/>
      <c r="L1749" s="220"/>
      <c r="M1749" s="220"/>
      <c r="N1749" s="220"/>
      <c r="O1749" s="220"/>
      <c r="P1749" s="220"/>
      <c r="Q1749" s="220"/>
      <c r="R1749" s="220"/>
      <c r="S1749" s="220"/>
      <c r="T1749" s="220"/>
      <c r="U1749" s="220"/>
      <c r="V1749" s="220"/>
      <c r="W1749" s="220"/>
      <c r="X1749" s="220"/>
      <c r="Y1749" s="220"/>
      <c r="Z1749" s="220"/>
      <c r="AA1749" s="220"/>
      <c r="AB1749" s="220"/>
      <c r="AC1749" s="220"/>
      <c r="AD1749" s="220"/>
    </row>
    <row r="1750" spans="1:30" ht="15" customHeight="1">
      <c r="A1750" s="87"/>
      <c r="B1750" s="87"/>
      <c r="C1750" s="369" t="s">
        <v>768</v>
      </c>
      <c r="D1750" s="266"/>
      <c r="E1750" s="266"/>
      <c r="F1750" s="267"/>
      <c r="G1750" s="220"/>
      <c r="H1750" s="220"/>
      <c r="I1750" s="220"/>
      <c r="J1750" s="220"/>
      <c r="K1750" s="220"/>
      <c r="L1750" s="220"/>
      <c r="M1750" s="220"/>
      <c r="N1750" s="220"/>
      <c r="O1750" s="220"/>
      <c r="P1750" s="220"/>
      <c r="Q1750" s="220"/>
      <c r="R1750" s="220"/>
      <c r="S1750" s="220"/>
      <c r="T1750" s="220"/>
      <c r="U1750" s="220"/>
      <c r="V1750" s="220"/>
      <c r="W1750" s="220"/>
      <c r="X1750" s="220"/>
      <c r="Y1750" s="220"/>
      <c r="Z1750" s="220"/>
      <c r="AA1750" s="220"/>
      <c r="AB1750" s="220"/>
      <c r="AC1750" s="220"/>
      <c r="AD1750" s="220"/>
    </row>
    <row r="1751" spans="1:30" ht="15" customHeight="1">
      <c r="A1751" s="109"/>
      <c r="B1751" s="109"/>
      <c r="C1751" s="398" t="s">
        <v>769</v>
      </c>
      <c r="D1751" s="266"/>
      <c r="E1751" s="266"/>
      <c r="F1751" s="267"/>
      <c r="G1751" s="220"/>
      <c r="H1751" s="220"/>
      <c r="I1751" s="220"/>
      <c r="J1751" s="220"/>
      <c r="K1751" s="220"/>
      <c r="L1751" s="220"/>
      <c r="M1751" s="220"/>
      <c r="N1751" s="220"/>
      <c r="O1751" s="220"/>
      <c r="P1751" s="220"/>
      <c r="Q1751" s="220"/>
      <c r="R1751" s="220"/>
      <c r="S1751" s="220"/>
      <c r="T1751" s="220"/>
      <c r="U1751" s="220"/>
      <c r="V1751" s="220"/>
      <c r="W1751" s="220"/>
      <c r="X1751" s="220"/>
      <c r="Y1751" s="220"/>
      <c r="Z1751" s="220"/>
      <c r="AA1751" s="220"/>
      <c r="AB1751" s="220"/>
      <c r="AC1751" s="220"/>
      <c r="AD1751" s="220"/>
    </row>
    <row r="1752" spans="1:30" ht="15" customHeight="1">
      <c r="A1752" s="109"/>
      <c r="B1752" s="109"/>
      <c r="C1752" s="398" t="s">
        <v>771</v>
      </c>
      <c r="D1752" s="266"/>
      <c r="E1752" s="266"/>
      <c r="F1752" s="267"/>
      <c r="G1752" s="220"/>
      <c r="H1752" s="220"/>
      <c r="I1752" s="220"/>
      <c r="J1752" s="220"/>
      <c r="K1752" s="220"/>
      <c r="L1752" s="220"/>
      <c r="M1752" s="220"/>
      <c r="N1752" s="220"/>
      <c r="O1752" s="220"/>
      <c r="P1752" s="220"/>
      <c r="Q1752" s="220"/>
      <c r="R1752" s="220"/>
      <c r="S1752" s="220"/>
      <c r="T1752" s="220"/>
      <c r="U1752" s="220"/>
      <c r="V1752" s="220"/>
      <c r="W1752" s="220"/>
      <c r="X1752" s="220"/>
      <c r="Y1752" s="220"/>
      <c r="Z1752" s="220"/>
      <c r="AA1752" s="220"/>
      <c r="AB1752" s="220"/>
      <c r="AC1752" s="220"/>
      <c r="AD1752" s="220"/>
    </row>
    <row r="1753" spans="1:30" ht="15" customHeight="1">
      <c r="A1753" s="109"/>
      <c r="B1753" s="109"/>
      <c r="C1753" s="361" t="s">
        <v>773</v>
      </c>
      <c r="D1753" s="266"/>
      <c r="E1753" s="266"/>
      <c r="F1753" s="267"/>
      <c r="G1753" s="220"/>
      <c r="H1753" s="220"/>
      <c r="I1753" s="220"/>
      <c r="J1753" s="220"/>
      <c r="K1753" s="220"/>
      <c r="L1753" s="220"/>
      <c r="M1753" s="220"/>
      <c r="N1753" s="220"/>
      <c r="O1753" s="220"/>
      <c r="P1753" s="220"/>
      <c r="Q1753" s="220"/>
      <c r="R1753" s="220"/>
      <c r="S1753" s="220"/>
      <c r="T1753" s="220"/>
      <c r="U1753" s="220"/>
      <c r="V1753" s="220"/>
      <c r="W1753" s="220"/>
      <c r="X1753" s="220"/>
      <c r="Y1753" s="220"/>
      <c r="Z1753" s="220"/>
      <c r="AA1753" s="220"/>
      <c r="AB1753" s="220"/>
      <c r="AC1753" s="220"/>
      <c r="AD1753" s="220"/>
    </row>
    <row r="1754" spans="1:30" ht="15" customHeight="1">
      <c r="A1754" s="83"/>
      <c r="B1754" s="15"/>
      <c r="C1754" s="242"/>
      <c r="D1754" s="227"/>
      <c r="E1754" s="215"/>
      <c r="F1754" s="215"/>
      <c r="G1754" s="220">
        <f t="shared" ref="G1754:AD1754" si="7">IF(AND(SUM(COUNTIF(G1589:G1599,"NS"),COUNTIF(G1606:G1610,"NS"),COUNTIF(G1616:G1619,"NS"),COUNTIF(G1638,"NS"),COUNTIF(G1644:G1646,"NS"),COUNTIF(G1650:G1656,"NS"),COUNTIF(G1664,"NS"),COUNTIF(G1670:G1674,"NS"),COUNTIF(G1681,"NS"),COUNTIF(G1690:G1693,"NS"),COUNTIF(G1700:G1703,"NS"),COUNTIF(G1713,"NS"),COUNTIF(G1717:G1724,"NS"),COUNTIF(G1732:G1733,"NS"),COUNTIF(G1737:G1745,"NS"),COUNTIF(G1751:G1753,"NS"))&gt;0,SUM(G1589:G1599,G1606:G1610,G1616:G1619,G1638,G1644:G1646,G1650:G1656,G1664,G1670:G1674,G1681,G1690:G1693,G1700:G1703,G1713,G1717:G1724,G1732:G1733,G1737:G1745,G1751:G1753)=0),"NS",SUM(G1589:G1599,G1606:G1610,G1616:G1619,G1638,G1644:G1646,G1650:G1656,G1664,G1670:G1674,G1681,G1690:G1693,G1700:G1703,G1713,G1717:G1724,G1732:G1733,G1737:G1745,G1751:G1753))</f>
        <v>0</v>
      </c>
      <c r="H1754" s="220">
        <f t="shared" si="7"/>
        <v>0</v>
      </c>
      <c r="I1754" s="220">
        <f t="shared" si="7"/>
        <v>0</v>
      </c>
      <c r="J1754" s="220">
        <f t="shared" si="7"/>
        <v>0</v>
      </c>
      <c r="K1754" s="220">
        <f t="shared" si="7"/>
        <v>0</v>
      </c>
      <c r="L1754" s="220">
        <f t="shared" si="7"/>
        <v>0</v>
      </c>
      <c r="M1754" s="220">
        <f t="shared" si="7"/>
        <v>0</v>
      </c>
      <c r="N1754" s="220">
        <f t="shared" si="7"/>
        <v>0</v>
      </c>
      <c r="O1754" s="220">
        <f t="shared" si="7"/>
        <v>0</v>
      </c>
      <c r="P1754" s="220">
        <f t="shared" si="7"/>
        <v>0</v>
      </c>
      <c r="Q1754" s="220">
        <f t="shared" si="7"/>
        <v>0</v>
      </c>
      <c r="R1754" s="220">
        <f t="shared" si="7"/>
        <v>0</v>
      </c>
      <c r="S1754" s="220">
        <f t="shared" si="7"/>
        <v>0</v>
      </c>
      <c r="T1754" s="220">
        <f t="shared" si="7"/>
        <v>0</v>
      </c>
      <c r="U1754" s="220">
        <f t="shared" si="7"/>
        <v>0</v>
      </c>
      <c r="V1754" s="220">
        <f t="shared" si="7"/>
        <v>0</v>
      </c>
      <c r="W1754" s="220">
        <f t="shared" si="7"/>
        <v>0</v>
      </c>
      <c r="X1754" s="220">
        <f t="shared" si="7"/>
        <v>0</v>
      </c>
      <c r="Y1754" s="220">
        <f t="shared" si="7"/>
        <v>0</v>
      </c>
      <c r="Z1754" s="220">
        <f t="shared" si="7"/>
        <v>0</v>
      </c>
      <c r="AA1754" s="220">
        <f t="shared" si="7"/>
        <v>0</v>
      </c>
      <c r="AB1754" s="220">
        <f t="shared" si="7"/>
        <v>0</v>
      </c>
      <c r="AC1754" s="220">
        <f t="shared" si="7"/>
        <v>0</v>
      </c>
      <c r="AD1754" s="220">
        <f t="shared" si="7"/>
        <v>0</v>
      </c>
    </row>
    <row r="1755" spans="1:30" ht="15" customHeight="1">
      <c r="A1755" s="83"/>
      <c r="B1755" s="15"/>
      <c r="C1755" s="239"/>
      <c r="D1755" s="239"/>
      <c r="E1755" s="239"/>
      <c r="F1755" s="239"/>
      <c r="G1755" s="239"/>
      <c r="H1755" s="239"/>
      <c r="I1755" s="239"/>
      <c r="J1755" s="239"/>
      <c r="K1755" s="239"/>
      <c r="L1755" s="239"/>
      <c r="M1755" s="239"/>
      <c r="N1755" s="239"/>
      <c r="O1755" s="239"/>
      <c r="P1755" s="239"/>
      <c r="Q1755" s="239"/>
      <c r="R1755" s="239"/>
      <c r="S1755" s="239"/>
      <c r="T1755" s="239"/>
      <c r="U1755" s="239"/>
      <c r="V1755" s="239"/>
      <c r="W1755" s="239"/>
      <c r="X1755" s="239"/>
      <c r="Y1755" s="239"/>
      <c r="Z1755" s="239"/>
      <c r="AA1755" s="239"/>
      <c r="AB1755" s="239"/>
      <c r="AC1755" s="239"/>
      <c r="AD1755" s="239"/>
    </row>
    <row r="1756" spans="1:30" ht="24" customHeight="1">
      <c r="A1756" s="83"/>
      <c r="B1756" s="15"/>
      <c r="C1756" s="321" t="s">
        <v>187</v>
      </c>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56"/>
    </row>
    <row r="1757" spans="1:30" ht="60" customHeight="1">
      <c r="A1757" s="83"/>
      <c r="B1757" s="15"/>
      <c r="C1757" s="322"/>
      <c r="D1757" s="323"/>
      <c r="E1757" s="323"/>
      <c r="F1757" s="323"/>
      <c r="G1757" s="323"/>
      <c r="H1757" s="323"/>
      <c r="I1757" s="323"/>
      <c r="J1757" s="323"/>
      <c r="K1757" s="323"/>
      <c r="L1757" s="323"/>
      <c r="M1757" s="323"/>
      <c r="N1757" s="323"/>
      <c r="O1757" s="323"/>
      <c r="P1757" s="323"/>
      <c r="Q1757" s="323"/>
      <c r="R1757" s="323"/>
      <c r="S1757" s="323"/>
      <c r="T1757" s="323"/>
      <c r="U1757" s="323"/>
      <c r="V1757" s="323"/>
      <c r="W1757" s="323"/>
      <c r="X1757" s="323"/>
      <c r="Y1757" s="323"/>
      <c r="Z1757" s="323"/>
      <c r="AA1757" s="323"/>
      <c r="AB1757" s="323"/>
      <c r="AC1757" s="323"/>
      <c r="AD1757" s="324"/>
    </row>
    <row r="1758" spans="1:30" ht="15" customHeight="1">
      <c r="A1758" s="71"/>
      <c r="B1758" s="40"/>
      <c r="C1758" s="246" t="e">
        <f ca="1">AH1585</f>
        <v>#NAME?</v>
      </c>
      <c r="D1758" s="40"/>
      <c r="E1758" s="40"/>
      <c r="F1758" s="40"/>
      <c r="G1758" s="40"/>
      <c r="H1758" s="40"/>
      <c r="I1758" s="40"/>
      <c r="J1758" s="40"/>
      <c r="K1758" s="40"/>
      <c r="L1758" s="40"/>
      <c r="M1758" s="40"/>
      <c r="N1758" s="96"/>
      <c r="O1758" s="14"/>
      <c r="P1758" s="14"/>
      <c r="Q1758" s="14"/>
      <c r="R1758" s="14"/>
      <c r="S1758" s="14"/>
      <c r="T1758" s="14"/>
      <c r="U1758" s="14"/>
      <c r="V1758" s="14"/>
      <c r="W1758" s="14"/>
      <c r="X1758" s="14"/>
      <c r="Y1758" s="14"/>
      <c r="Z1758" s="14"/>
      <c r="AA1758" s="14"/>
      <c r="AB1758" s="14"/>
      <c r="AC1758" s="14"/>
      <c r="AD1758" s="14"/>
    </row>
    <row r="1759" spans="1:30" ht="15" customHeight="1">
      <c r="A1759" s="71"/>
      <c r="B1759" s="40"/>
      <c r="C1759" s="246" t="e">
        <f ca="1">AK1585</f>
        <v>#NAME?</v>
      </c>
      <c r="D1759" s="40"/>
      <c r="E1759" s="40"/>
      <c r="F1759" s="40"/>
      <c r="G1759" s="40"/>
      <c r="H1759" s="40"/>
      <c r="I1759" s="40"/>
      <c r="J1759" s="40"/>
      <c r="K1759" s="40"/>
      <c r="L1759" s="40"/>
      <c r="M1759" s="40"/>
      <c r="N1759" s="96"/>
      <c r="O1759" s="14"/>
      <c r="P1759" s="14"/>
      <c r="Q1759" s="14"/>
      <c r="R1759" s="14"/>
      <c r="S1759" s="14"/>
      <c r="T1759" s="14"/>
      <c r="U1759" s="14"/>
      <c r="V1759" s="14"/>
      <c r="W1759" s="14"/>
      <c r="X1759" s="14"/>
      <c r="Y1759" s="14"/>
      <c r="Z1759" s="14"/>
      <c r="AA1759" s="14"/>
      <c r="AB1759" s="14"/>
      <c r="AC1759" s="14"/>
      <c r="AD1759" s="14"/>
    </row>
    <row r="1760" spans="1:30" ht="15" customHeight="1">
      <c r="A1760" s="73"/>
      <c r="B1760" s="74"/>
      <c r="C1760" s="74"/>
      <c r="D1760" s="74"/>
      <c r="E1760" s="74"/>
      <c r="F1760" s="74"/>
      <c r="G1760" s="74"/>
      <c r="H1760" s="74"/>
      <c r="I1760" s="74"/>
      <c r="J1760" s="74"/>
      <c r="K1760" s="74"/>
      <c r="L1760" s="74"/>
      <c r="M1760" s="74"/>
      <c r="N1760" s="74"/>
      <c r="O1760" s="74"/>
      <c r="P1760" s="74"/>
      <c r="Q1760" s="74"/>
      <c r="R1760" s="74"/>
      <c r="S1760" s="74"/>
      <c r="T1760" s="74"/>
      <c r="U1760" s="74"/>
      <c r="V1760" s="74"/>
      <c r="W1760" s="74"/>
      <c r="X1760" s="74"/>
      <c r="Y1760" s="74"/>
      <c r="Z1760" s="74"/>
      <c r="AA1760" s="74"/>
      <c r="AB1760" s="74"/>
      <c r="AC1760" s="74"/>
      <c r="AD1760" s="74"/>
    </row>
    <row r="1761" spans="1:171" ht="15" customHeight="1">
      <c r="A1761" s="73"/>
      <c r="B1761" s="74"/>
      <c r="C1761" s="74"/>
      <c r="D1761" s="74"/>
      <c r="E1761" s="74"/>
      <c r="F1761" s="74"/>
      <c r="G1761" s="74"/>
      <c r="H1761" s="74"/>
      <c r="I1761" s="74"/>
      <c r="J1761" s="74"/>
      <c r="K1761" s="74"/>
      <c r="L1761" s="74"/>
      <c r="M1761" s="74"/>
      <c r="N1761" s="74"/>
      <c r="O1761" s="74"/>
      <c r="P1761" s="74"/>
      <c r="Q1761" s="74"/>
      <c r="R1761" s="74"/>
      <c r="S1761" s="74"/>
      <c r="T1761" s="74"/>
      <c r="U1761" s="74"/>
      <c r="V1761" s="74"/>
      <c r="W1761" s="74"/>
      <c r="X1761" s="74"/>
      <c r="Y1761" s="74"/>
      <c r="Z1761" s="74"/>
      <c r="AA1761" s="74"/>
      <c r="AB1761" s="74"/>
      <c r="AC1761" s="74"/>
      <c r="AD1761" s="74"/>
    </row>
    <row r="1762" spans="1:171" ht="15" customHeight="1">
      <c r="A1762" s="73"/>
      <c r="B1762" s="74"/>
      <c r="C1762" s="74"/>
      <c r="D1762" s="74"/>
      <c r="E1762" s="74"/>
      <c r="F1762" s="74"/>
      <c r="G1762" s="74"/>
      <c r="H1762" s="74"/>
      <c r="I1762" s="74"/>
      <c r="J1762" s="74"/>
      <c r="K1762" s="74"/>
      <c r="L1762" s="74"/>
      <c r="M1762" s="74"/>
      <c r="N1762" s="74"/>
      <c r="O1762" s="74"/>
      <c r="P1762" s="74"/>
      <c r="Q1762" s="74"/>
      <c r="R1762" s="74"/>
      <c r="S1762" s="74"/>
      <c r="T1762" s="74"/>
      <c r="U1762" s="74"/>
      <c r="V1762" s="74"/>
      <c r="W1762" s="74"/>
      <c r="X1762" s="74"/>
      <c r="Y1762" s="74"/>
      <c r="Z1762" s="74"/>
      <c r="AA1762" s="74"/>
      <c r="AB1762" s="74"/>
      <c r="AC1762" s="74"/>
      <c r="AD1762" s="74"/>
    </row>
    <row r="1763" spans="1:171" ht="15" customHeight="1">
      <c r="A1763" s="73"/>
      <c r="B1763" s="74"/>
      <c r="C1763" s="74"/>
      <c r="D1763" s="74"/>
      <c r="E1763" s="74"/>
      <c r="F1763" s="74"/>
      <c r="G1763" s="74"/>
      <c r="H1763" s="74"/>
      <c r="I1763" s="74"/>
      <c r="J1763" s="74"/>
      <c r="K1763" s="74"/>
      <c r="L1763" s="74"/>
      <c r="M1763" s="74"/>
      <c r="N1763" s="74"/>
      <c r="O1763" s="74"/>
      <c r="P1763" s="74"/>
      <c r="Q1763" s="74"/>
      <c r="R1763" s="74"/>
      <c r="S1763" s="74"/>
      <c r="T1763" s="74"/>
      <c r="U1763" s="74"/>
      <c r="V1763" s="74"/>
      <c r="W1763" s="74"/>
      <c r="X1763" s="74"/>
      <c r="Y1763" s="74"/>
      <c r="Z1763" s="74"/>
      <c r="AA1763" s="74"/>
      <c r="AB1763" s="74"/>
      <c r="AC1763" s="74"/>
      <c r="AD1763" s="74"/>
    </row>
    <row r="1764" spans="1:171" ht="24" customHeight="1">
      <c r="A1764" s="72" t="s">
        <v>853</v>
      </c>
      <c r="B1764" s="326" t="s">
        <v>854</v>
      </c>
      <c r="C1764" s="256"/>
      <c r="D1764" s="256"/>
      <c r="E1764" s="256"/>
      <c r="F1764" s="256"/>
      <c r="G1764" s="256"/>
      <c r="H1764" s="256"/>
      <c r="I1764" s="256"/>
      <c r="J1764" s="256"/>
      <c r="K1764" s="256"/>
      <c r="L1764" s="256"/>
      <c r="M1764" s="256"/>
      <c r="N1764" s="256"/>
      <c r="O1764" s="256"/>
      <c r="P1764" s="256"/>
      <c r="Q1764" s="256"/>
      <c r="R1764" s="256"/>
      <c r="S1764" s="256"/>
      <c r="T1764" s="256"/>
      <c r="U1764" s="256"/>
      <c r="V1764" s="256"/>
      <c r="W1764" s="256"/>
      <c r="X1764" s="256"/>
      <c r="Y1764" s="256"/>
      <c r="Z1764" s="256"/>
      <c r="AA1764" s="256"/>
      <c r="AB1764" s="256"/>
      <c r="AC1764" s="256"/>
      <c r="AD1764" s="256"/>
    </row>
    <row r="1765" spans="1:171" ht="24" customHeight="1">
      <c r="A1765" s="83"/>
      <c r="B1765" s="15"/>
      <c r="C1765" s="321" t="s">
        <v>855</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171" ht="15" customHeight="1">
      <c r="A1766" s="73"/>
      <c r="B1766" s="74"/>
      <c r="C1766" s="74"/>
      <c r="D1766" s="74"/>
      <c r="E1766" s="74"/>
      <c r="F1766" s="74"/>
      <c r="G1766" s="74"/>
      <c r="H1766" s="74"/>
      <c r="I1766" s="74"/>
      <c r="J1766" s="74"/>
      <c r="K1766" s="74"/>
      <c r="L1766" s="74"/>
      <c r="M1766" s="74"/>
      <c r="N1766" s="74"/>
      <c r="O1766" s="74"/>
      <c r="P1766" s="74"/>
      <c r="Q1766" s="74"/>
      <c r="R1766" s="74"/>
      <c r="S1766" s="74"/>
      <c r="T1766" s="74"/>
      <c r="U1766" s="74"/>
      <c r="V1766" s="74"/>
      <c r="W1766" s="74"/>
      <c r="X1766" s="74"/>
      <c r="Y1766" s="74"/>
      <c r="Z1766" s="74"/>
      <c r="AA1766" s="74"/>
      <c r="AB1766" s="74"/>
      <c r="AC1766" s="74"/>
      <c r="AD1766" s="74"/>
    </row>
    <row r="1767" spans="1:171" ht="15" customHeight="1">
      <c r="A1767" s="83"/>
      <c r="B1767" s="15"/>
      <c r="C1767" s="239"/>
      <c r="D1767" s="239"/>
      <c r="E1767" s="239"/>
      <c r="F1767" s="239"/>
      <c r="G1767" s="239"/>
      <c r="H1767" s="239"/>
      <c r="I1767" s="239"/>
      <c r="J1767" s="239"/>
      <c r="K1767" s="239"/>
      <c r="L1767" s="239"/>
      <c r="M1767" s="239"/>
      <c r="N1767" s="239"/>
      <c r="O1767" s="239"/>
      <c r="P1767" s="239"/>
      <c r="Q1767" s="239"/>
      <c r="R1767" s="239"/>
      <c r="S1767" s="239"/>
      <c r="T1767" s="239"/>
      <c r="U1767" s="239"/>
      <c r="V1767" s="239"/>
      <c r="W1767" s="239"/>
      <c r="X1767" s="239"/>
      <c r="Y1767" s="239"/>
      <c r="Z1767" s="239"/>
      <c r="AA1767" s="399" t="s">
        <v>815</v>
      </c>
      <c r="AB1767" s="272"/>
      <c r="AC1767" s="272"/>
      <c r="AD1767" s="272"/>
    </row>
    <row r="1768" spans="1:171" ht="36" customHeight="1">
      <c r="A1768" s="83"/>
      <c r="B1768" s="15"/>
      <c r="C1768" s="265" t="s">
        <v>435</v>
      </c>
      <c r="D1768" s="278"/>
      <c r="E1768" s="278"/>
      <c r="F1768" s="279"/>
      <c r="G1768" s="265" t="s">
        <v>436</v>
      </c>
      <c r="H1768" s="279"/>
      <c r="I1768" s="346" t="s">
        <v>437</v>
      </c>
      <c r="J1768" s="278"/>
      <c r="K1768" s="278"/>
      <c r="L1768" s="278"/>
      <c r="M1768" s="278"/>
      <c r="N1768" s="278"/>
      <c r="O1768" s="278"/>
      <c r="P1768" s="278"/>
      <c r="Q1768" s="278"/>
      <c r="R1768" s="279"/>
      <c r="S1768" s="265" t="s">
        <v>856</v>
      </c>
      <c r="T1768" s="266"/>
      <c r="U1768" s="266"/>
      <c r="V1768" s="266"/>
      <c r="W1768" s="266"/>
      <c r="X1768" s="266"/>
      <c r="Y1768" s="266"/>
      <c r="Z1768" s="266"/>
      <c r="AA1768" s="266"/>
      <c r="AB1768" s="266"/>
      <c r="AC1768" s="266"/>
      <c r="AD1768" s="267"/>
    </row>
    <row r="1769" spans="1:171" ht="15" customHeight="1">
      <c r="A1769" s="83"/>
      <c r="B1769" s="15"/>
      <c r="C1769" s="280"/>
      <c r="D1769" s="256"/>
      <c r="E1769" s="256"/>
      <c r="F1769" s="281"/>
      <c r="G1769" s="280"/>
      <c r="H1769" s="281"/>
      <c r="I1769" s="280"/>
      <c r="J1769" s="256"/>
      <c r="K1769" s="256"/>
      <c r="L1769" s="256"/>
      <c r="M1769" s="256"/>
      <c r="N1769" s="256"/>
      <c r="O1769" s="256"/>
      <c r="P1769" s="256"/>
      <c r="Q1769" s="256"/>
      <c r="R1769" s="281"/>
      <c r="S1769" s="325" t="s">
        <v>201</v>
      </c>
      <c r="T1769" s="331" t="s">
        <v>202</v>
      </c>
      <c r="U1769" s="331" t="s">
        <v>203</v>
      </c>
      <c r="V1769" s="331" t="s">
        <v>817</v>
      </c>
      <c r="W1769" s="278"/>
      <c r="X1769" s="279"/>
      <c r="Y1769" s="331" t="s">
        <v>818</v>
      </c>
      <c r="Z1769" s="278"/>
      <c r="AA1769" s="279"/>
      <c r="AB1769" s="331" t="s">
        <v>819</v>
      </c>
      <c r="AC1769" s="278"/>
      <c r="AD1769" s="279"/>
    </row>
    <row r="1770" spans="1:171" ht="72" customHeight="1">
      <c r="A1770" s="83"/>
      <c r="B1770" s="15"/>
      <c r="C1770" s="280"/>
      <c r="D1770" s="256"/>
      <c r="E1770" s="256"/>
      <c r="F1770" s="281"/>
      <c r="G1770" s="280"/>
      <c r="H1770" s="281"/>
      <c r="I1770" s="280"/>
      <c r="J1770" s="256"/>
      <c r="K1770" s="256"/>
      <c r="L1770" s="256"/>
      <c r="M1770" s="256"/>
      <c r="N1770" s="256"/>
      <c r="O1770" s="256"/>
      <c r="P1770" s="256"/>
      <c r="Q1770" s="256"/>
      <c r="R1770" s="281"/>
      <c r="S1770" s="355"/>
      <c r="T1770" s="355"/>
      <c r="U1770" s="355"/>
      <c r="V1770" s="282"/>
      <c r="W1770" s="272"/>
      <c r="X1770" s="283"/>
      <c r="Y1770" s="282"/>
      <c r="Z1770" s="272"/>
      <c r="AA1770" s="283"/>
      <c r="AB1770" s="282"/>
      <c r="AC1770" s="272"/>
      <c r="AD1770" s="283"/>
    </row>
    <row r="1771" spans="1:171" ht="48" customHeight="1">
      <c r="A1771" s="83"/>
      <c r="B1771" s="15"/>
      <c r="C1771" s="282"/>
      <c r="D1771" s="272"/>
      <c r="E1771" s="272"/>
      <c r="F1771" s="283"/>
      <c r="G1771" s="282"/>
      <c r="H1771" s="283"/>
      <c r="I1771" s="282"/>
      <c r="J1771" s="272"/>
      <c r="K1771" s="272"/>
      <c r="L1771" s="272"/>
      <c r="M1771" s="272"/>
      <c r="N1771" s="272"/>
      <c r="O1771" s="272"/>
      <c r="P1771" s="272"/>
      <c r="Q1771" s="272"/>
      <c r="R1771" s="283"/>
      <c r="S1771" s="332"/>
      <c r="T1771" s="332"/>
      <c r="U1771" s="332"/>
      <c r="V1771" s="234" t="s">
        <v>234</v>
      </c>
      <c r="W1771" s="219" t="s">
        <v>202</v>
      </c>
      <c r="X1771" s="219" t="s">
        <v>203</v>
      </c>
      <c r="Y1771" s="234" t="s">
        <v>234</v>
      </c>
      <c r="Z1771" s="219" t="s">
        <v>202</v>
      </c>
      <c r="AA1771" s="219" t="s">
        <v>203</v>
      </c>
      <c r="AB1771" s="234" t="s">
        <v>234</v>
      </c>
      <c r="AC1771" s="219" t="s">
        <v>202</v>
      </c>
      <c r="AD1771" s="219" t="s">
        <v>203</v>
      </c>
      <c r="AF1771" t="s">
        <v>204</v>
      </c>
      <c r="AG1771" t="s">
        <v>205</v>
      </c>
      <c r="AH1771" t="s">
        <v>206</v>
      </c>
      <c r="AI1771" t="s">
        <v>207</v>
      </c>
      <c r="AJ1771" t="s">
        <v>208</v>
      </c>
      <c r="AK1771" t="s">
        <v>209</v>
      </c>
      <c r="AL1771" t="s">
        <v>210</v>
      </c>
      <c r="AM1771" t="s">
        <v>439</v>
      </c>
      <c r="AN1771" t="s">
        <v>440</v>
      </c>
      <c r="AO1771" t="s">
        <v>441</v>
      </c>
      <c r="AP1771" t="s">
        <v>204</v>
      </c>
      <c r="AQ1771" t="s">
        <v>205</v>
      </c>
      <c r="AR1771" t="s">
        <v>206</v>
      </c>
      <c r="AS1771" t="s">
        <v>207</v>
      </c>
      <c r="AT1771" t="s">
        <v>208</v>
      </c>
      <c r="AU1771" t="s">
        <v>209</v>
      </c>
      <c r="AV1771" t="s">
        <v>210</v>
      </c>
      <c r="AW1771" t="s">
        <v>439</v>
      </c>
      <c r="AX1771" t="s">
        <v>440</v>
      </c>
      <c r="AY1771" t="s">
        <v>441</v>
      </c>
      <c r="AZ1771" t="s">
        <v>204</v>
      </c>
      <c r="BA1771" t="s">
        <v>205</v>
      </c>
      <c r="BB1771" t="s">
        <v>206</v>
      </c>
      <c r="BC1771" t="s">
        <v>207</v>
      </c>
      <c r="BD1771" t="s">
        <v>208</v>
      </c>
      <c r="BE1771" t="s">
        <v>209</v>
      </c>
      <c r="BF1771" t="s">
        <v>210</v>
      </c>
      <c r="BG1771" t="s">
        <v>439</v>
      </c>
      <c r="BH1771" t="s">
        <v>440</v>
      </c>
      <c r="BI1771" t="s">
        <v>441</v>
      </c>
      <c r="BJ1771" t="s">
        <v>204</v>
      </c>
      <c r="BK1771" t="s">
        <v>205</v>
      </c>
      <c r="BL1771" t="s">
        <v>206</v>
      </c>
      <c r="BM1771" t="s">
        <v>207</v>
      </c>
      <c r="BN1771" t="s">
        <v>208</v>
      </c>
      <c r="BO1771" t="s">
        <v>209</v>
      </c>
      <c r="BP1771" t="s">
        <v>210</v>
      </c>
      <c r="BQ1771" t="s">
        <v>439</v>
      </c>
      <c r="BR1771" t="s">
        <v>440</v>
      </c>
      <c r="BS1771" t="s">
        <v>441</v>
      </c>
      <c r="BT1771" t="s">
        <v>204</v>
      </c>
      <c r="BU1771" t="s">
        <v>205</v>
      </c>
      <c r="BV1771" t="s">
        <v>206</v>
      </c>
      <c r="BW1771" t="s">
        <v>207</v>
      </c>
      <c r="BX1771" t="s">
        <v>208</v>
      </c>
      <c r="BY1771" t="s">
        <v>209</v>
      </c>
      <c r="BZ1771" t="s">
        <v>210</v>
      </c>
      <c r="CA1771" t="s">
        <v>439</v>
      </c>
      <c r="CB1771" t="s">
        <v>440</v>
      </c>
      <c r="CC1771" t="s">
        <v>441</v>
      </c>
      <c r="CD1771" t="s">
        <v>204</v>
      </c>
      <c r="CE1771" t="s">
        <v>205</v>
      </c>
      <c r="CF1771" t="s">
        <v>206</v>
      </c>
      <c r="CG1771" t="s">
        <v>207</v>
      </c>
      <c r="CH1771" t="s">
        <v>208</v>
      </c>
      <c r="CI1771" t="s">
        <v>209</v>
      </c>
      <c r="CJ1771" t="s">
        <v>210</v>
      </c>
      <c r="CK1771" t="s">
        <v>439</v>
      </c>
      <c r="CL1771" t="s">
        <v>440</v>
      </c>
      <c r="CM1771" t="s">
        <v>441</v>
      </c>
      <c r="CN1771" t="s">
        <v>204</v>
      </c>
      <c r="CO1771" t="s">
        <v>205</v>
      </c>
      <c r="CP1771" t="s">
        <v>206</v>
      </c>
      <c r="CQ1771" t="s">
        <v>207</v>
      </c>
      <c r="CR1771" t="s">
        <v>208</v>
      </c>
      <c r="CS1771" t="s">
        <v>209</v>
      </c>
      <c r="CT1771" t="s">
        <v>210</v>
      </c>
      <c r="CU1771" t="s">
        <v>439</v>
      </c>
      <c r="CV1771" t="s">
        <v>440</v>
      </c>
      <c r="CW1771" t="s">
        <v>441</v>
      </c>
      <c r="CX1771" t="s">
        <v>204</v>
      </c>
      <c r="CY1771" t="s">
        <v>205</v>
      </c>
      <c r="CZ1771" t="s">
        <v>206</v>
      </c>
      <c r="DA1771" t="s">
        <v>207</v>
      </c>
      <c r="DB1771" t="s">
        <v>208</v>
      </c>
      <c r="DC1771" t="s">
        <v>209</v>
      </c>
      <c r="DD1771" t="s">
        <v>210</v>
      </c>
      <c r="DE1771" t="s">
        <v>439</v>
      </c>
      <c r="DF1771" t="s">
        <v>440</v>
      </c>
      <c r="DG1771" t="s">
        <v>441</v>
      </c>
      <c r="DH1771" t="s">
        <v>204</v>
      </c>
      <c r="DI1771" t="s">
        <v>205</v>
      </c>
      <c r="DJ1771" t="s">
        <v>206</v>
      </c>
      <c r="DK1771" t="s">
        <v>207</v>
      </c>
      <c r="DL1771" t="s">
        <v>208</v>
      </c>
      <c r="DM1771" t="s">
        <v>209</v>
      </c>
      <c r="DN1771" t="s">
        <v>210</v>
      </c>
      <c r="DO1771" t="s">
        <v>439</v>
      </c>
      <c r="DP1771" t="s">
        <v>440</v>
      </c>
      <c r="DQ1771" t="s">
        <v>441</v>
      </c>
      <c r="DR1771" t="s">
        <v>204</v>
      </c>
      <c r="DS1771" t="s">
        <v>205</v>
      </c>
      <c r="DT1771" t="s">
        <v>206</v>
      </c>
      <c r="DU1771" t="s">
        <v>207</v>
      </c>
      <c r="DV1771" t="s">
        <v>208</v>
      </c>
      <c r="DW1771" t="s">
        <v>209</v>
      </c>
      <c r="DX1771" t="s">
        <v>210</v>
      </c>
      <c r="DY1771" t="s">
        <v>439</v>
      </c>
      <c r="DZ1771" t="s">
        <v>440</v>
      </c>
      <c r="EA1771" t="s">
        <v>441</v>
      </c>
      <c r="EB1771" t="s">
        <v>204</v>
      </c>
      <c r="EC1771" t="s">
        <v>205</v>
      </c>
      <c r="ED1771" t="s">
        <v>206</v>
      </c>
      <c r="EE1771" t="s">
        <v>207</v>
      </c>
      <c r="EF1771" t="s">
        <v>208</v>
      </c>
      <c r="EG1771" t="s">
        <v>209</v>
      </c>
      <c r="EH1771" t="s">
        <v>210</v>
      </c>
      <c r="EI1771" t="s">
        <v>439</v>
      </c>
      <c r="EJ1771" t="s">
        <v>440</v>
      </c>
      <c r="EK1771" t="s">
        <v>441</v>
      </c>
      <c r="EL1771" t="s">
        <v>204</v>
      </c>
      <c r="EM1771" t="s">
        <v>205</v>
      </c>
      <c r="EN1771" t="s">
        <v>206</v>
      </c>
      <c r="EO1771" t="s">
        <v>207</v>
      </c>
      <c r="EP1771" t="s">
        <v>208</v>
      </c>
      <c r="EQ1771" t="s">
        <v>209</v>
      </c>
      <c r="ER1771" t="s">
        <v>210</v>
      </c>
      <c r="ES1771" t="s">
        <v>439</v>
      </c>
      <c r="ET1771" t="s">
        <v>440</v>
      </c>
      <c r="EU1771" t="s">
        <v>441</v>
      </c>
      <c r="EV1771" t="s">
        <v>204</v>
      </c>
      <c r="EW1771" t="s">
        <v>205</v>
      </c>
      <c r="EX1771" t="s">
        <v>206</v>
      </c>
      <c r="EY1771" t="s">
        <v>207</v>
      </c>
      <c r="EZ1771" t="s">
        <v>208</v>
      </c>
      <c r="FA1771" t="s">
        <v>209</v>
      </c>
      <c r="FB1771" t="s">
        <v>210</v>
      </c>
      <c r="FC1771" t="s">
        <v>439</v>
      </c>
      <c r="FD1771" t="s">
        <v>440</v>
      </c>
      <c r="FE1771" t="s">
        <v>441</v>
      </c>
      <c r="FF1771" t="s">
        <v>204</v>
      </c>
      <c r="FG1771" t="s">
        <v>205</v>
      </c>
      <c r="FH1771" t="s">
        <v>206</v>
      </c>
      <c r="FI1771" t="s">
        <v>207</v>
      </c>
      <c r="FJ1771" t="s">
        <v>208</v>
      </c>
      <c r="FK1771" t="s">
        <v>209</v>
      </c>
      <c r="FL1771" t="s">
        <v>210</v>
      </c>
      <c r="FM1771" t="s">
        <v>439</v>
      </c>
      <c r="FN1771" t="s">
        <v>440</v>
      </c>
      <c r="FO1771" t="s">
        <v>441</v>
      </c>
    </row>
    <row r="1772" spans="1:171" ht="15" customHeight="1">
      <c r="A1772" s="83"/>
      <c r="B1772" s="15"/>
      <c r="C1772" s="368" t="s">
        <v>442</v>
      </c>
      <c r="D1772" s="375" t="s">
        <v>443</v>
      </c>
      <c r="E1772" s="278"/>
      <c r="F1772" s="279"/>
      <c r="G1772" s="361" t="s">
        <v>444</v>
      </c>
      <c r="H1772" s="267"/>
      <c r="I1772" s="362" t="s">
        <v>445</v>
      </c>
      <c r="J1772" s="266"/>
      <c r="K1772" s="266"/>
      <c r="L1772" s="266"/>
      <c r="M1772" s="266"/>
      <c r="N1772" s="266"/>
      <c r="O1772" s="266"/>
      <c r="P1772" s="266"/>
      <c r="Q1772" s="266"/>
      <c r="R1772" s="267"/>
      <c r="S1772" s="220"/>
      <c r="T1772" s="220"/>
      <c r="U1772" s="220"/>
      <c r="V1772" s="220"/>
      <c r="W1772" s="220"/>
      <c r="X1772" s="220"/>
      <c r="Y1772" s="220"/>
      <c r="Z1772" s="220"/>
      <c r="AA1772" s="220"/>
      <c r="AB1772" s="220"/>
      <c r="AC1772" s="220"/>
      <c r="AD1772" s="220"/>
      <c r="AF1772">
        <f>IF(AND(V1772=0,OR(SUM(W1772:X1772)&gt;0,COUNTIF(V1772:X1772,"NS")&gt;0)),1,0)</f>
        <v>0</v>
      </c>
      <c r="AG1772">
        <f>IF(OR(AND(V1772="NS",SUM(W1772:X1772)&gt;0),AND(V1772="NS",COUNTIF(V1772:X1772,"NS")&lt;2)),1,0)</f>
        <v>0</v>
      </c>
      <c r="AH1772">
        <f>IF(AND(V1772="NA",OR(SUM(W1772:X1772)&gt;0,COUNTIF(V1772:X1772,"NS")&gt;0,COUNTIF(V1772:X1772,"NA")&gt;1)),1,0)</f>
        <v>0</v>
      </c>
      <c r="AI1772">
        <f>IF(AND(COUNTBLANK(V1772)+COUNTBLANK(W1772)+COUNTBLANK(X1772)&gt;0,COUNTBLANK(V1772)+COUNTBLANK(W1772)+COUNTBLANK(X1772)&lt;3,V1772&lt;&gt;"NA"),1,0)</f>
        <v>0</v>
      </c>
      <c r="AJ1772">
        <f>IF(AND(IF(OR(SUM(W1772:X1772)=V1772,V1772="",AND(V1772&gt;0,COUNTIF(V1772:X1772,"NS")=2)),0,1)=1,V1772&lt;&gt;"NS",V1772&lt;&gt;"NA"),1,0)</f>
        <v>0</v>
      </c>
      <c r="AK1772">
        <f>IF(COUNTIF(V1772:X1772,"=*")&lt;&gt;SUM(COUNTIF(V1772:X1772,"NS"),COUNTIF(V1772:X1772,"NA")),1,0)</f>
        <v>0</v>
      </c>
      <c r="AL1772">
        <f>IF(SUM(AF1772:AK1772)&gt;0,1,0)</f>
        <v>0</v>
      </c>
      <c r="AP1772">
        <f>IF(AND(Y1772=0,OR(SUM(Z1772:AA1772)&gt;0,COUNTIF(Y1772:AA1772,"NS")&gt;0)),1,0)</f>
        <v>0</v>
      </c>
      <c r="AQ1772">
        <f>IF(OR(AND(Y1772="NS",SUM(Z1772:AA1772)&gt;0),AND(Y1772="NS",COUNTIF(Y1772:AA1772,"NS")&lt;2)),1,0)</f>
        <v>0</v>
      </c>
      <c r="AR1772">
        <f>IF(AND(Y1772="NA",OR(SUM(Z1772:AA1772)&gt;0,COUNTIF(Y1772:AA1772,"NS")&gt;0,COUNTIF(Y1772:AA1772,"NA")&gt;1)),1,0)</f>
        <v>0</v>
      </c>
      <c r="AS1772">
        <f>IF(AND(COUNTBLANK(Y1772)+COUNTBLANK(Z1772)+COUNTBLANK(AA1772)&gt;0,COUNTBLANK(Y1772)+COUNTBLANK(Z1772)+COUNTBLANK(AA1772)&lt;3,Y1772&lt;&gt;"NA"),1,0)</f>
        <v>0</v>
      </c>
      <c r="AT1772">
        <f>IF(AND(IF(OR(SUM(Z1772:AA1772)=Y1772,Y1772="",AND(Y1772&gt;0,COUNTIF(Y1772:AA1772,"NS")=2)),0,1)=1,Y1772&lt;&gt;"NS",Y1772&lt;&gt;"NA"),1,0)</f>
        <v>0</v>
      </c>
      <c r="AU1772">
        <f>IF(COUNTIF(Y1772:AA1772,"=*")&lt;&gt;SUM(COUNTIF(Y1772:AA1772,"NS"),COUNTIF(Y1772:AA1772,"NA")),1,0)</f>
        <v>0</v>
      </c>
      <c r="AV1772">
        <f>IF(SUM(AP1772:AU1772)&gt;0,1,0)</f>
        <v>0</v>
      </c>
      <c r="AZ1772">
        <f>IF(AND(AB1772=0,OR(SUM(AC1772:AD1772)&gt;0,COUNTIF(AB1772:AD1772,"NS")&gt;0)),1,0)</f>
        <v>0</v>
      </c>
      <c r="BA1772">
        <f>IF(OR(AND(AB1772="NS",SUM(AC1772:AD1772)&gt;0),AND(AB1772="NS",COUNTIF(AB1772:AD1772,"NS")&lt;2)),1,0)</f>
        <v>0</v>
      </c>
      <c r="BB1772">
        <f>IF(AND(AB1772="NA",OR(SUM(AC1772:AD1772)&gt;0,COUNTIF(AB1772:AD1772,"NS")&gt;0,COUNTIF(AB1772:AD1772,"NA")&gt;1)),1,0)</f>
        <v>0</v>
      </c>
      <c r="BC1772">
        <f>IF(AND(COUNTBLANK(AB1772)+COUNTBLANK(AC1772)+COUNTBLANK(AD1772)&gt;0,COUNTBLANK(AB1772)+COUNTBLANK(AC1772)+COUNTBLANK(AD1772)&lt;3,AB1772&lt;&gt;"NA"),1,0)</f>
        <v>0</v>
      </c>
      <c r="BD1772">
        <f>IF(AND(IF(OR(SUM(AC1772:AD1772)=AB1772,AB1772="",AND(AB1772&gt;0,COUNTIF(AB1772:AD1772,"NS")=2)),0,1)=1,AB1772&lt;&gt;"NS",AB1772&lt;&gt;"NA"),1,0)</f>
        <v>0</v>
      </c>
      <c r="BE1772">
        <f>IF(COUNTIF(AB1772:AD1772,"=*")&lt;&gt;SUM(COUNTIF(AB1772:AD1772,"NS"),COUNTIF(AB1772:AD1772,"NA")),1,0)</f>
        <v>0</v>
      </c>
      <c r="BF1772">
        <f>IF(SUM(AZ1772:BE1772)&gt;0,1,0)</f>
        <v>0</v>
      </c>
      <c r="BJ1772">
        <f>IF(AND(G1944=0,OR(SUM(H1944:I1944)&gt;0,COUNTIF(G1944:I1944,"NS")&gt;0)),1,0)</f>
        <v>0</v>
      </c>
      <c r="BK1772">
        <f>IF(OR(AND(G1944="NS",SUM(H1944:I1944)&gt;0),AND(G1944="NS",COUNTIF(G1944:I1944,"NS")&lt;2)),1,0)</f>
        <v>0</v>
      </c>
      <c r="BL1772">
        <f>IF(AND(G1944="NA",OR(SUM(H1944:I1944)&gt;0,COUNTIF(G1944:I1944,"NS")&gt;0,COUNTIF(G1944:I1944,"NA")&gt;1)),1,0)</f>
        <v>0</v>
      </c>
      <c r="BM1772">
        <f>IF(AND(COUNTBLANK(G1944)+COUNTBLANK(H1944)+COUNTBLANK(I1944)&gt;0,COUNTBLANK(G1944)+COUNTBLANK(H1944)+COUNTBLANK(I1944)&lt;3,G1944&lt;&gt;"NA"),1,0)</f>
        <v>0</v>
      </c>
      <c r="BN1772">
        <f>IF(AND(IF(OR(SUM(H1944:I1944)=G1944,G1944="",AND(G1944&gt;0,COUNTIF(G1944:I1944,"NS")=2)),0,1)=1,G1944&lt;&gt;"NS",G1944&lt;&gt;"NA"),1,0)</f>
        <v>0</v>
      </c>
      <c r="BO1772">
        <f>IF(COUNTIF(G1944:I1944,"=*")&lt;&gt;SUM(COUNTIF(G1944:I1944,"NS"),COUNTIF(G1944:I1944,"NA")),1,0)</f>
        <v>0</v>
      </c>
      <c r="BP1772">
        <f>IF(SUM(BJ1772:BO1772)&gt;0,1,0)</f>
        <v>0</v>
      </c>
      <c r="BT1772">
        <f>IF(AND(J1944=0,OR(SUM(K1944:L1944)&gt;0,COUNTIF(J1944:L1944,"NS")&gt;0)),1,0)</f>
        <v>0</v>
      </c>
      <c r="BU1772">
        <f>IF(OR(AND(J1944="NS",SUM(K1944:L1944)&gt;0),AND(J1944="NS",COUNTIF(J1944:L1944,"NS")&lt;2)),1,0)</f>
        <v>0</v>
      </c>
      <c r="BV1772">
        <f>IF(AND(J1944="NA",OR(SUM(K1944:L1944)&gt;0,COUNTIF(J1944:L1944,"NS")&gt;0,COUNTIF(J1944:L1944,"NA")&gt;1)),1,0)</f>
        <v>0</v>
      </c>
      <c r="BW1772">
        <f>IF(AND(COUNTBLANK(J1944)+COUNTBLANK(K1944)+COUNTBLANK(L1944)&gt;0,COUNTBLANK(J1944)+COUNTBLANK(K1944)+COUNTBLANK(L1944)&lt;3,J1944&lt;&gt;"NA"),1,0)</f>
        <v>0</v>
      </c>
      <c r="BX1772">
        <f>IF(AND(IF(OR(SUM(K1944:L1944)=J1944,J1944="",AND(J1944&gt;0,COUNTIF(J1944:L1944,"NS")=2)),0,1)=1,J1944&lt;&gt;"NS",J1944&lt;&gt;"NA"),1,0)</f>
        <v>0</v>
      </c>
      <c r="BY1772">
        <f>IF(COUNTIF(J1944:L1944,"=*")&lt;&gt;SUM(COUNTIF(J1944:L1944,"NS"),COUNTIF(J1944:L1944,"NA")),1,0)</f>
        <v>0</v>
      </c>
      <c r="BZ1772">
        <f>IF(SUM(BT1772:BY1772)&gt;0,1,0)</f>
        <v>0</v>
      </c>
      <c r="CD1772">
        <f>IF(AND(M1944=0,OR(SUM(N1944:O1944)&gt;0,COUNTIF(M1944:O1944,"NS")&gt;0)),1,0)</f>
        <v>0</v>
      </c>
      <c r="CE1772">
        <f>IF(OR(AND(M1944="NS",SUM(N1944:O1944)&gt;0),AND(M1944="NS",COUNTIF(M1944:O1944,"NS")&lt;2)),1,0)</f>
        <v>0</v>
      </c>
      <c r="CF1772">
        <f>IF(AND(M1944="NA",OR(SUM(N1944:O1944)&gt;0,COUNTIF(M1944:O1944,"NS")&gt;0,COUNTIF(M1944:O1944,"NA")&gt;1)),1,0)</f>
        <v>0</v>
      </c>
      <c r="CG1772">
        <f>IF(AND(COUNTBLANK(M1944)+COUNTBLANK(N1944)+COUNTBLANK(O1944)&gt;0,COUNTBLANK(M1944)+COUNTBLANK(N1944)+COUNTBLANK(O1944)&lt;3,M1944&lt;&gt;"NA"),1,0)</f>
        <v>0</v>
      </c>
      <c r="CH1772">
        <f>IF(AND(IF(OR(SUM(N1944:O1944)=M1944,M1944="",AND(M1944&gt;0,COUNTIF(M1944:O1944,"NS")=2)),0,1)=1,M1944&lt;&gt;"NS",M1944&lt;&gt;"NA"),1,0)</f>
        <v>0</v>
      </c>
      <c r="CI1772">
        <f>IF(COUNTIF(M1944:O1944,"=*")&lt;&gt;SUM(COUNTIF(M1944:O1944,"NS"),COUNTIF(M1944:O1944,"NA")),1,0)</f>
        <v>0</v>
      </c>
      <c r="CJ1772">
        <f>IF(SUM(CD1772:CI1772)&gt;0,1,0)</f>
        <v>0</v>
      </c>
      <c r="CN1772">
        <f>IF(AND(P1944=0,OR(SUM(Q1944:R1944)&gt;0,COUNTIF(P1944:R1944,"NS")&gt;0)),1,0)</f>
        <v>0</v>
      </c>
      <c r="CO1772">
        <f>IF(OR(AND(P1944="NS",SUM(Q1944:R1944)&gt;0),AND(P1944="NS",COUNTIF(P1944:R1944,"NS")&lt;2)),1,0)</f>
        <v>0</v>
      </c>
      <c r="CP1772">
        <f>IF(AND(P1944="NA",OR(SUM(Q1944:R1944)&gt;0,COUNTIF(P1944:R1944,"NS")&gt;0,COUNTIF(P1944:R1944,"NA")&gt;1)),1,0)</f>
        <v>0</v>
      </c>
      <c r="CQ1772">
        <f>IF(AND(COUNTBLANK(P1944)+COUNTBLANK(Q1944)+COUNTBLANK(R1944)&gt;0,COUNTBLANK(P1944)+COUNTBLANK(Q1944)+COUNTBLANK(R1944)&lt;3,P1944&lt;&gt;"NA"),1,0)</f>
        <v>0</v>
      </c>
      <c r="CR1772">
        <f>IF(AND(IF(OR(SUM(Q1944:R1944)=P1944,P1944="",AND(P1944&gt;0,COUNTIF(P1944:R1944,"NS")=2)),0,1)=1,P1944&lt;&gt;"NS",P1944&lt;&gt;"NA"),1,0)</f>
        <v>0</v>
      </c>
      <c r="CS1772">
        <f>IF(COUNTIF(P1944:R1944,"=*")&lt;&gt;SUM(COUNTIF(P1944:R1944,"NS"),COUNTIF(P1944:R1944,"NA")),1,0)</f>
        <v>0</v>
      </c>
      <c r="CT1772">
        <f>IF(SUM(CN1772:CS1772)&gt;0,1,0)</f>
        <v>0</v>
      </c>
      <c r="CX1772">
        <f>IF(AND(S1944=0,OR(SUM(T1944:U1944)&gt;0,COUNTIF(S1944:U1944,"NS")&gt;0)),1,0)</f>
        <v>0</v>
      </c>
      <c r="CY1772">
        <f>IF(OR(AND(S1944="NS",SUM(T1944:U1944)&gt;0),AND(S1944="NS",COUNTIF(S1944:U1944,"NS")&lt;2)),1,0)</f>
        <v>0</v>
      </c>
      <c r="CZ1772">
        <f>IF(AND(S1944="NA",OR(SUM(T1944:U1944)&gt;0,COUNTIF(S1944:U1944,"NS")&gt;0,COUNTIF(S1944:U1944,"NA")&gt;1)),1,0)</f>
        <v>0</v>
      </c>
      <c r="DA1772">
        <f>IF(AND(COUNTBLANK(S1944)+COUNTBLANK(T1944)+COUNTBLANK(U1944)&gt;0,COUNTBLANK(S1944)+COUNTBLANK(T1944)+COUNTBLANK(U1944)&lt;3,S1944&lt;&gt;"NA"),1,0)</f>
        <v>0</v>
      </c>
      <c r="DB1772">
        <f>IF(AND(IF(OR(SUM(T1944:U1944)=S1944,S1944="",AND(S1944&gt;0,COUNTIF(S1944:U1944,"NS")=2)),0,1)=1,S1944&lt;&gt;"NS",S1944&lt;&gt;"NA"),1,0)</f>
        <v>0</v>
      </c>
      <c r="DC1772">
        <f>IF(COUNTIF(S1944:U1944,"=*")&lt;&gt;SUM(COUNTIF(S1944:U1944,"NS"),COUNTIF(S1944:U1944,"NA")),1,0)</f>
        <v>0</v>
      </c>
      <c r="DD1772">
        <f>IF(SUM(CX1772:DC1772)&gt;0,1,0)</f>
        <v>0</v>
      </c>
      <c r="DH1772">
        <f>IF(AND(V1944=0,OR(SUM(W1944:X1944)&gt;0,COUNTIF(V1944:X1944,"NS")&gt;0)),1,0)</f>
        <v>0</v>
      </c>
      <c r="DI1772">
        <f>IF(OR(AND(V1944="NS",SUM(W1944:X1944)&gt;0),AND(V1944="NS",COUNTIF(V1944:X1944,"NS")&lt;2)),1,0)</f>
        <v>0</v>
      </c>
      <c r="DJ1772">
        <f>IF(AND(V1944="NA",OR(SUM(W1944:X1944)&gt;0,COUNTIF(V1944:X1944,"NS")&gt;0,COUNTIF(V1944:X1944,"NA")&gt;1)),1,0)</f>
        <v>0</v>
      </c>
      <c r="DK1772">
        <f>IF(AND(COUNTBLANK(V1944)+COUNTBLANK(W1944)+COUNTBLANK(X1944)&gt;0,COUNTBLANK(V1944)+COUNTBLANK(W1944)+COUNTBLANK(X1944)&lt;3,V1944&lt;&gt;"NA"),1,0)</f>
        <v>0</v>
      </c>
      <c r="DL1772">
        <f>IF(AND(IF(OR(SUM(W1944:X1944)=V1944,V1944="",AND(V1944&gt;0,COUNTIF(V1944:X1944,"NS")=2)),0,1)=1,V1944&lt;&gt;"NS",V1944&lt;&gt;"NA"),1,0)</f>
        <v>0</v>
      </c>
      <c r="DM1772">
        <f>IF(COUNTIF(V1944:X1944,"=*")&lt;&gt;SUM(COUNTIF(V1944:X1944,"NS"),COUNTIF(V1944:X1944,"NA")),1,0)</f>
        <v>0</v>
      </c>
      <c r="DN1772">
        <f>IF(SUM(DH1772:DM1772)&gt;0,1,0)</f>
        <v>0</v>
      </c>
      <c r="DR1772">
        <f>IF(AND(Y1944=0,OR(SUM(Z1944:AA1944)&gt;0,COUNTIF(Y1944:AA1944,"NS")&gt;0)),1,0)</f>
        <v>0</v>
      </c>
      <c r="DS1772">
        <f>IF(OR(AND(Y1944="NS",SUM(Z1944:AA1944)&gt;0),AND(Y1944="NS",COUNTIF(Y1944:AA1944,"NS")&lt;2)),1,0)</f>
        <v>0</v>
      </c>
      <c r="DT1772">
        <f>IF(AND(Y1944="NA",OR(SUM(Z1944:AA1944)&gt;0,COUNTIF(Y1944:AA1944,"NS")&gt;0,COUNTIF(Y1944:AA1944,"NA")&gt;1)),1,0)</f>
        <v>0</v>
      </c>
      <c r="DU1772">
        <f>IF(AND(COUNTBLANK(Y1944)+COUNTBLANK(Z1944)+COUNTBLANK(AA1944)&gt;0,COUNTBLANK(Y1944)+COUNTBLANK(Z1944)+COUNTBLANK(AA1944)&lt;3,Y1944&lt;&gt;"NA"),1,0)</f>
        <v>0</v>
      </c>
      <c r="DV1772">
        <f>IF(AND(IF(OR(SUM(Z1944:AA1944)=Y1944,Y1944="",AND(Y1944&gt;0,COUNTIF(Y1944:AA1944,"NS")=2)),0,1)=1,Y1944&lt;&gt;"NS",Y1944&lt;&gt;"NA"),1,0)</f>
        <v>0</v>
      </c>
      <c r="DW1772">
        <f>IF(COUNTIF(Y1944:AA1944,"=*")&lt;&gt;SUM(COUNTIF(Y1944:AA1944,"NS"),COUNTIF(Y1944:AA1944,"NA")),1,0)</f>
        <v>0</v>
      </c>
      <c r="DX1772">
        <f>IF(SUM(DR1772:DW1772)&gt;0,1,0)</f>
        <v>0</v>
      </c>
      <c r="EB1772">
        <f>IF(AND(AB1944=0,OR(SUM(AC1944:AD1944)&gt;0,COUNTIF(AB1944:AD1944,"NS")&gt;0)),1,0)</f>
        <v>0</v>
      </c>
      <c r="EC1772">
        <f>IF(OR(AND(AB1944="NS",SUM(AC1944:AD1944)&gt;0),AND(AB1944="NS",COUNTIF(AB1944:AD1944,"NS")&lt;2)),1,0)</f>
        <v>0</v>
      </c>
      <c r="ED1772">
        <f>IF(AND(AB1944="NA",OR(SUM(AC1944:AD1944)&gt;0,COUNTIF(AB1944:AD1944,"NS")&gt;0,COUNTIF(AB1944:AD1944,"NA")&gt;1)),1,0)</f>
        <v>0</v>
      </c>
      <c r="EE1772">
        <f>IF(AND(COUNTBLANK(AB1944)+COUNTBLANK(AC1944)+COUNTBLANK(AD1944)&gt;0,COUNTBLANK(AB1944)+COUNTBLANK(AC1944)+COUNTBLANK(AD1944)&lt;3,AB1944&lt;&gt;"NA"),1,0)</f>
        <v>0</v>
      </c>
      <c r="EF1772">
        <f>IF(AND(IF(OR(SUM(AC1944:AD1944)=AB1944,AB1944="",AND(AB1944&gt;0,COUNTIF(AB1944:AD1944,"NS")=2)),0,1)=1,AB1944&lt;&gt;"NS",AB1944&lt;&gt;"NA"),1,0)</f>
        <v>0</v>
      </c>
      <c r="EG1772">
        <f>IF(COUNTIF(AB1944:AD1944,"=*")&lt;&gt;SUM(COUNTIF(AB1944:AD1944,"NS"),COUNTIF(AB1944:AD1944,"NA")),1,0)</f>
        <v>0</v>
      </c>
      <c r="EH1772">
        <f>IF(SUM(EB1772:EG1772)&gt;0,1,0)</f>
        <v>0</v>
      </c>
      <c r="EL1772">
        <f>IF(AND(T1772=0,OR(SUM(W1772,Z1772,AC1772,H1944,K1944,N1944,Q1944,T1944,W1944,Z1944,AC1944)&gt;0,COUNTIF(T1772,"NS")+COUNTIF(W1772,"NS")+COUNTIF(Z1772,"NS")+COUNTIF(AC1772,"NS")+COUNTIF(H1944,"NS")+COUNTIF(K1944,"NS")+COUNTIF(N1944,"NS")+COUNTIF(Q1944,"NS")+COUNTIF(T1944,"NS")+COUNTIF(W1944,"NS")+COUNTIF(Z1944,"NS")+COUNTIF(AC1944,"NS")&gt;0)),1,0)</f>
        <v>0</v>
      </c>
      <c r="EM1772">
        <f>IF(OR(AND(T1772="NS",SUM(W1772,Z1772,AC1772,H1944,K1944,N1944,Q1944,T1944,W1944,Z1944,AC1944)&gt;0),AND(T1772="NS",COUNTIF(T1772,"NS")+COUNTIF(W1772,"NS")+COUNTIF(Z1772,"NS")+COUNTIF(AC1772,"NS")+COUNTIF(H1944,"NS")+COUNTIF(K1944,"NS")+COUNTIF(N1944,"NS")+COUNTIF(Q1944,"NS")+COUNTIF(T1944,"NS")+COUNTIF(W1944,"NS")+COUNTIF(Z1944,"NS")+COUNTIF(AC1944,"NS")&lt;2)),1,0)</f>
        <v>0</v>
      </c>
      <c r="EN1772">
        <f>IF(AND(T1772="NA",OR(SUM(W1772,Z1772,AC1772,H1944,K1944,N1944,Q1944,T1944,W1944,Z1944,AC1944)&gt;0,COUNTIF(T1772,"NS")+COUNTIF(W1772,"NS")+COUNTIF(Z1772,"NS")+COUNTIF(AC1772,"NS")+COUNTIF(H1944,"NS")+COUNTIF(K1944,"NS")+COUNTIF(N1944,"NS")+COUNTIF(Q1944,"NS")+COUNTIF(T1944,"NS")+COUNTIF(W1944,"NS")+COUNTIF(Z1944,"NS")+COUNTIF(AC1944,"NS")&gt;0,COUNTIF(T1772,"NA")+COUNTIF(W1772,"NA")+COUNTIF(Z1772,"NA")+COUNTIF(AC1772,"NA")+COUNTIF(H1944,"NA")+COUNTIF(K1944,"NA")+COUNTIF(N1944,"NA")+COUNTIF(Q1944,"NA")+COUNTIF(T1944,"NA")+COUNTIF(W1944,"NA")+COUNTIF(Z1944,"NA")+COUNTIF(AC1944,"NA")&gt;1)),1,0)</f>
        <v>0</v>
      </c>
      <c r="EO1772">
        <f>IF(AND(COUNTBLANK(T1772)+COUNTBLANK(W1772)+COUNTBLANK(Z1772)+COUNTBLANK(AC1772)+COUNTBLANK(H1944)+COUNTBLANK(K1944)+COUNTBLANK(N1944)+COUNTBLANK(Q1944)+COUNTBLANK(T1944)+COUNTBLANK(W1944)+COUNTBLANK(Z1944)+COUNTBLANK(AC1944)&gt;0,COUNTBLANK(T1772)+COUNTBLANK(W1772)+COUNTBLANK(Z1772)+COUNTBLANK(AC1772)+COUNTBLANK(H1944)+COUNTBLANK(K1944)+COUNTBLANK(N1944)+COUNTBLANK(Q1944)+COUNTBLANK(T1944)+COUNTBLANK(W1944)+COUNTBLANK(Z1944)+COUNTBLANK(AC1944)&lt;12,T1772&lt;&gt;"NA"),1,0)</f>
        <v>0</v>
      </c>
      <c r="EP1772">
        <f>IF(AND(IF(OR(SUM(W1772,Z1772,AC1772,H1944,K1944,N1944,Q1944,T1944,W1944,Z1944,AC1944)=T1772,T1772="",AND(T1772&gt;0,COUNTIF(T1772,"NS")+COUNTIF(W1772,"NS")+COUNTIF(Z1772,"NS")+COUNTIF(AC1772,"NS")+COUNTIF(H1944,"NS")+COUNTIF(K1944,"NS")+COUNTIF(N1944,"NS")+COUNTIF(Q1944,"NS")+COUNTIF(T1944,"NS")+COUNTIF(W1944,"NS")+COUNTIF(Z1944,"NS")+COUNTIF(AC1944,"NS")=11)),0,1)=1,T1772&lt;&gt;"NS",T1772&lt;&gt;"NA"),1,0)</f>
        <v>0</v>
      </c>
      <c r="EQ1772">
        <f>IF(COUNTIF(T1772,"=*")+COUNTIF(W1772,"=*")+COUNTIF(Z1772,"=*")+COUNTIF(AC1772,"=*")+COUNTIF(H1944,"=*")+COUNTIF(K1944,"=*")+COUNTIF(N1944,"=*")+COUNTIF(Q1944,"=*")+COUNTIF(T1944,"=*")+COUNTIF(W1944,"=*")+COUNTIF(Z1944,"=*")+COUNTIF(AC1944,"=*")&lt;&gt;SUM(COUNTIF(T1772,"NS")+COUNTIF(W1772,"NS")+COUNTIF(Z1772,"NS")+COUNTIF(AC1772,"NS")+COUNTIF(H1944,"NS")+COUNTIF(K1944,"NS")+COUNTIF(N1944,"NS")+COUNTIF(Q1944,"NS")+COUNTIF(T1944,"NS")+COUNTIF(W1944,"NS")+COUNTIF(Z1944,"NS")+COUNTIF(AC1944,"NS"),COUNTIF(T1772,"NA")+COUNTIF(W1772,"NA")+COUNTIF(Z1772,"NA")+COUNTIF(AC1772,"NA")+COUNTIF(H1944,"NA")+COUNTIF(K1944,"NA")+COUNTIF(N1944,"NA")+COUNTIF(Q1944,"NA")+COUNTIF(T1944,"NA")+COUNTIF(W1944,"NA")+COUNTIF(Z1944,"NA")+COUNTIF(AC1944,"NA")),1,0)</f>
        <v>0</v>
      </c>
      <c r="ER1772">
        <f>IF(SUM(EL1772:EQ1772)&gt;0,1,0)</f>
        <v>0</v>
      </c>
      <c r="EV1772">
        <f>IF(AND(U1772=0,OR(SUM(X1772,AA1772,AD1772,I1944,L1944,O1944,R1944,U1944,X1944,AA1944,AD1944)&gt;0,COUNTIF(U1772,"NS")+COUNTIF(X1772,"NS")+COUNTIF(AA1772,"NS")+COUNTIF(AD1772,"NS")+COUNTIF(I1944,"NS")+COUNTIF(L1944,"NS")+COUNTIF(O1944,"NS")+COUNTIF(R1944,"NS")+COUNTIF(U1944,"NS")+COUNTIF(X1944,"NS")+COUNTIF(AA1944,"NS")+COUNTIF(AD1944,"NS")&gt;0)),1,0)</f>
        <v>0</v>
      </c>
      <c r="EW1772">
        <f>IF(OR(AND(U1772="NS",SUM(X1772,AA1772,AD1772,I1944,L1944,O1944,R1944,U1944,X1944,AA1944,AD1944)&gt;0),AND(U1772="NS",COUNTIF(U1772,"NS")+COUNTIF(X1772,"NS")+COUNTIF(AA1772,"NS")+COUNTIF(AD1772,"NS")+COUNTIF(I1944,"NS")+COUNTIF(L1944,"NS")+COUNTIF(O1944,"NS")+COUNTIF(R1944,"NS")+COUNTIF(U1944,"NS")+COUNTIF(X1944,"NS")+COUNTIF(AA1944,"NS")+COUNTIF(AD1944,"NS")&lt;2)),1,0)</f>
        <v>0</v>
      </c>
      <c r="EX1772">
        <f>IF(AND(U1772="NA",OR(SUM(X1772,AA1772,AD1772,I1944,L1944,O1944,R1944,U1944,X1944,AA1944,AD1944)&gt;0,COUNTIF(U1772,"NS")+COUNTIF(X1772,"NS")+COUNTIF(AA1772,"NS")+COUNTIF(AD1772,"NS")+COUNTIF(I1944,"NS")+COUNTIF(L1944,"NS")+COUNTIF(O1944,"NS")+COUNTIF(R1944,"NS")+COUNTIF(U1944,"NS")+COUNTIF(X1944,"NS")+COUNTIF(AA1944,"NS")+COUNTIF(AD1944,"NS")&gt;0,COUNTIF(U1772,"NA")+COUNTIF(X1772,"NA")+COUNTIF(AA1772,"NA")+COUNTIF(AD1772,"NA")+COUNTIF(I1944,"NA")+COUNTIF(L1944,"NA")+COUNTIF(O1944,"NA")+COUNTIF(R1944,"NA")+COUNTIF(U1944,"NA")+COUNTIF(X1944,"NA")+COUNTIF(AA1944,"NA")+COUNTIF(AD1944,"NA")&gt;1)),1,0)</f>
        <v>0</v>
      </c>
      <c r="EY1772">
        <f>IF(AND(COUNTBLANK(U1772)+COUNTBLANK(X1772)+COUNTBLANK(AA1772)+COUNTBLANK(AD1772)+COUNTBLANK(I1944)+COUNTBLANK(L1944)+COUNTBLANK(O1944)+COUNTBLANK(R1944)+COUNTBLANK(U1944)+COUNTBLANK(X1944)+COUNTBLANK(AA1944)+COUNTBLANK(AD1944)&gt;0,COUNTBLANK(U1772)+COUNTBLANK(X1772)+COUNTBLANK(AA1772)+COUNTBLANK(AD1772)+COUNTBLANK(I1944)+COUNTBLANK(L1944)+COUNTBLANK(O1944)+COUNTBLANK(R1944)+COUNTBLANK(U1944)+COUNTBLANK(X1944)+COUNTBLANK(AA1944)+COUNTBLANK(AD1944)&lt;12,U1772&lt;&gt;"NA"),1,0)</f>
        <v>0</v>
      </c>
      <c r="EZ1772">
        <f>IF(AND(IF(OR(SUM(X1772,AA1772,AD1772,I1944,L1944,O1944,R1944,U1944,X1944,AA1944,AD1944)=U1772,U1772="",AND(U1772&gt;0,COUNTIF(U1772,"NS")+COUNTIF(X1772,"NS")+COUNTIF(AA1772,"NS")+COUNTIF(AD1772,"NS")+COUNTIF(I1944,"NS")+COUNTIF(L1944,"NS")+COUNTIF(O1944,"NS")+COUNTIF(R1944,"NS")+COUNTIF(U1944,"NS")+COUNTIF(X1944,"NS")+COUNTIF(AA1944,"NS")+COUNTIF(AD1944,"NS")=11)),0,1)=1,U1772&lt;&gt;"NS",U1772&lt;&gt;"NA"),1,0)</f>
        <v>0</v>
      </c>
      <c r="FA1772">
        <f>IF(COUNTIF(U1772,"=*")+COUNTIF(X1772,"=*")+COUNTIF(AA1772,"=*")+COUNTIF(AD1772,"=*")+COUNTIF(I1944,"=*")+COUNTIF(L1944,"=*")+COUNTIF(O1944,"=*")+COUNTIF(R1944,"=*")+COUNTIF(U1944,"=*")+COUNTIF(X1944,"=*")+COUNTIF(AA1944,"=*")+COUNTIF(AD1944,"=*")&lt;&gt;SUM(COUNTIF(U1772,"NS")+COUNTIF(X1772,"NS")+COUNTIF(AA1772,"NS")+COUNTIF(AD1772,"NS")+COUNTIF(I1944,"NS")+COUNTIF(L1944,"NS")+COUNTIF(O1944,"NS")+COUNTIF(R1944,"NS")+COUNTIF(U1944,"NS")+COUNTIF(X1944,"NS")+COUNTIF(AA1944,"NS")+COUNTIF(AD1944,"NS"),COUNTIF(U1772,"NA")+COUNTIF(X1772,"NA")+COUNTIF(AA1772,"NA")+COUNTIF(AD1772,"NA")+COUNTIF(I1944,"NA")+COUNTIF(L1944,"NA")+COUNTIF(O1944,"NA")+COUNTIF(R1944,"NA")+COUNTIF(U1944,"NA")+COUNTIF(X1944,"NA")+COUNTIF(AA1944,"NA")+COUNTIF(AD1944,"NA")),1,0)</f>
        <v>0</v>
      </c>
      <c r="FB1772">
        <f>IF(SUM(EV1772:FA1772)&gt;0,1,0)</f>
        <v>0</v>
      </c>
      <c r="FF1772">
        <f>IF(AND(S1772=0,OR(SUM(V1772,Y1772,AB1772,G1944,J1944,M1944,P1944,S1944,V1944,Y1944,AB1944)&gt;0,COUNTIF(S1772,"NS")+COUNTIF(V1772,"NS")+COUNTIF(Y1772,"NS")+COUNTIF(AB1772,"NS")+COUNTIF(G1944,"NS")+COUNTIF(J1944,"NS")+COUNTIF(M1944,"NS")+COUNTIF(P1944,"NS")+COUNTIF(S1944,"NS")+COUNTIF(V1944,"NS")+COUNTIF(Y1944,"NS")+COUNTIF(AB1944,"NS")&gt;0)),1,0)</f>
        <v>0</v>
      </c>
      <c r="FG1772">
        <f>IF(OR(AND(S1772="NS",SUM(V1772,Y1772,AB1772,G1944,J1944,M1944,P1944,S1944,V1944,Y1944,AB1944)&gt;0),AND(S1772="NS",COUNTIF(S1772,"NS")+COUNTIF(V1772,"NS")+COUNTIF(Y1772,"NS")+COUNTIF(AB1772,"NS")+COUNTIF(G1944,"NS")+COUNTIF(J1944,"NS")+COUNTIF(M1944,"NS")+COUNTIF(P1944,"NS")+COUNTIF(S1944,"NS")+COUNTIF(V1944,"NS")+COUNTIF(Y1944,"NS")+COUNTIF(AB1944,"NS")&lt;2)),1,0)</f>
        <v>0</v>
      </c>
      <c r="FH1772">
        <f>IF(AND(S1772="NA",OR(SUM(V1772,Y1772,AB1772,G1944,J1944,M1944,P1944,S1944,V1944,Y1944,AB1944)&gt;0,COUNTIF(S1772,"NS")+COUNTIF(V1772,"NS")+COUNTIF(Y1772,"NS")+COUNTIF(AB1772,"NS")+COUNTIF(G1944,"NS")+COUNTIF(J1944,"NS")+COUNTIF(M1944,"NS")+COUNTIF(P1944,"NS")+COUNTIF(S1944,"NS")+COUNTIF(V1944,"NS")+COUNTIF(Y1944,"NS")+COUNTIF(AB1944,"NS")&gt;0,COUNTIF(S1772,"NA")+COUNTIF(V1772,"NA")+COUNTIF(Y1772,"NA")+COUNTIF(AB1772,"NA")+COUNTIF(G1944,"NA")+COUNTIF(J1944,"NA")+COUNTIF(M1944,"NA")+COUNTIF(P1944,"NA")+COUNTIF(S1944,"NA")+COUNTIF(V1944,"NA")+COUNTIF(Y1944,"NA")+COUNTIF(AB1944,"NA")&gt;1)),1,0)</f>
        <v>0</v>
      </c>
      <c r="FI1772">
        <f>IF(AND(COUNTBLANK(S1772)+COUNTBLANK(V1772)+COUNTBLANK(Y1772)+COUNTBLANK(AB1772)+COUNTBLANK(G1944)+COUNTBLANK(J1944)+COUNTBLANK(M1944)+COUNTBLANK(P1944)+COUNTBLANK(S1944)+COUNTBLANK(V1944)+COUNTBLANK(Y1944)+COUNTBLANK(AB1944)&gt;0,COUNTBLANK(S1772)+COUNTBLANK(V1772)+COUNTBLANK(Y1772)+COUNTBLANK(AB1772)+COUNTBLANK(G1944)+COUNTBLANK(J1944)+COUNTBLANK(M1944)+COUNTBLANK(P1944)+COUNTBLANK(S1944)+COUNTBLANK(V1944)+COUNTBLANK(Y1944)+COUNTBLANK(AB1944)&lt;12,S1772&lt;&gt;"NA"),1,0)</f>
        <v>0</v>
      </c>
      <c r="FJ1772">
        <f>IF(AND(IF(OR(SUM(V1772,Y1772,AB1772,G1944,J1944,M1944,P1944,S1944,V1944,Y1944,AB1944)=S1772,S1772="",AND(S1772&gt;0,COUNTIF(S1772,"NS")+COUNTIF(V1772,"NS")+COUNTIF(Y1772,"NS")+COUNTIF(AB1772,"NS")+COUNTIF(G1944,"NS")+COUNTIF(J1944,"NS")+COUNTIF(M1944,"NS")+COUNTIF(P1944,"NS")+COUNTIF(S1944,"NS")+COUNTIF(V1944,"NS")+COUNTIF(Y1944,"NS")+COUNTIF(AB1944,"NS")=11)),0,1)=1,S1772&lt;&gt;"NS",S1772&lt;&gt;"NA"),1,0)</f>
        <v>0</v>
      </c>
      <c r="FK1772">
        <f>IF(COUNTIF(S1772,"=*")+COUNTIF(V1772,"=*")+COUNTIF(Y1772,"=*")+COUNTIF(AB1772,"=*")+COUNTIF(G1944,"=*")+COUNTIF(J1944,"=*")+COUNTIF(M1944,"=*")+COUNTIF(P1944,"=*")+COUNTIF(S1944,"=*")+COUNTIF(V1944,"=*")+COUNTIF(Y1944,"=*")+COUNTIF(AB1944,"=*")&lt;&gt;SUM(COUNTIF(S1772,"NS")+COUNTIF(V1772,"NS")+COUNTIF(Y1772,"NS")+COUNTIF(AB1772,"NS")+COUNTIF(G1944,"NS")+COUNTIF(J1944,"NS")+COUNTIF(M1944,"NS")+COUNTIF(P1944,"NS")+COUNTIF(S1944,"NS")+COUNTIF(V1944,"NS")+COUNTIF(Y1944,"NS")+COUNTIF(AB1944,"NS"),COUNTIF(S1772,"NA")+COUNTIF(V1772,"NA")+COUNTIF(Y1772,"NA")+COUNTIF(AB1772,"NA")+COUNTIF(G1944,"NA")+COUNTIF(J1944,"NA")+COUNTIF(M1944,"NA")+COUNTIF(P1944,"NA")+COUNTIF(S1944,"NA")+COUNTIF(V1944,"NA")+COUNTIF(Y1944,"NA")+COUNTIF(AB1944,"NA")),1,0)</f>
        <v>0</v>
      </c>
      <c r="FL1772">
        <f>IF(SUM(FF1772:FK1772)&gt;0,1,0)</f>
        <v>0</v>
      </c>
    </row>
    <row r="1773" spans="1:171" ht="15" customHeight="1">
      <c r="A1773" s="83"/>
      <c r="B1773" s="15"/>
      <c r="C1773" s="355"/>
      <c r="D1773" s="280"/>
      <c r="E1773" s="256"/>
      <c r="F1773" s="281"/>
      <c r="G1773" s="361" t="s">
        <v>446</v>
      </c>
      <c r="H1773" s="267"/>
      <c r="I1773" s="362" t="s">
        <v>447</v>
      </c>
      <c r="J1773" s="266"/>
      <c r="K1773" s="266"/>
      <c r="L1773" s="266"/>
      <c r="M1773" s="266"/>
      <c r="N1773" s="266"/>
      <c r="O1773" s="266"/>
      <c r="P1773" s="266"/>
      <c r="Q1773" s="266"/>
      <c r="R1773" s="267"/>
      <c r="S1773" s="220"/>
      <c r="T1773" s="220"/>
      <c r="U1773" s="220"/>
      <c r="V1773" s="220"/>
      <c r="W1773" s="220"/>
      <c r="X1773" s="220"/>
      <c r="Y1773" s="220"/>
      <c r="Z1773" s="220"/>
      <c r="AA1773" s="220"/>
      <c r="AB1773" s="220"/>
      <c r="AC1773" s="220"/>
      <c r="AD1773" s="220"/>
    </row>
    <row r="1774" spans="1:171" ht="15" customHeight="1">
      <c r="A1774" s="83"/>
      <c r="B1774" s="15"/>
      <c r="C1774" s="355"/>
      <c r="D1774" s="280"/>
      <c r="E1774" s="256"/>
      <c r="F1774" s="281"/>
      <c r="G1774" s="361" t="s">
        <v>448</v>
      </c>
      <c r="H1774" s="267"/>
      <c r="I1774" s="362" t="s">
        <v>449</v>
      </c>
      <c r="J1774" s="266"/>
      <c r="K1774" s="266"/>
      <c r="L1774" s="266"/>
      <c r="M1774" s="266"/>
      <c r="N1774" s="266"/>
      <c r="O1774" s="266"/>
      <c r="P1774" s="266"/>
      <c r="Q1774" s="266"/>
      <c r="R1774" s="267"/>
      <c r="S1774" s="220"/>
      <c r="T1774" s="220"/>
      <c r="U1774" s="220"/>
      <c r="V1774" s="220"/>
      <c r="W1774" s="220"/>
      <c r="X1774" s="220"/>
      <c r="Y1774" s="220"/>
      <c r="Z1774" s="220"/>
      <c r="AA1774" s="220"/>
      <c r="AB1774" s="220"/>
      <c r="AC1774" s="220"/>
      <c r="AD1774" s="220"/>
    </row>
    <row r="1775" spans="1:171" ht="15" customHeight="1">
      <c r="A1775" s="83"/>
      <c r="B1775" s="15"/>
      <c r="C1775" s="355"/>
      <c r="D1775" s="280"/>
      <c r="E1775" s="256"/>
      <c r="F1775" s="281"/>
      <c r="G1775" s="361" t="s">
        <v>450</v>
      </c>
      <c r="H1775" s="267"/>
      <c r="I1775" s="362" t="s">
        <v>451</v>
      </c>
      <c r="J1775" s="266"/>
      <c r="K1775" s="266"/>
      <c r="L1775" s="266"/>
      <c r="M1775" s="266"/>
      <c r="N1775" s="266"/>
      <c r="O1775" s="266"/>
      <c r="P1775" s="266"/>
      <c r="Q1775" s="266"/>
      <c r="R1775" s="267"/>
      <c r="S1775" s="220"/>
      <c r="T1775" s="220"/>
      <c r="U1775" s="220"/>
      <c r="V1775" s="220"/>
      <c r="W1775" s="220"/>
      <c r="X1775" s="220"/>
      <c r="Y1775" s="220"/>
      <c r="Z1775" s="220"/>
      <c r="AA1775" s="220"/>
      <c r="AB1775" s="220"/>
      <c r="AC1775" s="220"/>
      <c r="AD1775" s="220"/>
    </row>
    <row r="1776" spans="1:171" ht="24" customHeight="1">
      <c r="A1776" s="83"/>
      <c r="B1776" s="15"/>
      <c r="C1776" s="355"/>
      <c r="D1776" s="280"/>
      <c r="E1776" s="256"/>
      <c r="F1776" s="281"/>
      <c r="G1776" s="363" t="s">
        <v>452</v>
      </c>
      <c r="H1776" s="279"/>
      <c r="I1776" s="362" t="s">
        <v>453</v>
      </c>
      <c r="J1776" s="266"/>
      <c r="K1776" s="266"/>
      <c r="L1776" s="266"/>
      <c r="M1776" s="266"/>
      <c r="N1776" s="266"/>
      <c r="O1776" s="266"/>
      <c r="P1776" s="266"/>
      <c r="Q1776" s="266"/>
      <c r="R1776" s="267"/>
      <c r="S1776" s="220"/>
      <c r="T1776" s="220"/>
      <c r="U1776" s="220"/>
      <c r="V1776" s="220"/>
      <c r="W1776" s="220"/>
      <c r="X1776" s="220"/>
      <c r="Y1776" s="220"/>
      <c r="Z1776" s="220"/>
      <c r="AA1776" s="220"/>
      <c r="AB1776" s="220"/>
      <c r="AC1776" s="220"/>
      <c r="AD1776" s="220"/>
    </row>
    <row r="1777" spans="1:171" ht="15" customHeight="1">
      <c r="A1777" s="83"/>
      <c r="B1777" s="15"/>
      <c r="C1777" s="368" t="s">
        <v>454</v>
      </c>
      <c r="D1777" s="374" t="s">
        <v>455</v>
      </c>
      <c r="E1777" s="278"/>
      <c r="F1777" s="278"/>
      <c r="G1777" s="373" t="s">
        <v>456</v>
      </c>
      <c r="H1777" s="267"/>
      <c r="I1777" s="402" t="s">
        <v>457</v>
      </c>
      <c r="J1777" s="266"/>
      <c r="K1777" s="266"/>
      <c r="L1777" s="266"/>
      <c r="M1777" s="266"/>
      <c r="N1777" s="266"/>
      <c r="O1777" s="266"/>
      <c r="P1777" s="266"/>
      <c r="Q1777" s="266"/>
      <c r="R1777" s="267"/>
      <c r="S1777" s="220"/>
      <c r="T1777" s="220"/>
      <c r="U1777" s="220"/>
      <c r="V1777" s="220"/>
      <c r="W1777" s="220"/>
      <c r="X1777" s="220"/>
      <c r="Y1777" s="220"/>
      <c r="Z1777" s="220"/>
      <c r="AA1777" s="220"/>
      <c r="AB1777" s="220"/>
      <c r="AC1777" s="220"/>
      <c r="AD1777" s="220"/>
    </row>
    <row r="1778" spans="1:171" ht="15" customHeight="1">
      <c r="A1778" s="71"/>
      <c r="B1778" s="40"/>
      <c r="C1778" s="355"/>
      <c r="D1778" s="280"/>
      <c r="E1778" s="256"/>
      <c r="F1778" s="256"/>
      <c r="G1778" s="373" t="s">
        <v>458</v>
      </c>
      <c r="H1778" s="267"/>
      <c r="I1778" s="402" t="s">
        <v>459</v>
      </c>
      <c r="J1778" s="266"/>
      <c r="K1778" s="266"/>
      <c r="L1778" s="266"/>
      <c r="M1778" s="266"/>
      <c r="N1778" s="266"/>
      <c r="O1778" s="266"/>
      <c r="P1778" s="266"/>
      <c r="Q1778" s="266"/>
      <c r="R1778" s="267"/>
      <c r="S1778" s="220"/>
      <c r="T1778" s="220"/>
      <c r="U1778" s="220"/>
      <c r="V1778" s="220"/>
      <c r="W1778" s="220"/>
      <c r="X1778" s="220"/>
      <c r="Y1778" s="220"/>
      <c r="Z1778" s="220"/>
      <c r="AA1778" s="220"/>
      <c r="AB1778" s="220"/>
      <c r="AC1778" s="220"/>
      <c r="AD1778" s="220"/>
    </row>
    <row r="1779" spans="1:171" ht="15" customHeight="1">
      <c r="A1779" s="71"/>
      <c r="B1779" s="40"/>
      <c r="C1779" s="355"/>
      <c r="D1779" s="280"/>
      <c r="E1779" s="256"/>
      <c r="F1779" s="256"/>
      <c r="G1779" s="373" t="s">
        <v>460</v>
      </c>
      <c r="H1779" s="267"/>
      <c r="I1779" s="402" t="s">
        <v>461</v>
      </c>
      <c r="J1779" s="266"/>
      <c r="K1779" s="266"/>
      <c r="L1779" s="266"/>
      <c r="M1779" s="266"/>
      <c r="N1779" s="266"/>
      <c r="O1779" s="266"/>
      <c r="P1779" s="266"/>
      <c r="Q1779" s="266"/>
      <c r="R1779" s="267"/>
      <c r="S1779" s="220"/>
      <c r="T1779" s="220"/>
      <c r="U1779" s="220"/>
      <c r="V1779" s="220"/>
      <c r="W1779" s="220"/>
      <c r="X1779" s="220"/>
      <c r="Y1779" s="220"/>
      <c r="Z1779" s="220"/>
      <c r="AA1779" s="220"/>
      <c r="AB1779" s="220"/>
      <c r="AC1779" s="220"/>
      <c r="AD1779" s="220"/>
    </row>
    <row r="1780" spans="1:171" ht="15" customHeight="1">
      <c r="A1780" s="71"/>
      <c r="B1780" s="40"/>
      <c r="C1780" s="355"/>
      <c r="D1780" s="280"/>
      <c r="E1780" s="256"/>
      <c r="F1780" s="256"/>
      <c r="G1780" s="373" t="s">
        <v>462</v>
      </c>
      <c r="H1780" s="267"/>
      <c r="I1780" s="402" t="s">
        <v>463</v>
      </c>
      <c r="J1780" s="266"/>
      <c r="K1780" s="266"/>
      <c r="L1780" s="266"/>
      <c r="M1780" s="266"/>
      <c r="N1780" s="266"/>
      <c r="O1780" s="266"/>
      <c r="P1780" s="266"/>
      <c r="Q1780" s="266"/>
      <c r="R1780" s="267"/>
      <c r="S1780" s="220"/>
      <c r="T1780" s="220"/>
      <c r="U1780" s="220"/>
      <c r="V1780" s="220"/>
      <c r="W1780" s="220"/>
      <c r="X1780" s="220"/>
      <c r="Y1780" s="220"/>
      <c r="Z1780" s="220"/>
      <c r="AA1780" s="220"/>
      <c r="AB1780" s="220"/>
      <c r="AC1780" s="220"/>
      <c r="AD1780" s="220"/>
    </row>
    <row r="1781" spans="1:171" ht="15" customHeight="1">
      <c r="A1781" s="71"/>
      <c r="B1781" s="40"/>
      <c r="C1781" s="355"/>
      <c r="D1781" s="280"/>
      <c r="E1781" s="256"/>
      <c r="F1781" s="256"/>
      <c r="G1781" s="373" t="s">
        <v>464</v>
      </c>
      <c r="H1781" s="267"/>
      <c r="I1781" s="402" t="s">
        <v>465</v>
      </c>
      <c r="J1781" s="266"/>
      <c r="K1781" s="266"/>
      <c r="L1781" s="266"/>
      <c r="M1781" s="266"/>
      <c r="N1781" s="266"/>
      <c r="O1781" s="266"/>
      <c r="P1781" s="266"/>
      <c r="Q1781" s="266"/>
      <c r="R1781" s="267"/>
      <c r="S1781" s="220"/>
      <c r="T1781" s="220"/>
      <c r="U1781" s="220"/>
      <c r="V1781" s="220"/>
      <c r="W1781" s="220"/>
      <c r="X1781" s="220"/>
      <c r="Y1781" s="220"/>
      <c r="Z1781" s="220"/>
      <c r="AA1781" s="220"/>
      <c r="AB1781" s="220"/>
      <c r="AC1781" s="220"/>
      <c r="AD1781" s="220"/>
    </row>
    <row r="1782" spans="1:171" ht="15" customHeight="1">
      <c r="A1782" s="71"/>
      <c r="B1782" s="40"/>
      <c r="C1782" s="355"/>
      <c r="D1782" s="280"/>
      <c r="E1782" s="256"/>
      <c r="F1782" s="256"/>
      <c r="G1782" s="373" t="s">
        <v>466</v>
      </c>
      <c r="H1782" s="267"/>
      <c r="I1782" s="372" t="s">
        <v>467</v>
      </c>
      <c r="J1782" s="278"/>
      <c r="K1782" s="278"/>
      <c r="L1782" s="278"/>
      <c r="M1782" s="278"/>
      <c r="N1782" s="278"/>
      <c r="O1782" s="278"/>
      <c r="P1782" s="278"/>
      <c r="Q1782" s="278"/>
      <c r="R1782" s="279"/>
      <c r="S1782" s="220"/>
      <c r="T1782" s="220"/>
      <c r="U1782" s="220"/>
      <c r="V1782" s="220"/>
      <c r="W1782" s="220"/>
      <c r="X1782" s="220"/>
      <c r="Y1782" s="220"/>
      <c r="Z1782" s="220"/>
      <c r="AA1782" s="220"/>
      <c r="AB1782" s="220"/>
      <c r="AC1782" s="220"/>
      <c r="AD1782" s="220"/>
      <c r="AM1782">
        <f>IF(OR(V1782=SUM(V1783:V1788),AND(V1782="NA",SUM(V1783:V1788)=0),AND(V1782="NS",SUM(V1783:V1788)=0)),IF(AND(V1782="NA",SUM(V1783:V1788)=0),"NA",0),1)</f>
        <v>0</v>
      </c>
      <c r="AW1782">
        <f>IF(OR(Y1782=SUM(Y1783:Y1788),AND(Y1782="NA",SUM(Y1783:Y1788)=0),AND(Y1782="NS",SUM(Y1783:Y1788)=0)),IF(AND(Y1782="NA",SUM(Y1783:Y1788)=0),"NA",0),1)</f>
        <v>0</v>
      </c>
      <c r="BG1782">
        <f>IF(OR(AB1782=SUM(AB1783:AB1788),AND(AB1782="NA",SUM(AB1783:AB1788)=0),AND(AB1782="NS",SUM(AB1783:AB1788)=0)),IF(AND(AB1782="NA",SUM(AB1783:AB1788)=0),"NA",0),1)</f>
        <v>0</v>
      </c>
      <c r="BQ1782">
        <f>IF(OR(G1954=SUM(G1955:G1960),AND(G1954="NA",SUM(G1955:G1960)=0),AND(G1954="NS",SUM(G1955:G1960)=0)),IF(AND(G1954="NA",SUM(G1955:G1960)=0),"NA",0),1)</f>
        <v>0</v>
      </c>
      <c r="CA1782">
        <f>IF(OR(J1954=SUM(J1955:J1960),AND(J1954="NA",SUM(J1955:J1960)=0),AND(J1954="NS",SUM(J1955:J1960)=0)),IF(AND(J1954="NA",SUM(J1955:J1960)=0),"NA",0),1)</f>
        <v>0</v>
      </c>
      <c r="CK1782">
        <f>IF(OR(M1954=SUM(M1955:M1960),AND(M1954="NA",SUM(M1955:M1960)=0),AND(M1954="NS",SUM(M1955:M1960)=0)),IF(AND(M1954="NA",SUM(M1955:M1960)=0),"NA",0),1)</f>
        <v>0</v>
      </c>
      <c r="CU1782">
        <f>IF(OR(P1954=SUM(P1955:P1960),AND(P1954="NA",SUM(P1955:P1960)=0),AND(P1954="NS",SUM(P1955:P1960)=0)),IF(AND(P1954="NA",SUM(P1955:P1960)=0),"NA",0),1)</f>
        <v>0</v>
      </c>
      <c r="DE1782">
        <f>IF(OR(S1954=SUM(S1955:S1960),AND(S1954="NA",SUM(S1955:S1960)=0),AND(S1954="NS",SUM(S1955:S1960)=0)),IF(AND(S1954="NA",SUM(S1955:S1960)=0),"NA",0),1)</f>
        <v>0</v>
      </c>
      <c r="DO1782">
        <f>IF(OR(V1954=SUM(V1955:V1960),AND(V1954="NA",SUM(V1955:V1960)=0),AND(V1954="NS",SUM(V1955:V1960)=0)),IF(AND(V1954="NA",SUM(V1955:V1960)=0),"NA",0),1)</f>
        <v>0</v>
      </c>
      <c r="DY1782">
        <f>IF(OR(Y1954=SUM(Y1955:Y1960),AND(Y1954="NA",SUM(Y1955:Y1960)=0),AND(Y1954="NS",SUM(Y1955:Y1960)=0)),IF(AND(Y1954="NA",SUM(Y1955:Y1960)=0),"NA",0),1)</f>
        <v>0</v>
      </c>
      <c r="EI1782">
        <f>IF(OR(AB1954=SUM(AB1955:AB1960),AND(AB1954="NA",SUM(AB1955:AB1960)=0),AND(AB1954="NS",SUM(AB1955:AB1960)=0)),IF(AND(AB1954="NA",SUM(AB1955:AB1960)=0),"NA",0),1)</f>
        <v>0</v>
      </c>
      <c r="ES1782">
        <f>IF(OR(T1782=SUM(T1783:T1788),AND(T1782="NA",SUM(T1783:T1788)=0),AND(T1782="NS",SUM(T1783:T1788)=0)),IF(AND(T1782="NA",SUM(T1783:T1788)=0),"NA",0),1)</f>
        <v>0</v>
      </c>
      <c r="FC1782">
        <f>IF(OR(U1782=SUM(U1783:U1788),AND(U1782="NA",SUM(U1783:U1788)=0),AND(U1782="NS",SUM(U1783:U1788)=0)),IF(AND(U1782="NA",SUM(U1783:U1788)=0),"NA",0),1)</f>
        <v>0</v>
      </c>
      <c r="FM1782">
        <f>IF(OR(S1782=SUM(S1783:S1788),AND(S1782="NA",SUM(S1783:S1788)=0),AND(S1782="NS",SUM(S1783:S1788)=0)),IF(AND(S1782="NA",SUM(S1783:S1788)=0),"NA",0),1)</f>
        <v>0</v>
      </c>
    </row>
    <row r="1783" spans="1:171" ht="15" customHeight="1">
      <c r="A1783" s="71"/>
      <c r="B1783" s="40"/>
      <c r="C1783" s="355"/>
      <c r="D1783" s="280"/>
      <c r="E1783" s="256"/>
      <c r="F1783" s="256"/>
      <c r="G1783" s="369" t="s">
        <v>468</v>
      </c>
      <c r="H1783" s="267"/>
      <c r="I1783" s="107"/>
      <c r="J1783" s="372" t="s">
        <v>469</v>
      </c>
      <c r="K1783" s="278"/>
      <c r="L1783" s="278"/>
      <c r="M1783" s="278"/>
      <c r="N1783" s="278"/>
      <c r="O1783" s="278"/>
      <c r="P1783" s="278"/>
      <c r="Q1783" s="278"/>
      <c r="R1783" s="279"/>
      <c r="S1783" s="220"/>
      <c r="T1783" s="220"/>
      <c r="U1783" s="220"/>
      <c r="V1783" s="220"/>
      <c r="W1783" s="220"/>
      <c r="X1783" s="220"/>
      <c r="Y1783" s="220"/>
      <c r="Z1783" s="220"/>
      <c r="AA1783" s="220"/>
      <c r="AB1783" s="220"/>
      <c r="AC1783" s="220"/>
      <c r="AD1783" s="220"/>
      <c r="AN1783">
        <f>IF(V1782="NA",1,0)</f>
        <v>0</v>
      </c>
      <c r="AX1783">
        <f>IF(Y1782="NA",1,0)</f>
        <v>0</v>
      </c>
      <c r="BH1783">
        <f>IF(AB1782="NA",1,0)</f>
        <v>0</v>
      </c>
      <c r="BR1783">
        <f>IF(G1954="NA",1,0)</f>
        <v>0</v>
      </c>
      <c r="CB1783">
        <f>IF(J1954="NA",1,0)</f>
        <v>0</v>
      </c>
      <c r="CL1783">
        <f>IF(M1954="NA",1,0)</f>
        <v>0</v>
      </c>
      <c r="CV1783">
        <f>IF(P1954="NA",1,0)</f>
        <v>0</v>
      </c>
      <c r="DF1783">
        <f>IF(S1954="NA",1,0)</f>
        <v>0</v>
      </c>
      <c r="DP1783">
        <f>IF(V1954="NA",1,0)</f>
        <v>0</v>
      </c>
      <c r="DZ1783">
        <f>IF(Y1954="NA",1,0)</f>
        <v>0</v>
      </c>
      <c r="EJ1783">
        <f>IF(AB1954="NA",1,0)</f>
        <v>0</v>
      </c>
      <c r="ET1783">
        <f>IF(T1782="NA",1,0)</f>
        <v>0</v>
      </c>
      <c r="FD1783">
        <f>IF(U1782="NA",1,0)</f>
        <v>0</v>
      </c>
      <c r="FN1783">
        <f>IF(S1782="NA",1,0)</f>
        <v>0</v>
      </c>
    </row>
    <row r="1784" spans="1:171" ht="15" customHeight="1">
      <c r="A1784" s="71"/>
      <c r="B1784" s="40"/>
      <c r="C1784" s="355"/>
      <c r="D1784" s="280"/>
      <c r="E1784" s="256"/>
      <c r="F1784" s="256"/>
      <c r="G1784" s="369" t="s">
        <v>470</v>
      </c>
      <c r="H1784" s="267"/>
      <c r="I1784" s="93"/>
      <c r="J1784" s="371" t="s">
        <v>471</v>
      </c>
      <c r="K1784" s="256"/>
      <c r="L1784" s="256"/>
      <c r="M1784" s="256"/>
      <c r="N1784" s="256"/>
      <c r="O1784" s="256"/>
      <c r="P1784" s="256"/>
      <c r="Q1784" s="256"/>
      <c r="R1784" s="281"/>
      <c r="S1784" s="220"/>
      <c r="T1784" s="220"/>
      <c r="U1784" s="220"/>
      <c r="V1784" s="220"/>
      <c r="W1784" s="220"/>
      <c r="X1784" s="220"/>
      <c r="Y1784" s="220"/>
      <c r="Z1784" s="220"/>
      <c r="AA1784" s="220"/>
      <c r="AB1784" s="220"/>
      <c r="AC1784" s="220"/>
      <c r="AD1784" s="220"/>
      <c r="AN1784">
        <f>IF(V1782="NA",1,0)</f>
        <v>0</v>
      </c>
      <c r="AX1784">
        <f>IF(Y1782="NA",1,0)</f>
        <v>0</v>
      </c>
      <c r="BH1784">
        <f>IF(AB1782="NA",1,0)</f>
        <v>0</v>
      </c>
      <c r="BR1784">
        <f>IF(G1954="NA",1,0)</f>
        <v>0</v>
      </c>
      <c r="CB1784">
        <f>IF(J1954="NA",1,0)</f>
        <v>0</v>
      </c>
      <c r="CL1784">
        <f>IF(M1954="NA",1,0)</f>
        <v>0</v>
      </c>
      <c r="CV1784">
        <f>IF(P1954="NA",1,0)</f>
        <v>0</v>
      </c>
      <c r="DF1784">
        <f>IF(S1954="NA",1,0)</f>
        <v>0</v>
      </c>
      <c r="DP1784">
        <f>IF(V1954="NA",1,0)</f>
        <v>0</v>
      </c>
      <c r="DZ1784">
        <f>IF(Y1954="NA",1,0)</f>
        <v>0</v>
      </c>
      <c r="EJ1784">
        <f>IF(AB1954="NA",1,0)</f>
        <v>0</v>
      </c>
      <c r="ET1784">
        <f>IF(T1782="NA",1,0)</f>
        <v>0</v>
      </c>
      <c r="FD1784">
        <f>IF(U1782="NA",1,0)</f>
        <v>0</v>
      </c>
      <c r="FN1784">
        <f>IF(S1782="NA",1,0)</f>
        <v>0</v>
      </c>
    </row>
    <row r="1785" spans="1:171" ht="15" customHeight="1">
      <c r="A1785" s="71"/>
      <c r="B1785" s="40"/>
      <c r="C1785" s="355"/>
      <c r="D1785" s="280"/>
      <c r="E1785" s="256"/>
      <c r="F1785" s="256"/>
      <c r="G1785" s="369" t="s">
        <v>472</v>
      </c>
      <c r="H1785" s="267"/>
      <c r="I1785" s="93"/>
      <c r="J1785" s="371" t="s">
        <v>473</v>
      </c>
      <c r="K1785" s="256"/>
      <c r="L1785" s="256"/>
      <c r="M1785" s="256"/>
      <c r="N1785" s="256"/>
      <c r="O1785" s="256"/>
      <c r="P1785" s="256"/>
      <c r="Q1785" s="256"/>
      <c r="R1785" s="281"/>
      <c r="S1785" s="220"/>
      <c r="T1785" s="220"/>
      <c r="U1785" s="220"/>
      <c r="V1785" s="220"/>
      <c r="W1785" s="220"/>
      <c r="X1785" s="220"/>
      <c r="Y1785" s="220"/>
      <c r="Z1785" s="220"/>
      <c r="AA1785" s="220"/>
      <c r="AB1785" s="220"/>
      <c r="AC1785" s="220"/>
      <c r="AD1785" s="220"/>
      <c r="AN1785">
        <f>IF(V1782="NA",1,0)</f>
        <v>0</v>
      </c>
      <c r="AX1785">
        <f>IF(Y1782="NA",1,0)</f>
        <v>0</v>
      </c>
      <c r="BH1785">
        <f>IF(AB1782="NA",1,0)</f>
        <v>0</v>
      </c>
      <c r="BR1785">
        <f>IF(G1954="NA",1,0)</f>
        <v>0</v>
      </c>
      <c r="CB1785">
        <f>IF(J1954="NA",1,0)</f>
        <v>0</v>
      </c>
      <c r="CL1785">
        <f>IF(M1954="NA",1,0)</f>
        <v>0</v>
      </c>
      <c r="CV1785">
        <f>IF(P1954="NA",1,0)</f>
        <v>0</v>
      </c>
      <c r="DF1785">
        <f>IF(S1954="NA",1,0)</f>
        <v>0</v>
      </c>
      <c r="DP1785">
        <f>IF(V1954="NA",1,0)</f>
        <v>0</v>
      </c>
      <c r="DZ1785">
        <f>IF(Y1954="NA",1,0)</f>
        <v>0</v>
      </c>
      <c r="EJ1785">
        <f>IF(AB1954="NA",1,0)</f>
        <v>0</v>
      </c>
      <c r="ET1785">
        <f>IF(T1782="NA",1,0)</f>
        <v>0</v>
      </c>
      <c r="FD1785">
        <f>IF(U1782="NA",1,0)</f>
        <v>0</v>
      </c>
      <c r="FN1785">
        <f>IF(S1782="NA",1,0)</f>
        <v>0</v>
      </c>
    </row>
    <row r="1786" spans="1:171" ht="15" customHeight="1">
      <c r="A1786" s="71"/>
      <c r="B1786" s="40"/>
      <c r="C1786" s="355"/>
      <c r="D1786" s="280"/>
      <c r="E1786" s="256"/>
      <c r="F1786" s="256"/>
      <c r="G1786" s="369" t="s">
        <v>474</v>
      </c>
      <c r="H1786" s="267"/>
      <c r="I1786" s="93"/>
      <c r="J1786" s="371" t="s">
        <v>475</v>
      </c>
      <c r="K1786" s="256"/>
      <c r="L1786" s="256"/>
      <c r="M1786" s="256"/>
      <c r="N1786" s="256"/>
      <c r="O1786" s="256"/>
      <c r="P1786" s="256"/>
      <c r="Q1786" s="256"/>
      <c r="R1786" s="281"/>
      <c r="S1786" s="220"/>
      <c r="T1786" s="220"/>
      <c r="U1786" s="220"/>
      <c r="V1786" s="220"/>
      <c r="W1786" s="220"/>
      <c r="X1786" s="220"/>
      <c r="Y1786" s="220"/>
      <c r="Z1786" s="220"/>
      <c r="AA1786" s="220"/>
      <c r="AB1786" s="220"/>
      <c r="AC1786" s="220"/>
      <c r="AD1786" s="220"/>
      <c r="AN1786">
        <f>IF(V1782="NA",1,0)</f>
        <v>0</v>
      </c>
      <c r="AX1786">
        <f>IF(Y1782="NA",1,0)</f>
        <v>0</v>
      </c>
      <c r="BH1786">
        <f>IF(AB1782="NA",1,0)</f>
        <v>0</v>
      </c>
      <c r="BR1786">
        <f>IF(G1954="NA",1,0)</f>
        <v>0</v>
      </c>
      <c r="CB1786">
        <f>IF(J1954="NA",1,0)</f>
        <v>0</v>
      </c>
      <c r="CL1786">
        <f>IF(M1954="NA",1,0)</f>
        <v>0</v>
      </c>
      <c r="CV1786">
        <f>IF(P1954="NA",1,0)</f>
        <v>0</v>
      </c>
      <c r="DF1786">
        <f>IF(S1954="NA",1,0)</f>
        <v>0</v>
      </c>
      <c r="DP1786">
        <f>IF(V1954="NA",1,0)</f>
        <v>0</v>
      </c>
      <c r="DZ1786">
        <f>IF(Y1954="NA",1,0)</f>
        <v>0</v>
      </c>
      <c r="EJ1786">
        <f>IF(AB1954="NA",1,0)</f>
        <v>0</v>
      </c>
      <c r="ET1786">
        <f>IF(T1782="NA",1,0)</f>
        <v>0</v>
      </c>
      <c r="FD1786">
        <f>IF(U1782="NA",1,0)</f>
        <v>0</v>
      </c>
      <c r="FN1786">
        <f>IF(S1782="NA",1,0)</f>
        <v>0</v>
      </c>
    </row>
    <row r="1787" spans="1:171" ht="15" customHeight="1">
      <c r="A1787" s="71"/>
      <c r="B1787" s="40"/>
      <c r="C1787" s="355"/>
      <c r="D1787" s="280"/>
      <c r="E1787" s="256"/>
      <c r="F1787" s="256"/>
      <c r="G1787" s="369" t="s">
        <v>476</v>
      </c>
      <c r="H1787" s="267"/>
      <c r="I1787" s="93"/>
      <c r="J1787" s="371" t="s">
        <v>477</v>
      </c>
      <c r="K1787" s="256"/>
      <c r="L1787" s="256"/>
      <c r="M1787" s="256"/>
      <c r="N1787" s="256"/>
      <c r="O1787" s="256"/>
      <c r="P1787" s="256"/>
      <c r="Q1787" s="256"/>
      <c r="R1787" s="281"/>
      <c r="S1787" s="220"/>
      <c r="T1787" s="220"/>
      <c r="U1787" s="220"/>
      <c r="V1787" s="220"/>
      <c r="W1787" s="220"/>
      <c r="X1787" s="220"/>
      <c r="Y1787" s="220"/>
      <c r="Z1787" s="220"/>
      <c r="AA1787" s="220"/>
      <c r="AB1787" s="220"/>
      <c r="AC1787" s="220"/>
      <c r="AD1787" s="220"/>
      <c r="AN1787">
        <f>IF(V1782="NA",1,0)</f>
        <v>0</v>
      </c>
      <c r="AO1787" t="e">
        <f>IF(V1787/V1782&gt;0.25,1,0)</f>
        <v>#DIV/0!</v>
      </c>
      <c r="AX1787">
        <f>IF(Y1782="NA",1,0)</f>
        <v>0</v>
      </c>
      <c r="AY1787" t="e">
        <f>IF(Y1787/Y1782&gt;0.25,1,0)</f>
        <v>#DIV/0!</v>
      </c>
      <c r="BH1787">
        <f>IF(AB1782="NA",1,0)</f>
        <v>0</v>
      </c>
      <c r="BI1787" t="e">
        <f>IF(AB1787/AB1782&gt;0.25,1,0)</f>
        <v>#DIV/0!</v>
      </c>
      <c r="BR1787">
        <f>IF(G1954="NA",1,0)</f>
        <v>0</v>
      </c>
      <c r="BS1787" t="e">
        <f>IF(G1959/G1954&gt;0.25,1,0)</f>
        <v>#DIV/0!</v>
      </c>
      <c r="CB1787">
        <f>IF(J1954="NA",1,0)</f>
        <v>0</v>
      </c>
      <c r="CC1787" t="e">
        <f>IF(J1959/J1954&gt;0.25,1,0)</f>
        <v>#DIV/0!</v>
      </c>
      <c r="CL1787">
        <f>IF(M1954="NA",1,0)</f>
        <v>0</v>
      </c>
      <c r="CM1787" t="e">
        <f>IF(M1959/M1954&gt;0.25,1,0)</f>
        <v>#DIV/0!</v>
      </c>
      <c r="CV1787">
        <f>IF(P1954="NA",1,0)</f>
        <v>0</v>
      </c>
      <c r="CW1787" t="e">
        <f>IF(P1959/P1954&gt;0.25,1,0)</f>
        <v>#DIV/0!</v>
      </c>
      <c r="DF1787">
        <f>IF(S1954="NA",1,0)</f>
        <v>0</v>
      </c>
      <c r="DG1787" t="e">
        <f>IF(S1959/S1954&gt;0.25,1,0)</f>
        <v>#DIV/0!</v>
      </c>
      <c r="DP1787">
        <f>IF(V1954="NA",1,0)</f>
        <v>0</v>
      </c>
      <c r="DQ1787" t="e">
        <f>IF(V1959/V1954&gt;0.25,1,0)</f>
        <v>#DIV/0!</v>
      </c>
      <c r="DZ1787">
        <f>IF(Y1954="NA",1,0)</f>
        <v>0</v>
      </c>
      <c r="EA1787" t="e">
        <f>IF(Y1959/Y1954&gt;0.25,1,0)</f>
        <v>#DIV/0!</v>
      </c>
      <c r="EJ1787">
        <f>IF(AB1954="NA",1,0)</f>
        <v>0</v>
      </c>
      <c r="EK1787" t="e">
        <f>IF(AB1959/AB1954&gt;0.25,1,0)</f>
        <v>#DIV/0!</v>
      </c>
      <c r="ET1787">
        <f>IF(T1782="NA",1,0)</f>
        <v>0</v>
      </c>
      <c r="EU1787" t="e">
        <f>IF(T1787/T1782&gt;0.25,1,0)</f>
        <v>#DIV/0!</v>
      </c>
      <c r="FD1787">
        <f>IF(U1782="NA",1,0)</f>
        <v>0</v>
      </c>
      <c r="FE1787" t="e">
        <f>IF(U1787/U1782&gt;0.25,1,0)</f>
        <v>#DIV/0!</v>
      </c>
      <c r="FN1787">
        <f>IF(S1782="NA",1,0)</f>
        <v>0</v>
      </c>
      <c r="FO1787" t="e">
        <f>IF(S1787/S1782&gt;0.25,1,0)</f>
        <v>#DIV/0!</v>
      </c>
    </row>
    <row r="1788" spans="1:171" ht="15" customHeight="1">
      <c r="A1788" s="71"/>
      <c r="B1788" s="40"/>
      <c r="C1788" s="355"/>
      <c r="D1788" s="280"/>
      <c r="E1788" s="256"/>
      <c r="F1788" s="256"/>
      <c r="G1788" s="369" t="s">
        <v>478</v>
      </c>
      <c r="H1788" s="267"/>
      <c r="I1788" s="108"/>
      <c r="J1788" s="360" t="s">
        <v>262</v>
      </c>
      <c r="K1788" s="272"/>
      <c r="L1788" s="272"/>
      <c r="M1788" s="272"/>
      <c r="N1788" s="272"/>
      <c r="O1788" s="272"/>
      <c r="P1788" s="272"/>
      <c r="Q1788" s="272"/>
      <c r="R1788" s="283"/>
      <c r="S1788" s="220"/>
      <c r="T1788" s="220"/>
      <c r="U1788" s="220"/>
      <c r="V1788" s="220"/>
      <c r="W1788" s="220"/>
      <c r="X1788" s="220"/>
      <c r="Y1788" s="220"/>
      <c r="Z1788" s="220"/>
      <c r="AA1788" s="220"/>
      <c r="AB1788" s="220"/>
      <c r="AC1788" s="220"/>
      <c r="AD1788" s="220"/>
      <c r="AN1788">
        <f>IF(V1782="NA",1,0)</f>
        <v>0</v>
      </c>
      <c r="AX1788">
        <f>IF(Y1782="NA",1,0)</f>
        <v>0</v>
      </c>
      <c r="BH1788">
        <f>IF(AB1782="NA",1,0)</f>
        <v>0</v>
      </c>
      <c r="BR1788">
        <f>IF(G1954="NA",1,0)</f>
        <v>0</v>
      </c>
      <c r="CB1788">
        <f>IF(J1954="NA",1,0)</f>
        <v>0</v>
      </c>
      <c r="CL1788">
        <f>IF(M1954="NA",1,0)</f>
        <v>0</v>
      </c>
      <c r="CV1788">
        <f>IF(P1954="NA",1,0)</f>
        <v>0</v>
      </c>
      <c r="DF1788">
        <f>IF(S1954="NA",1,0)</f>
        <v>0</v>
      </c>
      <c r="DP1788">
        <f>IF(V1954="NA",1,0)</f>
        <v>0</v>
      </c>
      <c r="DZ1788">
        <f>IF(Y1954="NA",1,0)</f>
        <v>0</v>
      </c>
      <c r="EJ1788">
        <f>IF(AB1954="NA",1,0)</f>
        <v>0</v>
      </c>
      <c r="ET1788">
        <f>IF(T1782="NA",1,0)</f>
        <v>0</v>
      </c>
      <c r="FD1788">
        <f>IF(U1782="NA",1,0)</f>
        <v>0</v>
      </c>
      <c r="FN1788">
        <f>IF(S1782="NA",1,0)</f>
        <v>0</v>
      </c>
    </row>
    <row r="1789" spans="1:171" ht="15" customHeight="1">
      <c r="A1789" s="71"/>
      <c r="B1789" s="40"/>
      <c r="C1789" s="355"/>
      <c r="D1789" s="280"/>
      <c r="E1789" s="256"/>
      <c r="F1789" s="256"/>
      <c r="G1789" s="361" t="s">
        <v>479</v>
      </c>
      <c r="H1789" s="267"/>
      <c r="I1789" s="362" t="s">
        <v>480</v>
      </c>
      <c r="J1789" s="266"/>
      <c r="K1789" s="266"/>
      <c r="L1789" s="266"/>
      <c r="M1789" s="266"/>
      <c r="N1789" s="266"/>
      <c r="O1789" s="266"/>
      <c r="P1789" s="266"/>
      <c r="Q1789" s="266"/>
      <c r="R1789" s="267"/>
      <c r="S1789" s="220"/>
      <c r="T1789" s="220"/>
      <c r="U1789" s="220"/>
      <c r="V1789" s="220"/>
      <c r="W1789" s="220"/>
      <c r="X1789" s="220"/>
      <c r="Y1789" s="220"/>
      <c r="Z1789" s="220"/>
      <c r="AA1789" s="220"/>
      <c r="AB1789" s="220"/>
      <c r="AC1789" s="220"/>
      <c r="AD1789" s="220"/>
    </row>
    <row r="1790" spans="1:171" ht="15" customHeight="1">
      <c r="A1790" s="71"/>
      <c r="B1790" s="40"/>
      <c r="C1790" s="368" t="s">
        <v>481</v>
      </c>
      <c r="D1790" s="368" t="s">
        <v>482</v>
      </c>
      <c r="E1790" s="278"/>
      <c r="F1790" s="279"/>
      <c r="G1790" s="361" t="s">
        <v>483</v>
      </c>
      <c r="H1790" s="267"/>
      <c r="I1790" s="362" t="s">
        <v>484</v>
      </c>
      <c r="J1790" s="266"/>
      <c r="K1790" s="266"/>
      <c r="L1790" s="266"/>
      <c r="M1790" s="266"/>
      <c r="N1790" s="266"/>
      <c r="O1790" s="266"/>
      <c r="P1790" s="266"/>
      <c r="Q1790" s="266"/>
      <c r="R1790" s="267"/>
      <c r="S1790" s="220"/>
      <c r="T1790" s="220"/>
      <c r="U1790" s="220"/>
      <c r="V1790" s="220"/>
      <c r="W1790" s="220"/>
      <c r="X1790" s="220"/>
      <c r="Y1790" s="220"/>
      <c r="Z1790" s="220"/>
      <c r="AA1790" s="220"/>
      <c r="AB1790" s="220"/>
      <c r="AC1790" s="220"/>
      <c r="AD1790" s="220"/>
    </row>
    <row r="1791" spans="1:171" ht="15" customHeight="1">
      <c r="A1791" s="71"/>
      <c r="B1791" s="40"/>
      <c r="C1791" s="355"/>
      <c r="D1791" s="280"/>
      <c r="E1791" s="256"/>
      <c r="F1791" s="281"/>
      <c r="G1791" s="361" t="s">
        <v>485</v>
      </c>
      <c r="H1791" s="267"/>
      <c r="I1791" s="362" t="s">
        <v>486</v>
      </c>
      <c r="J1791" s="266"/>
      <c r="K1791" s="266"/>
      <c r="L1791" s="266"/>
      <c r="M1791" s="266"/>
      <c r="N1791" s="266"/>
      <c r="O1791" s="266"/>
      <c r="P1791" s="266"/>
      <c r="Q1791" s="266"/>
      <c r="R1791" s="267"/>
      <c r="S1791" s="220"/>
      <c r="T1791" s="220"/>
      <c r="U1791" s="220"/>
      <c r="V1791" s="220"/>
      <c r="W1791" s="220"/>
      <c r="X1791" s="220"/>
      <c r="Y1791" s="220"/>
      <c r="Z1791" s="220"/>
      <c r="AA1791" s="220"/>
      <c r="AB1791" s="220"/>
      <c r="AC1791" s="220"/>
      <c r="AD1791" s="220"/>
    </row>
    <row r="1792" spans="1:171" ht="15" customHeight="1">
      <c r="A1792" s="71"/>
      <c r="B1792" s="40"/>
      <c r="C1792" s="355"/>
      <c r="D1792" s="280"/>
      <c r="E1792" s="256"/>
      <c r="F1792" s="281"/>
      <c r="G1792" s="361" t="s">
        <v>487</v>
      </c>
      <c r="H1792" s="267"/>
      <c r="I1792" s="362" t="s">
        <v>488</v>
      </c>
      <c r="J1792" s="266"/>
      <c r="K1792" s="266"/>
      <c r="L1792" s="266"/>
      <c r="M1792" s="266"/>
      <c r="N1792" s="266"/>
      <c r="O1792" s="266"/>
      <c r="P1792" s="266"/>
      <c r="Q1792" s="266"/>
      <c r="R1792" s="267"/>
      <c r="S1792" s="220"/>
      <c r="T1792" s="220"/>
      <c r="U1792" s="220"/>
      <c r="V1792" s="220"/>
      <c r="W1792" s="220"/>
      <c r="X1792" s="220"/>
      <c r="Y1792" s="220"/>
      <c r="Z1792" s="220"/>
      <c r="AA1792" s="220"/>
      <c r="AB1792" s="220"/>
      <c r="AC1792" s="220"/>
      <c r="AD1792" s="220"/>
    </row>
    <row r="1793" spans="1:171" ht="15" customHeight="1">
      <c r="A1793" s="71"/>
      <c r="B1793" s="40"/>
      <c r="C1793" s="355"/>
      <c r="D1793" s="280"/>
      <c r="E1793" s="256"/>
      <c r="F1793" s="281"/>
      <c r="G1793" s="361" t="s">
        <v>489</v>
      </c>
      <c r="H1793" s="267"/>
      <c r="I1793" s="362" t="s">
        <v>490</v>
      </c>
      <c r="J1793" s="266"/>
      <c r="K1793" s="266"/>
      <c r="L1793" s="266"/>
      <c r="M1793" s="266"/>
      <c r="N1793" s="266"/>
      <c r="O1793" s="266"/>
      <c r="P1793" s="266"/>
      <c r="Q1793" s="266"/>
      <c r="R1793" s="267"/>
      <c r="S1793" s="220"/>
      <c r="T1793" s="220"/>
      <c r="U1793" s="220"/>
      <c r="V1793" s="220"/>
      <c r="W1793" s="220"/>
      <c r="X1793" s="220"/>
      <c r="Y1793" s="220"/>
      <c r="Z1793" s="220"/>
      <c r="AA1793" s="220"/>
      <c r="AB1793" s="220"/>
      <c r="AC1793" s="220"/>
      <c r="AD1793" s="220"/>
      <c r="AM1793">
        <f>IF(OR(V1793=SUM(V1794:V1798),AND(V1793="NA",SUM(V1794:V1798)=0),AND(V1793="NS",SUM(V1794:V1798)=0)),IF(AND(V1793="NA",SUM(V1794:V1798)=0),"NA",0),1)</f>
        <v>0</v>
      </c>
      <c r="AW1793">
        <f>IF(OR(Y1793=SUM(Y1794:Y1798),AND(Y1793="NA",SUM(Y1794:Y1798)=0),AND(Y1793="NS",SUM(Y1794:Y1798)=0)),IF(AND(Y1793="NA",SUM(Y1794:Y1798)=0),"NA",0),1)</f>
        <v>0</v>
      </c>
      <c r="BG1793">
        <f>IF(OR(AB1793=SUM(AB1794:AB1798),AND(AB1793="NA",SUM(AB1794:AB1798)=0),AND(AB1793="NS",SUM(AB1794:AB1798)=0)),IF(AND(AB1793="NA",SUM(AB1794:AB1798)=0),"NA",0),1)</f>
        <v>0</v>
      </c>
      <c r="BQ1793">
        <f>IF(OR(G1965=SUM(G1966:G1970),AND(G1965="NA",SUM(G1966:G1970)=0),AND(G1965="NS",SUM(G1966:G1970)=0)),IF(AND(G1965="NA",SUM(G1966:G1970)=0),"NA",0),1)</f>
        <v>0</v>
      </c>
      <c r="CA1793">
        <f>IF(OR(J1965=SUM(J1966:J1970),AND(J1965="NA",SUM(J1966:J1970)=0),AND(J1965="NS",SUM(J1966:J1970)=0)),IF(AND(J1965="NA",SUM(J1966:J1970)=0),"NA",0),1)</f>
        <v>0</v>
      </c>
      <c r="CK1793">
        <f>IF(OR(M1965=SUM(M1966:M1970),AND(M1965="NA",SUM(M1966:M1970)=0),AND(M1965="NS",SUM(M1966:M1970)=0)),IF(AND(M1965="NA",SUM(M1966:M1970)=0),"NA",0),1)</f>
        <v>0</v>
      </c>
      <c r="CU1793">
        <f>IF(OR(P1965=SUM(P1966:P1970),AND(P1965="NA",SUM(P1966:P1970)=0),AND(P1965="NS",SUM(P1966:P1970)=0)),IF(AND(P1965="NA",SUM(P1966:P1970)=0),"NA",0),1)</f>
        <v>0</v>
      </c>
      <c r="DE1793">
        <f>IF(OR(S1965=SUM(S1966:S1970),AND(S1965="NA",SUM(S1966:S1970)=0),AND(S1965="NS",SUM(S1966:S1970)=0)),IF(AND(S1965="NA",SUM(S1966:S1970)=0),"NA",0),1)</f>
        <v>0</v>
      </c>
      <c r="DO1793">
        <f>IF(OR(V1965=SUM(V1966:V1970),AND(V1965="NA",SUM(V1966:V1970)=0),AND(V1965="NS",SUM(V1966:V1970)=0)),IF(AND(V1965="NA",SUM(V1966:V1970)=0),"NA",0),1)</f>
        <v>0</v>
      </c>
      <c r="DY1793">
        <f>IF(OR(Y1965=SUM(Y1966:Y1970),AND(Y1965="NA",SUM(Y1966:Y1970)=0),AND(Y1965="NS",SUM(Y1966:Y1970)=0)),IF(AND(Y1965="NA",SUM(Y1966:Y1970)=0),"NA",0),1)</f>
        <v>0</v>
      </c>
      <c r="EI1793">
        <f>IF(OR(AB1965=SUM(AB1966:AB1970),AND(AB1965="NA",SUM(AB1966:AB1970)=0),AND(AB1965="NS",SUM(AB1966:AB1970)=0)),IF(AND(AB1965="NA",SUM(AB1966:AB1970)=0),"NA",0),1)</f>
        <v>0</v>
      </c>
      <c r="ES1793">
        <f>IF(OR(T1793=SUM(T1794:T1798),AND(T1793="NA",SUM(T1794:T1798)=0),AND(T1793="NS",SUM(T1794:T1798)=0)),IF(AND(T1793="NA",SUM(T1794:T1798)=0),"NA",0),1)</f>
        <v>0</v>
      </c>
      <c r="FC1793">
        <f>IF(OR(U1793=SUM(U1794:U1798),AND(U1793="NA",SUM(U1794:U1798)=0),AND(U1793="NS",SUM(U1794:U1798)=0)),IF(AND(U1793="NA",SUM(U1794:U1798)=0),"NA",0),1)</f>
        <v>0</v>
      </c>
      <c r="FM1793">
        <f>IF(OR(S1793=SUM(S1794:S1798),AND(S1793="NA",SUM(S1794:S1798)=0),AND(S1793="NS",SUM(S1794:S1798)=0)),IF(AND(S1793="NA",SUM(S1794:S1798)=0),"NA",0),1)</f>
        <v>0</v>
      </c>
    </row>
    <row r="1794" spans="1:171" ht="15" customHeight="1">
      <c r="A1794" s="71"/>
      <c r="B1794" s="40"/>
      <c r="C1794" s="355"/>
      <c r="D1794" s="280"/>
      <c r="E1794" s="256"/>
      <c r="F1794" s="281"/>
      <c r="G1794" s="350" t="s">
        <v>491</v>
      </c>
      <c r="H1794" s="267"/>
      <c r="I1794" s="92"/>
      <c r="J1794" s="366" t="s">
        <v>492</v>
      </c>
      <c r="K1794" s="278"/>
      <c r="L1794" s="278"/>
      <c r="M1794" s="278"/>
      <c r="N1794" s="278"/>
      <c r="O1794" s="278"/>
      <c r="P1794" s="278"/>
      <c r="Q1794" s="278"/>
      <c r="R1794" s="279"/>
      <c r="S1794" s="220"/>
      <c r="T1794" s="220"/>
      <c r="U1794" s="220"/>
      <c r="V1794" s="220"/>
      <c r="W1794" s="220"/>
      <c r="X1794" s="220"/>
      <c r="Y1794" s="220"/>
      <c r="Z1794" s="220"/>
      <c r="AA1794" s="220"/>
      <c r="AB1794" s="220"/>
      <c r="AC1794" s="220"/>
      <c r="AD1794" s="220"/>
      <c r="AN1794">
        <f>IF(V1793="NA",1,0)</f>
        <v>0</v>
      </c>
      <c r="AX1794">
        <f>IF(Y1793="NA",1,0)</f>
        <v>0</v>
      </c>
      <c r="BH1794">
        <f>IF(AB1793="NA",1,0)</f>
        <v>0</v>
      </c>
      <c r="BR1794">
        <f>IF(G1965="NA",1,0)</f>
        <v>0</v>
      </c>
      <c r="CB1794">
        <f>IF(J1965="NA",1,0)</f>
        <v>0</v>
      </c>
      <c r="CL1794">
        <f>IF(M1965="NA",1,0)</f>
        <v>0</v>
      </c>
      <c r="CV1794">
        <f>IF(P1965="NA",1,0)</f>
        <v>0</v>
      </c>
      <c r="DF1794">
        <f>IF(S1965="NA",1,0)</f>
        <v>0</v>
      </c>
      <c r="DP1794">
        <f>IF(V1965="NA",1,0)</f>
        <v>0</v>
      </c>
      <c r="DZ1794">
        <f>IF(Y1965="NA",1,0)</f>
        <v>0</v>
      </c>
      <c r="EJ1794">
        <f>IF(AB1965="NA",1,0)</f>
        <v>0</v>
      </c>
      <c r="ET1794">
        <f>IF(T1793="NA",1,0)</f>
        <v>0</v>
      </c>
      <c r="FD1794">
        <f>IF(U1793="NA",1,0)</f>
        <v>0</v>
      </c>
      <c r="FN1794">
        <f>IF(S1793="NA",1,0)</f>
        <v>0</v>
      </c>
    </row>
    <row r="1795" spans="1:171" ht="36" customHeight="1">
      <c r="A1795" s="71"/>
      <c r="B1795" s="40"/>
      <c r="C1795" s="355"/>
      <c r="D1795" s="280"/>
      <c r="E1795" s="256"/>
      <c r="F1795" s="281"/>
      <c r="G1795" s="350" t="s">
        <v>493</v>
      </c>
      <c r="H1795" s="267"/>
      <c r="I1795" s="93"/>
      <c r="J1795" s="365" t="s">
        <v>494</v>
      </c>
      <c r="K1795" s="256"/>
      <c r="L1795" s="256"/>
      <c r="M1795" s="256"/>
      <c r="N1795" s="256"/>
      <c r="O1795" s="256"/>
      <c r="P1795" s="256"/>
      <c r="Q1795" s="256"/>
      <c r="R1795" s="281"/>
      <c r="S1795" s="220"/>
      <c r="T1795" s="220"/>
      <c r="U1795" s="220"/>
      <c r="V1795" s="220"/>
      <c r="W1795" s="220"/>
      <c r="X1795" s="220"/>
      <c r="Y1795" s="220"/>
      <c r="Z1795" s="220"/>
      <c r="AA1795" s="220"/>
      <c r="AB1795" s="220"/>
      <c r="AC1795" s="220"/>
      <c r="AD1795" s="220"/>
      <c r="AN1795">
        <f>IF(V1793="NA",1,0)</f>
        <v>0</v>
      </c>
      <c r="AX1795">
        <f>IF(Y1793="NA",1,0)</f>
        <v>0</v>
      </c>
      <c r="BH1795">
        <f>IF(AB1793="NA",1,0)</f>
        <v>0</v>
      </c>
      <c r="BR1795">
        <f>IF(G1965="NA",1,0)</f>
        <v>0</v>
      </c>
      <c r="CB1795">
        <f>IF(J1965="NA",1,0)</f>
        <v>0</v>
      </c>
      <c r="CL1795">
        <f>IF(M1965="NA",1,0)</f>
        <v>0</v>
      </c>
      <c r="CV1795">
        <f>IF(P1965="NA",1,0)</f>
        <v>0</v>
      </c>
      <c r="DF1795">
        <f>IF(S1965="NA",1,0)</f>
        <v>0</v>
      </c>
      <c r="DP1795">
        <f>IF(V1965="NA",1,0)</f>
        <v>0</v>
      </c>
      <c r="DZ1795">
        <f>IF(Y1965="NA",1,0)</f>
        <v>0</v>
      </c>
      <c r="EJ1795">
        <f>IF(AB1965="NA",1,0)</f>
        <v>0</v>
      </c>
      <c r="ET1795">
        <f>IF(T1793="NA",1,0)</f>
        <v>0</v>
      </c>
      <c r="FD1795">
        <f>IF(U1793="NA",1,0)</f>
        <v>0</v>
      </c>
      <c r="FN1795">
        <f>IF(S1793="NA",1,0)</f>
        <v>0</v>
      </c>
    </row>
    <row r="1796" spans="1:171" ht="24" customHeight="1">
      <c r="A1796" s="71"/>
      <c r="B1796" s="40"/>
      <c r="C1796" s="355"/>
      <c r="D1796" s="280"/>
      <c r="E1796" s="256"/>
      <c r="F1796" s="281"/>
      <c r="G1796" s="350" t="s">
        <v>495</v>
      </c>
      <c r="H1796" s="267"/>
      <c r="I1796" s="93"/>
      <c r="J1796" s="365" t="s">
        <v>496</v>
      </c>
      <c r="K1796" s="256"/>
      <c r="L1796" s="256"/>
      <c r="M1796" s="256"/>
      <c r="N1796" s="256"/>
      <c r="O1796" s="256"/>
      <c r="P1796" s="256"/>
      <c r="Q1796" s="256"/>
      <c r="R1796" s="281"/>
      <c r="S1796" s="220"/>
      <c r="T1796" s="220"/>
      <c r="U1796" s="220"/>
      <c r="V1796" s="220"/>
      <c r="W1796" s="220"/>
      <c r="X1796" s="220"/>
      <c r="Y1796" s="220"/>
      <c r="Z1796" s="220"/>
      <c r="AA1796" s="220"/>
      <c r="AB1796" s="220"/>
      <c r="AC1796" s="220"/>
      <c r="AD1796" s="220"/>
      <c r="AN1796">
        <f>IF(V1793="NA",1,0)</f>
        <v>0</v>
      </c>
      <c r="AX1796">
        <f>IF(Y1793="NA",1,0)</f>
        <v>0</v>
      </c>
      <c r="BH1796">
        <f>IF(AB1793="NA",1,0)</f>
        <v>0</v>
      </c>
      <c r="BR1796">
        <f>IF(G1965="NA",1,0)</f>
        <v>0</v>
      </c>
      <c r="CB1796">
        <f>IF(J1965="NA",1,0)</f>
        <v>0</v>
      </c>
      <c r="CL1796">
        <f>IF(M1965="NA",1,0)</f>
        <v>0</v>
      </c>
      <c r="CV1796">
        <f>IF(P1965="NA",1,0)</f>
        <v>0</v>
      </c>
      <c r="DF1796">
        <f>IF(S1965="NA",1,0)</f>
        <v>0</v>
      </c>
      <c r="DP1796">
        <f>IF(V1965="NA",1,0)</f>
        <v>0</v>
      </c>
      <c r="DZ1796">
        <f>IF(Y1965="NA",1,0)</f>
        <v>0</v>
      </c>
      <c r="EJ1796">
        <f>IF(AB1965="NA",1,0)</f>
        <v>0</v>
      </c>
      <c r="ET1796">
        <f>IF(T1793="NA",1,0)</f>
        <v>0</v>
      </c>
      <c r="FD1796">
        <f>IF(U1793="NA",1,0)</f>
        <v>0</v>
      </c>
      <c r="FN1796">
        <f>IF(S1793="NA",1,0)</f>
        <v>0</v>
      </c>
    </row>
    <row r="1797" spans="1:171" ht="15" customHeight="1">
      <c r="A1797" s="71"/>
      <c r="B1797" s="40"/>
      <c r="C1797" s="355"/>
      <c r="D1797" s="280"/>
      <c r="E1797" s="256"/>
      <c r="F1797" s="281"/>
      <c r="G1797" s="350" t="s">
        <v>497</v>
      </c>
      <c r="H1797" s="267"/>
      <c r="I1797" s="93"/>
      <c r="J1797" s="365" t="s">
        <v>498</v>
      </c>
      <c r="K1797" s="256"/>
      <c r="L1797" s="256"/>
      <c r="M1797" s="256"/>
      <c r="N1797" s="256"/>
      <c r="O1797" s="256"/>
      <c r="P1797" s="256"/>
      <c r="Q1797" s="256"/>
      <c r="R1797" s="281"/>
      <c r="S1797" s="220"/>
      <c r="T1797" s="220"/>
      <c r="U1797" s="220"/>
      <c r="V1797" s="220"/>
      <c r="W1797" s="220"/>
      <c r="X1797" s="220"/>
      <c r="Y1797" s="220"/>
      <c r="Z1797" s="220"/>
      <c r="AA1797" s="220"/>
      <c r="AB1797" s="220"/>
      <c r="AC1797" s="220"/>
      <c r="AD1797" s="220"/>
      <c r="AN1797">
        <f>IF(V1793="NA",1,0)</f>
        <v>0</v>
      </c>
      <c r="AO1797" t="e">
        <f>IF(V1797/V1793&gt;0.25,1,0)</f>
        <v>#DIV/0!</v>
      </c>
      <c r="AX1797">
        <f>IF(Y1793="NA",1,0)</f>
        <v>0</v>
      </c>
      <c r="AY1797" t="e">
        <f>IF(Y1797/Y1793&gt;0.25,1,0)</f>
        <v>#DIV/0!</v>
      </c>
      <c r="BH1797">
        <f>IF(AB1793="NA",1,0)</f>
        <v>0</v>
      </c>
      <c r="BI1797" t="e">
        <f>IF(AB1797/AB1793&gt;0.25,1,0)</f>
        <v>#DIV/0!</v>
      </c>
      <c r="BR1797">
        <f>IF(G1965="NA",1,0)</f>
        <v>0</v>
      </c>
      <c r="BS1797" t="e">
        <f>IF(G1969/G1965&gt;0.25,1,0)</f>
        <v>#DIV/0!</v>
      </c>
      <c r="CB1797">
        <f>IF(J1965="NA",1,0)</f>
        <v>0</v>
      </c>
      <c r="CC1797" t="e">
        <f>IF(J1969/J1965&gt;0.25,1,0)</f>
        <v>#DIV/0!</v>
      </c>
      <c r="CL1797">
        <f>IF(M1965="NA",1,0)</f>
        <v>0</v>
      </c>
      <c r="CM1797" t="e">
        <f>IF(M1969/M1965&gt;0.25,1,0)</f>
        <v>#DIV/0!</v>
      </c>
      <c r="CV1797">
        <f>IF(P1965="NA",1,0)</f>
        <v>0</v>
      </c>
      <c r="CW1797" t="e">
        <f>IF(P1969/P1965&gt;0.25,1,0)</f>
        <v>#DIV/0!</v>
      </c>
      <c r="DF1797">
        <f>IF(S1965="NA",1,0)</f>
        <v>0</v>
      </c>
      <c r="DG1797" t="e">
        <f>IF(S1969/S1965&gt;0.25,1,0)</f>
        <v>#DIV/0!</v>
      </c>
      <c r="DP1797">
        <f>IF(V1965="NA",1,0)</f>
        <v>0</v>
      </c>
      <c r="DQ1797" t="e">
        <f>IF(V1969/V1965&gt;0.25,1,0)</f>
        <v>#DIV/0!</v>
      </c>
      <c r="DZ1797">
        <f>IF(Y1965="NA",1,0)</f>
        <v>0</v>
      </c>
      <c r="EA1797" t="e">
        <f>IF(Y1969/Y1965&gt;0.25,1,0)</f>
        <v>#DIV/0!</v>
      </c>
      <c r="EJ1797">
        <f>IF(AB1965="NA",1,0)</f>
        <v>0</v>
      </c>
      <c r="EK1797" t="e">
        <f>IF(AB1969/AB1965&gt;0.25,1,0)</f>
        <v>#DIV/0!</v>
      </c>
      <c r="ET1797">
        <f>IF(T1793="NA",1,0)</f>
        <v>0</v>
      </c>
      <c r="EU1797" t="e">
        <f>IF(T1797/T1793&gt;0.25,1,0)</f>
        <v>#DIV/0!</v>
      </c>
      <c r="FD1797">
        <f>IF(U1793="NA",1,0)</f>
        <v>0</v>
      </c>
      <c r="FE1797" t="e">
        <f>IF(U1797/U1793&gt;0.25,1,0)</f>
        <v>#DIV/0!</v>
      </c>
      <c r="FN1797">
        <f>IF(S1793="NA",1,0)</f>
        <v>0</v>
      </c>
      <c r="FO1797" t="e">
        <f>IF(S1797/S1793&gt;0.25,1,0)</f>
        <v>#DIV/0!</v>
      </c>
    </row>
    <row r="1798" spans="1:171" ht="15" customHeight="1">
      <c r="A1798" s="71"/>
      <c r="B1798" s="40"/>
      <c r="C1798" s="355"/>
      <c r="D1798" s="280"/>
      <c r="E1798" s="256"/>
      <c r="F1798" s="281"/>
      <c r="G1798" s="350" t="s">
        <v>499</v>
      </c>
      <c r="H1798" s="267"/>
      <c r="I1798" s="94"/>
      <c r="J1798" s="401" t="s">
        <v>262</v>
      </c>
      <c r="K1798" s="272"/>
      <c r="L1798" s="272"/>
      <c r="M1798" s="272"/>
      <c r="N1798" s="272"/>
      <c r="O1798" s="272"/>
      <c r="P1798" s="272"/>
      <c r="Q1798" s="272"/>
      <c r="R1798" s="283"/>
      <c r="S1798" s="220"/>
      <c r="T1798" s="220"/>
      <c r="U1798" s="220"/>
      <c r="V1798" s="220"/>
      <c r="W1798" s="220"/>
      <c r="X1798" s="220"/>
      <c r="Y1798" s="220"/>
      <c r="Z1798" s="220"/>
      <c r="AA1798" s="220"/>
      <c r="AB1798" s="220"/>
      <c r="AC1798" s="220"/>
      <c r="AD1798" s="220"/>
      <c r="AN1798">
        <f>IF(V1793="NA",1,0)</f>
        <v>0</v>
      </c>
      <c r="AX1798">
        <f>IF(Y1793="NA",1,0)</f>
        <v>0</v>
      </c>
      <c r="BH1798">
        <f>IF(AB1793="NA",1,0)</f>
        <v>0</v>
      </c>
      <c r="BR1798">
        <f>IF(G1965="NA",1,0)</f>
        <v>0</v>
      </c>
      <c r="CB1798">
        <f>IF(J1965="NA",1,0)</f>
        <v>0</v>
      </c>
      <c r="CL1798">
        <f>IF(M1965="NA",1,0)</f>
        <v>0</v>
      </c>
      <c r="CV1798">
        <f>IF(P1965="NA",1,0)</f>
        <v>0</v>
      </c>
      <c r="DF1798">
        <f>IF(S1965="NA",1,0)</f>
        <v>0</v>
      </c>
      <c r="DP1798">
        <f>IF(V1965="NA",1,0)</f>
        <v>0</v>
      </c>
      <c r="DZ1798">
        <f>IF(Y1965="NA",1,0)</f>
        <v>0</v>
      </c>
      <c r="EJ1798">
        <f>IF(AB1965="NA",1,0)</f>
        <v>0</v>
      </c>
      <c r="ET1798">
        <f>IF(T1793="NA",1,0)</f>
        <v>0</v>
      </c>
      <c r="FD1798">
        <f>IF(U1793="NA",1,0)</f>
        <v>0</v>
      </c>
      <c r="FN1798">
        <f>IF(S1793="NA",1,0)</f>
        <v>0</v>
      </c>
    </row>
    <row r="1799" spans="1:171" ht="15" customHeight="1">
      <c r="A1799" s="71"/>
      <c r="B1799" s="40"/>
      <c r="C1799" s="355"/>
      <c r="D1799" s="280"/>
      <c r="E1799" s="256"/>
      <c r="F1799" s="281"/>
      <c r="G1799" s="361" t="s">
        <v>500</v>
      </c>
      <c r="H1799" s="267"/>
      <c r="I1799" s="362" t="s">
        <v>501</v>
      </c>
      <c r="J1799" s="266"/>
      <c r="K1799" s="266"/>
      <c r="L1799" s="266"/>
      <c r="M1799" s="266"/>
      <c r="N1799" s="266"/>
      <c r="O1799" s="266"/>
      <c r="P1799" s="266"/>
      <c r="Q1799" s="266"/>
      <c r="R1799" s="267"/>
      <c r="S1799" s="220"/>
      <c r="T1799" s="220"/>
      <c r="U1799" s="220"/>
      <c r="V1799" s="220"/>
      <c r="W1799" s="220"/>
      <c r="X1799" s="220"/>
      <c r="Y1799" s="220"/>
      <c r="Z1799" s="220"/>
      <c r="AA1799" s="220"/>
      <c r="AB1799" s="220"/>
      <c r="AC1799" s="220"/>
      <c r="AD1799" s="220"/>
    </row>
    <row r="1800" spans="1:171" ht="15" customHeight="1">
      <c r="A1800" s="71"/>
      <c r="B1800" s="40"/>
      <c r="C1800" s="355"/>
      <c r="D1800" s="280"/>
      <c r="E1800" s="256"/>
      <c r="F1800" s="281"/>
      <c r="G1800" s="361" t="s">
        <v>502</v>
      </c>
      <c r="H1800" s="267"/>
      <c r="I1800" s="362" t="s">
        <v>503</v>
      </c>
      <c r="J1800" s="266"/>
      <c r="K1800" s="266"/>
      <c r="L1800" s="266"/>
      <c r="M1800" s="266"/>
      <c r="N1800" s="266"/>
      <c r="O1800" s="266"/>
      <c r="P1800" s="266"/>
      <c r="Q1800" s="266"/>
      <c r="R1800" s="267"/>
      <c r="S1800" s="220"/>
      <c r="T1800" s="220"/>
      <c r="U1800" s="220"/>
      <c r="V1800" s="220"/>
      <c r="W1800" s="220"/>
      <c r="X1800" s="220"/>
      <c r="Y1800" s="220"/>
      <c r="Z1800" s="220"/>
      <c r="AA1800" s="220"/>
      <c r="AB1800" s="220"/>
      <c r="AC1800" s="220"/>
      <c r="AD1800" s="220"/>
    </row>
    <row r="1801" spans="1:171" ht="24" customHeight="1">
      <c r="A1801" s="71"/>
      <c r="B1801" s="40"/>
      <c r="C1801" s="355"/>
      <c r="D1801" s="280"/>
      <c r="E1801" s="256"/>
      <c r="F1801" s="281"/>
      <c r="G1801" s="361" t="s">
        <v>504</v>
      </c>
      <c r="H1801" s="267"/>
      <c r="I1801" s="362" t="s">
        <v>505</v>
      </c>
      <c r="J1801" s="266"/>
      <c r="K1801" s="266"/>
      <c r="L1801" s="266"/>
      <c r="M1801" s="266"/>
      <c r="N1801" s="266"/>
      <c r="O1801" s="266"/>
      <c r="P1801" s="266"/>
      <c r="Q1801" s="266"/>
      <c r="R1801" s="267"/>
      <c r="S1801" s="220"/>
      <c r="T1801" s="220"/>
      <c r="U1801" s="220"/>
      <c r="V1801" s="220"/>
      <c r="W1801" s="220"/>
      <c r="X1801" s="220"/>
      <c r="Y1801" s="220"/>
      <c r="Z1801" s="220"/>
      <c r="AA1801" s="220"/>
      <c r="AB1801" s="220"/>
      <c r="AC1801" s="220"/>
      <c r="AD1801" s="220"/>
    </row>
    <row r="1802" spans="1:171" ht="15" customHeight="1">
      <c r="A1802" s="71"/>
      <c r="B1802" s="40"/>
      <c r="C1802" s="367" t="s">
        <v>506</v>
      </c>
      <c r="D1802" s="368" t="s">
        <v>507</v>
      </c>
      <c r="E1802" s="278"/>
      <c r="F1802" s="279"/>
      <c r="G1802" s="361" t="s">
        <v>508</v>
      </c>
      <c r="H1802" s="267"/>
      <c r="I1802" s="362" t="s">
        <v>509</v>
      </c>
      <c r="J1802" s="266"/>
      <c r="K1802" s="266"/>
      <c r="L1802" s="266"/>
      <c r="M1802" s="266"/>
      <c r="N1802" s="266"/>
      <c r="O1802" s="266"/>
      <c r="P1802" s="266"/>
      <c r="Q1802" s="266"/>
      <c r="R1802" s="267"/>
      <c r="S1802" s="220"/>
      <c r="T1802" s="220"/>
      <c r="U1802" s="220"/>
      <c r="V1802" s="220"/>
      <c r="W1802" s="220"/>
      <c r="X1802" s="220"/>
      <c r="Y1802" s="220"/>
      <c r="Z1802" s="220"/>
      <c r="AA1802" s="220"/>
      <c r="AB1802" s="220"/>
      <c r="AC1802" s="220"/>
      <c r="AD1802" s="220"/>
      <c r="AM1802">
        <f>IF(OR(V1802=SUM(V1803:V1820),AND(V1802="NA",SUM(V1803:V1820)=0),AND(V1802="NS",SUM(V1803:V1820)=0)),IF(AND(V1802="NA",SUM(V1803:V1820)=0),"NA",0),1)</f>
        <v>0</v>
      </c>
      <c r="AW1802">
        <f>IF(OR(Y1802=SUM(Y1803:Y1820),AND(Y1802="NA",SUM(Y1803:Y1820)=0),AND(Y1802="NS",SUM(Y1803:Y1820)=0)),IF(AND(Y1802="NA",SUM(Y1803:Y1820)=0),"NA",0),1)</f>
        <v>0</v>
      </c>
      <c r="BG1802">
        <f>IF(OR(AB1802=SUM(AB1803:AB1820),AND(AB1802="NA",SUM(AB1803:AB1820)=0),AND(AB1802="NS",SUM(AB1803:AB1820)=0)),IF(AND(AB1802="NA",SUM(AB1803:AB1820)=0),"NA",0),1)</f>
        <v>0</v>
      </c>
      <c r="BQ1802">
        <f>IF(OR(G1974=SUM(G1975:G1992),AND(G1974="NA",SUM(G1975:G1992)=0),AND(G1974="NS",SUM(G1975:G1992)=0)),IF(AND(G1974="NA",SUM(G1975:G1992)=0),"NA",0),1)</f>
        <v>0</v>
      </c>
      <c r="CA1802">
        <f>IF(OR(J1974=SUM(J1975:J1992),AND(J1974="NA",SUM(J1975:J1992)=0),AND(J1974="NS",SUM(J1975:J1992)=0)),IF(AND(J1974="NA",SUM(J1975:J1992)=0),"NA",0),1)</f>
        <v>0</v>
      </c>
      <c r="CK1802">
        <f>IF(OR(M1974=SUM(M1975:M1992),AND(M1974="NA",SUM(M1975:M1992)=0),AND(M1974="NS",SUM(M1975:M1992)=0)),IF(AND(M1974="NA",SUM(M1975:M1992)=0),"NA",0),1)</f>
        <v>0</v>
      </c>
      <c r="CU1802">
        <f>IF(OR(P1974=SUM(P1975:P1992),AND(P1974="NA",SUM(P1975:P1992)=0),AND(P1974="NS",SUM(P1975:P1992)=0)),IF(AND(P1974="NA",SUM(P1975:P1992)=0),"NA",0),1)</f>
        <v>0</v>
      </c>
      <c r="DE1802">
        <f>IF(OR(S1974=SUM(S1975:S1992),AND(S1974="NA",SUM(S1975:S1992)=0),AND(S1974="NS",SUM(S1975:S1992)=0)),IF(AND(S1974="NA",SUM(S1975:S1992)=0),"NA",0),1)</f>
        <v>0</v>
      </c>
      <c r="DO1802">
        <f>IF(OR(V1974=SUM(V1975:V1992),AND(V1974="NA",SUM(V1975:V1992)=0),AND(V1974="NS",SUM(V1975:V1992)=0)),IF(AND(V1974="NA",SUM(V1975:V1992)=0),"NA",0),1)</f>
        <v>0</v>
      </c>
      <c r="DY1802">
        <f>IF(OR(Y1974=SUM(Y1975:Y1992),AND(Y1974="NA",SUM(Y1975:Y1992)=0),AND(Y1974="NS",SUM(Y1975:Y1992)=0)),IF(AND(Y1974="NA",SUM(Y1975:Y1992)=0),"NA",0),1)</f>
        <v>0</v>
      </c>
      <c r="EI1802">
        <f>IF(OR(AB1974=SUM(AB1975:AB1992),AND(AB1974="NA",SUM(AB1975:AB1992)=0),AND(AB1974="NS",SUM(AB1975:AB1992)=0)),IF(AND(AB1974="NA",SUM(AB1975:AB1992)=0),"NA",0),1)</f>
        <v>0</v>
      </c>
      <c r="ES1802">
        <f>IF(OR(T1802=SUM(T1803:T1820),AND(T1802="NA",SUM(T1803:T1820)=0),AND(T1802="NS",SUM(T1803:T1820)=0)),IF(AND(T1802="NA",SUM(T1803:T1820)=0),"NA",0),1)</f>
        <v>0</v>
      </c>
      <c r="FC1802">
        <f>IF(OR(U1802=SUM(U1803:U1820),AND(U1802="NA",SUM(U1803:U1820)=0),AND(U1802="NS",SUM(U1803:U1820)=0)),IF(AND(U1802="NA",SUM(U1803:U1820)=0),"NA",0),1)</f>
        <v>0</v>
      </c>
      <c r="FM1802">
        <f>IF(OR(S1802=SUM(S1803:S1820),AND(S1802="NA",SUM(S1803:S1820)=0),AND(S1802="NS",SUM(S1803:S1820)=0)),IF(AND(S1802="NA",SUM(S1803:S1820)=0),"NA",0),1)</f>
        <v>0</v>
      </c>
    </row>
    <row r="1803" spans="1:171" ht="15" customHeight="1">
      <c r="A1803" s="71"/>
      <c r="B1803" s="40"/>
      <c r="C1803" s="355"/>
      <c r="D1803" s="280"/>
      <c r="E1803" s="256"/>
      <c r="F1803" s="281"/>
      <c r="G1803" s="350" t="s">
        <v>510</v>
      </c>
      <c r="H1803" s="267"/>
      <c r="I1803" s="92"/>
      <c r="J1803" s="366" t="s">
        <v>511</v>
      </c>
      <c r="K1803" s="278"/>
      <c r="L1803" s="278"/>
      <c r="M1803" s="278"/>
      <c r="N1803" s="278"/>
      <c r="O1803" s="278"/>
      <c r="P1803" s="278"/>
      <c r="Q1803" s="278"/>
      <c r="R1803" s="279"/>
      <c r="S1803" s="220"/>
      <c r="T1803" s="220"/>
      <c r="U1803" s="220"/>
      <c r="V1803" s="220"/>
      <c r="W1803" s="220"/>
      <c r="X1803" s="220"/>
      <c r="Y1803" s="220"/>
      <c r="Z1803" s="220"/>
      <c r="AA1803" s="220"/>
      <c r="AB1803" s="220"/>
      <c r="AC1803" s="220"/>
      <c r="AD1803" s="220"/>
      <c r="AN1803">
        <f>IF(V1802="NA",1,0)</f>
        <v>0</v>
      </c>
      <c r="AX1803">
        <f>IF(Y1802="NA",1,0)</f>
        <v>0</v>
      </c>
      <c r="BH1803">
        <f>IF(AB1802="NA",1,0)</f>
        <v>0</v>
      </c>
      <c r="BR1803">
        <f>IF(G1974="NA",1,0)</f>
        <v>0</v>
      </c>
      <c r="CB1803">
        <f>IF(J1974="NA",1,0)</f>
        <v>0</v>
      </c>
      <c r="CL1803">
        <f>IF(M1974="NA",1,0)</f>
        <v>0</v>
      </c>
      <c r="CV1803">
        <f>IF(P1974="NA",1,0)</f>
        <v>0</v>
      </c>
      <c r="DF1803">
        <f>IF(S1974="NA",1,0)</f>
        <v>0</v>
      </c>
      <c r="DP1803">
        <f>IF(V1974="NA",1,0)</f>
        <v>0</v>
      </c>
      <c r="DZ1803">
        <f>IF(Y1974="NA",1,0)</f>
        <v>0</v>
      </c>
      <c r="EJ1803">
        <f>IF(AB1974="NA",1,0)</f>
        <v>0</v>
      </c>
      <c r="ET1803">
        <f>IF(T1802="NA",1,0)</f>
        <v>0</v>
      </c>
      <c r="FD1803">
        <f>IF(U1802="NA",1,0)</f>
        <v>0</v>
      </c>
      <c r="FN1803">
        <f>IF(S1802="NA",1,0)</f>
        <v>0</v>
      </c>
    </row>
    <row r="1804" spans="1:171" ht="15" customHeight="1">
      <c r="A1804" s="71"/>
      <c r="B1804" s="40"/>
      <c r="C1804" s="355"/>
      <c r="D1804" s="280"/>
      <c r="E1804" s="256"/>
      <c r="F1804" s="281"/>
      <c r="G1804" s="369" t="s">
        <v>512</v>
      </c>
      <c r="H1804" s="267"/>
      <c r="I1804" s="93"/>
      <c r="J1804" s="365" t="s">
        <v>513</v>
      </c>
      <c r="K1804" s="256"/>
      <c r="L1804" s="256"/>
      <c r="M1804" s="256"/>
      <c r="N1804" s="256"/>
      <c r="O1804" s="256"/>
      <c r="P1804" s="256"/>
      <c r="Q1804" s="256"/>
      <c r="R1804" s="281"/>
      <c r="S1804" s="220"/>
      <c r="T1804" s="220"/>
      <c r="U1804" s="220"/>
      <c r="V1804" s="220"/>
      <c r="W1804" s="220"/>
      <c r="X1804" s="220"/>
      <c r="Y1804" s="220"/>
      <c r="Z1804" s="220"/>
      <c r="AA1804" s="220"/>
      <c r="AB1804" s="220"/>
      <c r="AC1804" s="220"/>
      <c r="AD1804" s="220"/>
      <c r="AN1804">
        <f>IF(V1802="NA",1,0)</f>
        <v>0</v>
      </c>
      <c r="AX1804">
        <f>IF(Y1802="NA",1,0)</f>
        <v>0</v>
      </c>
      <c r="BH1804">
        <f>IF(AB1802="NA",1,0)</f>
        <v>0</v>
      </c>
      <c r="BR1804">
        <f>IF(G1974="NA",1,0)</f>
        <v>0</v>
      </c>
      <c r="CB1804">
        <f>IF(J1974="NA",1,0)</f>
        <v>0</v>
      </c>
      <c r="CL1804">
        <f>IF(M1974="NA",1,0)</f>
        <v>0</v>
      </c>
      <c r="CV1804">
        <f>IF(P1974="NA",1,0)</f>
        <v>0</v>
      </c>
      <c r="DF1804">
        <f>IF(S1974="NA",1,0)</f>
        <v>0</v>
      </c>
      <c r="DP1804">
        <f>IF(V1974="NA",1,0)</f>
        <v>0</v>
      </c>
      <c r="DZ1804">
        <f>IF(Y1974="NA",1,0)</f>
        <v>0</v>
      </c>
      <c r="EJ1804">
        <f>IF(AB1974="NA",1,0)</f>
        <v>0</v>
      </c>
      <c r="ET1804">
        <f>IF(T1802="NA",1,0)</f>
        <v>0</v>
      </c>
      <c r="FD1804">
        <f>IF(U1802="NA",1,0)</f>
        <v>0</v>
      </c>
      <c r="FN1804">
        <f>IF(S1802="NA",1,0)</f>
        <v>0</v>
      </c>
    </row>
    <row r="1805" spans="1:171" ht="15" customHeight="1">
      <c r="A1805" s="71"/>
      <c r="B1805" s="40"/>
      <c r="C1805" s="355"/>
      <c r="D1805" s="280"/>
      <c r="E1805" s="256"/>
      <c r="F1805" s="281"/>
      <c r="G1805" s="369" t="s">
        <v>514</v>
      </c>
      <c r="H1805" s="267"/>
      <c r="I1805" s="93"/>
      <c r="J1805" s="365" t="s">
        <v>515</v>
      </c>
      <c r="K1805" s="256"/>
      <c r="L1805" s="256"/>
      <c r="M1805" s="256"/>
      <c r="N1805" s="256"/>
      <c r="O1805" s="256"/>
      <c r="P1805" s="256"/>
      <c r="Q1805" s="256"/>
      <c r="R1805" s="281"/>
      <c r="S1805" s="220"/>
      <c r="T1805" s="220"/>
      <c r="U1805" s="220"/>
      <c r="V1805" s="220"/>
      <c r="W1805" s="220"/>
      <c r="X1805" s="220"/>
      <c r="Y1805" s="220"/>
      <c r="Z1805" s="220"/>
      <c r="AA1805" s="220"/>
      <c r="AB1805" s="220"/>
      <c r="AC1805" s="220"/>
      <c r="AD1805" s="220"/>
      <c r="AN1805">
        <f>IF(V1802="NA",1,0)</f>
        <v>0</v>
      </c>
      <c r="AX1805">
        <f>IF(Y1802="NA",1,0)</f>
        <v>0</v>
      </c>
      <c r="BH1805">
        <f>IF(AB1802="NA",1,0)</f>
        <v>0</v>
      </c>
      <c r="BR1805">
        <f>IF(G1974="NA",1,0)</f>
        <v>0</v>
      </c>
      <c r="CB1805">
        <f>IF(J1974="NA",1,0)</f>
        <v>0</v>
      </c>
      <c r="CL1805">
        <f>IF(M1974="NA",1,0)</f>
        <v>0</v>
      </c>
      <c r="CV1805">
        <f>IF(P1974="NA",1,0)</f>
        <v>0</v>
      </c>
      <c r="DF1805">
        <f>IF(S1974="NA",1,0)</f>
        <v>0</v>
      </c>
      <c r="DP1805">
        <f>IF(V1974="NA",1,0)</f>
        <v>0</v>
      </c>
      <c r="DZ1805">
        <f>IF(Y1974="NA",1,0)</f>
        <v>0</v>
      </c>
      <c r="EJ1805">
        <f>IF(AB1974="NA",1,0)</f>
        <v>0</v>
      </c>
      <c r="ET1805">
        <f>IF(T1802="NA",1,0)</f>
        <v>0</v>
      </c>
      <c r="FD1805">
        <f>IF(U1802="NA",1,0)</f>
        <v>0</v>
      </c>
      <c r="FN1805">
        <f>IF(S1802="NA",1,0)</f>
        <v>0</v>
      </c>
    </row>
    <row r="1806" spans="1:171" ht="15" customHeight="1">
      <c r="A1806" s="71"/>
      <c r="B1806" s="40"/>
      <c r="C1806" s="355"/>
      <c r="D1806" s="280"/>
      <c r="E1806" s="256"/>
      <c r="F1806" s="281"/>
      <c r="G1806" s="369" t="s">
        <v>516</v>
      </c>
      <c r="H1806" s="267"/>
      <c r="I1806" s="93"/>
      <c r="J1806" s="365" t="s">
        <v>517</v>
      </c>
      <c r="K1806" s="256"/>
      <c r="L1806" s="256"/>
      <c r="M1806" s="256"/>
      <c r="N1806" s="256"/>
      <c r="O1806" s="256"/>
      <c r="P1806" s="256"/>
      <c r="Q1806" s="256"/>
      <c r="R1806" s="281"/>
      <c r="S1806" s="220"/>
      <c r="T1806" s="220"/>
      <c r="U1806" s="220"/>
      <c r="V1806" s="220"/>
      <c r="W1806" s="220"/>
      <c r="X1806" s="220"/>
      <c r="Y1806" s="220"/>
      <c r="Z1806" s="220"/>
      <c r="AA1806" s="220"/>
      <c r="AB1806" s="220"/>
      <c r="AC1806" s="220"/>
      <c r="AD1806" s="220"/>
      <c r="AN1806">
        <f>IF(V1802="NA",1,0)</f>
        <v>0</v>
      </c>
      <c r="AX1806">
        <f>IF(Y1802="NA",1,0)</f>
        <v>0</v>
      </c>
      <c r="BH1806">
        <f>IF(AB1802="NA",1,0)</f>
        <v>0</v>
      </c>
      <c r="BR1806">
        <f>IF(G1974="NA",1,0)</f>
        <v>0</v>
      </c>
      <c r="CB1806">
        <f>IF(J1974="NA",1,0)</f>
        <v>0</v>
      </c>
      <c r="CL1806">
        <f>IF(M1974="NA",1,0)</f>
        <v>0</v>
      </c>
      <c r="CV1806">
        <f>IF(P1974="NA",1,0)</f>
        <v>0</v>
      </c>
      <c r="DF1806">
        <f>IF(S1974="NA",1,0)</f>
        <v>0</v>
      </c>
      <c r="DP1806">
        <f>IF(V1974="NA",1,0)</f>
        <v>0</v>
      </c>
      <c r="DZ1806">
        <f>IF(Y1974="NA",1,0)</f>
        <v>0</v>
      </c>
      <c r="EJ1806">
        <f>IF(AB1974="NA",1,0)</f>
        <v>0</v>
      </c>
      <c r="ET1806">
        <f>IF(T1802="NA",1,0)</f>
        <v>0</v>
      </c>
      <c r="FD1806">
        <f>IF(U1802="NA",1,0)</f>
        <v>0</v>
      </c>
      <c r="FN1806">
        <f>IF(S1802="NA",1,0)</f>
        <v>0</v>
      </c>
    </row>
    <row r="1807" spans="1:171" ht="15" customHeight="1">
      <c r="A1807" s="71"/>
      <c r="B1807" s="40"/>
      <c r="C1807" s="355"/>
      <c r="D1807" s="280"/>
      <c r="E1807" s="256"/>
      <c r="F1807" s="281"/>
      <c r="G1807" s="369" t="s">
        <v>518</v>
      </c>
      <c r="H1807" s="267"/>
      <c r="I1807" s="93"/>
      <c r="J1807" s="365" t="s">
        <v>519</v>
      </c>
      <c r="K1807" s="256"/>
      <c r="L1807" s="256"/>
      <c r="M1807" s="256"/>
      <c r="N1807" s="256"/>
      <c r="O1807" s="256"/>
      <c r="P1807" s="256"/>
      <c r="Q1807" s="256"/>
      <c r="R1807" s="281"/>
      <c r="S1807" s="220"/>
      <c r="T1807" s="220"/>
      <c r="U1807" s="220"/>
      <c r="V1807" s="220"/>
      <c r="W1807" s="220"/>
      <c r="X1807" s="220"/>
      <c r="Y1807" s="220"/>
      <c r="Z1807" s="220"/>
      <c r="AA1807" s="220"/>
      <c r="AB1807" s="220"/>
      <c r="AC1807" s="220"/>
      <c r="AD1807" s="220"/>
      <c r="AN1807">
        <f>IF(V1802="NA",1,0)</f>
        <v>0</v>
      </c>
      <c r="AX1807">
        <f>IF(Y1802="NA",1,0)</f>
        <v>0</v>
      </c>
      <c r="BH1807">
        <f>IF(AB1802="NA",1,0)</f>
        <v>0</v>
      </c>
      <c r="BR1807">
        <f>IF(G1974="NA",1,0)</f>
        <v>0</v>
      </c>
      <c r="CB1807">
        <f>IF(J1974="NA",1,0)</f>
        <v>0</v>
      </c>
      <c r="CL1807">
        <f>IF(M1974="NA",1,0)</f>
        <v>0</v>
      </c>
      <c r="CV1807">
        <f>IF(P1974="NA",1,0)</f>
        <v>0</v>
      </c>
      <c r="DF1807">
        <f>IF(S1974="NA",1,0)</f>
        <v>0</v>
      </c>
      <c r="DP1807">
        <f>IF(V1974="NA",1,0)</f>
        <v>0</v>
      </c>
      <c r="DZ1807">
        <f>IF(Y1974="NA",1,0)</f>
        <v>0</v>
      </c>
      <c r="EJ1807">
        <f>IF(AB1974="NA",1,0)</f>
        <v>0</v>
      </c>
      <c r="ET1807">
        <f>IF(T1802="NA",1,0)</f>
        <v>0</v>
      </c>
      <c r="FD1807">
        <f>IF(U1802="NA",1,0)</f>
        <v>0</v>
      </c>
      <c r="FN1807">
        <f>IF(S1802="NA",1,0)</f>
        <v>0</v>
      </c>
    </row>
    <row r="1808" spans="1:171" ht="15" customHeight="1">
      <c r="A1808" s="71"/>
      <c r="B1808" s="40"/>
      <c r="C1808" s="355"/>
      <c r="D1808" s="280"/>
      <c r="E1808" s="256"/>
      <c r="F1808" s="281"/>
      <c r="G1808" s="369" t="s">
        <v>520</v>
      </c>
      <c r="H1808" s="267"/>
      <c r="I1808" s="93"/>
      <c r="J1808" s="365" t="s">
        <v>521</v>
      </c>
      <c r="K1808" s="256"/>
      <c r="L1808" s="256"/>
      <c r="M1808" s="256"/>
      <c r="N1808" s="256"/>
      <c r="O1808" s="256"/>
      <c r="P1808" s="256"/>
      <c r="Q1808" s="256"/>
      <c r="R1808" s="281"/>
      <c r="S1808" s="220"/>
      <c r="T1808" s="220"/>
      <c r="U1808" s="220"/>
      <c r="V1808" s="220"/>
      <c r="W1808" s="220"/>
      <c r="X1808" s="220"/>
      <c r="Y1808" s="220"/>
      <c r="Z1808" s="220"/>
      <c r="AA1808" s="220"/>
      <c r="AB1808" s="220"/>
      <c r="AC1808" s="220"/>
      <c r="AD1808" s="220"/>
      <c r="AN1808">
        <f>IF(V1802="NA",1,0)</f>
        <v>0</v>
      </c>
      <c r="AX1808">
        <f>IF(Y1802="NA",1,0)</f>
        <v>0</v>
      </c>
      <c r="BH1808">
        <f>IF(AB1802="NA",1,0)</f>
        <v>0</v>
      </c>
      <c r="BR1808">
        <f>IF(G1974="NA",1,0)</f>
        <v>0</v>
      </c>
      <c r="CB1808">
        <f>IF(J1974="NA",1,0)</f>
        <v>0</v>
      </c>
      <c r="CL1808">
        <f>IF(M1974="NA",1,0)</f>
        <v>0</v>
      </c>
      <c r="CV1808">
        <f>IF(P1974="NA",1,0)</f>
        <v>0</v>
      </c>
      <c r="DF1808">
        <f>IF(S1974="NA",1,0)</f>
        <v>0</v>
      </c>
      <c r="DP1808">
        <f>IF(V1974="NA",1,0)</f>
        <v>0</v>
      </c>
      <c r="DZ1808">
        <f>IF(Y1974="NA",1,0)</f>
        <v>0</v>
      </c>
      <c r="EJ1808">
        <f>IF(AB1974="NA",1,0)</f>
        <v>0</v>
      </c>
      <c r="ET1808">
        <f>IF(T1802="NA",1,0)</f>
        <v>0</v>
      </c>
      <c r="FD1808">
        <f>IF(U1802="NA",1,0)</f>
        <v>0</v>
      </c>
      <c r="FN1808">
        <f>IF(S1802="NA",1,0)</f>
        <v>0</v>
      </c>
    </row>
    <row r="1809" spans="1:171" ht="15" customHeight="1">
      <c r="A1809" s="71"/>
      <c r="B1809" s="40"/>
      <c r="C1809" s="355"/>
      <c r="D1809" s="280"/>
      <c r="E1809" s="256"/>
      <c r="F1809" s="281"/>
      <c r="G1809" s="369" t="s">
        <v>522</v>
      </c>
      <c r="H1809" s="267"/>
      <c r="I1809" s="93"/>
      <c r="J1809" s="365" t="s">
        <v>523</v>
      </c>
      <c r="K1809" s="256"/>
      <c r="L1809" s="256"/>
      <c r="M1809" s="256"/>
      <c r="N1809" s="256"/>
      <c r="O1809" s="256"/>
      <c r="P1809" s="256"/>
      <c r="Q1809" s="256"/>
      <c r="R1809" s="281"/>
      <c r="S1809" s="220"/>
      <c r="T1809" s="220"/>
      <c r="U1809" s="220"/>
      <c r="V1809" s="220"/>
      <c r="W1809" s="220"/>
      <c r="X1809" s="220"/>
      <c r="Y1809" s="220"/>
      <c r="Z1809" s="220"/>
      <c r="AA1809" s="220"/>
      <c r="AB1809" s="220"/>
      <c r="AC1809" s="220"/>
      <c r="AD1809" s="220"/>
      <c r="AN1809">
        <f>IF(V1802="NA",1,0)</f>
        <v>0</v>
      </c>
      <c r="AX1809">
        <f>IF(Y1802="NA",1,0)</f>
        <v>0</v>
      </c>
      <c r="BH1809">
        <f>IF(AB1802="NA",1,0)</f>
        <v>0</v>
      </c>
      <c r="BR1809">
        <f>IF(G1974="NA",1,0)</f>
        <v>0</v>
      </c>
      <c r="CB1809">
        <f>IF(J1974="NA",1,0)</f>
        <v>0</v>
      </c>
      <c r="CL1809">
        <f>IF(M1974="NA",1,0)</f>
        <v>0</v>
      </c>
      <c r="CV1809">
        <f>IF(P1974="NA",1,0)</f>
        <v>0</v>
      </c>
      <c r="DF1809">
        <f>IF(S1974="NA",1,0)</f>
        <v>0</v>
      </c>
      <c r="DP1809">
        <f>IF(V1974="NA",1,0)</f>
        <v>0</v>
      </c>
      <c r="DZ1809">
        <f>IF(Y1974="NA",1,0)</f>
        <v>0</v>
      </c>
      <c r="EJ1809">
        <f>IF(AB1974="NA",1,0)</f>
        <v>0</v>
      </c>
      <c r="ET1809">
        <f>IF(T1802="NA",1,0)</f>
        <v>0</v>
      </c>
      <c r="FD1809">
        <f>IF(U1802="NA",1,0)</f>
        <v>0</v>
      </c>
      <c r="FN1809">
        <f>IF(S1802="NA",1,0)</f>
        <v>0</v>
      </c>
    </row>
    <row r="1810" spans="1:171" ht="15" customHeight="1">
      <c r="A1810" s="71"/>
      <c r="B1810" s="40"/>
      <c r="C1810" s="355"/>
      <c r="D1810" s="280"/>
      <c r="E1810" s="256"/>
      <c r="F1810" s="281"/>
      <c r="G1810" s="369" t="s">
        <v>524</v>
      </c>
      <c r="H1810" s="267"/>
      <c r="I1810" s="93"/>
      <c r="J1810" s="365" t="s">
        <v>525</v>
      </c>
      <c r="K1810" s="256"/>
      <c r="L1810" s="256"/>
      <c r="M1810" s="256"/>
      <c r="N1810" s="256"/>
      <c r="O1810" s="256"/>
      <c r="P1810" s="256"/>
      <c r="Q1810" s="256"/>
      <c r="R1810" s="281"/>
      <c r="S1810" s="220"/>
      <c r="T1810" s="220"/>
      <c r="U1810" s="220"/>
      <c r="V1810" s="220"/>
      <c r="W1810" s="220"/>
      <c r="X1810" s="220"/>
      <c r="Y1810" s="220"/>
      <c r="Z1810" s="220"/>
      <c r="AA1810" s="220"/>
      <c r="AB1810" s="220"/>
      <c r="AC1810" s="220"/>
      <c r="AD1810" s="220"/>
      <c r="AN1810">
        <f>IF(V1802="NA",1,0)</f>
        <v>0</v>
      </c>
      <c r="AX1810">
        <f>IF(Y1802="NA",1,0)</f>
        <v>0</v>
      </c>
      <c r="BH1810">
        <f>IF(AB1802="NA",1,0)</f>
        <v>0</v>
      </c>
      <c r="BR1810">
        <f>IF(G1974="NA",1,0)</f>
        <v>0</v>
      </c>
      <c r="CB1810">
        <f>IF(J1974="NA",1,0)</f>
        <v>0</v>
      </c>
      <c r="CL1810">
        <f>IF(M1974="NA",1,0)</f>
        <v>0</v>
      </c>
      <c r="CV1810">
        <f>IF(P1974="NA",1,0)</f>
        <v>0</v>
      </c>
      <c r="DF1810">
        <f>IF(S1974="NA",1,0)</f>
        <v>0</v>
      </c>
      <c r="DP1810">
        <f>IF(V1974="NA",1,0)</f>
        <v>0</v>
      </c>
      <c r="DZ1810">
        <f>IF(Y1974="NA",1,0)</f>
        <v>0</v>
      </c>
      <c r="EJ1810">
        <f>IF(AB1974="NA",1,0)</f>
        <v>0</v>
      </c>
      <c r="ET1810">
        <f>IF(T1802="NA",1,0)</f>
        <v>0</v>
      </c>
      <c r="FD1810">
        <f>IF(U1802="NA",1,0)</f>
        <v>0</v>
      </c>
      <c r="FN1810">
        <f>IF(S1802="NA",1,0)</f>
        <v>0</v>
      </c>
    </row>
    <row r="1811" spans="1:171" ht="15" customHeight="1">
      <c r="A1811" s="71"/>
      <c r="B1811" s="40"/>
      <c r="C1811" s="355"/>
      <c r="D1811" s="280"/>
      <c r="E1811" s="256"/>
      <c r="F1811" s="281"/>
      <c r="G1811" s="369" t="s">
        <v>526</v>
      </c>
      <c r="H1811" s="267"/>
      <c r="I1811" s="93"/>
      <c r="J1811" s="365" t="s">
        <v>527</v>
      </c>
      <c r="K1811" s="256"/>
      <c r="L1811" s="256"/>
      <c r="M1811" s="256"/>
      <c r="N1811" s="256"/>
      <c r="O1811" s="256"/>
      <c r="P1811" s="256"/>
      <c r="Q1811" s="256"/>
      <c r="R1811" s="281"/>
      <c r="S1811" s="220"/>
      <c r="T1811" s="220"/>
      <c r="U1811" s="220"/>
      <c r="V1811" s="220"/>
      <c r="W1811" s="220"/>
      <c r="X1811" s="220"/>
      <c r="Y1811" s="220"/>
      <c r="Z1811" s="220"/>
      <c r="AA1811" s="220"/>
      <c r="AB1811" s="220"/>
      <c r="AC1811" s="220"/>
      <c r="AD1811" s="220"/>
      <c r="AN1811">
        <f>IF(V1802="NA",1,0)</f>
        <v>0</v>
      </c>
      <c r="AX1811">
        <f>IF(Y1802="NA",1,0)</f>
        <v>0</v>
      </c>
      <c r="BH1811">
        <f>IF(AB1802="NA",1,0)</f>
        <v>0</v>
      </c>
      <c r="BR1811">
        <f>IF(G1974="NA",1,0)</f>
        <v>0</v>
      </c>
      <c r="CB1811">
        <f>IF(J1974="NA",1,0)</f>
        <v>0</v>
      </c>
      <c r="CL1811">
        <f>IF(M1974="NA",1,0)</f>
        <v>0</v>
      </c>
      <c r="CV1811">
        <f>IF(P1974="NA",1,0)</f>
        <v>0</v>
      </c>
      <c r="DF1811">
        <f>IF(S1974="NA",1,0)</f>
        <v>0</v>
      </c>
      <c r="DP1811">
        <f>IF(V1974="NA",1,0)</f>
        <v>0</v>
      </c>
      <c r="DZ1811">
        <f>IF(Y1974="NA",1,0)</f>
        <v>0</v>
      </c>
      <c r="EJ1811">
        <f>IF(AB1974="NA",1,0)</f>
        <v>0</v>
      </c>
      <c r="ET1811">
        <f>IF(T1802="NA",1,0)</f>
        <v>0</v>
      </c>
      <c r="FD1811">
        <f>IF(U1802="NA",1,0)</f>
        <v>0</v>
      </c>
      <c r="FN1811">
        <f>IF(S1802="NA",1,0)</f>
        <v>0</v>
      </c>
    </row>
    <row r="1812" spans="1:171" ht="15" customHeight="1">
      <c r="A1812" s="71"/>
      <c r="B1812" s="40"/>
      <c r="C1812" s="355"/>
      <c r="D1812" s="280"/>
      <c r="E1812" s="256"/>
      <c r="F1812" s="281"/>
      <c r="G1812" s="369" t="s">
        <v>528</v>
      </c>
      <c r="H1812" s="267"/>
      <c r="I1812" s="93"/>
      <c r="J1812" s="365" t="s">
        <v>529</v>
      </c>
      <c r="K1812" s="256"/>
      <c r="L1812" s="256"/>
      <c r="M1812" s="256"/>
      <c r="N1812" s="256"/>
      <c r="O1812" s="256"/>
      <c r="P1812" s="256"/>
      <c r="Q1812" s="256"/>
      <c r="R1812" s="281"/>
      <c r="S1812" s="220"/>
      <c r="T1812" s="220"/>
      <c r="U1812" s="220"/>
      <c r="V1812" s="220"/>
      <c r="W1812" s="220"/>
      <c r="X1812" s="220"/>
      <c r="Y1812" s="220"/>
      <c r="Z1812" s="220"/>
      <c r="AA1812" s="220"/>
      <c r="AB1812" s="220"/>
      <c r="AC1812" s="220"/>
      <c r="AD1812" s="220"/>
      <c r="AN1812">
        <f>IF(V1802="NA",1,0)</f>
        <v>0</v>
      </c>
      <c r="AX1812">
        <f>IF(Y1802="NA",1,0)</f>
        <v>0</v>
      </c>
      <c r="BH1812">
        <f>IF(AB1802="NA",1,0)</f>
        <v>0</v>
      </c>
      <c r="BR1812">
        <f>IF(G1974="NA",1,0)</f>
        <v>0</v>
      </c>
      <c r="CB1812">
        <f>IF(J1974="NA",1,0)</f>
        <v>0</v>
      </c>
      <c r="CL1812">
        <f>IF(M1974="NA",1,0)</f>
        <v>0</v>
      </c>
      <c r="CV1812">
        <f>IF(P1974="NA",1,0)</f>
        <v>0</v>
      </c>
      <c r="DF1812">
        <f>IF(S1974="NA",1,0)</f>
        <v>0</v>
      </c>
      <c r="DP1812">
        <f>IF(V1974="NA",1,0)</f>
        <v>0</v>
      </c>
      <c r="DZ1812">
        <f>IF(Y1974="NA",1,0)</f>
        <v>0</v>
      </c>
      <c r="EJ1812">
        <f>IF(AB1974="NA",1,0)</f>
        <v>0</v>
      </c>
      <c r="ET1812">
        <f>IF(T1802="NA",1,0)</f>
        <v>0</v>
      </c>
      <c r="FD1812">
        <f>IF(U1802="NA",1,0)</f>
        <v>0</v>
      </c>
      <c r="FN1812">
        <f>IF(S1802="NA",1,0)</f>
        <v>0</v>
      </c>
    </row>
    <row r="1813" spans="1:171" ht="15" customHeight="1">
      <c r="A1813" s="71"/>
      <c r="B1813" s="40"/>
      <c r="C1813" s="355"/>
      <c r="D1813" s="280"/>
      <c r="E1813" s="256"/>
      <c r="F1813" s="281"/>
      <c r="G1813" s="369" t="s">
        <v>530</v>
      </c>
      <c r="H1813" s="267"/>
      <c r="I1813" s="93"/>
      <c r="J1813" s="365" t="s">
        <v>531</v>
      </c>
      <c r="K1813" s="256"/>
      <c r="L1813" s="256"/>
      <c r="M1813" s="256"/>
      <c r="N1813" s="256"/>
      <c r="O1813" s="256"/>
      <c r="P1813" s="256"/>
      <c r="Q1813" s="256"/>
      <c r="R1813" s="281"/>
      <c r="S1813" s="220"/>
      <c r="T1813" s="220"/>
      <c r="U1813" s="220"/>
      <c r="V1813" s="220"/>
      <c r="W1813" s="220"/>
      <c r="X1813" s="220"/>
      <c r="Y1813" s="220"/>
      <c r="Z1813" s="220"/>
      <c r="AA1813" s="220"/>
      <c r="AB1813" s="220"/>
      <c r="AC1813" s="220"/>
      <c r="AD1813" s="220"/>
      <c r="AN1813">
        <f>IF(V1802="NA",1,0)</f>
        <v>0</v>
      </c>
      <c r="AX1813">
        <f>IF(Y1802="NA",1,0)</f>
        <v>0</v>
      </c>
      <c r="BH1813">
        <f>IF(AB1802="NA",1,0)</f>
        <v>0</v>
      </c>
      <c r="BR1813">
        <f>IF(G1974="NA",1,0)</f>
        <v>0</v>
      </c>
      <c r="CB1813">
        <f>IF(J1974="NA",1,0)</f>
        <v>0</v>
      </c>
      <c r="CL1813">
        <f>IF(M1974="NA",1,0)</f>
        <v>0</v>
      </c>
      <c r="CV1813">
        <f>IF(P1974="NA",1,0)</f>
        <v>0</v>
      </c>
      <c r="DF1813">
        <f>IF(S1974="NA",1,0)</f>
        <v>0</v>
      </c>
      <c r="DP1813">
        <f>IF(V1974="NA",1,0)</f>
        <v>0</v>
      </c>
      <c r="DZ1813">
        <f>IF(Y1974="NA",1,0)</f>
        <v>0</v>
      </c>
      <c r="EJ1813">
        <f>IF(AB1974="NA",1,0)</f>
        <v>0</v>
      </c>
      <c r="ET1813">
        <f>IF(T1802="NA",1,0)</f>
        <v>0</v>
      </c>
      <c r="FD1813">
        <f>IF(U1802="NA",1,0)</f>
        <v>0</v>
      </c>
      <c r="FN1813">
        <f>IF(S1802="NA",1,0)</f>
        <v>0</v>
      </c>
    </row>
    <row r="1814" spans="1:171" ht="15" customHeight="1">
      <c r="A1814" s="71"/>
      <c r="B1814" s="40"/>
      <c r="C1814" s="355"/>
      <c r="D1814" s="280"/>
      <c r="E1814" s="256"/>
      <c r="F1814" s="281"/>
      <c r="G1814" s="369" t="s">
        <v>532</v>
      </c>
      <c r="H1814" s="267"/>
      <c r="I1814" s="93"/>
      <c r="J1814" s="365" t="s">
        <v>533</v>
      </c>
      <c r="K1814" s="256"/>
      <c r="L1814" s="256"/>
      <c r="M1814" s="256"/>
      <c r="N1814" s="256"/>
      <c r="O1814" s="256"/>
      <c r="P1814" s="256"/>
      <c r="Q1814" s="256"/>
      <c r="R1814" s="281"/>
      <c r="S1814" s="220"/>
      <c r="T1814" s="220"/>
      <c r="U1814" s="220"/>
      <c r="V1814" s="220"/>
      <c r="W1814" s="220"/>
      <c r="X1814" s="220"/>
      <c r="Y1814" s="220"/>
      <c r="Z1814" s="220"/>
      <c r="AA1814" s="220"/>
      <c r="AB1814" s="220"/>
      <c r="AC1814" s="220"/>
      <c r="AD1814" s="220"/>
      <c r="AN1814">
        <f>IF(V1802="NA",1,0)</f>
        <v>0</v>
      </c>
      <c r="AX1814">
        <f>IF(Y1802="NA",1,0)</f>
        <v>0</v>
      </c>
      <c r="BH1814">
        <f>IF(AB1802="NA",1,0)</f>
        <v>0</v>
      </c>
      <c r="BR1814">
        <f>IF(G1974="NA",1,0)</f>
        <v>0</v>
      </c>
      <c r="CB1814">
        <f>IF(J1974="NA",1,0)</f>
        <v>0</v>
      </c>
      <c r="CL1814">
        <f>IF(M1974="NA",1,0)</f>
        <v>0</v>
      </c>
      <c r="CV1814">
        <f>IF(P1974="NA",1,0)</f>
        <v>0</v>
      </c>
      <c r="DF1814">
        <f>IF(S1974="NA",1,0)</f>
        <v>0</v>
      </c>
      <c r="DP1814">
        <f>IF(V1974="NA",1,0)</f>
        <v>0</v>
      </c>
      <c r="DZ1814">
        <f>IF(Y1974="NA",1,0)</f>
        <v>0</v>
      </c>
      <c r="EJ1814">
        <f>IF(AB1974="NA",1,0)</f>
        <v>0</v>
      </c>
      <c r="ET1814">
        <f>IF(T1802="NA",1,0)</f>
        <v>0</v>
      </c>
      <c r="FD1814">
        <f>IF(U1802="NA",1,0)</f>
        <v>0</v>
      </c>
      <c r="FN1814">
        <f>IF(S1802="NA",1,0)</f>
        <v>0</v>
      </c>
    </row>
    <row r="1815" spans="1:171" ht="15" customHeight="1">
      <c r="A1815" s="71"/>
      <c r="B1815" s="40"/>
      <c r="C1815" s="355"/>
      <c r="D1815" s="280"/>
      <c r="E1815" s="256"/>
      <c r="F1815" s="281"/>
      <c r="G1815" s="369" t="s">
        <v>534</v>
      </c>
      <c r="H1815" s="267"/>
      <c r="I1815" s="93"/>
      <c r="J1815" s="365" t="s">
        <v>535</v>
      </c>
      <c r="K1815" s="256"/>
      <c r="L1815" s="256"/>
      <c r="M1815" s="256"/>
      <c r="N1815" s="256"/>
      <c r="O1815" s="256"/>
      <c r="P1815" s="256"/>
      <c r="Q1815" s="256"/>
      <c r="R1815" s="281"/>
      <c r="S1815" s="220"/>
      <c r="T1815" s="220"/>
      <c r="U1815" s="220"/>
      <c r="V1815" s="220"/>
      <c r="W1815" s="220"/>
      <c r="X1815" s="220"/>
      <c r="Y1815" s="220"/>
      <c r="Z1815" s="220"/>
      <c r="AA1815" s="220"/>
      <c r="AB1815" s="220"/>
      <c r="AC1815" s="220"/>
      <c r="AD1815" s="220"/>
      <c r="AN1815">
        <f>IF(V1802="NA",1,0)</f>
        <v>0</v>
      </c>
      <c r="AX1815">
        <f>IF(Y1802="NA",1,0)</f>
        <v>0</v>
      </c>
      <c r="BH1815">
        <f>IF(AB1802="NA",1,0)</f>
        <v>0</v>
      </c>
      <c r="BR1815">
        <f>IF(G1974="NA",1,0)</f>
        <v>0</v>
      </c>
      <c r="CB1815">
        <f>IF(J1974="NA",1,0)</f>
        <v>0</v>
      </c>
      <c r="CL1815">
        <f>IF(M1974="NA",1,0)</f>
        <v>0</v>
      </c>
      <c r="CV1815">
        <f>IF(P1974="NA",1,0)</f>
        <v>0</v>
      </c>
      <c r="DF1815">
        <f>IF(S1974="NA",1,0)</f>
        <v>0</v>
      </c>
      <c r="DP1815">
        <f>IF(V1974="NA",1,0)</f>
        <v>0</v>
      </c>
      <c r="DZ1815">
        <f>IF(Y1974="NA",1,0)</f>
        <v>0</v>
      </c>
      <c r="EJ1815">
        <f>IF(AB1974="NA",1,0)</f>
        <v>0</v>
      </c>
      <c r="ET1815">
        <f>IF(T1802="NA",1,0)</f>
        <v>0</v>
      </c>
      <c r="FD1815">
        <f>IF(U1802="NA",1,0)</f>
        <v>0</v>
      </c>
      <c r="FN1815">
        <f>IF(S1802="NA",1,0)</f>
        <v>0</v>
      </c>
    </row>
    <row r="1816" spans="1:171" ht="15" customHeight="1">
      <c r="A1816" s="71"/>
      <c r="B1816" s="40"/>
      <c r="C1816" s="355"/>
      <c r="D1816" s="280"/>
      <c r="E1816" s="256"/>
      <c r="F1816" s="281"/>
      <c r="G1816" s="369" t="s">
        <v>536</v>
      </c>
      <c r="H1816" s="267"/>
      <c r="I1816" s="93"/>
      <c r="J1816" s="365" t="s">
        <v>537</v>
      </c>
      <c r="K1816" s="256"/>
      <c r="L1816" s="256"/>
      <c r="M1816" s="256"/>
      <c r="N1816" s="256"/>
      <c r="O1816" s="256"/>
      <c r="P1816" s="256"/>
      <c r="Q1816" s="256"/>
      <c r="R1816" s="281"/>
      <c r="S1816" s="220"/>
      <c r="T1816" s="220"/>
      <c r="U1816" s="220"/>
      <c r="V1816" s="220"/>
      <c r="W1816" s="220"/>
      <c r="X1816" s="220"/>
      <c r="Y1816" s="220"/>
      <c r="Z1816" s="220"/>
      <c r="AA1816" s="220"/>
      <c r="AB1816" s="220"/>
      <c r="AC1816" s="220"/>
      <c r="AD1816" s="220"/>
      <c r="AN1816">
        <f>IF(V1802="NA",1,0)</f>
        <v>0</v>
      </c>
      <c r="AX1816">
        <f>IF(Y1802="NA",1,0)</f>
        <v>0</v>
      </c>
      <c r="BH1816">
        <f>IF(AB1802="NA",1,0)</f>
        <v>0</v>
      </c>
      <c r="BR1816">
        <f>IF(G1974="NA",1,0)</f>
        <v>0</v>
      </c>
      <c r="CB1816">
        <f>IF(J1974="NA",1,0)</f>
        <v>0</v>
      </c>
      <c r="CL1816">
        <f>IF(M1974="NA",1,0)</f>
        <v>0</v>
      </c>
      <c r="CV1816">
        <f>IF(P1974="NA",1,0)</f>
        <v>0</v>
      </c>
      <c r="DF1816">
        <f>IF(S1974="NA",1,0)</f>
        <v>0</v>
      </c>
      <c r="DP1816">
        <f>IF(V1974="NA",1,0)</f>
        <v>0</v>
      </c>
      <c r="DZ1816">
        <f>IF(Y1974="NA",1,0)</f>
        <v>0</v>
      </c>
      <c r="EJ1816">
        <f>IF(AB1974="NA",1,0)</f>
        <v>0</v>
      </c>
      <c r="ET1816">
        <f>IF(T1802="NA",1,0)</f>
        <v>0</v>
      </c>
      <c r="FD1816">
        <f>IF(U1802="NA",1,0)</f>
        <v>0</v>
      </c>
      <c r="FN1816">
        <f>IF(S1802="NA",1,0)</f>
        <v>0</v>
      </c>
    </row>
    <row r="1817" spans="1:171" ht="15" customHeight="1">
      <c r="A1817" s="71"/>
      <c r="B1817" s="40"/>
      <c r="C1817" s="355"/>
      <c r="D1817" s="280"/>
      <c r="E1817" s="256"/>
      <c r="F1817" s="281"/>
      <c r="G1817" s="369" t="s">
        <v>538</v>
      </c>
      <c r="H1817" s="267"/>
      <c r="I1817" s="93"/>
      <c r="J1817" s="365" t="s">
        <v>539</v>
      </c>
      <c r="K1817" s="256"/>
      <c r="L1817" s="256"/>
      <c r="M1817" s="256"/>
      <c r="N1817" s="256"/>
      <c r="O1817" s="256"/>
      <c r="P1817" s="256"/>
      <c r="Q1817" s="256"/>
      <c r="R1817" s="281"/>
      <c r="S1817" s="220"/>
      <c r="T1817" s="220"/>
      <c r="U1817" s="220"/>
      <c r="V1817" s="220"/>
      <c r="W1817" s="220"/>
      <c r="X1817" s="220"/>
      <c r="Y1817" s="220"/>
      <c r="Z1817" s="220"/>
      <c r="AA1817" s="220"/>
      <c r="AB1817" s="220"/>
      <c r="AC1817" s="220"/>
      <c r="AD1817" s="220"/>
      <c r="AN1817">
        <f>IF(V1802="NA",1,0)</f>
        <v>0</v>
      </c>
      <c r="AX1817">
        <f>IF(Y1802="NA",1,0)</f>
        <v>0</v>
      </c>
      <c r="BH1817">
        <f>IF(AB1802="NA",1,0)</f>
        <v>0</v>
      </c>
      <c r="BR1817">
        <f>IF(G1974="NA",1,0)</f>
        <v>0</v>
      </c>
      <c r="CB1817">
        <f>IF(J1974="NA",1,0)</f>
        <v>0</v>
      </c>
      <c r="CL1817">
        <f>IF(M1974="NA",1,0)</f>
        <v>0</v>
      </c>
      <c r="CV1817">
        <f>IF(P1974="NA",1,0)</f>
        <v>0</v>
      </c>
      <c r="DF1817">
        <f>IF(S1974="NA",1,0)</f>
        <v>0</v>
      </c>
      <c r="DP1817">
        <f>IF(V1974="NA",1,0)</f>
        <v>0</v>
      </c>
      <c r="DZ1817">
        <f>IF(Y1974="NA",1,0)</f>
        <v>0</v>
      </c>
      <c r="EJ1817">
        <f>IF(AB1974="NA",1,0)</f>
        <v>0</v>
      </c>
      <c r="ET1817">
        <f>IF(T1802="NA",1,0)</f>
        <v>0</v>
      </c>
      <c r="FD1817">
        <f>IF(U1802="NA",1,0)</f>
        <v>0</v>
      </c>
      <c r="FN1817">
        <f>IF(S1802="NA",1,0)</f>
        <v>0</v>
      </c>
    </row>
    <row r="1818" spans="1:171" ht="15" customHeight="1">
      <c r="A1818" s="71"/>
      <c r="B1818" s="40"/>
      <c r="C1818" s="355"/>
      <c r="D1818" s="280"/>
      <c r="E1818" s="256"/>
      <c r="F1818" s="281"/>
      <c r="G1818" s="369" t="s">
        <v>540</v>
      </c>
      <c r="H1818" s="267"/>
      <c r="I1818" s="93"/>
      <c r="J1818" s="365" t="s">
        <v>541</v>
      </c>
      <c r="K1818" s="256"/>
      <c r="L1818" s="256"/>
      <c r="M1818" s="256"/>
      <c r="N1818" s="256"/>
      <c r="O1818" s="256"/>
      <c r="P1818" s="256"/>
      <c r="Q1818" s="256"/>
      <c r="R1818" s="281"/>
      <c r="S1818" s="220"/>
      <c r="T1818" s="220"/>
      <c r="U1818" s="220"/>
      <c r="V1818" s="220"/>
      <c r="W1818" s="220"/>
      <c r="X1818" s="220"/>
      <c r="Y1818" s="220"/>
      <c r="Z1818" s="220"/>
      <c r="AA1818" s="220"/>
      <c r="AB1818" s="220"/>
      <c r="AC1818" s="220"/>
      <c r="AD1818" s="220"/>
      <c r="AN1818">
        <f>IF(V1802="NA",1,0)</f>
        <v>0</v>
      </c>
      <c r="AX1818">
        <f>IF(Y1802="NA",1,0)</f>
        <v>0</v>
      </c>
      <c r="BH1818">
        <f>IF(AB1802="NA",1,0)</f>
        <v>0</v>
      </c>
      <c r="BR1818">
        <f>IF(G1974="NA",1,0)</f>
        <v>0</v>
      </c>
      <c r="CB1818">
        <f>IF(J1974="NA",1,0)</f>
        <v>0</v>
      </c>
      <c r="CL1818">
        <f>IF(M1974="NA",1,0)</f>
        <v>0</v>
      </c>
      <c r="CV1818">
        <f>IF(P1974="NA",1,0)</f>
        <v>0</v>
      </c>
      <c r="DF1818">
        <f>IF(S1974="NA",1,0)</f>
        <v>0</v>
      </c>
      <c r="DP1818">
        <f>IF(V1974="NA",1,0)</f>
        <v>0</v>
      </c>
      <c r="DZ1818">
        <f>IF(Y1974="NA",1,0)</f>
        <v>0</v>
      </c>
      <c r="EJ1818">
        <f>IF(AB1974="NA",1,0)</f>
        <v>0</v>
      </c>
      <c r="ET1818">
        <f>IF(T1802="NA",1,0)</f>
        <v>0</v>
      </c>
      <c r="FD1818">
        <f>IF(U1802="NA",1,0)</f>
        <v>0</v>
      </c>
      <c r="FN1818">
        <f>IF(S1802="NA",1,0)</f>
        <v>0</v>
      </c>
    </row>
    <row r="1819" spans="1:171" ht="15" customHeight="1">
      <c r="A1819" s="71"/>
      <c r="B1819" s="40"/>
      <c r="C1819" s="355"/>
      <c r="D1819" s="280"/>
      <c r="E1819" s="256"/>
      <c r="F1819" s="281"/>
      <c r="G1819" s="369" t="s">
        <v>542</v>
      </c>
      <c r="H1819" s="267"/>
      <c r="I1819" s="93"/>
      <c r="J1819" s="365" t="s">
        <v>543</v>
      </c>
      <c r="K1819" s="256"/>
      <c r="L1819" s="256"/>
      <c r="M1819" s="256"/>
      <c r="N1819" s="256"/>
      <c r="O1819" s="256"/>
      <c r="P1819" s="256"/>
      <c r="Q1819" s="256"/>
      <c r="R1819" s="281"/>
      <c r="S1819" s="220"/>
      <c r="T1819" s="220"/>
      <c r="U1819" s="220"/>
      <c r="V1819" s="220"/>
      <c r="W1819" s="220"/>
      <c r="X1819" s="220"/>
      <c r="Y1819" s="220"/>
      <c r="Z1819" s="220"/>
      <c r="AA1819" s="220"/>
      <c r="AB1819" s="220"/>
      <c r="AC1819" s="220"/>
      <c r="AD1819" s="220"/>
      <c r="AN1819">
        <f>IF(V1802="NA",1,0)</f>
        <v>0</v>
      </c>
      <c r="AO1819" t="e">
        <f>IF(V1819/V1802&gt;0.25,1,0)</f>
        <v>#DIV/0!</v>
      </c>
      <c r="AX1819">
        <f>IF(Y1802="NA",1,0)</f>
        <v>0</v>
      </c>
      <c r="AY1819" t="e">
        <f>IF(Y1819/Y1802&gt;0.25,1,0)</f>
        <v>#DIV/0!</v>
      </c>
      <c r="BH1819">
        <f>IF(AB1802="NA",1,0)</f>
        <v>0</v>
      </c>
      <c r="BI1819" t="e">
        <f>IF(AB1819/AB1802&gt;0.25,1,0)</f>
        <v>#DIV/0!</v>
      </c>
      <c r="BR1819">
        <f>IF(G1974="NA",1,0)</f>
        <v>0</v>
      </c>
      <c r="BS1819" t="e">
        <f>IF(G1991/G1974&gt;0.25,1,0)</f>
        <v>#DIV/0!</v>
      </c>
      <c r="CB1819">
        <f>IF(J1974="NA",1,0)</f>
        <v>0</v>
      </c>
      <c r="CC1819" t="e">
        <f>IF(J1991/J1974&gt;0.25,1,0)</f>
        <v>#DIV/0!</v>
      </c>
      <c r="CL1819">
        <f>IF(M1974="NA",1,0)</f>
        <v>0</v>
      </c>
      <c r="CM1819" t="e">
        <f>IF(M1991/M1974&gt;0.25,1,0)</f>
        <v>#DIV/0!</v>
      </c>
      <c r="CV1819">
        <f>IF(P1974="NA",1,0)</f>
        <v>0</v>
      </c>
      <c r="CW1819" t="e">
        <f>IF(P1991/P1974&gt;0.25,1,0)</f>
        <v>#DIV/0!</v>
      </c>
      <c r="DF1819">
        <f>IF(S1974="NA",1,0)</f>
        <v>0</v>
      </c>
      <c r="DG1819" t="e">
        <f>IF(S1991/S1974&gt;0.25,1,0)</f>
        <v>#DIV/0!</v>
      </c>
      <c r="DP1819">
        <f>IF(V1974="NA",1,0)</f>
        <v>0</v>
      </c>
      <c r="DQ1819" t="e">
        <f>IF(V1991/V1974&gt;0.25,1,0)</f>
        <v>#DIV/0!</v>
      </c>
      <c r="DZ1819">
        <f>IF(Y1974="NA",1,0)</f>
        <v>0</v>
      </c>
      <c r="EA1819" t="e">
        <f>IF(Y1991/Y1974&gt;0.25,1,0)</f>
        <v>#DIV/0!</v>
      </c>
      <c r="EJ1819">
        <f>IF(AB1974="NA",1,0)</f>
        <v>0</v>
      </c>
      <c r="EK1819" t="e">
        <f>IF(AB1991/AB1974&gt;0.25,1,0)</f>
        <v>#DIV/0!</v>
      </c>
      <c r="ET1819">
        <f>IF(T1802="NA",1,0)</f>
        <v>0</v>
      </c>
      <c r="EU1819" t="e">
        <f>IF(T1819/T1802&gt;0.25,1,0)</f>
        <v>#DIV/0!</v>
      </c>
      <c r="FD1819">
        <f>IF(U1802="NA",1,0)</f>
        <v>0</v>
      </c>
      <c r="FE1819" t="e">
        <f>IF(U1819/U1802&gt;0.25,1,0)</f>
        <v>#DIV/0!</v>
      </c>
      <c r="FN1819">
        <f>IF(S1802="NA",1,0)</f>
        <v>0</v>
      </c>
      <c r="FO1819" t="e">
        <f>IF(S1819/S1802&gt;0.25,1,0)</f>
        <v>#DIV/0!</v>
      </c>
    </row>
    <row r="1820" spans="1:171" ht="15" customHeight="1">
      <c r="A1820" s="71"/>
      <c r="B1820" s="40"/>
      <c r="C1820" s="355"/>
      <c r="D1820" s="280"/>
      <c r="E1820" s="256"/>
      <c r="F1820" s="281"/>
      <c r="G1820" s="369" t="s">
        <v>544</v>
      </c>
      <c r="H1820" s="267"/>
      <c r="I1820" s="94"/>
      <c r="J1820" s="401" t="s">
        <v>262</v>
      </c>
      <c r="K1820" s="272"/>
      <c r="L1820" s="272"/>
      <c r="M1820" s="272"/>
      <c r="N1820" s="272"/>
      <c r="O1820" s="272"/>
      <c r="P1820" s="272"/>
      <c r="Q1820" s="272"/>
      <c r="R1820" s="283"/>
      <c r="S1820" s="220"/>
      <c r="T1820" s="220"/>
      <c r="U1820" s="220"/>
      <c r="V1820" s="220"/>
      <c r="W1820" s="220"/>
      <c r="X1820" s="220"/>
      <c r="Y1820" s="220"/>
      <c r="Z1820" s="220"/>
      <c r="AA1820" s="220"/>
      <c r="AB1820" s="220"/>
      <c r="AC1820" s="220"/>
      <c r="AD1820" s="220"/>
      <c r="AN1820">
        <f>IF(V1802="NA",1,0)</f>
        <v>0</v>
      </c>
      <c r="AX1820">
        <f>IF(Y1802="NA",1,0)</f>
        <v>0</v>
      </c>
      <c r="BH1820">
        <f>IF(AB1802="NA",1,0)</f>
        <v>0</v>
      </c>
      <c r="BR1820">
        <f>IF(G1974="NA",1,0)</f>
        <v>0</v>
      </c>
      <c r="CB1820">
        <f>IF(J1974="NA",1,0)</f>
        <v>0</v>
      </c>
      <c r="CL1820">
        <f>IF(M1974="NA",1,0)</f>
        <v>0</v>
      </c>
      <c r="CV1820">
        <f>IF(P1974="NA",1,0)</f>
        <v>0</v>
      </c>
      <c r="DF1820">
        <f>IF(S1974="NA",1,0)</f>
        <v>0</v>
      </c>
      <c r="DP1820">
        <f>IF(V1974="NA",1,0)</f>
        <v>0</v>
      </c>
      <c r="DZ1820">
        <f>IF(Y1974="NA",1,0)</f>
        <v>0</v>
      </c>
      <c r="EJ1820">
        <f>IF(AB1974="NA",1,0)</f>
        <v>0</v>
      </c>
      <c r="ET1820">
        <f>IF(T1802="NA",1,0)</f>
        <v>0</v>
      </c>
      <c r="FD1820">
        <f>IF(U1802="NA",1,0)</f>
        <v>0</v>
      </c>
      <c r="FN1820">
        <f>IF(S1802="NA",1,0)</f>
        <v>0</v>
      </c>
    </row>
    <row r="1821" spans="1:171" ht="15" customHeight="1">
      <c r="A1821" s="71"/>
      <c r="B1821" s="40"/>
      <c r="C1821" s="355"/>
      <c r="D1821" s="280"/>
      <c r="E1821" s="256"/>
      <c r="F1821" s="281"/>
      <c r="G1821" s="361" t="s">
        <v>545</v>
      </c>
      <c r="H1821" s="267"/>
      <c r="I1821" s="362" t="s">
        <v>546</v>
      </c>
      <c r="J1821" s="266"/>
      <c r="K1821" s="266"/>
      <c r="L1821" s="266"/>
      <c r="M1821" s="266"/>
      <c r="N1821" s="266"/>
      <c r="O1821" s="266"/>
      <c r="P1821" s="266"/>
      <c r="Q1821" s="266"/>
      <c r="R1821" s="267"/>
      <c r="S1821" s="220"/>
      <c r="T1821" s="220"/>
      <c r="U1821" s="220"/>
      <c r="V1821" s="220"/>
      <c r="W1821" s="220"/>
      <c r="X1821" s="220"/>
      <c r="Y1821" s="220"/>
      <c r="Z1821" s="220"/>
      <c r="AA1821" s="220"/>
      <c r="AB1821" s="220"/>
      <c r="AC1821" s="220"/>
      <c r="AD1821" s="220"/>
      <c r="AM1821">
        <f>IF(OR(V1821=SUM(V1822:V1826),AND(V1821="NA",SUM(V1822:V1826)=0),AND(V1821="NS",SUM(V1822:V1826)=0)),IF(AND(V1821="NA",SUM(V1822:V1826)=0),"NA",0),1)</f>
        <v>0</v>
      </c>
      <c r="AW1821">
        <f>IF(OR(Y1821=SUM(Y1822:Y1826),AND(Y1821="NA",SUM(Y1822:Y1826)=0),AND(Y1821="NS",SUM(Y1822:Y1826)=0)),IF(AND(Y1821="NA",SUM(Y1822:Y1826)=0),"NA",0),1)</f>
        <v>0</v>
      </c>
      <c r="BG1821">
        <f>IF(OR(AB1821=SUM(AB1822:AB1826),AND(AB1821="NA",SUM(AB1822:AB1826)=0),AND(AB1821="NS",SUM(AB1822:AB1826)=0)),IF(AND(AB1821="NA",SUM(AB1822:AB1826)=0),"NA",0),1)</f>
        <v>0</v>
      </c>
      <c r="BQ1821">
        <f>IF(OR(G1993=SUM(G1994:G1998),AND(G1993="NA",SUM(G1994:G1998)=0),AND(G1993="NS",SUM(G1994:G1998)=0)),IF(AND(G1993="NA",SUM(G1994:G1998)=0),"NA",0),1)</f>
        <v>0</v>
      </c>
      <c r="CA1821">
        <f>IF(OR(J1993=SUM(J1994:J1998),AND(J1993="NA",SUM(J1994:J1998)=0),AND(J1993="NS",SUM(J1994:J1998)=0)),IF(AND(J1993="NA",SUM(J1994:J1998)=0),"NA",0),1)</f>
        <v>0</v>
      </c>
      <c r="CK1821">
        <f>IF(OR(M1993=SUM(M1994:M1998),AND(M1993="NA",SUM(M1994:M1998)=0),AND(M1993="NS",SUM(M1994:M1998)=0)),IF(AND(M1993="NA",SUM(M1994:M1998)=0),"NA",0),1)</f>
        <v>0</v>
      </c>
      <c r="CU1821">
        <f>IF(OR(P1993=SUM(P1994:P1998),AND(P1993="NA",SUM(P1994:P1998)=0),AND(P1993="NS",SUM(P1994:P1998)=0)),IF(AND(P1993="NA",SUM(P1994:P1998)=0),"NA",0),1)</f>
        <v>0</v>
      </c>
      <c r="DE1821">
        <f>IF(OR(S1993=SUM(S1994:S1998),AND(S1993="NA",SUM(S1994:S1998)=0),AND(S1993="NS",SUM(S1994:S1998)=0)),IF(AND(S1993="NA",SUM(S1994:S1998)=0),"NA",0),1)</f>
        <v>0</v>
      </c>
      <c r="DO1821">
        <f>IF(OR(V1993=SUM(V1994:V1998),AND(V1993="NA",SUM(V1994:V1998)=0),AND(V1993="NS",SUM(V1994:V1998)=0)),IF(AND(V1993="NA",SUM(V1994:V1998)=0),"NA",0),1)</f>
        <v>0</v>
      </c>
      <c r="DY1821">
        <f>IF(OR(Y1993=SUM(Y1994:Y1998),AND(Y1993="NA",SUM(Y1994:Y1998)=0),AND(Y1993="NS",SUM(Y1994:Y1998)=0)),IF(AND(Y1993="NA",SUM(Y1994:Y1998)=0),"NA",0),1)</f>
        <v>0</v>
      </c>
      <c r="EI1821">
        <f>IF(OR(AB1993=SUM(AB1994:AB1998),AND(AB1993="NA",SUM(AB1994:AB1998)=0),AND(AB1993="NS",SUM(AB1994:AB1998)=0)),IF(AND(AB1993="NA",SUM(AB1994:AB1998)=0),"NA",0),1)</f>
        <v>0</v>
      </c>
      <c r="ES1821">
        <f>IF(OR(T1821=SUM(T1822:T1826),AND(T1821="NA",SUM(T1822:T1826)=0),AND(T1821="NS",SUM(T1822:T1826)=0)),IF(AND(T1821="NA",SUM(T1822:T1826)=0),"NA",0),1)</f>
        <v>0</v>
      </c>
      <c r="FC1821">
        <f>IF(OR(U1821=SUM(U1822:U1826),AND(U1821="NA",SUM(U1822:U1826)=0),AND(U1821="NS",SUM(U1822:U1826)=0)),IF(AND(U1821="NA",SUM(U1822:U1826)=0),"NA",0),1)</f>
        <v>0</v>
      </c>
      <c r="FM1821">
        <f>IF(OR(S1821=SUM(S1822:S1826),AND(S1821="NA",SUM(S1822:S1826)=0),AND(S1821="NS",SUM(S1822:S1826)=0)),IF(AND(S1821="NA",SUM(S1822:S1826)=0),"NA",0),1)</f>
        <v>0</v>
      </c>
    </row>
    <row r="1822" spans="1:171" ht="15" customHeight="1">
      <c r="A1822" s="71"/>
      <c r="B1822" s="40"/>
      <c r="C1822" s="355"/>
      <c r="D1822" s="280"/>
      <c r="E1822" s="256"/>
      <c r="F1822" s="281"/>
      <c r="G1822" s="350" t="s">
        <v>547</v>
      </c>
      <c r="H1822" s="267"/>
      <c r="I1822" s="92"/>
      <c r="J1822" s="366" t="s">
        <v>548</v>
      </c>
      <c r="K1822" s="278"/>
      <c r="L1822" s="278"/>
      <c r="M1822" s="278"/>
      <c r="N1822" s="278"/>
      <c r="O1822" s="278"/>
      <c r="P1822" s="278"/>
      <c r="Q1822" s="278"/>
      <c r="R1822" s="279"/>
      <c r="S1822" s="220"/>
      <c r="T1822" s="220"/>
      <c r="U1822" s="220"/>
      <c r="V1822" s="220"/>
      <c r="W1822" s="220"/>
      <c r="X1822" s="220"/>
      <c r="Y1822" s="220"/>
      <c r="Z1822" s="220"/>
      <c r="AA1822" s="220"/>
      <c r="AB1822" s="220"/>
      <c r="AC1822" s="220"/>
      <c r="AD1822" s="220"/>
      <c r="AN1822">
        <f>IF(V1821="NA",1,0)</f>
        <v>0</v>
      </c>
      <c r="AX1822">
        <f>IF(Y1821="NA",1,0)</f>
        <v>0</v>
      </c>
      <c r="BH1822">
        <f>IF(AB1821="NA",1,0)</f>
        <v>0</v>
      </c>
      <c r="BR1822">
        <f>IF(G1993="NA",1,0)</f>
        <v>0</v>
      </c>
      <c r="CB1822">
        <f>IF(J1993="NA",1,0)</f>
        <v>0</v>
      </c>
      <c r="CL1822">
        <f>IF(M1993="NA",1,0)</f>
        <v>0</v>
      </c>
      <c r="CV1822">
        <f>IF(P1993="NA",1,0)</f>
        <v>0</v>
      </c>
      <c r="DF1822">
        <f>IF(S1993="NA",1,0)</f>
        <v>0</v>
      </c>
      <c r="DP1822">
        <f>IF(V1993="NA",1,0)</f>
        <v>0</v>
      </c>
      <c r="DZ1822">
        <f>IF(Y1993="NA",1,0)</f>
        <v>0</v>
      </c>
      <c r="EJ1822">
        <f>IF(AB1993="NA",1,0)</f>
        <v>0</v>
      </c>
      <c r="ET1822">
        <f>IF(T1821="NA",1,0)</f>
        <v>0</v>
      </c>
      <c r="FD1822">
        <f>IF(U1821="NA",1,0)</f>
        <v>0</v>
      </c>
      <c r="FN1822">
        <f>IF(S1821="NA",1,0)</f>
        <v>0</v>
      </c>
    </row>
    <row r="1823" spans="1:171" ht="24" customHeight="1">
      <c r="A1823" s="71"/>
      <c r="B1823" s="40"/>
      <c r="C1823" s="355"/>
      <c r="D1823" s="280"/>
      <c r="E1823" s="256"/>
      <c r="F1823" s="281"/>
      <c r="G1823" s="350" t="s">
        <v>549</v>
      </c>
      <c r="H1823" s="267"/>
      <c r="I1823" s="93"/>
      <c r="J1823" s="365" t="s">
        <v>550</v>
      </c>
      <c r="K1823" s="256"/>
      <c r="L1823" s="256"/>
      <c r="M1823" s="256"/>
      <c r="N1823" s="256"/>
      <c r="O1823" s="256"/>
      <c r="P1823" s="256"/>
      <c r="Q1823" s="256"/>
      <c r="R1823" s="281"/>
      <c r="S1823" s="220"/>
      <c r="T1823" s="220"/>
      <c r="U1823" s="220"/>
      <c r="V1823" s="220"/>
      <c r="W1823" s="220"/>
      <c r="X1823" s="220"/>
      <c r="Y1823" s="220"/>
      <c r="Z1823" s="220"/>
      <c r="AA1823" s="220"/>
      <c r="AB1823" s="220"/>
      <c r="AC1823" s="220"/>
      <c r="AD1823" s="220"/>
      <c r="AN1823">
        <f>IF(V1821="NA",1,0)</f>
        <v>0</v>
      </c>
      <c r="AX1823">
        <f>IF(Y1821="NA",1,0)</f>
        <v>0</v>
      </c>
      <c r="BH1823">
        <f>IF(AB1821="NA",1,0)</f>
        <v>0</v>
      </c>
      <c r="BR1823">
        <f>IF(G1993="NA",1,0)</f>
        <v>0</v>
      </c>
      <c r="CB1823">
        <f>IF(J1993="NA",1,0)</f>
        <v>0</v>
      </c>
      <c r="CL1823">
        <f>IF(M1993="NA",1,0)</f>
        <v>0</v>
      </c>
      <c r="CV1823">
        <f>IF(P1993="NA",1,0)</f>
        <v>0</v>
      </c>
      <c r="DF1823">
        <f>IF(S1993="NA",1,0)</f>
        <v>0</v>
      </c>
      <c r="DP1823">
        <f>IF(V1993="NA",1,0)</f>
        <v>0</v>
      </c>
      <c r="DZ1823">
        <f>IF(Y1993="NA",1,0)</f>
        <v>0</v>
      </c>
      <c r="EJ1823">
        <f>IF(AB1993="NA",1,0)</f>
        <v>0</v>
      </c>
      <c r="ET1823">
        <f>IF(T1821="NA",1,0)</f>
        <v>0</v>
      </c>
      <c r="FD1823">
        <f>IF(U1821="NA",1,0)</f>
        <v>0</v>
      </c>
      <c r="FN1823">
        <f>IF(S1821="NA",1,0)</f>
        <v>0</v>
      </c>
    </row>
    <row r="1824" spans="1:171" ht="24" customHeight="1">
      <c r="A1824" s="71"/>
      <c r="B1824" s="40"/>
      <c r="C1824" s="355"/>
      <c r="D1824" s="280"/>
      <c r="E1824" s="256"/>
      <c r="F1824" s="281"/>
      <c r="G1824" s="350" t="s">
        <v>551</v>
      </c>
      <c r="H1824" s="267"/>
      <c r="I1824" s="93"/>
      <c r="J1824" s="365" t="s">
        <v>552</v>
      </c>
      <c r="K1824" s="256"/>
      <c r="L1824" s="256"/>
      <c r="M1824" s="256"/>
      <c r="N1824" s="256"/>
      <c r="O1824" s="256"/>
      <c r="P1824" s="256"/>
      <c r="Q1824" s="256"/>
      <c r="R1824" s="281"/>
      <c r="S1824" s="220"/>
      <c r="T1824" s="220"/>
      <c r="U1824" s="220"/>
      <c r="V1824" s="220"/>
      <c r="W1824" s="220"/>
      <c r="X1824" s="220"/>
      <c r="Y1824" s="220"/>
      <c r="Z1824" s="220"/>
      <c r="AA1824" s="220"/>
      <c r="AB1824" s="220"/>
      <c r="AC1824" s="220"/>
      <c r="AD1824" s="220"/>
      <c r="AN1824">
        <f>IF(V1821="NA",1,0)</f>
        <v>0</v>
      </c>
      <c r="AX1824">
        <f>IF(Y1821="NA",1,0)</f>
        <v>0</v>
      </c>
      <c r="BH1824">
        <f>IF(AB1821="NA",1,0)</f>
        <v>0</v>
      </c>
      <c r="BR1824">
        <f>IF(G1993="NA",1,0)</f>
        <v>0</v>
      </c>
      <c r="CB1824">
        <f>IF(J1993="NA",1,0)</f>
        <v>0</v>
      </c>
      <c r="CL1824">
        <f>IF(M1993="NA",1,0)</f>
        <v>0</v>
      </c>
      <c r="CV1824">
        <f>IF(P1993="NA",1,0)</f>
        <v>0</v>
      </c>
      <c r="DF1824">
        <f>IF(S1993="NA",1,0)</f>
        <v>0</v>
      </c>
      <c r="DP1824">
        <f>IF(V1993="NA",1,0)</f>
        <v>0</v>
      </c>
      <c r="DZ1824">
        <f>IF(Y1993="NA",1,0)</f>
        <v>0</v>
      </c>
      <c r="EJ1824">
        <f>IF(AB1993="NA",1,0)</f>
        <v>0</v>
      </c>
      <c r="ET1824">
        <f>IF(T1821="NA",1,0)</f>
        <v>0</v>
      </c>
      <c r="FD1824">
        <f>IF(U1821="NA",1,0)</f>
        <v>0</v>
      </c>
      <c r="FN1824">
        <f>IF(S1821="NA",1,0)</f>
        <v>0</v>
      </c>
    </row>
    <row r="1825" spans="1:171" ht="24" customHeight="1">
      <c r="A1825" s="71"/>
      <c r="B1825" s="40"/>
      <c r="C1825" s="355"/>
      <c r="D1825" s="280"/>
      <c r="E1825" s="256"/>
      <c r="F1825" s="281"/>
      <c r="G1825" s="350" t="s">
        <v>553</v>
      </c>
      <c r="H1825" s="267"/>
      <c r="I1825" s="93"/>
      <c r="J1825" s="365" t="s">
        <v>554</v>
      </c>
      <c r="K1825" s="256"/>
      <c r="L1825" s="256"/>
      <c r="M1825" s="256"/>
      <c r="N1825" s="256"/>
      <c r="O1825" s="256"/>
      <c r="P1825" s="256"/>
      <c r="Q1825" s="256"/>
      <c r="R1825" s="281"/>
      <c r="S1825" s="220"/>
      <c r="T1825" s="220"/>
      <c r="U1825" s="220"/>
      <c r="V1825" s="220"/>
      <c r="W1825" s="220"/>
      <c r="X1825" s="220"/>
      <c r="Y1825" s="220"/>
      <c r="Z1825" s="220"/>
      <c r="AA1825" s="220"/>
      <c r="AB1825" s="220"/>
      <c r="AC1825" s="220"/>
      <c r="AD1825" s="220"/>
      <c r="AN1825">
        <f>IF(V1821="NA",1,0)</f>
        <v>0</v>
      </c>
      <c r="AO1825" t="e">
        <f>IF(V1825/V1821&gt;0.25,1,0)</f>
        <v>#DIV/0!</v>
      </c>
      <c r="AX1825">
        <f>IF(Y1821="NA",1,0)</f>
        <v>0</v>
      </c>
      <c r="AY1825" t="e">
        <f>IF(Y1825/Y1821&gt;0.25,1,0)</f>
        <v>#DIV/0!</v>
      </c>
      <c r="BH1825">
        <f>IF(AB1821="NA",1,0)</f>
        <v>0</v>
      </c>
      <c r="BI1825" t="e">
        <f>IF(AB1825/AB1821&gt;0.25,1,0)</f>
        <v>#DIV/0!</v>
      </c>
      <c r="BR1825">
        <f>IF(G1993="NA",1,0)</f>
        <v>0</v>
      </c>
      <c r="BS1825" t="e">
        <f>IF(G1997/G1993&gt;0.25,1,0)</f>
        <v>#DIV/0!</v>
      </c>
      <c r="CB1825">
        <f>IF(J1993="NA",1,0)</f>
        <v>0</v>
      </c>
      <c r="CC1825" t="e">
        <f>IF(J1997/J1993&gt;0.25,1,0)</f>
        <v>#DIV/0!</v>
      </c>
      <c r="CL1825">
        <f>IF(M1993="NA",1,0)</f>
        <v>0</v>
      </c>
      <c r="CM1825" t="e">
        <f>IF(M1997/M1993&gt;0.25,1,0)</f>
        <v>#DIV/0!</v>
      </c>
      <c r="CV1825">
        <f>IF(P1993="NA",1,0)</f>
        <v>0</v>
      </c>
      <c r="CW1825" t="e">
        <f>IF(P1997/P1993&gt;0.25,1,0)</f>
        <v>#DIV/0!</v>
      </c>
      <c r="DF1825">
        <f>IF(S1993="NA",1,0)</f>
        <v>0</v>
      </c>
      <c r="DG1825" t="e">
        <f>IF(S1997/S1993&gt;0.25,1,0)</f>
        <v>#DIV/0!</v>
      </c>
      <c r="DP1825">
        <f>IF(V1993="NA",1,0)</f>
        <v>0</v>
      </c>
      <c r="DQ1825" t="e">
        <f>IF(V1997/V1993&gt;0.25,1,0)</f>
        <v>#DIV/0!</v>
      </c>
      <c r="DZ1825">
        <f>IF(Y1993="NA",1,0)</f>
        <v>0</v>
      </c>
      <c r="EA1825" t="e">
        <f>IF(Y1997/Y1993&gt;0.25,1,0)</f>
        <v>#DIV/0!</v>
      </c>
      <c r="EJ1825">
        <f>IF(AB1993="NA",1,0)</f>
        <v>0</v>
      </c>
      <c r="EK1825" t="e">
        <f>IF(AB1997/AB1993&gt;0.25,1,0)</f>
        <v>#DIV/0!</v>
      </c>
      <c r="ET1825">
        <f>IF(T1821="NA",1,0)</f>
        <v>0</v>
      </c>
      <c r="EU1825" t="e">
        <f>IF(T1825/T1821&gt;0.25,1,0)</f>
        <v>#DIV/0!</v>
      </c>
      <c r="FD1825">
        <f>IF(U1821="NA",1,0)</f>
        <v>0</v>
      </c>
      <c r="FE1825" t="e">
        <f>IF(U1825/U1821&gt;0.25,1,0)</f>
        <v>#DIV/0!</v>
      </c>
      <c r="FN1825">
        <f>IF(S1821="NA",1,0)</f>
        <v>0</v>
      </c>
      <c r="FO1825" t="e">
        <f>IF(S1825/S1821&gt;0.25,1,0)</f>
        <v>#DIV/0!</v>
      </c>
    </row>
    <row r="1826" spans="1:171" ht="15" customHeight="1">
      <c r="A1826" s="71"/>
      <c r="B1826" s="40"/>
      <c r="C1826" s="355"/>
      <c r="D1826" s="280"/>
      <c r="E1826" s="256"/>
      <c r="F1826" s="281"/>
      <c r="G1826" s="350" t="s">
        <v>555</v>
      </c>
      <c r="H1826" s="267"/>
      <c r="I1826" s="94"/>
      <c r="J1826" s="401" t="s">
        <v>262</v>
      </c>
      <c r="K1826" s="272"/>
      <c r="L1826" s="272"/>
      <c r="M1826" s="272"/>
      <c r="N1826" s="272"/>
      <c r="O1826" s="272"/>
      <c r="P1826" s="272"/>
      <c r="Q1826" s="272"/>
      <c r="R1826" s="283"/>
      <c r="S1826" s="220"/>
      <c r="T1826" s="220"/>
      <c r="U1826" s="220"/>
      <c r="V1826" s="220"/>
      <c r="W1826" s="220"/>
      <c r="X1826" s="220"/>
      <c r="Y1826" s="220"/>
      <c r="Z1826" s="220"/>
      <c r="AA1826" s="220"/>
      <c r="AB1826" s="220"/>
      <c r="AC1826" s="220"/>
      <c r="AD1826" s="220"/>
      <c r="AN1826">
        <f>IF(V1821="NA",1,0)</f>
        <v>0</v>
      </c>
      <c r="AX1826">
        <f>IF(Y1821="NA",1,0)</f>
        <v>0</v>
      </c>
      <c r="BH1826">
        <f>IF(AB1821="NA",1,0)</f>
        <v>0</v>
      </c>
      <c r="BR1826">
        <f>IF(G1993="NA",1,0)</f>
        <v>0</v>
      </c>
      <c r="CB1826">
        <f>IF(J1993="NA",1,0)</f>
        <v>0</v>
      </c>
      <c r="CL1826">
        <f>IF(M1993="NA",1,0)</f>
        <v>0</v>
      </c>
      <c r="CV1826">
        <f>IF(P1993="NA",1,0)</f>
        <v>0</v>
      </c>
      <c r="DF1826">
        <f>IF(S1993="NA",1,0)</f>
        <v>0</v>
      </c>
      <c r="DP1826">
        <f>IF(V1993="NA",1,0)</f>
        <v>0</v>
      </c>
      <c r="DZ1826">
        <f>IF(Y1993="NA",1,0)</f>
        <v>0</v>
      </c>
      <c r="EJ1826">
        <f>IF(AB1993="NA",1,0)</f>
        <v>0</v>
      </c>
      <c r="ET1826">
        <f>IF(T1821="NA",1,0)</f>
        <v>0</v>
      </c>
      <c r="FD1826">
        <f>IF(U1821="NA",1,0)</f>
        <v>0</v>
      </c>
      <c r="FN1826">
        <f>IF(S1821="NA",1,0)</f>
        <v>0</v>
      </c>
    </row>
    <row r="1827" spans="1:171" ht="15" customHeight="1">
      <c r="A1827" s="71"/>
      <c r="B1827" s="40"/>
      <c r="C1827" s="355"/>
      <c r="D1827" s="280"/>
      <c r="E1827" s="256"/>
      <c r="F1827" s="281"/>
      <c r="G1827" s="361" t="s">
        <v>556</v>
      </c>
      <c r="H1827" s="267"/>
      <c r="I1827" s="362" t="s">
        <v>557</v>
      </c>
      <c r="J1827" s="266"/>
      <c r="K1827" s="266"/>
      <c r="L1827" s="266"/>
      <c r="M1827" s="266"/>
      <c r="N1827" s="266"/>
      <c r="O1827" s="266"/>
      <c r="P1827" s="266"/>
      <c r="Q1827" s="266"/>
      <c r="R1827" s="267"/>
      <c r="S1827" s="220"/>
      <c r="T1827" s="220"/>
      <c r="U1827" s="220"/>
      <c r="V1827" s="220"/>
      <c r="W1827" s="220"/>
      <c r="X1827" s="220"/>
      <c r="Y1827" s="220"/>
      <c r="Z1827" s="220"/>
      <c r="AA1827" s="220"/>
      <c r="AB1827" s="220"/>
      <c r="AC1827" s="220"/>
      <c r="AD1827" s="220"/>
    </row>
    <row r="1828" spans="1:171" ht="15" customHeight="1">
      <c r="A1828" s="71"/>
      <c r="B1828" s="40"/>
      <c r="C1828" s="355"/>
      <c r="D1828" s="280"/>
      <c r="E1828" s="256"/>
      <c r="F1828" s="281"/>
      <c r="G1828" s="361" t="s">
        <v>558</v>
      </c>
      <c r="H1828" s="267"/>
      <c r="I1828" s="362" t="s">
        <v>559</v>
      </c>
      <c r="J1828" s="266"/>
      <c r="K1828" s="266"/>
      <c r="L1828" s="266"/>
      <c r="M1828" s="266"/>
      <c r="N1828" s="266"/>
      <c r="O1828" s="266"/>
      <c r="P1828" s="266"/>
      <c r="Q1828" s="266"/>
      <c r="R1828" s="267"/>
      <c r="S1828" s="220"/>
      <c r="T1828" s="220"/>
      <c r="U1828" s="220"/>
      <c r="V1828" s="220"/>
      <c r="W1828" s="220"/>
      <c r="X1828" s="220"/>
      <c r="Y1828" s="220"/>
      <c r="Z1828" s="220"/>
      <c r="AA1828" s="220"/>
      <c r="AB1828" s="220"/>
      <c r="AC1828" s="220"/>
      <c r="AD1828" s="220"/>
    </row>
    <row r="1829" spans="1:171" ht="15" customHeight="1">
      <c r="A1829" s="71"/>
      <c r="B1829" s="40"/>
      <c r="C1829" s="355"/>
      <c r="D1829" s="280"/>
      <c r="E1829" s="256"/>
      <c r="F1829" s="281"/>
      <c r="G1829" s="361" t="s">
        <v>560</v>
      </c>
      <c r="H1829" s="267"/>
      <c r="I1829" s="362" t="s">
        <v>561</v>
      </c>
      <c r="J1829" s="266"/>
      <c r="K1829" s="266"/>
      <c r="L1829" s="266"/>
      <c r="M1829" s="266"/>
      <c r="N1829" s="266"/>
      <c r="O1829" s="266"/>
      <c r="P1829" s="266"/>
      <c r="Q1829" s="266"/>
      <c r="R1829" s="267"/>
      <c r="S1829" s="220"/>
      <c r="T1829" s="220"/>
      <c r="U1829" s="220"/>
      <c r="V1829" s="220"/>
      <c r="W1829" s="220"/>
      <c r="X1829" s="220"/>
      <c r="Y1829" s="220"/>
      <c r="Z1829" s="220"/>
      <c r="AA1829" s="220"/>
      <c r="AB1829" s="220"/>
      <c r="AC1829" s="220"/>
      <c r="AD1829" s="220"/>
      <c r="AM1829">
        <f>IF(OR(V1829=SUM(V1830:V1832),AND(V1829="NA",SUM(V1830:V1832)=0),AND(V1829="NS",SUM(V1830:V1832)=0)),IF(AND(V1829="NA",SUM(V1830:V1832)=0),"NA",0),1)</f>
        <v>0</v>
      </c>
      <c r="AW1829">
        <f>IF(OR(Y1829=SUM(Y1830:Y1832),AND(Y1829="NA",SUM(Y1830:Y1832)=0),AND(Y1829="NS",SUM(Y1830:Y1832)=0)),IF(AND(Y1829="NA",SUM(Y1830:Y1832)=0),"NA",0),1)</f>
        <v>0</v>
      </c>
      <c r="BG1829">
        <f>IF(OR(AB1829=SUM(AB1830:AB1832),AND(AB1829="NA",SUM(AB1830:AB1832)=0),AND(AB1829="NS",SUM(AB1830:AB1832)=0)),IF(AND(AB1829="NA",SUM(AB1830:AB1832)=0),"NA",0),1)</f>
        <v>0</v>
      </c>
      <c r="BQ1829">
        <f>IF(OR(G2001=SUM(G2002:G2004),AND(G2001="NA",SUM(G2002:G2004)=0),AND(G2001="NS",SUM(G2002:G2004)=0)),IF(AND(G2001="NA",SUM(G2002:G2004)=0),"NA",0),1)</f>
        <v>0</v>
      </c>
      <c r="CA1829">
        <f>IF(OR(J2001=SUM(J2002:J2004),AND(J2001="NA",SUM(J2002:J2004)=0),AND(J2001="NS",SUM(J2002:J2004)=0)),IF(AND(J2001="NA",SUM(J2002:J2004)=0),"NA",0),1)</f>
        <v>0</v>
      </c>
      <c r="CK1829">
        <f>IF(OR(M2001=SUM(M2002:M2004),AND(M2001="NA",SUM(M2002:M2004)=0),AND(M2001="NS",SUM(M2002:M2004)=0)),IF(AND(M2001="NA",SUM(M2002:M2004)=0),"NA",0),1)</f>
        <v>0</v>
      </c>
      <c r="CU1829">
        <f>IF(OR(P2001=SUM(P2002:P2004),AND(P2001="NA",SUM(P2002:P2004)=0),AND(P2001="NS",SUM(P2002:P2004)=0)),IF(AND(P2001="NA",SUM(P2002:P2004)=0),"NA",0),1)</f>
        <v>0</v>
      </c>
      <c r="DE1829">
        <f>IF(OR(S2001=SUM(S2002:S2004),AND(S2001="NA",SUM(S2002:S2004)=0),AND(S2001="NS",SUM(S2002:S2004)=0)),IF(AND(S2001="NA",SUM(S2002:S2004)=0),"NA",0),1)</f>
        <v>0</v>
      </c>
      <c r="DO1829">
        <f>IF(OR(V2001=SUM(V2002:V2004),AND(V2001="NA",SUM(V2002:V2004)=0),AND(V2001="NS",SUM(V2002:V2004)=0)),IF(AND(V2001="NA",SUM(V2002:V2004)=0),"NA",0),1)</f>
        <v>0</v>
      </c>
      <c r="DY1829">
        <f>IF(OR(Y2001=SUM(Y2002:Y2004),AND(Y2001="NA",SUM(Y2002:Y2004)=0),AND(Y2001="NS",SUM(Y2002:Y2004)=0)),IF(AND(Y2001="NA",SUM(Y2002:Y2004)=0),"NA",0),1)</f>
        <v>0</v>
      </c>
      <c r="EI1829">
        <f>IF(OR(AB2001=SUM(AB2002:AB2004),AND(AB2001="NA",SUM(AB2002:AB2004)=0),AND(AB2001="NS",SUM(AB2002:AB2004)=0)),IF(AND(AB2001="NA",SUM(AB2002:AB2004)=0),"NA",0),1)</f>
        <v>0</v>
      </c>
      <c r="ES1829">
        <f>IF(OR(T1829=SUM(T1830:T1832),AND(T1829="NA",SUM(T1830:T1832)=0),AND(T1829="NS",SUM(T1830:T1832)=0)),IF(AND(T1829="NA",SUM(T1830:T1832)=0),"NA",0),1)</f>
        <v>0</v>
      </c>
      <c r="FC1829">
        <f>IF(OR(U1829=SUM(U1830:U1832),AND(U1829="NA",SUM(U1830:U1832)=0),AND(U1829="NS",SUM(U1830:U1832)=0)),IF(AND(U1829="NA",SUM(U1830:U1832)=0),"NA",0),1)</f>
        <v>0</v>
      </c>
      <c r="FM1829">
        <f>IF(OR(S1829=SUM(S1830:S1832),AND(S1829="NA",SUM(S1830:S1832)=0),AND(S1829="NS",SUM(S1830:S1832)=0)),IF(AND(S1829="NA",SUM(S1830:S1832)=0),"NA",0),1)</f>
        <v>0</v>
      </c>
    </row>
    <row r="1830" spans="1:171" ht="36" customHeight="1">
      <c r="A1830" s="71"/>
      <c r="B1830" s="40"/>
      <c r="C1830" s="355"/>
      <c r="D1830" s="280"/>
      <c r="E1830" s="256"/>
      <c r="F1830" s="281"/>
      <c r="G1830" s="369" t="s">
        <v>562</v>
      </c>
      <c r="H1830" s="267"/>
      <c r="I1830" s="92"/>
      <c r="J1830" s="366" t="s">
        <v>563</v>
      </c>
      <c r="K1830" s="278"/>
      <c r="L1830" s="278"/>
      <c r="M1830" s="278"/>
      <c r="N1830" s="278"/>
      <c r="O1830" s="278"/>
      <c r="P1830" s="278"/>
      <c r="Q1830" s="278"/>
      <c r="R1830" s="279"/>
      <c r="S1830" s="220"/>
      <c r="T1830" s="220"/>
      <c r="U1830" s="220"/>
      <c r="V1830" s="220"/>
      <c r="W1830" s="220"/>
      <c r="X1830" s="220"/>
      <c r="Y1830" s="220"/>
      <c r="Z1830" s="220"/>
      <c r="AA1830" s="220"/>
      <c r="AB1830" s="220"/>
      <c r="AC1830" s="220"/>
      <c r="AD1830" s="220"/>
      <c r="AN1830">
        <f>IF(V1829="NA",1,0)</f>
        <v>0</v>
      </c>
      <c r="AX1830">
        <f>IF(Y1829="NA",1,0)</f>
        <v>0</v>
      </c>
      <c r="BH1830">
        <f>IF(AB1829="NA",1,0)</f>
        <v>0</v>
      </c>
      <c r="BR1830">
        <f>IF(G2001="NA",1,0)</f>
        <v>0</v>
      </c>
      <c r="CB1830">
        <f>IF(J2001="NA",1,0)</f>
        <v>0</v>
      </c>
      <c r="CL1830">
        <f>IF(M2001="NA",1,0)</f>
        <v>0</v>
      </c>
      <c r="CV1830">
        <f>IF(P2001="NA",1,0)</f>
        <v>0</v>
      </c>
      <c r="DF1830">
        <f>IF(S2001="NA",1,0)</f>
        <v>0</v>
      </c>
      <c r="DP1830">
        <f>IF(V2001="NA",1,0)</f>
        <v>0</v>
      </c>
      <c r="DZ1830">
        <f>IF(Y2001="NA",1,0)</f>
        <v>0</v>
      </c>
      <c r="EJ1830">
        <f>IF(AB2001="NA",1,0)</f>
        <v>0</v>
      </c>
      <c r="ET1830">
        <f>IF(T1829="NA",1,0)</f>
        <v>0</v>
      </c>
      <c r="FD1830">
        <f>IF(U1829="NA",1,0)</f>
        <v>0</v>
      </c>
      <c r="FN1830">
        <f>IF(S1829="NA",1,0)</f>
        <v>0</v>
      </c>
    </row>
    <row r="1831" spans="1:171" ht="15" customHeight="1">
      <c r="A1831" s="71"/>
      <c r="B1831" s="40"/>
      <c r="C1831" s="355"/>
      <c r="D1831" s="280"/>
      <c r="E1831" s="256"/>
      <c r="F1831" s="281"/>
      <c r="G1831" s="369" t="s">
        <v>564</v>
      </c>
      <c r="H1831" s="267"/>
      <c r="I1831" s="93"/>
      <c r="J1831" s="365" t="s">
        <v>565</v>
      </c>
      <c r="K1831" s="256"/>
      <c r="L1831" s="256"/>
      <c r="M1831" s="256"/>
      <c r="N1831" s="256"/>
      <c r="O1831" s="256"/>
      <c r="P1831" s="256"/>
      <c r="Q1831" s="256"/>
      <c r="R1831" s="281"/>
      <c r="S1831" s="220"/>
      <c r="T1831" s="220"/>
      <c r="U1831" s="220"/>
      <c r="V1831" s="220"/>
      <c r="W1831" s="220"/>
      <c r="X1831" s="220"/>
      <c r="Y1831" s="220"/>
      <c r="Z1831" s="220"/>
      <c r="AA1831" s="220"/>
      <c r="AB1831" s="220"/>
      <c r="AC1831" s="220"/>
      <c r="AD1831" s="220"/>
      <c r="AN1831">
        <f>IF(V1829="NA",1,0)</f>
        <v>0</v>
      </c>
      <c r="AO1831" t="e">
        <f>IF(V1831/V1829&gt;0.25,1,0)</f>
        <v>#DIV/0!</v>
      </c>
      <c r="AX1831">
        <f>IF(Y1829="NA",1,0)</f>
        <v>0</v>
      </c>
      <c r="AY1831" t="e">
        <f>IF(Y1831/Y1829&gt;0.25,1,0)</f>
        <v>#DIV/0!</v>
      </c>
      <c r="BH1831">
        <f>IF(AB1829="NA",1,0)</f>
        <v>0</v>
      </c>
      <c r="BI1831" t="e">
        <f>IF(AB1831/AB1829&gt;0.25,1,0)</f>
        <v>#DIV/0!</v>
      </c>
      <c r="BR1831">
        <f>IF(G2001="NA",1,0)</f>
        <v>0</v>
      </c>
      <c r="BS1831" t="e">
        <f>IF(G2003/G2001&gt;0.25,1,0)</f>
        <v>#DIV/0!</v>
      </c>
      <c r="CB1831">
        <f>IF(J2001="NA",1,0)</f>
        <v>0</v>
      </c>
      <c r="CC1831" t="e">
        <f>IF(J2003/J2001&gt;0.25,1,0)</f>
        <v>#DIV/0!</v>
      </c>
      <c r="CL1831">
        <f>IF(M2001="NA",1,0)</f>
        <v>0</v>
      </c>
      <c r="CM1831" t="e">
        <f>IF(M2003/M2001&gt;0.25,1,0)</f>
        <v>#DIV/0!</v>
      </c>
      <c r="CV1831">
        <f>IF(P2001="NA",1,0)</f>
        <v>0</v>
      </c>
      <c r="CW1831" t="e">
        <f>IF(P2003/P2001&gt;0.25,1,0)</f>
        <v>#DIV/0!</v>
      </c>
      <c r="DF1831">
        <f>IF(S2001="NA",1,0)</f>
        <v>0</v>
      </c>
      <c r="DG1831" t="e">
        <f>IF(S2003/S2001&gt;0.25,1,0)</f>
        <v>#DIV/0!</v>
      </c>
      <c r="DP1831">
        <f>IF(V2001="NA",1,0)</f>
        <v>0</v>
      </c>
      <c r="DQ1831" t="e">
        <f>IF(V2003/V2001&gt;0.25,1,0)</f>
        <v>#DIV/0!</v>
      </c>
      <c r="DZ1831">
        <f>IF(Y2001="NA",1,0)</f>
        <v>0</v>
      </c>
      <c r="EA1831" t="e">
        <f>IF(Y2003/Y2001&gt;0.25,1,0)</f>
        <v>#DIV/0!</v>
      </c>
      <c r="EJ1831">
        <f>IF(AB2001="NA",1,0)</f>
        <v>0</v>
      </c>
      <c r="EK1831" t="e">
        <f>IF(AB2003/AB2001&gt;0.25,1,0)</f>
        <v>#DIV/0!</v>
      </c>
      <c r="ET1831">
        <f>IF(T1829="NA",1,0)</f>
        <v>0</v>
      </c>
      <c r="EU1831" t="e">
        <f>IF(T1831/T1829&gt;0.25,1,0)</f>
        <v>#DIV/0!</v>
      </c>
      <c r="FD1831">
        <f>IF(U1829="NA",1,0)</f>
        <v>0</v>
      </c>
      <c r="FE1831" t="e">
        <f>IF(U1831/U1829&gt;0.25,1,0)</f>
        <v>#DIV/0!</v>
      </c>
      <c r="FN1831">
        <f>IF(S1829="NA",1,0)</f>
        <v>0</v>
      </c>
      <c r="FO1831" t="e">
        <f>IF(S1831/S1829&gt;0.25,1,0)</f>
        <v>#DIV/0!</v>
      </c>
    </row>
    <row r="1832" spans="1:171" ht="15" customHeight="1">
      <c r="A1832" s="71"/>
      <c r="B1832" s="40"/>
      <c r="C1832" s="355"/>
      <c r="D1832" s="280"/>
      <c r="E1832" s="256"/>
      <c r="F1832" s="281"/>
      <c r="G1832" s="369" t="s">
        <v>566</v>
      </c>
      <c r="H1832" s="267"/>
      <c r="I1832" s="94"/>
      <c r="J1832" s="401" t="s">
        <v>262</v>
      </c>
      <c r="K1832" s="272"/>
      <c r="L1832" s="272"/>
      <c r="M1832" s="272"/>
      <c r="N1832" s="272"/>
      <c r="O1832" s="272"/>
      <c r="P1832" s="272"/>
      <c r="Q1832" s="272"/>
      <c r="R1832" s="283"/>
      <c r="S1832" s="220"/>
      <c r="T1832" s="220"/>
      <c r="U1832" s="220"/>
      <c r="V1832" s="220"/>
      <c r="W1832" s="220"/>
      <c r="X1832" s="220"/>
      <c r="Y1832" s="220"/>
      <c r="Z1832" s="220"/>
      <c r="AA1832" s="220"/>
      <c r="AB1832" s="220"/>
      <c r="AC1832" s="220"/>
      <c r="AD1832" s="220"/>
      <c r="AN1832">
        <f>IF(V1829="NA",1,0)</f>
        <v>0</v>
      </c>
      <c r="AX1832">
        <f>IF(Y1829="NA",1,0)</f>
        <v>0</v>
      </c>
      <c r="BH1832">
        <f>IF(AB1829="NA",1,0)</f>
        <v>0</v>
      </c>
      <c r="BR1832">
        <f>IF(G2001="NA",1,0)</f>
        <v>0</v>
      </c>
      <c r="CB1832">
        <f>IF(J2001="NA",1,0)</f>
        <v>0</v>
      </c>
      <c r="CL1832">
        <f>IF(M2001="NA",1,0)</f>
        <v>0</v>
      </c>
      <c r="CV1832">
        <f>IF(P2001="NA",1,0)</f>
        <v>0</v>
      </c>
      <c r="DF1832">
        <f>IF(S2001="NA",1,0)</f>
        <v>0</v>
      </c>
      <c r="DP1832">
        <f>IF(V2001="NA",1,0)</f>
        <v>0</v>
      </c>
      <c r="DZ1832">
        <f>IF(Y2001="NA",1,0)</f>
        <v>0</v>
      </c>
      <c r="EJ1832">
        <f>IF(AB2001="NA",1,0)</f>
        <v>0</v>
      </c>
      <c r="ET1832">
        <f>IF(T1829="NA",1,0)</f>
        <v>0</v>
      </c>
      <c r="FD1832">
        <f>IF(U1829="NA",1,0)</f>
        <v>0</v>
      </c>
      <c r="FN1832">
        <f>IF(S1829="NA",1,0)</f>
        <v>0</v>
      </c>
    </row>
    <row r="1833" spans="1:171" ht="15" customHeight="1">
      <c r="A1833" s="71"/>
      <c r="B1833" s="40"/>
      <c r="C1833" s="355"/>
      <c r="D1833" s="280"/>
      <c r="E1833" s="256"/>
      <c r="F1833" s="281"/>
      <c r="G1833" s="361" t="s">
        <v>567</v>
      </c>
      <c r="H1833" s="267"/>
      <c r="I1833" s="362" t="s">
        <v>568</v>
      </c>
      <c r="J1833" s="266"/>
      <c r="K1833" s="266"/>
      <c r="L1833" s="266"/>
      <c r="M1833" s="266"/>
      <c r="N1833" s="266"/>
      <c r="O1833" s="266"/>
      <c r="P1833" s="266"/>
      <c r="Q1833" s="266"/>
      <c r="R1833" s="267"/>
      <c r="S1833" s="220"/>
      <c r="T1833" s="220"/>
      <c r="U1833" s="220"/>
      <c r="V1833" s="220"/>
      <c r="W1833" s="220"/>
      <c r="X1833" s="220"/>
      <c r="Y1833" s="220"/>
      <c r="Z1833" s="220"/>
      <c r="AA1833" s="220"/>
      <c r="AB1833" s="220"/>
      <c r="AC1833" s="220"/>
      <c r="AD1833" s="220"/>
    </row>
    <row r="1834" spans="1:171" ht="15" customHeight="1">
      <c r="A1834" s="71"/>
      <c r="B1834" s="40"/>
      <c r="C1834" s="355"/>
      <c r="D1834" s="280"/>
      <c r="E1834" s="256"/>
      <c r="F1834" s="281"/>
      <c r="G1834" s="361" t="s">
        <v>569</v>
      </c>
      <c r="H1834" s="267"/>
      <c r="I1834" s="362" t="s">
        <v>570</v>
      </c>
      <c r="J1834" s="266"/>
      <c r="K1834" s="266"/>
      <c r="L1834" s="266"/>
      <c r="M1834" s="266"/>
      <c r="N1834" s="266"/>
      <c r="O1834" s="266"/>
      <c r="P1834" s="266"/>
      <c r="Q1834" s="266"/>
      <c r="R1834" s="267"/>
      <c r="S1834" s="220"/>
      <c r="T1834" s="220"/>
      <c r="U1834" s="220"/>
      <c r="V1834" s="220"/>
      <c r="W1834" s="220"/>
      <c r="X1834" s="220"/>
      <c r="Y1834" s="220"/>
      <c r="Z1834" s="220"/>
      <c r="AA1834" s="220"/>
      <c r="AB1834" s="220"/>
      <c r="AC1834" s="220"/>
      <c r="AD1834" s="220"/>
    </row>
    <row r="1835" spans="1:171" ht="15" customHeight="1">
      <c r="A1835" s="71"/>
      <c r="B1835" s="40"/>
      <c r="C1835" s="355"/>
      <c r="D1835" s="280"/>
      <c r="E1835" s="256"/>
      <c r="F1835" s="281"/>
      <c r="G1835" s="361" t="s">
        <v>571</v>
      </c>
      <c r="H1835" s="267"/>
      <c r="I1835" s="362" t="s">
        <v>572</v>
      </c>
      <c r="J1835" s="266"/>
      <c r="K1835" s="266"/>
      <c r="L1835" s="266"/>
      <c r="M1835" s="266"/>
      <c r="N1835" s="266"/>
      <c r="O1835" s="266"/>
      <c r="P1835" s="266"/>
      <c r="Q1835" s="266"/>
      <c r="R1835" s="267"/>
      <c r="S1835" s="220"/>
      <c r="T1835" s="220"/>
      <c r="U1835" s="220"/>
      <c r="V1835" s="220"/>
      <c r="W1835" s="220"/>
      <c r="X1835" s="220"/>
      <c r="Y1835" s="220"/>
      <c r="Z1835" s="220"/>
      <c r="AA1835" s="220"/>
      <c r="AB1835" s="220"/>
      <c r="AC1835" s="220"/>
      <c r="AD1835" s="220"/>
    </row>
    <row r="1836" spans="1:171" ht="15" customHeight="1">
      <c r="A1836" s="71"/>
      <c r="B1836" s="40"/>
      <c r="C1836" s="368" t="s">
        <v>573</v>
      </c>
      <c r="D1836" s="368" t="s">
        <v>574</v>
      </c>
      <c r="E1836" s="278"/>
      <c r="F1836" s="279"/>
      <c r="G1836" s="361" t="s">
        <v>575</v>
      </c>
      <c r="H1836" s="267"/>
      <c r="I1836" s="362" t="s">
        <v>576</v>
      </c>
      <c r="J1836" s="266"/>
      <c r="K1836" s="266"/>
      <c r="L1836" s="266"/>
      <c r="M1836" s="266"/>
      <c r="N1836" s="266"/>
      <c r="O1836" s="266"/>
      <c r="P1836" s="266"/>
      <c r="Q1836" s="266"/>
      <c r="R1836" s="267"/>
      <c r="S1836" s="220"/>
      <c r="T1836" s="220"/>
      <c r="U1836" s="220"/>
      <c r="V1836" s="220"/>
      <c r="W1836" s="220"/>
      <c r="X1836" s="220"/>
      <c r="Y1836" s="220"/>
      <c r="Z1836" s="220"/>
      <c r="AA1836" s="220"/>
      <c r="AB1836" s="220"/>
      <c r="AC1836" s="220"/>
      <c r="AD1836" s="220"/>
    </row>
    <row r="1837" spans="1:171" ht="15" customHeight="1">
      <c r="A1837" s="71"/>
      <c r="B1837" s="40"/>
      <c r="C1837" s="355"/>
      <c r="D1837" s="280"/>
      <c r="E1837" s="256"/>
      <c r="F1837" s="281"/>
      <c r="G1837" s="361" t="s">
        <v>577</v>
      </c>
      <c r="H1837" s="267"/>
      <c r="I1837" s="362" t="s">
        <v>578</v>
      </c>
      <c r="J1837" s="266"/>
      <c r="K1837" s="266"/>
      <c r="L1837" s="266"/>
      <c r="M1837" s="266"/>
      <c r="N1837" s="266"/>
      <c r="O1837" s="266"/>
      <c r="P1837" s="266"/>
      <c r="Q1837" s="266"/>
      <c r="R1837" s="267"/>
      <c r="S1837" s="220"/>
      <c r="T1837" s="220"/>
      <c r="U1837" s="220"/>
      <c r="V1837" s="220"/>
      <c r="W1837" s="220"/>
      <c r="X1837" s="220"/>
      <c r="Y1837" s="220"/>
      <c r="Z1837" s="220"/>
      <c r="AA1837" s="220"/>
      <c r="AB1837" s="220"/>
      <c r="AC1837" s="220"/>
      <c r="AD1837" s="220"/>
    </row>
    <row r="1838" spans="1:171" ht="15" customHeight="1">
      <c r="A1838" s="71"/>
      <c r="B1838" s="40"/>
      <c r="C1838" s="355"/>
      <c r="D1838" s="280"/>
      <c r="E1838" s="256"/>
      <c r="F1838" s="281"/>
      <c r="G1838" s="361" t="s">
        <v>579</v>
      </c>
      <c r="H1838" s="267"/>
      <c r="I1838" s="362" t="s">
        <v>580</v>
      </c>
      <c r="J1838" s="266"/>
      <c r="K1838" s="266"/>
      <c r="L1838" s="266"/>
      <c r="M1838" s="266"/>
      <c r="N1838" s="266"/>
      <c r="O1838" s="266"/>
      <c r="P1838" s="266"/>
      <c r="Q1838" s="266"/>
      <c r="R1838" s="267"/>
      <c r="S1838" s="220"/>
      <c r="T1838" s="220"/>
      <c r="U1838" s="220"/>
      <c r="V1838" s="220"/>
      <c r="W1838" s="220"/>
      <c r="X1838" s="220"/>
      <c r="Y1838" s="220"/>
      <c r="Z1838" s="220"/>
      <c r="AA1838" s="220"/>
      <c r="AB1838" s="220"/>
      <c r="AC1838" s="220"/>
      <c r="AD1838" s="220"/>
    </row>
    <row r="1839" spans="1:171" ht="15" customHeight="1">
      <c r="A1839" s="71"/>
      <c r="B1839" s="40"/>
      <c r="C1839" s="368" t="s">
        <v>581</v>
      </c>
      <c r="D1839" s="368" t="s">
        <v>582</v>
      </c>
      <c r="E1839" s="278"/>
      <c r="F1839" s="279"/>
      <c r="G1839" s="361" t="s">
        <v>583</v>
      </c>
      <c r="H1839" s="267"/>
      <c r="I1839" s="362" t="s">
        <v>584</v>
      </c>
      <c r="J1839" s="266"/>
      <c r="K1839" s="266"/>
      <c r="L1839" s="266"/>
      <c r="M1839" s="266"/>
      <c r="N1839" s="266"/>
      <c r="O1839" s="266"/>
      <c r="P1839" s="266"/>
      <c r="Q1839" s="266"/>
      <c r="R1839" s="267"/>
      <c r="S1839" s="220"/>
      <c r="T1839" s="220"/>
      <c r="U1839" s="220"/>
      <c r="V1839" s="220"/>
      <c r="W1839" s="220"/>
      <c r="X1839" s="220"/>
      <c r="Y1839" s="220"/>
      <c r="Z1839" s="220"/>
      <c r="AA1839" s="220"/>
      <c r="AB1839" s="220"/>
      <c r="AC1839" s="220"/>
      <c r="AD1839" s="220"/>
      <c r="AM1839">
        <f>IF(OR(V1839=SUM(V1840:V1846),AND(V1839="NA",SUM(V1840:V1846)=0),AND(V1839="NS",SUM(V1840:V1846)=0)),IF(AND(V1839="NA",SUM(V1840:V1846)=0),"NA",0),1)</f>
        <v>0</v>
      </c>
      <c r="AW1839">
        <f>IF(OR(Y1839=SUM(Y1840:Y1846),AND(Y1839="NA",SUM(Y1840:Y1846)=0),AND(Y1839="NS",SUM(Y1840:Y1846)=0)),IF(AND(Y1839="NA",SUM(Y1840:Y1846)=0),"NA",0),1)</f>
        <v>0</v>
      </c>
      <c r="BG1839">
        <f>IF(OR(AB1839=SUM(AB1840:AB1846),AND(AB1839="NA",SUM(AB1840:AB1846)=0),AND(AB1839="NS",SUM(AB1840:AB1846)=0)),IF(AND(AB1839="NA",SUM(AB1840:AB1846)=0),"NA",0),1)</f>
        <v>0</v>
      </c>
      <c r="BQ1839">
        <f>IF(OR(G2011=SUM(G2012:G2018),AND(G2011="NA",SUM(G2012:G2018)=0),AND(G2011="NS",SUM(G2012:G2018)=0)),IF(AND(G2011="NA",SUM(G2012:G2018)=0),"NA",0),1)</f>
        <v>0</v>
      </c>
      <c r="CA1839">
        <f>IF(OR(J2011=SUM(J2012:J2018),AND(J2011="NA",SUM(J2012:J2018)=0),AND(J2011="NS",SUM(J2012:J2018)=0)),IF(AND(J2011="NA",SUM(J2012:J2018)=0),"NA",0),1)</f>
        <v>0</v>
      </c>
      <c r="CK1839">
        <f>IF(OR(M2011=SUM(M2012:M2018),AND(M2011="NA",SUM(M2012:M2018)=0),AND(M2011="NS",SUM(M2012:M2018)=0)),IF(AND(M2011="NA",SUM(M2012:M2018)=0),"NA",0),1)</f>
        <v>0</v>
      </c>
      <c r="CU1839">
        <f>IF(OR(P2011=SUM(P2012:P2018),AND(P2011="NA",SUM(P2012:P2018)=0),AND(P2011="NS",SUM(P2012:P2018)=0)),IF(AND(P2011="NA",SUM(P2012:P2018)=0),"NA",0),1)</f>
        <v>0</v>
      </c>
      <c r="DE1839">
        <f>IF(OR(S2011=SUM(S2012:S2018),AND(S2011="NA",SUM(S2012:S2018)=0),AND(S2011="NS",SUM(S2012:S2018)=0)),IF(AND(S2011="NA",SUM(S2012:S2018)=0),"NA",0),1)</f>
        <v>0</v>
      </c>
      <c r="DO1839">
        <f>IF(OR(V2011=SUM(V2012:V2018),AND(V2011="NA",SUM(V2012:V2018)=0),AND(V2011="NS",SUM(V2012:V2018)=0)),IF(AND(V2011="NA",SUM(V2012:V2018)=0),"NA",0),1)</f>
        <v>0</v>
      </c>
      <c r="DY1839">
        <f>IF(OR(Y2011=SUM(Y2012:Y2018),AND(Y2011="NA",SUM(Y2012:Y2018)=0),AND(Y2011="NS",SUM(Y2012:Y2018)=0)),IF(AND(Y2011="NA",SUM(Y2012:Y2018)=0),"NA",0),1)</f>
        <v>0</v>
      </c>
      <c r="EI1839">
        <f>IF(OR(AB2011=SUM(AB2012:AB2018),AND(AB2011="NA",SUM(AB2012:AB2018)=0),AND(AB2011="NS",SUM(AB2012:AB2018)=0)),IF(AND(AB2011="NA",SUM(AB2012:AB2018)=0),"NA",0),1)</f>
        <v>0</v>
      </c>
      <c r="ES1839">
        <f>IF(OR(T1839=SUM(T1840:T1846),AND(T1839="NA",SUM(T1840:T1846)=0),AND(T1839="NS",SUM(T1840:T1846)=0)),IF(AND(T1839="NA",SUM(T1840:T1846)=0),"NA",0),1)</f>
        <v>0</v>
      </c>
      <c r="FC1839">
        <f>IF(OR(U1839=SUM(U1840:U1846),AND(U1839="NA",SUM(U1840:U1846)=0),AND(U1839="NS",SUM(U1840:U1846)=0)),IF(AND(U1839="NA",SUM(U1840:U1846)=0),"NA",0),1)</f>
        <v>0</v>
      </c>
      <c r="FM1839">
        <f>IF(OR(S1839=SUM(S1840:S1846),AND(S1839="NA",SUM(S1840:S1846)=0),AND(S1839="NS",SUM(S1840:S1846)=0)),IF(AND(S1839="NA",SUM(S1840:S1846)=0),"NA",0),1)</f>
        <v>0</v>
      </c>
    </row>
    <row r="1840" spans="1:171" ht="15" customHeight="1">
      <c r="A1840" s="71"/>
      <c r="B1840" s="40"/>
      <c r="C1840" s="355"/>
      <c r="D1840" s="280"/>
      <c r="E1840" s="256"/>
      <c r="F1840" s="281"/>
      <c r="G1840" s="350" t="s">
        <v>585</v>
      </c>
      <c r="H1840" s="267"/>
      <c r="I1840" s="92"/>
      <c r="J1840" s="366" t="s">
        <v>586</v>
      </c>
      <c r="K1840" s="278"/>
      <c r="L1840" s="278"/>
      <c r="M1840" s="278"/>
      <c r="N1840" s="278"/>
      <c r="O1840" s="278"/>
      <c r="P1840" s="278"/>
      <c r="Q1840" s="278"/>
      <c r="R1840" s="279"/>
      <c r="S1840" s="220"/>
      <c r="T1840" s="220"/>
      <c r="U1840" s="220"/>
      <c r="V1840" s="220"/>
      <c r="W1840" s="220"/>
      <c r="X1840" s="220"/>
      <c r="Y1840" s="220"/>
      <c r="Z1840" s="220"/>
      <c r="AA1840" s="220"/>
      <c r="AB1840" s="220"/>
      <c r="AC1840" s="220"/>
      <c r="AD1840" s="220"/>
      <c r="AN1840">
        <f>IF(V1839="NA",1,0)</f>
        <v>0</v>
      </c>
      <c r="AX1840">
        <f>IF(Y1839="NA",1,0)</f>
        <v>0</v>
      </c>
      <c r="BH1840">
        <f>IF(AB1839="NA",1,0)</f>
        <v>0</v>
      </c>
      <c r="BR1840">
        <f>IF(G2011="NA",1,0)</f>
        <v>0</v>
      </c>
      <c r="CB1840">
        <f>IF(J2011="NA",1,0)</f>
        <v>0</v>
      </c>
      <c r="CL1840">
        <f>IF(M2011="NA",1,0)</f>
        <v>0</v>
      </c>
      <c r="CV1840">
        <f>IF(P2011="NA",1,0)</f>
        <v>0</v>
      </c>
      <c r="DF1840">
        <f>IF(S2011="NA",1,0)</f>
        <v>0</v>
      </c>
      <c r="DP1840">
        <f>IF(V2011="NA",1,0)</f>
        <v>0</v>
      </c>
      <c r="DZ1840">
        <f>IF(Y2011="NA",1,0)</f>
        <v>0</v>
      </c>
      <c r="EJ1840">
        <f>IF(AB2011="NA",1,0)</f>
        <v>0</v>
      </c>
      <c r="ET1840">
        <f>IF(T1839="NA",1,0)</f>
        <v>0</v>
      </c>
      <c r="FD1840">
        <f>IF(U1839="NA",1,0)</f>
        <v>0</v>
      </c>
      <c r="FN1840">
        <f>IF(S1839="NA",1,0)</f>
        <v>0</v>
      </c>
    </row>
    <row r="1841" spans="1:171" ht="15" customHeight="1">
      <c r="A1841" s="71"/>
      <c r="B1841" s="40"/>
      <c r="C1841" s="355"/>
      <c r="D1841" s="280"/>
      <c r="E1841" s="256"/>
      <c r="F1841" s="281"/>
      <c r="G1841" s="350" t="s">
        <v>587</v>
      </c>
      <c r="H1841" s="267"/>
      <c r="I1841" s="93"/>
      <c r="J1841" s="365" t="s">
        <v>588</v>
      </c>
      <c r="K1841" s="256"/>
      <c r="L1841" s="256"/>
      <c r="M1841" s="256"/>
      <c r="N1841" s="256"/>
      <c r="O1841" s="256"/>
      <c r="P1841" s="256"/>
      <c r="Q1841" s="256"/>
      <c r="R1841" s="281"/>
      <c r="S1841" s="220"/>
      <c r="T1841" s="220"/>
      <c r="U1841" s="220"/>
      <c r="V1841" s="220"/>
      <c r="W1841" s="220"/>
      <c r="X1841" s="220"/>
      <c r="Y1841" s="220"/>
      <c r="Z1841" s="220"/>
      <c r="AA1841" s="220"/>
      <c r="AB1841" s="220"/>
      <c r="AC1841" s="220"/>
      <c r="AD1841" s="220"/>
      <c r="AN1841">
        <f>IF(V1839="NA",1,0)</f>
        <v>0</v>
      </c>
      <c r="AX1841">
        <f>IF(Y1839="NA",1,0)</f>
        <v>0</v>
      </c>
      <c r="BH1841">
        <f>IF(AB1839="NA",1,0)</f>
        <v>0</v>
      </c>
      <c r="BR1841">
        <f>IF(G2011="NA",1,0)</f>
        <v>0</v>
      </c>
      <c r="CB1841">
        <f>IF(J2011="NA",1,0)</f>
        <v>0</v>
      </c>
      <c r="CL1841">
        <f>IF(M2011="NA",1,0)</f>
        <v>0</v>
      </c>
      <c r="CV1841">
        <f>IF(P2011="NA",1,0)</f>
        <v>0</v>
      </c>
      <c r="DF1841">
        <f>IF(S2011="NA",1,0)</f>
        <v>0</v>
      </c>
      <c r="DP1841">
        <f>IF(V2011="NA",1,0)</f>
        <v>0</v>
      </c>
      <c r="DZ1841">
        <f>IF(Y2011="NA",1,0)</f>
        <v>0</v>
      </c>
      <c r="EJ1841">
        <f>IF(AB2011="NA",1,0)</f>
        <v>0</v>
      </c>
      <c r="ET1841">
        <f>IF(T1839="NA",1,0)</f>
        <v>0</v>
      </c>
      <c r="FD1841">
        <f>IF(U1839="NA",1,0)</f>
        <v>0</v>
      </c>
      <c r="FN1841">
        <f>IF(S1839="NA",1,0)</f>
        <v>0</v>
      </c>
    </row>
    <row r="1842" spans="1:171" ht="15" customHeight="1">
      <c r="A1842" s="71"/>
      <c r="B1842" s="40"/>
      <c r="C1842" s="355"/>
      <c r="D1842" s="280"/>
      <c r="E1842" s="256"/>
      <c r="F1842" s="281"/>
      <c r="G1842" s="350" t="s">
        <v>589</v>
      </c>
      <c r="H1842" s="267"/>
      <c r="I1842" s="93"/>
      <c r="J1842" s="365" t="s">
        <v>590</v>
      </c>
      <c r="K1842" s="256"/>
      <c r="L1842" s="256"/>
      <c r="M1842" s="256"/>
      <c r="N1842" s="256"/>
      <c r="O1842" s="256"/>
      <c r="P1842" s="256"/>
      <c r="Q1842" s="256"/>
      <c r="R1842" s="281"/>
      <c r="S1842" s="220"/>
      <c r="T1842" s="220"/>
      <c r="U1842" s="220"/>
      <c r="V1842" s="220"/>
      <c r="W1842" s="220"/>
      <c r="X1842" s="220"/>
      <c r="Y1842" s="220"/>
      <c r="Z1842" s="220"/>
      <c r="AA1842" s="220"/>
      <c r="AB1842" s="220"/>
      <c r="AC1842" s="220"/>
      <c r="AD1842" s="220"/>
      <c r="AN1842">
        <f>IF(V1839="NA",1,0)</f>
        <v>0</v>
      </c>
      <c r="AX1842">
        <f>IF(Y1839="NA",1,0)</f>
        <v>0</v>
      </c>
      <c r="BH1842">
        <f>IF(AB1839="NA",1,0)</f>
        <v>0</v>
      </c>
      <c r="BR1842">
        <f>IF(G2011="NA",1,0)</f>
        <v>0</v>
      </c>
      <c r="CB1842">
        <f>IF(J2011="NA",1,0)</f>
        <v>0</v>
      </c>
      <c r="CL1842">
        <f>IF(M2011="NA",1,0)</f>
        <v>0</v>
      </c>
      <c r="CV1842">
        <f>IF(P2011="NA",1,0)</f>
        <v>0</v>
      </c>
      <c r="DF1842">
        <f>IF(S2011="NA",1,0)</f>
        <v>0</v>
      </c>
      <c r="DP1842">
        <f>IF(V2011="NA",1,0)</f>
        <v>0</v>
      </c>
      <c r="DZ1842">
        <f>IF(Y2011="NA",1,0)</f>
        <v>0</v>
      </c>
      <c r="EJ1842">
        <f>IF(AB2011="NA",1,0)</f>
        <v>0</v>
      </c>
      <c r="ET1842">
        <f>IF(T1839="NA",1,0)</f>
        <v>0</v>
      </c>
      <c r="FD1842">
        <f>IF(U1839="NA",1,0)</f>
        <v>0</v>
      </c>
      <c r="FN1842">
        <f>IF(S1839="NA",1,0)</f>
        <v>0</v>
      </c>
    </row>
    <row r="1843" spans="1:171" ht="15" customHeight="1">
      <c r="A1843" s="71"/>
      <c r="B1843" s="40"/>
      <c r="C1843" s="355"/>
      <c r="D1843" s="280"/>
      <c r="E1843" s="256"/>
      <c r="F1843" s="281"/>
      <c r="G1843" s="350" t="s">
        <v>591</v>
      </c>
      <c r="H1843" s="267"/>
      <c r="I1843" s="93"/>
      <c r="J1843" s="365" t="s">
        <v>592</v>
      </c>
      <c r="K1843" s="256"/>
      <c r="L1843" s="256"/>
      <c r="M1843" s="256"/>
      <c r="N1843" s="256"/>
      <c r="O1843" s="256"/>
      <c r="P1843" s="256"/>
      <c r="Q1843" s="256"/>
      <c r="R1843" s="281"/>
      <c r="S1843" s="220"/>
      <c r="T1843" s="220"/>
      <c r="U1843" s="220"/>
      <c r="V1843" s="220"/>
      <c r="W1843" s="220"/>
      <c r="X1843" s="220"/>
      <c r="Y1843" s="220"/>
      <c r="Z1843" s="220"/>
      <c r="AA1843" s="220"/>
      <c r="AB1843" s="220"/>
      <c r="AC1843" s="220"/>
      <c r="AD1843" s="220"/>
      <c r="AN1843">
        <f>IF(V1839="NA",1,0)</f>
        <v>0</v>
      </c>
      <c r="AX1843">
        <f>IF(Y1839="NA",1,0)</f>
        <v>0</v>
      </c>
      <c r="BH1843">
        <f>IF(AB1839="NA",1,0)</f>
        <v>0</v>
      </c>
      <c r="BR1843">
        <f>IF(G2011="NA",1,0)</f>
        <v>0</v>
      </c>
      <c r="CB1843">
        <f>IF(J2011="NA",1,0)</f>
        <v>0</v>
      </c>
      <c r="CL1843">
        <f>IF(M2011="NA",1,0)</f>
        <v>0</v>
      </c>
      <c r="CV1843">
        <f>IF(P2011="NA",1,0)</f>
        <v>0</v>
      </c>
      <c r="DF1843">
        <f>IF(S2011="NA",1,0)</f>
        <v>0</v>
      </c>
      <c r="DP1843">
        <f>IF(V2011="NA",1,0)</f>
        <v>0</v>
      </c>
      <c r="DZ1843">
        <f>IF(Y2011="NA",1,0)</f>
        <v>0</v>
      </c>
      <c r="EJ1843">
        <f>IF(AB2011="NA",1,0)</f>
        <v>0</v>
      </c>
      <c r="ET1843">
        <f>IF(T1839="NA",1,0)</f>
        <v>0</v>
      </c>
      <c r="FD1843">
        <f>IF(U1839="NA",1,0)</f>
        <v>0</v>
      </c>
      <c r="FN1843">
        <f>IF(S1839="NA",1,0)</f>
        <v>0</v>
      </c>
    </row>
    <row r="1844" spans="1:171" ht="15" customHeight="1">
      <c r="A1844" s="71"/>
      <c r="B1844" s="40"/>
      <c r="C1844" s="355"/>
      <c r="D1844" s="280"/>
      <c r="E1844" s="256"/>
      <c r="F1844" s="281"/>
      <c r="G1844" s="350" t="s">
        <v>593</v>
      </c>
      <c r="H1844" s="267"/>
      <c r="I1844" s="93"/>
      <c r="J1844" s="365" t="s">
        <v>594</v>
      </c>
      <c r="K1844" s="256"/>
      <c r="L1844" s="256"/>
      <c r="M1844" s="256"/>
      <c r="N1844" s="256"/>
      <c r="O1844" s="256"/>
      <c r="P1844" s="256"/>
      <c r="Q1844" s="256"/>
      <c r="R1844" s="281"/>
      <c r="S1844" s="220"/>
      <c r="T1844" s="220"/>
      <c r="U1844" s="220"/>
      <c r="V1844" s="220"/>
      <c r="W1844" s="220"/>
      <c r="X1844" s="220"/>
      <c r="Y1844" s="220"/>
      <c r="Z1844" s="220"/>
      <c r="AA1844" s="220"/>
      <c r="AB1844" s="220"/>
      <c r="AC1844" s="220"/>
      <c r="AD1844" s="220"/>
      <c r="AN1844">
        <f>IF(V1839="NA",1,0)</f>
        <v>0</v>
      </c>
      <c r="AX1844">
        <f>IF(Y1839="NA",1,0)</f>
        <v>0</v>
      </c>
      <c r="BH1844">
        <f>IF(AB1839="NA",1,0)</f>
        <v>0</v>
      </c>
      <c r="BR1844">
        <f>IF(G2011="NA",1,0)</f>
        <v>0</v>
      </c>
      <c r="CB1844">
        <f>IF(J2011="NA",1,0)</f>
        <v>0</v>
      </c>
      <c r="CL1844">
        <f>IF(M2011="NA",1,0)</f>
        <v>0</v>
      </c>
      <c r="CV1844">
        <f>IF(P2011="NA",1,0)</f>
        <v>0</v>
      </c>
      <c r="DF1844">
        <f>IF(S2011="NA",1,0)</f>
        <v>0</v>
      </c>
      <c r="DP1844">
        <f>IF(V2011="NA",1,0)</f>
        <v>0</v>
      </c>
      <c r="DZ1844">
        <f>IF(Y2011="NA",1,0)</f>
        <v>0</v>
      </c>
      <c r="EJ1844">
        <f>IF(AB2011="NA",1,0)</f>
        <v>0</v>
      </c>
      <c r="ET1844">
        <f>IF(T1839="NA",1,0)</f>
        <v>0</v>
      </c>
      <c r="FD1844">
        <f>IF(U1839="NA",1,0)</f>
        <v>0</v>
      </c>
      <c r="FN1844">
        <f>IF(S1839="NA",1,0)</f>
        <v>0</v>
      </c>
    </row>
    <row r="1845" spans="1:171" ht="24" customHeight="1">
      <c r="A1845" s="71"/>
      <c r="B1845" s="40"/>
      <c r="C1845" s="355"/>
      <c r="D1845" s="280"/>
      <c r="E1845" s="256"/>
      <c r="F1845" s="281"/>
      <c r="G1845" s="350" t="s">
        <v>595</v>
      </c>
      <c r="H1845" s="267"/>
      <c r="I1845" s="93"/>
      <c r="J1845" s="365" t="s">
        <v>596</v>
      </c>
      <c r="K1845" s="256"/>
      <c r="L1845" s="256"/>
      <c r="M1845" s="256"/>
      <c r="N1845" s="256"/>
      <c r="O1845" s="256"/>
      <c r="P1845" s="256"/>
      <c r="Q1845" s="256"/>
      <c r="R1845" s="281"/>
      <c r="S1845" s="220"/>
      <c r="T1845" s="220"/>
      <c r="U1845" s="220"/>
      <c r="V1845" s="220"/>
      <c r="W1845" s="220"/>
      <c r="X1845" s="220"/>
      <c r="Y1845" s="220"/>
      <c r="Z1845" s="220"/>
      <c r="AA1845" s="220"/>
      <c r="AB1845" s="220"/>
      <c r="AC1845" s="220"/>
      <c r="AD1845" s="220"/>
      <c r="AN1845">
        <f>IF(V1839="NA",1,0)</f>
        <v>0</v>
      </c>
      <c r="AO1845" t="e">
        <f>IF(V1845/V1839&gt;0.25,1,0)</f>
        <v>#DIV/0!</v>
      </c>
      <c r="AX1845">
        <f>IF(Y1839="NA",1,0)</f>
        <v>0</v>
      </c>
      <c r="AY1845" t="e">
        <f>IF(Y1845/Y1839&gt;0.25,1,0)</f>
        <v>#DIV/0!</v>
      </c>
      <c r="BH1845">
        <f>IF(AB1839="NA",1,0)</f>
        <v>0</v>
      </c>
      <c r="BI1845" t="e">
        <f>IF(AB1845/AB1839&gt;0.25,1,0)</f>
        <v>#DIV/0!</v>
      </c>
      <c r="BR1845">
        <f>IF(G2011="NA",1,0)</f>
        <v>0</v>
      </c>
      <c r="BS1845" t="e">
        <f>IF(G2017/G2011&gt;0.25,1,0)</f>
        <v>#DIV/0!</v>
      </c>
      <c r="CB1845">
        <f>IF(J2011="NA",1,0)</f>
        <v>0</v>
      </c>
      <c r="CC1845" t="e">
        <f>IF(J2017/J2011&gt;0.25,1,0)</f>
        <v>#DIV/0!</v>
      </c>
      <c r="CL1845">
        <f>IF(M2011="NA",1,0)</f>
        <v>0</v>
      </c>
      <c r="CM1845" t="e">
        <f>IF(M2017/M2011&gt;0.25,1,0)</f>
        <v>#DIV/0!</v>
      </c>
      <c r="CV1845">
        <f>IF(P2011="NA",1,0)</f>
        <v>0</v>
      </c>
      <c r="CW1845" t="e">
        <f>IF(P2017/P2011&gt;0.25,1,0)</f>
        <v>#DIV/0!</v>
      </c>
      <c r="DF1845">
        <f>IF(S2011="NA",1,0)</f>
        <v>0</v>
      </c>
      <c r="DG1845" t="e">
        <f>IF(S2017/S2011&gt;0.25,1,0)</f>
        <v>#DIV/0!</v>
      </c>
      <c r="DP1845">
        <f>IF(V2011="NA",1,0)</f>
        <v>0</v>
      </c>
      <c r="DQ1845" t="e">
        <f>IF(V2017/V2011&gt;0.25,1,0)</f>
        <v>#DIV/0!</v>
      </c>
      <c r="DZ1845">
        <f>IF(Y2011="NA",1,0)</f>
        <v>0</v>
      </c>
      <c r="EA1845" t="e">
        <f>IF(Y2017/Y2011&gt;0.25,1,0)</f>
        <v>#DIV/0!</v>
      </c>
      <c r="EJ1845">
        <f>IF(AB2011="NA",1,0)</f>
        <v>0</v>
      </c>
      <c r="EK1845" t="e">
        <f>IF(AB2017/AB2011&gt;0.25,1,0)</f>
        <v>#DIV/0!</v>
      </c>
      <c r="ET1845">
        <f>IF(T1839="NA",1,0)</f>
        <v>0</v>
      </c>
      <c r="EU1845" t="e">
        <f>IF(T1845/T1839&gt;0.25,1,0)</f>
        <v>#DIV/0!</v>
      </c>
      <c r="FD1845">
        <f>IF(U1839="NA",1,0)</f>
        <v>0</v>
      </c>
      <c r="FE1845" t="e">
        <f>IF(U1845/U1839&gt;0.25,1,0)</f>
        <v>#DIV/0!</v>
      </c>
      <c r="FN1845">
        <f>IF(S1839="NA",1,0)</f>
        <v>0</v>
      </c>
      <c r="FO1845" t="e">
        <f>IF(S1845/S1839&gt;0.25,1,0)</f>
        <v>#DIV/0!</v>
      </c>
    </row>
    <row r="1846" spans="1:171" ht="15" customHeight="1">
      <c r="A1846" s="71"/>
      <c r="B1846" s="40"/>
      <c r="C1846" s="355"/>
      <c r="D1846" s="280"/>
      <c r="E1846" s="256"/>
      <c r="F1846" s="281"/>
      <c r="G1846" s="350" t="s">
        <v>597</v>
      </c>
      <c r="H1846" s="267"/>
      <c r="I1846" s="94"/>
      <c r="J1846" s="401" t="s">
        <v>262</v>
      </c>
      <c r="K1846" s="272"/>
      <c r="L1846" s="272"/>
      <c r="M1846" s="272"/>
      <c r="N1846" s="272"/>
      <c r="O1846" s="272"/>
      <c r="P1846" s="272"/>
      <c r="Q1846" s="272"/>
      <c r="R1846" s="283"/>
      <c r="S1846" s="220"/>
      <c r="T1846" s="220"/>
      <c r="U1846" s="220"/>
      <c r="V1846" s="220"/>
      <c r="W1846" s="220"/>
      <c r="X1846" s="220"/>
      <c r="Y1846" s="220"/>
      <c r="Z1846" s="220"/>
      <c r="AA1846" s="220"/>
      <c r="AB1846" s="220"/>
      <c r="AC1846" s="220"/>
      <c r="AD1846" s="220"/>
      <c r="AN1846">
        <f>IF(V1839="NA",1,0)</f>
        <v>0</v>
      </c>
      <c r="AX1846">
        <f>IF(Y1839="NA",1,0)</f>
        <v>0</v>
      </c>
      <c r="BH1846">
        <f>IF(AB1839="NA",1,0)</f>
        <v>0</v>
      </c>
      <c r="BR1846">
        <f>IF(G2011="NA",1,0)</f>
        <v>0</v>
      </c>
      <c r="CB1846">
        <f>IF(J2011="NA",1,0)</f>
        <v>0</v>
      </c>
      <c r="CL1846">
        <f>IF(M2011="NA",1,0)</f>
        <v>0</v>
      </c>
      <c r="CV1846">
        <f>IF(P2011="NA",1,0)</f>
        <v>0</v>
      </c>
      <c r="DF1846">
        <f>IF(S2011="NA",1,0)</f>
        <v>0</v>
      </c>
      <c r="DP1846">
        <f>IF(V2011="NA",1,0)</f>
        <v>0</v>
      </c>
      <c r="DZ1846">
        <f>IF(Y2011="NA",1,0)</f>
        <v>0</v>
      </c>
      <c r="EJ1846">
        <f>IF(AB2011="NA",1,0)</f>
        <v>0</v>
      </c>
      <c r="ET1846">
        <f>IF(T1839="NA",1,0)</f>
        <v>0</v>
      </c>
      <c r="FD1846">
        <f>IF(U1839="NA",1,0)</f>
        <v>0</v>
      </c>
      <c r="FN1846">
        <f>IF(S1839="NA",1,0)</f>
        <v>0</v>
      </c>
    </row>
    <row r="1847" spans="1:171" ht="15" customHeight="1">
      <c r="A1847" s="71"/>
      <c r="B1847" s="40"/>
      <c r="C1847" s="355"/>
      <c r="D1847" s="280"/>
      <c r="E1847" s="256"/>
      <c r="F1847" s="281"/>
      <c r="G1847" s="361" t="s">
        <v>598</v>
      </c>
      <c r="H1847" s="267"/>
      <c r="I1847" s="362" t="s">
        <v>599</v>
      </c>
      <c r="J1847" s="266"/>
      <c r="K1847" s="266"/>
      <c r="L1847" s="266"/>
      <c r="M1847" s="266"/>
      <c r="N1847" s="266"/>
      <c r="O1847" s="266"/>
      <c r="P1847" s="266"/>
      <c r="Q1847" s="266"/>
      <c r="R1847" s="267"/>
      <c r="S1847" s="220"/>
      <c r="T1847" s="220"/>
      <c r="U1847" s="220"/>
      <c r="V1847" s="220"/>
      <c r="W1847" s="220"/>
      <c r="X1847" s="220"/>
      <c r="Y1847" s="220"/>
      <c r="Z1847" s="220"/>
      <c r="AA1847" s="220"/>
      <c r="AB1847" s="220"/>
      <c r="AC1847" s="220"/>
      <c r="AD1847" s="220"/>
      <c r="AM1847">
        <f>IF(OR(V1847=SUM(V1848:V1852),AND(V1847="NA",SUM(V1848:V1852)=0),AND(V1847="NS",SUM(V1848:V1852)=0)),IF(AND(V1847="NA",SUM(V1848:V1852)=0),"NA",0),1)</f>
        <v>0</v>
      </c>
      <c r="AW1847">
        <f>IF(OR(Y1847=SUM(Y1848:Y1852),AND(Y1847="NA",SUM(Y1848:Y1852)=0),AND(Y1847="NS",SUM(Y1848:Y1852)=0)),IF(AND(Y1847="NA",SUM(Y1848:Y1852)=0),"NA",0),1)</f>
        <v>0</v>
      </c>
      <c r="BG1847">
        <f>IF(OR(AB1847=SUM(AB1848:AB1852),AND(AB1847="NA",SUM(AB1848:AB1852)=0),AND(AB1847="NS",SUM(AB1848:AB1852)=0)),IF(AND(AB1847="NA",SUM(AB1848:AB1852)=0),"NA",0),1)</f>
        <v>0</v>
      </c>
      <c r="BQ1847">
        <f>IF(OR(G2019=SUM(G2020:G2024),AND(G2019="NA",SUM(G2020:G2024)=0),AND(G2019="NS",SUM(G2020:G2024)=0)),IF(AND(G2019="NA",SUM(G2020:G2024)=0),"NA",0),1)</f>
        <v>0</v>
      </c>
      <c r="CA1847">
        <f>IF(OR(J2019=SUM(J2020:J2024),AND(J2019="NA",SUM(J2020:J2024)=0),AND(J2019="NS",SUM(J2020:J2024)=0)),IF(AND(J2019="NA",SUM(J2020:J2024)=0),"NA",0),1)</f>
        <v>0</v>
      </c>
      <c r="CK1847">
        <f>IF(OR(M2019=SUM(M2020:M2024),AND(M2019="NA",SUM(M2020:M2024)=0),AND(M2019="NS",SUM(M2020:M2024)=0)),IF(AND(M2019="NA",SUM(M2020:M2024)=0),"NA",0),1)</f>
        <v>0</v>
      </c>
      <c r="CU1847">
        <f>IF(OR(P2019=SUM(P2020:P2024),AND(P2019="NA",SUM(P2020:P2024)=0),AND(P2019="NS",SUM(P2020:P2024)=0)),IF(AND(P2019="NA",SUM(P2020:P2024)=0),"NA",0),1)</f>
        <v>0</v>
      </c>
      <c r="DE1847">
        <f>IF(OR(S2019=SUM(S2020:S2024),AND(S2019="NA",SUM(S2020:S2024)=0),AND(S2019="NS",SUM(S2020:S2024)=0)),IF(AND(S2019="NA",SUM(S2020:S2024)=0),"NA",0),1)</f>
        <v>0</v>
      </c>
      <c r="DO1847">
        <f>IF(OR(V2019=SUM(V2020:V2024),AND(V2019="NA",SUM(V2020:V2024)=0),AND(V2019="NS",SUM(V2020:V2024)=0)),IF(AND(V2019="NA",SUM(V2020:V2024)=0),"NA",0),1)</f>
        <v>0</v>
      </c>
      <c r="DY1847">
        <f>IF(OR(Y2019=SUM(Y2020:Y2024),AND(Y2019="NA",SUM(Y2020:Y2024)=0),AND(Y2019="NS",SUM(Y2020:Y2024)=0)),IF(AND(Y2019="NA",SUM(Y2020:Y2024)=0),"NA",0),1)</f>
        <v>0</v>
      </c>
      <c r="EI1847">
        <f>IF(OR(AB2019=SUM(AB2020:AB2024),AND(AB2019="NA",SUM(AB2020:AB2024)=0),AND(AB2019="NS",SUM(AB2020:AB2024)=0)),IF(AND(AB2019="NA",SUM(AB2020:AB2024)=0),"NA",0),1)</f>
        <v>0</v>
      </c>
      <c r="ES1847">
        <f>IF(OR(T1847=SUM(T1848:T1852),AND(T1847="NA",SUM(T1848:T1852)=0),AND(T1847="NS",SUM(T1848:T1852)=0)),IF(AND(T1847="NA",SUM(T1848:T1852)=0),"NA",0),1)</f>
        <v>0</v>
      </c>
      <c r="FC1847">
        <f>IF(OR(U1847=SUM(U1848:U1852),AND(U1847="NA",SUM(U1848:U1852)=0),AND(U1847="NS",SUM(U1848:U1852)=0)),IF(AND(U1847="NA",SUM(U1848:U1852)=0),"NA",0),1)</f>
        <v>0</v>
      </c>
      <c r="FM1847">
        <f>IF(OR(S1847=SUM(S1848:S1852),AND(S1847="NA",SUM(S1848:S1852)=0),AND(S1847="NS",SUM(S1848:S1852)=0)),IF(AND(S1847="NA",SUM(S1848:S1852)=0),"NA",0),1)</f>
        <v>0</v>
      </c>
    </row>
    <row r="1848" spans="1:171" ht="24" customHeight="1">
      <c r="A1848" s="71"/>
      <c r="B1848" s="40"/>
      <c r="C1848" s="355"/>
      <c r="D1848" s="280"/>
      <c r="E1848" s="256"/>
      <c r="F1848" s="281"/>
      <c r="G1848" s="350" t="s">
        <v>600</v>
      </c>
      <c r="H1848" s="267"/>
      <c r="I1848" s="93"/>
      <c r="J1848" s="365" t="s">
        <v>601</v>
      </c>
      <c r="K1848" s="256"/>
      <c r="L1848" s="256"/>
      <c r="M1848" s="256"/>
      <c r="N1848" s="256"/>
      <c r="O1848" s="256"/>
      <c r="P1848" s="256"/>
      <c r="Q1848" s="256"/>
      <c r="R1848" s="281"/>
      <c r="S1848" s="220"/>
      <c r="T1848" s="220"/>
      <c r="U1848" s="220"/>
      <c r="V1848" s="220"/>
      <c r="W1848" s="220"/>
      <c r="X1848" s="220"/>
      <c r="Y1848" s="220"/>
      <c r="Z1848" s="220"/>
      <c r="AA1848" s="220"/>
      <c r="AB1848" s="220"/>
      <c r="AC1848" s="220"/>
      <c r="AD1848" s="220"/>
      <c r="AN1848">
        <f>IF(V1847="NA",1,0)</f>
        <v>0</v>
      </c>
      <c r="AX1848">
        <f>IF(Y1847="NA",1,0)</f>
        <v>0</v>
      </c>
      <c r="BH1848">
        <f>IF(AB1847="NA",1,0)</f>
        <v>0</v>
      </c>
      <c r="BR1848">
        <f>IF(G2019="NA",1,0)</f>
        <v>0</v>
      </c>
      <c r="CB1848">
        <f>IF(J2019="NA",1,0)</f>
        <v>0</v>
      </c>
      <c r="CL1848">
        <f>IF(M2019="NA",1,0)</f>
        <v>0</v>
      </c>
      <c r="CV1848">
        <f>IF(P2019="NA",1,0)</f>
        <v>0</v>
      </c>
      <c r="DF1848">
        <f>IF(S2019="NA",1,0)</f>
        <v>0</v>
      </c>
      <c r="DP1848">
        <f>IF(V2019="NA",1,0)</f>
        <v>0</v>
      </c>
      <c r="DZ1848">
        <f>IF(Y2019="NA",1,0)</f>
        <v>0</v>
      </c>
      <c r="EJ1848">
        <f>IF(AB2019="NA",1,0)</f>
        <v>0</v>
      </c>
      <c r="ET1848">
        <f>IF(T1847="NA",1,0)</f>
        <v>0</v>
      </c>
      <c r="FD1848">
        <f>IF(U1847="NA",1,0)</f>
        <v>0</v>
      </c>
      <c r="FN1848">
        <f>IF(S1847="NA",1,0)</f>
        <v>0</v>
      </c>
    </row>
    <row r="1849" spans="1:171" ht="24" customHeight="1">
      <c r="A1849" s="71"/>
      <c r="B1849" s="40"/>
      <c r="C1849" s="355"/>
      <c r="D1849" s="280"/>
      <c r="E1849" s="256"/>
      <c r="F1849" s="281"/>
      <c r="G1849" s="350" t="s">
        <v>602</v>
      </c>
      <c r="H1849" s="267"/>
      <c r="I1849" s="93"/>
      <c r="J1849" s="365" t="s">
        <v>603</v>
      </c>
      <c r="K1849" s="256"/>
      <c r="L1849" s="256"/>
      <c r="M1849" s="256"/>
      <c r="N1849" s="256"/>
      <c r="O1849" s="256"/>
      <c r="P1849" s="256"/>
      <c r="Q1849" s="256"/>
      <c r="R1849" s="281"/>
      <c r="S1849" s="220"/>
      <c r="T1849" s="220"/>
      <c r="U1849" s="220"/>
      <c r="V1849" s="220"/>
      <c r="W1849" s="220"/>
      <c r="X1849" s="220"/>
      <c r="Y1849" s="220"/>
      <c r="Z1849" s="220"/>
      <c r="AA1849" s="220"/>
      <c r="AB1849" s="220"/>
      <c r="AC1849" s="220"/>
      <c r="AD1849" s="220"/>
      <c r="AN1849">
        <f>IF(V1847="NA",1,0)</f>
        <v>0</v>
      </c>
      <c r="AX1849">
        <f>IF(Y1847="NA",1,0)</f>
        <v>0</v>
      </c>
      <c r="BH1849">
        <f>IF(AB1847="NA",1,0)</f>
        <v>0</v>
      </c>
      <c r="BR1849">
        <f>IF(G2019="NA",1,0)</f>
        <v>0</v>
      </c>
      <c r="CB1849">
        <f>IF(J2019="NA",1,0)</f>
        <v>0</v>
      </c>
      <c r="CL1849">
        <f>IF(M2019="NA",1,0)</f>
        <v>0</v>
      </c>
      <c r="CV1849">
        <f>IF(P2019="NA",1,0)</f>
        <v>0</v>
      </c>
      <c r="DF1849">
        <f>IF(S2019="NA",1,0)</f>
        <v>0</v>
      </c>
      <c r="DP1849">
        <f>IF(V2019="NA",1,0)</f>
        <v>0</v>
      </c>
      <c r="DZ1849">
        <f>IF(Y2019="NA",1,0)</f>
        <v>0</v>
      </c>
      <c r="EJ1849">
        <f>IF(AB2019="NA",1,0)</f>
        <v>0</v>
      </c>
      <c r="ET1849">
        <f>IF(T1847="NA",1,0)</f>
        <v>0</v>
      </c>
      <c r="FD1849">
        <f>IF(U1847="NA",1,0)</f>
        <v>0</v>
      </c>
      <c r="FN1849">
        <f>IF(S1847="NA",1,0)</f>
        <v>0</v>
      </c>
    </row>
    <row r="1850" spans="1:171" ht="24" customHeight="1">
      <c r="A1850" s="71"/>
      <c r="B1850" s="40"/>
      <c r="C1850" s="355"/>
      <c r="D1850" s="280"/>
      <c r="E1850" s="256"/>
      <c r="F1850" s="281"/>
      <c r="G1850" s="350" t="s">
        <v>604</v>
      </c>
      <c r="H1850" s="267"/>
      <c r="I1850" s="93"/>
      <c r="J1850" s="365" t="s">
        <v>605</v>
      </c>
      <c r="K1850" s="256"/>
      <c r="L1850" s="256"/>
      <c r="M1850" s="256"/>
      <c r="N1850" s="256"/>
      <c r="O1850" s="256"/>
      <c r="P1850" s="256"/>
      <c r="Q1850" s="256"/>
      <c r="R1850" s="281"/>
      <c r="S1850" s="220"/>
      <c r="T1850" s="220"/>
      <c r="U1850" s="220"/>
      <c r="V1850" s="220"/>
      <c r="W1850" s="220"/>
      <c r="X1850" s="220"/>
      <c r="Y1850" s="220"/>
      <c r="Z1850" s="220"/>
      <c r="AA1850" s="220"/>
      <c r="AB1850" s="220"/>
      <c r="AC1850" s="220"/>
      <c r="AD1850" s="220"/>
      <c r="AN1850">
        <f>IF(V1847="NA",1,0)</f>
        <v>0</v>
      </c>
      <c r="AX1850">
        <f>IF(Y1847="NA",1,0)</f>
        <v>0</v>
      </c>
      <c r="BH1850">
        <f>IF(AB1847="NA",1,0)</f>
        <v>0</v>
      </c>
      <c r="BR1850">
        <f>IF(G2019="NA",1,0)</f>
        <v>0</v>
      </c>
      <c r="CB1850">
        <f>IF(J2019="NA",1,0)</f>
        <v>0</v>
      </c>
      <c r="CL1850">
        <f>IF(M2019="NA",1,0)</f>
        <v>0</v>
      </c>
      <c r="CV1850">
        <f>IF(P2019="NA",1,0)</f>
        <v>0</v>
      </c>
      <c r="DF1850">
        <f>IF(S2019="NA",1,0)</f>
        <v>0</v>
      </c>
      <c r="DP1850">
        <f>IF(V2019="NA",1,0)</f>
        <v>0</v>
      </c>
      <c r="DZ1850">
        <f>IF(Y2019="NA",1,0)</f>
        <v>0</v>
      </c>
      <c r="EJ1850">
        <f>IF(AB2019="NA",1,0)</f>
        <v>0</v>
      </c>
      <c r="ET1850">
        <f>IF(T1847="NA",1,0)</f>
        <v>0</v>
      </c>
      <c r="FD1850">
        <f>IF(U1847="NA",1,0)</f>
        <v>0</v>
      </c>
      <c r="FN1850">
        <f>IF(S1847="NA",1,0)</f>
        <v>0</v>
      </c>
    </row>
    <row r="1851" spans="1:171" ht="15" customHeight="1">
      <c r="A1851" s="71"/>
      <c r="B1851" s="40"/>
      <c r="C1851" s="355"/>
      <c r="D1851" s="280"/>
      <c r="E1851" s="256"/>
      <c r="F1851" s="281"/>
      <c r="G1851" s="350" t="s">
        <v>606</v>
      </c>
      <c r="H1851" s="267"/>
      <c r="I1851" s="93"/>
      <c r="J1851" s="365" t="s">
        <v>607</v>
      </c>
      <c r="K1851" s="256"/>
      <c r="L1851" s="256"/>
      <c r="M1851" s="256"/>
      <c r="N1851" s="256"/>
      <c r="O1851" s="256"/>
      <c r="P1851" s="256"/>
      <c r="Q1851" s="256"/>
      <c r="R1851" s="281"/>
      <c r="S1851" s="220"/>
      <c r="T1851" s="220"/>
      <c r="U1851" s="220"/>
      <c r="V1851" s="220"/>
      <c r="W1851" s="220"/>
      <c r="X1851" s="220"/>
      <c r="Y1851" s="220"/>
      <c r="Z1851" s="220"/>
      <c r="AA1851" s="220"/>
      <c r="AB1851" s="220"/>
      <c r="AC1851" s="220"/>
      <c r="AD1851" s="220"/>
      <c r="AN1851">
        <f>IF(V1847="NA",1,0)</f>
        <v>0</v>
      </c>
      <c r="AO1851" t="e">
        <f>IF(V1851/V1847&gt;0.25,1,0)</f>
        <v>#DIV/0!</v>
      </c>
      <c r="AX1851">
        <f>IF(Y1847="NA",1,0)</f>
        <v>0</v>
      </c>
      <c r="AY1851" t="e">
        <f>IF(Y1851/Y1847&gt;0.25,1,0)</f>
        <v>#DIV/0!</v>
      </c>
      <c r="BH1851">
        <f>IF(AB1847="NA",1,0)</f>
        <v>0</v>
      </c>
      <c r="BI1851" t="e">
        <f>IF(AB1851/AB1847&gt;0.25,1,0)</f>
        <v>#DIV/0!</v>
      </c>
      <c r="BR1851">
        <f>IF(G2019="NA",1,0)</f>
        <v>0</v>
      </c>
      <c r="BS1851" t="e">
        <f>IF(G2023/G2019&gt;0.25,1,0)</f>
        <v>#DIV/0!</v>
      </c>
      <c r="CB1851">
        <f>IF(J2019="NA",1,0)</f>
        <v>0</v>
      </c>
      <c r="CC1851" t="e">
        <f>IF(J2023/J2019&gt;0.25,1,0)</f>
        <v>#DIV/0!</v>
      </c>
      <c r="CL1851">
        <f>IF(M2019="NA",1,0)</f>
        <v>0</v>
      </c>
      <c r="CM1851" t="e">
        <f>IF(M2023/M2019&gt;0.25,1,0)</f>
        <v>#DIV/0!</v>
      </c>
      <c r="CV1851">
        <f>IF(P2019="NA",1,0)</f>
        <v>0</v>
      </c>
      <c r="CW1851" t="e">
        <f>IF(P2023/P2019&gt;0.25,1,0)</f>
        <v>#DIV/0!</v>
      </c>
      <c r="DF1851">
        <f>IF(S2019="NA",1,0)</f>
        <v>0</v>
      </c>
      <c r="DG1851" t="e">
        <f>IF(S2023/S2019&gt;0.25,1,0)</f>
        <v>#DIV/0!</v>
      </c>
      <c r="DP1851">
        <f>IF(V2019="NA",1,0)</f>
        <v>0</v>
      </c>
      <c r="DQ1851" t="e">
        <f>IF(V2023/V2019&gt;0.25,1,0)</f>
        <v>#DIV/0!</v>
      </c>
      <c r="DZ1851">
        <f>IF(Y2019="NA",1,0)</f>
        <v>0</v>
      </c>
      <c r="EA1851" t="e">
        <f>IF(Y2023/Y2019&gt;0.25,1,0)</f>
        <v>#DIV/0!</v>
      </c>
      <c r="EJ1851">
        <f>IF(AB2019="NA",1,0)</f>
        <v>0</v>
      </c>
      <c r="EK1851" t="e">
        <f>IF(AB2023/AB2019&gt;0.25,1,0)</f>
        <v>#DIV/0!</v>
      </c>
      <c r="ET1851">
        <f>IF(T1847="NA",1,0)</f>
        <v>0</v>
      </c>
      <c r="EU1851" t="e">
        <f>IF(T1851/T1847&gt;0.25,1,0)</f>
        <v>#DIV/0!</v>
      </c>
      <c r="FD1851">
        <f>IF(U1847="NA",1,0)</f>
        <v>0</v>
      </c>
      <c r="FE1851" t="e">
        <f>IF(U1851/U1847&gt;0.25,1,0)</f>
        <v>#DIV/0!</v>
      </c>
      <c r="FN1851">
        <f>IF(S1847="NA",1,0)</f>
        <v>0</v>
      </c>
      <c r="FO1851" t="e">
        <f>IF(S1851/S1847&gt;0.25,1,0)</f>
        <v>#DIV/0!</v>
      </c>
    </row>
    <row r="1852" spans="1:171" ht="15" customHeight="1">
      <c r="A1852" s="71"/>
      <c r="B1852" s="40"/>
      <c r="C1852" s="355"/>
      <c r="D1852" s="280"/>
      <c r="E1852" s="256"/>
      <c r="F1852" s="281"/>
      <c r="G1852" s="350" t="s">
        <v>608</v>
      </c>
      <c r="H1852" s="267"/>
      <c r="I1852" s="94"/>
      <c r="J1852" s="401" t="s">
        <v>262</v>
      </c>
      <c r="K1852" s="272"/>
      <c r="L1852" s="272"/>
      <c r="M1852" s="272"/>
      <c r="N1852" s="272"/>
      <c r="O1852" s="272"/>
      <c r="P1852" s="272"/>
      <c r="Q1852" s="272"/>
      <c r="R1852" s="283"/>
      <c r="S1852" s="220"/>
      <c r="T1852" s="220"/>
      <c r="U1852" s="220"/>
      <c r="V1852" s="220"/>
      <c r="W1852" s="220"/>
      <c r="X1852" s="220"/>
      <c r="Y1852" s="220"/>
      <c r="Z1852" s="220"/>
      <c r="AA1852" s="220"/>
      <c r="AB1852" s="220"/>
      <c r="AC1852" s="220"/>
      <c r="AD1852" s="220"/>
      <c r="AN1852">
        <f>IF(V1847="NA",1,0)</f>
        <v>0</v>
      </c>
      <c r="AX1852">
        <f>IF(Y1847="NA",1,0)</f>
        <v>0</v>
      </c>
      <c r="BH1852">
        <f>IF(AB1847="NA",1,0)</f>
        <v>0</v>
      </c>
      <c r="BR1852">
        <f>IF(G2019="NA",1,0)</f>
        <v>0</v>
      </c>
      <c r="CB1852">
        <f>IF(J2019="NA",1,0)</f>
        <v>0</v>
      </c>
      <c r="CL1852">
        <f>IF(M2019="NA",1,0)</f>
        <v>0</v>
      </c>
      <c r="CV1852">
        <f>IF(P2019="NA",1,0)</f>
        <v>0</v>
      </c>
      <c r="DF1852">
        <f>IF(S2019="NA",1,0)</f>
        <v>0</v>
      </c>
      <c r="DP1852">
        <f>IF(V2019="NA",1,0)</f>
        <v>0</v>
      </c>
      <c r="DZ1852">
        <f>IF(Y2019="NA",1,0)</f>
        <v>0</v>
      </c>
      <c r="EJ1852">
        <f>IF(AB2019="NA",1,0)</f>
        <v>0</v>
      </c>
      <c r="ET1852">
        <f>IF(T1847="NA",1,0)</f>
        <v>0</v>
      </c>
      <c r="FD1852">
        <f>IF(U1847="NA",1,0)</f>
        <v>0</v>
      </c>
      <c r="FN1852">
        <f>IF(S1847="NA",1,0)</f>
        <v>0</v>
      </c>
    </row>
    <row r="1853" spans="1:171" ht="24" customHeight="1">
      <c r="A1853" s="71"/>
      <c r="B1853" s="40"/>
      <c r="C1853" s="355"/>
      <c r="D1853" s="280"/>
      <c r="E1853" s="256"/>
      <c r="F1853" s="281"/>
      <c r="G1853" s="361" t="s">
        <v>609</v>
      </c>
      <c r="H1853" s="267"/>
      <c r="I1853" s="362" t="s">
        <v>610</v>
      </c>
      <c r="J1853" s="266"/>
      <c r="K1853" s="266"/>
      <c r="L1853" s="266"/>
      <c r="M1853" s="266"/>
      <c r="N1853" s="266"/>
      <c r="O1853" s="266"/>
      <c r="P1853" s="266"/>
      <c r="Q1853" s="266"/>
      <c r="R1853" s="267"/>
      <c r="S1853" s="220"/>
      <c r="T1853" s="220"/>
      <c r="U1853" s="220"/>
      <c r="V1853" s="220"/>
      <c r="W1853" s="220"/>
      <c r="X1853" s="220"/>
      <c r="Y1853" s="220"/>
      <c r="Z1853" s="220"/>
      <c r="AA1853" s="220"/>
      <c r="AB1853" s="220"/>
      <c r="AC1853" s="220"/>
      <c r="AD1853" s="220"/>
    </row>
    <row r="1854" spans="1:171" ht="15" customHeight="1">
      <c r="A1854" s="71"/>
      <c r="B1854" s="40"/>
      <c r="C1854" s="355"/>
      <c r="D1854" s="280"/>
      <c r="E1854" s="256"/>
      <c r="F1854" s="281"/>
      <c r="G1854" s="361" t="s">
        <v>611</v>
      </c>
      <c r="H1854" s="267"/>
      <c r="I1854" s="362" t="s">
        <v>612</v>
      </c>
      <c r="J1854" s="266"/>
      <c r="K1854" s="266"/>
      <c r="L1854" s="266"/>
      <c r="M1854" s="266"/>
      <c r="N1854" s="266"/>
      <c r="O1854" s="266"/>
      <c r="P1854" s="266"/>
      <c r="Q1854" s="266"/>
      <c r="R1854" s="267"/>
      <c r="S1854" s="220"/>
      <c r="T1854" s="220"/>
      <c r="U1854" s="220"/>
      <c r="V1854" s="220"/>
      <c r="W1854" s="220"/>
      <c r="X1854" s="220"/>
      <c r="Y1854" s="220"/>
      <c r="Z1854" s="220"/>
      <c r="AA1854" s="220"/>
      <c r="AB1854" s="220"/>
      <c r="AC1854" s="220"/>
      <c r="AD1854" s="220"/>
    </row>
    <row r="1855" spans="1:171" ht="15" customHeight="1">
      <c r="A1855" s="71"/>
      <c r="B1855" s="40"/>
      <c r="C1855" s="355"/>
      <c r="D1855" s="280"/>
      <c r="E1855" s="256"/>
      <c r="F1855" s="281"/>
      <c r="G1855" s="361" t="s">
        <v>613</v>
      </c>
      <c r="H1855" s="267"/>
      <c r="I1855" s="362" t="s">
        <v>614</v>
      </c>
      <c r="J1855" s="266"/>
      <c r="K1855" s="266"/>
      <c r="L1855" s="266"/>
      <c r="M1855" s="266"/>
      <c r="N1855" s="266"/>
      <c r="O1855" s="266"/>
      <c r="P1855" s="266"/>
      <c r="Q1855" s="266"/>
      <c r="R1855" s="267"/>
      <c r="S1855" s="220"/>
      <c r="T1855" s="220"/>
      <c r="U1855" s="220"/>
      <c r="V1855" s="220"/>
      <c r="W1855" s="220"/>
      <c r="X1855" s="220"/>
      <c r="Y1855" s="220"/>
      <c r="Z1855" s="220"/>
      <c r="AA1855" s="220"/>
      <c r="AB1855" s="220"/>
      <c r="AC1855" s="220"/>
      <c r="AD1855" s="220"/>
    </row>
    <row r="1856" spans="1:171" ht="15" customHeight="1">
      <c r="A1856" s="71"/>
      <c r="B1856" s="40"/>
      <c r="C1856" s="355"/>
      <c r="D1856" s="280"/>
      <c r="E1856" s="256"/>
      <c r="F1856" s="281"/>
      <c r="G1856" s="361" t="s">
        <v>615</v>
      </c>
      <c r="H1856" s="267"/>
      <c r="I1856" s="362" t="s">
        <v>616</v>
      </c>
      <c r="J1856" s="266"/>
      <c r="K1856" s="266"/>
      <c r="L1856" s="266"/>
      <c r="M1856" s="266"/>
      <c r="N1856" s="266"/>
      <c r="O1856" s="266"/>
      <c r="P1856" s="266"/>
      <c r="Q1856" s="266"/>
      <c r="R1856" s="267"/>
      <c r="S1856" s="220"/>
      <c r="T1856" s="220"/>
      <c r="U1856" s="220"/>
      <c r="V1856" s="220"/>
      <c r="W1856" s="220"/>
      <c r="X1856" s="220"/>
      <c r="Y1856" s="220"/>
      <c r="Z1856" s="220"/>
      <c r="AA1856" s="220"/>
      <c r="AB1856" s="220"/>
      <c r="AC1856" s="220"/>
      <c r="AD1856" s="220"/>
    </row>
    <row r="1857" spans="1:171" ht="24" customHeight="1">
      <c r="A1857" s="71"/>
      <c r="B1857" s="40"/>
      <c r="C1857" s="368" t="s">
        <v>617</v>
      </c>
      <c r="D1857" s="368" t="s">
        <v>618</v>
      </c>
      <c r="E1857" s="278"/>
      <c r="F1857" s="279"/>
      <c r="G1857" s="361" t="s">
        <v>619</v>
      </c>
      <c r="H1857" s="267"/>
      <c r="I1857" s="362" t="s">
        <v>620</v>
      </c>
      <c r="J1857" s="266"/>
      <c r="K1857" s="266"/>
      <c r="L1857" s="266"/>
      <c r="M1857" s="266"/>
      <c r="N1857" s="266"/>
      <c r="O1857" s="266"/>
      <c r="P1857" s="266"/>
      <c r="Q1857" s="266"/>
      <c r="R1857" s="267"/>
      <c r="S1857" s="220"/>
      <c r="T1857" s="220"/>
      <c r="U1857" s="220"/>
      <c r="V1857" s="220"/>
      <c r="W1857" s="220"/>
      <c r="X1857" s="220"/>
      <c r="Y1857" s="220"/>
      <c r="Z1857" s="220"/>
      <c r="AA1857" s="220"/>
      <c r="AB1857" s="220"/>
      <c r="AC1857" s="220"/>
      <c r="AD1857" s="220"/>
      <c r="AM1857">
        <f>IF(OR(V1857=SUM(V1858:V1863),AND(V1857="NA",SUM(V1858:V1863)=0),AND(V1857="NS",SUM(V1858:V1863)=0)),IF(AND(V1857="NA",SUM(V1858:V1863)=0),"NA",0),1)</f>
        <v>0</v>
      </c>
      <c r="AW1857">
        <f>IF(OR(Y1857=SUM(Y1858:Y1863),AND(Y1857="NA",SUM(Y1858:Y1863)=0),AND(Y1857="NS",SUM(Y1858:Y1863)=0)),IF(AND(Y1857="NA",SUM(Y1858:Y1863)=0),"NA",0),1)</f>
        <v>0</v>
      </c>
      <c r="BG1857">
        <f>IF(OR(AB1857=SUM(AB1858:AB1863),AND(AB1857="NA",SUM(AB1858:AB1863)=0),AND(AB1857="NS",SUM(AB1858:AB1863)=0)),IF(AND(AB1857="NA",SUM(AB1858:AB1863)=0),"NA",0),1)</f>
        <v>0</v>
      </c>
      <c r="BQ1857">
        <f>IF(OR(G2029=SUM(G2030:G2035),AND(G2029="NA",SUM(G2030:G2035)=0),AND(G2029="NS",SUM(G2030:G2035)=0)),IF(AND(G2029="NA",SUM(G2030:G2035)=0),"NA",0),1)</f>
        <v>0</v>
      </c>
      <c r="CA1857">
        <f>IF(OR(J2029=SUM(J2030:J2035),AND(J2029="NA",SUM(J2030:J2035)=0),AND(J2029="NS",SUM(J2030:J2035)=0)),IF(AND(J2029="NA",SUM(J2030:J2035)=0),"NA",0),1)</f>
        <v>0</v>
      </c>
      <c r="CK1857">
        <f>IF(OR(M2029=SUM(M2030:M2035),AND(M2029="NA",SUM(M2030:M2035)=0),AND(M2029="NS",SUM(M2030:M2035)=0)),IF(AND(M2029="NA",SUM(M2030:M2035)=0),"NA",0),1)</f>
        <v>0</v>
      </c>
      <c r="CU1857">
        <f>IF(OR(P2029=SUM(P2030:P2035),AND(P2029="NA",SUM(P2030:P2035)=0),AND(P2029="NS",SUM(P2030:P2035)=0)),IF(AND(P2029="NA",SUM(P2030:P2035)=0),"NA",0),1)</f>
        <v>0</v>
      </c>
      <c r="DE1857">
        <f>IF(OR(S2029=SUM(S2030:S2035),AND(S2029="NA",SUM(S2030:S2035)=0),AND(S2029="NS",SUM(S2030:S2035)=0)),IF(AND(S2029="NA",SUM(S2030:S2035)=0),"NA",0),1)</f>
        <v>0</v>
      </c>
      <c r="DO1857">
        <f>IF(OR(V2029=SUM(V2030:V2035),AND(V2029="NA",SUM(V2030:V2035)=0),AND(V2029="NS",SUM(V2030:V2035)=0)),IF(AND(V2029="NA",SUM(V2030:V2035)=0),"NA",0),1)</f>
        <v>0</v>
      </c>
      <c r="DY1857">
        <f>IF(OR(Y2029=SUM(Y2030:Y2035),AND(Y2029="NA",SUM(Y2030:Y2035)=0),AND(Y2029="NS",SUM(Y2030:Y2035)=0)),IF(AND(Y2029="NA",SUM(Y2030:Y2035)=0),"NA",0),1)</f>
        <v>0</v>
      </c>
      <c r="EI1857">
        <f>IF(OR(AB2029=SUM(AB2030:AB2035),AND(AB2029="NA",SUM(AB2030:AB2035)=0),AND(AB2029="NS",SUM(AB2030:AB2035)=0)),IF(AND(AB2029="NA",SUM(AB2030:AB2035)=0),"NA",0),1)</f>
        <v>0</v>
      </c>
      <c r="ES1857">
        <f>IF(OR(T1857=SUM(T1858:T1863),AND(T1857="NA",SUM(T1858:T1863)=0),AND(T1857="NS",SUM(T1858:T1863)=0)),IF(AND(T1857="NA",SUM(T1858:T1863)=0),"NA",0),1)</f>
        <v>0</v>
      </c>
      <c r="FC1857">
        <f>IF(OR(U1857=SUM(U1858:U1863),AND(U1857="NA",SUM(U1858:U1863)=0),AND(U1857="NS",SUM(U1858:U1863)=0)),IF(AND(U1857="NA",SUM(U1858:U1863)=0),"NA",0),1)</f>
        <v>0</v>
      </c>
      <c r="FM1857">
        <f>IF(OR(S1857=SUM(S1858:S1863),AND(S1857="NA",SUM(S1858:S1863)=0),AND(S1857="NS",SUM(S1858:S1863)=0)),IF(AND(S1857="NA",SUM(S1858:S1863)=0),"NA",0),1)</f>
        <v>0</v>
      </c>
    </row>
    <row r="1858" spans="1:171" ht="15" customHeight="1">
      <c r="A1858" s="71"/>
      <c r="B1858" s="40"/>
      <c r="C1858" s="355"/>
      <c r="D1858" s="280"/>
      <c r="E1858" s="256"/>
      <c r="F1858" s="281"/>
      <c r="G1858" s="350" t="s">
        <v>621</v>
      </c>
      <c r="H1858" s="267"/>
      <c r="I1858" s="93"/>
      <c r="J1858" s="365" t="s">
        <v>622</v>
      </c>
      <c r="K1858" s="256"/>
      <c r="L1858" s="256"/>
      <c r="M1858" s="256"/>
      <c r="N1858" s="256"/>
      <c r="O1858" s="256"/>
      <c r="P1858" s="256"/>
      <c r="Q1858" s="256"/>
      <c r="R1858" s="281"/>
      <c r="S1858" s="220"/>
      <c r="T1858" s="220"/>
      <c r="U1858" s="220"/>
      <c r="V1858" s="220"/>
      <c r="W1858" s="220"/>
      <c r="X1858" s="220"/>
      <c r="Y1858" s="220"/>
      <c r="Z1858" s="220"/>
      <c r="AA1858" s="220"/>
      <c r="AB1858" s="220"/>
      <c r="AC1858" s="220"/>
      <c r="AD1858" s="220"/>
      <c r="AN1858">
        <f>IF(V1857="NA",1,0)</f>
        <v>0</v>
      </c>
      <c r="AX1858">
        <f>IF(Y1857="NA",1,0)</f>
        <v>0</v>
      </c>
      <c r="BH1858">
        <f>IF(AB1857="NA",1,0)</f>
        <v>0</v>
      </c>
      <c r="BR1858">
        <f>IF(G2029="NA",1,0)</f>
        <v>0</v>
      </c>
      <c r="CB1858">
        <f>IF(J2029="NA",1,0)</f>
        <v>0</v>
      </c>
      <c r="CL1858">
        <f>IF(M2029="NA",1,0)</f>
        <v>0</v>
      </c>
      <c r="CV1858">
        <f>IF(P2029="NA",1,0)</f>
        <v>0</v>
      </c>
      <c r="DF1858">
        <f>IF(S2029="NA",1,0)</f>
        <v>0</v>
      </c>
      <c r="DP1858">
        <f>IF(V2029="NA",1,0)</f>
        <v>0</v>
      </c>
      <c r="DZ1858">
        <f>IF(Y2029="NA",1,0)</f>
        <v>0</v>
      </c>
      <c r="EJ1858">
        <f>IF(AB2029="NA",1,0)</f>
        <v>0</v>
      </c>
      <c r="ET1858">
        <f>IF(T1857="NA",1,0)</f>
        <v>0</v>
      </c>
      <c r="FD1858">
        <f>IF(U1857="NA",1,0)</f>
        <v>0</v>
      </c>
      <c r="FN1858">
        <f>IF(S1857="NA",1,0)</f>
        <v>0</v>
      </c>
    </row>
    <row r="1859" spans="1:171" ht="24" customHeight="1">
      <c r="A1859" s="71"/>
      <c r="B1859" s="40"/>
      <c r="C1859" s="355"/>
      <c r="D1859" s="280"/>
      <c r="E1859" s="256"/>
      <c r="F1859" s="281"/>
      <c r="G1859" s="350" t="s">
        <v>623</v>
      </c>
      <c r="H1859" s="267"/>
      <c r="I1859" s="93"/>
      <c r="J1859" s="365" t="s">
        <v>624</v>
      </c>
      <c r="K1859" s="256"/>
      <c r="L1859" s="256"/>
      <c r="M1859" s="256"/>
      <c r="N1859" s="256"/>
      <c r="O1859" s="256"/>
      <c r="P1859" s="256"/>
      <c r="Q1859" s="256"/>
      <c r="R1859" s="281"/>
      <c r="S1859" s="220"/>
      <c r="T1859" s="220"/>
      <c r="U1859" s="220"/>
      <c r="V1859" s="220"/>
      <c r="W1859" s="220"/>
      <c r="X1859" s="220"/>
      <c r="Y1859" s="220"/>
      <c r="Z1859" s="220"/>
      <c r="AA1859" s="220"/>
      <c r="AB1859" s="220"/>
      <c r="AC1859" s="220"/>
      <c r="AD1859" s="220"/>
      <c r="AN1859">
        <f>IF(V1857="NA",1,0)</f>
        <v>0</v>
      </c>
      <c r="AX1859">
        <f>IF(Y1857="NA",1,0)</f>
        <v>0</v>
      </c>
      <c r="BH1859">
        <f>IF(AB1857="NA",1,0)</f>
        <v>0</v>
      </c>
      <c r="BR1859">
        <f>IF(G2029="NA",1,0)</f>
        <v>0</v>
      </c>
      <c r="CB1859">
        <f>IF(J2029="NA",1,0)</f>
        <v>0</v>
      </c>
      <c r="CL1859">
        <f>IF(M2029="NA",1,0)</f>
        <v>0</v>
      </c>
      <c r="CV1859">
        <f>IF(P2029="NA",1,0)</f>
        <v>0</v>
      </c>
      <c r="DF1859">
        <f>IF(S2029="NA",1,0)</f>
        <v>0</v>
      </c>
      <c r="DP1859">
        <f>IF(V2029="NA",1,0)</f>
        <v>0</v>
      </c>
      <c r="DZ1859">
        <f>IF(Y2029="NA",1,0)</f>
        <v>0</v>
      </c>
      <c r="EJ1859">
        <f>IF(AB2029="NA",1,0)</f>
        <v>0</v>
      </c>
      <c r="ET1859">
        <f>IF(T1857="NA",1,0)</f>
        <v>0</v>
      </c>
      <c r="FD1859">
        <f>IF(U1857="NA",1,0)</f>
        <v>0</v>
      </c>
      <c r="FN1859">
        <f>IF(S1857="NA",1,0)</f>
        <v>0</v>
      </c>
    </row>
    <row r="1860" spans="1:171" ht="15" customHeight="1">
      <c r="A1860" s="71"/>
      <c r="B1860" s="40"/>
      <c r="C1860" s="355"/>
      <c r="D1860" s="280"/>
      <c r="E1860" s="256"/>
      <c r="F1860" s="281"/>
      <c r="G1860" s="350" t="s">
        <v>625</v>
      </c>
      <c r="H1860" s="267"/>
      <c r="I1860" s="93"/>
      <c r="J1860" s="365" t="s">
        <v>626</v>
      </c>
      <c r="K1860" s="256"/>
      <c r="L1860" s="256"/>
      <c r="M1860" s="256"/>
      <c r="N1860" s="256"/>
      <c r="O1860" s="256"/>
      <c r="P1860" s="256"/>
      <c r="Q1860" s="256"/>
      <c r="R1860" s="281"/>
      <c r="S1860" s="220"/>
      <c r="T1860" s="220"/>
      <c r="U1860" s="220"/>
      <c r="V1860" s="220"/>
      <c r="W1860" s="220"/>
      <c r="X1860" s="220"/>
      <c r="Y1860" s="220"/>
      <c r="Z1860" s="220"/>
      <c r="AA1860" s="220"/>
      <c r="AB1860" s="220"/>
      <c r="AC1860" s="220"/>
      <c r="AD1860" s="220"/>
      <c r="AN1860">
        <f>IF(V1857="NA",1,0)</f>
        <v>0</v>
      </c>
      <c r="AX1860">
        <f>IF(Y1857="NA",1,0)</f>
        <v>0</v>
      </c>
      <c r="BH1860">
        <f>IF(AB1857="NA",1,0)</f>
        <v>0</v>
      </c>
      <c r="BR1860">
        <f>IF(G2029="NA",1,0)</f>
        <v>0</v>
      </c>
      <c r="CB1860">
        <f>IF(J2029="NA",1,0)</f>
        <v>0</v>
      </c>
      <c r="CL1860">
        <f>IF(M2029="NA",1,0)</f>
        <v>0</v>
      </c>
      <c r="CV1860">
        <f>IF(P2029="NA",1,0)</f>
        <v>0</v>
      </c>
      <c r="DF1860">
        <f>IF(S2029="NA",1,0)</f>
        <v>0</v>
      </c>
      <c r="DP1860">
        <f>IF(V2029="NA",1,0)</f>
        <v>0</v>
      </c>
      <c r="DZ1860">
        <f>IF(Y2029="NA",1,0)</f>
        <v>0</v>
      </c>
      <c r="EJ1860">
        <f>IF(AB2029="NA",1,0)</f>
        <v>0</v>
      </c>
      <c r="ET1860">
        <f>IF(T1857="NA",1,0)</f>
        <v>0</v>
      </c>
      <c r="FD1860">
        <f>IF(U1857="NA",1,0)</f>
        <v>0</v>
      </c>
      <c r="FN1860">
        <f>IF(S1857="NA",1,0)</f>
        <v>0</v>
      </c>
    </row>
    <row r="1861" spans="1:171" ht="15" customHeight="1">
      <c r="A1861" s="71"/>
      <c r="B1861" s="40"/>
      <c r="C1861" s="355"/>
      <c r="D1861" s="280"/>
      <c r="E1861" s="256"/>
      <c r="F1861" s="281"/>
      <c r="G1861" s="350" t="s">
        <v>627</v>
      </c>
      <c r="H1861" s="267"/>
      <c r="I1861" s="93"/>
      <c r="J1861" s="365" t="s">
        <v>628</v>
      </c>
      <c r="K1861" s="256"/>
      <c r="L1861" s="256"/>
      <c r="M1861" s="256"/>
      <c r="N1861" s="256"/>
      <c r="O1861" s="256"/>
      <c r="P1861" s="256"/>
      <c r="Q1861" s="256"/>
      <c r="R1861" s="281"/>
      <c r="S1861" s="220"/>
      <c r="T1861" s="220"/>
      <c r="U1861" s="220"/>
      <c r="V1861" s="220"/>
      <c r="W1861" s="220"/>
      <c r="X1861" s="220"/>
      <c r="Y1861" s="220"/>
      <c r="Z1861" s="220"/>
      <c r="AA1861" s="220"/>
      <c r="AB1861" s="220"/>
      <c r="AC1861" s="220"/>
      <c r="AD1861" s="220"/>
      <c r="AN1861">
        <f>IF(V1857="NA",1,0)</f>
        <v>0</v>
      </c>
      <c r="AX1861">
        <f>IF(Y1857="NA",1,0)</f>
        <v>0</v>
      </c>
      <c r="BH1861">
        <f>IF(AB1857="NA",1,0)</f>
        <v>0</v>
      </c>
      <c r="BR1861">
        <f>IF(G2029="NA",1,0)</f>
        <v>0</v>
      </c>
      <c r="CB1861">
        <f>IF(J2029="NA",1,0)</f>
        <v>0</v>
      </c>
      <c r="CL1861">
        <f>IF(M2029="NA",1,0)</f>
        <v>0</v>
      </c>
      <c r="CV1861">
        <f>IF(P2029="NA",1,0)</f>
        <v>0</v>
      </c>
      <c r="DF1861">
        <f>IF(S2029="NA",1,0)</f>
        <v>0</v>
      </c>
      <c r="DP1861">
        <f>IF(V2029="NA",1,0)</f>
        <v>0</v>
      </c>
      <c r="DZ1861">
        <f>IF(Y2029="NA",1,0)</f>
        <v>0</v>
      </c>
      <c r="EJ1861">
        <f>IF(AB2029="NA",1,0)</f>
        <v>0</v>
      </c>
      <c r="ET1861">
        <f>IF(T1857="NA",1,0)</f>
        <v>0</v>
      </c>
      <c r="FD1861">
        <f>IF(U1857="NA",1,0)</f>
        <v>0</v>
      </c>
      <c r="FN1861">
        <f>IF(S1857="NA",1,0)</f>
        <v>0</v>
      </c>
    </row>
    <row r="1862" spans="1:171" ht="24" customHeight="1">
      <c r="A1862" s="71"/>
      <c r="B1862" s="40"/>
      <c r="C1862" s="355"/>
      <c r="D1862" s="280"/>
      <c r="E1862" s="256"/>
      <c r="F1862" s="281"/>
      <c r="G1862" s="350" t="s">
        <v>629</v>
      </c>
      <c r="H1862" s="267"/>
      <c r="I1862" s="93"/>
      <c r="J1862" s="365" t="s">
        <v>630</v>
      </c>
      <c r="K1862" s="256"/>
      <c r="L1862" s="256"/>
      <c r="M1862" s="256"/>
      <c r="N1862" s="256"/>
      <c r="O1862" s="256"/>
      <c r="P1862" s="256"/>
      <c r="Q1862" s="256"/>
      <c r="R1862" s="281"/>
      <c r="S1862" s="220"/>
      <c r="T1862" s="220"/>
      <c r="U1862" s="220"/>
      <c r="V1862" s="220"/>
      <c r="W1862" s="220"/>
      <c r="X1862" s="220"/>
      <c r="Y1862" s="220"/>
      <c r="Z1862" s="220"/>
      <c r="AA1862" s="220"/>
      <c r="AB1862" s="220"/>
      <c r="AC1862" s="220"/>
      <c r="AD1862" s="220"/>
      <c r="AN1862">
        <f>IF(V1857="NA",1,0)</f>
        <v>0</v>
      </c>
      <c r="AO1862" t="e">
        <f>IF(V1862/V1857&gt;0.25,1,0)</f>
        <v>#DIV/0!</v>
      </c>
      <c r="AX1862">
        <f>IF(Y1857="NA",1,0)</f>
        <v>0</v>
      </c>
      <c r="AY1862" t="e">
        <f>IF(Y1862/Y1857&gt;0.25,1,0)</f>
        <v>#DIV/0!</v>
      </c>
      <c r="BH1862">
        <f>IF(AB1857="NA",1,0)</f>
        <v>0</v>
      </c>
      <c r="BI1862" t="e">
        <f>IF(AB1862/AB1857&gt;0.25,1,0)</f>
        <v>#DIV/0!</v>
      </c>
      <c r="BR1862">
        <f>IF(G2029="NA",1,0)</f>
        <v>0</v>
      </c>
      <c r="BS1862" t="e">
        <f>IF(G2034/G2029&gt;0.25,1,0)</f>
        <v>#DIV/0!</v>
      </c>
      <c r="CB1862">
        <f>IF(J2029="NA",1,0)</f>
        <v>0</v>
      </c>
      <c r="CC1862" t="e">
        <f>IF(J2034/J2029&gt;0.25,1,0)</f>
        <v>#DIV/0!</v>
      </c>
      <c r="CL1862">
        <f>IF(M2029="NA",1,0)</f>
        <v>0</v>
      </c>
      <c r="CM1862" t="e">
        <f>IF(M2034/M2029&gt;0.25,1,0)</f>
        <v>#DIV/0!</v>
      </c>
      <c r="CV1862">
        <f>IF(P2029="NA",1,0)</f>
        <v>0</v>
      </c>
      <c r="CW1862" t="e">
        <f>IF(P2034/P2029&gt;0.25,1,0)</f>
        <v>#DIV/0!</v>
      </c>
      <c r="DF1862">
        <f>IF(S2029="NA",1,0)</f>
        <v>0</v>
      </c>
      <c r="DG1862" t="e">
        <f>IF(S2034/S2029&gt;0.25,1,0)</f>
        <v>#DIV/0!</v>
      </c>
      <c r="DP1862">
        <f>IF(V2029="NA",1,0)</f>
        <v>0</v>
      </c>
      <c r="DQ1862" t="e">
        <f>IF(V2034/V2029&gt;0.25,1,0)</f>
        <v>#DIV/0!</v>
      </c>
      <c r="DZ1862">
        <f>IF(Y2029="NA",1,0)</f>
        <v>0</v>
      </c>
      <c r="EA1862" t="e">
        <f>IF(Y2034/Y2029&gt;0.25,1,0)</f>
        <v>#DIV/0!</v>
      </c>
      <c r="EJ1862">
        <f>IF(AB2029="NA",1,0)</f>
        <v>0</v>
      </c>
      <c r="EK1862" t="e">
        <f>IF(AB2034/AB2029&gt;0.25,1,0)</f>
        <v>#DIV/0!</v>
      </c>
      <c r="ET1862">
        <f>IF(T1857="NA",1,0)</f>
        <v>0</v>
      </c>
      <c r="EU1862" t="e">
        <f>IF(T1862/T1857&gt;0.25,1,0)</f>
        <v>#DIV/0!</v>
      </c>
      <c r="FD1862">
        <f>IF(U1857="NA",1,0)</f>
        <v>0</v>
      </c>
      <c r="FE1862" t="e">
        <f>IF(U1862/U1857&gt;0.25,1,0)</f>
        <v>#DIV/0!</v>
      </c>
      <c r="FN1862">
        <f>IF(S1857="NA",1,0)</f>
        <v>0</v>
      </c>
      <c r="FO1862" t="e">
        <f>IF(S1862/S1857&gt;0.25,1,0)</f>
        <v>#DIV/0!</v>
      </c>
    </row>
    <row r="1863" spans="1:171" ht="15" customHeight="1">
      <c r="A1863" s="71"/>
      <c r="B1863" s="40"/>
      <c r="C1863" s="355"/>
      <c r="D1863" s="280"/>
      <c r="E1863" s="256"/>
      <c r="F1863" s="281"/>
      <c r="G1863" s="350" t="s">
        <v>631</v>
      </c>
      <c r="H1863" s="267"/>
      <c r="I1863" s="94"/>
      <c r="J1863" s="401" t="s">
        <v>262</v>
      </c>
      <c r="K1863" s="272"/>
      <c r="L1863" s="272"/>
      <c r="M1863" s="272"/>
      <c r="N1863" s="272"/>
      <c r="O1863" s="272"/>
      <c r="P1863" s="272"/>
      <c r="Q1863" s="272"/>
      <c r="R1863" s="283"/>
      <c r="S1863" s="220"/>
      <c r="T1863" s="220"/>
      <c r="U1863" s="220"/>
      <c r="V1863" s="220"/>
      <c r="W1863" s="220"/>
      <c r="X1863" s="220"/>
      <c r="Y1863" s="220"/>
      <c r="Z1863" s="220"/>
      <c r="AA1863" s="220"/>
      <c r="AB1863" s="220"/>
      <c r="AC1863" s="220"/>
      <c r="AD1863" s="220"/>
      <c r="AN1863">
        <f>IF(V1857="NA",1,0)</f>
        <v>0</v>
      </c>
      <c r="AX1863">
        <f>IF(Y1857="NA",1,0)</f>
        <v>0</v>
      </c>
      <c r="BH1863">
        <f>IF(AB1857="NA",1,0)</f>
        <v>0</v>
      </c>
      <c r="BR1863">
        <f>IF(G2029="NA",1,0)</f>
        <v>0</v>
      </c>
      <c r="CB1863">
        <f>IF(J2029="NA",1,0)</f>
        <v>0</v>
      </c>
      <c r="CL1863">
        <f>IF(M2029="NA",1,0)</f>
        <v>0</v>
      </c>
      <c r="CV1863">
        <f>IF(P2029="NA",1,0)</f>
        <v>0</v>
      </c>
      <c r="DF1863">
        <f>IF(S2029="NA",1,0)</f>
        <v>0</v>
      </c>
      <c r="DP1863">
        <f>IF(V2029="NA",1,0)</f>
        <v>0</v>
      </c>
      <c r="DZ1863">
        <f>IF(Y2029="NA",1,0)</f>
        <v>0</v>
      </c>
      <c r="EJ1863">
        <f>IF(AB2029="NA",1,0)</f>
        <v>0</v>
      </c>
      <c r="ET1863">
        <f>IF(T1857="NA",1,0)</f>
        <v>0</v>
      </c>
      <c r="FD1863">
        <f>IF(U1857="NA",1,0)</f>
        <v>0</v>
      </c>
      <c r="FN1863">
        <f>IF(S1857="NA",1,0)</f>
        <v>0</v>
      </c>
    </row>
    <row r="1864" spans="1:171" ht="24" customHeight="1">
      <c r="A1864" s="71"/>
      <c r="B1864" s="40"/>
      <c r="C1864" s="355"/>
      <c r="D1864" s="280"/>
      <c r="E1864" s="256"/>
      <c r="F1864" s="281"/>
      <c r="G1864" s="361" t="s">
        <v>632</v>
      </c>
      <c r="H1864" s="267"/>
      <c r="I1864" s="362" t="s">
        <v>633</v>
      </c>
      <c r="J1864" s="266"/>
      <c r="K1864" s="266"/>
      <c r="L1864" s="266"/>
      <c r="M1864" s="266"/>
      <c r="N1864" s="266"/>
      <c r="O1864" s="266"/>
      <c r="P1864" s="266"/>
      <c r="Q1864" s="266"/>
      <c r="R1864" s="267"/>
      <c r="S1864" s="220"/>
      <c r="T1864" s="220"/>
      <c r="U1864" s="220"/>
      <c r="V1864" s="220"/>
      <c r="W1864" s="220"/>
      <c r="X1864" s="220"/>
      <c r="Y1864" s="220"/>
      <c r="Z1864" s="220"/>
      <c r="AA1864" s="220"/>
      <c r="AB1864" s="220"/>
      <c r="AC1864" s="220"/>
      <c r="AD1864" s="220"/>
      <c r="AM1864">
        <f>IF(OR(V1864=SUM(V1865:V1872),AND(V1864="NA",SUM(V1865:V1872)=0),AND(V1864="NS",SUM(V1865:V1872)=0)),IF(AND(V1864="NA",SUM(V1865:V1872)=0),"NA",0),1)</f>
        <v>0</v>
      </c>
      <c r="AW1864">
        <f>IF(OR(Y1864=SUM(Y1865:Y1872),AND(Y1864="NA",SUM(Y1865:Y1872)=0),AND(Y1864="NS",SUM(Y1865:Y1872)=0)),IF(AND(Y1864="NA",SUM(Y1865:Y1872)=0),"NA",0),1)</f>
        <v>0</v>
      </c>
      <c r="BG1864">
        <f>IF(OR(AB1864=SUM(AB1865:AB1872),AND(AB1864="NA",SUM(AB1865:AB1872)=0),AND(AB1864="NS",SUM(AB1865:AB1872)=0)),IF(AND(AB1864="NA",SUM(AB1865:AB1872)=0),"NA",0),1)</f>
        <v>0</v>
      </c>
      <c r="BQ1864">
        <f>IF(OR(G2036=SUM(G2037:G2044),AND(G2036="NA",SUM(G2037:G2044)=0),AND(G2036="NS",SUM(G2037:G2044)=0)),IF(AND(G2036="NA",SUM(G2037:G2044)=0),"NA",0),1)</f>
        <v>0</v>
      </c>
      <c r="CA1864">
        <f>IF(OR(J2036=SUM(J2037:J2044),AND(J2036="NA",SUM(J2037:J2044)=0),AND(J2036="NS",SUM(J2037:J2044)=0)),IF(AND(J2036="NA",SUM(J2037:J2044)=0),"NA",0),1)</f>
        <v>0</v>
      </c>
      <c r="CK1864">
        <f>IF(OR(M2036=SUM(M2037:M2044),AND(M2036="NA",SUM(M2037:M2044)=0),AND(M2036="NS",SUM(M2037:M2044)=0)),IF(AND(M2036="NA",SUM(M2037:M2044)=0),"NA",0),1)</f>
        <v>0</v>
      </c>
      <c r="CU1864">
        <f>IF(OR(P2036=SUM(P2037:P2044),AND(P2036="NA",SUM(P2037:P2044)=0),AND(P2036="NS",SUM(P2037:P2044)=0)),IF(AND(P2036="NA",SUM(P2037:P2044)=0),"NA",0),1)</f>
        <v>0</v>
      </c>
      <c r="DE1864">
        <f>IF(OR(S2036=SUM(S2037:S2044),AND(S2036="NA",SUM(S2037:S2044)=0),AND(S2036="NS",SUM(S2037:S2044)=0)),IF(AND(S2036="NA",SUM(S2037:S2044)=0),"NA",0),1)</f>
        <v>0</v>
      </c>
      <c r="DO1864">
        <f>IF(OR(V2036=SUM(V2037:V2044),AND(V2036="NA",SUM(V2037:V2044)=0),AND(V2036="NS",SUM(V2037:V2044)=0)),IF(AND(V2036="NA",SUM(V2037:V2044)=0),"NA",0),1)</f>
        <v>0</v>
      </c>
      <c r="DY1864">
        <f>IF(OR(Y2036=SUM(Y2037:Y2044),AND(Y2036="NA",SUM(Y2037:Y2044)=0),AND(Y2036="NS",SUM(Y2037:Y2044)=0)),IF(AND(Y2036="NA",SUM(Y2037:Y2044)=0),"NA",0),1)</f>
        <v>0</v>
      </c>
      <c r="EI1864">
        <f>IF(OR(AB2036=SUM(AB2037:AB2044),AND(AB2036="NA",SUM(AB2037:AB2044)=0),AND(AB2036="NS",SUM(AB2037:AB2044)=0)),IF(AND(AB2036="NA",SUM(AB2037:AB2044)=0),"NA",0),1)</f>
        <v>0</v>
      </c>
      <c r="ES1864">
        <f>IF(OR(T1864=SUM(T1865:T1872),AND(T1864="NA",SUM(T1865:T1872)=0),AND(T1864="NS",SUM(T1865:T1872)=0)),IF(AND(T1864="NA",SUM(T1865:T1872)=0),"NA",0),1)</f>
        <v>0</v>
      </c>
      <c r="FC1864">
        <f>IF(OR(U1864=SUM(U1865:U1872),AND(U1864="NA",SUM(U1865:U1872)=0),AND(U1864="NS",SUM(U1865:U1872)=0)),IF(AND(U1864="NA",SUM(U1865:U1872)=0),"NA",0),1)</f>
        <v>0</v>
      </c>
      <c r="FM1864">
        <f>IF(OR(S1864=SUM(S1865:S1872),AND(S1864="NA",SUM(S1865:S1872)=0),AND(S1864="NS",SUM(S1865:S1872)=0)),IF(AND(S1864="NA",SUM(S1865:S1872)=0),"NA",0),1)</f>
        <v>0</v>
      </c>
    </row>
    <row r="1865" spans="1:171" ht="15" customHeight="1">
      <c r="A1865" s="71"/>
      <c r="B1865" s="40"/>
      <c r="C1865" s="355"/>
      <c r="D1865" s="280"/>
      <c r="E1865" s="256"/>
      <c r="F1865" s="281"/>
      <c r="G1865" s="350" t="s">
        <v>634</v>
      </c>
      <c r="H1865" s="267"/>
      <c r="I1865" s="93"/>
      <c r="J1865" s="365" t="s">
        <v>635</v>
      </c>
      <c r="K1865" s="256"/>
      <c r="L1865" s="256"/>
      <c r="M1865" s="256"/>
      <c r="N1865" s="256"/>
      <c r="O1865" s="256"/>
      <c r="P1865" s="256"/>
      <c r="Q1865" s="256"/>
      <c r="R1865" s="281"/>
      <c r="S1865" s="220"/>
      <c r="T1865" s="220"/>
      <c r="U1865" s="220"/>
      <c r="V1865" s="220"/>
      <c r="W1865" s="220"/>
      <c r="X1865" s="220"/>
      <c r="Y1865" s="220"/>
      <c r="Z1865" s="220"/>
      <c r="AA1865" s="220"/>
      <c r="AB1865" s="220"/>
      <c r="AC1865" s="220"/>
      <c r="AD1865" s="220"/>
      <c r="AN1865">
        <f>IF(V1864="NA",1,0)</f>
        <v>0</v>
      </c>
      <c r="AX1865">
        <f>IF(Y1864="NA",1,0)</f>
        <v>0</v>
      </c>
      <c r="BH1865">
        <f>IF(AB1864="NA",1,0)</f>
        <v>0</v>
      </c>
      <c r="BR1865">
        <f>IF(G2036="NA",1,0)</f>
        <v>0</v>
      </c>
      <c r="CB1865">
        <f>IF(J2036="NA",1,0)</f>
        <v>0</v>
      </c>
      <c r="CL1865">
        <f>IF(M2036="NA",1,0)</f>
        <v>0</v>
      </c>
      <c r="CV1865">
        <f>IF(P2036="NA",1,0)</f>
        <v>0</v>
      </c>
      <c r="DF1865">
        <f>IF(S2036="NA",1,0)</f>
        <v>0</v>
      </c>
      <c r="DP1865">
        <f>IF(V2036="NA",1,0)</f>
        <v>0</v>
      </c>
      <c r="DZ1865">
        <f>IF(Y2036="NA",1,0)</f>
        <v>0</v>
      </c>
      <c r="EJ1865">
        <f>IF(AB2036="NA",1,0)</f>
        <v>0</v>
      </c>
      <c r="ET1865">
        <f>IF(T1864="NA",1,0)</f>
        <v>0</v>
      </c>
      <c r="FD1865">
        <f>IF(U1864="NA",1,0)</f>
        <v>0</v>
      </c>
      <c r="FN1865">
        <f>IF(S1864="NA",1,0)</f>
        <v>0</v>
      </c>
    </row>
    <row r="1866" spans="1:171" ht="15" customHeight="1">
      <c r="A1866" s="71"/>
      <c r="B1866" s="40"/>
      <c r="C1866" s="355"/>
      <c r="D1866" s="280"/>
      <c r="E1866" s="256"/>
      <c r="F1866" s="281"/>
      <c r="G1866" s="350" t="s">
        <v>636</v>
      </c>
      <c r="H1866" s="267"/>
      <c r="I1866" s="93"/>
      <c r="J1866" s="365" t="s">
        <v>637</v>
      </c>
      <c r="K1866" s="256"/>
      <c r="L1866" s="256"/>
      <c r="M1866" s="256"/>
      <c r="N1866" s="256"/>
      <c r="O1866" s="256"/>
      <c r="P1866" s="256"/>
      <c r="Q1866" s="256"/>
      <c r="R1866" s="281"/>
      <c r="S1866" s="220"/>
      <c r="T1866" s="220"/>
      <c r="U1866" s="220"/>
      <c r="V1866" s="220"/>
      <c r="W1866" s="220"/>
      <c r="X1866" s="220"/>
      <c r="Y1866" s="220"/>
      <c r="Z1866" s="220"/>
      <c r="AA1866" s="220"/>
      <c r="AB1866" s="220"/>
      <c r="AC1866" s="220"/>
      <c r="AD1866" s="220"/>
      <c r="AN1866">
        <f>IF(V1864="NA",1,0)</f>
        <v>0</v>
      </c>
      <c r="AX1866">
        <f>IF(Y1864="NA",1,0)</f>
        <v>0</v>
      </c>
      <c r="BH1866">
        <f>IF(AB1864="NA",1,0)</f>
        <v>0</v>
      </c>
      <c r="BR1866">
        <f>IF(G2036="NA",1,0)</f>
        <v>0</v>
      </c>
      <c r="CB1866">
        <f>IF(J2036="NA",1,0)</f>
        <v>0</v>
      </c>
      <c r="CL1866">
        <f>IF(M2036="NA",1,0)</f>
        <v>0</v>
      </c>
      <c r="CV1866">
        <f>IF(P2036="NA",1,0)</f>
        <v>0</v>
      </c>
      <c r="DF1866">
        <f>IF(S2036="NA",1,0)</f>
        <v>0</v>
      </c>
      <c r="DP1866">
        <f>IF(V2036="NA",1,0)</f>
        <v>0</v>
      </c>
      <c r="DZ1866">
        <f>IF(Y2036="NA",1,0)</f>
        <v>0</v>
      </c>
      <c r="EJ1866">
        <f>IF(AB2036="NA",1,0)</f>
        <v>0</v>
      </c>
      <c r="ET1866">
        <f>IF(T1864="NA",1,0)</f>
        <v>0</v>
      </c>
      <c r="FD1866">
        <f>IF(U1864="NA",1,0)</f>
        <v>0</v>
      </c>
      <c r="FN1866">
        <f>IF(S1864="NA",1,0)</f>
        <v>0</v>
      </c>
    </row>
    <row r="1867" spans="1:171" ht="15" customHeight="1">
      <c r="A1867" s="71"/>
      <c r="B1867" s="40"/>
      <c r="C1867" s="355"/>
      <c r="D1867" s="280"/>
      <c r="E1867" s="256"/>
      <c r="F1867" s="281"/>
      <c r="G1867" s="350" t="s">
        <v>638</v>
      </c>
      <c r="H1867" s="267"/>
      <c r="I1867" s="93"/>
      <c r="J1867" s="365" t="s">
        <v>639</v>
      </c>
      <c r="K1867" s="256"/>
      <c r="L1867" s="256"/>
      <c r="M1867" s="256"/>
      <c r="N1867" s="256"/>
      <c r="O1867" s="256"/>
      <c r="P1867" s="256"/>
      <c r="Q1867" s="256"/>
      <c r="R1867" s="281"/>
      <c r="S1867" s="220"/>
      <c r="T1867" s="220"/>
      <c r="U1867" s="220"/>
      <c r="V1867" s="220"/>
      <c r="W1867" s="220"/>
      <c r="X1867" s="220"/>
      <c r="Y1867" s="220"/>
      <c r="Z1867" s="220"/>
      <c r="AA1867" s="220"/>
      <c r="AB1867" s="220"/>
      <c r="AC1867" s="220"/>
      <c r="AD1867" s="220"/>
      <c r="AN1867">
        <f>IF(V1864="NA",1,0)</f>
        <v>0</v>
      </c>
      <c r="AX1867">
        <f>IF(Y1864="NA",1,0)</f>
        <v>0</v>
      </c>
      <c r="BH1867">
        <f>IF(AB1864="NA",1,0)</f>
        <v>0</v>
      </c>
      <c r="BR1867">
        <f>IF(G2036="NA",1,0)</f>
        <v>0</v>
      </c>
      <c r="CB1867">
        <f>IF(J2036="NA",1,0)</f>
        <v>0</v>
      </c>
      <c r="CL1867">
        <f>IF(M2036="NA",1,0)</f>
        <v>0</v>
      </c>
      <c r="CV1867">
        <f>IF(P2036="NA",1,0)</f>
        <v>0</v>
      </c>
      <c r="DF1867">
        <f>IF(S2036="NA",1,0)</f>
        <v>0</v>
      </c>
      <c r="DP1867">
        <f>IF(V2036="NA",1,0)</f>
        <v>0</v>
      </c>
      <c r="DZ1867">
        <f>IF(Y2036="NA",1,0)</f>
        <v>0</v>
      </c>
      <c r="EJ1867">
        <f>IF(AB2036="NA",1,0)</f>
        <v>0</v>
      </c>
      <c r="ET1867">
        <f>IF(T1864="NA",1,0)</f>
        <v>0</v>
      </c>
      <c r="FD1867">
        <f>IF(U1864="NA",1,0)</f>
        <v>0</v>
      </c>
      <c r="FN1867">
        <f>IF(S1864="NA",1,0)</f>
        <v>0</v>
      </c>
    </row>
    <row r="1868" spans="1:171" ht="15" customHeight="1">
      <c r="A1868" s="71"/>
      <c r="B1868" s="40"/>
      <c r="C1868" s="355"/>
      <c r="D1868" s="280"/>
      <c r="E1868" s="256"/>
      <c r="F1868" s="281"/>
      <c r="G1868" s="350" t="s">
        <v>640</v>
      </c>
      <c r="H1868" s="267"/>
      <c r="I1868" s="93"/>
      <c r="J1868" s="365" t="s">
        <v>641</v>
      </c>
      <c r="K1868" s="256"/>
      <c r="L1868" s="256"/>
      <c r="M1868" s="256"/>
      <c r="N1868" s="256"/>
      <c r="O1868" s="256"/>
      <c r="P1868" s="256"/>
      <c r="Q1868" s="256"/>
      <c r="R1868" s="281"/>
      <c r="S1868" s="220"/>
      <c r="T1868" s="220"/>
      <c r="U1868" s="220"/>
      <c r="V1868" s="220"/>
      <c r="W1868" s="220"/>
      <c r="X1868" s="220"/>
      <c r="Y1868" s="220"/>
      <c r="Z1868" s="220"/>
      <c r="AA1868" s="220"/>
      <c r="AB1868" s="220"/>
      <c r="AC1868" s="220"/>
      <c r="AD1868" s="220"/>
      <c r="AN1868">
        <f>IF(V1864="NA",1,0)</f>
        <v>0</v>
      </c>
      <c r="AX1868">
        <f>IF(Y1864="NA",1,0)</f>
        <v>0</v>
      </c>
      <c r="BH1868">
        <f>IF(AB1864="NA",1,0)</f>
        <v>0</v>
      </c>
      <c r="BR1868">
        <f>IF(G2036="NA",1,0)</f>
        <v>0</v>
      </c>
      <c r="CB1868">
        <f>IF(J2036="NA",1,0)</f>
        <v>0</v>
      </c>
      <c r="CL1868">
        <f>IF(M2036="NA",1,0)</f>
        <v>0</v>
      </c>
      <c r="CV1868">
        <f>IF(P2036="NA",1,0)</f>
        <v>0</v>
      </c>
      <c r="DF1868">
        <f>IF(S2036="NA",1,0)</f>
        <v>0</v>
      </c>
      <c r="DP1868">
        <f>IF(V2036="NA",1,0)</f>
        <v>0</v>
      </c>
      <c r="DZ1868">
        <f>IF(Y2036="NA",1,0)</f>
        <v>0</v>
      </c>
      <c r="EJ1868">
        <f>IF(AB2036="NA",1,0)</f>
        <v>0</v>
      </c>
      <c r="ET1868">
        <f>IF(T1864="NA",1,0)</f>
        <v>0</v>
      </c>
      <c r="FD1868">
        <f>IF(U1864="NA",1,0)</f>
        <v>0</v>
      </c>
      <c r="FN1868">
        <f>IF(S1864="NA",1,0)</f>
        <v>0</v>
      </c>
    </row>
    <row r="1869" spans="1:171" ht="15" customHeight="1">
      <c r="A1869" s="71"/>
      <c r="B1869" s="40"/>
      <c r="C1869" s="355"/>
      <c r="D1869" s="280"/>
      <c r="E1869" s="256"/>
      <c r="F1869" s="281"/>
      <c r="G1869" s="350" t="s">
        <v>642</v>
      </c>
      <c r="H1869" s="267"/>
      <c r="I1869" s="93"/>
      <c r="J1869" s="365" t="s">
        <v>643</v>
      </c>
      <c r="K1869" s="256"/>
      <c r="L1869" s="256"/>
      <c r="M1869" s="256"/>
      <c r="N1869" s="256"/>
      <c r="O1869" s="256"/>
      <c r="P1869" s="256"/>
      <c r="Q1869" s="256"/>
      <c r="R1869" s="281"/>
      <c r="S1869" s="220"/>
      <c r="T1869" s="220"/>
      <c r="U1869" s="220"/>
      <c r="V1869" s="220"/>
      <c r="W1869" s="220"/>
      <c r="X1869" s="220"/>
      <c r="Y1869" s="220"/>
      <c r="Z1869" s="220"/>
      <c r="AA1869" s="220"/>
      <c r="AB1869" s="220"/>
      <c r="AC1869" s="220"/>
      <c r="AD1869" s="220"/>
      <c r="AN1869">
        <f>IF(V1864="NA",1,0)</f>
        <v>0</v>
      </c>
      <c r="AX1869">
        <f>IF(Y1864="NA",1,0)</f>
        <v>0</v>
      </c>
      <c r="BH1869">
        <f>IF(AB1864="NA",1,0)</f>
        <v>0</v>
      </c>
      <c r="BR1869">
        <f>IF(G2036="NA",1,0)</f>
        <v>0</v>
      </c>
      <c r="CB1869">
        <f>IF(J2036="NA",1,0)</f>
        <v>0</v>
      </c>
      <c r="CL1869">
        <f>IF(M2036="NA",1,0)</f>
        <v>0</v>
      </c>
      <c r="CV1869">
        <f>IF(P2036="NA",1,0)</f>
        <v>0</v>
      </c>
      <c r="DF1869">
        <f>IF(S2036="NA",1,0)</f>
        <v>0</v>
      </c>
      <c r="DP1869">
        <f>IF(V2036="NA",1,0)</f>
        <v>0</v>
      </c>
      <c r="DZ1869">
        <f>IF(Y2036="NA",1,0)</f>
        <v>0</v>
      </c>
      <c r="EJ1869">
        <f>IF(AB2036="NA",1,0)</f>
        <v>0</v>
      </c>
      <c r="ET1869">
        <f>IF(T1864="NA",1,0)</f>
        <v>0</v>
      </c>
      <c r="FD1869">
        <f>IF(U1864="NA",1,0)</f>
        <v>0</v>
      </c>
      <c r="FN1869">
        <f>IF(S1864="NA",1,0)</f>
        <v>0</v>
      </c>
    </row>
    <row r="1870" spans="1:171" ht="15" customHeight="1">
      <c r="A1870" s="71"/>
      <c r="B1870" s="40"/>
      <c r="C1870" s="355"/>
      <c r="D1870" s="280"/>
      <c r="E1870" s="256"/>
      <c r="F1870" s="281"/>
      <c r="G1870" s="350" t="s">
        <v>644</v>
      </c>
      <c r="H1870" s="267"/>
      <c r="I1870" s="93"/>
      <c r="J1870" s="365" t="s">
        <v>645</v>
      </c>
      <c r="K1870" s="256"/>
      <c r="L1870" s="256"/>
      <c r="M1870" s="256"/>
      <c r="N1870" s="256"/>
      <c r="O1870" s="256"/>
      <c r="P1870" s="256"/>
      <c r="Q1870" s="256"/>
      <c r="R1870" s="281"/>
      <c r="S1870" s="220"/>
      <c r="T1870" s="220"/>
      <c r="U1870" s="220"/>
      <c r="V1870" s="220"/>
      <c r="W1870" s="220"/>
      <c r="X1870" s="220"/>
      <c r="Y1870" s="220"/>
      <c r="Z1870" s="220"/>
      <c r="AA1870" s="220"/>
      <c r="AB1870" s="220"/>
      <c r="AC1870" s="220"/>
      <c r="AD1870" s="220"/>
      <c r="AN1870">
        <f>IF(V1864="NA",1,0)</f>
        <v>0</v>
      </c>
      <c r="AX1870">
        <f>IF(Y1864="NA",1,0)</f>
        <v>0</v>
      </c>
      <c r="BH1870">
        <f>IF(AB1864="NA",1,0)</f>
        <v>0</v>
      </c>
      <c r="BR1870">
        <f>IF(G2036="NA",1,0)</f>
        <v>0</v>
      </c>
      <c r="CB1870">
        <f>IF(J2036="NA",1,0)</f>
        <v>0</v>
      </c>
      <c r="CL1870">
        <f>IF(M2036="NA",1,0)</f>
        <v>0</v>
      </c>
      <c r="CV1870">
        <f>IF(P2036="NA",1,0)</f>
        <v>0</v>
      </c>
      <c r="DF1870">
        <f>IF(S2036="NA",1,0)</f>
        <v>0</v>
      </c>
      <c r="DP1870">
        <f>IF(V2036="NA",1,0)</f>
        <v>0</v>
      </c>
      <c r="DZ1870">
        <f>IF(Y2036="NA",1,0)</f>
        <v>0</v>
      </c>
      <c r="EJ1870">
        <f>IF(AB2036="NA",1,0)</f>
        <v>0</v>
      </c>
      <c r="ET1870">
        <f>IF(T1864="NA",1,0)</f>
        <v>0</v>
      </c>
      <c r="FD1870">
        <f>IF(U1864="NA",1,0)</f>
        <v>0</v>
      </c>
      <c r="FN1870">
        <f>IF(S1864="NA",1,0)</f>
        <v>0</v>
      </c>
    </row>
    <row r="1871" spans="1:171" ht="24" customHeight="1">
      <c r="A1871" s="71"/>
      <c r="B1871" s="40"/>
      <c r="C1871" s="355"/>
      <c r="D1871" s="280"/>
      <c r="E1871" s="256"/>
      <c r="F1871" s="281"/>
      <c r="G1871" s="350" t="s">
        <v>646</v>
      </c>
      <c r="H1871" s="267"/>
      <c r="I1871" s="93"/>
      <c r="J1871" s="365" t="s">
        <v>647</v>
      </c>
      <c r="K1871" s="256"/>
      <c r="L1871" s="256"/>
      <c r="M1871" s="256"/>
      <c r="N1871" s="256"/>
      <c r="O1871" s="256"/>
      <c r="P1871" s="256"/>
      <c r="Q1871" s="256"/>
      <c r="R1871" s="281"/>
      <c r="S1871" s="220"/>
      <c r="T1871" s="220"/>
      <c r="U1871" s="220"/>
      <c r="V1871" s="220"/>
      <c r="W1871" s="220"/>
      <c r="X1871" s="220"/>
      <c r="Y1871" s="220"/>
      <c r="Z1871" s="220"/>
      <c r="AA1871" s="220"/>
      <c r="AB1871" s="220"/>
      <c r="AC1871" s="220"/>
      <c r="AD1871" s="220"/>
      <c r="AN1871">
        <f>IF(V1864="NA",1,0)</f>
        <v>0</v>
      </c>
      <c r="AO1871" t="e">
        <f>IF(V1871/V1864&gt;0.25,1,0)</f>
        <v>#DIV/0!</v>
      </c>
      <c r="AX1871">
        <f>IF(Y1864="NA",1,0)</f>
        <v>0</v>
      </c>
      <c r="AY1871" t="e">
        <f>IF(Y1871/Y1864&gt;0.25,1,0)</f>
        <v>#DIV/0!</v>
      </c>
      <c r="BH1871">
        <f>IF(AB1864="NA",1,0)</f>
        <v>0</v>
      </c>
      <c r="BI1871" t="e">
        <f>IF(AB1871/AB1864&gt;0.25,1,0)</f>
        <v>#DIV/0!</v>
      </c>
      <c r="BR1871">
        <f>IF(G2036="NA",1,0)</f>
        <v>0</v>
      </c>
      <c r="BS1871" t="e">
        <f>IF(G2043/G2036&gt;0.25,1,0)</f>
        <v>#DIV/0!</v>
      </c>
      <c r="CB1871">
        <f>IF(J2036="NA",1,0)</f>
        <v>0</v>
      </c>
      <c r="CC1871" t="e">
        <f>IF(J2043/J2036&gt;0.25,1,0)</f>
        <v>#DIV/0!</v>
      </c>
      <c r="CL1871">
        <f>IF(M2036="NA",1,0)</f>
        <v>0</v>
      </c>
      <c r="CM1871" t="e">
        <f>IF(M2043/M2036&gt;0.25,1,0)</f>
        <v>#DIV/0!</v>
      </c>
      <c r="CV1871">
        <f>IF(P2036="NA",1,0)</f>
        <v>0</v>
      </c>
      <c r="CW1871" t="e">
        <f>IF(P2043/P2036&gt;0.25,1,0)</f>
        <v>#DIV/0!</v>
      </c>
      <c r="DF1871">
        <f>IF(S2036="NA",1,0)</f>
        <v>0</v>
      </c>
      <c r="DG1871" t="e">
        <f>IF(S2043/S2036&gt;0.25,1,0)</f>
        <v>#DIV/0!</v>
      </c>
      <c r="DP1871">
        <f>IF(V2036="NA",1,0)</f>
        <v>0</v>
      </c>
      <c r="DQ1871" t="e">
        <f>IF(V2043/V2036&gt;0.25,1,0)</f>
        <v>#DIV/0!</v>
      </c>
      <c r="DZ1871">
        <f>IF(Y2036="NA",1,0)</f>
        <v>0</v>
      </c>
      <c r="EA1871" t="e">
        <f>IF(Y2043/Y2036&gt;0.25,1,0)</f>
        <v>#DIV/0!</v>
      </c>
      <c r="EJ1871">
        <f>IF(AB2036="NA",1,0)</f>
        <v>0</v>
      </c>
      <c r="EK1871" t="e">
        <f>IF(AB2043/AB2036&gt;0.25,1,0)</f>
        <v>#DIV/0!</v>
      </c>
      <c r="ET1871">
        <f>IF(T1864="NA",1,0)</f>
        <v>0</v>
      </c>
      <c r="EU1871" t="e">
        <f>IF(T1871/T1864&gt;0.25,1,0)</f>
        <v>#DIV/0!</v>
      </c>
      <c r="FD1871">
        <f>IF(U1864="NA",1,0)</f>
        <v>0</v>
      </c>
      <c r="FE1871" t="e">
        <f>IF(U1871/U1864&gt;0.25,1,0)</f>
        <v>#DIV/0!</v>
      </c>
      <c r="FN1871">
        <f>IF(S1864="NA",1,0)</f>
        <v>0</v>
      </c>
      <c r="FO1871" t="e">
        <f>IF(S1871/S1864&gt;0.25,1,0)</f>
        <v>#DIV/0!</v>
      </c>
    </row>
    <row r="1872" spans="1:171" ht="15" customHeight="1">
      <c r="A1872" s="71"/>
      <c r="B1872" s="40"/>
      <c r="C1872" s="355"/>
      <c r="D1872" s="280"/>
      <c r="E1872" s="256"/>
      <c r="F1872" s="281"/>
      <c r="G1872" s="350" t="s">
        <v>648</v>
      </c>
      <c r="H1872" s="267"/>
      <c r="I1872" s="94"/>
      <c r="J1872" s="401" t="s">
        <v>262</v>
      </c>
      <c r="K1872" s="272"/>
      <c r="L1872" s="272"/>
      <c r="M1872" s="272"/>
      <c r="N1872" s="272"/>
      <c r="O1872" s="272"/>
      <c r="P1872" s="272"/>
      <c r="Q1872" s="272"/>
      <c r="R1872" s="283"/>
      <c r="S1872" s="220"/>
      <c r="T1872" s="220"/>
      <c r="U1872" s="220"/>
      <c r="V1872" s="220"/>
      <c r="W1872" s="220"/>
      <c r="X1872" s="220"/>
      <c r="Y1872" s="220"/>
      <c r="Z1872" s="220"/>
      <c r="AA1872" s="220"/>
      <c r="AB1872" s="220"/>
      <c r="AC1872" s="220"/>
      <c r="AD1872" s="220"/>
      <c r="AN1872">
        <f>IF(V1864="NA",1,0)</f>
        <v>0</v>
      </c>
      <c r="AX1872">
        <f>IF(Y1864="NA",1,0)</f>
        <v>0</v>
      </c>
      <c r="BH1872">
        <f>IF(AB1864="NA",1,0)</f>
        <v>0</v>
      </c>
      <c r="BR1872">
        <f>IF(G2036="NA",1,0)</f>
        <v>0</v>
      </c>
      <c r="CB1872">
        <f>IF(J2036="NA",1,0)</f>
        <v>0</v>
      </c>
      <c r="CL1872">
        <f>IF(M2036="NA",1,0)</f>
        <v>0</v>
      </c>
      <c r="CV1872">
        <f>IF(P2036="NA",1,0)</f>
        <v>0</v>
      </c>
      <c r="DF1872">
        <f>IF(S2036="NA",1,0)</f>
        <v>0</v>
      </c>
      <c r="DP1872">
        <f>IF(V2036="NA",1,0)</f>
        <v>0</v>
      </c>
      <c r="DZ1872">
        <f>IF(Y2036="NA",1,0)</f>
        <v>0</v>
      </c>
      <c r="EJ1872">
        <f>IF(AB2036="NA",1,0)</f>
        <v>0</v>
      </c>
      <c r="ET1872">
        <f>IF(T1864="NA",1,0)</f>
        <v>0</v>
      </c>
      <c r="FD1872">
        <f>IF(U1864="NA",1,0)</f>
        <v>0</v>
      </c>
      <c r="FN1872">
        <f>IF(S1864="NA",1,0)</f>
        <v>0</v>
      </c>
    </row>
    <row r="1873" spans="1:171" ht="15" customHeight="1">
      <c r="A1873" s="71"/>
      <c r="B1873" s="40"/>
      <c r="C1873" s="355"/>
      <c r="D1873" s="280"/>
      <c r="E1873" s="256"/>
      <c r="F1873" s="281"/>
      <c r="G1873" s="361" t="s">
        <v>649</v>
      </c>
      <c r="H1873" s="267"/>
      <c r="I1873" s="362" t="s">
        <v>650</v>
      </c>
      <c r="J1873" s="266"/>
      <c r="K1873" s="266"/>
      <c r="L1873" s="266"/>
      <c r="M1873" s="266"/>
      <c r="N1873" s="266"/>
      <c r="O1873" s="266"/>
      <c r="P1873" s="266"/>
      <c r="Q1873" s="266"/>
      <c r="R1873" s="267"/>
      <c r="S1873" s="220"/>
      <c r="T1873" s="220"/>
      <c r="U1873" s="220"/>
      <c r="V1873" s="220"/>
      <c r="W1873" s="220"/>
      <c r="X1873" s="220"/>
      <c r="Y1873" s="220"/>
      <c r="Z1873" s="220"/>
      <c r="AA1873" s="220"/>
      <c r="AB1873" s="220"/>
      <c r="AC1873" s="220"/>
      <c r="AD1873" s="220"/>
    </row>
    <row r="1874" spans="1:171" ht="15" customHeight="1">
      <c r="A1874" s="71"/>
      <c r="B1874" s="40"/>
      <c r="C1874" s="355"/>
      <c r="D1874" s="280"/>
      <c r="E1874" s="256"/>
      <c r="F1874" s="281"/>
      <c r="G1874" s="361" t="s">
        <v>651</v>
      </c>
      <c r="H1874" s="267"/>
      <c r="I1874" s="362" t="s">
        <v>652</v>
      </c>
      <c r="J1874" s="266"/>
      <c r="K1874" s="266"/>
      <c r="L1874" s="266"/>
      <c r="M1874" s="266"/>
      <c r="N1874" s="266"/>
      <c r="O1874" s="266"/>
      <c r="P1874" s="266"/>
      <c r="Q1874" s="266"/>
      <c r="R1874" s="267"/>
      <c r="S1874" s="220"/>
      <c r="T1874" s="220"/>
      <c r="U1874" s="220"/>
      <c r="V1874" s="220"/>
      <c r="W1874" s="220"/>
      <c r="X1874" s="220"/>
      <c r="Y1874" s="220"/>
      <c r="Z1874" s="220"/>
      <c r="AA1874" s="220"/>
      <c r="AB1874" s="220"/>
      <c r="AC1874" s="220"/>
      <c r="AD1874" s="220"/>
    </row>
    <row r="1875" spans="1:171" ht="15" customHeight="1">
      <c r="A1875" s="71"/>
      <c r="B1875" s="40"/>
      <c r="C1875" s="355"/>
      <c r="D1875" s="280"/>
      <c r="E1875" s="256"/>
      <c r="F1875" s="281"/>
      <c r="G1875" s="361" t="s">
        <v>653</v>
      </c>
      <c r="H1875" s="267"/>
      <c r="I1875" s="362" t="s">
        <v>654</v>
      </c>
      <c r="J1875" s="266"/>
      <c r="K1875" s="266"/>
      <c r="L1875" s="266"/>
      <c r="M1875" s="266"/>
      <c r="N1875" s="266"/>
      <c r="O1875" s="266"/>
      <c r="P1875" s="266"/>
      <c r="Q1875" s="266"/>
      <c r="R1875" s="267"/>
      <c r="S1875" s="220"/>
      <c r="T1875" s="220"/>
      <c r="U1875" s="220"/>
      <c r="V1875" s="220"/>
      <c r="W1875" s="220"/>
      <c r="X1875" s="220"/>
      <c r="Y1875" s="220"/>
      <c r="Z1875" s="220"/>
      <c r="AA1875" s="220"/>
      <c r="AB1875" s="220"/>
      <c r="AC1875" s="220"/>
      <c r="AD1875" s="220"/>
    </row>
    <row r="1876" spans="1:171" ht="24" customHeight="1">
      <c r="A1876" s="71"/>
      <c r="B1876" s="40"/>
      <c r="C1876" s="355"/>
      <c r="D1876" s="280"/>
      <c r="E1876" s="256"/>
      <c r="F1876" s="281"/>
      <c r="G1876" s="361" t="s">
        <v>655</v>
      </c>
      <c r="H1876" s="267"/>
      <c r="I1876" s="362" t="s">
        <v>656</v>
      </c>
      <c r="J1876" s="266"/>
      <c r="K1876" s="266"/>
      <c r="L1876" s="266"/>
      <c r="M1876" s="266"/>
      <c r="N1876" s="266"/>
      <c r="O1876" s="266"/>
      <c r="P1876" s="266"/>
      <c r="Q1876" s="266"/>
      <c r="R1876" s="267"/>
      <c r="S1876" s="220"/>
      <c r="T1876" s="220"/>
      <c r="U1876" s="220"/>
      <c r="V1876" s="220"/>
      <c r="W1876" s="220"/>
      <c r="X1876" s="220"/>
      <c r="Y1876" s="220"/>
      <c r="Z1876" s="220"/>
      <c r="AA1876" s="220"/>
      <c r="AB1876" s="220"/>
      <c r="AC1876" s="220"/>
      <c r="AD1876" s="220"/>
      <c r="AM1876">
        <f>IF(OR(V1876=SUM(V1877:V1882),AND(V1876="NA",SUM(V1877:V1882)=0),AND(V1876="NS",SUM(V1877:V1882)=0)),IF(AND(V1876="NA",SUM(V1877:V1882)=0),"NA",0),1)</f>
        <v>0</v>
      </c>
      <c r="AW1876">
        <f>IF(OR(Y1876=SUM(Y1877:Y1882),AND(Y1876="NA",SUM(Y1877:Y1882)=0),AND(Y1876="NS",SUM(Y1877:Y1882)=0)),IF(AND(Y1876="NA",SUM(Y1877:Y1882)=0),"NA",0),1)</f>
        <v>0</v>
      </c>
      <c r="BG1876">
        <f>IF(OR(AB1876=SUM(AB1877:AB1882),AND(AB1876="NA",SUM(AB1877:AB1882)=0),AND(AB1876="NS",SUM(AB1877:AB1882)=0)),IF(AND(AB1876="NA",SUM(AB1877:AB1882)=0),"NA",0),1)</f>
        <v>0</v>
      </c>
      <c r="BQ1876">
        <f>IF(OR(G2048=SUM(G2049:G2054),AND(G2048="NA",SUM(G2049:G2054)=0),AND(G2048="NS",SUM(G2049:G2054)=0)),IF(AND(G2048="NA",SUM(G2049:G2054)=0),"NA",0),1)</f>
        <v>0</v>
      </c>
      <c r="CA1876">
        <f>IF(OR(J2048=SUM(J2049:J2054),AND(J2048="NA",SUM(J2049:J2054)=0),AND(J2048="NS",SUM(J2049:J2054)=0)),IF(AND(J2048="NA",SUM(J2049:J2054)=0),"NA",0),1)</f>
        <v>0</v>
      </c>
      <c r="CK1876">
        <f>IF(OR(M2048=SUM(M2049:M2054),AND(M2048="NA",SUM(M2049:M2054)=0),AND(M2048="NS",SUM(M2049:M2054)=0)),IF(AND(M2048="NA",SUM(M2049:M2054)=0),"NA",0),1)</f>
        <v>0</v>
      </c>
      <c r="CU1876">
        <f>IF(OR(P2048=SUM(P2049:P2054),AND(P2048="NA",SUM(P2049:P2054)=0),AND(P2048="NS",SUM(P2049:P2054)=0)),IF(AND(P2048="NA",SUM(P2049:P2054)=0),"NA",0),1)</f>
        <v>0</v>
      </c>
      <c r="DE1876">
        <f>IF(OR(S2048=SUM(S2049:S2054),AND(S2048="NA",SUM(S2049:S2054)=0),AND(S2048="NS",SUM(S2049:S2054)=0)),IF(AND(S2048="NA",SUM(S2049:S2054)=0),"NA",0),1)</f>
        <v>0</v>
      </c>
      <c r="DO1876">
        <f>IF(OR(V2048=SUM(V2049:V2054),AND(V2048="NA",SUM(V2049:V2054)=0),AND(V2048="NS",SUM(V2049:V2054)=0)),IF(AND(V2048="NA",SUM(V2049:V2054)=0),"NA",0),1)</f>
        <v>0</v>
      </c>
      <c r="DY1876">
        <f>IF(OR(Y2048=SUM(Y2049:Y2054),AND(Y2048="NA",SUM(Y2049:Y2054)=0),AND(Y2048="NS",SUM(Y2049:Y2054)=0)),IF(AND(Y2048="NA",SUM(Y2049:Y2054)=0),"NA",0),1)</f>
        <v>0</v>
      </c>
      <c r="EI1876">
        <f>IF(OR(AB2048=SUM(AB2049:AB2054),AND(AB2048="NA",SUM(AB2049:AB2054)=0),AND(AB2048="NS",SUM(AB2049:AB2054)=0)),IF(AND(AB2048="NA",SUM(AB2049:AB2054)=0),"NA",0),1)</f>
        <v>0</v>
      </c>
      <c r="ES1876">
        <f>IF(OR(T1876=SUM(T1877:T1882),AND(T1876="NA",SUM(T1877:T1882)=0),AND(T1876="NS",SUM(T1877:T1882)=0)),IF(AND(T1876="NA",SUM(T1877:T1882)=0),"NA",0),1)</f>
        <v>0</v>
      </c>
      <c r="FC1876">
        <f>IF(OR(U1876=SUM(U1877:U1882),AND(U1876="NA",SUM(U1877:U1882)=0),AND(U1876="NS",SUM(U1877:U1882)=0)),IF(AND(U1876="NA",SUM(U1877:U1882)=0),"NA",0),1)</f>
        <v>0</v>
      </c>
      <c r="FM1876">
        <f>IF(OR(S1876=SUM(S1877:S1882),AND(S1876="NA",SUM(S1877:S1882)=0),AND(S1876="NS",SUM(S1877:S1882)=0)),IF(AND(S1876="NA",SUM(S1877:S1882)=0),"NA",0),1)</f>
        <v>0</v>
      </c>
    </row>
    <row r="1877" spans="1:171" ht="15" customHeight="1">
      <c r="A1877" s="71"/>
      <c r="B1877" s="40"/>
      <c r="C1877" s="355"/>
      <c r="D1877" s="280"/>
      <c r="E1877" s="256"/>
      <c r="F1877" s="281"/>
      <c r="G1877" s="369" t="s">
        <v>657</v>
      </c>
      <c r="H1877" s="267"/>
      <c r="I1877" s="93"/>
      <c r="J1877" s="365" t="s">
        <v>658</v>
      </c>
      <c r="K1877" s="256"/>
      <c r="L1877" s="256"/>
      <c r="M1877" s="256"/>
      <c r="N1877" s="256"/>
      <c r="O1877" s="256"/>
      <c r="P1877" s="256"/>
      <c r="Q1877" s="256"/>
      <c r="R1877" s="281"/>
      <c r="S1877" s="220"/>
      <c r="T1877" s="220"/>
      <c r="U1877" s="220"/>
      <c r="V1877" s="220"/>
      <c r="W1877" s="220"/>
      <c r="X1877" s="220"/>
      <c r="Y1877" s="220"/>
      <c r="Z1877" s="220"/>
      <c r="AA1877" s="220"/>
      <c r="AB1877" s="220"/>
      <c r="AC1877" s="220"/>
      <c r="AD1877" s="220"/>
      <c r="AN1877">
        <f>IF(V1876="NA",1,0)</f>
        <v>0</v>
      </c>
      <c r="AX1877">
        <f>IF(Y1876="NA",1,0)</f>
        <v>0</v>
      </c>
      <c r="BH1877">
        <f>IF(AB1876="NA",1,0)</f>
        <v>0</v>
      </c>
      <c r="BR1877">
        <f>IF(G2048="NA",1,0)</f>
        <v>0</v>
      </c>
      <c r="CB1877">
        <f>IF(J2048="NA",1,0)</f>
        <v>0</v>
      </c>
      <c r="CL1877">
        <f>IF(M2048="NA",1,0)</f>
        <v>0</v>
      </c>
      <c r="CV1877">
        <f>IF(P2048="NA",1,0)</f>
        <v>0</v>
      </c>
      <c r="DF1877">
        <f>IF(S2048="NA",1,0)</f>
        <v>0</v>
      </c>
      <c r="DP1877">
        <f>IF(V2048="NA",1,0)</f>
        <v>0</v>
      </c>
      <c r="DZ1877">
        <f>IF(Y2048="NA",1,0)</f>
        <v>0</v>
      </c>
      <c r="EJ1877">
        <f>IF(AB2048="NA",1,0)</f>
        <v>0</v>
      </c>
      <c r="ET1877">
        <f>IF(T1876="NA",1,0)</f>
        <v>0</v>
      </c>
      <c r="FD1877">
        <f>IF(U1876="NA",1,0)</f>
        <v>0</v>
      </c>
      <c r="FN1877">
        <f>IF(S1876="NA",1,0)</f>
        <v>0</v>
      </c>
    </row>
    <row r="1878" spans="1:171" ht="24" customHeight="1">
      <c r="A1878" s="71"/>
      <c r="B1878" s="40"/>
      <c r="C1878" s="355"/>
      <c r="D1878" s="280"/>
      <c r="E1878" s="256"/>
      <c r="F1878" s="281"/>
      <c r="G1878" s="369" t="s">
        <v>659</v>
      </c>
      <c r="H1878" s="267"/>
      <c r="I1878" s="93"/>
      <c r="J1878" s="365" t="s">
        <v>660</v>
      </c>
      <c r="K1878" s="256"/>
      <c r="L1878" s="256"/>
      <c r="M1878" s="256"/>
      <c r="N1878" s="256"/>
      <c r="O1878" s="256"/>
      <c r="P1878" s="256"/>
      <c r="Q1878" s="256"/>
      <c r="R1878" s="281"/>
      <c r="S1878" s="220"/>
      <c r="T1878" s="220"/>
      <c r="U1878" s="220"/>
      <c r="V1878" s="220"/>
      <c r="W1878" s="220"/>
      <c r="X1878" s="220"/>
      <c r="Y1878" s="220"/>
      <c r="Z1878" s="220"/>
      <c r="AA1878" s="220"/>
      <c r="AB1878" s="220"/>
      <c r="AC1878" s="220"/>
      <c r="AD1878" s="220"/>
      <c r="AN1878">
        <f>IF(V1876="NA",1,0)</f>
        <v>0</v>
      </c>
      <c r="AX1878">
        <f>IF(Y1876="NA",1,0)</f>
        <v>0</v>
      </c>
      <c r="BH1878">
        <f>IF(AB1876="NA",1,0)</f>
        <v>0</v>
      </c>
      <c r="BR1878">
        <f>IF(G2048="NA",1,0)</f>
        <v>0</v>
      </c>
      <c r="CB1878">
        <f>IF(J2048="NA",1,0)</f>
        <v>0</v>
      </c>
      <c r="CL1878">
        <f>IF(M2048="NA",1,0)</f>
        <v>0</v>
      </c>
      <c r="CV1878">
        <f>IF(P2048="NA",1,0)</f>
        <v>0</v>
      </c>
      <c r="DF1878">
        <f>IF(S2048="NA",1,0)</f>
        <v>0</v>
      </c>
      <c r="DP1878">
        <f>IF(V2048="NA",1,0)</f>
        <v>0</v>
      </c>
      <c r="DZ1878">
        <f>IF(Y2048="NA",1,0)</f>
        <v>0</v>
      </c>
      <c r="EJ1878">
        <f>IF(AB2048="NA",1,0)</f>
        <v>0</v>
      </c>
      <c r="ET1878">
        <f>IF(T1876="NA",1,0)</f>
        <v>0</v>
      </c>
      <c r="FD1878">
        <f>IF(U1876="NA",1,0)</f>
        <v>0</v>
      </c>
      <c r="FN1878">
        <f>IF(S1876="NA",1,0)</f>
        <v>0</v>
      </c>
    </row>
    <row r="1879" spans="1:171" ht="15" customHeight="1">
      <c r="A1879" s="71"/>
      <c r="B1879" s="40"/>
      <c r="C1879" s="355"/>
      <c r="D1879" s="280"/>
      <c r="E1879" s="256"/>
      <c r="F1879" s="281"/>
      <c r="G1879" s="369" t="s">
        <v>661</v>
      </c>
      <c r="H1879" s="267"/>
      <c r="I1879" s="93"/>
      <c r="J1879" s="365" t="s">
        <v>662</v>
      </c>
      <c r="K1879" s="256"/>
      <c r="L1879" s="256"/>
      <c r="M1879" s="256"/>
      <c r="N1879" s="256"/>
      <c r="O1879" s="256"/>
      <c r="P1879" s="256"/>
      <c r="Q1879" s="256"/>
      <c r="R1879" s="281"/>
      <c r="S1879" s="220"/>
      <c r="T1879" s="220"/>
      <c r="U1879" s="220"/>
      <c r="V1879" s="220"/>
      <c r="W1879" s="220"/>
      <c r="X1879" s="220"/>
      <c r="Y1879" s="220"/>
      <c r="Z1879" s="220"/>
      <c r="AA1879" s="220"/>
      <c r="AB1879" s="220"/>
      <c r="AC1879" s="220"/>
      <c r="AD1879" s="220"/>
      <c r="AN1879">
        <f>IF(V1876="NA",1,0)</f>
        <v>0</v>
      </c>
      <c r="AX1879">
        <f>IF(Y1876="NA",1,0)</f>
        <v>0</v>
      </c>
      <c r="BH1879">
        <f>IF(AB1876="NA",1,0)</f>
        <v>0</v>
      </c>
      <c r="BR1879">
        <f>IF(G2048="NA",1,0)</f>
        <v>0</v>
      </c>
      <c r="CB1879">
        <f>IF(J2048="NA",1,0)</f>
        <v>0</v>
      </c>
      <c r="CL1879">
        <f>IF(M2048="NA",1,0)</f>
        <v>0</v>
      </c>
      <c r="CV1879">
        <f>IF(P2048="NA",1,0)</f>
        <v>0</v>
      </c>
      <c r="DF1879">
        <f>IF(S2048="NA",1,0)</f>
        <v>0</v>
      </c>
      <c r="DP1879">
        <f>IF(V2048="NA",1,0)</f>
        <v>0</v>
      </c>
      <c r="DZ1879">
        <f>IF(Y2048="NA",1,0)</f>
        <v>0</v>
      </c>
      <c r="EJ1879">
        <f>IF(AB2048="NA",1,0)</f>
        <v>0</v>
      </c>
      <c r="ET1879">
        <f>IF(T1876="NA",1,0)</f>
        <v>0</v>
      </c>
      <c r="FD1879">
        <f>IF(U1876="NA",1,0)</f>
        <v>0</v>
      </c>
      <c r="FN1879">
        <f>IF(S1876="NA",1,0)</f>
        <v>0</v>
      </c>
    </row>
    <row r="1880" spans="1:171" ht="24" customHeight="1">
      <c r="A1880" s="71"/>
      <c r="B1880" s="40"/>
      <c r="C1880" s="355"/>
      <c r="D1880" s="280"/>
      <c r="E1880" s="256"/>
      <c r="F1880" s="281"/>
      <c r="G1880" s="369" t="s">
        <v>663</v>
      </c>
      <c r="H1880" s="267"/>
      <c r="I1880" s="93"/>
      <c r="J1880" s="365" t="s">
        <v>664</v>
      </c>
      <c r="K1880" s="256"/>
      <c r="L1880" s="256"/>
      <c r="M1880" s="256"/>
      <c r="N1880" s="256"/>
      <c r="O1880" s="256"/>
      <c r="P1880" s="256"/>
      <c r="Q1880" s="256"/>
      <c r="R1880" s="281"/>
      <c r="S1880" s="220"/>
      <c r="T1880" s="220"/>
      <c r="U1880" s="220"/>
      <c r="V1880" s="220"/>
      <c r="W1880" s="220"/>
      <c r="X1880" s="220"/>
      <c r="Y1880" s="220"/>
      <c r="Z1880" s="220"/>
      <c r="AA1880" s="220"/>
      <c r="AB1880" s="220"/>
      <c r="AC1880" s="220"/>
      <c r="AD1880" s="220"/>
      <c r="AN1880">
        <f>IF(V1876="NA",1,0)</f>
        <v>0</v>
      </c>
      <c r="AX1880">
        <f>IF(Y1876="NA",1,0)</f>
        <v>0</v>
      </c>
      <c r="BH1880">
        <f>IF(AB1876="NA",1,0)</f>
        <v>0</v>
      </c>
      <c r="BR1880">
        <f>IF(G2048="NA",1,0)</f>
        <v>0</v>
      </c>
      <c r="CB1880">
        <f>IF(J2048="NA",1,0)</f>
        <v>0</v>
      </c>
      <c r="CL1880">
        <f>IF(M2048="NA",1,0)</f>
        <v>0</v>
      </c>
      <c r="CV1880">
        <f>IF(P2048="NA",1,0)</f>
        <v>0</v>
      </c>
      <c r="DF1880">
        <f>IF(S2048="NA",1,0)</f>
        <v>0</v>
      </c>
      <c r="DP1880">
        <f>IF(V2048="NA",1,0)</f>
        <v>0</v>
      </c>
      <c r="DZ1880">
        <f>IF(Y2048="NA",1,0)</f>
        <v>0</v>
      </c>
      <c r="EJ1880">
        <f>IF(AB2048="NA",1,0)</f>
        <v>0</v>
      </c>
      <c r="ET1880">
        <f>IF(T1876="NA",1,0)</f>
        <v>0</v>
      </c>
      <c r="FD1880">
        <f>IF(U1876="NA",1,0)</f>
        <v>0</v>
      </c>
      <c r="FN1880">
        <f>IF(S1876="NA",1,0)</f>
        <v>0</v>
      </c>
    </row>
    <row r="1881" spans="1:171" ht="24" customHeight="1">
      <c r="A1881" s="71"/>
      <c r="B1881" s="40"/>
      <c r="C1881" s="355"/>
      <c r="D1881" s="280"/>
      <c r="E1881" s="256"/>
      <c r="F1881" s="281"/>
      <c r="G1881" s="369" t="s">
        <v>665</v>
      </c>
      <c r="H1881" s="267"/>
      <c r="I1881" s="93"/>
      <c r="J1881" s="365" t="s">
        <v>666</v>
      </c>
      <c r="K1881" s="256"/>
      <c r="L1881" s="256"/>
      <c r="M1881" s="256"/>
      <c r="N1881" s="256"/>
      <c r="O1881" s="256"/>
      <c r="P1881" s="256"/>
      <c r="Q1881" s="256"/>
      <c r="R1881" s="281"/>
      <c r="S1881" s="220"/>
      <c r="T1881" s="220"/>
      <c r="U1881" s="220"/>
      <c r="V1881" s="220"/>
      <c r="W1881" s="220"/>
      <c r="X1881" s="220"/>
      <c r="Y1881" s="220"/>
      <c r="Z1881" s="220"/>
      <c r="AA1881" s="220"/>
      <c r="AB1881" s="220"/>
      <c r="AC1881" s="220"/>
      <c r="AD1881" s="220"/>
      <c r="AN1881">
        <f>IF(V1876="NA",1,0)</f>
        <v>0</v>
      </c>
      <c r="AO1881" t="e">
        <f>IF(V1881/V1876&gt;0.25,1,0)</f>
        <v>#DIV/0!</v>
      </c>
      <c r="AX1881">
        <f>IF(Y1876="NA",1,0)</f>
        <v>0</v>
      </c>
      <c r="AY1881" t="e">
        <f>IF(Y1881/Y1876&gt;0.25,1,0)</f>
        <v>#DIV/0!</v>
      </c>
      <c r="BH1881">
        <f>IF(AB1876="NA",1,0)</f>
        <v>0</v>
      </c>
      <c r="BI1881" t="e">
        <f>IF(AB1881/AB1876&gt;0.25,1,0)</f>
        <v>#DIV/0!</v>
      </c>
      <c r="BR1881">
        <f>IF(G2048="NA",1,0)</f>
        <v>0</v>
      </c>
      <c r="BS1881" t="e">
        <f>IF(G2053/G2048&gt;0.25,1,0)</f>
        <v>#DIV/0!</v>
      </c>
      <c r="CB1881">
        <f>IF(J2048="NA",1,0)</f>
        <v>0</v>
      </c>
      <c r="CC1881" t="e">
        <f>IF(J2053/J2048&gt;0.25,1,0)</f>
        <v>#DIV/0!</v>
      </c>
      <c r="CL1881">
        <f>IF(M2048="NA",1,0)</f>
        <v>0</v>
      </c>
      <c r="CM1881" t="e">
        <f>IF(M2053/M2048&gt;0.25,1,0)</f>
        <v>#DIV/0!</v>
      </c>
      <c r="CV1881">
        <f>IF(P2048="NA",1,0)</f>
        <v>0</v>
      </c>
      <c r="CW1881" t="e">
        <f>IF(P2053/P2048&gt;0.25,1,0)</f>
        <v>#DIV/0!</v>
      </c>
      <c r="DF1881">
        <f>IF(S2048="NA",1,0)</f>
        <v>0</v>
      </c>
      <c r="DG1881" t="e">
        <f>IF(S2053/S2048&gt;0.25,1,0)</f>
        <v>#DIV/0!</v>
      </c>
      <c r="DP1881">
        <f>IF(V2048="NA",1,0)</f>
        <v>0</v>
      </c>
      <c r="DQ1881" t="e">
        <f>IF(V2053/V2048&gt;0.25,1,0)</f>
        <v>#DIV/0!</v>
      </c>
      <c r="DZ1881">
        <f>IF(Y2048="NA",1,0)</f>
        <v>0</v>
      </c>
      <c r="EA1881" t="e">
        <f>IF(Y2053/Y2048&gt;0.25,1,0)</f>
        <v>#DIV/0!</v>
      </c>
      <c r="EJ1881">
        <f>IF(AB2048="NA",1,0)</f>
        <v>0</v>
      </c>
      <c r="EK1881" t="e">
        <f>IF(AB2053/AB2048&gt;0.25,1,0)</f>
        <v>#DIV/0!</v>
      </c>
      <c r="ET1881">
        <f>IF(T1876="NA",1,0)</f>
        <v>0</v>
      </c>
      <c r="EU1881" t="e">
        <f>IF(T1881/T1876&gt;0.25,1,0)</f>
        <v>#DIV/0!</v>
      </c>
      <c r="FD1881">
        <f>IF(U1876="NA",1,0)</f>
        <v>0</v>
      </c>
      <c r="FE1881" t="e">
        <f>IF(U1881/U1876&gt;0.25,1,0)</f>
        <v>#DIV/0!</v>
      </c>
      <c r="FN1881">
        <f>IF(S1876="NA",1,0)</f>
        <v>0</v>
      </c>
      <c r="FO1881" t="e">
        <f>IF(S1881/S1876&gt;0.25,1,0)</f>
        <v>#DIV/0!</v>
      </c>
    </row>
    <row r="1882" spans="1:171" ht="15" customHeight="1">
      <c r="A1882" s="71"/>
      <c r="B1882" s="40"/>
      <c r="C1882" s="355"/>
      <c r="D1882" s="280"/>
      <c r="E1882" s="256"/>
      <c r="F1882" s="281"/>
      <c r="G1882" s="369" t="s">
        <v>667</v>
      </c>
      <c r="H1882" s="267"/>
      <c r="I1882" s="94"/>
      <c r="J1882" s="401" t="s">
        <v>262</v>
      </c>
      <c r="K1882" s="272"/>
      <c r="L1882" s="272"/>
      <c r="M1882" s="272"/>
      <c r="N1882" s="272"/>
      <c r="O1882" s="272"/>
      <c r="P1882" s="272"/>
      <c r="Q1882" s="272"/>
      <c r="R1882" s="283"/>
      <c r="S1882" s="220"/>
      <c r="T1882" s="220"/>
      <c r="U1882" s="220"/>
      <c r="V1882" s="220"/>
      <c r="W1882" s="220"/>
      <c r="X1882" s="220"/>
      <c r="Y1882" s="220"/>
      <c r="Z1882" s="220"/>
      <c r="AA1882" s="220"/>
      <c r="AB1882" s="220"/>
      <c r="AC1882" s="220"/>
      <c r="AD1882" s="220"/>
      <c r="AN1882">
        <f>IF(V1876="NA",1,0)</f>
        <v>0</v>
      </c>
      <c r="AX1882">
        <f>IF(Y1876="NA",1,0)</f>
        <v>0</v>
      </c>
      <c r="BH1882">
        <f>IF(AB1876="NA",1,0)</f>
        <v>0</v>
      </c>
      <c r="BR1882">
        <f>IF(G2048="NA",1,0)</f>
        <v>0</v>
      </c>
      <c r="CB1882">
        <f>IF(J2048="NA",1,0)</f>
        <v>0</v>
      </c>
      <c r="CL1882">
        <f>IF(M2048="NA",1,0)</f>
        <v>0</v>
      </c>
      <c r="CV1882">
        <f>IF(P2048="NA",1,0)</f>
        <v>0</v>
      </c>
      <c r="DF1882">
        <f>IF(S2048="NA",1,0)</f>
        <v>0</v>
      </c>
      <c r="DP1882">
        <f>IF(V2048="NA",1,0)</f>
        <v>0</v>
      </c>
      <c r="DZ1882">
        <f>IF(Y2048="NA",1,0)</f>
        <v>0</v>
      </c>
      <c r="EJ1882">
        <f>IF(AB2048="NA",1,0)</f>
        <v>0</v>
      </c>
      <c r="ET1882">
        <f>IF(T1876="NA",1,0)</f>
        <v>0</v>
      </c>
      <c r="FD1882">
        <f>IF(U1876="NA",1,0)</f>
        <v>0</v>
      </c>
      <c r="FN1882">
        <f>IF(S1876="NA",1,0)</f>
        <v>0</v>
      </c>
    </row>
    <row r="1883" spans="1:171" ht="15" customHeight="1">
      <c r="A1883" s="71"/>
      <c r="B1883" s="40"/>
      <c r="C1883" s="355"/>
      <c r="D1883" s="280"/>
      <c r="E1883" s="256"/>
      <c r="F1883" s="281"/>
      <c r="G1883" s="361" t="s">
        <v>668</v>
      </c>
      <c r="H1883" s="267"/>
      <c r="I1883" s="362" t="s">
        <v>669</v>
      </c>
      <c r="J1883" s="266"/>
      <c r="K1883" s="266"/>
      <c r="L1883" s="266"/>
      <c r="M1883" s="266"/>
      <c r="N1883" s="266"/>
      <c r="O1883" s="266"/>
      <c r="P1883" s="266"/>
      <c r="Q1883" s="266"/>
      <c r="R1883" s="267"/>
      <c r="S1883" s="220"/>
      <c r="T1883" s="220"/>
      <c r="U1883" s="220"/>
      <c r="V1883" s="220"/>
      <c r="W1883" s="220"/>
      <c r="X1883" s="220"/>
      <c r="Y1883" s="220"/>
      <c r="Z1883" s="220"/>
      <c r="AA1883" s="220"/>
      <c r="AB1883" s="220"/>
      <c r="AC1883" s="220"/>
      <c r="AD1883" s="220"/>
    </row>
    <row r="1884" spans="1:171" ht="15" customHeight="1">
      <c r="A1884" s="71"/>
      <c r="B1884" s="40"/>
      <c r="C1884" s="355"/>
      <c r="D1884" s="280"/>
      <c r="E1884" s="256"/>
      <c r="F1884" s="281"/>
      <c r="G1884" s="361" t="s">
        <v>670</v>
      </c>
      <c r="H1884" s="267"/>
      <c r="I1884" s="362" t="s">
        <v>671</v>
      </c>
      <c r="J1884" s="266"/>
      <c r="K1884" s="266"/>
      <c r="L1884" s="266"/>
      <c r="M1884" s="266"/>
      <c r="N1884" s="266"/>
      <c r="O1884" s="266"/>
      <c r="P1884" s="266"/>
      <c r="Q1884" s="266"/>
      <c r="R1884" s="267"/>
      <c r="S1884" s="220"/>
      <c r="T1884" s="220"/>
      <c r="U1884" s="220"/>
      <c r="V1884" s="220"/>
      <c r="W1884" s="220"/>
      <c r="X1884" s="220"/>
      <c r="Y1884" s="220"/>
      <c r="Z1884" s="220"/>
      <c r="AA1884" s="220"/>
      <c r="AB1884" s="220"/>
      <c r="AC1884" s="220"/>
      <c r="AD1884" s="220"/>
    </row>
    <row r="1885" spans="1:171" ht="24" customHeight="1">
      <c r="A1885" s="71"/>
      <c r="B1885" s="40"/>
      <c r="C1885" s="355"/>
      <c r="D1885" s="280"/>
      <c r="E1885" s="256"/>
      <c r="F1885" s="281"/>
      <c r="G1885" s="361" t="s">
        <v>672</v>
      </c>
      <c r="H1885" s="267"/>
      <c r="I1885" s="362" t="s">
        <v>673</v>
      </c>
      <c r="J1885" s="266"/>
      <c r="K1885" s="266"/>
      <c r="L1885" s="266"/>
      <c r="M1885" s="266"/>
      <c r="N1885" s="266"/>
      <c r="O1885" s="266"/>
      <c r="P1885" s="266"/>
      <c r="Q1885" s="266"/>
      <c r="R1885" s="267"/>
      <c r="S1885" s="220"/>
      <c r="T1885" s="220"/>
      <c r="U1885" s="220"/>
      <c r="V1885" s="220"/>
      <c r="W1885" s="220"/>
      <c r="X1885" s="220"/>
      <c r="Y1885" s="220"/>
      <c r="Z1885" s="220"/>
      <c r="AA1885" s="220"/>
      <c r="AB1885" s="220"/>
      <c r="AC1885" s="220"/>
      <c r="AD1885" s="220"/>
    </row>
    <row r="1886" spans="1:171" ht="15" customHeight="1">
      <c r="A1886" s="71"/>
      <c r="B1886" s="40"/>
      <c r="C1886" s="367" t="s">
        <v>674</v>
      </c>
      <c r="D1886" s="368" t="s">
        <v>675</v>
      </c>
      <c r="E1886" s="278"/>
      <c r="F1886" s="279"/>
      <c r="G1886" s="361" t="s">
        <v>676</v>
      </c>
      <c r="H1886" s="267"/>
      <c r="I1886" s="362" t="s">
        <v>677</v>
      </c>
      <c r="J1886" s="266"/>
      <c r="K1886" s="266"/>
      <c r="L1886" s="266"/>
      <c r="M1886" s="266"/>
      <c r="N1886" s="266"/>
      <c r="O1886" s="266"/>
      <c r="P1886" s="266"/>
      <c r="Q1886" s="266"/>
      <c r="R1886" s="267"/>
      <c r="S1886" s="220"/>
      <c r="T1886" s="220"/>
      <c r="U1886" s="220"/>
      <c r="V1886" s="220"/>
      <c r="W1886" s="220"/>
      <c r="X1886" s="220"/>
      <c r="Y1886" s="220"/>
      <c r="Z1886" s="220"/>
      <c r="AA1886" s="220"/>
      <c r="AB1886" s="220"/>
      <c r="AC1886" s="220"/>
      <c r="AD1886" s="220"/>
      <c r="AM1886">
        <f>IF(OR(V1886=SUM(V1887:V1895),AND(V1886="NA",SUM(V1887:V1895)=0),AND(V1886="NS",SUM(V1887:V1895)=0)),IF(AND(V1886="NA",SUM(V1887:V1895)=0),"NA",0),1)</f>
        <v>0</v>
      </c>
      <c r="AW1886">
        <f>IF(OR(Y1886=SUM(Y1887:Y1895),AND(Y1886="NA",SUM(Y1887:Y1895)=0),AND(Y1886="NS",SUM(Y1887:Y1895)=0)),IF(AND(Y1886="NA",SUM(Y1887:Y1895)=0),"NA",0),1)</f>
        <v>0</v>
      </c>
      <c r="BG1886">
        <f>IF(OR(AB1886=SUM(AB1887:AB1895),AND(AB1886="NA",SUM(AB1887:AB1895)=0),AND(AB1886="NS",SUM(AB1887:AB1895)=0)),IF(AND(AB1886="NA",SUM(AB1887:AB1895)=0),"NA",0),1)</f>
        <v>0</v>
      </c>
      <c r="BQ1886">
        <f>IF(OR(G2058=SUM(G2059:G2067),AND(G2058="NA",SUM(G2059:G2067)=0),AND(G2058="NS",SUM(G2059:G2067)=0)),IF(AND(G2058="NA",SUM(G2059:G2067)=0),"NA",0),1)</f>
        <v>0</v>
      </c>
      <c r="CA1886">
        <f>IF(OR(J2058=SUM(J2059:J2067),AND(J2058="NA",SUM(J2059:J2067)=0),AND(J2058="NS",SUM(J2059:J2067)=0)),IF(AND(J2058="NA",SUM(J2059:J2067)=0),"NA",0),1)</f>
        <v>0</v>
      </c>
      <c r="CK1886">
        <f>IF(OR(M2058=SUM(M2059:M2067),AND(M2058="NA",SUM(M2059:M2067)=0),AND(M2058="NS",SUM(M2059:M2067)=0)),IF(AND(M2058="NA",SUM(M2059:M2067)=0),"NA",0),1)</f>
        <v>0</v>
      </c>
      <c r="CU1886">
        <f>IF(OR(P2058=SUM(P2059:P2067),AND(P2058="NA",SUM(P2059:P2067)=0),AND(P2058="NS",SUM(P2059:P2067)=0)),IF(AND(P2058="NA",SUM(P2059:P2067)=0),"NA",0),1)</f>
        <v>0</v>
      </c>
      <c r="DE1886">
        <f>IF(OR(S2058=SUM(S2059:S2067),AND(S2058="NA",SUM(S2059:S2067)=0),AND(S2058="NS",SUM(S2059:S2067)=0)),IF(AND(S2058="NA",SUM(S2059:S2067)=0),"NA",0),1)</f>
        <v>0</v>
      </c>
      <c r="DO1886">
        <f>IF(OR(V2058=SUM(V2059:V2067),AND(V2058="NA",SUM(V2059:V2067)=0),AND(V2058="NS",SUM(V2059:V2067)=0)),IF(AND(V2058="NA",SUM(V2059:V2067)=0),"NA",0),1)</f>
        <v>0</v>
      </c>
      <c r="DY1886">
        <f>IF(OR(Y2058=SUM(Y2059:Y2067),AND(Y2058="NA",SUM(Y2059:Y2067)=0),AND(Y2058="NS",SUM(Y2059:Y2067)=0)),IF(AND(Y2058="NA",SUM(Y2059:Y2067)=0),"NA",0),1)</f>
        <v>0</v>
      </c>
      <c r="EI1886">
        <f>IF(OR(AB2058=SUM(AB2059:AB2067),AND(AB2058="NA",SUM(AB2059:AB2067)=0),AND(AB2058="NS",SUM(AB2059:AB2067)=0)),IF(AND(AB2058="NA",SUM(AB2059:AB2067)=0),"NA",0),1)</f>
        <v>0</v>
      </c>
      <c r="ES1886">
        <f>IF(OR(T1886=SUM(T1887:T1895),AND(T1886="NA",SUM(T1887:T1895)=0),AND(T1886="NS",SUM(T1887:T1895)=0)),IF(AND(T1886="NA",SUM(T1887:T1895)=0),"NA",0),1)</f>
        <v>0</v>
      </c>
      <c r="FC1886">
        <f>IF(OR(U1886=SUM(U1887:U1895),AND(U1886="NA",SUM(U1887:U1895)=0),AND(U1886="NS",SUM(U1887:U1895)=0)),IF(AND(U1886="NA",SUM(U1887:U1895)=0),"NA",0),1)</f>
        <v>0</v>
      </c>
      <c r="FM1886">
        <f>IF(OR(S1886=SUM(S1887:S1895),AND(S1886="NA",SUM(S1887:S1895)=0),AND(S1886="NS",SUM(S1887:S1895)=0)),IF(AND(S1886="NA",SUM(S1887:S1895)=0),"NA",0),1)</f>
        <v>0</v>
      </c>
    </row>
    <row r="1887" spans="1:171" ht="15" customHeight="1">
      <c r="A1887" s="71"/>
      <c r="B1887" s="40"/>
      <c r="C1887" s="355"/>
      <c r="D1887" s="280"/>
      <c r="E1887" s="256"/>
      <c r="F1887" s="281"/>
      <c r="G1887" s="350" t="s">
        <v>678</v>
      </c>
      <c r="H1887" s="267"/>
      <c r="I1887" s="93"/>
      <c r="J1887" s="365" t="s">
        <v>679</v>
      </c>
      <c r="K1887" s="256"/>
      <c r="L1887" s="256"/>
      <c r="M1887" s="256"/>
      <c r="N1887" s="256"/>
      <c r="O1887" s="256"/>
      <c r="P1887" s="256"/>
      <c r="Q1887" s="256"/>
      <c r="R1887" s="281"/>
      <c r="S1887" s="220"/>
      <c r="T1887" s="220"/>
      <c r="U1887" s="220"/>
      <c r="V1887" s="220"/>
      <c r="W1887" s="220"/>
      <c r="X1887" s="220"/>
      <c r="Y1887" s="220"/>
      <c r="Z1887" s="220"/>
      <c r="AA1887" s="220"/>
      <c r="AB1887" s="220"/>
      <c r="AC1887" s="220"/>
      <c r="AD1887" s="220"/>
      <c r="AN1887">
        <f>IF(V1886="NA",1,0)</f>
        <v>0</v>
      </c>
      <c r="AX1887">
        <f>IF(Y1886="NA",1,0)</f>
        <v>0</v>
      </c>
      <c r="BH1887">
        <f>IF(AB1886="NA",1,0)</f>
        <v>0</v>
      </c>
      <c r="BR1887">
        <f>IF(G2058="NA",1,0)</f>
        <v>0</v>
      </c>
      <c r="CB1887">
        <f>IF(J2058="NA",1,0)</f>
        <v>0</v>
      </c>
      <c r="CL1887">
        <f>IF(M2058="NA",1,0)</f>
        <v>0</v>
      </c>
      <c r="CV1887">
        <f>IF(P2058="NA",1,0)</f>
        <v>0</v>
      </c>
      <c r="DF1887">
        <f>IF(S2058="NA",1,0)</f>
        <v>0</v>
      </c>
      <c r="DP1887">
        <f>IF(V2058="NA",1,0)</f>
        <v>0</v>
      </c>
      <c r="DZ1887">
        <f>IF(Y2058="NA",1,0)</f>
        <v>0</v>
      </c>
      <c r="EJ1887">
        <f>IF(AB2058="NA",1,0)</f>
        <v>0</v>
      </c>
      <c r="ET1887">
        <f>IF(T1886="NA",1,0)</f>
        <v>0</v>
      </c>
      <c r="FD1887">
        <f>IF(U1886="NA",1,0)</f>
        <v>0</v>
      </c>
      <c r="FN1887">
        <f>IF(S1886="NA",1,0)</f>
        <v>0</v>
      </c>
    </row>
    <row r="1888" spans="1:171" ht="15" customHeight="1">
      <c r="A1888" s="71"/>
      <c r="B1888" s="40"/>
      <c r="C1888" s="355"/>
      <c r="D1888" s="280"/>
      <c r="E1888" s="256"/>
      <c r="F1888" s="281"/>
      <c r="G1888" s="350" t="s">
        <v>680</v>
      </c>
      <c r="H1888" s="267"/>
      <c r="I1888" s="93"/>
      <c r="J1888" s="365" t="s">
        <v>681</v>
      </c>
      <c r="K1888" s="256"/>
      <c r="L1888" s="256"/>
      <c r="M1888" s="256"/>
      <c r="N1888" s="256"/>
      <c r="O1888" s="256"/>
      <c r="P1888" s="256"/>
      <c r="Q1888" s="256"/>
      <c r="R1888" s="281"/>
      <c r="S1888" s="220"/>
      <c r="T1888" s="220"/>
      <c r="U1888" s="220"/>
      <c r="V1888" s="220"/>
      <c r="W1888" s="220"/>
      <c r="X1888" s="220"/>
      <c r="Y1888" s="220"/>
      <c r="Z1888" s="220"/>
      <c r="AA1888" s="220"/>
      <c r="AB1888" s="220"/>
      <c r="AC1888" s="220"/>
      <c r="AD1888" s="220"/>
      <c r="AN1888">
        <f>IF(V1886="NA",1,0)</f>
        <v>0</v>
      </c>
      <c r="AX1888">
        <f>IF(Y1886="NA",1,0)</f>
        <v>0</v>
      </c>
      <c r="BH1888">
        <f>IF(AB1886="NA",1,0)</f>
        <v>0</v>
      </c>
      <c r="BR1888">
        <f>IF(G2058="NA",1,0)</f>
        <v>0</v>
      </c>
      <c r="CB1888">
        <f>IF(J2058="NA",1,0)</f>
        <v>0</v>
      </c>
      <c r="CL1888">
        <f>IF(M2058="NA",1,0)</f>
        <v>0</v>
      </c>
      <c r="CV1888">
        <f>IF(P2058="NA",1,0)</f>
        <v>0</v>
      </c>
      <c r="DF1888">
        <f>IF(S2058="NA",1,0)</f>
        <v>0</v>
      </c>
      <c r="DP1888">
        <f>IF(V2058="NA",1,0)</f>
        <v>0</v>
      </c>
      <c r="DZ1888">
        <f>IF(Y2058="NA",1,0)</f>
        <v>0</v>
      </c>
      <c r="EJ1888">
        <f>IF(AB2058="NA",1,0)</f>
        <v>0</v>
      </c>
      <c r="ET1888">
        <f>IF(T1886="NA",1,0)</f>
        <v>0</v>
      </c>
      <c r="FD1888">
        <f>IF(U1886="NA",1,0)</f>
        <v>0</v>
      </c>
      <c r="FN1888">
        <f>IF(S1886="NA",1,0)</f>
        <v>0</v>
      </c>
    </row>
    <row r="1889" spans="1:171" ht="15" customHeight="1">
      <c r="A1889" s="71"/>
      <c r="B1889" s="40"/>
      <c r="C1889" s="355"/>
      <c r="D1889" s="280"/>
      <c r="E1889" s="256"/>
      <c r="F1889" s="281"/>
      <c r="G1889" s="350" t="s">
        <v>682</v>
      </c>
      <c r="H1889" s="267"/>
      <c r="I1889" s="93"/>
      <c r="J1889" s="365" t="s">
        <v>683</v>
      </c>
      <c r="K1889" s="256"/>
      <c r="L1889" s="256"/>
      <c r="M1889" s="256"/>
      <c r="N1889" s="256"/>
      <c r="O1889" s="256"/>
      <c r="P1889" s="256"/>
      <c r="Q1889" s="256"/>
      <c r="R1889" s="281"/>
      <c r="S1889" s="220"/>
      <c r="T1889" s="220"/>
      <c r="U1889" s="220"/>
      <c r="V1889" s="220"/>
      <c r="W1889" s="220"/>
      <c r="X1889" s="220"/>
      <c r="Y1889" s="220"/>
      <c r="Z1889" s="220"/>
      <c r="AA1889" s="220"/>
      <c r="AB1889" s="220"/>
      <c r="AC1889" s="220"/>
      <c r="AD1889" s="220"/>
      <c r="AN1889">
        <f>IF(V1886="NA",1,0)</f>
        <v>0</v>
      </c>
      <c r="AX1889">
        <f>IF(Y1886="NA",1,0)</f>
        <v>0</v>
      </c>
      <c r="BH1889">
        <f>IF(AB1886="NA",1,0)</f>
        <v>0</v>
      </c>
      <c r="BR1889">
        <f>IF(G2058="NA",1,0)</f>
        <v>0</v>
      </c>
      <c r="CB1889">
        <f>IF(J2058="NA",1,0)</f>
        <v>0</v>
      </c>
      <c r="CL1889">
        <f>IF(M2058="NA",1,0)</f>
        <v>0</v>
      </c>
      <c r="CV1889">
        <f>IF(P2058="NA",1,0)</f>
        <v>0</v>
      </c>
      <c r="DF1889">
        <f>IF(S2058="NA",1,0)</f>
        <v>0</v>
      </c>
      <c r="DP1889">
        <f>IF(V2058="NA",1,0)</f>
        <v>0</v>
      </c>
      <c r="DZ1889">
        <f>IF(Y2058="NA",1,0)</f>
        <v>0</v>
      </c>
      <c r="EJ1889">
        <f>IF(AB2058="NA",1,0)</f>
        <v>0</v>
      </c>
      <c r="ET1889">
        <f>IF(T1886="NA",1,0)</f>
        <v>0</v>
      </c>
      <c r="FD1889">
        <f>IF(U1886="NA",1,0)</f>
        <v>0</v>
      </c>
      <c r="FN1889">
        <f>IF(S1886="NA",1,0)</f>
        <v>0</v>
      </c>
    </row>
    <row r="1890" spans="1:171" ht="15" customHeight="1">
      <c r="A1890" s="71"/>
      <c r="B1890" s="40"/>
      <c r="C1890" s="355"/>
      <c r="D1890" s="280"/>
      <c r="E1890" s="256"/>
      <c r="F1890" s="281"/>
      <c r="G1890" s="350" t="s">
        <v>684</v>
      </c>
      <c r="H1890" s="267"/>
      <c r="I1890" s="93"/>
      <c r="J1890" s="365" t="s">
        <v>685</v>
      </c>
      <c r="K1890" s="256"/>
      <c r="L1890" s="256"/>
      <c r="M1890" s="256"/>
      <c r="N1890" s="256"/>
      <c r="O1890" s="256"/>
      <c r="P1890" s="256"/>
      <c r="Q1890" s="256"/>
      <c r="R1890" s="281"/>
      <c r="S1890" s="220"/>
      <c r="T1890" s="220"/>
      <c r="U1890" s="220"/>
      <c r="V1890" s="220"/>
      <c r="W1890" s="220"/>
      <c r="X1890" s="220"/>
      <c r="Y1890" s="220"/>
      <c r="Z1890" s="220"/>
      <c r="AA1890" s="220"/>
      <c r="AB1890" s="220"/>
      <c r="AC1890" s="220"/>
      <c r="AD1890" s="220"/>
      <c r="AN1890">
        <f>IF(V1886="NA",1,0)</f>
        <v>0</v>
      </c>
      <c r="AX1890">
        <f>IF(Y1886="NA",1,0)</f>
        <v>0</v>
      </c>
      <c r="BH1890">
        <f>IF(AB1886="NA",1,0)</f>
        <v>0</v>
      </c>
      <c r="BR1890">
        <f>IF(G2058="NA",1,0)</f>
        <v>0</v>
      </c>
      <c r="CB1890">
        <f>IF(J2058="NA",1,0)</f>
        <v>0</v>
      </c>
      <c r="CL1890">
        <f>IF(M2058="NA",1,0)</f>
        <v>0</v>
      </c>
      <c r="CV1890">
        <f>IF(P2058="NA",1,0)</f>
        <v>0</v>
      </c>
      <c r="DF1890">
        <f>IF(S2058="NA",1,0)</f>
        <v>0</v>
      </c>
      <c r="DP1890">
        <f>IF(V2058="NA",1,0)</f>
        <v>0</v>
      </c>
      <c r="DZ1890">
        <f>IF(Y2058="NA",1,0)</f>
        <v>0</v>
      </c>
      <c r="EJ1890">
        <f>IF(AB2058="NA",1,0)</f>
        <v>0</v>
      </c>
      <c r="ET1890">
        <f>IF(T1886="NA",1,0)</f>
        <v>0</v>
      </c>
      <c r="FD1890">
        <f>IF(U1886="NA",1,0)</f>
        <v>0</v>
      </c>
      <c r="FN1890">
        <f>IF(S1886="NA",1,0)</f>
        <v>0</v>
      </c>
    </row>
    <row r="1891" spans="1:171" ht="15" customHeight="1">
      <c r="A1891" s="71"/>
      <c r="B1891" s="40"/>
      <c r="C1891" s="355"/>
      <c r="D1891" s="280"/>
      <c r="E1891" s="256"/>
      <c r="F1891" s="281"/>
      <c r="G1891" s="350" t="s">
        <v>686</v>
      </c>
      <c r="H1891" s="267"/>
      <c r="I1891" s="93"/>
      <c r="J1891" s="365" t="s">
        <v>687</v>
      </c>
      <c r="K1891" s="256"/>
      <c r="L1891" s="256"/>
      <c r="M1891" s="256"/>
      <c r="N1891" s="256"/>
      <c r="O1891" s="256"/>
      <c r="P1891" s="256"/>
      <c r="Q1891" s="256"/>
      <c r="R1891" s="281"/>
      <c r="S1891" s="220"/>
      <c r="T1891" s="220"/>
      <c r="U1891" s="220"/>
      <c r="V1891" s="220"/>
      <c r="W1891" s="220"/>
      <c r="X1891" s="220"/>
      <c r="Y1891" s="220"/>
      <c r="Z1891" s="220"/>
      <c r="AA1891" s="220"/>
      <c r="AB1891" s="220"/>
      <c r="AC1891" s="220"/>
      <c r="AD1891" s="220"/>
      <c r="AN1891">
        <f>IF(V1886="NA",1,0)</f>
        <v>0</v>
      </c>
      <c r="AX1891">
        <f>IF(Y1886="NA",1,0)</f>
        <v>0</v>
      </c>
      <c r="BH1891">
        <f>IF(AB1886="NA",1,0)</f>
        <v>0</v>
      </c>
      <c r="BR1891">
        <f>IF(G2058="NA",1,0)</f>
        <v>0</v>
      </c>
      <c r="CB1891">
        <f>IF(J2058="NA",1,0)</f>
        <v>0</v>
      </c>
      <c r="CL1891">
        <f>IF(M2058="NA",1,0)</f>
        <v>0</v>
      </c>
      <c r="CV1891">
        <f>IF(P2058="NA",1,0)</f>
        <v>0</v>
      </c>
      <c r="DF1891">
        <f>IF(S2058="NA",1,0)</f>
        <v>0</v>
      </c>
      <c r="DP1891">
        <f>IF(V2058="NA",1,0)</f>
        <v>0</v>
      </c>
      <c r="DZ1891">
        <f>IF(Y2058="NA",1,0)</f>
        <v>0</v>
      </c>
      <c r="EJ1891">
        <f>IF(AB2058="NA",1,0)</f>
        <v>0</v>
      </c>
      <c r="ET1891">
        <f>IF(T1886="NA",1,0)</f>
        <v>0</v>
      </c>
      <c r="FD1891">
        <f>IF(U1886="NA",1,0)</f>
        <v>0</v>
      </c>
      <c r="FN1891">
        <f>IF(S1886="NA",1,0)</f>
        <v>0</v>
      </c>
    </row>
    <row r="1892" spans="1:171" ht="15" customHeight="1">
      <c r="A1892" s="71"/>
      <c r="B1892" s="40"/>
      <c r="C1892" s="355"/>
      <c r="D1892" s="280"/>
      <c r="E1892" s="256"/>
      <c r="F1892" s="281"/>
      <c r="G1892" s="350" t="s">
        <v>688</v>
      </c>
      <c r="H1892" s="267"/>
      <c r="I1892" s="93"/>
      <c r="J1892" s="365" t="s">
        <v>689</v>
      </c>
      <c r="K1892" s="256"/>
      <c r="L1892" s="256"/>
      <c r="M1892" s="256"/>
      <c r="N1892" s="256"/>
      <c r="O1892" s="256"/>
      <c r="P1892" s="256"/>
      <c r="Q1892" s="256"/>
      <c r="R1892" s="281"/>
      <c r="S1892" s="220"/>
      <c r="T1892" s="220"/>
      <c r="U1892" s="220"/>
      <c r="V1892" s="220"/>
      <c r="W1892" s="220"/>
      <c r="X1892" s="220"/>
      <c r="Y1892" s="220"/>
      <c r="Z1892" s="220"/>
      <c r="AA1892" s="220"/>
      <c r="AB1892" s="220"/>
      <c r="AC1892" s="220"/>
      <c r="AD1892" s="220"/>
      <c r="AN1892">
        <f>IF(V1886="NA",1,0)</f>
        <v>0</v>
      </c>
      <c r="AX1892">
        <f>IF(Y1886="NA",1,0)</f>
        <v>0</v>
      </c>
      <c r="BH1892">
        <f>IF(AB1886="NA",1,0)</f>
        <v>0</v>
      </c>
      <c r="BR1892">
        <f>IF(G2058="NA",1,0)</f>
        <v>0</v>
      </c>
      <c r="CB1892">
        <f>IF(J2058="NA",1,0)</f>
        <v>0</v>
      </c>
      <c r="CL1892">
        <f>IF(M2058="NA",1,0)</f>
        <v>0</v>
      </c>
      <c r="CV1892">
        <f>IF(P2058="NA",1,0)</f>
        <v>0</v>
      </c>
      <c r="DF1892">
        <f>IF(S2058="NA",1,0)</f>
        <v>0</v>
      </c>
      <c r="DP1892">
        <f>IF(V2058="NA",1,0)</f>
        <v>0</v>
      </c>
      <c r="DZ1892">
        <f>IF(Y2058="NA",1,0)</f>
        <v>0</v>
      </c>
      <c r="EJ1892">
        <f>IF(AB2058="NA",1,0)</f>
        <v>0</v>
      </c>
      <c r="ET1892">
        <f>IF(T1886="NA",1,0)</f>
        <v>0</v>
      </c>
      <c r="FD1892">
        <f>IF(U1886="NA",1,0)</f>
        <v>0</v>
      </c>
      <c r="FN1892">
        <f>IF(S1886="NA",1,0)</f>
        <v>0</v>
      </c>
    </row>
    <row r="1893" spans="1:171" ht="15" customHeight="1">
      <c r="A1893" s="71"/>
      <c r="B1893" s="40"/>
      <c r="C1893" s="355"/>
      <c r="D1893" s="280"/>
      <c r="E1893" s="256"/>
      <c r="F1893" s="281"/>
      <c r="G1893" s="350" t="s">
        <v>690</v>
      </c>
      <c r="H1893" s="267"/>
      <c r="I1893" s="93"/>
      <c r="J1893" s="365" t="s">
        <v>691</v>
      </c>
      <c r="K1893" s="256"/>
      <c r="L1893" s="256"/>
      <c r="M1893" s="256"/>
      <c r="N1893" s="256"/>
      <c r="O1893" s="256"/>
      <c r="P1893" s="256"/>
      <c r="Q1893" s="256"/>
      <c r="R1893" s="281"/>
      <c r="S1893" s="220"/>
      <c r="T1893" s="220"/>
      <c r="U1893" s="220"/>
      <c r="V1893" s="220"/>
      <c r="W1893" s="220"/>
      <c r="X1893" s="220"/>
      <c r="Y1893" s="220"/>
      <c r="Z1893" s="220"/>
      <c r="AA1893" s="220"/>
      <c r="AB1893" s="220"/>
      <c r="AC1893" s="220"/>
      <c r="AD1893" s="220"/>
      <c r="AN1893">
        <f>IF(V1886="NA",1,0)</f>
        <v>0</v>
      </c>
      <c r="AX1893">
        <f>IF(Y1886="NA",1,0)</f>
        <v>0</v>
      </c>
      <c r="BH1893">
        <f>IF(AB1886="NA",1,0)</f>
        <v>0</v>
      </c>
      <c r="BR1893">
        <f>IF(G2058="NA",1,0)</f>
        <v>0</v>
      </c>
      <c r="CB1893">
        <f>IF(J2058="NA",1,0)</f>
        <v>0</v>
      </c>
      <c r="CL1893">
        <f>IF(M2058="NA",1,0)</f>
        <v>0</v>
      </c>
      <c r="CV1893">
        <f>IF(P2058="NA",1,0)</f>
        <v>0</v>
      </c>
      <c r="DF1893">
        <f>IF(S2058="NA",1,0)</f>
        <v>0</v>
      </c>
      <c r="DP1893">
        <f>IF(V2058="NA",1,0)</f>
        <v>0</v>
      </c>
      <c r="DZ1893">
        <f>IF(Y2058="NA",1,0)</f>
        <v>0</v>
      </c>
      <c r="EJ1893">
        <f>IF(AB2058="NA",1,0)</f>
        <v>0</v>
      </c>
      <c r="ET1893">
        <f>IF(T1886="NA",1,0)</f>
        <v>0</v>
      </c>
      <c r="FD1893">
        <f>IF(U1886="NA",1,0)</f>
        <v>0</v>
      </c>
      <c r="FN1893">
        <f>IF(S1886="NA",1,0)</f>
        <v>0</v>
      </c>
    </row>
    <row r="1894" spans="1:171" ht="15" customHeight="1">
      <c r="A1894" s="71"/>
      <c r="B1894" s="40"/>
      <c r="C1894" s="355"/>
      <c r="D1894" s="280"/>
      <c r="E1894" s="256"/>
      <c r="F1894" s="281"/>
      <c r="G1894" s="350" t="s">
        <v>692</v>
      </c>
      <c r="H1894" s="267"/>
      <c r="I1894" s="93"/>
      <c r="J1894" s="365" t="s">
        <v>693</v>
      </c>
      <c r="K1894" s="256"/>
      <c r="L1894" s="256"/>
      <c r="M1894" s="256"/>
      <c r="N1894" s="256"/>
      <c r="O1894" s="256"/>
      <c r="P1894" s="256"/>
      <c r="Q1894" s="256"/>
      <c r="R1894" s="281"/>
      <c r="S1894" s="220"/>
      <c r="T1894" s="220"/>
      <c r="U1894" s="220"/>
      <c r="V1894" s="220"/>
      <c r="W1894" s="220"/>
      <c r="X1894" s="220"/>
      <c r="Y1894" s="220"/>
      <c r="Z1894" s="220"/>
      <c r="AA1894" s="220"/>
      <c r="AB1894" s="220"/>
      <c r="AC1894" s="220"/>
      <c r="AD1894" s="220"/>
      <c r="AN1894">
        <f>IF(V1886="NA",1,0)</f>
        <v>0</v>
      </c>
      <c r="AO1894" t="e">
        <f>IF(V1894/V1886&gt;0.25,1,0)</f>
        <v>#DIV/0!</v>
      </c>
      <c r="AX1894">
        <f>IF(Y1886="NA",1,0)</f>
        <v>0</v>
      </c>
      <c r="AY1894" t="e">
        <f>IF(Y1894/Y1886&gt;0.25,1,0)</f>
        <v>#DIV/0!</v>
      </c>
      <c r="BH1894">
        <f>IF(AB1886="NA",1,0)</f>
        <v>0</v>
      </c>
      <c r="BI1894" t="e">
        <f>IF(AB1894/AB1886&gt;0.25,1,0)</f>
        <v>#DIV/0!</v>
      </c>
      <c r="BR1894">
        <f>IF(G2058="NA",1,0)</f>
        <v>0</v>
      </c>
      <c r="BS1894" t="e">
        <f>IF(G2066/G2058&gt;0.25,1,0)</f>
        <v>#DIV/0!</v>
      </c>
      <c r="CB1894">
        <f>IF(J2058="NA",1,0)</f>
        <v>0</v>
      </c>
      <c r="CC1894" t="e">
        <f>IF(J2066/J2058&gt;0.25,1,0)</f>
        <v>#DIV/0!</v>
      </c>
      <c r="CL1894">
        <f>IF(M2058="NA",1,0)</f>
        <v>0</v>
      </c>
      <c r="CM1894" t="e">
        <f>IF(M2066/M2058&gt;0.25,1,0)</f>
        <v>#DIV/0!</v>
      </c>
      <c r="CV1894">
        <f>IF(P2058="NA",1,0)</f>
        <v>0</v>
      </c>
      <c r="CW1894" t="e">
        <f>IF(P2066/P2058&gt;0.25,1,0)</f>
        <v>#DIV/0!</v>
      </c>
      <c r="DF1894">
        <f>IF(S2058="NA",1,0)</f>
        <v>0</v>
      </c>
      <c r="DG1894" t="e">
        <f>IF(S2066/S2058&gt;0.25,1,0)</f>
        <v>#DIV/0!</v>
      </c>
      <c r="DP1894">
        <f>IF(V2058="NA",1,0)</f>
        <v>0</v>
      </c>
      <c r="DQ1894" t="e">
        <f>IF(V2066/V2058&gt;0.25,1,0)</f>
        <v>#DIV/0!</v>
      </c>
      <c r="DZ1894">
        <f>IF(Y2058="NA",1,0)</f>
        <v>0</v>
      </c>
      <c r="EA1894" t="e">
        <f>IF(Y2066/Y2058&gt;0.25,1,0)</f>
        <v>#DIV/0!</v>
      </c>
      <c r="EJ1894">
        <f>IF(AB2058="NA",1,0)</f>
        <v>0</v>
      </c>
      <c r="EK1894" t="e">
        <f>IF(AB2066/AB2058&gt;0.25,1,0)</f>
        <v>#DIV/0!</v>
      </c>
      <c r="ET1894">
        <f>IF(T1886="NA",1,0)</f>
        <v>0</v>
      </c>
      <c r="EU1894" t="e">
        <f>IF(T1894/T1886&gt;0.25,1,0)</f>
        <v>#DIV/0!</v>
      </c>
      <c r="FD1894">
        <f>IF(U1886="NA",1,0)</f>
        <v>0</v>
      </c>
      <c r="FE1894" t="e">
        <f>IF(U1894/U1886&gt;0.25,1,0)</f>
        <v>#DIV/0!</v>
      </c>
      <c r="FN1894">
        <f>IF(S1886="NA",1,0)</f>
        <v>0</v>
      </c>
      <c r="FO1894" t="e">
        <f>IF(S1894/S1886&gt;0.25,1,0)</f>
        <v>#DIV/0!</v>
      </c>
    </row>
    <row r="1895" spans="1:171" ht="15" customHeight="1">
      <c r="A1895" s="71"/>
      <c r="B1895" s="40"/>
      <c r="C1895" s="355"/>
      <c r="D1895" s="280"/>
      <c r="E1895" s="256"/>
      <c r="F1895" s="281"/>
      <c r="G1895" s="350" t="s">
        <v>694</v>
      </c>
      <c r="H1895" s="267"/>
      <c r="I1895" s="94"/>
      <c r="J1895" s="401" t="s">
        <v>262</v>
      </c>
      <c r="K1895" s="272"/>
      <c r="L1895" s="272"/>
      <c r="M1895" s="272"/>
      <c r="N1895" s="272"/>
      <c r="O1895" s="272"/>
      <c r="P1895" s="272"/>
      <c r="Q1895" s="272"/>
      <c r="R1895" s="283"/>
      <c r="S1895" s="220"/>
      <c r="T1895" s="220"/>
      <c r="U1895" s="220"/>
      <c r="V1895" s="220"/>
      <c r="W1895" s="220"/>
      <c r="X1895" s="220"/>
      <c r="Y1895" s="220"/>
      <c r="Z1895" s="220"/>
      <c r="AA1895" s="220"/>
      <c r="AB1895" s="220"/>
      <c r="AC1895" s="220"/>
      <c r="AD1895" s="220"/>
      <c r="AN1895">
        <f>IF(V1886="NA",1,0)</f>
        <v>0</v>
      </c>
      <c r="AX1895">
        <f>IF(Y1886="NA",1,0)</f>
        <v>0</v>
      </c>
      <c r="BH1895">
        <f>IF(AB1886="NA",1,0)</f>
        <v>0</v>
      </c>
      <c r="BR1895">
        <f>IF(G2058="NA",1,0)</f>
        <v>0</v>
      </c>
      <c r="CB1895">
        <f>IF(J2058="NA",1,0)</f>
        <v>0</v>
      </c>
      <c r="CL1895">
        <f>IF(M2058="NA",1,0)</f>
        <v>0</v>
      </c>
      <c r="CV1895">
        <f>IF(P2058="NA",1,0)</f>
        <v>0</v>
      </c>
      <c r="DF1895">
        <f>IF(S2058="NA",1,0)</f>
        <v>0</v>
      </c>
      <c r="DP1895">
        <f>IF(V2058="NA",1,0)</f>
        <v>0</v>
      </c>
      <c r="DZ1895">
        <f>IF(Y2058="NA",1,0)</f>
        <v>0</v>
      </c>
      <c r="EJ1895">
        <f>IF(AB2058="NA",1,0)</f>
        <v>0</v>
      </c>
      <c r="ET1895">
        <f>IF(T1886="NA",1,0)</f>
        <v>0</v>
      </c>
      <c r="FD1895">
        <f>IF(U1886="NA",1,0)</f>
        <v>0</v>
      </c>
      <c r="FN1895">
        <f>IF(S1886="NA",1,0)</f>
        <v>0</v>
      </c>
    </row>
    <row r="1896" spans="1:171" ht="15" customHeight="1">
      <c r="A1896" s="71"/>
      <c r="B1896" s="40"/>
      <c r="C1896" s="355"/>
      <c r="D1896" s="280"/>
      <c r="E1896" s="256"/>
      <c r="F1896" s="281"/>
      <c r="G1896" s="361" t="s">
        <v>695</v>
      </c>
      <c r="H1896" s="267"/>
      <c r="I1896" s="362" t="s">
        <v>696</v>
      </c>
      <c r="J1896" s="266"/>
      <c r="K1896" s="266"/>
      <c r="L1896" s="266"/>
      <c r="M1896" s="266"/>
      <c r="N1896" s="266"/>
      <c r="O1896" s="266"/>
      <c r="P1896" s="266"/>
      <c r="Q1896" s="266"/>
      <c r="R1896" s="267"/>
      <c r="S1896" s="220"/>
      <c r="T1896" s="220"/>
      <c r="U1896" s="220"/>
      <c r="V1896" s="220"/>
      <c r="W1896" s="220"/>
      <c r="X1896" s="220"/>
      <c r="Y1896" s="220"/>
      <c r="Z1896" s="220"/>
      <c r="AA1896" s="220"/>
      <c r="AB1896" s="220"/>
      <c r="AC1896" s="220"/>
      <c r="AD1896" s="220"/>
      <c r="AM1896">
        <f>IF(OR(V1896=SUM(V1897:V1899),AND(V1896="NA",SUM(V1897:V1899)=0),AND(V1896="NS",SUM(V1897:V1899)=0)),IF(AND(V1896="NA",SUM(V1897:V1899)=0),"NA",0),1)</f>
        <v>0</v>
      </c>
      <c r="AW1896">
        <f>IF(OR(Y1896=SUM(Y1897:Y1899),AND(Y1896="NA",SUM(Y1897:Y1899)=0),AND(Y1896="NS",SUM(Y1897:Y1899)=0)),IF(AND(Y1896="NA",SUM(Y1897:Y1899)=0),"NA",0),1)</f>
        <v>0</v>
      </c>
      <c r="BG1896">
        <f>IF(OR(AB1896=SUM(AB1897:AB1899),AND(AB1896="NA",SUM(AB1897:AB1899)=0),AND(AB1896="NS",SUM(AB1897:AB1899)=0)),IF(AND(AB1896="NA",SUM(AB1897:AB1899)=0),"NA",0),1)</f>
        <v>0</v>
      </c>
      <c r="BQ1896">
        <f>IF(OR(G2068=SUM(G2069:G2071),AND(G2068="NA",SUM(G2069:G2071)=0),AND(G2068="NS",SUM(G2069:G2071)=0)),IF(AND(G2068="NA",SUM(G2069:G2071)=0),"NA",0),1)</f>
        <v>0</v>
      </c>
      <c r="CA1896">
        <f>IF(OR(J2068=SUM(J2069:J2071),AND(J2068="NA",SUM(J2069:J2071)=0),AND(J2068="NS",SUM(J2069:J2071)=0)),IF(AND(J2068="NA",SUM(J2069:J2071)=0),"NA",0),1)</f>
        <v>0</v>
      </c>
      <c r="CK1896">
        <f>IF(OR(M2068=SUM(M2069:M2071),AND(M2068="NA",SUM(M2069:M2071)=0),AND(M2068="NS",SUM(M2069:M2071)=0)),IF(AND(M2068="NA",SUM(M2069:M2071)=0),"NA",0),1)</f>
        <v>0</v>
      </c>
      <c r="CU1896">
        <f>IF(OR(P2068=SUM(P2069:P2071),AND(P2068="NA",SUM(P2069:P2071)=0),AND(P2068="NS",SUM(P2069:P2071)=0)),IF(AND(P2068="NA",SUM(P2069:P2071)=0),"NA",0),1)</f>
        <v>0</v>
      </c>
      <c r="DE1896">
        <f>IF(OR(S2068=SUM(S2069:S2071),AND(S2068="NA",SUM(S2069:S2071)=0),AND(S2068="NS",SUM(S2069:S2071)=0)),IF(AND(S2068="NA",SUM(S2069:S2071)=0),"NA",0),1)</f>
        <v>0</v>
      </c>
      <c r="DO1896">
        <f>IF(OR(V2068=SUM(V2069:V2071),AND(V2068="NA",SUM(V2069:V2071)=0),AND(V2068="NS",SUM(V2069:V2071)=0)),IF(AND(V2068="NA",SUM(V2069:V2071)=0),"NA",0),1)</f>
        <v>0</v>
      </c>
      <c r="DY1896">
        <f>IF(OR(Y2068=SUM(Y2069:Y2071),AND(Y2068="NA",SUM(Y2069:Y2071)=0),AND(Y2068="NS",SUM(Y2069:Y2071)=0)),IF(AND(Y2068="NA",SUM(Y2069:Y2071)=0),"NA",0),1)</f>
        <v>0</v>
      </c>
      <c r="EI1896">
        <f>IF(OR(AB2068=SUM(AB2069:AB2071),AND(AB2068="NA",SUM(AB2069:AB2071)=0),AND(AB2068="NS",SUM(AB2069:AB2071)=0)),IF(AND(AB2068="NA",SUM(AB2069:AB2071)=0),"NA",0),1)</f>
        <v>0</v>
      </c>
      <c r="ES1896">
        <f>IF(OR(T1896=SUM(T1897:T1899),AND(T1896="NA",SUM(T1897:T1899)=0),AND(T1896="NS",SUM(T1897:T1899)=0)),IF(AND(T1896="NA",SUM(T1897:T1899)=0),"NA",0),1)</f>
        <v>0</v>
      </c>
      <c r="FC1896">
        <f>IF(OR(U1896=SUM(U1897:U1899),AND(U1896="NA",SUM(U1897:U1899)=0),AND(U1896="NS",SUM(U1897:U1899)=0)),IF(AND(U1896="NA",SUM(U1897:U1899)=0),"NA",0),1)</f>
        <v>0</v>
      </c>
      <c r="FM1896">
        <f>IF(OR(S1896=SUM(S1897:S1899),AND(S1896="NA",SUM(S1897:S1899)=0),AND(S1896="NS",SUM(S1897:S1899)=0)),IF(AND(S1896="NA",SUM(S1897:S1899)=0),"NA",0),1)</f>
        <v>0</v>
      </c>
    </row>
    <row r="1897" spans="1:171" ht="15" customHeight="1">
      <c r="A1897" s="71"/>
      <c r="B1897" s="40"/>
      <c r="C1897" s="355"/>
      <c r="D1897" s="280"/>
      <c r="E1897" s="256"/>
      <c r="F1897" s="281"/>
      <c r="G1897" s="350" t="s">
        <v>697</v>
      </c>
      <c r="H1897" s="267"/>
      <c r="I1897" s="93"/>
      <c r="J1897" s="365" t="s">
        <v>698</v>
      </c>
      <c r="K1897" s="256"/>
      <c r="L1897" s="256"/>
      <c r="M1897" s="256"/>
      <c r="N1897" s="256"/>
      <c r="O1897" s="256"/>
      <c r="P1897" s="256"/>
      <c r="Q1897" s="256"/>
      <c r="R1897" s="281"/>
      <c r="S1897" s="220"/>
      <c r="T1897" s="220"/>
      <c r="U1897" s="220"/>
      <c r="V1897" s="220"/>
      <c r="W1897" s="220"/>
      <c r="X1897" s="220"/>
      <c r="Y1897" s="220"/>
      <c r="Z1897" s="220"/>
      <c r="AA1897" s="220"/>
      <c r="AB1897" s="220"/>
      <c r="AC1897" s="220"/>
      <c r="AD1897" s="220"/>
      <c r="AN1897">
        <f>IF(V1896="NA",1,0)</f>
        <v>0</v>
      </c>
      <c r="AX1897">
        <f>IF(Y1896="NA",1,0)</f>
        <v>0</v>
      </c>
      <c r="BH1897">
        <f>IF(AB1896="NA",1,0)</f>
        <v>0</v>
      </c>
      <c r="BR1897">
        <f>IF(G2068="NA",1,0)</f>
        <v>0</v>
      </c>
      <c r="CB1897">
        <f>IF(J2068="NA",1,0)</f>
        <v>0</v>
      </c>
      <c r="CL1897">
        <f>IF(M2068="NA",1,0)</f>
        <v>0</v>
      </c>
      <c r="CV1897">
        <f>IF(P2068="NA",1,0)</f>
        <v>0</v>
      </c>
      <c r="DF1897">
        <f>IF(S2068="NA",1,0)</f>
        <v>0</v>
      </c>
      <c r="DP1897">
        <f>IF(V2068="NA",1,0)</f>
        <v>0</v>
      </c>
      <c r="DZ1897">
        <f>IF(Y2068="NA",1,0)</f>
        <v>0</v>
      </c>
      <c r="EJ1897">
        <f>IF(AB2068="NA",1,0)</f>
        <v>0</v>
      </c>
      <c r="ET1897">
        <f>IF(T1896="NA",1,0)</f>
        <v>0</v>
      </c>
      <c r="FD1897">
        <f>IF(U1896="NA",1,0)</f>
        <v>0</v>
      </c>
      <c r="FN1897">
        <f>IF(S1896="NA",1,0)</f>
        <v>0</v>
      </c>
    </row>
    <row r="1898" spans="1:171" ht="15" customHeight="1">
      <c r="A1898" s="71"/>
      <c r="B1898" s="40"/>
      <c r="C1898" s="355"/>
      <c r="D1898" s="280"/>
      <c r="E1898" s="256"/>
      <c r="F1898" s="281"/>
      <c r="G1898" s="350" t="s">
        <v>699</v>
      </c>
      <c r="H1898" s="267"/>
      <c r="I1898" s="93"/>
      <c r="J1898" s="365" t="s">
        <v>700</v>
      </c>
      <c r="K1898" s="256"/>
      <c r="L1898" s="256"/>
      <c r="M1898" s="256"/>
      <c r="N1898" s="256"/>
      <c r="O1898" s="256"/>
      <c r="P1898" s="256"/>
      <c r="Q1898" s="256"/>
      <c r="R1898" s="281"/>
      <c r="S1898" s="220"/>
      <c r="T1898" s="220"/>
      <c r="U1898" s="220"/>
      <c r="V1898" s="220"/>
      <c r="W1898" s="220"/>
      <c r="X1898" s="220"/>
      <c r="Y1898" s="220"/>
      <c r="Z1898" s="220"/>
      <c r="AA1898" s="220"/>
      <c r="AB1898" s="220"/>
      <c r="AC1898" s="220"/>
      <c r="AD1898" s="220"/>
      <c r="AN1898">
        <f>IF(V1896="NA",1,0)</f>
        <v>0</v>
      </c>
      <c r="AO1898" t="e">
        <f>IF(V1898/V1896&gt;0.25,1,0)</f>
        <v>#DIV/0!</v>
      </c>
      <c r="AX1898">
        <f>IF(Y1896="NA",1,0)</f>
        <v>0</v>
      </c>
      <c r="AY1898" t="e">
        <f>IF(Y1898/Y1896&gt;0.25,1,0)</f>
        <v>#DIV/0!</v>
      </c>
      <c r="BH1898">
        <f>IF(AB1896="NA",1,0)</f>
        <v>0</v>
      </c>
      <c r="BI1898" t="e">
        <f>IF(AB1898/AB1896&gt;0.25,1,0)</f>
        <v>#DIV/0!</v>
      </c>
      <c r="BR1898">
        <f>IF(G2068="NA",1,0)</f>
        <v>0</v>
      </c>
      <c r="BS1898" t="e">
        <f>IF(G2070/G2068&gt;0.25,1,0)</f>
        <v>#DIV/0!</v>
      </c>
      <c r="CB1898">
        <f>IF(J2068="NA",1,0)</f>
        <v>0</v>
      </c>
      <c r="CC1898" t="e">
        <f>IF(J2070/J2068&gt;0.25,1,0)</f>
        <v>#DIV/0!</v>
      </c>
      <c r="CL1898">
        <f>IF(M2068="NA",1,0)</f>
        <v>0</v>
      </c>
      <c r="CM1898" t="e">
        <f>IF(M2070/M2068&gt;0.25,1,0)</f>
        <v>#DIV/0!</v>
      </c>
      <c r="CV1898">
        <f>IF(P2068="NA",1,0)</f>
        <v>0</v>
      </c>
      <c r="CW1898" t="e">
        <f>IF(P2070/P2068&gt;0.25,1,0)</f>
        <v>#DIV/0!</v>
      </c>
      <c r="DF1898">
        <f>IF(S2068="NA",1,0)</f>
        <v>0</v>
      </c>
      <c r="DG1898" t="e">
        <f>IF(S2070/S2068&gt;0.25,1,0)</f>
        <v>#DIV/0!</v>
      </c>
      <c r="DP1898">
        <f>IF(V2068="NA",1,0)</f>
        <v>0</v>
      </c>
      <c r="DQ1898" t="e">
        <f>IF(V2070/V2068&gt;0.25,1,0)</f>
        <v>#DIV/0!</v>
      </c>
      <c r="DZ1898">
        <f>IF(Y2068="NA",1,0)</f>
        <v>0</v>
      </c>
      <c r="EA1898" t="e">
        <f>IF(Y2070/Y2068&gt;0.25,1,0)</f>
        <v>#DIV/0!</v>
      </c>
      <c r="EJ1898">
        <f>IF(AB2068="NA",1,0)</f>
        <v>0</v>
      </c>
      <c r="EK1898" t="e">
        <f>IF(AB2070/AB2068&gt;0.25,1,0)</f>
        <v>#DIV/0!</v>
      </c>
      <c r="ET1898">
        <f>IF(T1896="NA",1,0)</f>
        <v>0</v>
      </c>
      <c r="EU1898" t="e">
        <f>IF(T1898/T1896&gt;0.25,1,0)</f>
        <v>#DIV/0!</v>
      </c>
      <c r="FD1898">
        <f>IF(U1896="NA",1,0)</f>
        <v>0</v>
      </c>
      <c r="FE1898" t="e">
        <f>IF(U1898/U1896&gt;0.25,1,0)</f>
        <v>#DIV/0!</v>
      </c>
      <c r="FN1898">
        <f>IF(S1896="NA",1,0)</f>
        <v>0</v>
      </c>
      <c r="FO1898" t="e">
        <f>IF(S1898/S1896&gt;0.25,1,0)</f>
        <v>#DIV/0!</v>
      </c>
    </row>
    <row r="1899" spans="1:171" ht="15" customHeight="1">
      <c r="A1899" s="71"/>
      <c r="B1899" s="40"/>
      <c r="C1899" s="355"/>
      <c r="D1899" s="280"/>
      <c r="E1899" s="256"/>
      <c r="F1899" s="281"/>
      <c r="G1899" s="350" t="s">
        <v>701</v>
      </c>
      <c r="H1899" s="267"/>
      <c r="I1899" s="94"/>
      <c r="J1899" s="401" t="s">
        <v>262</v>
      </c>
      <c r="K1899" s="272"/>
      <c r="L1899" s="272"/>
      <c r="M1899" s="272"/>
      <c r="N1899" s="272"/>
      <c r="O1899" s="272"/>
      <c r="P1899" s="272"/>
      <c r="Q1899" s="272"/>
      <c r="R1899" s="283"/>
      <c r="S1899" s="220"/>
      <c r="T1899" s="220"/>
      <c r="U1899" s="220"/>
      <c r="V1899" s="220"/>
      <c r="W1899" s="220"/>
      <c r="X1899" s="220"/>
      <c r="Y1899" s="220"/>
      <c r="Z1899" s="220"/>
      <c r="AA1899" s="220"/>
      <c r="AB1899" s="220"/>
      <c r="AC1899" s="220"/>
      <c r="AD1899" s="220"/>
      <c r="AN1899">
        <f>IF(V1896="NA",1,0)</f>
        <v>0</v>
      </c>
      <c r="AX1899">
        <f>IF(Y1896="NA",1,0)</f>
        <v>0</v>
      </c>
      <c r="BH1899">
        <f>IF(AB1896="NA",1,0)</f>
        <v>0</v>
      </c>
      <c r="BR1899">
        <f>IF(G2068="NA",1,0)</f>
        <v>0</v>
      </c>
      <c r="CB1899">
        <f>IF(J2068="NA",1,0)</f>
        <v>0</v>
      </c>
      <c r="CL1899">
        <f>IF(M2068="NA",1,0)</f>
        <v>0</v>
      </c>
      <c r="CV1899">
        <f>IF(P2068="NA",1,0)</f>
        <v>0</v>
      </c>
      <c r="DF1899">
        <f>IF(S2068="NA",1,0)</f>
        <v>0</v>
      </c>
      <c r="DP1899">
        <f>IF(V2068="NA",1,0)</f>
        <v>0</v>
      </c>
      <c r="DZ1899">
        <f>IF(Y2068="NA",1,0)</f>
        <v>0</v>
      </c>
      <c r="EJ1899">
        <f>IF(AB2068="NA",1,0)</f>
        <v>0</v>
      </c>
      <c r="ET1899">
        <f>IF(T1896="NA",1,0)</f>
        <v>0</v>
      </c>
      <c r="FD1899">
        <f>IF(U1896="NA",1,0)</f>
        <v>0</v>
      </c>
      <c r="FN1899">
        <f>IF(S1896="NA",1,0)</f>
        <v>0</v>
      </c>
    </row>
    <row r="1900" spans="1:171" ht="15" customHeight="1">
      <c r="A1900" s="71"/>
      <c r="B1900" s="40"/>
      <c r="C1900" s="355"/>
      <c r="D1900" s="280"/>
      <c r="E1900" s="256"/>
      <c r="F1900" s="281"/>
      <c r="G1900" s="361" t="s">
        <v>702</v>
      </c>
      <c r="H1900" s="267"/>
      <c r="I1900" s="362" t="s">
        <v>703</v>
      </c>
      <c r="J1900" s="266"/>
      <c r="K1900" s="266"/>
      <c r="L1900" s="266"/>
      <c r="M1900" s="266"/>
      <c r="N1900" s="266"/>
      <c r="O1900" s="266"/>
      <c r="P1900" s="266"/>
      <c r="Q1900" s="266"/>
      <c r="R1900" s="267"/>
      <c r="S1900" s="220"/>
      <c r="T1900" s="220"/>
      <c r="U1900" s="220"/>
      <c r="V1900" s="220"/>
      <c r="W1900" s="220"/>
      <c r="X1900" s="220"/>
      <c r="Y1900" s="220"/>
      <c r="Z1900" s="220"/>
      <c r="AA1900" s="220"/>
      <c r="AB1900" s="220"/>
      <c r="AC1900" s="220"/>
      <c r="AD1900" s="220"/>
    </row>
    <row r="1901" spans="1:171" ht="15" customHeight="1">
      <c r="A1901" s="71"/>
      <c r="B1901" s="40"/>
      <c r="C1901" s="355"/>
      <c r="D1901" s="280"/>
      <c r="E1901" s="256"/>
      <c r="F1901" s="281"/>
      <c r="G1901" s="361" t="s">
        <v>704</v>
      </c>
      <c r="H1901" s="267"/>
      <c r="I1901" s="362" t="s">
        <v>705</v>
      </c>
      <c r="J1901" s="266"/>
      <c r="K1901" s="266"/>
      <c r="L1901" s="266"/>
      <c r="M1901" s="266"/>
      <c r="N1901" s="266"/>
      <c r="O1901" s="266"/>
      <c r="P1901" s="266"/>
      <c r="Q1901" s="266"/>
      <c r="R1901" s="267"/>
      <c r="S1901" s="220"/>
      <c r="T1901" s="220"/>
      <c r="U1901" s="220"/>
      <c r="V1901" s="220"/>
      <c r="W1901" s="220"/>
      <c r="X1901" s="220"/>
      <c r="Y1901" s="220"/>
      <c r="Z1901" s="220"/>
      <c r="AA1901" s="220"/>
      <c r="AB1901" s="220"/>
      <c r="AC1901" s="220"/>
      <c r="AD1901" s="220"/>
    </row>
    <row r="1902" spans="1:171" ht="15" customHeight="1">
      <c r="A1902" s="71"/>
      <c r="B1902" s="40"/>
      <c r="C1902" s="355"/>
      <c r="D1902" s="280"/>
      <c r="E1902" s="256"/>
      <c r="F1902" s="281"/>
      <c r="G1902" s="361" t="s">
        <v>706</v>
      </c>
      <c r="H1902" s="267"/>
      <c r="I1902" s="362" t="s">
        <v>707</v>
      </c>
      <c r="J1902" s="266"/>
      <c r="K1902" s="266"/>
      <c r="L1902" s="266"/>
      <c r="M1902" s="266"/>
      <c r="N1902" s="266"/>
      <c r="O1902" s="266"/>
      <c r="P1902" s="266"/>
      <c r="Q1902" s="266"/>
      <c r="R1902" s="267"/>
      <c r="S1902" s="220"/>
      <c r="T1902" s="220"/>
      <c r="U1902" s="220"/>
      <c r="V1902" s="220"/>
      <c r="W1902" s="220"/>
      <c r="X1902" s="220"/>
      <c r="Y1902" s="220"/>
      <c r="Z1902" s="220"/>
      <c r="AA1902" s="220"/>
      <c r="AB1902" s="220"/>
      <c r="AC1902" s="220"/>
      <c r="AD1902" s="220"/>
    </row>
    <row r="1903" spans="1:171" ht="15" customHeight="1">
      <c r="A1903" s="71"/>
      <c r="B1903" s="40"/>
      <c r="C1903" s="367" t="s">
        <v>708</v>
      </c>
      <c r="D1903" s="368" t="s">
        <v>709</v>
      </c>
      <c r="E1903" s="278"/>
      <c r="F1903" s="279"/>
      <c r="G1903" s="361" t="s">
        <v>710</v>
      </c>
      <c r="H1903" s="267"/>
      <c r="I1903" s="362" t="s">
        <v>711</v>
      </c>
      <c r="J1903" s="266"/>
      <c r="K1903" s="266"/>
      <c r="L1903" s="266"/>
      <c r="M1903" s="266"/>
      <c r="N1903" s="266"/>
      <c r="O1903" s="266"/>
      <c r="P1903" s="266"/>
      <c r="Q1903" s="266"/>
      <c r="R1903" s="267"/>
      <c r="S1903" s="220"/>
      <c r="T1903" s="220"/>
      <c r="U1903" s="220"/>
      <c r="V1903" s="220"/>
      <c r="W1903" s="220"/>
      <c r="X1903" s="220"/>
      <c r="Y1903" s="220"/>
      <c r="Z1903" s="220"/>
      <c r="AA1903" s="220"/>
      <c r="AB1903" s="220"/>
      <c r="AC1903" s="220"/>
      <c r="AD1903" s="220"/>
    </row>
    <row r="1904" spans="1:171" ht="15" customHeight="1">
      <c r="A1904" s="71"/>
      <c r="B1904" s="40"/>
      <c r="C1904" s="355"/>
      <c r="D1904" s="280"/>
      <c r="E1904" s="256"/>
      <c r="F1904" s="281"/>
      <c r="G1904" s="361" t="s">
        <v>712</v>
      </c>
      <c r="H1904" s="267"/>
      <c r="I1904" s="362" t="s">
        <v>713</v>
      </c>
      <c r="J1904" s="266"/>
      <c r="K1904" s="266"/>
      <c r="L1904" s="266"/>
      <c r="M1904" s="266"/>
      <c r="N1904" s="266"/>
      <c r="O1904" s="266"/>
      <c r="P1904" s="266"/>
      <c r="Q1904" s="266"/>
      <c r="R1904" s="267"/>
      <c r="S1904" s="220"/>
      <c r="T1904" s="220"/>
      <c r="U1904" s="220"/>
      <c r="V1904" s="220"/>
      <c r="W1904" s="220"/>
      <c r="X1904" s="220"/>
      <c r="Y1904" s="220"/>
      <c r="Z1904" s="220"/>
      <c r="AA1904" s="220"/>
      <c r="AB1904" s="220"/>
      <c r="AC1904" s="220"/>
      <c r="AD1904" s="220"/>
    </row>
    <row r="1905" spans="1:171" ht="15" customHeight="1">
      <c r="A1905" s="71"/>
      <c r="B1905" s="40"/>
      <c r="C1905" s="355"/>
      <c r="D1905" s="280"/>
      <c r="E1905" s="256"/>
      <c r="F1905" s="281"/>
      <c r="G1905" s="361" t="s">
        <v>714</v>
      </c>
      <c r="H1905" s="267"/>
      <c r="I1905" s="362" t="s">
        <v>715</v>
      </c>
      <c r="J1905" s="266"/>
      <c r="K1905" s="266"/>
      <c r="L1905" s="266"/>
      <c r="M1905" s="266"/>
      <c r="N1905" s="266"/>
      <c r="O1905" s="266"/>
      <c r="P1905" s="266"/>
      <c r="Q1905" s="266"/>
      <c r="R1905" s="267"/>
      <c r="S1905" s="220"/>
      <c r="T1905" s="220"/>
      <c r="U1905" s="220"/>
      <c r="V1905" s="220"/>
      <c r="W1905" s="220"/>
      <c r="X1905" s="220"/>
      <c r="Y1905" s="220"/>
      <c r="Z1905" s="220"/>
      <c r="AA1905" s="220"/>
      <c r="AB1905" s="220"/>
      <c r="AC1905" s="220"/>
      <c r="AD1905" s="220"/>
    </row>
    <row r="1906" spans="1:171" ht="15" customHeight="1">
      <c r="A1906" s="71"/>
      <c r="B1906" s="40"/>
      <c r="C1906" s="355"/>
      <c r="D1906" s="280"/>
      <c r="E1906" s="256"/>
      <c r="F1906" s="281"/>
      <c r="G1906" s="361" t="s">
        <v>716</v>
      </c>
      <c r="H1906" s="267"/>
      <c r="I1906" s="362" t="s">
        <v>717</v>
      </c>
      <c r="J1906" s="266"/>
      <c r="K1906" s="266"/>
      <c r="L1906" s="266"/>
      <c r="M1906" s="266"/>
      <c r="N1906" s="266"/>
      <c r="O1906" s="266"/>
      <c r="P1906" s="266"/>
      <c r="Q1906" s="266"/>
      <c r="R1906" s="267"/>
      <c r="S1906" s="220"/>
      <c r="T1906" s="220"/>
      <c r="U1906" s="220"/>
      <c r="V1906" s="220"/>
      <c r="W1906" s="220"/>
      <c r="X1906" s="220"/>
      <c r="Y1906" s="220"/>
      <c r="Z1906" s="220"/>
      <c r="AA1906" s="220"/>
      <c r="AB1906" s="220"/>
      <c r="AC1906" s="220"/>
      <c r="AD1906" s="220"/>
    </row>
    <row r="1907" spans="1:171" ht="24" customHeight="1">
      <c r="A1907" s="71"/>
      <c r="B1907" s="40"/>
      <c r="C1907" s="355"/>
      <c r="D1907" s="280"/>
      <c r="E1907" s="256"/>
      <c r="F1907" s="281"/>
      <c r="G1907" s="361" t="s">
        <v>718</v>
      </c>
      <c r="H1907" s="267"/>
      <c r="I1907" s="362" t="s">
        <v>719</v>
      </c>
      <c r="J1907" s="266"/>
      <c r="K1907" s="266"/>
      <c r="L1907" s="266"/>
      <c r="M1907" s="266"/>
      <c r="N1907" s="266"/>
      <c r="O1907" s="266"/>
      <c r="P1907" s="266"/>
      <c r="Q1907" s="266"/>
      <c r="R1907" s="267"/>
      <c r="S1907" s="220"/>
      <c r="T1907" s="220"/>
      <c r="U1907" s="220"/>
      <c r="V1907" s="220"/>
      <c r="W1907" s="220"/>
      <c r="X1907" s="220"/>
      <c r="Y1907" s="220"/>
      <c r="Z1907" s="220"/>
      <c r="AA1907" s="220"/>
      <c r="AB1907" s="220"/>
      <c r="AC1907" s="220"/>
      <c r="AD1907" s="220"/>
      <c r="AM1907">
        <f>IF(OR(V1907=SUM(V1908:V1914),AND(V1907="NA",SUM(V1908:V1914)=0),AND(V1907="NS",SUM(V1908:V1914)=0)),IF(AND(V1907="NA",SUM(V1908:V1914)=0),"NA",0),1)</f>
        <v>0</v>
      </c>
      <c r="AW1907">
        <f>IF(OR(Y1907=SUM(Y1908:Y1914),AND(Y1907="NA",SUM(Y1908:Y1914)=0),AND(Y1907="NS",SUM(Y1908:Y1914)=0)),IF(AND(Y1907="NA",SUM(Y1908:Y1914)=0),"NA",0),1)</f>
        <v>0</v>
      </c>
      <c r="BG1907">
        <f>IF(OR(AB1907=SUM(AB1908:AB1914),AND(AB1907="NA",SUM(AB1908:AB1914)=0),AND(AB1907="NS",SUM(AB1908:AB1914)=0)),IF(AND(AB1907="NA",SUM(AB1908:AB1914)=0),"NA",0),1)</f>
        <v>0</v>
      </c>
      <c r="BQ1907">
        <f>IF(OR(G2079=SUM(G2080:G2086),AND(G2079="NA",SUM(G2080:G2086)=0),AND(G2079="NS",SUM(G2080:G2086)=0)),IF(AND(G2079="NA",SUM(G2080:G2086)=0),"NA",0),1)</f>
        <v>0</v>
      </c>
      <c r="CA1907">
        <f>IF(OR(J2079=SUM(J2080:J2086),AND(J2079="NA",SUM(J2080:J2086)=0),AND(J2079="NS",SUM(J2080:J2086)=0)),IF(AND(J2079="NA",SUM(J2080:J2086)=0),"NA",0),1)</f>
        <v>0</v>
      </c>
      <c r="CK1907">
        <f>IF(OR(M2079=SUM(M2080:M2086),AND(M2079="NA",SUM(M2080:M2086)=0),AND(M2079="NS",SUM(M2080:M2086)=0)),IF(AND(M2079="NA",SUM(M2080:M2086)=0),"NA",0),1)</f>
        <v>0</v>
      </c>
      <c r="CU1907">
        <f>IF(OR(P2079=SUM(P2080:P2086),AND(P2079="NA",SUM(P2080:P2086)=0),AND(P2079="NS",SUM(P2080:P2086)=0)),IF(AND(P2079="NA",SUM(P2080:P2086)=0),"NA",0),1)</f>
        <v>0</v>
      </c>
      <c r="DE1907">
        <f>IF(OR(S2079=SUM(S2080:S2086),AND(S2079="NA",SUM(S2080:S2086)=0),AND(S2079="NS",SUM(S2080:S2086)=0)),IF(AND(S2079="NA",SUM(S2080:S2086)=0),"NA",0),1)</f>
        <v>0</v>
      </c>
      <c r="DO1907">
        <f>IF(OR(V2079=SUM(V2080:V2086),AND(V2079="NA",SUM(V2080:V2086)=0),AND(V2079="NS",SUM(V2080:V2086)=0)),IF(AND(V2079="NA",SUM(V2080:V2086)=0),"NA",0),1)</f>
        <v>0</v>
      </c>
      <c r="DY1907">
        <f>IF(OR(Y2079=SUM(Y2080:Y2086),AND(Y2079="NA",SUM(Y2080:Y2086)=0),AND(Y2079="NS",SUM(Y2080:Y2086)=0)),IF(AND(Y2079="NA",SUM(Y2080:Y2086)=0),"NA",0),1)</f>
        <v>0</v>
      </c>
      <c r="EI1907">
        <f>IF(OR(AB2079=SUM(AB2080:AB2086),AND(AB2079="NA",SUM(AB2080:AB2086)=0),AND(AB2079="NS",SUM(AB2080:AB2086)=0)),IF(AND(AB2079="NA",SUM(AB2080:AB2086)=0),"NA",0),1)</f>
        <v>0</v>
      </c>
      <c r="ES1907">
        <f>IF(OR(T1907=SUM(T1908:T1914),AND(T1907="NA",SUM(T1908:T1914)=0),AND(T1907="NS",SUM(T1908:T1914)=0)),IF(AND(T1907="NA",SUM(T1908:T1914)=0),"NA",0),1)</f>
        <v>0</v>
      </c>
      <c r="FC1907">
        <f>IF(OR(U1907=SUM(U1908:U1914),AND(U1907="NA",SUM(U1908:U1914)=0),AND(U1907="NS",SUM(U1908:U1914)=0)),IF(AND(U1907="NA",SUM(U1908:U1914)=0),"NA",0),1)</f>
        <v>0</v>
      </c>
      <c r="FM1907">
        <f>IF(OR(S1907=SUM(S1908:S1914),AND(S1907="NA",SUM(S1908:S1914)=0),AND(S1907="NS",SUM(S1908:S1914)=0)),IF(AND(S1907="NA",SUM(S1908:S1914)=0),"NA",0),1)</f>
        <v>0</v>
      </c>
    </row>
    <row r="1908" spans="1:171" ht="24" customHeight="1">
      <c r="A1908" s="71"/>
      <c r="B1908" s="40"/>
      <c r="C1908" s="355"/>
      <c r="D1908" s="280"/>
      <c r="E1908" s="256"/>
      <c r="F1908" s="281"/>
      <c r="G1908" s="350" t="s">
        <v>720</v>
      </c>
      <c r="H1908" s="267"/>
      <c r="I1908" s="93"/>
      <c r="J1908" s="365" t="s">
        <v>721</v>
      </c>
      <c r="K1908" s="256"/>
      <c r="L1908" s="256"/>
      <c r="M1908" s="256"/>
      <c r="N1908" s="256"/>
      <c r="O1908" s="256"/>
      <c r="P1908" s="256"/>
      <c r="Q1908" s="256"/>
      <c r="R1908" s="281"/>
      <c r="S1908" s="220"/>
      <c r="T1908" s="220"/>
      <c r="U1908" s="220"/>
      <c r="V1908" s="220"/>
      <c r="W1908" s="220"/>
      <c r="X1908" s="220"/>
      <c r="Y1908" s="220"/>
      <c r="Z1908" s="220"/>
      <c r="AA1908" s="220"/>
      <c r="AB1908" s="220"/>
      <c r="AC1908" s="220"/>
      <c r="AD1908" s="220"/>
      <c r="AN1908">
        <f>IF(V1907="NA",1,0)</f>
        <v>0</v>
      </c>
      <c r="AX1908">
        <f>IF(Y1907="NA",1,0)</f>
        <v>0</v>
      </c>
      <c r="BH1908">
        <f>IF(AB1907="NA",1,0)</f>
        <v>0</v>
      </c>
      <c r="BR1908">
        <f>IF(G2079="NA",1,0)</f>
        <v>0</v>
      </c>
      <c r="CB1908">
        <f>IF(J2079="NA",1,0)</f>
        <v>0</v>
      </c>
      <c r="CL1908">
        <f>IF(M2079="NA",1,0)</f>
        <v>0</v>
      </c>
      <c r="CV1908">
        <f>IF(P2079="NA",1,0)</f>
        <v>0</v>
      </c>
      <c r="DF1908">
        <f>IF(S2079="NA",1,0)</f>
        <v>0</v>
      </c>
      <c r="DP1908">
        <f>IF(V2079="NA",1,0)</f>
        <v>0</v>
      </c>
      <c r="DZ1908">
        <f>IF(Y2079="NA",1,0)</f>
        <v>0</v>
      </c>
      <c r="EJ1908">
        <f>IF(AB2079="NA",1,0)</f>
        <v>0</v>
      </c>
      <c r="ET1908">
        <f>IF(T1907="NA",1,0)</f>
        <v>0</v>
      </c>
      <c r="FD1908">
        <f>IF(U1907="NA",1,0)</f>
        <v>0</v>
      </c>
      <c r="FN1908">
        <f>IF(S1907="NA",1,0)</f>
        <v>0</v>
      </c>
    </row>
    <row r="1909" spans="1:171" ht="36" customHeight="1">
      <c r="A1909" s="71"/>
      <c r="B1909" s="40"/>
      <c r="C1909" s="355"/>
      <c r="D1909" s="280"/>
      <c r="E1909" s="256"/>
      <c r="F1909" s="281"/>
      <c r="G1909" s="350" t="s">
        <v>722</v>
      </c>
      <c r="H1909" s="267"/>
      <c r="I1909" s="93"/>
      <c r="J1909" s="365" t="s">
        <v>723</v>
      </c>
      <c r="K1909" s="256"/>
      <c r="L1909" s="256"/>
      <c r="M1909" s="256"/>
      <c r="N1909" s="256"/>
      <c r="O1909" s="256"/>
      <c r="P1909" s="256"/>
      <c r="Q1909" s="256"/>
      <c r="R1909" s="281"/>
      <c r="S1909" s="220"/>
      <c r="T1909" s="220"/>
      <c r="U1909" s="220"/>
      <c r="V1909" s="220"/>
      <c r="W1909" s="220"/>
      <c r="X1909" s="220"/>
      <c r="Y1909" s="220"/>
      <c r="Z1909" s="220"/>
      <c r="AA1909" s="220"/>
      <c r="AB1909" s="220"/>
      <c r="AC1909" s="220"/>
      <c r="AD1909" s="220"/>
      <c r="AN1909">
        <f>IF(V1907="NA",1,0)</f>
        <v>0</v>
      </c>
      <c r="AX1909">
        <f>IF(Y1907="NA",1,0)</f>
        <v>0</v>
      </c>
      <c r="BH1909">
        <f>IF(AB1907="NA",1,0)</f>
        <v>0</v>
      </c>
      <c r="BR1909">
        <f>IF(G2079="NA",1,0)</f>
        <v>0</v>
      </c>
      <c r="CB1909">
        <f>IF(J2079="NA",1,0)</f>
        <v>0</v>
      </c>
      <c r="CL1909">
        <f>IF(M2079="NA",1,0)</f>
        <v>0</v>
      </c>
      <c r="CV1909">
        <f>IF(P2079="NA",1,0)</f>
        <v>0</v>
      </c>
      <c r="DF1909">
        <f>IF(S2079="NA",1,0)</f>
        <v>0</v>
      </c>
      <c r="DP1909">
        <f>IF(V2079="NA",1,0)</f>
        <v>0</v>
      </c>
      <c r="DZ1909">
        <f>IF(Y2079="NA",1,0)</f>
        <v>0</v>
      </c>
      <c r="EJ1909">
        <f>IF(AB2079="NA",1,0)</f>
        <v>0</v>
      </c>
      <c r="ET1909">
        <f>IF(T1907="NA",1,0)</f>
        <v>0</v>
      </c>
      <c r="FD1909">
        <f>IF(U1907="NA",1,0)</f>
        <v>0</v>
      </c>
      <c r="FN1909">
        <f>IF(S1907="NA",1,0)</f>
        <v>0</v>
      </c>
    </row>
    <row r="1910" spans="1:171" ht="36" customHeight="1">
      <c r="A1910" s="71"/>
      <c r="B1910" s="40"/>
      <c r="C1910" s="355"/>
      <c r="D1910" s="280"/>
      <c r="E1910" s="256"/>
      <c r="F1910" s="281"/>
      <c r="G1910" s="350" t="s">
        <v>724</v>
      </c>
      <c r="H1910" s="267"/>
      <c r="I1910" s="93"/>
      <c r="J1910" s="365" t="s">
        <v>725</v>
      </c>
      <c r="K1910" s="256"/>
      <c r="L1910" s="256"/>
      <c r="M1910" s="256"/>
      <c r="N1910" s="256"/>
      <c r="O1910" s="256"/>
      <c r="P1910" s="256"/>
      <c r="Q1910" s="256"/>
      <c r="R1910" s="281"/>
      <c r="S1910" s="220"/>
      <c r="T1910" s="220"/>
      <c r="U1910" s="220"/>
      <c r="V1910" s="220"/>
      <c r="W1910" s="220"/>
      <c r="X1910" s="220"/>
      <c r="Y1910" s="220"/>
      <c r="Z1910" s="220"/>
      <c r="AA1910" s="220"/>
      <c r="AB1910" s="220"/>
      <c r="AC1910" s="220"/>
      <c r="AD1910" s="220"/>
      <c r="AN1910">
        <f>IF(V1907="NA",1,0)</f>
        <v>0</v>
      </c>
      <c r="AX1910">
        <f>IF(Y1907="NA",1,0)</f>
        <v>0</v>
      </c>
      <c r="BH1910">
        <f>IF(AB1907="NA",1,0)</f>
        <v>0</v>
      </c>
      <c r="BR1910">
        <f>IF(G2079="NA",1,0)</f>
        <v>0</v>
      </c>
      <c r="CB1910">
        <f>IF(J2079="NA",1,0)</f>
        <v>0</v>
      </c>
      <c r="CL1910">
        <f>IF(M2079="NA",1,0)</f>
        <v>0</v>
      </c>
      <c r="CV1910">
        <f>IF(P2079="NA",1,0)</f>
        <v>0</v>
      </c>
      <c r="DF1910">
        <f>IF(S2079="NA",1,0)</f>
        <v>0</v>
      </c>
      <c r="DP1910">
        <f>IF(V2079="NA",1,0)</f>
        <v>0</v>
      </c>
      <c r="DZ1910">
        <f>IF(Y2079="NA",1,0)</f>
        <v>0</v>
      </c>
      <c r="EJ1910">
        <f>IF(AB2079="NA",1,0)</f>
        <v>0</v>
      </c>
      <c r="ET1910">
        <f>IF(T1907="NA",1,0)</f>
        <v>0</v>
      </c>
      <c r="FD1910">
        <f>IF(U1907="NA",1,0)</f>
        <v>0</v>
      </c>
      <c r="FN1910">
        <f>IF(S1907="NA",1,0)</f>
        <v>0</v>
      </c>
    </row>
    <row r="1911" spans="1:171" ht="15" customHeight="1">
      <c r="A1911" s="71"/>
      <c r="B1911" s="40"/>
      <c r="C1911" s="355"/>
      <c r="D1911" s="280"/>
      <c r="E1911" s="256"/>
      <c r="F1911" s="281"/>
      <c r="G1911" s="350" t="s">
        <v>726</v>
      </c>
      <c r="H1911" s="267"/>
      <c r="I1911" s="93"/>
      <c r="J1911" s="365" t="s">
        <v>727</v>
      </c>
      <c r="K1911" s="256"/>
      <c r="L1911" s="256"/>
      <c r="M1911" s="256"/>
      <c r="N1911" s="256"/>
      <c r="O1911" s="256"/>
      <c r="P1911" s="256"/>
      <c r="Q1911" s="256"/>
      <c r="R1911" s="281"/>
      <c r="S1911" s="220"/>
      <c r="T1911" s="220"/>
      <c r="U1911" s="220"/>
      <c r="V1911" s="220"/>
      <c r="W1911" s="220"/>
      <c r="X1911" s="220"/>
      <c r="Y1911" s="220"/>
      <c r="Z1911" s="220"/>
      <c r="AA1911" s="220"/>
      <c r="AB1911" s="220"/>
      <c r="AC1911" s="220"/>
      <c r="AD1911" s="220"/>
      <c r="AN1911">
        <f>IF(V1907="NA",1,0)</f>
        <v>0</v>
      </c>
      <c r="AX1911">
        <f>IF(Y1907="NA",1,0)</f>
        <v>0</v>
      </c>
      <c r="BH1911">
        <f>IF(AB1907="NA",1,0)</f>
        <v>0</v>
      </c>
      <c r="BR1911">
        <f>IF(G2079="NA",1,0)</f>
        <v>0</v>
      </c>
      <c r="CB1911">
        <f>IF(J2079="NA",1,0)</f>
        <v>0</v>
      </c>
      <c r="CL1911">
        <f>IF(M2079="NA",1,0)</f>
        <v>0</v>
      </c>
      <c r="CV1911">
        <f>IF(P2079="NA",1,0)</f>
        <v>0</v>
      </c>
      <c r="DF1911">
        <f>IF(S2079="NA",1,0)</f>
        <v>0</v>
      </c>
      <c r="DP1911">
        <f>IF(V2079="NA",1,0)</f>
        <v>0</v>
      </c>
      <c r="DZ1911">
        <f>IF(Y2079="NA",1,0)</f>
        <v>0</v>
      </c>
      <c r="EJ1911">
        <f>IF(AB2079="NA",1,0)</f>
        <v>0</v>
      </c>
      <c r="ET1911">
        <f>IF(T1907="NA",1,0)</f>
        <v>0</v>
      </c>
      <c r="FD1911">
        <f>IF(U1907="NA",1,0)</f>
        <v>0</v>
      </c>
      <c r="FN1911">
        <f>IF(S1907="NA",1,0)</f>
        <v>0</v>
      </c>
    </row>
    <row r="1912" spans="1:171" ht="15" customHeight="1">
      <c r="A1912" s="71"/>
      <c r="B1912" s="40"/>
      <c r="C1912" s="355"/>
      <c r="D1912" s="280"/>
      <c r="E1912" s="256"/>
      <c r="F1912" s="281"/>
      <c r="G1912" s="350" t="s">
        <v>728</v>
      </c>
      <c r="H1912" s="267"/>
      <c r="I1912" s="93"/>
      <c r="J1912" s="365" t="s">
        <v>729</v>
      </c>
      <c r="K1912" s="256"/>
      <c r="L1912" s="256"/>
      <c r="M1912" s="256"/>
      <c r="N1912" s="256"/>
      <c r="O1912" s="256"/>
      <c r="P1912" s="256"/>
      <c r="Q1912" s="256"/>
      <c r="R1912" s="281"/>
      <c r="S1912" s="220"/>
      <c r="T1912" s="220"/>
      <c r="U1912" s="220"/>
      <c r="V1912" s="220"/>
      <c r="W1912" s="220"/>
      <c r="X1912" s="220"/>
      <c r="Y1912" s="220"/>
      <c r="Z1912" s="220"/>
      <c r="AA1912" s="220"/>
      <c r="AB1912" s="220"/>
      <c r="AC1912" s="220"/>
      <c r="AD1912" s="220"/>
      <c r="AN1912">
        <f>IF(V1907="NA",1,0)</f>
        <v>0</v>
      </c>
      <c r="AX1912">
        <f>IF(Y1907="NA",1,0)</f>
        <v>0</v>
      </c>
      <c r="BH1912">
        <f>IF(AB1907="NA",1,0)</f>
        <v>0</v>
      </c>
      <c r="BR1912">
        <f>IF(G2079="NA",1,0)</f>
        <v>0</v>
      </c>
      <c r="CB1912">
        <f>IF(J2079="NA",1,0)</f>
        <v>0</v>
      </c>
      <c r="CL1912">
        <f>IF(M2079="NA",1,0)</f>
        <v>0</v>
      </c>
      <c r="CV1912">
        <f>IF(P2079="NA",1,0)</f>
        <v>0</v>
      </c>
      <c r="DF1912">
        <f>IF(S2079="NA",1,0)</f>
        <v>0</v>
      </c>
      <c r="DP1912">
        <f>IF(V2079="NA",1,0)</f>
        <v>0</v>
      </c>
      <c r="DZ1912">
        <f>IF(Y2079="NA",1,0)</f>
        <v>0</v>
      </c>
      <c r="EJ1912">
        <f>IF(AB2079="NA",1,0)</f>
        <v>0</v>
      </c>
      <c r="ET1912">
        <f>IF(T1907="NA",1,0)</f>
        <v>0</v>
      </c>
      <c r="FD1912">
        <f>IF(U1907="NA",1,0)</f>
        <v>0</v>
      </c>
      <c r="FN1912">
        <f>IF(S1907="NA",1,0)</f>
        <v>0</v>
      </c>
    </row>
    <row r="1913" spans="1:171" ht="24" customHeight="1">
      <c r="A1913" s="71"/>
      <c r="B1913" s="40"/>
      <c r="C1913" s="355"/>
      <c r="D1913" s="280"/>
      <c r="E1913" s="256"/>
      <c r="F1913" s="281"/>
      <c r="G1913" s="350" t="s">
        <v>730</v>
      </c>
      <c r="H1913" s="267"/>
      <c r="I1913" s="93"/>
      <c r="J1913" s="365" t="s">
        <v>731</v>
      </c>
      <c r="K1913" s="256"/>
      <c r="L1913" s="256"/>
      <c r="M1913" s="256"/>
      <c r="N1913" s="256"/>
      <c r="O1913" s="256"/>
      <c r="P1913" s="256"/>
      <c r="Q1913" s="256"/>
      <c r="R1913" s="281"/>
      <c r="S1913" s="220"/>
      <c r="T1913" s="220"/>
      <c r="U1913" s="220"/>
      <c r="V1913" s="220"/>
      <c r="W1913" s="220"/>
      <c r="X1913" s="220"/>
      <c r="Y1913" s="220"/>
      <c r="Z1913" s="220"/>
      <c r="AA1913" s="220"/>
      <c r="AB1913" s="220"/>
      <c r="AC1913" s="220"/>
      <c r="AD1913" s="220"/>
      <c r="AN1913">
        <f>IF(V1907="NA",1,0)</f>
        <v>0</v>
      </c>
      <c r="AO1913" t="e">
        <f>IF(V1913/V1907&gt;0.25,1,0)</f>
        <v>#DIV/0!</v>
      </c>
      <c r="AX1913">
        <f>IF(Y1907="NA",1,0)</f>
        <v>0</v>
      </c>
      <c r="AY1913" t="e">
        <f>IF(Y1913/Y1907&gt;0.25,1,0)</f>
        <v>#DIV/0!</v>
      </c>
      <c r="BH1913">
        <f>IF(AB1907="NA",1,0)</f>
        <v>0</v>
      </c>
      <c r="BI1913" t="e">
        <f>IF(AB1913/AB1907&gt;0.25,1,0)</f>
        <v>#DIV/0!</v>
      </c>
      <c r="BR1913">
        <f>IF(G2079="NA",1,0)</f>
        <v>0</v>
      </c>
      <c r="BS1913" t="e">
        <f>IF(G2085/G2079&gt;0.25,1,0)</f>
        <v>#DIV/0!</v>
      </c>
      <c r="CB1913">
        <f>IF(J2079="NA",1,0)</f>
        <v>0</v>
      </c>
      <c r="CC1913" t="e">
        <f>IF(J2085/J2079&gt;0.25,1,0)</f>
        <v>#DIV/0!</v>
      </c>
      <c r="CL1913">
        <f>IF(M2079="NA",1,0)</f>
        <v>0</v>
      </c>
      <c r="CM1913" t="e">
        <f>IF(M2085/M2079&gt;0.25,1,0)</f>
        <v>#DIV/0!</v>
      </c>
      <c r="CV1913">
        <f>IF(P2079="NA",1,0)</f>
        <v>0</v>
      </c>
      <c r="CW1913" t="e">
        <f>IF(P2085/P2079&gt;0.25,1,0)</f>
        <v>#DIV/0!</v>
      </c>
      <c r="DF1913">
        <f>IF(S2079="NA",1,0)</f>
        <v>0</v>
      </c>
      <c r="DG1913" t="e">
        <f>IF(S2085/S2079&gt;0.25,1,0)</f>
        <v>#DIV/0!</v>
      </c>
      <c r="DP1913">
        <f>IF(V2079="NA",1,0)</f>
        <v>0</v>
      </c>
      <c r="DQ1913" t="e">
        <f>IF(V2085/V2079&gt;0.25,1,0)</f>
        <v>#DIV/0!</v>
      </c>
      <c r="DZ1913">
        <f>IF(Y2079="NA",1,0)</f>
        <v>0</v>
      </c>
      <c r="EA1913" t="e">
        <f>IF(Y2085/Y2079&gt;0.25,1,0)</f>
        <v>#DIV/0!</v>
      </c>
      <c r="EJ1913">
        <f>IF(AB2079="NA",1,0)</f>
        <v>0</v>
      </c>
      <c r="EK1913" t="e">
        <f>IF(AB2085/AB2079&gt;0.25,1,0)</f>
        <v>#DIV/0!</v>
      </c>
      <c r="ET1913">
        <f>IF(T1907="NA",1,0)</f>
        <v>0</v>
      </c>
      <c r="EU1913" t="e">
        <f>IF(T1913/T1907&gt;0.25,1,0)</f>
        <v>#DIV/0!</v>
      </c>
      <c r="FD1913">
        <f>IF(U1907="NA",1,0)</f>
        <v>0</v>
      </c>
      <c r="FE1913" t="e">
        <f>IF(U1913/U1907&gt;0.25,1,0)</f>
        <v>#DIV/0!</v>
      </c>
      <c r="FN1913">
        <f>IF(S1907="NA",1,0)</f>
        <v>0</v>
      </c>
      <c r="FO1913" t="e">
        <f>IF(S1913/S1907&gt;0.25,1,0)</f>
        <v>#DIV/0!</v>
      </c>
    </row>
    <row r="1914" spans="1:171" ht="15" customHeight="1">
      <c r="A1914" s="71"/>
      <c r="B1914" s="40"/>
      <c r="C1914" s="355"/>
      <c r="D1914" s="280"/>
      <c r="E1914" s="256"/>
      <c r="F1914" s="281"/>
      <c r="G1914" s="350" t="s">
        <v>732</v>
      </c>
      <c r="H1914" s="267"/>
      <c r="I1914" s="94"/>
      <c r="J1914" s="401" t="s">
        <v>262</v>
      </c>
      <c r="K1914" s="272"/>
      <c r="L1914" s="272"/>
      <c r="M1914" s="272"/>
      <c r="N1914" s="272"/>
      <c r="O1914" s="272"/>
      <c r="P1914" s="272"/>
      <c r="Q1914" s="272"/>
      <c r="R1914" s="283"/>
      <c r="S1914" s="220"/>
      <c r="T1914" s="220"/>
      <c r="U1914" s="220"/>
      <c r="V1914" s="220"/>
      <c r="W1914" s="220"/>
      <c r="X1914" s="220"/>
      <c r="Y1914" s="220"/>
      <c r="Z1914" s="220"/>
      <c r="AA1914" s="220"/>
      <c r="AB1914" s="220"/>
      <c r="AC1914" s="220"/>
      <c r="AD1914" s="220"/>
      <c r="AN1914">
        <f>IF(V1907="NA",1,0)</f>
        <v>0</v>
      </c>
      <c r="AX1914">
        <f>IF(Y1907="NA",1,0)</f>
        <v>0</v>
      </c>
      <c r="BH1914">
        <f>IF(AB1907="NA",1,0)</f>
        <v>0</v>
      </c>
      <c r="BR1914">
        <f>IF(G2079="NA",1,0)</f>
        <v>0</v>
      </c>
      <c r="CB1914">
        <f>IF(J2079="NA",1,0)</f>
        <v>0</v>
      </c>
      <c r="CL1914">
        <f>IF(M2079="NA",1,0)</f>
        <v>0</v>
      </c>
      <c r="CV1914">
        <f>IF(P2079="NA",1,0)</f>
        <v>0</v>
      </c>
      <c r="DF1914">
        <f>IF(S2079="NA",1,0)</f>
        <v>0</v>
      </c>
      <c r="DP1914">
        <f>IF(V2079="NA",1,0)</f>
        <v>0</v>
      </c>
      <c r="DZ1914">
        <f>IF(Y2079="NA",1,0)</f>
        <v>0</v>
      </c>
      <c r="EJ1914">
        <f>IF(AB2079="NA",1,0)</f>
        <v>0</v>
      </c>
      <c r="ET1914">
        <f>IF(T1907="NA",1,0)</f>
        <v>0</v>
      </c>
      <c r="FD1914">
        <f>IF(U1907="NA",1,0)</f>
        <v>0</v>
      </c>
      <c r="FN1914">
        <f>IF(S1907="NA",1,0)</f>
        <v>0</v>
      </c>
    </row>
    <row r="1915" spans="1:171" ht="24" customHeight="1">
      <c r="A1915" s="71"/>
      <c r="B1915" s="40"/>
      <c r="C1915" s="355"/>
      <c r="D1915" s="280"/>
      <c r="E1915" s="256"/>
      <c r="F1915" s="281"/>
      <c r="G1915" s="361" t="s">
        <v>733</v>
      </c>
      <c r="H1915" s="267"/>
      <c r="I1915" s="362" t="s">
        <v>734</v>
      </c>
      <c r="J1915" s="266"/>
      <c r="K1915" s="266"/>
      <c r="L1915" s="266"/>
      <c r="M1915" s="266"/>
      <c r="N1915" s="266"/>
      <c r="O1915" s="266"/>
      <c r="P1915" s="266"/>
      <c r="Q1915" s="266"/>
      <c r="R1915" s="267"/>
      <c r="S1915" s="220"/>
      <c r="T1915" s="220"/>
      <c r="U1915" s="220"/>
      <c r="V1915" s="220"/>
      <c r="W1915" s="220"/>
      <c r="X1915" s="220"/>
      <c r="Y1915" s="220"/>
      <c r="Z1915" s="220"/>
      <c r="AA1915" s="220"/>
      <c r="AB1915" s="220"/>
      <c r="AC1915" s="220"/>
      <c r="AD1915" s="220"/>
    </row>
    <row r="1916" spans="1:171" ht="15" customHeight="1">
      <c r="A1916" s="71"/>
      <c r="B1916" s="40"/>
      <c r="C1916" s="355"/>
      <c r="D1916" s="280"/>
      <c r="E1916" s="256"/>
      <c r="F1916" s="281"/>
      <c r="G1916" s="361" t="s">
        <v>735</v>
      </c>
      <c r="H1916" s="267"/>
      <c r="I1916" s="362" t="s">
        <v>736</v>
      </c>
      <c r="J1916" s="266"/>
      <c r="K1916" s="266"/>
      <c r="L1916" s="266"/>
      <c r="M1916" s="266"/>
      <c r="N1916" s="266"/>
      <c r="O1916" s="266"/>
      <c r="P1916" s="266"/>
      <c r="Q1916" s="266"/>
      <c r="R1916" s="267"/>
      <c r="S1916" s="220"/>
      <c r="T1916" s="220"/>
      <c r="U1916" s="220"/>
      <c r="V1916" s="220"/>
      <c r="W1916" s="220"/>
      <c r="X1916" s="220"/>
      <c r="Y1916" s="220"/>
      <c r="Z1916" s="220"/>
      <c r="AA1916" s="220"/>
      <c r="AB1916" s="220"/>
      <c r="AC1916" s="220"/>
      <c r="AD1916" s="220"/>
      <c r="AM1916">
        <f>IF(OR(V1916=SUM(V1917:V1919),AND(V1916="NA",SUM(V1917:V1919)=0),AND(V1916="NS",SUM(V1917:V1919)=0)),IF(AND(V1916="NA",SUM(V1917:V1919)=0),"NA",0),1)</f>
        <v>0</v>
      </c>
      <c r="AW1916">
        <f>IF(OR(Y1916=SUM(Y1917:Y1919),AND(Y1916="NA",SUM(Y1917:Y1919)=0),AND(Y1916="NS",SUM(Y1917:Y1919)=0)),IF(AND(Y1916="NA",SUM(Y1917:Y1919)=0),"NA",0),1)</f>
        <v>0</v>
      </c>
      <c r="BG1916">
        <f>IF(OR(AB1916=SUM(AB1917:AB1919),AND(AB1916="NA",SUM(AB1917:AB1919)=0),AND(AB1916="NS",SUM(AB1917:AB1919)=0)),IF(AND(AB1916="NA",SUM(AB1917:AB1919)=0),"NA",0),1)</f>
        <v>0</v>
      </c>
      <c r="BQ1916">
        <f>IF(OR(G2088=SUM(G2089:G2091),AND(G2088="NA",SUM(G2089:G2091)=0),AND(G2088="NS",SUM(G2089:G2091)=0)),IF(AND(G2088="NA",SUM(G2089:G2091)=0),"NA",0),1)</f>
        <v>0</v>
      </c>
      <c r="CA1916">
        <f>IF(OR(J2088=SUM(J2089:J2091),AND(J2088="NA",SUM(J2089:J2091)=0),AND(J2088="NS",SUM(J2089:J2091)=0)),IF(AND(J2088="NA",SUM(J2089:J2091)=0),"NA",0),1)</f>
        <v>0</v>
      </c>
      <c r="CK1916">
        <f>IF(OR(M2088=SUM(M2089:M2091),AND(M2088="NA",SUM(M2089:M2091)=0),AND(M2088="NS",SUM(M2089:M2091)=0)),IF(AND(M2088="NA",SUM(M2089:M2091)=0),"NA",0),1)</f>
        <v>0</v>
      </c>
      <c r="CU1916">
        <f>IF(OR(P2088=SUM(P2089:P2091),AND(P2088="NA",SUM(P2089:P2091)=0),AND(P2088="NS",SUM(P2089:P2091)=0)),IF(AND(P2088="NA",SUM(P2089:P2091)=0),"NA",0),1)</f>
        <v>0</v>
      </c>
      <c r="DE1916">
        <f>IF(OR(S2088=SUM(S2089:S2091),AND(S2088="NA",SUM(S2089:S2091)=0),AND(S2088="NS",SUM(S2089:S2091)=0)),IF(AND(S2088="NA",SUM(S2089:S2091)=0),"NA",0),1)</f>
        <v>0</v>
      </c>
      <c r="DO1916">
        <f>IF(OR(V2088=SUM(V2089:V2091),AND(V2088="NA",SUM(V2089:V2091)=0),AND(V2088="NS",SUM(V2089:V2091)=0)),IF(AND(V2088="NA",SUM(V2089:V2091)=0),"NA",0),1)</f>
        <v>0</v>
      </c>
      <c r="DY1916">
        <f>IF(OR(Y2088=SUM(Y2089:Y2091),AND(Y2088="NA",SUM(Y2089:Y2091)=0),AND(Y2088="NS",SUM(Y2089:Y2091)=0)),IF(AND(Y2088="NA",SUM(Y2089:Y2091)=0),"NA",0),1)</f>
        <v>0</v>
      </c>
      <c r="EI1916">
        <f>IF(OR(AB2088=SUM(AB2089:AB2091),AND(AB2088="NA",SUM(AB2089:AB2091)=0),AND(AB2088="NS",SUM(AB2089:AB2091)=0)),IF(AND(AB2088="NA",SUM(AB2089:AB2091)=0),"NA",0),1)</f>
        <v>0</v>
      </c>
      <c r="ES1916">
        <f>IF(OR(T1916=SUM(T1917:T1919),AND(T1916="NA",SUM(T1917:T1919)=0),AND(T1916="NS",SUM(T1917:T1919)=0)),IF(AND(T1916="NA",SUM(T1917:T1919)=0),"NA",0),1)</f>
        <v>0</v>
      </c>
      <c r="FC1916">
        <f>IF(OR(U1916=SUM(U1917:U1919),AND(U1916="NA",SUM(U1917:U1919)=0),AND(U1916="NS",SUM(U1917:U1919)=0)),IF(AND(U1916="NA",SUM(U1917:U1919)=0),"NA",0),1)</f>
        <v>0</v>
      </c>
      <c r="FM1916">
        <f>IF(OR(S1916=SUM(S1917:S1919),AND(S1916="NA",SUM(S1917:S1919)=0),AND(S1916="NS",SUM(S1917:S1919)=0)),IF(AND(S1916="NA",SUM(S1917:S1919)=0),"NA",0),1)</f>
        <v>0</v>
      </c>
    </row>
    <row r="1917" spans="1:171" ht="15" customHeight="1">
      <c r="A1917" s="71"/>
      <c r="B1917" s="40"/>
      <c r="C1917" s="355"/>
      <c r="D1917" s="280"/>
      <c r="E1917" s="256"/>
      <c r="F1917" s="281"/>
      <c r="G1917" s="350" t="s">
        <v>737</v>
      </c>
      <c r="H1917" s="267"/>
      <c r="I1917" s="93"/>
      <c r="J1917" s="365" t="s">
        <v>738</v>
      </c>
      <c r="K1917" s="256"/>
      <c r="L1917" s="256"/>
      <c r="M1917" s="256"/>
      <c r="N1917" s="256"/>
      <c r="O1917" s="256"/>
      <c r="P1917" s="256"/>
      <c r="Q1917" s="256"/>
      <c r="R1917" s="281"/>
      <c r="S1917" s="220"/>
      <c r="T1917" s="220"/>
      <c r="U1917" s="220"/>
      <c r="V1917" s="220"/>
      <c r="W1917" s="220"/>
      <c r="X1917" s="220"/>
      <c r="Y1917" s="220"/>
      <c r="Z1917" s="220"/>
      <c r="AA1917" s="220"/>
      <c r="AB1917" s="220"/>
      <c r="AC1917" s="220"/>
      <c r="AD1917" s="220"/>
      <c r="AN1917">
        <f>IF(V1916="NA",1,0)</f>
        <v>0</v>
      </c>
      <c r="AX1917">
        <f>IF(Y1916="NA",1,0)</f>
        <v>0</v>
      </c>
      <c r="BH1917">
        <f>IF(AB1916="NA",1,0)</f>
        <v>0</v>
      </c>
      <c r="BR1917">
        <f>IF(G2088="NA",1,0)</f>
        <v>0</v>
      </c>
      <c r="CB1917">
        <f>IF(J2088="NA",1,0)</f>
        <v>0</v>
      </c>
      <c r="CL1917">
        <f>IF(M2088="NA",1,0)</f>
        <v>0</v>
      </c>
      <c r="CV1917">
        <f>IF(P2088="NA",1,0)</f>
        <v>0</v>
      </c>
      <c r="DF1917">
        <f>IF(S2088="NA",1,0)</f>
        <v>0</v>
      </c>
      <c r="DP1917">
        <f>IF(V2088="NA",1,0)</f>
        <v>0</v>
      </c>
      <c r="DZ1917">
        <f>IF(Y2088="NA",1,0)</f>
        <v>0</v>
      </c>
      <c r="EJ1917">
        <f>IF(AB2088="NA",1,0)</f>
        <v>0</v>
      </c>
      <c r="ET1917">
        <f>IF(T1916="NA",1,0)</f>
        <v>0</v>
      </c>
      <c r="FD1917">
        <f>IF(U1916="NA",1,0)</f>
        <v>0</v>
      </c>
      <c r="FN1917">
        <f>IF(S1916="NA",1,0)</f>
        <v>0</v>
      </c>
    </row>
    <row r="1918" spans="1:171" ht="15" customHeight="1">
      <c r="A1918" s="71"/>
      <c r="B1918" s="40"/>
      <c r="C1918" s="355"/>
      <c r="D1918" s="280"/>
      <c r="E1918" s="256"/>
      <c r="F1918" s="281"/>
      <c r="G1918" s="350" t="s">
        <v>739</v>
      </c>
      <c r="H1918" s="267"/>
      <c r="I1918" s="93"/>
      <c r="J1918" s="365" t="s">
        <v>740</v>
      </c>
      <c r="K1918" s="256"/>
      <c r="L1918" s="256"/>
      <c r="M1918" s="256"/>
      <c r="N1918" s="256"/>
      <c r="O1918" s="256"/>
      <c r="P1918" s="256"/>
      <c r="Q1918" s="256"/>
      <c r="R1918" s="281"/>
      <c r="S1918" s="220"/>
      <c r="T1918" s="220"/>
      <c r="U1918" s="220"/>
      <c r="V1918" s="220"/>
      <c r="W1918" s="220"/>
      <c r="X1918" s="220"/>
      <c r="Y1918" s="220"/>
      <c r="Z1918" s="220"/>
      <c r="AA1918" s="220"/>
      <c r="AB1918" s="220"/>
      <c r="AC1918" s="220"/>
      <c r="AD1918" s="220"/>
      <c r="AN1918">
        <f>IF(V1916="NA",1,0)</f>
        <v>0</v>
      </c>
      <c r="AO1918" t="e">
        <f>IF(V1918/V1916&gt;0.25,1,0)</f>
        <v>#DIV/0!</v>
      </c>
      <c r="AX1918">
        <f>IF(Y1916="NA",1,0)</f>
        <v>0</v>
      </c>
      <c r="AY1918" t="e">
        <f>IF(Y1918/Y1916&gt;0.25,1,0)</f>
        <v>#DIV/0!</v>
      </c>
      <c r="BH1918">
        <f>IF(AB1916="NA",1,0)</f>
        <v>0</v>
      </c>
      <c r="BI1918" t="e">
        <f>IF(AB1918/AB1916&gt;0.25,1,0)</f>
        <v>#DIV/0!</v>
      </c>
      <c r="BR1918">
        <f>IF(G2088="NA",1,0)</f>
        <v>0</v>
      </c>
      <c r="BS1918" t="e">
        <f>IF(G2090/G2088&gt;0.25,1,0)</f>
        <v>#DIV/0!</v>
      </c>
      <c r="CB1918">
        <f>IF(J2088="NA",1,0)</f>
        <v>0</v>
      </c>
      <c r="CC1918" t="e">
        <f>IF(J2090/J2088&gt;0.25,1,0)</f>
        <v>#DIV/0!</v>
      </c>
      <c r="CL1918">
        <f>IF(M2088="NA",1,0)</f>
        <v>0</v>
      </c>
      <c r="CM1918" t="e">
        <f>IF(M2090/M2088&gt;0.25,1,0)</f>
        <v>#DIV/0!</v>
      </c>
      <c r="CV1918">
        <f>IF(P2088="NA",1,0)</f>
        <v>0</v>
      </c>
      <c r="CW1918" t="e">
        <f>IF(P2090/P2088&gt;0.25,1,0)</f>
        <v>#DIV/0!</v>
      </c>
      <c r="DF1918">
        <f>IF(S2088="NA",1,0)</f>
        <v>0</v>
      </c>
      <c r="DG1918" t="e">
        <f>IF(S2090/S2088&gt;0.25,1,0)</f>
        <v>#DIV/0!</v>
      </c>
      <c r="DP1918">
        <f>IF(V2088="NA",1,0)</f>
        <v>0</v>
      </c>
      <c r="DQ1918" t="e">
        <f>IF(V2090/V2088&gt;0.25,1,0)</f>
        <v>#DIV/0!</v>
      </c>
      <c r="DZ1918">
        <f>IF(Y2088="NA",1,0)</f>
        <v>0</v>
      </c>
      <c r="EA1918" t="e">
        <f>IF(Y2090/Y2088&gt;0.25,1,0)</f>
        <v>#DIV/0!</v>
      </c>
      <c r="EJ1918">
        <f>IF(AB2088="NA",1,0)</f>
        <v>0</v>
      </c>
      <c r="EK1918" t="e">
        <f>IF(AB2090/AB2088&gt;0.25,1,0)</f>
        <v>#DIV/0!</v>
      </c>
      <c r="ET1918">
        <f>IF(T1916="NA",1,0)</f>
        <v>0</v>
      </c>
      <c r="EU1918" t="e">
        <f>IF(T1918/T1916&gt;0.25,1,0)</f>
        <v>#DIV/0!</v>
      </c>
      <c r="FD1918">
        <f>IF(U1916="NA",1,0)</f>
        <v>0</v>
      </c>
      <c r="FE1918" t="e">
        <f>IF(U1918/U1916&gt;0.25,1,0)</f>
        <v>#DIV/0!</v>
      </c>
      <c r="FN1918">
        <f>IF(S1916="NA",1,0)</f>
        <v>0</v>
      </c>
      <c r="FO1918" t="e">
        <f>IF(S1918/S1916&gt;0.25,1,0)</f>
        <v>#DIV/0!</v>
      </c>
    </row>
    <row r="1919" spans="1:171" ht="15" customHeight="1">
      <c r="A1919" s="71"/>
      <c r="B1919" s="40"/>
      <c r="C1919" s="355"/>
      <c r="D1919" s="280"/>
      <c r="E1919" s="256"/>
      <c r="F1919" s="281"/>
      <c r="G1919" s="350" t="s">
        <v>741</v>
      </c>
      <c r="H1919" s="267"/>
      <c r="I1919" s="94"/>
      <c r="J1919" s="401" t="s">
        <v>262</v>
      </c>
      <c r="K1919" s="272"/>
      <c r="L1919" s="272"/>
      <c r="M1919" s="272"/>
      <c r="N1919" s="272"/>
      <c r="O1919" s="272"/>
      <c r="P1919" s="272"/>
      <c r="Q1919" s="272"/>
      <c r="R1919" s="283"/>
      <c r="S1919" s="220"/>
      <c r="T1919" s="220"/>
      <c r="U1919" s="220"/>
      <c r="V1919" s="220"/>
      <c r="W1919" s="220"/>
      <c r="X1919" s="220"/>
      <c r="Y1919" s="220"/>
      <c r="Z1919" s="220"/>
      <c r="AA1919" s="220"/>
      <c r="AB1919" s="220"/>
      <c r="AC1919" s="220"/>
      <c r="AD1919" s="220"/>
      <c r="AN1919">
        <f>IF(V1916="NA",1,0)</f>
        <v>0</v>
      </c>
      <c r="AX1919">
        <f>IF(Y1916="NA",1,0)</f>
        <v>0</v>
      </c>
      <c r="BH1919">
        <f>IF(AB1916="NA",1,0)</f>
        <v>0</v>
      </c>
      <c r="BR1919">
        <f>IF(G2088="NA",1,0)</f>
        <v>0</v>
      </c>
      <c r="CB1919">
        <f>IF(J2088="NA",1,0)</f>
        <v>0</v>
      </c>
      <c r="CL1919">
        <f>IF(M2088="NA",1,0)</f>
        <v>0</v>
      </c>
      <c r="CV1919">
        <f>IF(P2088="NA",1,0)</f>
        <v>0</v>
      </c>
      <c r="DF1919">
        <f>IF(S2088="NA",1,0)</f>
        <v>0</v>
      </c>
      <c r="DP1919">
        <f>IF(V2088="NA",1,0)</f>
        <v>0</v>
      </c>
      <c r="DZ1919">
        <f>IF(Y2088="NA",1,0)</f>
        <v>0</v>
      </c>
      <c r="EJ1919">
        <f>IF(AB2088="NA",1,0)</f>
        <v>0</v>
      </c>
      <c r="ET1919">
        <f>IF(T1916="NA",1,0)</f>
        <v>0</v>
      </c>
      <c r="FD1919">
        <f>IF(U1916="NA",1,0)</f>
        <v>0</v>
      </c>
      <c r="FN1919">
        <f>IF(S1916="NA",1,0)</f>
        <v>0</v>
      </c>
    </row>
    <row r="1920" spans="1:171" ht="15" customHeight="1">
      <c r="A1920" s="71"/>
      <c r="B1920" s="40"/>
      <c r="C1920" s="355"/>
      <c r="D1920" s="280"/>
      <c r="E1920" s="256"/>
      <c r="F1920" s="281"/>
      <c r="G1920" s="361" t="s">
        <v>742</v>
      </c>
      <c r="H1920" s="267"/>
      <c r="I1920" s="362" t="s">
        <v>743</v>
      </c>
      <c r="J1920" s="266"/>
      <c r="K1920" s="266"/>
      <c r="L1920" s="266"/>
      <c r="M1920" s="266"/>
      <c r="N1920" s="266"/>
      <c r="O1920" s="266"/>
      <c r="P1920" s="266"/>
      <c r="Q1920" s="266"/>
      <c r="R1920" s="267"/>
      <c r="S1920" s="220"/>
      <c r="T1920" s="220"/>
      <c r="U1920" s="220"/>
      <c r="V1920" s="220"/>
      <c r="W1920" s="220"/>
      <c r="X1920" s="220"/>
      <c r="Y1920" s="220"/>
      <c r="Z1920" s="220"/>
      <c r="AA1920" s="220"/>
      <c r="AB1920" s="220"/>
      <c r="AC1920" s="220"/>
      <c r="AD1920" s="220"/>
    </row>
    <row r="1921" spans="1:171" ht="24" customHeight="1">
      <c r="A1921" s="71"/>
      <c r="B1921" s="40"/>
      <c r="C1921" s="355"/>
      <c r="D1921" s="280"/>
      <c r="E1921" s="256"/>
      <c r="F1921" s="281"/>
      <c r="G1921" s="361" t="s">
        <v>744</v>
      </c>
      <c r="H1921" s="267"/>
      <c r="I1921" s="362" t="s">
        <v>745</v>
      </c>
      <c r="J1921" s="266"/>
      <c r="K1921" s="266"/>
      <c r="L1921" s="266"/>
      <c r="M1921" s="266"/>
      <c r="N1921" s="266"/>
      <c r="O1921" s="266"/>
      <c r="P1921" s="266"/>
      <c r="Q1921" s="266"/>
      <c r="R1921" s="267"/>
      <c r="S1921" s="220"/>
      <c r="T1921" s="220"/>
      <c r="U1921" s="220"/>
      <c r="V1921" s="220"/>
      <c r="W1921" s="220"/>
      <c r="X1921" s="220"/>
      <c r="Y1921" s="220"/>
      <c r="Z1921" s="220"/>
      <c r="AA1921" s="220"/>
      <c r="AB1921" s="220"/>
      <c r="AC1921" s="220"/>
      <c r="AD1921" s="220"/>
    </row>
    <row r="1922" spans="1:171" ht="15" customHeight="1">
      <c r="A1922" s="71"/>
      <c r="B1922" s="40"/>
      <c r="C1922" s="355"/>
      <c r="D1922" s="280"/>
      <c r="E1922" s="256"/>
      <c r="F1922" s="281"/>
      <c r="G1922" s="361" t="s">
        <v>746</v>
      </c>
      <c r="H1922" s="267"/>
      <c r="I1922" s="362" t="s">
        <v>747</v>
      </c>
      <c r="J1922" s="266"/>
      <c r="K1922" s="266"/>
      <c r="L1922" s="266"/>
      <c r="M1922" s="266"/>
      <c r="N1922" s="266"/>
      <c r="O1922" s="266"/>
      <c r="P1922" s="266"/>
      <c r="Q1922" s="266"/>
      <c r="R1922" s="267"/>
      <c r="S1922" s="220"/>
      <c r="T1922" s="220"/>
      <c r="U1922" s="220"/>
      <c r="V1922" s="220"/>
      <c r="W1922" s="220"/>
      <c r="X1922" s="220"/>
      <c r="Y1922" s="220"/>
      <c r="Z1922" s="220"/>
      <c r="AA1922" s="220"/>
      <c r="AB1922" s="220"/>
      <c r="AC1922" s="220"/>
      <c r="AD1922" s="220"/>
    </row>
    <row r="1923" spans="1:171" ht="24" customHeight="1">
      <c r="A1923" s="71"/>
      <c r="B1923" s="40"/>
      <c r="C1923" s="355"/>
      <c r="D1923" s="280"/>
      <c r="E1923" s="256"/>
      <c r="F1923" s="281"/>
      <c r="G1923" s="361" t="s">
        <v>748</v>
      </c>
      <c r="H1923" s="267"/>
      <c r="I1923" s="362" t="s">
        <v>749</v>
      </c>
      <c r="J1923" s="266"/>
      <c r="K1923" s="266"/>
      <c r="L1923" s="266"/>
      <c r="M1923" s="266"/>
      <c r="N1923" s="266"/>
      <c r="O1923" s="266"/>
      <c r="P1923" s="266"/>
      <c r="Q1923" s="266"/>
      <c r="R1923" s="267"/>
      <c r="S1923" s="220"/>
      <c r="T1923" s="220"/>
      <c r="U1923" s="220"/>
      <c r="V1923" s="220"/>
      <c r="W1923" s="220"/>
      <c r="X1923" s="220"/>
      <c r="Y1923" s="220"/>
      <c r="Z1923" s="220"/>
      <c r="AA1923" s="220"/>
      <c r="AB1923" s="220"/>
      <c r="AC1923" s="220"/>
      <c r="AD1923" s="220"/>
    </row>
    <row r="1924" spans="1:171" ht="15" customHeight="1">
      <c r="A1924" s="71"/>
      <c r="B1924" s="40"/>
      <c r="C1924" s="355"/>
      <c r="D1924" s="280"/>
      <c r="E1924" s="256"/>
      <c r="F1924" s="281"/>
      <c r="G1924" s="361" t="s">
        <v>750</v>
      </c>
      <c r="H1924" s="267"/>
      <c r="I1924" s="362" t="s">
        <v>751</v>
      </c>
      <c r="J1924" s="266"/>
      <c r="K1924" s="266"/>
      <c r="L1924" s="266"/>
      <c r="M1924" s="266"/>
      <c r="N1924" s="266"/>
      <c r="O1924" s="266"/>
      <c r="P1924" s="266"/>
      <c r="Q1924" s="266"/>
      <c r="R1924" s="267"/>
      <c r="S1924" s="220"/>
      <c r="T1924" s="220"/>
      <c r="U1924" s="220"/>
      <c r="V1924" s="220"/>
      <c r="W1924" s="220"/>
      <c r="X1924" s="220"/>
      <c r="Y1924" s="220"/>
      <c r="Z1924" s="220"/>
      <c r="AA1924" s="220"/>
      <c r="AB1924" s="220"/>
      <c r="AC1924" s="220"/>
      <c r="AD1924" s="220"/>
    </row>
    <row r="1925" spans="1:171" ht="15" customHeight="1">
      <c r="A1925" s="71"/>
      <c r="B1925" s="40"/>
      <c r="C1925" s="355"/>
      <c r="D1925" s="280"/>
      <c r="E1925" s="256"/>
      <c r="F1925" s="281"/>
      <c r="G1925" s="361" t="s">
        <v>752</v>
      </c>
      <c r="H1925" s="267"/>
      <c r="I1925" s="362" t="s">
        <v>753</v>
      </c>
      <c r="J1925" s="266"/>
      <c r="K1925" s="266"/>
      <c r="L1925" s="266"/>
      <c r="M1925" s="266"/>
      <c r="N1925" s="266"/>
      <c r="O1925" s="266"/>
      <c r="P1925" s="266"/>
      <c r="Q1925" s="266"/>
      <c r="R1925" s="267"/>
      <c r="S1925" s="220"/>
      <c r="T1925" s="220"/>
      <c r="U1925" s="220"/>
      <c r="V1925" s="220"/>
      <c r="W1925" s="220"/>
      <c r="X1925" s="220"/>
      <c r="Y1925" s="220"/>
      <c r="Z1925" s="220"/>
      <c r="AA1925" s="220"/>
      <c r="AB1925" s="220"/>
      <c r="AC1925" s="220"/>
      <c r="AD1925" s="220"/>
    </row>
    <row r="1926" spans="1:171" ht="15" customHeight="1">
      <c r="A1926" s="71"/>
      <c r="B1926" s="40"/>
      <c r="C1926" s="355"/>
      <c r="D1926" s="280"/>
      <c r="E1926" s="256"/>
      <c r="F1926" s="281"/>
      <c r="G1926" s="361" t="s">
        <v>754</v>
      </c>
      <c r="H1926" s="267"/>
      <c r="I1926" s="362" t="s">
        <v>755</v>
      </c>
      <c r="J1926" s="266"/>
      <c r="K1926" s="266"/>
      <c r="L1926" s="266"/>
      <c r="M1926" s="266"/>
      <c r="N1926" s="266"/>
      <c r="O1926" s="266"/>
      <c r="P1926" s="266"/>
      <c r="Q1926" s="266"/>
      <c r="R1926" s="267"/>
      <c r="S1926" s="220"/>
      <c r="T1926" s="220"/>
      <c r="U1926" s="220"/>
      <c r="V1926" s="220"/>
      <c r="W1926" s="220"/>
      <c r="X1926" s="220"/>
      <c r="Y1926" s="220"/>
      <c r="Z1926" s="220"/>
      <c r="AA1926" s="220"/>
      <c r="AB1926" s="220"/>
      <c r="AC1926" s="220"/>
      <c r="AD1926" s="220"/>
    </row>
    <row r="1927" spans="1:171" ht="15" customHeight="1">
      <c r="A1927" s="71"/>
      <c r="B1927" s="40"/>
      <c r="C1927" s="355"/>
      <c r="D1927" s="280"/>
      <c r="E1927" s="256"/>
      <c r="F1927" s="281"/>
      <c r="G1927" s="361" t="s">
        <v>756</v>
      </c>
      <c r="H1927" s="267"/>
      <c r="I1927" s="362" t="s">
        <v>757</v>
      </c>
      <c r="J1927" s="266"/>
      <c r="K1927" s="266"/>
      <c r="L1927" s="266"/>
      <c r="M1927" s="266"/>
      <c r="N1927" s="266"/>
      <c r="O1927" s="266"/>
      <c r="P1927" s="266"/>
      <c r="Q1927" s="266"/>
      <c r="R1927" s="267"/>
      <c r="S1927" s="220"/>
      <c r="T1927" s="220"/>
      <c r="U1927" s="220"/>
      <c r="V1927" s="220"/>
      <c r="W1927" s="220"/>
      <c r="X1927" s="220"/>
      <c r="Y1927" s="220"/>
      <c r="Z1927" s="220"/>
      <c r="AA1927" s="220"/>
      <c r="AB1927" s="220"/>
      <c r="AC1927" s="220"/>
      <c r="AD1927" s="220"/>
    </row>
    <row r="1928" spans="1:171" ht="24" customHeight="1">
      <c r="A1928" s="71"/>
      <c r="B1928" s="40"/>
      <c r="C1928" s="355"/>
      <c r="D1928" s="280"/>
      <c r="E1928" s="256"/>
      <c r="F1928" s="281"/>
      <c r="G1928" s="361" t="s">
        <v>758</v>
      </c>
      <c r="H1928" s="267"/>
      <c r="I1928" s="362" t="s">
        <v>759</v>
      </c>
      <c r="J1928" s="266"/>
      <c r="K1928" s="266"/>
      <c r="L1928" s="266"/>
      <c r="M1928" s="266"/>
      <c r="N1928" s="266"/>
      <c r="O1928" s="266"/>
      <c r="P1928" s="266"/>
      <c r="Q1928" s="266"/>
      <c r="R1928" s="267"/>
      <c r="S1928" s="220"/>
      <c r="T1928" s="220"/>
      <c r="U1928" s="220"/>
      <c r="V1928" s="220"/>
      <c r="W1928" s="220"/>
      <c r="X1928" s="220"/>
      <c r="Y1928" s="220"/>
      <c r="Z1928" s="220"/>
      <c r="AA1928" s="220"/>
      <c r="AB1928" s="220"/>
      <c r="AC1928" s="220"/>
      <c r="AD1928" s="220"/>
      <c r="AM1928">
        <f>IF(OR(V1928=SUM(V1929:V1933),AND(V1928="NA",SUM(V1929:V1933)=0),AND(V1928="NS",SUM(V1929:V1933)=0)),IF(AND(V1928="NA",SUM(V1929:V1933)=0),"NA",0),1)</f>
        <v>0</v>
      </c>
      <c r="AW1928">
        <f>IF(OR(Y1928=SUM(Y1929:Y1933),AND(Y1928="NA",SUM(Y1929:Y1933)=0),AND(Y1928="NS",SUM(Y1929:Y1933)=0)),IF(AND(Y1928="NA",SUM(Y1929:Y1933)=0),"NA",0),1)</f>
        <v>0</v>
      </c>
      <c r="BG1928">
        <f>IF(OR(AB1928=SUM(AB1929:AB1933),AND(AB1928="NA",SUM(AB1929:AB1933)=0),AND(AB1928="NS",SUM(AB1929:AB1933)=0)),IF(AND(AB1928="NA",SUM(AB1929:AB1933)=0),"NA",0),1)</f>
        <v>0</v>
      </c>
      <c r="BQ1928">
        <f>IF(OR(G2100=SUM(G2101:G2105),AND(G2100="NA",SUM(G2101:G2105)=0),AND(G2100="NS",SUM(G2101:G2105)=0)),IF(AND(G2100="NA",SUM(G2101:G2105)=0),"NA",0),1)</f>
        <v>0</v>
      </c>
      <c r="CA1928">
        <f>IF(OR(J2100=SUM(J2101:J2105),AND(J2100="NA",SUM(J2101:J2105)=0),AND(J2100="NS",SUM(J2101:J2105)=0)),IF(AND(J2100="NA",SUM(J2101:J2105)=0),"NA",0),1)</f>
        <v>0</v>
      </c>
      <c r="CK1928">
        <f>IF(OR(M2100=SUM(M2101:M2105),AND(M2100="NA",SUM(M2101:M2105)=0),AND(M2100="NS",SUM(M2101:M2105)=0)),IF(AND(M2100="NA",SUM(M2101:M2105)=0),"NA",0),1)</f>
        <v>0</v>
      </c>
      <c r="CU1928">
        <f>IF(OR(P2100=SUM(P2101:P2105),AND(P2100="NA",SUM(P2101:P2105)=0),AND(P2100="NS",SUM(P2101:P2105)=0)),IF(AND(P2100="NA",SUM(P2101:P2105)=0),"NA",0),1)</f>
        <v>0</v>
      </c>
      <c r="DE1928">
        <f>IF(OR(S2100=SUM(S2101:S2105),AND(S2100="NA",SUM(S2101:S2105)=0),AND(S2100="NS",SUM(S2101:S2105)=0)),IF(AND(S2100="NA",SUM(S2101:S2105)=0),"NA",0),1)</f>
        <v>0</v>
      </c>
      <c r="DO1928">
        <f>IF(OR(V2100=SUM(V2101:V2105),AND(V2100="NA",SUM(V2101:V2105)=0),AND(V2100="NS",SUM(V2101:V2105)=0)),IF(AND(V2100="NA",SUM(V2101:V2105)=0),"NA",0),1)</f>
        <v>0</v>
      </c>
      <c r="DY1928">
        <f>IF(OR(Y2100=SUM(Y2101:Y2105),AND(Y2100="NA",SUM(Y2101:Y2105)=0),AND(Y2100="NS",SUM(Y2101:Y2105)=0)),IF(AND(Y2100="NA",SUM(Y2101:Y2105)=0),"NA",0),1)</f>
        <v>0</v>
      </c>
      <c r="EI1928">
        <f>IF(OR(AB2100=SUM(AB2101:AB2105),AND(AB2100="NA",SUM(AB2101:AB2105)=0),AND(AB2100="NS",SUM(AB2101:AB2105)=0)),IF(AND(AB2100="NA",SUM(AB2101:AB2105)=0),"NA",0),1)</f>
        <v>0</v>
      </c>
      <c r="ES1928">
        <f>IF(OR(T1928=SUM(T1929:T1933),AND(T1928="NA",SUM(T1929:T1933)=0),AND(T1928="NS",SUM(T1929:T1933)=0)),IF(AND(T1928="NA",SUM(T1929:T1933)=0),"NA",0),1)</f>
        <v>0</v>
      </c>
      <c r="FC1928">
        <f>IF(OR(U1928=SUM(U1929:U1933),AND(U1928="NA",SUM(U1929:U1933)=0),AND(U1928="NS",SUM(U1929:U1933)=0)),IF(AND(U1928="NA",SUM(U1929:U1933)=0),"NA",0),1)</f>
        <v>0</v>
      </c>
      <c r="FM1928">
        <f>IF(OR(S1928=SUM(S1929:S1933),AND(S1928="NA",SUM(S1929:S1933)=0),AND(S1928="NS",SUM(S1929:S1933)=0)),IF(AND(S1928="NA",SUM(S1929:S1933)=0),"NA",0),1)</f>
        <v>0</v>
      </c>
    </row>
    <row r="1929" spans="1:171" ht="24" customHeight="1">
      <c r="A1929" s="71"/>
      <c r="B1929" s="40"/>
      <c r="C1929" s="355"/>
      <c r="D1929" s="280"/>
      <c r="E1929" s="256"/>
      <c r="F1929" s="281"/>
      <c r="G1929" s="350" t="s">
        <v>760</v>
      </c>
      <c r="H1929" s="267"/>
      <c r="I1929" s="93"/>
      <c r="J1929" s="365" t="s">
        <v>761</v>
      </c>
      <c r="K1929" s="256"/>
      <c r="L1929" s="256"/>
      <c r="M1929" s="256"/>
      <c r="N1929" s="256"/>
      <c r="O1929" s="256"/>
      <c r="P1929" s="256"/>
      <c r="Q1929" s="256"/>
      <c r="R1929" s="281"/>
      <c r="S1929" s="220"/>
      <c r="T1929" s="220"/>
      <c r="U1929" s="220"/>
      <c r="V1929" s="220"/>
      <c r="W1929" s="220"/>
      <c r="X1929" s="220"/>
      <c r="Y1929" s="220"/>
      <c r="Z1929" s="220"/>
      <c r="AA1929" s="220"/>
      <c r="AB1929" s="220"/>
      <c r="AC1929" s="220"/>
      <c r="AD1929" s="220"/>
      <c r="AN1929">
        <f>IF(V1928="NA",1,0)</f>
        <v>0</v>
      </c>
      <c r="AX1929">
        <f>IF(Y1928="NA",1,0)</f>
        <v>0</v>
      </c>
      <c r="BH1929">
        <f>IF(AB1928="NA",1,0)</f>
        <v>0</v>
      </c>
      <c r="BR1929">
        <f>IF(G2100="NA",1,0)</f>
        <v>0</v>
      </c>
      <c r="CB1929">
        <f>IF(J2100="NA",1,0)</f>
        <v>0</v>
      </c>
      <c r="CL1929">
        <f>IF(M2100="NA",1,0)</f>
        <v>0</v>
      </c>
      <c r="CV1929">
        <f>IF(P2100="NA",1,0)</f>
        <v>0</v>
      </c>
      <c r="DF1929">
        <f>IF(S2100="NA",1,0)</f>
        <v>0</v>
      </c>
      <c r="DP1929">
        <f>IF(V2100="NA",1,0)</f>
        <v>0</v>
      </c>
      <c r="DZ1929">
        <f>IF(Y2100="NA",1,0)</f>
        <v>0</v>
      </c>
      <c r="EJ1929">
        <f>IF(AB2100="NA",1,0)</f>
        <v>0</v>
      </c>
      <c r="ET1929">
        <f>IF(T1928="NA",1,0)</f>
        <v>0</v>
      </c>
      <c r="FD1929">
        <f>IF(U1928="NA",1,0)</f>
        <v>0</v>
      </c>
      <c r="FN1929">
        <f>IF(S1928="NA",1,0)</f>
        <v>0</v>
      </c>
    </row>
    <row r="1930" spans="1:171" ht="15" customHeight="1">
      <c r="A1930" s="71"/>
      <c r="B1930" s="40"/>
      <c r="C1930" s="355"/>
      <c r="D1930" s="280"/>
      <c r="E1930" s="256"/>
      <c r="F1930" s="281"/>
      <c r="G1930" s="350" t="s">
        <v>762</v>
      </c>
      <c r="H1930" s="267"/>
      <c r="I1930" s="93"/>
      <c r="J1930" s="365" t="s">
        <v>763</v>
      </c>
      <c r="K1930" s="256"/>
      <c r="L1930" s="256"/>
      <c r="M1930" s="256"/>
      <c r="N1930" s="256"/>
      <c r="O1930" s="256"/>
      <c r="P1930" s="256"/>
      <c r="Q1930" s="256"/>
      <c r="R1930" s="281"/>
      <c r="S1930" s="220"/>
      <c r="T1930" s="220"/>
      <c r="U1930" s="220"/>
      <c r="V1930" s="220"/>
      <c r="W1930" s="220"/>
      <c r="X1930" s="220"/>
      <c r="Y1930" s="220"/>
      <c r="Z1930" s="220"/>
      <c r="AA1930" s="220"/>
      <c r="AB1930" s="220"/>
      <c r="AC1930" s="220"/>
      <c r="AD1930" s="220"/>
      <c r="AN1930">
        <f>IF(V1928="NA",1,0)</f>
        <v>0</v>
      </c>
      <c r="AX1930">
        <f>IF(Y1928="NA",1,0)</f>
        <v>0</v>
      </c>
      <c r="BH1930">
        <f>IF(AB1928="NA",1,0)</f>
        <v>0</v>
      </c>
      <c r="BR1930">
        <f>IF(G2100="NA",1,0)</f>
        <v>0</v>
      </c>
      <c r="CB1930">
        <f>IF(J2100="NA",1,0)</f>
        <v>0</v>
      </c>
      <c r="CL1930">
        <f>IF(M2100="NA",1,0)</f>
        <v>0</v>
      </c>
      <c r="CV1930">
        <f>IF(P2100="NA",1,0)</f>
        <v>0</v>
      </c>
      <c r="DF1930">
        <f>IF(S2100="NA",1,0)</f>
        <v>0</v>
      </c>
      <c r="DP1930">
        <f>IF(V2100="NA",1,0)</f>
        <v>0</v>
      </c>
      <c r="DZ1930">
        <f>IF(Y2100="NA",1,0)</f>
        <v>0</v>
      </c>
      <c r="EJ1930">
        <f>IF(AB2100="NA",1,0)</f>
        <v>0</v>
      </c>
      <c r="ET1930">
        <f>IF(T1928="NA",1,0)</f>
        <v>0</v>
      </c>
      <c r="FD1930">
        <f>IF(U1928="NA",1,0)</f>
        <v>0</v>
      </c>
      <c r="FN1930">
        <f>IF(S1928="NA",1,0)</f>
        <v>0</v>
      </c>
    </row>
    <row r="1931" spans="1:171" ht="24" customHeight="1">
      <c r="A1931" s="71"/>
      <c r="B1931" s="40"/>
      <c r="C1931" s="355"/>
      <c r="D1931" s="280"/>
      <c r="E1931" s="256"/>
      <c r="F1931" s="281"/>
      <c r="G1931" s="350" t="s">
        <v>764</v>
      </c>
      <c r="H1931" s="267"/>
      <c r="I1931" s="93"/>
      <c r="J1931" s="365" t="s">
        <v>765</v>
      </c>
      <c r="K1931" s="256"/>
      <c r="L1931" s="256"/>
      <c r="M1931" s="256"/>
      <c r="N1931" s="256"/>
      <c r="O1931" s="256"/>
      <c r="P1931" s="256"/>
      <c r="Q1931" s="256"/>
      <c r="R1931" s="281"/>
      <c r="S1931" s="220"/>
      <c r="T1931" s="220"/>
      <c r="U1931" s="220"/>
      <c r="V1931" s="220"/>
      <c r="W1931" s="220"/>
      <c r="X1931" s="220"/>
      <c r="Y1931" s="220"/>
      <c r="Z1931" s="220"/>
      <c r="AA1931" s="220"/>
      <c r="AB1931" s="220"/>
      <c r="AC1931" s="220"/>
      <c r="AD1931" s="220"/>
      <c r="AN1931">
        <f>IF(V1928="NA",1,0)</f>
        <v>0</v>
      </c>
      <c r="AX1931">
        <f>IF(Y1928="NA",1,0)</f>
        <v>0</v>
      </c>
      <c r="BH1931">
        <f>IF(AB1928="NA",1,0)</f>
        <v>0</v>
      </c>
      <c r="BR1931">
        <f>IF(G2100="NA",1,0)</f>
        <v>0</v>
      </c>
      <c r="CB1931">
        <f>IF(J2100="NA",1,0)</f>
        <v>0</v>
      </c>
      <c r="CL1931">
        <f>IF(M2100="NA",1,0)</f>
        <v>0</v>
      </c>
      <c r="CV1931">
        <f>IF(P2100="NA",1,0)</f>
        <v>0</v>
      </c>
      <c r="DF1931">
        <f>IF(S2100="NA",1,0)</f>
        <v>0</v>
      </c>
      <c r="DP1931">
        <f>IF(V2100="NA",1,0)</f>
        <v>0</v>
      </c>
      <c r="DZ1931">
        <f>IF(Y2100="NA",1,0)</f>
        <v>0</v>
      </c>
      <c r="EJ1931">
        <f>IF(AB2100="NA",1,0)</f>
        <v>0</v>
      </c>
      <c r="ET1931">
        <f>IF(T1928="NA",1,0)</f>
        <v>0</v>
      </c>
      <c r="FD1931">
        <f>IF(U1928="NA",1,0)</f>
        <v>0</v>
      </c>
      <c r="FN1931">
        <f>IF(S1928="NA",1,0)</f>
        <v>0</v>
      </c>
    </row>
    <row r="1932" spans="1:171" ht="24" customHeight="1">
      <c r="A1932" s="71"/>
      <c r="B1932" s="40"/>
      <c r="C1932" s="355"/>
      <c r="D1932" s="280"/>
      <c r="E1932" s="256"/>
      <c r="F1932" s="281"/>
      <c r="G1932" s="350" t="s">
        <v>766</v>
      </c>
      <c r="H1932" s="267"/>
      <c r="I1932" s="93"/>
      <c r="J1932" s="365" t="s">
        <v>767</v>
      </c>
      <c r="K1932" s="256"/>
      <c r="L1932" s="256"/>
      <c r="M1932" s="256"/>
      <c r="N1932" s="256"/>
      <c r="O1932" s="256"/>
      <c r="P1932" s="256"/>
      <c r="Q1932" s="256"/>
      <c r="R1932" s="281"/>
      <c r="S1932" s="220"/>
      <c r="T1932" s="220"/>
      <c r="U1932" s="220"/>
      <c r="V1932" s="220"/>
      <c r="W1932" s="220"/>
      <c r="X1932" s="220"/>
      <c r="Y1932" s="220"/>
      <c r="Z1932" s="220"/>
      <c r="AA1932" s="220"/>
      <c r="AB1932" s="220"/>
      <c r="AC1932" s="220"/>
      <c r="AD1932" s="220"/>
      <c r="AN1932">
        <f>IF(V1928="NA",1,0)</f>
        <v>0</v>
      </c>
      <c r="AO1932" t="e">
        <f>IF(V1932/V1928&gt;0.25,1,0)</f>
        <v>#DIV/0!</v>
      </c>
      <c r="AX1932">
        <f>IF(Y1928="NA",1,0)</f>
        <v>0</v>
      </c>
      <c r="AY1932" t="e">
        <f>IF(Y1932/Y1928&gt;0.25,1,0)</f>
        <v>#DIV/0!</v>
      </c>
      <c r="BH1932">
        <f>IF(AB1928="NA",1,0)</f>
        <v>0</v>
      </c>
      <c r="BI1932" t="e">
        <f>IF(AB1932/AB1928&gt;0.25,1,0)</f>
        <v>#DIV/0!</v>
      </c>
      <c r="BR1932">
        <f>IF(G2100="NA",1,0)</f>
        <v>0</v>
      </c>
      <c r="BS1932" t="e">
        <f>IF(G2104/G2100&gt;0.25,1,0)</f>
        <v>#DIV/0!</v>
      </c>
      <c r="CB1932">
        <f>IF(J2100="NA",1,0)</f>
        <v>0</v>
      </c>
      <c r="CC1932" t="e">
        <f>IF(J2104/J2100&gt;0.25,1,0)</f>
        <v>#DIV/0!</v>
      </c>
      <c r="CL1932">
        <f>IF(M2100="NA",1,0)</f>
        <v>0</v>
      </c>
      <c r="CM1932" t="e">
        <f>IF(M2104/M2100&gt;0.25,1,0)</f>
        <v>#DIV/0!</v>
      </c>
      <c r="CV1932">
        <f>IF(P2100="NA",1,0)</f>
        <v>0</v>
      </c>
      <c r="CW1932" t="e">
        <f>IF(P2104/P2100&gt;0.25,1,0)</f>
        <v>#DIV/0!</v>
      </c>
      <c r="DF1932">
        <f>IF(S2100="NA",1,0)</f>
        <v>0</v>
      </c>
      <c r="DG1932" t="e">
        <f>IF(S2104/S2100&gt;0.25,1,0)</f>
        <v>#DIV/0!</v>
      </c>
      <c r="DP1932">
        <f>IF(V2100="NA",1,0)</f>
        <v>0</v>
      </c>
      <c r="DQ1932" t="e">
        <f>IF(V2104/V2100&gt;0.25,1,0)</f>
        <v>#DIV/0!</v>
      </c>
      <c r="DZ1932">
        <f>IF(Y2100="NA",1,0)</f>
        <v>0</v>
      </c>
      <c r="EA1932" t="e">
        <f>IF(Y2104/Y2100&gt;0.25,1,0)</f>
        <v>#DIV/0!</v>
      </c>
      <c r="EJ1932">
        <f>IF(AB2100="NA",1,0)</f>
        <v>0</v>
      </c>
      <c r="EK1932" t="e">
        <f>IF(AB2104/AB2100&gt;0.25,1,0)</f>
        <v>#DIV/0!</v>
      </c>
      <c r="ET1932">
        <f>IF(T1928="NA",1,0)</f>
        <v>0</v>
      </c>
      <c r="EU1932" t="e">
        <f>IF(T1932/T1928&gt;0.25,1,0)</f>
        <v>#DIV/0!</v>
      </c>
      <c r="FD1932">
        <f>IF(U1928="NA",1,0)</f>
        <v>0</v>
      </c>
      <c r="FE1932" t="e">
        <f>IF(U1932/U1928&gt;0.25,1,0)</f>
        <v>#DIV/0!</v>
      </c>
      <c r="FN1932">
        <f>IF(S1928="NA",1,0)</f>
        <v>0</v>
      </c>
      <c r="FO1932" t="e">
        <f>IF(S1932/S1928&gt;0.25,1,0)</f>
        <v>#DIV/0!</v>
      </c>
    </row>
    <row r="1933" spans="1:171" ht="15" customHeight="1">
      <c r="A1933" s="71"/>
      <c r="B1933" s="40"/>
      <c r="C1933" s="355"/>
      <c r="D1933" s="280"/>
      <c r="E1933" s="256"/>
      <c r="F1933" s="281"/>
      <c r="G1933" s="350" t="s">
        <v>768</v>
      </c>
      <c r="H1933" s="267"/>
      <c r="I1933" s="94"/>
      <c r="J1933" s="401" t="s">
        <v>262</v>
      </c>
      <c r="K1933" s="272"/>
      <c r="L1933" s="272"/>
      <c r="M1933" s="272"/>
      <c r="N1933" s="272"/>
      <c r="O1933" s="272"/>
      <c r="P1933" s="272"/>
      <c r="Q1933" s="272"/>
      <c r="R1933" s="283"/>
      <c r="S1933" s="220"/>
      <c r="T1933" s="220"/>
      <c r="U1933" s="220"/>
      <c r="V1933" s="220"/>
      <c r="W1933" s="220"/>
      <c r="X1933" s="220"/>
      <c r="Y1933" s="220"/>
      <c r="Z1933" s="220"/>
      <c r="AA1933" s="220"/>
      <c r="AB1933" s="220"/>
      <c r="AC1933" s="220"/>
      <c r="AD1933" s="220"/>
      <c r="AN1933">
        <f>IF(V1928="NA",1,0)</f>
        <v>0</v>
      </c>
      <c r="AX1933">
        <f>IF(Y1928="NA",1,0)</f>
        <v>0</v>
      </c>
      <c r="BH1933">
        <f>IF(AB1928="NA",1,0)</f>
        <v>0</v>
      </c>
      <c r="BR1933">
        <f>IF(G2100="NA",1,0)</f>
        <v>0</v>
      </c>
      <c r="CB1933">
        <f>IF(J2100="NA",1,0)</f>
        <v>0</v>
      </c>
      <c r="CL1933">
        <f>IF(M2100="NA",1,0)</f>
        <v>0</v>
      </c>
      <c r="CV1933">
        <f>IF(P2100="NA",1,0)</f>
        <v>0</v>
      </c>
      <c r="DF1933">
        <f>IF(S2100="NA",1,0)</f>
        <v>0</v>
      </c>
      <c r="DP1933">
        <f>IF(V2100="NA",1,0)</f>
        <v>0</v>
      </c>
      <c r="DZ1933">
        <f>IF(Y2100="NA",1,0)</f>
        <v>0</v>
      </c>
      <c r="EJ1933">
        <f>IF(AB2100="NA",1,0)</f>
        <v>0</v>
      </c>
      <c r="ET1933">
        <f>IF(T1928="NA",1,0)</f>
        <v>0</v>
      </c>
      <c r="FD1933">
        <f>IF(U1928="NA",1,0)</f>
        <v>0</v>
      </c>
      <c r="FN1933">
        <f>IF(S1928="NA",1,0)</f>
        <v>0</v>
      </c>
    </row>
    <row r="1934" spans="1:171" ht="15" customHeight="1">
      <c r="A1934" s="71"/>
      <c r="B1934" s="40"/>
      <c r="C1934" s="355"/>
      <c r="D1934" s="280"/>
      <c r="E1934" s="256"/>
      <c r="F1934" s="281"/>
      <c r="G1934" s="361" t="s">
        <v>769</v>
      </c>
      <c r="H1934" s="267"/>
      <c r="I1934" s="362" t="s">
        <v>770</v>
      </c>
      <c r="J1934" s="266"/>
      <c r="K1934" s="266"/>
      <c r="L1934" s="266"/>
      <c r="M1934" s="266"/>
      <c r="N1934" s="266"/>
      <c r="O1934" s="266"/>
      <c r="P1934" s="266"/>
      <c r="Q1934" s="266"/>
      <c r="R1934" s="267"/>
      <c r="S1934" s="220"/>
      <c r="T1934" s="220"/>
      <c r="U1934" s="220"/>
      <c r="V1934" s="220"/>
      <c r="W1934" s="220"/>
      <c r="X1934" s="220"/>
      <c r="Y1934" s="220"/>
      <c r="Z1934" s="220"/>
      <c r="AA1934" s="220"/>
      <c r="AB1934" s="220"/>
      <c r="AC1934" s="220"/>
      <c r="AD1934" s="220"/>
    </row>
    <row r="1935" spans="1:171" ht="15" customHeight="1">
      <c r="A1935" s="71"/>
      <c r="B1935" s="40"/>
      <c r="C1935" s="355"/>
      <c r="D1935" s="280"/>
      <c r="E1935" s="256"/>
      <c r="F1935" s="281"/>
      <c r="G1935" s="363" t="s">
        <v>771</v>
      </c>
      <c r="H1935" s="279"/>
      <c r="I1935" s="364" t="s">
        <v>772</v>
      </c>
      <c r="J1935" s="278"/>
      <c r="K1935" s="278"/>
      <c r="L1935" s="278"/>
      <c r="M1935" s="278"/>
      <c r="N1935" s="278"/>
      <c r="O1935" s="278"/>
      <c r="P1935" s="278"/>
      <c r="Q1935" s="278"/>
      <c r="R1935" s="279"/>
      <c r="S1935" s="220"/>
      <c r="T1935" s="220"/>
      <c r="U1935" s="220"/>
      <c r="V1935" s="220"/>
      <c r="W1935" s="220"/>
      <c r="X1935" s="220"/>
      <c r="Y1935" s="220"/>
      <c r="Z1935" s="220"/>
      <c r="AA1935" s="220"/>
      <c r="AB1935" s="220"/>
      <c r="AC1935" s="220"/>
      <c r="AD1935" s="220"/>
    </row>
    <row r="1936" spans="1:171" ht="15" customHeight="1">
      <c r="A1936" s="71"/>
      <c r="B1936" s="40"/>
      <c r="C1936" s="358" t="s">
        <v>773</v>
      </c>
      <c r="D1936" s="266"/>
      <c r="E1936" s="266"/>
      <c r="F1936" s="266"/>
      <c r="G1936" s="266"/>
      <c r="H1936" s="267"/>
      <c r="I1936" s="359" t="s">
        <v>774</v>
      </c>
      <c r="J1936" s="266"/>
      <c r="K1936" s="266"/>
      <c r="L1936" s="266"/>
      <c r="M1936" s="266"/>
      <c r="N1936" s="266"/>
      <c r="O1936" s="266"/>
      <c r="P1936" s="266"/>
      <c r="Q1936" s="266"/>
      <c r="R1936" s="267"/>
      <c r="S1936" s="220"/>
      <c r="T1936" s="220"/>
      <c r="U1936" s="220"/>
      <c r="V1936" s="220"/>
      <c r="W1936" s="220"/>
      <c r="X1936" s="220"/>
      <c r="Y1936" s="220"/>
      <c r="Z1936" s="220"/>
      <c r="AA1936" s="220"/>
      <c r="AB1936" s="220"/>
      <c r="AC1936" s="220"/>
      <c r="AD1936" s="220"/>
    </row>
    <row r="1937" spans="1:37" ht="15" customHeight="1">
      <c r="A1937" s="71"/>
      <c r="B1937" s="40"/>
      <c r="C1937" s="15"/>
      <c r="D1937" s="15"/>
      <c r="E1937" s="15"/>
      <c r="F1937" s="15"/>
      <c r="G1937" s="15"/>
      <c r="H1937" s="15"/>
      <c r="I1937" s="15"/>
      <c r="J1937" s="15"/>
      <c r="K1937" s="15"/>
      <c r="L1937" s="15"/>
      <c r="M1937" s="15"/>
      <c r="N1937" s="15"/>
      <c r="O1937" s="15"/>
      <c r="P1937" s="15"/>
      <c r="Q1937" s="15"/>
      <c r="R1937" s="81" t="s">
        <v>211</v>
      </c>
      <c r="S1937" s="220">
        <f t="shared" ref="S1937:AD1937" si="8">IF(AND(SUM(COUNTIF(S1772:S1782,"NS"),COUNTIF(S1789:S1793,"NS"),COUNTIF(S1799:S1802,"NS"),COUNTIF(S1821,"NS"),COUNTIF(S1827:S1829,"NS"),COUNTIF(S1833:S1839,"NS"),COUNTIF(S1847,"NS"),COUNTIF(S1853:S1857,"NS"),COUNTIF(S1864,"NS"),COUNTIF(S1873:S1876,"NS"),COUNTIF(S1883:S1886,"NS"),COUNTIF(S1896,"NS"),COUNTIF(S1900:S1907,"NS"),COUNTIF(S1915:S1916,"NS"),COUNTIF(S1920:S1928,"NS"),COUNTIF(S1934:S1936,"NS"))&gt;0,SUM(S1772:S1782,S1789:S1793,S1799:S1802,S1821,S1827:S1829,S1833:S1839,S1847,S1853:S1857,S1864,S1873:S1876,S1883:S1886,S1896,S1900:S1907,S1915:S1916,S1920:S1928,S1934:S1936)=0),"NS",SUM(S1772:S1782,S1789:S1793,S1799:S1802,S1821,S1827:S1829,S1833:S1839,S1847,S1853:S1857,S1864,S1873:S1876,S1883:S1886,S1896,S1900:S1907,S1915:S1916,S1920:S1928,S1934:S1936))</f>
        <v>0</v>
      </c>
      <c r="T1937" s="220">
        <f t="shared" si="8"/>
        <v>0</v>
      </c>
      <c r="U1937" s="220">
        <f t="shared" si="8"/>
        <v>0</v>
      </c>
      <c r="V1937" s="220">
        <f t="shared" si="8"/>
        <v>0</v>
      </c>
      <c r="W1937" s="220">
        <f t="shared" si="8"/>
        <v>0</v>
      </c>
      <c r="X1937" s="220">
        <f t="shared" si="8"/>
        <v>0</v>
      </c>
      <c r="Y1937" s="220">
        <f t="shared" si="8"/>
        <v>0</v>
      </c>
      <c r="Z1937" s="220">
        <f t="shared" si="8"/>
        <v>0</v>
      </c>
      <c r="AA1937" s="220">
        <f t="shared" si="8"/>
        <v>0</v>
      </c>
      <c r="AB1937" s="220">
        <f t="shared" si="8"/>
        <v>0</v>
      </c>
      <c r="AC1937" s="220">
        <f t="shared" si="8"/>
        <v>0</v>
      </c>
      <c r="AD1937" s="220">
        <f t="shared" si="8"/>
        <v>0</v>
      </c>
    </row>
    <row r="1938" spans="1:37" ht="15" customHeight="1">
      <c r="A1938" s="71"/>
      <c r="B1938" s="40"/>
      <c r="C1938" s="40"/>
      <c r="D1938" s="40"/>
      <c r="E1938" s="40"/>
      <c r="F1938" s="40"/>
      <c r="G1938" s="40"/>
      <c r="H1938" s="40"/>
      <c r="I1938" s="40"/>
      <c r="J1938" s="40"/>
      <c r="K1938" s="40"/>
      <c r="L1938" s="40"/>
      <c r="M1938" s="40"/>
      <c r="N1938" s="96"/>
      <c r="O1938" s="14"/>
      <c r="P1938" s="14"/>
      <c r="Q1938" s="14"/>
      <c r="R1938" s="14"/>
      <c r="S1938" s="14"/>
      <c r="T1938" s="14"/>
      <c r="U1938" s="14"/>
      <c r="V1938" s="14"/>
      <c r="W1938" s="14"/>
      <c r="X1938" s="14"/>
      <c r="Y1938" s="14"/>
      <c r="Z1938" s="14"/>
      <c r="AA1938" s="14"/>
      <c r="AB1938" s="14"/>
      <c r="AC1938" s="14"/>
      <c r="AD1938" s="14"/>
      <c r="AF1938">
        <f>IF(SUM(AF1772:AF1937,AP1772:AP1937,AZ1772:AZ1937,BJ1772:BJ1937,BT1772:BT1937,CD1772:CD1937,CN1772:CN1937,CX1772:CX1937,DH1772:DH1937,DR1772:DR1937,EB1772:EB1937,EL1772:EL1937,EV1772:EV1937,FF1772:FF1937)&gt;0,1,0)</f>
        <v>0</v>
      </c>
      <c r="AG1938">
        <f>IF(SUM(AG1772:AG1937,AQ1772:AQ1937,BA1772:BA1937,BK1772:BK1937,BU1772:BU1937,CE1772:CE1937,CO1772:CO1937,CY1772:CY1937,DI1772:DI1937,DS1772:DS1937,EC1772:EC1937,EM1772:EM1937,EW1772:EW1937,FG1772:FG1937)&gt;0,2,0)</f>
        <v>0</v>
      </c>
      <c r="AH1938">
        <f>IF(SUM(AH1772:AH1937,AR1772:AR1937,BB1772:BB1937,BL1772:BL1937,BV1772:BV1937,CF1772:CF1937,CP1772:CP1937,CZ1772:CZ1937,DJ1772:DJ1937,DT1772:DT1937,ED1772:ED1937,EN1772:EN1937,EX1772:EX1937,FH1772:FH1937)&gt;0,4,0)</f>
        <v>0</v>
      </c>
      <c r="AI1938">
        <f>IF(SUM(AI1772:AI1937,AS1772:AS1937,BC1772:BC1937,BM1772:BM1937,BW1772:BW1937,CG1772:CG1937,CQ1772:CQ1937,DA1772:DA1937,DK1772:DK1937,DU1772:DU1937,EE1772:EE1937,EO1772:EO1937,EY1772:EY1937,FI1772:FI1937)&gt;0,4,0)</f>
        <v>0</v>
      </c>
      <c r="AJ1938">
        <f>IF(SUM(AJ1772:AJ1937,AT1772:AT1937,BD1772:BD1937,BN1772:BN1937,BX1772:BX1937,CH1772:CH1937,CR1772:CR1937,DB1772:DB1937,DL1772:DL1937,DV1772:DV1937,EF1772:EF1937,EP1772:EP1937,EZ1772:EZ1937,FJ1772:FJ1937)&gt;0,5,0)</f>
        <v>0</v>
      </c>
      <c r="AK1938">
        <f>IF(SUM(AK1772:AK1937,AU1772:AU1937,BE1772:BE1937,BO1772:BO1937,BY1772:BY1937,CI1772:CI1937,CS1772:CS1937,DC1772:DC1937,DM1772:DM1937,DW1772:DW1937,EG1772:EG1937,EQ1772:EQ1937,FA1772:FA1937,FK1772:FK1937)&gt;0,6,0)</f>
        <v>0</v>
      </c>
    </row>
    <row r="1939" spans="1:37" ht="15" customHeight="1">
      <c r="A1939" s="83"/>
      <c r="B1939" s="15"/>
      <c r="C1939" s="239"/>
      <c r="D1939" s="239"/>
      <c r="E1939" s="239"/>
      <c r="F1939" s="239"/>
      <c r="G1939" s="239"/>
      <c r="H1939" s="239"/>
      <c r="I1939" s="239"/>
      <c r="J1939" s="239"/>
      <c r="K1939" s="239"/>
      <c r="L1939" s="239"/>
      <c r="M1939" s="239"/>
      <c r="N1939" s="239"/>
      <c r="O1939" s="239"/>
      <c r="P1939" s="239"/>
      <c r="Q1939" s="239"/>
      <c r="R1939" s="239"/>
      <c r="S1939" s="239"/>
      <c r="T1939" s="239"/>
      <c r="U1939" s="239"/>
      <c r="V1939" s="239"/>
      <c r="W1939" s="239"/>
      <c r="X1939" s="239"/>
      <c r="Y1939" s="239"/>
      <c r="Z1939" s="239"/>
      <c r="AA1939" s="399" t="s">
        <v>820</v>
      </c>
      <c r="AB1939" s="272"/>
      <c r="AC1939" s="272"/>
      <c r="AD1939" s="272"/>
      <c r="AH1939">
        <f>SUM(AF1938:AH1938)</f>
        <v>0</v>
      </c>
      <c r="AK1939">
        <f>SUM(AI1938:AK1938)</f>
        <v>0</v>
      </c>
    </row>
    <row r="1940" spans="1:37" ht="36" customHeight="1">
      <c r="A1940" s="83"/>
      <c r="B1940" s="15"/>
      <c r="C1940" s="325" t="s">
        <v>436</v>
      </c>
      <c r="D1940" s="278"/>
      <c r="E1940" s="278"/>
      <c r="F1940" s="279"/>
      <c r="G1940" s="400" t="s">
        <v>856</v>
      </c>
      <c r="H1940" s="266"/>
      <c r="I1940" s="266"/>
      <c r="J1940" s="266"/>
      <c r="K1940" s="266"/>
      <c r="L1940" s="266"/>
      <c r="M1940" s="266"/>
      <c r="N1940" s="266"/>
      <c r="O1940" s="266"/>
      <c r="P1940" s="266"/>
      <c r="Q1940" s="266"/>
      <c r="R1940" s="266"/>
      <c r="S1940" s="266"/>
      <c r="T1940" s="266"/>
      <c r="U1940" s="266"/>
      <c r="V1940" s="266"/>
      <c r="W1940" s="266"/>
      <c r="X1940" s="266"/>
      <c r="Y1940" s="266"/>
      <c r="Z1940" s="266"/>
      <c r="AA1940" s="266"/>
      <c r="AB1940" s="266"/>
      <c r="AC1940" s="266"/>
      <c r="AD1940" s="267"/>
      <c r="AH1940" t="e">
        <f ca="1">CAMBIAR(AH1939,0,"",1,"El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40" t="e">
        <f ca="1">CAMBIAR(AK1939,0,"",4,"Hay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41" spans="1:37" ht="15" customHeight="1">
      <c r="A1941" s="83"/>
      <c r="B1941" s="15"/>
      <c r="C1941" s="280"/>
      <c r="D1941" s="256"/>
      <c r="E1941" s="256"/>
      <c r="F1941" s="281"/>
      <c r="G1941" s="331" t="s">
        <v>821</v>
      </c>
      <c r="H1941" s="278"/>
      <c r="I1941" s="279"/>
      <c r="J1941" s="268" t="s">
        <v>822</v>
      </c>
      <c r="K1941" s="266"/>
      <c r="L1941" s="266"/>
      <c r="M1941" s="266"/>
      <c r="N1941" s="266"/>
      <c r="O1941" s="266"/>
      <c r="P1941" s="266"/>
      <c r="Q1941" s="266"/>
      <c r="R1941" s="267"/>
      <c r="S1941" s="331" t="s">
        <v>823</v>
      </c>
      <c r="T1941" s="278"/>
      <c r="U1941" s="279"/>
      <c r="V1941" s="331" t="s">
        <v>824</v>
      </c>
      <c r="W1941" s="278"/>
      <c r="X1941" s="279"/>
      <c r="Y1941" s="331" t="s">
        <v>825</v>
      </c>
      <c r="Z1941" s="278"/>
      <c r="AA1941" s="279"/>
      <c r="AB1941" s="331" t="s">
        <v>847</v>
      </c>
      <c r="AC1941" s="278"/>
      <c r="AD1941" s="279"/>
    </row>
    <row r="1942" spans="1:37" ht="72" customHeight="1">
      <c r="A1942" s="83"/>
      <c r="B1942" s="15"/>
      <c r="C1942" s="280"/>
      <c r="D1942" s="256"/>
      <c r="E1942" s="256"/>
      <c r="F1942" s="281"/>
      <c r="G1942" s="282"/>
      <c r="H1942" s="272"/>
      <c r="I1942" s="283"/>
      <c r="J1942" s="331" t="s">
        <v>827</v>
      </c>
      <c r="K1942" s="266"/>
      <c r="L1942" s="267"/>
      <c r="M1942" s="331" t="s">
        <v>828</v>
      </c>
      <c r="N1942" s="266"/>
      <c r="O1942" s="267"/>
      <c r="P1942" s="331" t="s">
        <v>829</v>
      </c>
      <c r="Q1942" s="266"/>
      <c r="R1942" s="267"/>
      <c r="S1942" s="282"/>
      <c r="T1942" s="272"/>
      <c r="U1942" s="283"/>
      <c r="V1942" s="282"/>
      <c r="W1942" s="272"/>
      <c r="X1942" s="283"/>
      <c r="Y1942" s="282"/>
      <c r="Z1942" s="272"/>
      <c r="AA1942" s="283"/>
      <c r="AB1942" s="282"/>
      <c r="AC1942" s="272"/>
      <c r="AD1942" s="283"/>
    </row>
    <row r="1943" spans="1:37" ht="48" customHeight="1">
      <c r="A1943" s="83"/>
      <c r="B1943" s="15"/>
      <c r="C1943" s="282"/>
      <c r="D1943" s="272"/>
      <c r="E1943" s="272"/>
      <c r="F1943" s="283"/>
      <c r="G1943" s="234" t="s">
        <v>234</v>
      </c>
      <c r="H1943" s="219" t="s">
        <v>202</v>
      </c>
      <c r="I1943" s="219" t="s">
        <v>203</v>
      </c>
      <c r="J1943" s="234" t="s">
        <v>234</v>
      </c>
      <c r="K1943" s="219" t="s">
        <v>202</v>
      </c>
      <c r="L1943" s="219" t="s">
        <v>203</v>
      </c>
      <c r="M1943" s="234" t="s">
        <v>234</v>
      </c>
      <c r="N1943" s="219" t="s">
        <v>202</v>
      </c>
      <c r="O1943" s="219" t="s">
        <v>203</v>
      </c>
      <c r="P1943" s="234" t="s">
        <v>234</v>
      </c>
      <c r="Q1943" s="219" t="s">
        <v>202</v>
      </c>
      <c r="R1943" s="219" t="s">
        <v>203</v>
      </c>
      <c r="S1943" s="234" t="s">
        <v>234</v>
      </c>
      <c r="T1943" s="219" t="s">
        <v>202</v>
      </c>
      <c r="U1943" s="219" t="s">
        <v>203</v>
      </c>
      <c r="V1943" s="234" t="s">
        <v>234</v>
      </c>
      <c r="W1943" s="219" t="s">
        <v>202</v>
      </c>
      <c r="X1943" s="219" t="s">
        <v>203</v>
      </c>
      <c r="Y1943" s="234" t="s">
        <v>234</v>
      </c>
      <c r="Z1943" s="219" t="s">
        <v>202</v>
      </c>
      <c r="AA1943" s="219" t="s">
        <v>203</v>
      </c>
      <c r="AB1943" s="234" t="s">
        <v>234</v>
      </c>
      <c r="AC1943" s="219" t="s">
        <v>202</v>
      </c>
      <c r="AD1943" s="219" t="s">
        <v>203</v>
      </c>
    </row>
    <row r="1944" spans="1:37" ht="15" customHeight="1">
      <c r="A1944" s="109"/>
      <c r="B1944" s="109"/>
      <c r="C1944" s="398" t="s">
        <v>444</v>
      </c>
      <c r="D1944" s="266"/>
      <c r="E1944" s="266"/>
      <c r="F1944" s="267"/>
      <c r="G1944" s="220"/>
      <c r="H1944" s="220"/>
      <c r="I1944" s="220"/>
      <c r="J1944" s="220"/>
      <c r="K1944" s="220"/>
      <c r="L1944" s="220"/>
      <c r="M1944" s="220"/>
      <c r="N1944" s="220"/>
      <c r="O1944" s="220"/>
      <c r="P1944" s="220"/>
      <c r="Q1944" s="220"/>
      <c r="R1944" s="220"/>
      <c r="S1944" s="220"/>
      <c r="T1944" s="220"/>
      <c r="U1944" s="220"/>
      <c r="V1944" s="220"/>
      <c r="W1944" s="220"/>
      <c r="X1944" s="220"/>
      <c r="Y1944" s="220"/>
      <c r="Z1944" s="220"/>
      <c r="AA1944" s="220"/>
      <c r="AB1944" s="220"/>
      <c r="AC1944" s="220"/>
      <c r="AD1944" s="220"/>
    </row>
    <row r="1945" spans="1:37" ht="15" customHeight="1">
      <c r="A1945" s="109"/>
      <c r="B1945" s="109"/>
      <c r="C1945" s="398" t="s">
        <v>446</v>
      </c>
      <c r="D1945" s="266"/>
      <c r="E1945" s="266"/>
      <c r="F1945" s="267"/>
      <c r="G1945" s="220"/>
      <c r="H1945" s="220"/>
      <c r="I1945" s="220"/>
      <c r="J1945" s="220"/>
      <c r="K1945" s="220"/>
      <c r="L1945" s="220"/>
      <c r="M1945" s="220"/>
      <c r="N1945" s="220"/>
      <c r="O1945" s="220"/>
      <c r="P1945" s="220"/>
      <c r="Q1945" s="220"/>
      <c r="R1945" s="220"/>
      <c r="S1945" s="220"/>
      <c r="T1945" s="220"/>
      <c r="U1945" s="220"/>
      <c r="V1945" s="220"/>
      <c r="W1945" s="220"/>
      <c r="X1945" s="220"/>
      <c r="Y1945" s="220"/>
      <c r="Z1945" s="220"/>
      <c r="AA1945" s="220"/>
      <c r="AB1945" s="220"/>
      <c r="AC1945" s="220"/>
      <c r="AD1945" s="220"/>
    </row>
    <row r="1946" spans="1:37" ht="15" customHeight="1">
      <c r="A1946" s="109"/>
      <c r="B1946" s="109"/>
      <c r="C1946" s="398" t="s">
        <v>448</v>
      </c>
      <c r="D1946" s="266"/>
      <c r="E1946" s="266"/>
      <c r="F1946" s="267"/>
      <c r="G1946" s="220"/>
      <c r="H1946" s="220"/>
      <c r="I1946" s="220"/>
      <c r="J1946" s="220"/>
      <c r="K1946" s="220"/>
      <c r="L1946" s="220"/>
      <c r="M1946" s="220"/>
      <c r="N1946" s="220"/>
      <c r="O1946" s="220"/>
      <c r="P1946" s="220"/>
      <c r="Q1946" s="220"/>
      <c r="R1946" s="220"/>
      <c r="S1946" s="220"/>
      <c r="T1946" s="220"/>
      <c r="U1946" s="220"/>
      <c r="V1946" s="220"/>
      <c r="W1946" s="220"/>
      <c r="X1946" s="220"/>
      <c r="Y1946" s="220"/>
      <c r="Z1946" s="220"/>
      <c r="AA1946" s="220"/>
      <c r="AB1946" s="220"/>
      <c r="AC1946" s="220"/>
      <c r="AD1946" s="220"/>
    </row>
    <row r="1947" spans="1:37" ht="15" customHeight="1">
      <c r="A1947" s="109"/>
      <c r="B1947" s="109"/>
      <c r="C1947" s="398" t="s">
        <v>450</v>
      </c>
      <c r="D1947" s="266"/>
      <c r="E1947" s="266"/>
      <c r="F1947" s="267"/>
      <c r="G1947" s="220"/>
      <c r="H1947" s="220"/>
      <c r="I1947" s="220"/>
      <c r="J1947" s="220"/>
      <c r="K1947" s="220"/>
      <c r="L1947" s="220"/>
      <c r="M1947" s="220"/>
      <c r="N1947" s="220"/>
      <c r="O1947" s="220"/>
      <c r="P1947" s="220"/>
      <c r="Q1947" s="220"/>
      <c r="R1947" s="220"/>
      <c r="S1947" s="220"/>
      <c r="T1947" s="220"/>
      <c r="U1947" s="220"/>
      <c r="V1947" s="220"/>
      <c r="W1947" s="220"/>
      <c r="X1947" s="220"/>
      <c r="Y1947" s="220"/>
      <c r="Z1947" s="220"/>
      <c r="AA1947" s="220"/>
      <c r="AB1947" s="220"/>
      <c r="AC1947" s="220"/>
      <c r="AD1947" s="220"/>
    </row>
    <row r="1948" spans="1:37" ht="15" customHeight="1">
      <c r="A1948" s="109"/>
      <c r="B1948" s="109"/>
      <c r="C1948" s="398" t="s">
        <v>452</v>
      </c>
      <c r="D1948" s="266"/>
      <c r="E1948" s="266"/>
      <c r="F1948" s="267"/>
      <c r="G1948" s="220"/>
      <c r="H1948" s="220"/>
      <c r="I1948" s="220"/>
      <c r="J1948" s="220"/>
      <c r="K1948" s="220"/>
      <c r="L1948" s="220"/>
      <c r="M1948" s="220"/>
      <c r="N1948" s="220"/>
      <c r="O1948" s="220"/>
      <c r="P1948" s="220"/>
      <c r="Q1948" s="220"/>
      <c r="R1948" s="220"/>
      <c r="S1948" s="220"/>
      <c r="T1948" s="220"/>
      <c r="U1948" s="220"/>
      <c r="V1948" s="220"/>
      <c r="W1948" s="220"/>
      <c r="X1948" s="220"/>
      <c r="Y1948" s="220"/>
      <c r="Z1948" s="220"/>
      <c r="AA1948" s="220"/>
      <c r="AB1948" s="220"/>
      <c r="AC1948" s="220"/>
      <c r="AD1948" s="220"/>
    </row>
    <row r="1949" spans="1:37" ht="15" customHeight="1">
      <c r="A1949" s="110"/>
      <c r="B1949" s="110"/>
      <c r="C1949" s="398" t="s">
        <v>456</v>
      </c>
      <c r="D1949" s="266"/>
      <c r="E1949" s="266"/>
      <c r="F1949" s="267"/>
      <c r="G1949" s="220"/>
      <c r="H1949" s="220"/>
      <c r="I1949" s="220"/>
      <c r="J1949" s="220"/>
      <c r="K1949" s="220"/>
      <c r="L1949" s="220"/>
      <c r="M1949" s="220"/>
      <c r="N1949" s="220"/>
      <c r="O1949" s="220"/>
      <c r="P1949" s="220"/>
      <c r="Q1949" s="220"/>
      <c r="R1949" s="220"/>
      <c r="S1949" s="220"/>
      <c r="T1949" s="220"/>
      <c r="U1949" s="220"/>
      <c r="V1949" s="220"/>
      <c r="W1949" s="220"/>
      <c r="X1949" s="220"/>
      <c r="Y1949" s="220"/>
      <c r="Z1949" s="220"/>
      <c r="AA1949" s="220"/>
      <c r="AB1949" s="220"/>
      <c r="AC1949" s="220"/>
      <c r="AD1949" s="220"/>
    </row>
    <row r="1950" spans="1:37" ht="15" customHeight="1">
      <c r="A1950" s="110"/>
      <c r="B1950" s="110"/>
      <c r="C1950" s="398" t="s">
        <v>458</v>
      </c>
      <c r="D1950" s="266"/>
      <c r="E1950" s="266"/>
      <c r="F1950" s="267"/>
      <c r="G1950" s="220"/>
      <c r="H1950" s="220"/>
      <c r="I1950" s="220"/>
      <c r="J1950" s="220"/>
      <c r="K1950" s="220"/>
      <c r="L1950" s="220"/>
      <c r="M1950" s="220"/>
      <c r="N1950" s="220"/>
      <c r="O1950" s="220"/>
      <c r="P1950" s="220"/>
      <c r="Q1950" s="220"/>
      <c r="R1950" s="220"/>
      <c r="S1950" s="220"/>
      <c r="T1950" s="220"/>
      <c r="U1950" s="220"/>
      <c r="V1950" s="220"/>
      <c r="W1950" s="220"/>
      <c r="X1950" s="220"/>
      <c r="Y1950" s="220"/>
      <c r="Z1950" s="220"/>
      <c r="AA1950" s="220"/>
      <c r="AB1950" s="220"/>
      <c r="AC1950" s="220"/>
      <c r="AD1950" s="220"/>
    </row>
    <row r="1951" spans="1:37" ht="15" customHeight="1">
      <c r="A1951" s="110"/>
      <c r="B1951" s="110"/>
      <c r="C1951" s="398" t="s">
        <v>460</v>
      </c>
      <c r="D1951" s="266"/>
      <c r="E1951" s="266"/>
      <c r="F1951" s="267"/>
      <c r="G1951" s="220"/>
      <c r="H1951" s="220"/>
      <c r="I1951" s="220"/>
      <c r="J1951" s="220"/>
      <c r="K1951" s="220"/>
      <c r="L1951" s="220"/>
      <c r="M1951" s="220"/>
      <c r="N1951" s="220"/>
      <c r="O1951" s="220"/>
      <c r="P1951" s="220"/>
      <c r="Q1951" s="220"/>
      <c r="R1951" s="220"/>
      <c r="S1951" s="220"/>
      <c r="T1951" s="220"/>
      <c r="U1951" s="220"/>
      <c r="V1951" s="220"/>
      <c r="W1951" s="220"/>
      <c r="X1951" s="220"/>
      <c r="Y1951" s="220"/>
      <c r="Z1951" s="220"/>
      <c r="AA1951" s="220"/>
      <c r="AB1951" s="220"/>
      <c r="AC1951" s="220"/>
      <c r="AD1951" s="220"/>
    </row>
    <row r="1952" spans="1:37" ht="15" customHeight="1">
      <c r="A1952" s="110"/>
      <c r="B1952" s="110"/>
      <c r="C1952" s="398" t="s">
        <v>462</v>
      </c>
      <c r="D1952" s="266"/>
      <c r="E1952" s="266"/>
      <c r="F1952" s="267"/>
      <c r="G1952" s="220"/>
      <c r="H1952" s="220"/>
      <c r="I1952" s="220"/>
      <c r="J1952" s="220"/>
      <c r="K1952" s="220"/>
      <c r="L1952" s="220"/>
      <c r="M1952" s="220"/>
      <c r="N1952" s="220"/>
      <c r="O1952" s="220"/>
      <c r="P1952" s="220"/>
      <c r="Q1952" s="220"/>
      <c r="R1952" s="220"/>
      <c r="S1952" s="220"/>
      <c r="T1952" s="220"/>
      <c r="U1952" s="220"/>
      <c r="V1952" s="220"/>
      <c r="W1952" s="220"/>
      <c r="X1952" s="220"/>
      <c r="Y1952" s="220"/>
      <c r="Z1952" s="220"/>
      <c r="AA1952" s="220"/>
      <c r="AB1952" s="220"/>
      <c r="AC1952" s="220"/>
      <c r="AD1952" s="220"/>
    </row>
    <row r="1953" spans="1:30" ht="15" customHeight="1">
      <c r="A1953" s="110"/>
      <c r="B1953" s="110"/>
      <c r="C1953" s="398" t="s">
        <v>464</v>
      </c>
      <c r="D1953" s="266"/>
      <c r="E1953" s="266"/>
      <c r="F1953" s="267"/>
      <c r="G1953" s="220"/>
      <c r="H1953" s="220"/>
      <c r="I1953" s="220"/>
      <c r="J1953" s="220"/>
      <c r="K1953" s="220"/>
      <c r="L1953" s="220"/>
      <c r="M1953" s="220"/>
      <c r="N1953" s="220"/>
      <c r="O1953" s="220"/>
      <c r="P1953" s="220"/>
      <c r="Q1953" s="220"/>
      <c r="R1953" s="220"/>
      <c r="S1953" s="220"/>
      <c r="T1953" s="220"/>
      <c r="U1953" s="220"/>
      <c r="V1953" s="220"/>
      <c r="W1953" s="220"/>
      <c r="X1953" s="220"/>
      <c r="Y1953" s="220"/>
      <c r="Z1953" s="220"/>
      <c r="AA1953" s="220"/>
      <c r="AB1953" s="220"/>
      <c r="AC1953" s="220"/>
      <c r="AD1953" s="220"/>
    </row>
    <row r="1954" spans="1:30" ht="15" customHeight="1">
      <c r="A1954" s="110"/>
      <c r="B1954" s="110"/>
      <c r="C1954" s="398" t="s">
        <v>466</v>
      </c>
      <c r="D1954" s="266"/>
      <c r="E1954" s="266"/>
      <c r="F1954" s="267"/>
      <c r="G1954" s="220"/>
      <c r="H1954" s="220"/>
      <c r="I1954" s="220"/>
      <c r="J1954" s="220"/>
      <c r="K1954" s="220"/>
      <c r="L1954" s="220"/>
      <c r="M1954" s="220"/>
      <c r="N1954" s="220"/>
      <c r="O1954" s="220"/>
      <c r="P1954" s="220"/>
      <c r="Q1954" s="220"/>
      <c r="R1954" s="220"/>
      <c r="S1954" s="220"/>
      <c r="T1954" s="220"/>
      <c r="U1954" s="220"/>
      <c r="V1954" s="220"/>
      <c r="W1954" s="220"/>
      <c r="X1954" s="220"/>
      <c r="Y1954" s="220"/>
      <c r="Z1954" s="220"/>
      <c r="AA1954" s="220"/>
      <c r="AB1954" s="220"/>
      <c r="AC1954" s="220"/>
      <c r="AD1954" s="220"/>
    </row>
    <row r="1955" spans="1:30" ht="15" customHeight="1">
      <c r="A1955" s="111"/>
      <c r="B1955" s="111"/>
      <c r="C1955" s="369" t="s">
        <v>468</v>
      </c>
      <c r="D1955" s="266"/>
      <c r="E1955" s="266"/>
      <c r="F1955" s="267"/>
      <c r="G1955" s="220"/>
      <c r="H1955" s="220"/>
      <c r="I1955" s="220"/>
      <c r="J1955" s="220"/>
      <c r="K1955" s="220"/>
      <c r="L1955" s="220"/>
      <c r="M1955" s="220"/>
      <c r="N1955" s="220"/>
      <c r="O1955" s="220"/>
      <c r="P1955" s="220"/>
      <c r="Q1955" s="220"/>
      <c r="R1955" s="220"/>
      <c r="S1955" s="220"/>
      <c r="T1955" s="220"/>
      <c r="U1955" s="220"/>
      <c r="V1955" s="220"/>
      <c r="W1955" s="220"/>
      <c r="X1955" s="220"/>
      <c r="Y1955" s="220"/>
      <c r="Z1955" s="220"/>
      <c r="AA1955" s="220"/>
      <c r="AB1955" s="220"/>
      <c r="AC1955" s="220"/>
      <c r="AD1955" s="220"/>
    </row>
    <row r="1956" spans="1:30" ht="15" customHeight="1">
      <c r="A1956" s="111"/>
      <c r="B1956" s="111"/>
      <c r="C1956" s="369" t="s">
        <v>470</v>
      </c>
      <c r="D1956" s="266"/>
      <c r="E1956" s="266"/>
      <c r="F1956" s="267"/>
      <c r="G1956" s="220"/>
      <c r="H1956" s="220"/>
      <c r="I1956" s="220"/>
      <c r="J1956" s="220"/>
      <c r="K1956" s="220"/>
      <c r="L1956" s="220"/>
      <c r="M1956" s="220"/>
      <c r="N1956" s="220"/>
      <c r="O1956" s="220"/>
      <c r="P1956" s="220"/>
      <c r="Q1956" s="220"/>
      <c r="R1956" s="220"/>
      <c r="S1956" s="220"/>
      <c r="T1956" s="220"/>
      <c r="U1956" s="220"/>
      <c r="V1956" s="220"/>
      <c r="W1956" s="220"/>
      <c r="X1956" s="220"/>
      <c r="Y1956" s="220"/>
      <c r="Z1956" s="220"/>
      <c r="AA1956" s="220"/>
      <c r="AB1956" s="220"/>
      <c r="AC1956" s="220"/>
      <c r="AD1956" s="220"/>
    </row>
    <row r="1957" spans="1:30" ht="15" customHeight="1">
      <c r="A1957" s="111"/>
      <c r="B1957" s="111"/>
      <c r="C1957" s="369" t="s">
        <v>472</v>
      </c>
      <c r="D1957" s="266"/>
      <c r="E1957" s="266"/>
      <c r="F1957" s="267"/>
      <c r="G1957" s="220"/>
      <c r="H1957" s="220"/>
      <c r="I1957" s="220"/>
      <c r="J1957" s="220"/>
      <c r="K1957" s="220"/>
      <c r="L1957" s="220"/>
      <c r="M1957" s="220"/>
      <c r="N1957" s="220"/>
      <c r="O1957" s="220"/>
      <c r="P1957" s="220"/>
      <c r="Q1957" s="220"/>
      <c r="R1957" s="220"/>
      <c r="S1957" s="220"/>
      <c r="T1957" s="220"/>
      <c r="U1957" s="220"/>
      <c r="V1957" s="220"/>
      <c r="W1957" s="220"/>
      <c r="X1957" s="220"/>
      <c r="Y1957" s="220"/>
      <c r="Z1957" s="220"/>
      <c r="AA1957" s="220"/>
      <c r="AB1957" s="220"/>
      <c r="AC1957" s="220"/>
      <c r="AD1957" s="220"/>
    </row>
    <row r="1958" spans="1:30" ht="15" customHeight="1">
      <c r="A1958" s="111"/>
      <c r="B1958" s="111"/>
      <c r="C1958" s="369" t="s">
        <v>474</v>
      </c>
      <c r="D1958" s="266"/>
      <c r="E1958" s="266"/>
      <c r="F1958" s="267"/>
      <c r="G1958" s="220"/>
      <c r="H1958" s="220"/>
      <c r="I1958" s="220"/>
      <c r="J1958" s="220"/>
      <c r="K1958" s="220"/>
      <c r="L1958" s="220"/>
      <c r="M1958" s="220"/>
      <c r="N1958" s="220"/>
      <c r="O1958" s="220"/>
      <c r="P1958" s="220"/>
      <c r="Q1958" s="220"/>
      <c r="R1958" s="220"/>
      <c r="S1958" s="220"/>
      <c r="T1958" s="220"/>
      <c r="U1958" s="220"/>
      <c r="V1958" s="220"/>
      <c r="W1958" s="220"/>
      <c r="X1958" s="220"/>
      <c r="Y1958" s="220"/>
      <c r="Z1958" s="220"/>
      <c r="AA1958" s="220"/>
      <c r="AB1958" s="220"/>
      <c r="AC1958" s="220"/>
      <c r="AD1958" s="220"/>
    </row>
    <row r="1959" spans="1:30" ht="15" customHeight="1">
      <c r="A1959" s="111"/>
      <c r="B1959" s="111"/>
      <c r="C1959" s="369" t="s">
        <v>476</v>
      </c>
      <c r="D1959" s="266"/>
      <c r="E1959" s="266"/>
      <c r="F1959" s="267"/>
      <c r="G1959" s="220"/>
      <c r="H1959" s="220"/>
      <c r="I1959" s="220"/>
      <c r="J1959" s="220"/>
      <c r="K1959" s="220"/>
      <c r="L1959" s="220"/>
      <c r="M1959" s="220"/>
      <c r="N1959" s="220"/>
      <c r="O1959" s="220"/>
      <c r="P1959" s="220"/>
      <c r="Q1959" s="220"/>
      <c r="R1959" s="220"/>
      <c r="S1959" s="220"/>
      <c r="T1959" s="220"/>
      <c r="U1959" s="220"/>
      <c r="V1959" s="220"/>
      <c r="W1959" s="220"/>
      <c r="X1959" s="220"/>
      <c r="Y1959" s="220"/>
      <c r="Z1959" s="220"/>
      <c r="AA1959" s="220"/>
      <c r="AB1959" s="220"/>
      <c r="AC1959" s="220"/>
      <c r="AD1959" s="220"/>
    </row>
    <row r="1960" spans="1:30" ht="15" customHeight="1">
      <c r="A1960" s="111"/>
      <c r="B1960" s="111"/>
      <c r="C1960" s="369" t="s">
        <v>478</v>
      </c>
      <c r="D1960" s="266"/>
      <c r="E1960" s="266"/>
      <c r="F1960" s="267"/>
      <c r="G1960" s="220"/>
      <c r="H1960" s="220"/>
      <c r="I1960" s="220"/>
      <c r="J1960" s="220"/>
      <c r="K1960" s="220"/>
      <c r="L1960" s="220"/>
      <c r="M1960" s="220"/>
      <c r="N1960" s="220"/>
      <c r="O1960" s="220"/>
      <c r="P1960" s="220"/>
      <c r="Q1960" s="220"/>
      <c r="R1960" s="220"/>
      <c r="S1960" s="220"/>
      <c r="T1960" s="220"/>
      <c r="U1960" s="220"/>
      <c r="V1960" s="220"/>
      <c r="W1960" s="220"/>
      <c r="X1960" s="220"/>
      <c r="Y1960" s="220"/>
      <c r="Z1960" s="220"/>
      <c r="AA1960" s="220"/>
      <c r="AB1960" s="220"/>
      <c r="AC1960" s="220"/>
      <c r="AD1960" s="220"/>
    </row>
    <row r="1961" spans="1:30" ht="15" customHeight="1">
      <c r="A1961" s="109"/>
      <c r="B1961" s="109"/>
      <c r="C1961" s="398" t="s">
        <v>479</v>
      </c>
      <c r="D1961" s="266"/>
      <c r="E1961" s="266"/>
      <c r="F1961" s="267"/>
      <c r="G1961" s="220"/>
      <c r="H1961" s="220"/>
      <c r="I1961" s="220"/>
      <c r="J1961" s="220"/>
      <c r="K1961" s="220"/>
      <c r="L1961" s="220"/>
      <c r="M1961" s="220"/>
      <c r="N1961" s="220"/>
      <c r="O1961" s="220"/>
      <c r="P1961" s="220"/>
      <c r="Q1961" s="220"/>
      <c r="R1961" s="220"/>
      <c r="S1961" s="220"/>
      <c r="T1961" s="220"/>
      <c r="U1961" s="220"/>
      <c r="V1961" s="220"/>
      <c r="W1961" s="220"/>
      <c r="X1961" s="220"/>
      <c r="Y1961" s="220"/>
      <c r="Z1961" s="220"/>
      <c r="AA1961" s="220"/>
      <c r="AB1961" s="220"/>
      <c r="AC1961" s="220"/>
      <c r="AD1961" s="220"/>
    </row>
    <row r="1962" spans="1:30" ht="15" customHeight="1">
      <c r="A1962" s="109"/>
      <c r="B1962" s="109"/>
      <c r="C1962" s="398" t="s">
        <v>483</v>
      </c>
      <c r="D1962" s="266"/>
      <c r="E1962" s="266"/>
      <c r="F1962" s="267"/>
      <c r="G1962" s="220"/>
      <c r="H1962" s="220"/>
      <c r="I1962" s="220"/>
      <c r="J1962" s="220"/>
      <c r="K1962" s="220"/>
      <c r="L1962" s="220"/>
      <c r="M1962" s="220"/>
      <c r="N1962" s="220"/>
      <c r="O1962" s="220"/>
      <c r="P1962" s="220"/>
      <c r="Q1962" s="220"/>
      <c r="R1962" s="220"/>
      <c r="S1962" s="220"/>
      <c r="T1962" s="220"/>
      <c r="U1962" s="220"/>
      <c r="V1962" s="220"/>
      <c r="W1962" s="220"/>
      <c r="X1962" s="220"/>
      <c r="Y1962" s="220"/>
      <c r="Z1962" s="220"/>
      <c r="AA1962" s="220"/>
      <c r="AB1962" s="220"/>
      <c r="AC1962" s="220"/>
      <c r="AD1962" s="220"/>
    </row>
    <row r="1963" spans="1:30" ht="15" customHeight="1">
      <c r="A1963" s="109"/>
      <c r="B1963" s="109"/>
      <c r="C1963" s="398" t="s">
        <v>485</v>
      </c>
      <c r="D1963" s="266"/>
      <c r="E1963" s="266"/>
      <c r="F1963" s="267"/>
      <c r="G1963" s="220"/>
      <c r="H1963" s="220"/>
      <c r="I1963" s="220"/>
      <c r="J1963" s="220"/>
      <c r="K1963" s="220"/>
      <c r="L1963" s="220"/>
      <c r="M1963" s="220"/>
      <c r="N1963" s="220"/>
      <c r="O1963" s="220"/>
      <c r="P1963" s="220"/>
      <c r="Q1963" s="220"/>
      <c r="R1963" s="220"/>
      <c r="S1963" s="220"/>
      <c r="T1963" s="220"/>
      <c r="U1963" s="220"/>
      <c r="V1963" s="220"/>
      <c r="W1963" s="220"/>
      <c r="X1963" s="220"/>
      <c r="Y1963" s="220"/>
      <c r="Z1963" s="220"/>
      <c r="AA1963" s="220"/>
      <c r="AB1963" s="220"/>
      <c r="AC1963" s="220"/>
      <c r="AD1963" s="220"/>
    </row>
    <row r="1964" spans="1:30" ht="15" customHeight="1">
      <c r="A1964" s="109"/>
      <c r="B1964" s="109"/>
      <c r="C1964" s="398" t="s">
        <v>487</v>
      </c>
      <c r="D1964" s="266"/>
      <c r="E1964" s="266"/>
      <c r="F1964" s="267"/>
      <c r="G1964" s="220"/>
      <c r="H1964" s="220"/>
      <c r="I1964" s="220"/>
      <c r="J1964" s="220"/>
      <c r="K1964" s="220"/>
      <c r="L1964" s="220"/>
      <c r="M1964" s="220"/>
      <c r="N1964" s="220"/>
      <c r="O1964" s="220"/>
      <c r="P1964" s="220"/>
      <c r="Q1964" s="220"/>
      <c r="R1964" s="220"/>
      <c r="S1964" s="220"/>
      <c r="T1964" s="220"/>
      <c r="U1964" s="220"/>
      <c r="V1964" s="220"/>
      <c r="W1964" s="220"/>
      <c r="X1964" s="220"/>
      <c r="Y1964" s="220"/>
      <c r="Z1964" s="220"/>
      <c r="AA1964" s="220"/>
      <c r="AB1964" s="220"/>
      <c r="AC1964" s="220"/>
      <c r="AD1964" s="220"/>
    </row>
    <row r="1965" spans="1:30" ht="15" customHeight="1">
      <c r="A1965" s="109"/>
      <c r="B1965" s="109"/>
      <c r="C1965" s="398" t="s">
        <v>489</v>
      </c>
      <c r="D1965" s="266"/>
      <c r="E1965" s="266"/>
      <c r="F1965" s="267"/>
      <c r="G1965" s="220"/>
      <c r="H1965" s="220"/>
      <c r="I1965" s="220"/>
      <c r="J1965" s="220"/>
      <c r="K1965" s="220"/>
      <c r="L1965" s="220"/>
      <c r="M1965" s="220"/>
      <c r="N1965" s="220"/>
      <c r="O1965" s="220"/>
      <c r="P1965" s="220"/>
      <c r="Q1965" s="220"/>
      <c r="R1965" s="220"/>
      <c r="S1965" s="220"/>
      <c r="T1965" s="220"/>
      <c r="U1965" s="220"/>
      <c r="V1965" s="220"/>
      <c r="W1965" s="220"/>
      <c r="X1965" s="220"/>
      <c r="Y1965" s="220"/>
      <c r="Z1965" s="220"/>
      <c r="AA1965" s="220"/>
      <c r="AB1965" s="220"/>
      <c r="AC1965" s="220"/>
      <c r="AD1965" s="220"/>
    </row>
    <row r="1966" spans="1:30" ht="15" customHeight="1">
      <c r="A1966" s="87"/>
      <c r="B1966" s="87"/>
      <c r="C1966" s="369" t="s">
        <v>491</v>
      </c>
      <c r="D1966" s="266"/>
      <c r="E1966" s="266"/>
      <c r="F1966" s="267"/>
      <c r="G1966" s="220"/>
      <c r="H1966" s="220"/>
      <c r="I1966" s="220"/>
      <c r="J1966" s="220"/>
      <c r="K1966" s="220"/>
      <c r="L1966" s="220"/>
      <c r="M1966" s="220"/>
      <c r="N1966" s="220"/>
      <c r="O1966" s="220"/>
      <c r="P1966" s="220"/>
      <c r="Q1966" s="220"/>
      <c r="R1966" s="220"/>
      <c r="S1966" s="220"/>
      <c r="T1966" s="220"/>
      <c r="U1966" s="220"/>
      <c r="V1966" s="220"/>
      <c r="W1966" s="220"/>
      <c r="X1966" s="220"/>
      <c r="Y1966" s="220"/>
      <c r="Z1966" s="220"/>
      <c r="AA1966" s="220"/>
      <c r="AB1966" s="220"/>
      <c r="AC1966" s="220"/>
      <c r="AD1966" s="220"/>
    </row>
    <row r="1967" spans="1:30" ht="15" customHeight="1">
      <c r="A1967" s="87"/>
      <c r="B1967" s="87"/>
      <c r="C1967" s="369" t="s">
        <v>493</v>
      </c>
      <c r="D1967" s="266"/>
      <c r="E1967" s="266"/>
      <c r="F1967" s="267"/>
      <c r="G1967" s="220"/>
      <c r="H1967" s="220"/>
      <c r="I1967" s="220"/>
      <c r="J1967" s="220"/>
      <c r="K1967" s="220"/>
      <c r="L1967" s="220"/>
      <c r="M1967" s="220"/>
      <c r="N1967" s="220"/>
      <c r="O1967" s="220"/>
      <c r="P1967" s="220"/>
      <c r="Q1967" s="220"/>
      <c r="R1967" s="220"/>
      <c r="S1967" s="220"/>
      <c r="T1967" s="220"/>
      <c r="U1967" s="220"/>
      <c r="V1967" s="220"/>
      <c r="W1967" s="220"/>
      <c r="X1967" s="220"/>
      <c r="Y1967" s="220"/>
      <c r="Z1967" s="220"/>
      <c r="AA1967" s="220"/>
      <c r="AB1967" s="220"/>
      <c r="AC1967" s="220"/>
      <c r="AD1967" s="220"/>
    </row>
    <row r="1968" spans="1:30" ht="15" customHeight="1">
      <c r="A1968" s="87"/>
      <c r="B1968" s="87"/>
      <c r="C1968" s="369" t="s">
        <v>495</v>
      </c>
      <c r="D1968" s="266"/>
      <c r="E1968" s="266"/>
      <c r="F1968" s="267"/>
      <c r="G1968" s="220"/>
      <c r="H1968" s="220"/>
      <c r="I1968" s="220"/>
      <c r="J1968" s="220"/>
      <c r="K1968" s="220"/>
      <c r="L1968" s="220"/>
      <c r="M1968" s="220"/>
      <c r="N1968" s="220"/>
      <c r="O1968" s="220"/>
      <c r="P1968" s="220"/>
      <c r="Q1968" s="220"/>
      <c r="R1968" s="220"/>
      <c r="S1968" s="220"/>
      <c r="T1968" s="220"/>
      <c r="U1968" s="220"/>
      <c r="V1968" s="220"/>
      <c r="W1968" s="220"/>
      <c r="X1968" s="220"/>
      <c r="Y1968" s="220"/>
      <c r="Z1968" s="220"/>
      <c r="AA1968" s="220"/>
      <c r="AB1968" s="220"/>
      <c r="AC1968" s="220"/>
      <c r="AD1968" s="220"/>
    </row>
    <row r="1969" spans="1:30" ht="15" customHeight="1">
      <c r="A1969" s="87"/>
      <c r="B1969" s="87"/>
      <c r="C1969" s="369" t="s">
        <v>497</v>
      </c>
      <c r="D1969" s="266"/>
      <c r="E1969" s="266"/>
      <c r="F1969" s="267"/>
      <c r="G1969" s="220"/>
      <c r="H1969" s="220"/>
      <c r="I1969" s="220"/>
      <c r="J1969" s="220"/>
      <c r="K1969" s="220"/>
      <c r="L1969" s="220"/>
      <c r="M1969" s="220"/>
      <c r="N1969" s="220"/>
      <c r="O1969" s="220"/>
      <c r="P1969" s="220"/>
      <c r="Q1969" s="220"/>
      <c r="R1969" s="220"/>
      <c r="S1969" s="220"/>
      <c r="T1969" s="220"/>
      <c r="U1969" s="220"/>
      <c r="V1969" s="220"/>
      <c r="W1969" s="220"/>
      <c r="X1969" s="220"/>
      <c r="Y1969" s="220"/>
      <c r="Z1969" s="220"/>
      <c r="AA1969" s="220"/>
      <c r="AB1969" s="220"/>
      <c r="AC1969" s="220"/>
      <c r="AD1969" s="220"/>
    </row>
    <row r="1970" spans="1:30" ht="15" customHeight="1">
      <c r="A1970" s="87"/>
      <c r="B1970" s="87"/>
      <c r="C1970" s="369" t="s">
        <v>499</v>
      </c>
      <c r="D1970" s="266"/>
      <c r="E1970" s="266"/>
      <c r="F1970" s="267"/>
      <c r="G1970" s="220"/>
      <c r="H1970" s="220"/>
      <c r="I1970" s="220"/>
      <c r="J1970" s="220"/>
      <c r="K1970" s="220"/>
      <c r="L1970" s="220"/>
      <c r="M1970" s="220"/>
      <c r="N1970" s="220"/>
      <c r="O1970" s="220"/>
      <c r="P1970" s="220"/>
      <c r="Q1970" s="220"/>
      <c r="R1970" s="220"/>
      <c r="S1970" s="220"/>
      <c r="T1970" s="220"/>
      <c r="U1970" s="220"/>
      <c r="V1970" s="220"/>
      <c r="W1970" s="220"/>
      <c r="X1970" s="220"/>
      <c r="Y1970" s="220"/>
      <c r="Z1970" s="220"/>
      <c r="AA1970" s="220"/>
      <c r="AB1970" s="220"/>
      <c r="AC1970" s="220"/>
      <c r="AD1970" s="220"/>
    </row>
    <row r="1971" spans="1:30" ht="15" customHeight="1">
      <c r="A1971" s="109"/>
      <c r="B1971" s="109"/>
      <c r="C1971" s="398" t="s">
        <v>500</v>
      </c>
      <c r="D1971" s="266"/>
      <c r="E1971" s="266"/>
      <c r="F1971" s="267"/>
      <c r="G1971" s="220"/>
      <c r="H1971" s="220"/>
      <c r="I1971" s="220"/>
      <c r="J1971" s="220"/>
      <c r="K1971" s="220"/>
      <c r="L1971" s="220"/>
      <c r="M1971" s="220"/>
      <c r="N1971" s="220"/>
      <c r="O1971" s="220"/>
      <c r="P1971" s="220"/>
      <c r="Q1971" s="220"/>
      <c r="R1971" s="220"/>
      <c r="S1971" s="220"/>
      <c r="T1971" s="220"/>
      <c r="U1971" s="220"/>
      <c r="V1971" s="220"/>
      <c r="W1971" s="220"/>
      <c r="X1971" s="220"/>
      <c r="Y1971" s="220"/>
      <c r="Z1971" s="220"/>
      <c r="AA1971" s="220"/>
      <c r="AB1971" s="220"/>
      <c r="AC1971" s="220"/>
      <c r="AD1971" s="220"/>
    </row>
    <row r="1972" spans="1:30" ht="15" customHeight="1">
      <c r="A1972" s="109"/>
      <c r="B1972" s="109"/>
      <c r="C1972" s="398" t="s">
        <v>502</v>
      </c>
      <c r="D1972" s="266"/>
      <c r="E1972" s="266"/>
      <c r="F1972" s="267"/>
      <c r="G1972" s="220"/>
      <c r="H1972" s="220"/>
      <c r="I1972" s="220"/>
      <c r="J1972" s="220"/>
      <c r="K1972" s="220"/>
      <c r="L1972" s="220"/>
      <c r="M1972" s="220"/>
      <c r="N1972" s="220"/>
      <c r="O1972" s="220"/>
      <c r="P1972" s="220"/>
      <c r="Q1972" s="220"/>
      <c r="R1972" s="220"/>
      <c r="S1972" s="220"/>
      <c r="T1972" s="220"/>
      <c r="U1972" s="220"/>
      <c r="V1972" s="220"/>
      <c r="W1972" s="220"/>
      <c r="X1972" s="220"/>
      <c r="Y1972" s="220"/>
      <c r="Z1972" s="220"/>
      <c r="AA1972" s="220"/>
      <c r="AB1972" s="220"/>
      <c r="AC1972" s="220"/>
      <c r="AD1972" s="220"/>
    </row>
    <row r="1973" spans="1:30" ht="15" customHeight="1">
      <c r="A1973" s="109"/>
      <c r="B1973" s="109"/>
      <c r="C1973" s="398" t="s">
        <v>504</v>
      </c>
      <c r="D1973" s="266"/>
      <c r="E1973" s="266"/>
      <c r="F1973" s="267"/>
      <c r="G1973" s="220"/>
      <c r="H1973" s="220"/>
      <c r="I1973" s="220"/>
      <c r="J1973" s="220"/>
      <c r="K1973" s="220"/>
      <c r="L1973" s="220"/>
      <c r="M1973" s="220"/>
      <c r="N1973" s="220"/>
      <c r="O1973" s="220"/>
      <c r="P1973" s="220"/>
      <c r="Q1973" s="220"/>
      <c r="R1973" s="220"/>
      <c r="S1973" s="220"/>
      <c r="T1973" s="220"/>
      <c r="U1973" s="220"/>
      <c r="V1973" s="220"/>
      <c r="W1973" s="220"/>
      <c r="X1973" s="220"/>
      <c r="Y1973" s="220"/>
      <c r="Z1973" s="220"/>
      <c r="AA1973" s="220"/>
      <c r="AB1973" s="220"/>
      <c r="AC1973" s="220"/>
      <c r="AD1973" s="220"/>
    </row>
    <row r="1974" spans="1:30" ht="15" customHeight="1">
      <c r="A1974" s="109"/>
      <c r="B1974" s="109"/>
      <c r="C1974" s="398" t="s">
        <v>508</v>
      </c>
      <c r="D1974" s="266"/>
      <c r="E1974" s="266"/>
      <c r="F1974" s="267"/>
      <c r="G1974" s="220"/>
      <c r="H1974" s="220"/>
      <c r="I1974" s="220"/>
      <c r="J1974" s="220"/>
      <c r="K1974" s="220"/>
      <c r="L1974" s="220"/>
      <c r="M1974" s="220"/>
      <c r="N1974" s="220"/>
      <c r="O1974" s="220"/>
      <c r="P1974" s="220"/>
      <c r="Q1974" s="220"/>
      <c r="R1974" s="220"/>
      <c r="S1974" s="220"/>
      <c r="T1974" s="220"/>
      <c r="U1974" s="220"/>
      <c r="V1974" s="220"/>
      <c r="W1974" s="220"/>
      <c r="X1974" s="220"/>
      <c r="Y1974" s="220"/>
      <c r="Z1974" s="220"/>
      <c r="AA1974" s="220"/>
      <c r="AB1974" s="220"/>
      <c r="AC1974" s="220"/>
      <c r="AD1974" s="220"/>
    </row>
    <row r="1975" spans="1:30" ht="15" customHeight="1">
      <c r="A1975" s="87"/>
      <c r="B1975" s="87"/>
      <c r="C1975" s="369" t="s">
        <v>510</v>
      </c>
      <c r="D1975" s="266"/>
      <c r="E1975" s="266"/>
      <c r="F1975" s="267"/>
      <c r="G1975" s="220"/>
      <c r="H1975" s="220"/>
      <c r="I1975" s="220"/>
      <c r="J1975" s="220"/>
      <c r="K1975" s="220"/>
      <c r="L1975" s="220"/>
      <c r="M1975" s="220"/>
      <c r="N1975" s="220"/>
      <c r="O1975" s="220"/>
      <c r="P1975" s="220"/>
      <c r="Q1975" s="220"/>
      <c r="R1975" s="220"/>
      <c r="S1975" s="220"/>
      <c r="T1975" s="220"/>
      <c r="U1975" s="220"/>
      <c r="V1975" s="220"/>
      <c r="W1975" s="220"/>
      <c r="X1975" s="220"/>
      <c r="Y1975" s="220"/>
      <c r="Z1975" s="220"/>
      <c r="AA1975" s="220"/>
      <c r="AB1975" s="220"/>
      <c r="AC1975" s="220"/>
      <c r="AD1975" s="220"/>
    </row>
    <row r="1976" spans="1:30" ht="15" customHeight="1">
      <c r="A1976" s="111"/>
      <c r="B1976" s="111"/>
      <c r="C1976" s="369" t="s">
        <v>512</v>
      </c>
      <c r="D1976" s="266"/>
      <c r="E1976" s="266"/>
      <c r="F1976" s="267"/>
      <c r="G1976" s="220"/>
      <c r="H1976" s="220"/>
      <c r="I1976" s="220"/>
      <c r="J1976" s="220"/>
      <c r="K1976" s="220"/>
      <c r="L1976" s="220"/>
      <c r="M1976" s="220"/>
      <c r="N1976" s="220"/>
      <c r="O1976" s="220"/>
      <c r="P1976" s="220"/>
      <c r="Q1976" s="220"/>
      <c r="R1976" s="220"/>
      <c r="S1976" s="220"/>
      <c r="T1976" s="220"/>
      <c r="U1976" s="220"/>
      <c r="V1976" s="220"/>
      <c r="W1976" s="220"/>
      <c r="X1976" s="220"/>
      <c r="Y1976" s="220"/>
      <c r="Z1976" s="220"/>
      <c r="AA1976" s="220"/>
      <c r="AB1976" s="220"/>
      <c r="AC1976" s="220"/>
      <c r="AD1976" s="220"/>
    </row>
    <row r="1977" spans="1:30" ht="15" customHeight="1">
      <c r="A1977" s="111"/>
      <c r="B1977" s="111"/>
      <c r="C1977" s="369" t="s">
        <v>514</v>
      </c>
      <c r="D1977" s="266"/>
      <c r="E1977" s="266"/>
      <c r="F1977" s="267"/>
      <c r="G1977" s="220"/>
      <c r="H1977" s="220"/>
      <c r="I1977" s="220"/>
      <c r="J1977" s="220"/>
      <c r="K1977" s="220"/>
      <c r="L1977" s="220"/>
      <c r="M1977" s="220"/>
      <c r="N1977" s="220"/>
      <c r="O1977" s="220"/>
      <c r="P1977" s="220"/>
      <c r="Q1977" s="220"/>
      <c r="R1977" s="220"/>
      <c r="S1977" s="220"/>
      <c r="T1977" s="220"/>
      <c r="U1977" s="220"/>
      <c r="V1977" s="220"/>
      <c r="W1977" s="220"/>
      <c r="X1977" s="220"/>
      <c r="Y1977" s="220"/>
      <c r="Z1977" s="220"/>
      <c r="AA1977" s="220"/>
      <c r="AB1977" s="220"/>
      <c r="AC1977" s="220"/>
      <c r="AD1977" s="220"/>
    </row>
    <row r="1978" spans="1:30" ht="15" customHeight="1">
      <c r="A1978" s="111"/>
      <c r="B1978" s="111"/>
      <c r="C1978" s="369" t="s">
        <v>516</v>
      </c>
      <c r="D1978" s="266"/>
      <c r="E1978" s="266"/>
      <c r="F1978" s="267"/>
      <c r="G1978" s="220"/>
      <c r="H1978" s="220"/>
      <c r="I1978" s="220"/>
      <c r="J1978" s="220"/>
      <c r="K1978" s="220"/>
      <c r="L1978" s="220"/>
      <c r="M1978" s="220"/>
      <c r="N1978" s="220"/>
      <c r="O1978" s="220"/>
      <c r="P1978" s="220"/>
      <c r="Q1978" s="220"/>
      <c r="R1978" s="220"/>
      <c r="S1978" s="220"/>
      <c r="T1978" s="220"/>
      <c r="U1978" s="220"/>
      <c r="V1978" s="220"/>
      <c r="W1978" s="220"/>
      <c r="X1978" s="220"/>
      <c r="Y1978" s="220"/>
      <c r="Z1978" s="220"/>
      <c r="AA1978" s="220"/>
      <c r="AB1978" s="220"/>
      <c r="AC1978" s="220"/>
      <c r="AD1978" s="220"/>
    </row>
    <row r="1979" spans="1:30" ht="15" customHeight="1">
      <c r="A1979" s="111"/>
      <c r="B1979" s="111"/>
      <c r="C1979" s="369" t="s">
        <v>518</v>
      </c>
      <c r="D1979" s="266"/>
      <c r="E1979" s="266"/>
      <c r="F1979" s="267"/>
      <c r="G1979" s="220"/>
      <c r="H1979" s="220"/>
      <c r="I1979" s="220"/>
      <c r="J1979" s="220"/>
      <c r="K1979" s="220"/>
      <c r="L1979" s="220"/>
      <c r="M1979" s="220"/>
      <c r="N1979" s="220"/>
      <c r="O1979" s="220"/>
      <c r="P1979" s="220"/>
      <c r="Q1979" s="220"/>
      <c r="R1979" s="220"/>
      <c r="S1979" s="220"/>
      <c r="T1979" s="220"/>
      <c r="U1979" s="220"/>
      <c r="V1979" s="220"/>
      <c r="W1979" s="220"/>
      <c r="X1979" s="220"/>
      <c r="Y1979" s="220"/>
      <c r="Z1979" s="220"/>
      <c r="AA1979" s="220"/>
      <c r="AB1979" s="220"/>
      <c r="AC1979" s="220"/>
      <c r="AD1979" s="220"/>
    </row>
    <row r="1980" spans="1:30" ht="15" customHeight="1">
      <c r="A1980" s="111"/>
      <c r="B1980" s="111"/>
      <c r="C1980" s="369" t="s">
        <v>520</v>
      </c>
      <c r="D1980" s="266"/>
      <c r="E1980" s="266"/>
      <c r="F1980" s="267"/>
      <c r="G1980" s="220"/>
      <c r="H1980" s="220"/>
      <c r="I1980" s="220"/>
      <c r="J1980" s="220"/>
      <c r="K1980" s="220"/>
      <c r="L1980" s="220"/>
      <c r="M1980" s="220"/>
      <c r="N1980" s="220"/>
      <c r="O1980" s="220"/>
      <c r="P1980" s="220"/>
      <c r="Q1980" s="220"/>
      <c r="R1980" s="220"/>
      <c r="S1980" s="220"/>
      <c r="T1980" s="220"/>
      <c r="U1980" s="220"/>
      <c r="V1980" s="220"/>
      <c r="W1980" s="220"/>
      <c r="X1980" s="220"/>
      <c r="Y1980" s="220"/>
      <c r="Z1980" s="220"/>
      <c r="AA1980" s="220"/>
      <c r="AB1980" s="220"/>
      <c r="AC1980" s="220"/>
      <c r="AD1980" s="220"/>
    </row>
    <row r="1981" spans="1:30" ht="15" customHeight="1">
      <c r="A1981" s="111"/>
      <c r="B1981" s="111"/>
      <c r="C1981" s="369" t="s">
        <v>522</v>
      </c>
      <c r="D1981" s="266"/>
      <c r="E1981" s="266"/>
      <c r="F1981" s="267"/>
      <c r="G1981" s="220"/>
      <c r="H1981" s="220"/>
      <c r="I1981" s="220"/>
      <c r="J1981" s="220"/>
      <c r="K1981" s="220"/>
      <c r="L1981" s="220"/>
      <c r="M1981" s="220"/>
      <c r="N1981" s="220"/>
      <c r="O1981" s="220"/>
      <c r="P1981" s="220"/>
      <c r="Q1981" s="220"/>
      <c r="R1981" s="220"/>
      <c r="S1981" s="220"/>
      <c r="T1981" s="220"/>
      <c r="U1981" s="220"/>
      <c r="V1981" s="220"/>
      <c r="W1981" s="220"/>
      <c r="X1981" s="220"/>
      <c r="Y1981" s="220"/>
      <c r="Z1981" s="220"/>
      <c r="AA1981" s="220"/>
      <c r="AB1981" s="220"/>
      <c r="AC1981" s="220"/>
      <c r="AD1981" s="220"/>
    </row>
    <row r="1982" spans="1:30" ht="15" customHeight="1">
      <c r="A1982" s="111"/>
      <c r="B1982" s="111"/>
      <c r="C1982" s="369" t="s">
        <v>524</v>
      </c>
      <c r="D1982" s="266"/>
      <c r="E1982" s="266"/>
      <c r="F1982" s="267"/>
      <c r="G1982" s="220"/>
      <c r="H1982" s="220"/>
      <c r="I1982" s="220"/>
      <c r="J1982" s="220"/>
      <c r="K1982" s="220"/>
      <c r="L1982" s="220"/>
      <c r="M1982" s="220"/>
      <c r="N1982" s="220"/>
      <c r="O1982" s="220"/>
      <c r="P1982" s="220"/>
      <c r="Q1982" s="220"/>
      <c r="R1982" s="220"/>
      <c r="S1982" s="220"/>
      <c r="T1982" s="220"/>
      <c r="U1982" s="220"/>
      <c r="V1982" s="220"/>
      <c r="W1982" s="220"/>
      <c r="X1982" s="220"/>
      <c r="Y1982" s="220"/>
      <c r="Z1982" s="220"/>
      <c r="AA1982" s="220"/>
      <c r="AB1982" s="220"/>
      <c r="AC1982" s="220"/>
      <c r="AD1982" s="220"/>
    </row>
    <row r="1983" spans="1:30" ht="15" customHeight="1">
      <c r="A1983" s="111"/>
      <c r="B1983" s="111"/>
      <c r="C1983" s="369" t="s">
        <v>526</v>
      </c>
      <c r="D1983" s="266"/>
      <c r="E1983" s="266"/>
      <c r="F1983" s="267"/>
      <c r="G1983" s="220"/>
      <c r="H1983" s="220"/>
      <c r="I1983" s="220"/>
      <c r="J1983" s="220"/>
      <c r="K1983" s="220"/>
      <c r="L1983" s="220"/>
      <c r="M1983" s="220"/>
      <c r="N1983" s="220"/>
      <c r="O1983" s="220"/>
      <c r="P1983" s="220"/>
      <c r="Q1983" s="220"/>
      <c r="R1983" s="220"/>
      <c r="S1983" s="220"/>
      <c r="T1983" s="220"/>
      <c r="U1983" s="220"/>
      <c r="V1983" s="220"/>
      <c r="W1983" s="220"/>
      <c r="X1983" s="220"/>
      <c r="Y1983" s="220"/>
      <c r="Z1983" s="220"/>
      <c r="AA1983" s="220"/>
      <c r="AB1983" s="220"/>
      <c r="AC1983" s="220"/>
      <c r="AD1983" s="220"/>
    </row>
    <row r="1984" spans="1:30" ht="15" customHeight="1">
      <c r="A1984" s="111"/>
      <c r="B1984" s="111"/>
      <c r="C1984" s="369" t="s">
        <v>528</v>
      </c>
      <c r="D1984" s="266"/>
      <c r="E1984" s="266"/>
      <c r="F1984" s="267"/>
      <c r="G1984" s="220"/>
      <c r="H1984" s="220"/>
      <c r="I1984" s="220"/>
      <c r="J1984" s="220"/>
      <c r="K1984" s="220"/>
      <c r="L1984" s="220"/>
      <c r="M1984" s="220"/>
      <c r="N1984" s="220"/>
      <c r="O1984" s="220"/>
      <c r="P1984" s="220"/>
      <c r="Q1984" s="220"/>
      <c r="R1984" s="220"/>
      <c r="S1984" s="220"/>
      <c r="T1984" s="220"/>
      <c r="U1984" s="220"/>
      <c r="V1984" s="220"/>
      <c r="W1984" s="220"/>
      <c r="X1984" s="220"/>
      <c r="Y1984" s="220"/>
      <c r="Z1984" s="220"/>
      <c r="AA1984" s="220"/>
      <c r="AB1984" s="220"/>
      <c r="AC1984" s="220"/>
      <c r="AD1984" s="220"/>
    </row>
    <row r="1985" spans="1:30" ht="15" customHeight="1">
      <c r="A1985" s="111"/>
      <c r="B1985" s="111"/>
      <c r="C1985" s="369" t="s">
        <v>530</v>
      </c>
      <c r="D1985" s="266"/>
      <c r="E1985" s="266"/>
      <c r="F1985" s="267"/>
      <c r="G1985" s="220"/>
      <c r="H1985" s="220"/>
      <c r="I1985" s="220"/>
      <c r="J1985" s="220"/>
      <c r="K1985" s="220"/>
      <c r="L1985" s="220"/>
      <c r="M1985" s="220"/>
      <c r="N1985" s="220"/>
      <c r="O1985" s="220"/>
      <c r="P1985" s="220"/>
      <c r="Q1985" s="220"/>
      <c r="R1985" s="220"/>
      <c r="S1985" s="220"/>
      <c r="T1985" s="220"/>
      <c r="U1985" s="220"/>
      <c r="V1985" s="220"/>
      <c r="W1985" s="220"/>
      <c r="X1985" s="220"/>
      <c r="Y1985" s="220"/>
      <c r="Z1985" s="220"/>
      <c r="AA1985" s="220"/>
      <c r="AB1985" s="220"/>
      <c r="AC1985" s="220"/>
      <c r="AD1985" s="220"/>
    </row>
    <row r="1986" spans="1:30" ht="15" customHeight="1">
      <c r="A1986" s="111"/>
      <c r="B1986" s="111"/>
      <c r="C1986" s="369" t="s">
        <v>532</v>
      </c>
      <c r="D1986" s="266"/>
      <c r="E1986" s="266"/>
      <c r="F1986" s="267"/>
      <c r="G1986" s="220"/>
      <c r="H1986" s="220"/>
      <c r="I1986" s="220"/>
      <c r="J1986" s="220"/>
      <c r="K1986" s="220"/>
      <c r="L1986" s="220"/>
      <c r="M1986" s="220"/>
      <c r="N1986" s="220"/>
      <c r="O1986" s="220"/>
      <c r="P1986" s="220"/>
      <c r="Q1986" s="220"/>
      <c r="R1986" s="220"/>
      <c r="S1986" s="220"/>
      <c r="T1986" s="220"/>
      <c r="U1986" s="220"/>
      <c r="V1986" s="220"/>
      <c r="W1986" s="220"/>
      <c r="X1986" s="220"/>
      <c r="Y1986" s="220"/>
      <c r="Z1986" s="220"/>
      <c r="AA1986" s="220"/>
      <c r="AB1986" s="220"/>
      <c r="AC1986" s="220"/>
      <c r="AD1986" s="220"/>
    </row>
    <row r="1987" spans="1:30" ht="15" customHeight="1">
      <c r="A1987" s="111"/>
      <c r="B1987" s="111"/>
      <c r="C1987" s="369" t="s">
        <v>534</v>
      </c>
      <c r="D1987" s="266"/>
      <c r="E1987" s="266"/>
      <c r="F1987" s="267"/>
      <c r="G1987" s="220"/>
      <c r="H1987" s="220"/>
      <c r="I1987" s="220"/>
      <c r="J1987" s="220"/>
      <c r="K1987" s="220"/>
      <c r="L1987" s="220"/>
      <c r="M1987" s="220"/>
      <c r="N1987" s="220"/>
      <c r="O1987" s="220"/>
      <c r="P1987" s="220"/>
      <c r="Q1987" s="220"/>
      <c r="R1987" s="220"/>
      <c r="S1987" s="220"/>
      <c r="T1987" s="220"/>
      <c r="U1987" s="220"/>
      <c r="V1987" s="220"/>
      <c r="W1987" s="220"/>
      <c r="X1987" s="220"/>
      <c r="Y1987" s="220"/>
      <c r="Z1987" s="220"/>
      <c r="AA1987" s="220"/>
      <c r="AB1987" s="220"/>
      <c r="AC1987" s="220"/>
      <c r="AD1987" s="220"/>
    </row>
    <row r="1988" spans="1:30" ht="15" customHeight="1">
      <c r="A1988" s="111"/>
      <c r="B1988" s="111"/>
      <c r="C1988" s="369" t="s">
        <v>536</v>
      </c>
      <c r="D1988" s="266"/>
      <c r="E1988" s="266"/>
      <c r="F1988" s="267"/>
      <c r="G1988" s="220"/>
      <c r="H1988" s="220"/>
      <c r="I1988" s="220"/>
      <c r="J1988" s="220"/>
      <c r="K1988" s="220"/>
      <c r="L1988" s="220"/>
      <c r="M1988" s="220"/>
      <c r="N1988" s="220"/>
      <c r="O1988" s="220"/>
      <c r="P1988" s="220"/>
      <c r="Q1988" s="220"/>
      <c r="R1988" s="220"/>
      <c r="S1988" s="220"/>
      <c r="T1988" s="220"/>
      <c r="U1988" s="220"/>
      <c r="V1988" s="220"/>
      <c r="W1988" s="220"/>
      <c r="X1988" s="220"/>
      <c r="Y1988" s="220"/>
      <c r="Z1988" s="220"/>
      <c r="AA1988" s="220"/>
      <c r="AB1988" s="220"/>
      <c r="AC1988" s="220"/>
      <c r="AD1988" s="220"/>
    </row>
    <row r="1989" spans="1:30" ht="15" customHeight="1">
      <c r="A1989" s="111"/>
      <c r="B1989" s="111"/>
      <c r="C1989" s="369" t="s">
        <v>538</v>
      </c>
      <c r="D1989" s="266"/>
      <c r="E1989" s="266"/>
      <c r="F1989" s="267"/>
      <c r="G1989" s="220"/>
      <c r="H1989" s="220"/>
      <c r="I1989" s="220"/>
      <c r="J1989" s="220"/>
      <c r="K1989" s="220"/>
      <c r="L1989" s="220"/>
      <c r="M1989" s="220"/>
      <c r="N1989" s="220"/>
      <c r="O1989" s="220"/>
      <c r="P1989" s="220"/>
      <c r="Q1989" s="220"/>
      <c r="R1989" s="220"/>
      <c r="S1989" s="220"/>
      <c r="T1989" s="220"/>
      <c r="U1989" s="220"/>
      <c r="V1989" s="220"/>
      <c r="W1989" s="220"/>
      <c r="X1989" s="220"/>
      <c r="Y1989" s="220"/>
      <c r="Z1989" s="220"/>
      <c r="AA1989" s="220"/>
      <c r="AB1989" s="220"/>
      <c r="AC1989" s="220"/>
      <c r="AD1989" s="220"/>
    </row>
    <row r="1990" spans="1:30" ht="15" customHeight="1">
      <c r="A1990" s="111"/>
      <c r="B1990" s="111"/>
      <c r="C1990" s="369" t="s">
        <v>540</v>
      </c>
      <c r="D1990" s="266"/>
      <c r="E1990" s="266"/>
      <c r="F1990" s="267"/>
      <c r="G1990" s="220"/>
      <c r="H1990" s="220"/>
      <c r="I1990" s="220"/>
      <c r="J1990" s="220"/>
      <c r="K1990" s="220"/>
      <c r="L1990" s="220"/>
      <c r="M1990" s="220"/>
      <c r="N1990" s="220"/>
      <c r="O1990" s="220"/>
      <c r="P1990" s="220"/>
      <c r="Q1990" s="220"/>
      <c r="R1990" s="220"/>
      <c r="S1990" s="220"/>
      <c r="T1990" s="220"/>
      <c r="U1990" s="220"/>
      <c r="V1990" s="220"/>
      <c r="W1990" s="220"/>
      <c r="X1990" s="220"/>
      <c r="Y1990" s="220"/>
      <c r="Z1990" s="220"/>
      <c r="AA1990" s="220"/>
      <c r="AB1990" s="220"/>
      <c r="AC1990" s="220"/>
      <c r="AD1990" s="220"/>
    </row>
    <row r="1991" spans="1:30" ht="15" customHeight="1">
      <c r="A1991" s="111"/>
      <c r="B1991" s="111"/>
      <c r="C1991" s="369" t="s">
        <v>542</v>
      </c>
      <c r="D1991" s="266"/>
      <c r="E1991" s="266"/>
      <c r="F1991" s="267"/>
      <c r="G1991" s="220"/>
      <c r="H1991" s="220"/>
      <c r="I1991" s="220"/>
      <c r="J1991" s="220"/>
      <c r="K1991" s="220"/>
      <c r="L1991" s="220"/>
      <c r="M1991" s="220"/>
      <c r="N1991" s="220"/>
      <c r="O1991" s="220"/>
      <c r="P1991" s="220"/>
      <c r="Q1991" s="220"/>
      <c r="R1991" s="220"/>
      <c r="S1991" s="220"/>
      <c r="T1991" s="220"/>
      <c r="U1991" s="220"/>
      <c r="V1991" s="220"/>
      <c r="W1991" s="220"/>
      <c r="X1991" s="220"/>
      <c r="Y1991" s="220"/>
      <c r="Z1991" s="220"/>
      <c r="AA1991" s="220"/>
      <c r="AB1991" s="220"/>
      <c r="AC1991" s="220"/>
      <c r="AD1991" s="220"/>
    </row>
    <row r="1992" spans="1:30" ht="15" customHeight="1">
      <c r="A1992" s="111"/>
      <c r="B1992" s="111"/>
      <c r="C1992" s="369" t="s">
        <v>544</v>
      </c>
      <c r="D1992" s="266"/>
      <c r="E1992" s="266"/>
      <c r="F1992" s="267"/>
      <c r="G1992" s="220"/>
      <c r="H1992" s="220"/>
      <c r="I1992" s="220"/>
      <c r="J1992" s="220"/>
      <c r="K1992" s="220"/>
      <c r="L1992" s="220"/>
      <c r="M1992" s="220"/>
      <c r="N1992" s="220"/>
      <c r="O1992" s="220"/>
      <c r="P1992" s="220"/>
      <c r="Q1992" s="220"/>
      <c r="R1992" s="220"/>
      <c r="S1992" s="220"/>
      <c r="T1992" s="220"/>
      <c r="U1992" s="220"/>
      <c r="V1992" s="220"/>
      <c r="W1992" s="220"/>
      <c r="X1992" s="220"/>
      <c r="Y1992" s="220"/>
      <c r="Z1992" s="220"/>
      <c r="AA1992" s="220"/>
      <c r="AB1992" s="220"/>
      <c r="AC1992" s="220"/>
      <c r="AD1992" s="220"/>
    </row>
    <row r="1993" spans="1:30" ht="15" customHeight="1">
      <c r="A1993" s="109"/>
      <c r="B1993" s="109"/>
      <c r="C1993" s="398" t="s">
        <v>545</v>
      </c>
      <c r="D1993" s="266"/>
      <c r="E1993" s="266"/>
      <c r="F1993" s="267"/>
      <c r="G1993" s="220"/>
      <c r="H1993" s="220"/>
      <c r="I1993" s="220"/>
      <c r="J1993" s="220"/>
      <c r="K1993" s="220"/>
      <c r="L1993" s="220"/>
      <c r="M1993" s="220"/>
      <c r="N1993" s="220"/>
      <c r="O1993" s="220"/>
      <c r="P1993" s="220"/>
      <c r="Q1993" s="220"/>
      <c r="R1993" s="220"/>
      <c r="S1993" s="220"/>
      <c r="T1993" s="220"/>
      <c r="U1993" s="220"/>
      <c r="V1993" s="220"/>
      <c r="W1993" s="220"/>
      <c r="X1993" s="220"/>
      <c r="Y1993" s="220"/>
      <c r="Z1993" s="220"/>
      <c r="AA1993" s="220"/>
      <c r="AB1993" s="220"/>
      <c r="AC1993" s="220"/>
      <c r="AD1993" s="220"/>
    </row>
    <row r="1994" spans="1:30" ht="15" customHeight="1">
      <c r="A1994" s="87"/>
      <c r="B1994" s="87"/>
      <c r="C1994" s="369" t="s">
        <v>547</v>
      </c>
      <c r="D1994" s="266"/>
      <c r="E1994" s="266"/>
      <c r="F1994" s="267"/>
      <c r="G1994" s="220"/>
      <c r="H1994" s="220"/>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row>
    <row r="1995" spans="1:30" ht="15" customHeight="1">
      <c r="A1995" s="87"/>
      <c r="B1995" s="87"/>
      <c r="C1995" s="369" t="s">
        <v>549</v>
      </c>
      <c r="D1995" s="266"/>
      <c r="E1995" s="266"/>
      <c r="F1995" s="267"/>
      <c r="G1995" s="220"/>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0" ht="15" customHeight="1">
      <c r="A1996" s="87"/>
      <c r="B1996" s="87"/>
      <c r="C1996" s="369" t="s">
        <v>551</v>
      </c>
      <c r="D1996" s="266"/>
      <c r="E1996" s="266"/>
      <c r="F1996" s="267"/>
      <c r="G1996" s="220"/>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0" ht="15" customHeight="1">
      <c r="A1997" s="87"/>
      <c r="B1997" s="87"/>
      <c r="C1997" s="369" t="s">
        <v>553</v>
      </c>
      <c r="D1997" s="266"/>
      <c r="E1997" s="266"/>
      <c r="F1997" s="267"/>
      <c r="G1997" s="220"/>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0" ht="15" customHeight="1">
      <c r="A1998" s="87"/>
      <c r="B1998" s="87"/>
      <c r="C1998" s="369" t="s">
        <v>555</v>
      </c>
      <c r="D1998" s="266"/>
      <c r="E1998" s="266"/>
      <c r="F1998" s="267"/>
      <c r="G1998" s="220"/>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0" ht="15" customHeight="1">
      <c r="A1999" s="109"/>
      <c r="B1999" s="109"/>
      <c r="C1999" s="398" t="s">
        <v>556</v>
      </c>
      <c r="D1999" s="266"/>
      <c r="E1999" s="266"/>
      <c r="F1999" s="267"/>
      <c r="G1999" s="220"/>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0" ht="15" customHeight="1">
      <c r="A2000" s="109"/>
      <c r="B2000" s="109"/>
      <c r="C2000" s="398" t="s">
        <v>558</v>
      </c>
      <c r="D2000" s="266"/>
      <c r="E2000" s="266"/>
      <c r="F2000" s="267"/>
      <c r="G2000" s="220"/>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ht="15" customHeight="1">
      <c r="A2001" s="109"/>
      <c r="B2001" s="109"/>
      <c r="C2001" s="398" t="s">
        <v>560</v>
      </c>
      <c r="D2001" s="266"/>
      <c r="E2001" s="266"/>
      <c r="F2001" s="267"/>
      <c r="G2001" s="220"/>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ht="15" customHeight="1">
      <c r="A2002" s="111"/>
      <c r="B2002" s="111"/>
      <c r="C2002" s="369" t="s">
        <v>562</v>
      </c>
      <c r="D2002" s="266"/>
      <c r="E2002" s="266"/>
      <c r="F2002" s="267"/>
      <c r="G2002" s="220"/>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ht="15" customHeight="1">
      <c r="A2003" s="111"/>
      <c r="B2003" s="111"/>
      <c r="C2003" s="369" t="s">
        <v>564</v>
      </c>
      <c r="D2003" s="266"/>
      <c r="E2003" s="266"/>
      <c r="F2003" s="267"/>
      <c r="G2003" s="220"/>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ht="15" customHeight="1">
      <c r="A2004" s="111"/>
      <c r="B2004" s="111"/>
      <c r="C2004" s="369" t="s">
        <v>566</v>
      </c>
      <c r="D2004" s="266"/>
      <c r="E2004" s="266"/>
      <c r="F2004" s="267"/>
      <c r="G2004" s="220"/>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ht="15" customHeight="1">
      <c r="A2005" s="109"/>
      <c r="B2005" s="109"/>
      <c r="C2005" s="398" t="s">
        <v>567</v>
      </c>
      <c r="D2005" s="266"/>
      <c r="E2005" s="266"/>
      <c r="F2005" s="267"/>
      <c r="G2005" s="220"/>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ht="15" customHeight="1">
      <c r="A2006" s="109"/>
      <c r="B2006" s="109"/>
      <c r="C2006" s="398" t="s">
        <v>569</v>
      </c>
      <c r="D2006" s="266"/>
      <c r="E2006" s="266"/>
      <c r="F2006" s="267"/>
      <c r="G2006" s="220"/>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ht="15" customHeight="1">
      <c r="A2007" s="109"/>
      <c r="B2007" s="109"/>
      <c r="C2007" s="398" t="s">
        <v>571</v>
      </c>
      <c r="D2007" s="266"/>
      <c r="E2007" s="266"/>
      <c r="F2007" s="267"/>
      <c r="G2007" s="220"/>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ht="15" customHeight="1">
      <c r="A2008" s="109"/>
      <c r="B2008" s="109"/>
      <c r="C2008" s="398" t="s">
        <v>575</v>
      </c>
      <c r="D2008" s="266"/>
      <c r="E2008" s="266"/>
      <c r="F2008" s="267"/>
      <c r="G2008" s="220"/>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ht="15" customHeight="1">
      <c r="A2009" s="109"/>
      <c r="B2009" s="109"/>
      <c r="C2009" s="398" t="s">
        <v>577</v>
      </c>
      <c r="D2009" s="266"/>
      <c r="E2009" s="266"/>
      <c r="F2009" s="267"/>
      <c r="G2009" s="220"/>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ht="15" customHeight="1">
      <c r="A2010" s="109"/>
      <c r="B2010" s="109"/>
      <c r="C2010" s="398" t="s">
        <v>579</v>
      </c>
      <c r="D2010" s="266"/>
      <c r="E2010" s="266"/>
      <c r="F2010" s="267"/>
      <c r="G2010" s="220"/>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ht="15" customHeight="1">
      <c r="A2011" s="109"/>
      <c r="B2011" s="109"/>
      <c r="C2011" s="398" t="s">
        <v>583</v>
      </c>
      <c r="D2011" s="266"/>
      <c r="E2011" s="266"/>
      <c r="F2011" s="267"/>
      <c r="G2011" s="220"/>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ht="15" customHeight="1">
      <c r="A2012" s="87"/>
      <c r="B2012" s="87"/>
      <c r="C2012" s="369" t="s">
        <v>585</v>
      </c>
      <c r="D2012" s="266"/>
      <c r="E2012" s="266"/>
      <c r="F2012" s="267"/>
      <c r="G2012" s="220"/>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ht="15" customHeight="1">
      <c r="A2013" s="87"/>
      <c r="B2013" s="87"/>
      <c r="C2013" s="369" t="s">
        <v>587</v>
      </c>
      <c r="D2013" s="266"/>
      <c r="E2013" s="266"/>
      <c r="F2013" s="267"/>
      <c r="G2013" s="220"/>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ht="15" customHeight="1">
      <c r="A2014" s="87"/>
      <c r="B2014" s="87"/>
      <c r="C2014" s="369" t="s">
        <v>589</v>
      </c>
      <c r="D2014" s="266"/>
      <c r="E2014" s="266"/>
      <c r="F2014" s="267"/>
      <c r="G2014" s="220"/>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ht="15" customHeight="1">
      <c r="A2015" s="87"/>
      <c r="B2015" s="87"/>
      <c r="C2015" s="369" t="s">
        <v>591</v>
      </c>
      <c r="D2015" s="266"/>
      <c r="E2015" s="266"/>
      <c r="F2015" s="267"/>
      <c r="G2015" s="220"/>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ht="15" customHeight="1">
      <c r="A2016" s="87"/>
      <c r="B2016" s="87"/>
      <c r="C2016" s="369" t="s">
        <v>593</v>
      </c>
      <c r="D2016" s="266"/>
      <c r="E2016" s="266"/>
      <c r="F2016" s="267"/>
      <c r="G2016" s="220"/>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0" ht="15" customHeight="1">
      <c r="A2017" s="87"/>
      <c r="B2017" s="87"/>
      <c r="C2017" s="369" t="s">
        <v>595</v>
      </c>
      <c r="D2017" s="266"/>
      <c r="E2017" s="266"/>
      <c r="F2017" s="267"/>
      <c r="G2017" s="220"/>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0" ht="15" customHeight="1">
      <c r="A2018" s="87"/>
      <c r="B2018" s="87"/>
      <c r="C2018" s="369" t="s">
        <v>597</v>
      </c>
      <c r="D2018" s="266"/>
      <c r="E2018" s="266"/>
      <c r="F2018" s="267"/>
      <c r="G2018" s="220"/>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0" ht="15" customHeight="1">
      <c r="A2019" s="109"/>
      <c r="B2019" s="109"/>
      <c r="C2019" s="398" t="s">
        <v>598</v>
      </c>
      <c r="D2019" s="266"/>
      <c r="E2019" s="266"/>
      <c r="F2019" s="267"/>
      <c r="G2019" s="220"/>
      <c r="H2019" s="220"/>
      <c r="I2019" s="220"/>
      <c r="J2019" s="220"/>
      <c r="K2019" s="220"/>
      <c r="L2019" s="220"/>
      <c r="M2019" s="220"/>
      <c r="N2019" s="220"/>
      <c r="O2019" s="220"/>
      <c r="P2019" s="220"/>
      <c r="Q2019" s="220"/>
      <c r="R2019" s="220"/>
      <c r="S2019" s="220"/>
      <c r="T2019" s="220"/>
      <c r="U2019" s="220"/>
      <c r="V2019" s="220"/>
      <c r="W2019" s="220"/>
      <c r="X2019" s="220"/>
      <c r="Y2019" s="220"/>
      <c r="Z2019" s="220"/>
      <c r="AA2019" s="220"/>
      <c r="AB2019" s="220"/>
      <c r="AC2019" s="220"/>
      <c r="AD2019" s="220"/>
    </row>
    <row r="2020" spans="1:30" ht="15" customHeight="1">
      <c r="A2020" s="87"/>
      <c r="B2020" s="87"/>
      <c r="C2020" s="369" t="s">
        <v>600</v>
      </c>
      <c r="D2020" s="266"/>
      <c r="E2020" s="266"/>
      <c r="F2020" s="267"/>
      <c r="G2020" s="220"/>
      <c r="H2020" s="220"/>
      <c r="I2020" s="220"/>
      <c r="J2020" s="220"/>
      <c r="K2020" s="220"/>
      <c r="L2020" s="220"/>
      <c r="M2020" s="220"/>
      <c r="N2020" s="220"/>
      <c r="O2020" s="220"/>
      <c r="P2020" s="220"/>
      <c r="Q2020" s="220"/>
      <c r="R2020" s="220"/>
      <c r="S2020" s="220"/>
      <c r="T2020" s="220"/>
      <c r="U2020" s="220"/>
      <c r="V2020" s="220"/>
      <c r="W2020" s="220"/>
      <c r="X2020" s="220"/>
      <c r="Y2020" s="220"/>
      <c r="Z2020" s="220"/>
      <c r="AA2020" s="220"/>
      <c r="AB2020" s="220"/>
      <c r="AC2020" s="220"/>
      <c r="AD2020" s="220"/>
    </row>
    <row r="2021" spans="1:30" ht="15" customHeight="1">
      <c r="A2021" s="87"/>
      <c r="B2021" s="87"/>
      <c r="C2021" s="369" t="s">
        <v>602</v>
      </c>
      <c r="D2021" s="266"/>
      <c r="E2021" s="266"/>
      <c r="F2021" s="267"/>
      <c r="G2021" s="220"/>
      <c r="H2021" s="220"/>
      <c r="I2021" s="220"/>
      <c r="J2021" s="220"/>
      <c r="K2021" s="220"/>
      <c r="L2021" s="220"/>
      <c r="M2021" s="220"/>
      <c r="N2021" s="220"/>
      <c r="O2021" s="220"/>
      <c r="P2021" s="220"/>
      <c r="Q2021" s="220"/>
      <c r="R2021" s="220"/>
      <c r="S2021" s="220"/>
      <c r="T2021" s="220"/>
      <c r="U2021" s="220"/>
      <c r="V2021" s="220"/>
      <c r="W2021" s="220"/>
      <c r="X2021" s="220"/>
      <c r="Y2021" s="220"/>
      <c r="Z2021" s="220"/>
      <c r="AA2021" s="220"/>
      <c r="AB2021" s="220"/>
      <c r="AC2021" s="220"/>
      <c r="AD2021" s="220"/>
    </row>
    <row r="2022" spans="1:30" ht="15" customHeight="1">
      <c r="A2022" s="87"/>
      <c r="B2022" s="87"/>
      <c r="C2022" s="369" t="s">
        <v>604</v>
      </c>
      <c r="D2022" s="266"/>
      <c r="E2022" s="266"/>
      <c r="F2022" s="267"/>
      <c r="G2022" s="220"/>
      <c r="H2022" s="220"/>
      <c r="I2022" s="220"/>
      <c r="J2022" s="220"/>
      <c r="K2022" s="220"/>
      <c r="L2022" s="220"/>
      <c r="M2022" s="220"/>
      <c r="N2022" s="220"/>
      <c r="O2022" s="220"/>
      <c r="P2022" s="220"/>
      <c r="Q2022" s="220"/>
      <c r="R2022" s="220"/>
      <c r="S2022" s="220"/>
      <c r="T2022" s="220"/>
      <c r="U2022" s="220"/>
      <c r="V2022" s="220"/>
      <c r="W2022" s="220"/>
      <c r="X2022" s="220"/>
      <c r="Y2022" s="220"/>
      <c r="Z2022" s="220"/>
      <c r="AA2022" s="220"/>
      <c r="AB2022" s="220"/>
      <c r="AC2022" s="220"/>
      <c r="AD2022" s="220"/>
    </row>
    <row r="2023" spans="1:30" ht="15" customHeight="1">
      <c r="A2023" s="87"/>
      <c r="B2023" s="87"/>
      <c r="C2023" s="369" t="s">
        <v>606</v>
      </c>
      <c r="D2023" s="266"/>
      <c r="E2023" s="266"/>
      <c r="F2023" s="267"/>
      <c r="G2023" s="220"/>
      <c r="H2023" s="220"/>
      <c r="I2023" s="220"/>
      <c r="J2023" s="220"/>
      <c r="K2023" s="220"/>
      <c r="L2023" s="220"/>
      <c r="M2023" s="220"/>
      <c r="N2023" s="220"/>
      <c r="O2023" s="220"/>
      <c r="P2023" s="220"/>
      <c r="Q2023" s="220"/>
      <c r="R2023" s="220"/>
      <c r="S2023" s="220"/>
      <c r="T2023" s="220"/>
      <c r="U2023" s="220"/>
      <c r="V2023" s="220"/>
      <c r="W2023" s="220"/>
      <c r="X2023" s="220"/>
      <c r="Y2023" s="220"/>
      <c r="Z2023" s="220"/>
      <c r="AA2023" s="220"/>
      <c r="AB2023" s="220"/>
      <c r="AC2023" s="220"/>
      <c r="AD2023" s="220"/>
    </row>
    <row r="2024" spans="1:30" ht="15" customHeight="1">
      <c r="A2024" s="87"/>
      <c r="B2024" s="87"/>
      <c r="C2024" s="369" t="s">
        <v>608</v>
      </c>
      <c r="D2024" s="266"/>
      <c r="E2024" s="266"/>
      <c r="F2024" s="267"/>
      <c r="G2024" s="220"/>
      <c r="H2024" s="220"/>
      <c r="I2024" s="220"/>
      <c r="J2024" s="220"/>
      <c r="K2024" s="220"/>
      <c r="L2024" s="220"/>
      <c r="M2024" s="220"/>
      <c r="N2024" s="220"/>
      <c r="O2024" s="220"/>
      <c r="P2024" s="220"/>
      <c r="Q2024" s="220"/>
      <c r="R2024" s="220"/>
      <c r="S2024" s="220"/>
      <c r="T2024" s="220"/>
      <c r="U2024" s="220"/>
      <c r="V2024" s="220"/>
      <c r="W2024" s="220"/>
      <c r="X2024" s="220"/>
      <c r="Y2024" s="220"/>
      <c r="Z2024" s="220"/>
      <c r="AA2024" s="220"/>
      <c r="AB2024" s="220"/>
      <c r="AC2024" s="220"/>
      <c r="AD2024" s="220"/>
    </row>
    <row r="2025" spans="1:30" ht="15" customHeight="1">
      <c r="A2025" s="109"/>
      <c r="B2025" s="109"/>
      <c r="C2025" s="398" t="s">
        <v>609</v>
      </c>
      <c r="D2025" s="266"/>
      <c r="E2025" s="266"/>
      <c r="F2025" s="267"/>
      <c r="G2025" s="220"/>
      <c r="H2025" s="220"/>
      <c r="I2025" s="220"/>
      <c r="J2025" s="220"/>
      <c r="K2025" s="220"/>
      <c r="L2025" s="220"/>
      <c r="M2025" s="220"/>
      <c r="N2025" s="220"/>
      <c r="O2025" s="220"/>
      <c r="P2025" s="220"/>
      <c r="Q2025" s="220"/>
      <c r="R2025" s="220"/>
      <c r="S2025" s="220"/>
      <c r="T2025" s="220"/>
      <c r="U2025" s="220"/>
      <c r="V2025" s="220"/>
      <c r="W2025" s="220"/>
      <c r="X2025" s="220"/>
      <c r="Y2025" s="220"/>
      <c r="Z2025" s="220"/>
      <c r="AA2025" s="220"/>
      <c r="AB2025" s="220"/>
      <c r="AC2025" s="220"/>
      <c r="AD2025" s="220"/>
    </row>
    <row r="2026" spans="1:30" ht="15" customHeight="1">
      <c r="A2026" s="109"/>
      <c r="B2026" s="109"/>
      <c r="C2026" s="398" t="s">
        <v>611</v>
      </c>
      <c r="D2026" s="266"/>
      <c r="E2026" s="266"/>
      <c r="F2026" s="267"/>
      <c r="G2026" s="220"/>
      <c r="H2026" s="220"/>
      <c r="I2026" s="220"/>
      <c r="J2026" s="220"/>
      <c r="K2026" s="220"/>
      <c r="L2026" s="220"/>
      <c r="M2026" s="220"/>
      <c r="N2026" s="220"/>
      <c r="O2026" s="220"/>
      <c r="P2026" s="220"/>
      <c r="Q2026" s="220"/>
      <c r="R2026" s="220"/>
      <c r="S2026" s="220"/>
      <c r="T2026" s="220"/>
      <c r="U2026" s="220"/>
      <c r="V2026" s="220"/>
      <c r="W2026" s="220"/>
      <c r="X2026" s="220"/>
      <c r="Y2026" s="220"/>
      <c r="Z2026" s="220"/>
      <c r="AA2026" s="220"/>
      <c r="AB2026" s="220"/>
      <c r="AC2026" s="220"/>
      <c r="AD2026" s="220"/>
    </row>
    <row r="2027" spans="1:30" ht="15" customHeight="1">
      <c r="A2027" s="109"/>
      <c r="B2027" s="109"/>
      <c r="C2027" s="398" t="s">
        <v>613</v>
      </c>
      <c r="D2027" s="266"/>
      <c r="E2027" s="266"/>
      <c r="F2027" s="267"/>
      <c r="G2027" s="220"/>
      <c r="H2027" s="220"/>
      <c r="I2027" s="220"/>
      <c r="J2027" s="220"/>
      <c r="K2027" s="220"/>
      <c r="L2027" s="220"/>
      <c r="M2027" s="220"/>
      <c r="N2027" s="220"/>
      <c r="O2027" s="220"/>
      <c r="P2027" s="220"/>
      <c r="Q2027" s="220"/>
      <c r="R2027" s="220"/>
      <c r="S2027" s="220"/>
      <c r="T2027" s="220"/>
      <c r="U2027" s="220"/>
      <c r="V2027" s="220"/>
      <c r="W2027" s="220"/>
      <c r="X2027" s="220"/>
      <c r="Y2027" s="220"/>
      <c r="Z2027" s="220"/>
      <c r="AA2027" s="220"/>
      <c r="AB2027" s="220"/>
      <c r="AC2027" s="220"/>
      <c r="AD2027" s="220"/>
    </row>
    <row r="2028" spans="1:30" ht="15" customHeight="1">
      <c r="A2028" s="109"/>
      <c r="B2028" s="109"/>
      <c r="C2028" s="398" t="s">
        <v>615</v>
      </c>
      <c r="D2028" s="266"/>
      <c r="E2028" s="266"/>
      <c r="F2028" s="267"/>
      <c r="G2028" s="220"/>
      <c r="H2028" s="220"/>
      <c r="I2028" s="220"/>
      <c r="J2028" s="220"/>
      <c r="K2028" s="220"/>
      <c r="L2028" s="220"/>
      <c r="M2028" s="220"/>
      <c r="N2028" s="220"/>
      <c r="O2028" s="220"/>
      <c r="P2028" s="220"/>
      <c r="Q2028" s="220"/>
      <c r="R2028" s="220"/>
      <c r="S2028" s="220"/>
      <c r="T2028" s="220"/>
      <c r="U2028" s="220"/>
      <c r="V2028" s="220"/>
      <c r="W2028" s="220"/>
      <c r="X2028" s="220"/>
      <c r="Y2028" s="220"/>
      <c r="Z2028" s="220"/>
      <c r="AA2028" s="220"/>
      <c r="AB2028" s="220"/>
      <c r="AC2028" s="220"/>
      <c r="AD2028" s="220"/>
    </row>
    <row r="2029" spans="1:30" ht="15" customHeight="1">
      <c r="A2029" s="109"/>
      <c r="B2029" s="109"/>
      <c r="C2029" s="398" t="s">
        <v>619</v>
      </c>
      <c r="D2029" s="266"/>
      <c r="E2029" s="266"/>
      <c r="F2029" s="267"/>
      <c r="G2029" s="220"/>
      <c r="H2029" s="220"/>
      <c r="I2029" s="220"/>
      <c r="J2029" s="220"/>
      <c r="K2029" s="220"/>
      <c r="L2029" s="220"/>
      <c r="M2029" s="220"/>
      <c r="N2029" s="220"/>
      <c r="O2029" s="220"/>
      <c r="P2029" s="220"/>
      <c r="Q2029" s="220"/>
      <c r="R2029" s="220"/>
      <c r="S2029" s="220"/>
      <c r="T2029" s="220"/>
      <c r="U2029" s="220"/>
      <c r="V2029" s="220"/>
      <c r="W2029" s="220"/>
      <c r="X2029" s="220"/>
      <c r="Y2029" s="220"/>
      <c r="Z2029" s="220"/>
      <c r="AA2029" s="220"/>
      <c r="AB2029" s="220"/>
      <c r="AC2029" s="220"/>
      <c r="AD2029" s="220"/>
    </row>
    <row r="2030" spans="1:30" ht="15" customHeight="1">
      <c r="A2030" s="87"/>
      <c r="B2030" s="87"/>
      <c r="C2030" s="369" t="s">
        <v>621</v>
      </c>
      <c r="D2030" s="266"/>
      <c r="E2030" s="266"/>
      <c r="F2030" s="267"/>
      <c r="G2030" s="220"/>
      <c r="H2030" s="220"/>
      <c r="I2030" s="220"/>
      <c r="J2030" s="220"/>
      <c r="K2030" s="220"/>
      <c r="L2030" s="220"/>
      <c r="M2030" s="220"/>
      <c r="N2030" s="220"/>
      <c r="O2030" s="220"/>
      <c r="P2030" s="220"/>
      <c r="Q2030" s="220"/>
      <c r="R2030" s="220"/>
      <c r="S2030" s="220"/>
      <c r="T2030" s="220"/>
      <c r="U2030" s="220"/>
      <c r="V2030" s="220"/>
      <c r="W2030" s="220"/>
      <c r="X2030" s="220"/>
      <c r="Y2030" s="220"/>
      <c r="Z2030" s="220"/>
      <c r="AA2030" s="220"/>
      <c r="AB2030" s="220"/>
      <c r="AC2030" s="220"/>
      <c r="AD2030" s="220"/>
    </row>
    <row r="2031" spans="1:30" ht="15" customHeight="1">
      <c r="A2031" s="87"/>
      <c r="B2031" s="87"/>
      <c r="C2031" s="369" t="s">
        <v>623</v>
      </c>
      <c r="D2031" s="266"/>
      <c r="E2031" s="266"/>
      <c r="F2031" s="267"/>
      <c r="G2031" s="220"/>
      <c r="H2031" s="220"/>
      <c r="I2031" s="220"/>
      <c r="J2031" s="220"/>
      <c r="K2031" s="220"/>
      <c r="L2031" s="220"/>
      <c r="M2031" s="220"/>
      <c r="N2031" s="220"/>
      <c r="O2031" s="220"/>
      <c r="P2031" s="220"/>
      <c r="Q2031" s="220"/>
      <c r="R2031" s="220"/>
      <c r="S2031" s="220"/>
      <c r="T2031" s="220"/>
      <c r="U2031" s="220"/>
      <c r="V2031" s="220"/>
      <c r="W2031" s="220"/>
      <c r="X2031" s="220"/>
      <c r="Y2031" s="220"/>
      <c r="Z2031" s="220"/>
      <c r="AA2031" s="220"/>
      <c r="AB2031" s="220"/>
      <c r="AC2031" s="220"/>
      <c r="AD2031" s="220"/>
    </row>
    <row r="2032" spans="1:30" ht="15" customHeight="1">
      <c r="A2032" s="87"/>
      <c r="B2032" s="87"/>
      <c r="C2032" s="369" t="s">
        <v>625</v>
      </c>
      <c r="D2032" s="266"/>
      <c r="E2032" s="266"/>
      <c r="F2032" s="267"/>
      <c r="G2032" s="220"/>
      <c r="H2032" s="220"/>
      <c r="I2032" s="220"/>
      <c r="J2032" s="220"/>
      <c r="K2032" s="220"/>
      <c r="L2032" s="220"/>
      <c r="M2032" s="220"/>
      <c r="N2032" s="220"/>
      <c r="O2032" s="220"/>
      <c r="P2032" s="220"/>
      <c r="Q2032" s="220"/>
      <c r="R2032" s="220"/>
      <c r="S2032" s="220"/>
      <c r="T2032" s="220"/>
      <c r="U2032" s="220"/>
      <c r="V2032" s="220"/>
      <c r="W2032" s="220"/>
      <c r="X2032" s="220"/>
      <c r="Y2032" s="220"/>
      <c r="Z2032" s="220"/>
      <c r="AA2032" s="220"/>
      <c r="AB2032" s="220"/>
      <c r="AC2032" s="220"/>
      <c r="AD2032" s="220"/>
    </row>
    <row r="2033" spans="1:30" ht="15" customHeight="1">
      <c r="A2033" s="87"/>
      <c r="B2033" s="87"/>
      <c r="C2033" s="369" t="s">
        <v>627</v>
      </c>
      <c r="D2033" s="266"/>
      <c r="E2033" s="266"/>
      <c r="F2033" s="267"/>
      <c r="G2033" s="220"/>
      <c r="H2033" s="220"/>
      <c r="I2033" s="220"/>
      <c r="J2033" s="220"/>
      <c r="K2033" s="220"/>
      <c r="L2033" s="220"/>
      <c r="M2033" s="220"/>
      <c r="N2033" s="220"/>
      <c r="O2033" s="220"/>
      <c r="P2033" s="220"/>
      <c r="Q2033" s="220"/>
      <c r="R2033" s="220"/>
      <c r="S2033" s="220"/>
      <c r="T2033" s="220"/>
      <c r="U2033" s="220"/>
      <c r="V2033" s="220"/>
      <c r="W2033" s="220"/>
      <c r="X2033" s="220"/>
      <c r="Y2033" s="220"/>
      <c r="Z2033" s="220"/>
      <c r="AA2033" s="220"/>
      <c r="AB2033" s="220"/>
      <c r="AC2033" s="220"/>
      <c r="AD2033" s="220"/>
    </row>
    <row r="2034" spans="1:30" ht="15" customHeight="1">
      <c r="A2034" s="87"/>
      <c r="B2034" s="87"/>
      <c r="C2034" s="369" t="s">
        <v>629</v>
      </c>
      <c r="D2034" s="266"/>
      <c r="E2034" s="266"/>
      <c r="F2034" s="267"/>
      <c r="G2034" s="220"/>
      <c r="H2034" s="220"/>
      <c r="I2034" s="220"/>
      <c r="J2034" s="220"/>
      <c r="K2034" s="220"/>
      <c r="L2034" s="220"/>
      <c r="M2034" s="220"/>
      <c r="N2034" s="220"/>
      <c r="O2034" s="220"/>
      <c r="P2034" s="220"/>
      <c r="Q2034" s="220"/>
      <c r="R2034" s="220"/>
      <c r="S2034" s="220"/>
      <c r="T2034" s="220"/>
      <c r="U2034" s="220"/>
      <c r="V2034" s="220"/>
      <c r="W2034" s="220"/>
      <c r="X2034" s="220"/>
      <c r="Y2034" s="220"/>
      <c r="Z2034" s="220"/>
      <c r="AA2034" s="220"/>
      <c r="AB2034" s="220"/>
      <c r="AC2034" s="220"/>
      <c r="AD2034" s="220"/>
    </row>
    <row r="2035" spans="1:30" ht="15" customHeight="1">
      <c r="A2035" s="87"/>
      <c r="B2035" s="87"/>
      <c r="C2035" s="369" t="s">
        <v>631</v>
      </c>
      <c r="D2035" s="266"/>
      <c r="E2035" s="266"/>
      <c r="F2035" s="267"/>
      <c r="G2035" s="220"/>
      <c r="H2035" s="220"/>
      <c r="I2035" s="220"/>
      <c r="J2035" s="220"/>
      <c r="K2035" s="220"/>
      <c r="L2035" s="220"/>
      <c r="M2035" s="220"/>
      <c r="N2035" s="220"/>
      <c r="O2035" s="220"/>
      <c r="P2035" s="220"/>
      <c r="Q2035" s="220"/>
      <c r="R2035" s="220"/>
      <c r="S2035" s="220"/>
      <c r="T2035" s="220"/>
      <c r="U2035" s="220"/>
      <c r="V2035" s="220"/>
      <c r="W2035" s="220"/>
      <c r="X2035" s="220"/>
      <c r="Y2035" s="220"/>
      <c r="Z2035" s="220"/>
      <c r="AA2035" s="220"/>
      <c r="AB2035" s="220"/>
      <c r="AC2035" s="220"/>
      <c r="AD2035" s="220"/>
    </row>
    <row r="2036" spans="1:30" ht="15" customHeight="1">
      <c r="A2036" s="109"/>
      <c r="B2036" s="109"/>
      <c r="C2036" s="398" t="s">
        <v>632</v>
      </c>
      <c r="D2036" s="266"/>
      <c r="E2036" s="266"/>
      <c r="F2036" s="267"/>
      <c r="G2036" s="220"/>
      <c r="H2036" s="220"/>
      <c r="I2036" s="220"/>
      <c r="J2036" s="220"/>
      <c r="K2036" s="220"/>
      <c r="L2036" s="220"/>
      <c r="M2036" s="220"/>
      <c r="N2036" s="220"/>
      <c r="O2036" s="220"/>
      <c r="P2036" s="220"/>
      <c r="Q2036" s="220"/>
      <c r="R2036" s="220"/>
      <c r="S2036" s="220"/>
      <c r="T2036" s="220"/>
      <c r="U2036" s="220"/>
      <c r="V2036" s="220"/>
      <c r="W2036" s="220"/>
      <c r="X2036" s="220"/>
      <c r="Y2036" s="220"/>
      <c r="Z2036" s="220"/>
      <c r="AA2036" s="220"/>
      <c r="AB2036" s="220"/>
      <c r="AC2036" s="220"/>
      <c r="AD2036" s="220"/>
    </row>
    <row r="2037" spans="1:30" ht="15" customHeight="1">
      <c r="A2037" s="87"/>
      <c r="B2037" s="87"/>
      <c r="C2037" s="369" t="s">
        <v>634</v>
      </c>
      <c r="D2037" s="266"/>
      <c r="E2037" s="266"/>
      <c r="F2037" s="267"/>
      <c r="G2037" s="220"/>
      <c r="H2037" s="220"/>
      <c r="I2037" s="220"/>
      <c r="J2037" s="220"/>
      <c r="K2037" s="220"/>
      <c r="L2037" s="220"/>
      <c r="M2037" s="220"/>
      <c r="N2037" s="220"/>
      <c r="O2037" s="220"/>
      <c r="P2037" s="220"/>
      <c r="Q2037" s="220"/>
      <c r="R2037" s="220"/>
      <c r="S2037" s="220"/>
      <c r="T2037" s="220"/>
      <c r="U2037" s="220"/>
      <c r="V2037" s="220"/>
      <c r="W2037" s="220"/>
      <c r="X2037" s="220"/>
      <c r="Y2037" s="220"/>
      <c r="Z2037" s="220"/>
      <c r="AA2037" s="220"/>
      <c r="AB2037" s="220"/>
      <c r="AC2037" s="220"/>
      <c r="AD2037" s="220"/>
    </row>
    <row r="2038" spans="1:30" ht="15" customHeight="1">
      <c r="A2038" s="87"/>
      <c r="B2038" s="87"/>
      <c r="C2038" s="369" t="s">
        <v>636</v>
      </c>
      <c r="D2038" s="266"/>
      <c r="E2038" s="266"/>
      <c r="F2038" s="267"/>
      <c r="G2038" s="220"/>
      <c r="H2038" s="220"/>
      <c r="I2038" s="220"/>
      <c r="J2038" s="220"/>
      <c r="K2038" s="220"/>
      <c r="L2038" s="220"/>
      <c r="M2038" s="220"/>
      <c r="N2038" s="220"/>
      <c r="O2038" s="220"/>
      <c r="P2038" s="220"/>
      <c r="Q2038" s="220"/>
      <c r="R2038" s="220"/>
      <c r="S2038" s="220"/>
      <c r="T2038" s="220"/>
      <c r="U2038" s="220"/>
      <c r="V2038" s="220"/>
      <c r="W2038" s="220"/>
      <c r="X2038" s="220"/>
      <c r="Y2038" s="220"/>
      <c r="Z2038" s="220"/>
      <c r="AA2038" s="220"/>
      <c r="AB2038" s="220"/>
      <c r="AC2038" s="220"/>
      <c r="AD2038" s="220"/>
    </row>
    <row r="2039" spans="1:30" ht="15" customHeight="1">
      <c r="A2039" s="87"/>
      <c r="B2039" s="87"/>
      <c r="C2039" s="369" t="s">
        <v>638</v>
      </c>
      <c r="D2039" s="266"/>
      <c r="E2039" s="266"/>
      <c r="F2039" s="267"/>
      <c r="G2039" s="220"/>
      <c r="H2039" s="220"/>
      <c r="I2039" s="220"/>
      <c r="J2039" s="220"/>
      <c r="K2039" s="220"/>
      <c r="L2039" s="220"/>
      <c r="M2039" s="220"/>
      <c r="N2039" s="220"/>
      <c r="O2039" s="220"/>
      <c r="P2039" s="220"/>
      <c r="Q2039" s="220"/>
      <c r="R2039" s="220"/>
      <c r="S2039" s="220"/>
      <c r="T2039" s="220"/>
      <c r="U2039" s="220"/>
      <c r="V2039" s="220"/>
      <c r="W2039" s="220"/>
      <c r="X2039" s="220"/>
      <c r="Y2039" s="220"/>
      <c r="Z2039" s="220"/>
      <c r="AA2039" s="220"/>
      <c r="AB2039" s="220"/>
      <c r="AC2039" s="220"/>
      <c r="AD2039" s="220"/>
    </row>
    <row r="2040" spans="1:30" ht="15" customHeight="1">
      <c r="A2040" s="87"/>
      <c r="B2040" s="87"/>
      <c r="C2040" s="369" t="s">
        <v>640</v>
      </c>
      <c r="D2040" s="266"/>
      <c r="E2040" s="266"/>
      <c r="F2040" s="267"/>
      <c r="G2040" s="220"/>
      <c r="H2040" s="220"/>
      <c r="I2040" s="220"/>
      <c r="J2040" s="220"/>
      <c r="K2040" s="220"/>
      <c r="L2040" s="220"/>
      <c r="M2040" s="220"/>
      <c r="N2040" s="220"/>
      <c r="O2040" s="220"/>
      <c r="P2040" s="220"/>
      <c r="Q2040" s="220"/>
      <c r="R2040" s="220"/>
      <c r="S2040" s="220"/>
      <c r="T2040" s="220"/>
      <c r="U2040" s="220"/>
      <c r="V2040" s="220"/>
      <c r="W2040" s="220"/>
      <c r="X2040" s="220"/>
      <c r="Y2040" s="220"/>
      <c r="Z2040" s="220"/>
      <c r="AA2040" s="220"/>
      <c r="AB2040" s="220"/>
      <c r="AC2040" s="220"/>
      <c r="AD2040" s="220"/>
    </row>
    <row r="2041" spans="1:30" ht="15" customHeight="1">
      <c r="A2041" s="87"/>
      <c r="B2041" s="87"/>
      <c r="C2041" s="369" t="s">
        <v>642</v>
      </c>
      <c r="D2041" s="266"/>
      <c r="E2041" s="266"/>
      <c r="F2041" s="267"/>
      <c r="G2041" s="220"/>
      <c r="H2041" s="220"/>
      <c r="I2041" s="220"/>
      <c r="J2041" s="220"/>
      <c r="K2041" s="220"/>
      <c r="L2041" s="220"/>
      <c r="M2041" s="220"/>
      <c r="N2041" s="220"/>
      <c r="O2041" s="220"/>
      <c r="P2041" s="220"/>
      <c r="Q2041" s="220"/>
      <c r="R2041" s="220"/>
      <c r="S2041" s="220"/>
      <c r="T2041" s="220"/>
      <c r="U2041" s="220"/>
      <c r="V2041" s="220"/>
      <c r="W2041" s="220"/>
      <c r="X2041" s="220"/>
      <c r="Y2041" s="220"/>
      <c r="Z2041" s="220"/>
      <c r="AA2041" s="220"/>
      <c r="AB2041" s="220"/>
      <c r="AC2041" s="220"/>
      <c r="AD2041" s="220"/>
    </row>
    <row r="2042" spans="1:30" ht="15" customHeight="1">
      <c r="A2042" s="87"/>
      <c r="B2042" s="87"/>
      <c r="C2042" s="369" t="s">
        <v>644</v>
      </c>
      <c r="D2042" s="266"/>
      <c r="E2042" s="266"/>
      <c r="F2042" s="267"/>
      <c r="G2042" s="220"/>
      <c r="H2042" s="220"/>
      <c r="I2042" s="220"/>
      <c r="J2042" s="220"/>
      <c r="K2042" s="220"/>
      <c r="L2042" s="220"/>
      <c r="M2042" s="220"/>
      <c r="N2042" s="220"/>
      <c r="O2042" s="220"/>
      <c r="P2042" s="220"/>
      <c r="Q2042" s="220"/>
      <c r="R2042" s="220"/>
      <c r="S2042" s="220"/>
      <c r="T2042" s="220"/>
      <c r="U2042" s="220"/>
      <c r="V2042" s="220"/>
      <c r="W2042" s="220"/>
      <c r="X2042" s="220"/>
      <c r="Y2042" s="220"/>
      <c r="Z2042" s="220"/>
      <c r="AA2042" s="220"/>
      <c r="AB2042" s="220"/>
      <c r="AC2042" s="220"/>
      <c r="AD2042" s="220"/>
    </row>
    <row r="2043" spans="1:30" ht="15" customHeight="1">
      <c r="A2043" s="87"/>
      <c r="B2043" s="87"/>
      <c r="C2043" s="369" t="s">
        <v>646</v>
      </c>
      <c r="D2043" s="266"/>
      <c r="E2043" s="266"/>
      <c r="F2043" s="267"/>
      <c r="G2043" s="220"/>
      <c r="H2043" s="220"/>
      <c r="I2043" s="220"/>
      <c r="J2043" s="220"/>
      <c r="K2043" s="220"/>
      <c r="L2043" s="220"/>
      <c r="M2043" s="220"/>
      <c r="N2043" s="220"/>
      <c r="O2043" s="220"/>
      <c r="P2043" s="220"/>
      <c r="Q2043" s="220"/>
      <c r="R2043" s="220"/>
      <c r="S2043" s="220"/>
      <c r="T2043" s="220"/>
      <c r="U2043" s="220"/>
      <c r="V2043" s="220"/>
      <c r="W2043" s="220"/>
      <c r="X2043" s="220"/>
      <c r="Y2043" s="220"/>
      <c r="Z2043" s="220"/>
      <c r="AA2043" s="220"/>
      <c r="AB2043" s="220"/>
      <c r="AC2043" s="220"/>
      <c r="AD2043" s="220"/>
    </row>
    <row r="2044" spans="1:30" ht="15" customHeight="1">
      <c r="A2044" s="87"/>
      <c r="B2044" s="87"/>
      <c r="C2044" s="369" t="s">
        <v>648</v>
      </c>
      <c r="D2044" s="266"/>
      <c r="E2044" s="266"/>
      <c r="F2044" s="267"/>
      <c r="G2044" s="220"/>
      <c r="H2044" s="220"/>
      <c r="I2044" s="220"/>
      <c r="J2044" s="220"/>
      <c r="K2044" s="220"/>
      <c r="L2044" s="220"/>
      <c r="M2044" s="220"/>
      <c r="N2044" s="220"/>
      <c r="O2044" s="220"/>
      <c r="P2044" s="220"/>
      <c r="Q2044" s="220"/>
      <c r="R2044" s="220"/>
      <c r="S2044" s="220"/>
      <c r="T2044" s="220"/>
      <c r="U2044" s="220"/>
      <c r="V2044" s="220"/>
      <c r="W2044" s="220"/>
      <c r="X2044" s="220"/>
      <c r="Y2044" s="220"/>
      <c r="Z2044" s="220"/>
      <c r="AA2044" s="220"/>
      <c r="AB2044" s="220"/>
      <c r="AC2044" s="220"/>
      <c r="AD2044" s="220"/>
    </row>
    <row r="2045" spans="1:30" ht="15" customHeight="1">
      <c r="A2045" s="109"/>
      <c r="B2045" s="109"/>
      <c r="C2045" s="398" t="s">
        <v>649</v>
      </c>
      <c r="D2045" s="266"/>
      <c r="E2045" s="266"/>
      <c r="F2045" s="267"/>
      <c r="G2045" s="220"/>
      <c r="H2045" s="220"/>
      <c r="I2045" s="220"/>
      <c r="J2045" s="220"/>
      <c r="K2045" s="220"/>
      <c r="L2045" s="220"/>
      <c r="M2045" s="220"/>
      <c r="N2045" s="220"/>
      <c r="O2045" s="220"/>
      <c r="P2045" s="220"/>
      <c r="Q2045" s="220"/>
      <c r="R2045" s="220"/>
      <c r="S2045" s="220"/>
      <c r="T2045" s="220"/>
      <c r="U2045" s="220"/>
      <c r="V2045" s="220"/>
      <c r="W2045" s="220"/>
      <c r="X2045" s="220"/>
      <c r="Y2045" s="220"/>
      <c r="Z2045" s="220"/>
      <c r="AA2045" s="220"/>
      <c r="AB2045" s="220"/>
      <c r="AC2045" s="220"/>
      <c r="AD2045" s="220"/>
    </row>
    <row r="2046" spans="1:30" ht="15" customHeight="1">
      <c r="A2046" s="109"/>
      <c r="B2046" s="109"/>
      <c r="C2046" s="398" t="s">
        <v>651</v>
      </c>
      <c r="D2046" s="266"/>
      <c r="E2046" s="266"/>
      <c r="F2046" s="267"/>
      <c r="G2046" s="220"/>
      <c r="H2046" s="220"/>
      <c r="I2046" s="220"/>
      <c r="J2046" s="220"/>
      <c r="K2046" s="220"/>
      <c r="L2046" s="220"/>
      <c r="M2046" s="220"/>
      <c r="N2046" s="220"/>
      <c r="O2046" s="220"/>
      <c r="P2046" s="220"/>
      <c r="Q2046" s="220"/>
      <c r="R2046" s="220"/>
      <c r="S2046" s="220"/>
      <c r="T2046" s="220"/>
      <c r="U2046" s="220"/>
      <c r="V2046" s="220"/>
      <c r="W2046" s="220"/>
      <c r="X2046" s="220"/>
      <c r="Y2046" s="220"/>
      <c r="Z2046" s="220"/>
      <c r="AA2046" s="220"/>
      <c r="AB2046" s="220"/>
      <c r="AC2046" s="220"/>
      <c r="AD2046" s="220"/>
    </row>
    <row r="2047" spans="1:30" ht="15" customHeight="1">
      <c r="A2047" s="109"/>
      <c r="B2047" s="109"/>
      <c r="C2047" s="398" t="s">
        <v>653</v>
      </c>
      <c r="D2047" s="266"/>
      <c r="E2047" s="266"/>
      <c r="F2047" s="267"/>
      <c r="G2047" s="220"/>
      <c r="H2047" s="220"/>
      <c r="I2047" s="220"/>
      <c r="J2047" s="220"/>
      <c r="K2047" s="220"/>
      <c r="L2047" s="220"/>
      <c r="M2047" s="220"/>
      <c r="N2047" s="220"/>
      <c r="O2047" s="220"/>
      <c r="P2047" s="220"/>
      <c r="Q2047" s="220"/>
      <c r="R2047" s="220"/>
      <c r="S2047" s="220"/>
      <c r="T2047" s="220"/>
      <c r="U2047" s="220"/>
      <c r="V2047" s="220"/>
      <c r="W2047" s="220"/>
      <c r="X2047" s="220"/>
      <c r="Y2047" s="220"/>
      <c r="Z2047" s="220"/>
      <c r="AA2047" s="220"/>
      <c r="AB2047" s="220"/>
      <c r="AC2047" s="220"/>
      <c r="AD2047" s="220"/>
    </row>
    <row r="2048" spans="1:30" ht="15" customHeight="1">
      <c r="A2048" s="109"/>
      <c r="B2048" s="109"/>
      <c r="C2048" s="398" t="s">
        <v>655</v>
      </c>
      <c r="D2048" s="266"/>
      <c r="E2048" s="266"/>
      <c r="F2048" s="267"/>
      <c r="G2048" s="220"/>
      <c r="H2048" s="220"/>
      <c r="I2048" s="220"/>
      <c r="J2048" s="220"/>
      <c r="K2048" s="220"/>
      <c r="L2048" s="220"/>
      <c r="M2048" s="220"/>
      <c r="N2048" s="220"/>
      <c r="O2048" s="220"/>
      <c r="P2048" s="220"/>
      <c r="Q2048" s="220"/>
      <c r="R2048" s="220"/>
      <c r="S2048" s="220"/>
      <c r="T2048" s="220"/>
      <c r="U2048" s="220"/>
      <c r="V2048" s="220"/>
      <c r="W2048" s="220"/>
      <c r="X2048" s="220"/>
      <c r="Y2048" s="220"/>
      <c r="Z2048" s="220"/>
      <c r="AA2048" s="220"/>
      <c r="AB2048" s="220"/>
      <c r="AC2048" s="220"/>
      <c r="AD2048" s="220"/>
    </row>
    <row r="2049" spans="1:30" ht="15" customHeight="1">
      <c r="A2049" s="111"/>
      <c r="B2049" s="111"/>
      <c r="C2049" s="369" t="s">
        <v>657</v>
      </c>
      <c r="D2049" s="266"/>
      <c r="E2049" s="266"/>
      <c r="F2049" s="267"/>
      <c r="G2049" s="220"/>
      <c r="H2049" s="220"/>
      <c r="I2049" s="220"/>
      <c r="J2049" s="220"/>
      <c r="K2049" s="220"/>
      <c r="L2049" s="220"/>
      <c r="M2049" s="220"/>
      <c r="N2049" s="220"/>
      <c r="O2049" s="220"/>
      <c r="P2049" s="220"/>
      <c r="Q2049" s="220"/>
      <c r="R2049" s="220"/>
      <c r="S2049" s="220"/>
      <c r="T2049" s="220"/>
      <c r="U2049" s="220"/>
      <c r="V2049" s="220"/>
      <c r="W2049" s="220"/>
      <c r="X2049" s="220"/>
      <c r="Y2049" s="220"/>
      <c r="Z2049" s="220"/>
      <c r="AA2049" s="220"/>
      <c r="AB2049" s="220"/>
      <c r="AC2049" s="220"/>
      <c r="AD2049" s="220"/>
    </row>
    <row r="2050" spans="1:30" ht="15" customHeight="1">
      <c r="A2050" s="111"/>
      <c r="B2050" s="111"/>
      <c r="C2050" s="369" t="s">
        <v>659</v>
      </c>
      <c r="D2050" s="266"/>
      <c r="E2050" s="266"/>
      <c r="F2050" s="267"/>
      <c r="G2050" s="220"/>
      <c r="H2050" s="220"/>
      <c r="I2050" s="220"/>
      <c r="J2050" s="220"/>
      <c r="K2050" s="220"/>
      <c r="L2050" s="220"/>
      <c r="M2050" s="220"/>
      <c r="N2050" s="220"/>
      <c r="O2050" s="220"/>
      <c r="P2050" s="220"/>
      <c r="Q2050" s="220"/>
      <c r="R2050" s="220"/>
      <c r="S2050" s="220"/>
      <c r="T2050" s="220"/>
      <c r="U2050" s="220"/>
      <c r="V2050" s="220"/>
      <c r="W2050" s="220"/>
      <c r="X2050" s="220"/>
      <c r="Y2050" s="220"/>
      <c r="Z2050" s="220"/>
      <c r="AA2050" s="220"/>
      <c r="AB2050" s="220"/>
      <c r="AC2050" s="220"/>
      <c r="AD2050" s="220"/>
    </row>
    <row r="2051" spans="1:30" ht="15" customHeight="1">
      <c r="A2051" s="111"/>
      <c r="B2051" s="111"/>
      <c r="C2051" s="369" t="s">
        <v>661</v>
      </c>
      <c r="D2051" s="266"/>
      <c r="E2051" s="266"/>
      <c r="F2051" s="267"/>
      <c r="G2051" s="220"/>
      <c r="H2051" s="220"/>
      <c r="I2051" s="220"/>
      <c r="J2051" s="220"/>
      <c r="K2051" s="220"/>
      <c r="L2051" s="220"/>
      <c r="M2051" s="220"/>
      <c r="N2051" s="220"/>
      <c r="O2051" s="220"/>
      <c r="P2051" s="220"/>
      <c r="Q2051" s="220"/>
      <c r="R2051" s="220"/>
      <c r="S2051" s="220"/>
      <c r="T2051" s="220"/>
      <c r="U2051" s="220"/>
      <c r="V2051" s="220"/>
      <c r="W2051" s="220"/>
      <c r="X2051" s="220"/>
      <c r="Y2051" s="220"/>
      <c r="Z2051" s="220"/>
      <c r="AA2051" s="220"/>
      <c r="AB2051" s="220"/>
      <c r="AC2051" s="220"/>
      <c r="AD2051" s="220"/>
    </row>
    <row r="2052" spans="1:30" ht="15" customHeight="1">
      <c r="A2052" s="111"/>
      <c r="B2052" s="111"/>
      <c r="C2052" s="369" t="s">
        <v>663</v>
      </c>
      <c r="D2052" s="266"/>
      <c r="E2052" s="266"/>
      <c r="F2052" s="267"/>
      <c r="G2052" s="220"/>
      <c r="H2052" s="220"/>
      <c r="I2052" s="220"/>
      <c r="J2052" s="220"/>
      <c r="K2052" s="220"/>
      <c r="L2052" s="220"/>
      <c r="M2052" s="220"/>
      <c r="N2052" s="220"/>
      <c r="O2052" s="220"/>
      <c r="P2052" s="220"/>
      <c r="Q2052" s="220"/>
      <c r="R2052" s="220"/>
      <c r="S2052" s="220"/>
      <c r="T2052" s="220"/>
      <c r="U2052" s="220"/>
      <c r="V2052" s="220"/>
      <c r="W2052" s="220"/>
      <c r="X2052" s="220"/>
      <c r="Y2052" s="220"/>
      <c r="Z2052" s="220"/>
      <c r="AA2052" s="220"/>
      <c r="AB2052" s="220"/>
      <c r="AC2052" s="220"/>
      <c r="AD2052" s="220"/>
    </row>
    <row r="2053" spans="1:30" ht="15" customHeight="1">
      <c r="A2053" s="111"/>
      <c r="B2053" s="111"/>
      <c r="C2053" s="369" t="s">
        <v>665</v>
      </c>
      <c r="D2053" s="266"/>
      <c r="E2053" s="266"/>
      <c r="F2053" s="267"/>
      <c r="G2053" s="220"/>
      <c r="H2053" s="220"/>
      <c r="I2053" s="220"/>
      <c r="J2053" s="220"/>
      <c r="K2053" s="220"/>
      <c r="L2053" s="220"/>
      <c r="M2053" s="220"/>
      <c r="N2053" s="220"/>
      <c r="O2053" s="220"/>
      <c r="P2053" s="220"/>
      <c r="Q2053" s="220"/>
      <c r="R2053" s="220"/>
      <c r="S2053" s="220"/>
      <c r="T2053" s="220"/>
      <c r="U2053" s="220"/>
      <c r="V2053" s="220"/>
      <c r="W2053" s="220"/>
      <c r="X2053" s="220"/>
      <c r="Y2053" s="220"/>
      <c r="Z2053" s="220"/>
      <c r="AA2053" s="220"/>
      <c r="AB2053" s="220"/>
      <c r="AC2053" s="220"/>
      <c r="AD2053" s="220"/>
    </row>
    <row r="2054" spans="1:30" ht="15" customHeight="1">
      <c r="A2054" s="111"/>
      <c r="B2054" s="111"/>
      <c r="C2054" s="369" t="s">
        <v>852</v>
      </c>
      <c r="D2054" s="266"/>
      <c r="E2054" s="266"/>
      <c r="F2054" s="267"/>
      <c r="G2054" s="220"/>
      <c r="H2054" s="220"/>
      <c r="I2054" s="220"/>
      <c r="J2054" s="220"/>
      <c r="K2054" s="220"/>
      <c r="L2054" s="220"/>
      <c r="M2054" s="220"/>
      <c r="N2054" s="220"/>
      <c r="O2054" s="220"/>
      <c r="P2054" s="220"/>
      <c r="Q2054" s="220"/>
      <c r="R2054" s="220"/>
      <c r="S2054" s="220"/>
      <c r="T2054" s="220"/>
      <c r="U2054" s="220"/>
      <c r="V2054" s="220"/>
      <c r="W2054" s="220"/>
      <c r="X2054" s="220"/>
      <c r="Y2054" s="220"/>
      <c r="Z2054" s="220"/>
      <c r="AA2054" s="220"/>
      <c r="AB2054" s="220"/>
      <c r="AC2054" s="220"/>
      <c r="AD2054" s="220"/>
    </row>
    <row r="2055" spans="1:30" ht="15" customHeight="1">
      <c r="A2055" s="109"/>
      <c r="B2055" s="109"/>
      <c r="C2055" s="398" t="s">
        <v>668</v>
      </c>
      <c r="D2055" s="266"/>
      <c r="E2055" s="266"/>
      <c r="F2055" s="267"/>
      <c r="G2055" s="220"/>
      <c r="H2055" s="220"/>
      <c r="I2055" s="220"/>
      <c r="J2055" s="220"/>
      <c r="K2055" s="220"/>
      <c r="L2055" s="220"/>
      <c r="M2055" s="220"/>
      <c r="N2055" s="220"/>
      <c r="O2055" s="220"/>
      <c r="P2055" s="220"/>
      <c r="Q2055" s="220"/>
      <c r="R2055" s="220"/>
      <c r="S2055" s="220"/>
      <c r="T2055" s="220"/>
      <c r="U2055" s="220"/>
      <c r="V2055" s="220"/>
      <c r="W2055" s="220"/>
      <c r="X2055" s="220"/>
      <c r="Y2055" s="220"/>
      <c r="Z2055" s="220"/>
      <c r="AA2055" s="220"/>
      <c r="AB2055" s="220"/>
      <c r="AC2055" s="220"/>
      <c r="AD2055" s="220"/>
    </row>
    <row r="2056" spans="1:30" ht="15" customHeight="1">
      <c r="A2056" s="109"/>
      <c r="B2056" s="109"/>
      <c r="C2056" s="398" t="s">
        <v>670</v>
      </c>
      <c r="D2056" s="266"/>
      <c r="E2056" s="266"/>
      <c r="F2056" s="267"/>
      <c r="G2056" s="220"/>
      <c r="H2056" s="220"/>
      <c r="I2056" s="220"/>
      <c r="J2056" s="220"/>
      <c r="K2056" s="220"/>
      <c r="L2056" s="220"/>
      <c r="M2056" s="220"/>
      <c r="N2056" s="220"/>
      <c r="O2056" s="220"/>
      <c r="P2056" s="220"/>
      <c r="Q2056" s="220"/>
      <c r="R2056" s="220"/>
      <c r="S2056" s="220"/>
      <c r="T2056" s="220"/>
      <c r="U2056" s="220"/>
      <c r="V2056" s="220"/>
      <c r="W2056" s="220"/>
      <c r="X2056" s="220"/>
      <c r="Y2056" s="220"/>
      <c r="Z2056" s="220"/>
      <c r="AA2056" s="220"/>
      <c r="AB2056" s="220"/>
      <c r="AC2056" s="220"/>
      <c r="AD2056" s="220"/>
    </row>
    <row r="2057" spans="1:30" ht="15" customHeight="1">
      <c r="A2057" s="109"/>
      <c r="B2057" s="109"/>
      <c r="C2057" s="398" t="s">
        <v>672</v>
      </c>
      <c r="D2057" s="266"/>
      <c r="E2057" s="266"/>
      <c r="F2057" s="267"/>
      <c r="G2057" s="220"/>
      <c r="H2057" s="220"/>
      <c r="I2057" s="220"/>
      <c r="J2057" s="220"/>
      <c r="K2057" s="220"/>
      <c r="L2057" s="220"/>
      <c r="M2057" s="220"/>
      <c r="N2057" s="220"/>
      <c r="O2057" s="220"/>
      <c r="P2057" s="220"/>
      <c r="Q2057" s="220"/>
      <c r="R2057" s="220"/>
      <c r="S2057" s="220"/>
      <c r="T2057" s="220"/>
      <c r="U2057" s="220"/>
      <c r="V2057" s="220"/>
      <c r="W2057" s="220"/>
      <c r="X2057" s="220"/>
      <c r="Y2057" s="220"/>
      <c r="Z2057" s="220"/>
      <c r="AA2057" s="220"/>
      <c r="AB2057" s="220"/>
      <c r="AC2057" s="220"/>
      <c r="AD2057" s="220"/>
    </row>
    <row r="2058" spans="1:30" ht="15" customHeight="1">
      <c r="A2058" s="109"/>
      <c r="B2058" s="109"/>
      <c r="C2058" s="398" t="s">
        <v>676</v>
      </c>
      <c r="D2058" s="266"/>
      <c r="E2058" s="266"/>
      <c r="F2058" s="267"/>
      <c r="G2058" s="220"/>
      <c r="H2058" s="220"/>
      <c r="I2058" s="220"/>
      <c r="J2058" s="220"/>
      <c r="K2058" s="220"/>
      <c r="L2058" s="220"/>
      <c r="M2058" s="220"/>
      <c r="N2058" s="220"/>
      <c r="O2058" s="220"/>
      <c r="P2058" s="220"/>
      <c r="Q2058" s="220"/>
      <c r="R2058" s="220"/>
      <c r="S2058" s="220"/>
      <c r="T2058" s="220"/>
      <c r="U2058" s="220"/>
      <c r="V2058" s="220"/>
      <c r="W2058" s="220"/>
      <c r="X2058" s="220"/>
      <c r="Y2058" s="220"/>
      <c r="Z2058" s="220"/>
      <c r="AA2058" s="220"/>
      <c r="AB2058" s="220"/>
      <c r="AC2058" s="220"/>
      <c r="AD2058" s="220"/>
    </row>
    <row r="2059" spans="1:30" ht="15" customHeight="1">
      <c r="A2059" s="87"/>
      <c r="B2059" s="87"/>
      <c r="C2059" s="369" t="s">
        <v>678</v>
      </c>
      <c r="D2059" s="266"/>
      <c r="E2059" s="266"/>
      <c r="F2059" s="267"/>
      <c r="G2059" s="220"/>
      <c r="H2059" s="220"/>
      <c r="I2059" s="220"/>
      <c r="J2059" s="220"/>
      <c r="K2059" s="220"/>
      <c r="L2059" s="220"/>
      <c r="M2059" s="220"/>
      <c r="N2059" s="220"/>
      <c r="O2059" s="220"/>
      <c r="P2059" s="220"/>
      <c r="Q2059" s="220"/>
      <c r="R2059" s="220"/>
      <c r="S2059" s="220"/>
      <c r="T2059" s="220"/>
      <c r="U2059" s="220"/>
      <c r="V2059" s="220"/>
      <c r="W2059" s="220"/>
      <c r="X2059" s="220"/>
      <c r="Y2059" s="220"/>
      <c r="Z2059" s="220"/>
      <c r="AA2059" s="220"/>
      <c r="AB2059" s="220"/>
      <c r="AC2059" s="220"/>
      <c r="AD2059" s="220"/>
    </row>
    <row r="2060" spans="1:30" ht="15" customHeight="1">
      <c r="A2060" s="87"/>
      <c r="B2060" s="87"/>
      <c r="C2060" s="369" t="s">
        <v>680</v>
      </c>
      <c r="D2060" s="266"/>
      <c r="E2060" s="266"/>
      <c r="F2060" s="267"/>
      <c r="G2060" s="220"/>
      <c r="H2060" s="220"/>
      <c r="I2060" s="220"/>
      <c r="J2060" s="220"/>
      <c r="K2060" s="220"/>
      <c r="L2060" s="220"/>
      <c r="M2060" s="220"/>
      <c r="N2060" s="220"/>
      <c r="O2060" s="220"/>
      <c r="P2060" s="220"/>
      <c r="Q2060" s="220"/>
      <c r="R2060" s="220"/>
      <c r="S2060" s="220"/>
      <c r="T2060" s="220"/>
      <c r="U2060" s="220"/>
      <c r="V2060" s="220"/>
      <c r="W2060" s="220"/>
      <c r="X2060" s="220"/>
      <c r="Y2060" s="220"/>
      <c r="Z2060" s="220"/>
      <c r="AA2060" s="220"/>
      <c r="AB2060" s="220"/>
      <c r="AC2060" s="220"/>
      <c r="AD2060" s="220"/>
    </row>
    <row r="2061" spans="1:30" ht="15" customHeight="1">
      <c r="A2061" s="87"/>
      <c r="B2061" s="87"/>
      <c r="C2061" s="369" t="s">
        <v>682</v>
      </c>
      <c r="D2061" s="266"/>
      <c r="E2061" s="266"/>
      <c r="F2061" s="267"/>
      <c r="G2061" s="220"/>
      <c r="H2061" s="220"/>
      <c r="I2061" s="220"/>
      <c r="J2061" s="220"/>
      <c r="K2061" s="220"/>
      <c r="L2061" s="220"/>
      <c r="M2061" s="220"/>
      <c r="N2061" s="220"/>
      <c r="O2061" s="220"/>
      <c r="P2061" s="220"/>
      <c r="Q2061" s="220"/>
      <c r="R2061" s="220"/>
      <c r="S2061" s="220"/>
      <c r="T2061" s="220"/>
      <c r="U2061" s="220"/>
      <c r="V2061" s="220"/>
      <c r="W2061" s="220"/>
      <c r="X2061" s="220"/>
      <c r="Y2061" s="220"/>
      <c r="Z2061" s="220"/>
      <c r="AA2061" s="220"/>
      <c r="AB2061" s="220"/>
      <c r="AC2061" s="220"/>
      <c r="AD2061" s="220"/>
    </row>
    <row r="2062" spans="1:30" ht="15" customHeight="1">
      <c r="A2062" s="87"/>
      <c r="B2062" s="87"/>
      <c r="C2062" s="369" t="s">
        <v>684</v>
      </c>
      <c r="D2062" s="266"/>
      <c r="E2062" s="266"/>
      <c r="F2062" s="267"/>
      <c r="G2062" s="220"/>
      <c r="H2062" s="220"/>
      <c r="I2062" s="220"/>
      <c r="J2062" s="220"/>
      <c r="K2062" s="220"/>
      <c r="L2062" s="220"/>
      <c r="M2062" s="220"/>
      <c r="N2062" s="220"/>
      <c r="O2062" s="220"/>
      <c r="P2062" s="220"/>
      <c r="Q2062" s="220"/>
      <c r="R2062" s="220"/>
      <c r="S2062" s="220"/>
      <c r="T2062" s="220"/>
      <c r="U2062" s="220"/>
      <c r="V2062" s="220"/>
      <c r="W2062" s="220"/>
      <c r="X2062" s="220"/>
      <c r="Y2062" s="220"/>
      <c r="Z2062" s="220"/>
      <c r="AA2062" s="220"/>
      <c r="AB2062" s="220"/>
      <c r="AC2062" s="220"/>
      <c r="AD2062" s="220"/>
    </row>
    <row r="2063" spans="1:30" ht="15" customHeight="1">
      <c r="A2063" s="87"/>
      <c r="B2063" s="87"/>
      <c r="C2063" s="369" t="s">
        <v>686</v>
      </c>
      <c r="D2063" s="266"/>
      <c r="E2063" s="266"/>
      <c r="F2063" s="267"/>
      <c r="G2063" s="220"/>
      <c r="H2063" s="220"/>
      <c r="I2063" s="220"/>
      <c r="J2063" s="220"/>
      <c r="K2063" s="220"/>
      <c r="L2063" s="220"/>
      <c r="M2063" s="220"/>
      <c r="N2063" s="220"/>
      <c r="O2063" s="220"/>
      <c r="P2063" s="220"/>
      <c r="Q2063" s="220"/>
      <c r="R2063" s="220"/>
      <c r="S2063" s="220"/>
      <c r="T2063" s="220"/>
      <c r="U2063" s="220"/>
      <c r="V2063" s="220"/>
      <c r="W2063" s="220"/>
      <c r="X2063" s="220"/>
      <c r="Y2063" s="220"/>
      <c r="Z2063" s="220"/>
      <c r="AA2063" s="220"/>
      <c r="AB2063" s="220"/>
      <c r="AC2063" s="220"/>
      <c r="AD2063" s="220"/>
    </row>
    <row r="2064" spans="1:30" ht="15" customHeight="1">
      <c r="A2064" s="87"/>
      <c r="B2064" s="87"/>
      <c r="C2064" s="369" t="s">
        <v>688</v>
      </c>
      <c r="D2064" s="266"/>
      <c r="E2064" s="266"/>
      <c r="F2064" s="267"/>
      <c r="G2064" s="220"/>
      <c r="H2064" s="220"/>
      <c r="I2064" s="220"/>
      <c r="J2064" s="220"/>
      <c r="K2064" s="220"/>
      <c r="L2064" s="220"/>
      <c r="M2064" s="220"/>
      <c r="N2064" s="220"/>
      <c r="O2064" s="220"/>
      <c r="P2064" s="220"/>
      <c r="Q2064" s="220"/>
      <c r="R2064" s="220"/>
      <c r="S2064" s="220"/>
      <c r="T2064" s="220"/>
      <c r="U2064" s="220"/>
      <c r="V2064" s="220"/>
      <c r="W2064" s="220"/>
      <c r="X2064" s="220"/>
      <c r="Y2064" s="220"/>
      <c r="Z2064" s="220"/>
      <c r="AA2064" s="220"/>
      <c r="AB2064" s="220"/>
      <c r="AC2064" s="220"/>
      <c r="AD2064" s="220"/>
    </row>
    <row r="2065" spans="1:30" ht="15" customHeight="1">
      <c r="A2065" s="87"/>
      <c r="B2065" s="87"/>
      <c r="C2065" s="369" t="s">
        <v>690</v>
      </c>
      <c r="D2065" s="266"/>
      <c r="E2065" s="266"/>
      <c r="F2065" s="267"/>
      <c r="G2065" s="220"/>
      <c r="H2065" s="220"/>
      <c r="I2065" s="220"/>
      <c r="J2065" s="220"/>
      <c r="K2065" s="220"/>
      <c r="L2065" s="220"/>
      <c r="M2065" s="220"/>
      <c r="N2065" s="220"/>
      <c r="O2065" s="220"/>
      <c r="P2065" s="220"/>
      <c r="Q2065" s="220"/>
      <c r="R2065" s="220"/>
      <c r="S2065" s="220"/>
      <c r="T2065" s="220"/>
      <c r="U2065" s="220"/>
      <c r="V2065" s="220"/>
      <c r="W2065" s="220"/>
      <c r="X2065" s="220"/>
      <c r="Y2065" s="220"/>
      <c r="Z2065" s="220"/>
      <c r="AA2065" s="220"/>
      <c r="AB2065" s="220"/>
      <c r="AC2065" s="220"/>
      <c r="AD2065" s="220"/>
    </row>
    <row r="2066" spans="1:30" ht="15" customHeight="1">
      <c r="A2066" s="87"/>
      <c r="B2066" s="87"/>
      <c r="C2066" s="369" t="s">
        <v>692</v>
      </c>
      <c r="D2066" s="266"/>
      <c r="E2066" s="266"/>
      <c r="F2066" s="267"/>
      <c r="G2066" s="220"/>
      <c r="H2066" s="220"/>
      <c r="I2066" s="220"/>
      <c r="J2066" s="220"/>
      <c r="K2066" s="220"/>
      <c r="L2066" s="220"/>
      <c r="M2066" s="220"/>
      <c r="N2066" s="220"/>
      <c r="O2066" s="220"/>
      <c r="P2066" s="220"/>
      <c r="Q2066" s="220"/>
      <c r="R2066" s="220"/>
      <c r="S2066" s="220"/>
      <c r="T2066" s="220"/>
      <c r="U2066" s="220"/>
      <c r="V2066" s="220"/>
      <c r="W2066" s="220"/>
      <c r="X2066" s="220"/>
      <c r="Y2066" s="220"/>
      <c r="Z2066" s="220"/>
      <c r="AA2066" s="220"/>
      <c r="AB2066" s="220"/>
      <c r="AC2066" s="220"/>
      <c r="AD2066" s="220"/>
    </row>
    <row r="2067" spans="1:30" ht="15" customHeight="1">
      <c r="A2067" s="87"/>
      <c r="B2067" s="87"/>
      <c r="C2067" s="369" t="s">
        <v>694</v>
      </c>
      <c r="D2067" s="266"/>
      <c r="E2067" s="266"/>
      <c r="F2067" s="267"/>
      <c r="G2067" s="220"/>
      <c r="H2067" s="220"/>
      <c r="I2067" s="220"/>
      <c r="J2067" s="220"/>
      <c r="K2067" s="220"/>
      <c r="L2067" s="220"/>
      <c r="M2067" s="220"/>
      <c r="N2067" s="220"/>
      <c r="O2067" s="220"/>
      <c r="P2067" s="220"/>
      <c r="Q2067" s="220"/>
      <c r="R2067" s="220"/>
      <c r="S2067" s="220"/>
      <c r="T2067" s="220"/>
      <c r="U2067" s="220"/>
      <c r="V2067" s="220"/>
      <c r="W2067" s="220"/>
      <c r="X2067" s="220"/>
      <c r="Y2067" s="220"/>
      <c r="Z2067" s="220"/>
      <c r="AA2067" s="220"/>
      <c r="AB2067" s="220"/>
      <c r="AC2067" s="220"/>
      <c r="AD2067" s="220"/>
    </row>
    <row r="2068" spans="1:30" ht="15" customHeight="1">
      <c r="A2068" s="109"/>
      <c r="B2068" s="109"/>
      <c r="C2068" s="398" t="s">
        <v>695</v>
      </c>
      <c r="D2068" s="266"/>
      <c r="E2068" s="266"/>
      <c r="F2068" s="267"/>
      <c r="G2068" s="220"/>
      <c r="H2068" s="220"/>
      <c r="I2068" s="220"/>
      <c r="J2068" s="220"/>
      <c r="K2068" s="220"/>
      <c r="L2068" s="220"/>
      <c r="M2068" s="220"/>
      <c r="N2068" s="220"/>
      <c r="O2068" s="220"/>
      <c r="P2068" s="220"/>
      <c r="Q2068" s="220"/>
      <c r="R2068" s="220"/>
      <c r="S2068" s="220"/>
      <c r="T2068" s="220"/>
      <c r="U2068" s="220"/>
      <c r="V2068" s="220"/>
      <c r="W2068" s="220"/>
      <c r="X2068" s="220"/>
      <c r="Y2068" s="220"/>
      <c r="Z2068" s="220"/>
      <c r="AA2068" s="220"/>
      <c r="AB2068" s="220"/>
      <c r="AC2068" s="220"/>
      <c r="AD2068" s="220"/>
    </row>
    <row r="2069" spans="1:30" ht="15" customHeight="1">
      <c r="A2069" s="87"/>
      <c r="B2069" s="87"/>
      <c r="C2069" s="369" t="s">
        <v>697</v>
      </c>
      <c r="D2069" s="266"/>
      <c r="E2069" s="266"/>
      <c r="F2069" s="267"/>
      <c r="G2069" s="220"/>
      <c r="H2069" s="220"/>
      <c r="I2069" s="220"/>
      <c r="J2069" s="220"/>
      <c r="K2069" s="220"/>
      <c r="L2069" s="220"/>
      <c r="M2069" s="220"/>
      <c r="N2069" s="220"/>
      <c r="O2069" s="220"/>
      <c r="P2069" s="220"/>
      <c r="Q2069" s="220"/>
      <c r="R2069" s="220"/>
      <c r="S2069" s="220"/>
      <c r="T2069" s="220"/>
      <c r="U2069" s="220"/>
      <c r="V2069" s="220"/>
      <c r="W2069" s="220"/>
      <c r="X2069" s="220"/>
      <c r="Y2069" s="220"/>
      <c r="Z2069" s="220"/>
      <c r="AA2069" s="220"/>
      <c r="AB2069" s="220"/>
      <c r="AC2069" s="220"/>
      <c r="AD2069" s="220"/>
    </row>
    <row r="2070" spans="1:30" ht="15" customHeight="1">
      <c r="A2070" s="87"/>
      <c r="B2070" s="87"/>
      <c r="C2070" s="369" t="s">
        <v>699</v>
      </c>
      <c r="D2070" s="266"/>
      <c r="E2070" s="266"/>
      <c r="F2070" s="267"/>
      <c r="G2070" s="220"/>
      <c r="H2070" s="220"/>
      <c r="I2070" s="220"/>
      <c r="J2070" s="220"/>
      <c r="K2070" s="220"/>
      <c r="L2070" s="220"/>
      <c r="M2070" s="220"/>
      <c r="N2070" s="220"/>
      <c r="O2070" s="220"/>
      <c r="P2070" s="220"/>
      <c r="Q2070" s="220"/>
      <c r="R2070" s="220"/>
      <c r="S2070" s="220"/>
      <c r="T2070" s="220"/>
      <c r="U2070" s="220"/>
      <c r="V2070" s="220"/>
      <c r="W2070" s="220"/>
      <c r="X2070" s="220"/>
      <c r="Y2070" s="220"/>
      <c r="Z2070" s="220"/>
      <c r="AA2070" s="220"/>
      <c r="AB2070" s="220"/>
      <c r="AC2070" s="220"/>
      <c r="AD2070" s="220"/>
    </row>
    <row r="2071" spans="1:30" ht="15" customHeight="1">
      <c r="A2071" s="87"/>
      <c r="B2071" s="87"/>
      <c r="C2071" s="369" t="s">
        <v>701</v>
      </c>
      <c r="D2071" s="266"/>
      <c r="E2071" s="266"/>
      <c r="F2071" s="267"/>
      <c r="G2071" s="220"/>
      <c r="H2071" s="220"/>
      <c r="I2071" s="220"/>
      <c r="J2071" s="220"/>
      <c r="K2071" s="220"/>
      <c r="L2071" s="220"/>
      <c r="M2071" s="220"/>
      <c r="N2071" s="220"/>
      <c r="O2071" s="220"/>
      <c r="P2071" s="220"/>
      <c r="Q2071" s="220"/>
      <c r="R2071" s="220"/>
      <c r="S2071" s="220"/>
      <c r="T2071" s="220"/>
      <c r="U2071" s="220"/>
      <c r="V2071" s="220"/>
      <c r="W2071" s="220"/>
      <c r="X2071" s="220"/>
      <c r="Y2071" s="220"/>
      <c r="Z2071" s="220"/>
      <c r="AA2071" s="220"/>
      <c r="AB2071" s="220"/>
      <c r="AC2071" s="220"/>
      <c r="AD2071" s="220"/>
    </row>
    <row r="2072" spans="1:30" ht="15" customHeight="1">
      <c r="A2072" s="109"/>
      <c r="B2072" s="109"/>
      <c r="C2072" s="398" t="s">
        <v>702</v>
      </c>
      <c r="D2072" s="266"/>
      <c r="E2072" s="266"/>
      <c r="F2072" s="267"/>
      <c r="G2072" s="220"/>
      <c r="H2072" s="220"/>
      <c r="I2072" s="220"/>
      <c r="J2072" s="220"/>
      <c r="K2072" s="220"/>
      <c r="L2072" s="220"/>
      <c r="M2072" s="220"/>
      <c r="N2072" s="220"/>
      <c r="O2072" s="220"/>
      <c r="P2072" s="220"/>
      <c r="Q2072" s="220"/>
      <c r="R2072" s="220"/>
      <c r="S2072" s="220"/>
      <c r="T2072" s="220"/>
      <c r="U2072" s="220"/>
      <c r="V2072" s="220"/>
      <c r="W2072" s="220"/>
      <c r="X2072" s="220"/>
      <c r="Y2072" s="220"/>
      <c r="Z2072" s="220"/>
      <c r="AA2072" s="220"/>
      <c r="AB2072" s="220"/>
      <c r="AC2072" s="220"/>
      <c r="AD2072" s="220"/>
    </row>
    <row r="2073" spans="1:30" ht="15" customHeight="1">
      <c r="A2073" s="109"/>
      <c r="B2073" s="109"/>
      <c r="C2073" s="398" t="s">
        <v>704</v>
      </c>
      <c r="D2073" s="266"/>
      <c r="E2073" s="266"/>
      <c r="F2073" s="267"/>
      <c r="G2073" s="220"/>
      <c r="H2073" s="220"/>
      <c r="I2073" s="220"/>
      <c r="J2073" s="220"/>
      <c r="K2073" s="220"/>
      <c r="L2073" s="220"/>
      <c r="M2073" s="220"/>
      <c r="N2073" s="220"/>
      <c r="O2073" s="220"/>
      <c r="P2073" s="220"/>
      <c r="Q2073" s="220"/>
      <c r="R2073" s="220"/>
      <c r="S2073" s="220"/>
      <c r="T2073" s="220"/>
      <c r="U2073" s="220"/>
      <c r="V2073" s="220"/>
      <c r="W2073" s="220"/>
      <c r="X2073" s="220"/>
      <c r="Y2073" s="220"/>
      <c r="Z2073" s="220"/>
      <c r="AA2073" s="220"/>
      <c r="AB2073" s="220"/>
      <c r="AC2073" s="220"/>
      <c r="AD2073" s="220"/>
    </row>
    <row r="2074" spans="1:30" ht="15" customHeight="1">
      <c r="A2074" s="109"/>
      <c r="B2074" s="109"/>
      <c r="C2074" s="398" t="s">
        <v>706</v>
      </c>
      <c r="D2074" s="266"/>
      <c r="E2074" s="266"/>
      <c r="F2074" s="267"/>
      <c r="G2074" s="220"/>
      <c r="H2074" s="220"/>
      <c r="I2074" s="220"/>
      <c r="J2074" s="220"/>
      <c r="K2074" s="220"/>
      <c r="L2074" s="220"/>
      <c r="M2074" s="220"/>
      <c r="N2074" s="220"/>
      <c r="O2074" s="220"/>
      <c r="P2074" s="220"/>
      <c r="Q2074" s="220"/>
      <c r="R2074" s="220"/>
      <c r="S2074" s="220"/>
      <c r="T2074" s="220"/>
      <c r="U2074" s="220"/>
      <c r="V2074" s="220"/>
      <c r="W2074" s="220"/>
      <c r="X2074" s="220"/>
      <c r="Y2074" s="220"/>
      <c r="Z2074" s="220"/>
      <c r="AA2074" s="220"/>
      <c r="AB2074" s="220"/>
      <c r="AC2074" s="220"/>
      <c r="AD2074" s="220"/>
    </row>
    <row r="2075" spans="1:30" ht="15" customHeight="1">
      <c r="A2075" s="109"/>
      <c r="B2075" s="109"/>
      <c r="C2075" s="398" t="s">
        <v>710</v>
      </c>
      <c r="D2075" s="266"/>
      <c r="E2075" s="266"/>
      <c r="F2075" s="267"/>
      <c r="G2075" s="220"/>
      <c r="H2075" s="220"/>
      <c r="I2075" s="220"/>
      <c r="J2075" s="220"/>
      <c r="K2075" s="220"/>
      <c r="L2075" s="220"/>
      <c r="M2075" s="220"/>
      <c r="N2075" s="220"/>
      <c r="O2075" s="220"/>
      <c r="P2075" s="220"/>
      <c r="Q2075" s="220"/>
      <c r="R2075" s="220"/>
      <c r="S2075" s="220"/>
      <c r="T2075" s="220"/>
      <c r="U2075" s="220"/>
      <c r="V2075" s="220"/>
      <c r="W2075" s="220"/>
      <c r="X2075" s="220"/>
      <c r="Y2075" s="220"/>
      <c r="Z2075" s="220"/>
      <c r="AA2075" s="220"/>
      <c r="AB2075" s="220"/>
      <c r="AC2075" s="220"/>
      <c r="AD2075" s="220"/>
    </row>
    <row r="2076" spans="1:30" ht="15" customHeight="1">
      <c r="A2076" s="109"/>
      <c r="B2076" s="109"/>
      <c r="C2076" s="398" t="s">
        <v>712</v>
      </c>
      <c r="D2076" s="266"/>
      <c r="E2076" s="266"/>
      <c r="F2076" s="267"/>
      <c r="G2076" s="220"/>
      <c r="H2076" s="220"/>
      <c r="I2076" s="220"/>
      <c r="J2076" s="220"/>
      <c r="K2076" s="220"/>
      <c r="L2076" s="220"/>
      <c r="M2076" s="220"/>
      <c r="N2076" s="220"/>
      <c r="O2076" s="220"/>
      <c r="P2076" s="220"/>
      <c r="Q2076" s="220"/>
      <c r="R2076" s="220"/>
      <c r="S2076" s="220"/>
      <c r="T2076" s="220"/>
      <c r="U2076" s="220"/>
      <c r="V2076" s="220"/>
      <c r="W2076" s="220"/>
      <c r="X2076" s="220"/>
      <c r="Y2076" s="220"/>
      <c r="Z2076" s="220"/>
      <c r="AA2076" s="220"/>
      <c r="AB2076" s="220"/>
      <c r="AC2076" s="220"/>
      <c r="AD2076" s="220"/>
    </row>
    <row r="2077" spans="1:30" ht="15" customHeight="1">
      <c r="A2077" s="109"/>
      <c r="B2077" s="109"/>
      <c r="C2077" s="398" t="s">
        <v>714</v>
      </c>
      <c r="D2077" s="266"/>
      <c r="E2077" s="266"/>
      <c r="F2077" s="267"/>
      <c r="G2077" s="220"/>
      <c r="H2077" s="220"/>
      <c r="I2077" s="220"/>
      <c r="J2077" s="220"/>
      <c r="K2077" s="220"/>
      <c r="L2077" s="220"/>
      <c r="M2077" s="220"/>
      <c r="N2077" s="220"/>
      <c r="O2077" s="220"/>
      <c r="P2077" s="220"/>
      <c r="Q2077" s="220"/>
      <c r="R2077" s="220"/>
      <c r="S2077" s="220"/>
      <c r="T2077" s="220"/>
      <c r="U2077" s="220"/>
      <c r="V2077" s="220"/>
      <c r="W2077" s="220"/>
      <c r="X2077" s="220"/>
      <c r="Y2077" s="220"/>
      <c r="Z2077" s="220"/>
      <c r="AA2077" s="220"/>
      <c r="AB2077" s="220"/>
      <c r="AC2077" s="220"/>
      <c r="AD2077" s="220"/>
    </row>
    <row r="2078" spans="1:30" ht="15" customHeight="1">
      <c r="A2078" s="109"/>
      <c r="B2078" s="109"/>
      <c r="C2078" s="398" t="s">
        <v>716</v>
      </c>
      <c r="D2078" s="266"/>
      <c r="E2078" s="266"/>
      <c r="F2078" s="267"/>
      <c r="G2078" s="220"/>
      <c r="H2078" s="220"/>
      <c r="I2078" s="220"/>
      <c r="J2078" s="220"/>
      <c r="K2078" s="220"/>
      <c r="L2078" s="220"/>
      <c r="M2078" s="220"/>
      <c r="N2078" s="220"/>
      <c r="O2078" s="220"/>
      <c r="P2078" s="220"/>
      <c r="Q2078" s="220"/>
      <c r="R2078" s="220"/>
      <c r="S2078" s="220"/>
      <c r="T2078" s="220"/>
      <c r="U2078" s="220"/>
      <c r="V2078" s="220"/>
      <c r="W2078" s="220"/>
      <c r="X2078" s="220"/>
      <c r="Y2078" s="220"/>
      <c r="Z2078" s="220"/>
      <c r="AA2078" s="220"/>
      <c r="AB2078" s="220"/>
      <c r="AC2078" s="220"/>
      <c r="AD2078" s="220"/>
    </row>
    <row r="2079" spans="1:30" ht="15" customHeight="1">
      <c r="A2079" s="109"/>
      <c r="B2079" s="109"/>
      <c r="C2079" s="398" t="s">
        <v>718</v>
      </c>
      <c r="D2079" s="266"/>
      <c r="E2079" s="266"/>
      <c r="F2079" s="267"/>
      <c r="G2079" s="220"/>
      <c r="H2079" s="220"/>
      <c r="I2079" s="220"/>
      <c r="J2079" s="220"/>
      <c r="K2079" s="220"/>
      <c r="L2079" s="220"/>
      <c r="M2079" s="220"/>
      <c r="N2079" s="220"/>
      <c r="O2079" s="220"/>
      <c r="P2079" s="220"/>
      <c r="Q2079" s="220"/>
      <c r="R2079" s="220"/>
      <c r="S2079" s="220"/>
      <c r="T2079" s="220"/>
      <c r="U2079" s="220"/>
      <c r="V2079" s="220"/>
      <c r="W2079" s="220"/>
      <c r="X2079" s="220"/>
      <c r="Y2079" s="220"/>
      <c r="Z2079" s="220"/>
      <c r="AA2079" s="220"/>
      <c r="AB2079" s="220"/>
      <c r="AC2079" s="220"/>
      <c r="AD2079" s="220"/>
    </row>
    <row r="2080" spans="1:30" ht="15" customHeight="1">
      <c r="A2080" s="87"/>
      <c r="B2080" s="87"/>
      <c r="C2080" s="369" t="s">
        <v>720</v>
      </c>
      <c r="D2080" s="266"/>
      <c r="E2080" s="266"/>
      <c r="F2080" s="267"/>
      <c r="G2080" s="220"/>
      <c r="H2080" s="220"/>
      <c r="I2080" s="220"/>
      <c r="J2080" s="220"/>
      <c r="K2080" s="220"/>
      <c r="L2080" s="220"/>
      <c r="M2080" s="220"/>
      <c r="N2080" s="220"/>
      <c r="O2080" s="220"/>
      <c r="P2080" s="220"/>
      <c r="Q2080" s="220"/>
      <c r="R2080" s="220"/>
      <c r="S2080" s="220"/>
      <c r="T2080" s="220"/>
      <c r="U2080" s="220"/>
      <c r="V2080" s="220"/>
      <c r="W2080" s="220"/>
      <c r="X2080" s="220"/>
      <c r="Y2080" s="220"/>
      <c r="Z2080" s="220"/>
      <c r="AA2080" s="220"/>
      <c r="AB2080" s="220"/>
      <c r="AC2080" s="220"/>
      <c r="AD2080" s="220"/>
    </row>
    <row r="2081" spans="1:30" ht="15" customHeight="1">
      <c r="A2081" s="87"/>
      <c r="B2081" s="87"/>
      <c r="C2081" s="369" t="s">
        <v>722</v>
      </c>
      <c r="D2081" s="266"/>
      <c r="E2081" s="266"/>
      <c r="F2081" s="267"/>
      <c r="G2081" s="220"/>
      <c r="H2081" s="220"/>
      <c r="I2081" s="220"/>
      <c r="J2081" s="220"/>
      <c r="K2081" s="220"/>
      <c r="L2081" s="220"/>
      <c r="M2081" s="220"/>
      <c r="N2081" s="220"/>
      <c r="O2081" s="220"/>
      <c r="P2081" s="220"/>
      <c r="Q2081" s="220"/>
      <c r="R2081" s="220"/>
      <c r="S2081" s="220"/>
      <c r="T2081" s="220"/>
      <c r="U2081" s="220"/>
      <c r="V2081" s="220"/>
      <c r="W2081" s="220"/>
      <c r="X2081" s="220"/>
      <c r="Y2081" s="220"/>
      <c r="Z2081" s="220"/>
      <c r="AA2081" s="220"/>
      <c r="AB2081" s="220"/>
      <c r="AC2081" s="220"/>
      <c r="AD2081" s="220"/>
    </row>
    <row r="2082" spans="1:30" ht="15" customHeight="1">
      <c r="A2082" s="87"/>
      <c r="B2082" s="87"/>
      <c r="C2082" s="369" t="s">
        <v>724</v>
      </c>
      <c r="D2082" s="266"/>
      <c r="E2082" s="266"/>
      <c r="F2082" s="267"/>
      <c r="G2082" s="220"/>
      <c r="H2082" s="220"/>
      <c r="I2082" s="220"/>
      <c r="J2082" s="220"/>
      <c r="K2082" s="220"/>
      <c r="L2082" s="220"/>
      <c r="M2082" s="220"/>
      <c r="N2082" s="220"/>
      <c r="O2082" s="220"/>
      <c r="P2082" s="220"/>
      <c r="Q2082" s="220"/>
      <c r="R2082" s="220"/>
      <c r="S2082" s="220"/>
      <c r="T2082" s="220"/>
      <c r="U2082" s="220"/>
      <c r="V2082" s="220"/>
      <c r="W2082" s="220"/>
      <c r="X2082" s="220"/>
      <c r="Y2082" s="220"/>
      <c r="Z2082" s="220"/>
      <c r="AA2082" s="220"/>
      <c r="AB2082" s="220"/>
      <c r="AC2082" s="220"/>
      <c r="AD2082" s="220"/>
    </row>
    <row r="2083" spans="1:30" ht="15" customHeight="1">
      <c r="A2083" s="87"/>
      <c r="B2083" s="87"/>
      <c r="C2083" s="369" t="s">
        <v>726</v>
      </c>
      <c r="D2083" s="266"/>
      <c r="E2083" s="266"/>
      <c r="F2083" s="267"/>
      <c r="G2083" s="220"/>
      <c r="H2083" s="220"/>
      <c r="I2083" s="220"/>
      <c r="J2083" s="220"/>
      <c r="K2083" s="220"/>
      <c r="L2083" s="220"/>
      <c r="M2083" s="220"/>
      <c r="N2083" s="220"/>
      <c r="O2083" s="220"/>
      <c r="P2083" s="220"/>
      <c r="Q2083" s="220"/>
      <c r="R2083" s="220"/>
      <c r="S2083" s="220"/>
      <c r="T2083" s="220"/>
      <c r="U2083" s="220"/>
      <c r="V2083" s="220"/>
      <c r="W2083" s="220"/>
      <c r="X2083" s="220"/>
      <c r="Y2083" s="220"/>
      <c r="Z2083" s="220"/>
      <c r="AA2083" s="220"/>
      <c r="AB2083" s="220"/>
      <c r="AC2083" s="220"/>
      <c r="AD2083" s="220"/>
    </row>
    <row r="2084" spans="1:30" ht="15" customHeight="1">
      <c r="A2084" s="87"/>
      <c r="B2084" s="87"/>
      <c r="C2084" s="369" t="s">
        <v>728</v>
      </c>
      <c r="D2084" s="266"/>
      <c r="E2084" s="266"/>
      <c r="F2084" s="267"/>
      <c r="G2084" s="220"/>
      <c r="H2084" s="220"/>
      <c r="I2084" s="220"/>
      <c r="J2084" s="220"/>
      <c r="K2084" s="220"/>
      <c r="L2084" s="220"/>
      <c r="M2084" s="220"/>
      <c r="N2084" s="220"/>
      <c r="O2084" s="220"/>
      <c r="P2084" s="220"/>
      <c r="Q2084" s="220"/>
      <c r="R2084" s="220"/>
      <c r="S2084" s="220"/>
      <c r="T2084" s="220"/>
      <c r="U2084" s="220"/>
      <c r="V2084" s="220"/>
      <c r="W2084" s="220"/>
      <c r="X2084" s="220"/>
      <c r="Y2084" s="220"/>
      <c r="Z2084" s="220"/>
      <c r="AA2084" s="220"/>
      <c r="AB2084" s="220"/>
      <c r="AC2084" s="220"/>
      <c r="AD2084" s="220"/>
    </row>
    <row r="2085" spans="1:30" ht="15" customHeight="1">
      <c r="A2085" s="87"/>
      <c r="B2085" s="87"/>
      <c r="C2085" s="369" t="s">
        <v>730</v>
      </c>
      <c r="D2085" s="266"/>
      <c r="E2085" s="266"/>
      <c r="F2085" s="267"/>
      <c r="G2085" s="220"/>
      <c r="H2085" s="220"/>
      <c r="I2085" s="220"/>
      <c r="J2085" s="220"/>
      <c r="K2085" s="220"/>
      <c r="L2085" s="220"/>
      <c r="M2085" s="220"/>
      <c r="N2085" s="220"/>
      <c r="O2085" s="220"/>
      <c r="P2085" s="220"/>
      <c r="Q2085" s="220"/>
      <c r="R2085" s="220"/>
      <c r="S2085" s="220"/>
      <c r="T2085" s="220"/>
      <c r="U2085" s="220"/>
      <c r="V2085" s="220"/>
      <c r="W2085" s="220"/>
      <c r="X2085" s="220"/>
      <c r="Y2085" s="220"/>
      <c r="Z2085" s="220"/>
      <c r="AA2085" s="220"/>
      <c r="AB2085" s="220"/>
      <c r="AC2085" s="220"/>
      <c r="AD2085" s="220"/>
    </row>
    <row r="2086" spans="1:30" ht="15" customHeight="1">
      <c r="A2086" s="87"/>
      <c r="B2086" s="87"/>
      <c r="C2086" s="369" t="s">
        <v>732</v>
      </c>
      <c r="D2086" s="266"/>
      <c r="E2086" s="266"/>
      <c r="F2086" s="267"/>
      <c r="G2086" s="220"/>
      <c r="H2086" s="220"/>
      <c r="I2086" s="220"/>
      <c r="J2086" s="220"/>
      <c r="K2086" s="220"/>
      <c r="L2086" s="220"/>
      <c r="M2086" s="220"/>
      <c r="N2086" s="220"/>
      <c r="O2086" s="220"/>
      <c r="P2086" s="220"/>
      <c r="Q2086" s="220"/>
      <c r="R2086" s="220"/>
      <c r="S2086" s="220"/>
      <c r="T2086" s="220"/>
      <c r="U2086" s="220"/>
      <c r="V2086" s="220"/>
      <c r="W2086" s="220"/>
      <c r="X2086" s="220"/>
      <c r="Y2086" s="220"/>
      <c r="Z2086" s="220"/>
      <c r="AA2086" s="220"/>
      <c r="AB2086" s="220"/>
      <c r="AC2086" s="220"/>
      <c r="AD2086" s="220"/>
    </row>
    <row r="2087" spans="1:30" ht="15" customHeight="1">
      <c r="A2087" s="109"/>
      <c r="B2087" s="109"/>
      <c r="C2087" s="398" t="s">
        <v>733</v>
      </c>
      <c r="D2087" s="266"/>
      <c r="E2087" s="266"/>
      <c r="F2087" s="267"/>
      <c r="G2087" s="220"/>
      <c r="H2087" s="220"/>
      <c r="I2087" s="220"/>
      <c r="J2087" s="220"/>
      <c r="K2087" s="220"/>
      <c r="L2087" s="220"/>
      <c r="M2087" s="220"/>
      <c r="N2087" s="220"/>
      <c r="O2087" s="220"/>
      <c r="P2087" s="220"/>
      <c r="Q2087" s="220"/>
      <c r="R2087" s="220"/>
      <c r="S2087" s="220"/>
      <c r="T2087" s="220"/>
      <c r="U2087" s="220"/>
      <c r="V2087" s="220"/>
      <c r="W2087" s="220"/>
      <c r="X2087" s="220"/>
      <c r="Y2087" s="220"/>
      <c r="Z2087" s="220"/>
      <c r="AA2087" s="220"/>
      <c r="AB2087" s="220"/>
      <c r="AC2087" s="220"/>
      <c r="AD2087" s="220"/>
    </row>
    <row r="2088" spans="1:30" ht="15" customHeight="1">
      <c r="A2088" s="109"/>
      <c r="B2088" s="109"/>
      <c r="C2088" s="398" t="s">
        <v>735</v>
      </c>
      <c r="D2088" s="266"/>
      <c r="E2088" s="266"/>
      <c r="F2088" s="267"/>
      <c r="G2088" s="220"/>
      <c r="H2088" s="220"/>
      <c r="I2088" s="220"/>
      <c r="J2088" s="220"/>
      <c r="K2088" s="220"/>
      <c r="L2088" s="220"/>
      <c r="M2088" s="220"/>
      <c r="N2088" s="220"/>
      <c r="O2088" s="220"/>
      <c r="P2088" s="220"/>
      <c r="Q2088" s="220"/>
      <c r="R2088" s="220"/>
      <c r="S2088" s="220"/>
      <c r="T2088" s="220"/>
      <c r="U2088" s="220"/>
      <c r="V2088" s="220"/>
      <c r="W2088" s="220"/>
      <c r="X2088" s="220"/>
      <c r="Y2088" s="220"/>
      <c r="Z2088" s="220"/>
      <c r="AA2088" s="220"/>
      <c r="AB2088" s="220"/>
      <c r="AC2088" s="220"/>
      <c r="AD2088" s="220"/>
    </row>
    <row r="2089" spans="1:30" ht="15" customHeight="1">
      <c r="A2089" s="87"/>
      <c r="B2089" s="87"/>
      <c r="C2089" s="369" t="s">
        <v>737</v>
      </c>
      <c r="D2089" s="266"/>
      <c r="E2089" s="266"/>
      <c r="F2089" s="267"/>
      <c r="G2089" s="220"/>
      <c r="H2089" s="220"/>
      <c r="I2089" s="220"/>
      <c r="J2089" s="220"/>
      <c r="K2089" s="220"/>
      <c r="L2089" s="220"/>
      <c r="M2089" s="220"/>
      <c r="N2089" s="220"/>
      <c r="O2089" s="220"/>
      <c r="P2089" s="220"/>
      <c r="Q2089" s="220"/>
      <c r="R2089" s="220"/>
      <c r="S2089" s="220"/>
      <c r="T2089" s="220"/>
      <c r="U2089" s="220"/>
      <c r="V2089" s="220"/>
      <c r="W2089" s="220"/>
      <c r="X2089" s="220"/>
      <c r="Y2089" s="220"/>
      <c r="Z2089" s="220"/>
      <c r="AA2089" s="220"/>
      <c r="AB2089" s="220"/>
      <c r="AC2089" s="220"/>
      <c r="AD2089" s="220"/>
    </row>
    <row r="2090" spans="1:30" ht="15" customHeight="1">
      <c r="A2090" s="87"/>
      <c r="B2090" s="87"/>
      <c r="C2090" s="369" t="s">
        <v>739</v>
      </c>
      <c r="D2090" s="266"/>
      <c r="E2090" s="266"/>
      <c r="F2090" s="267"/>
      <c r="G2090" s="220"/>
      <c r="H2090" s="220"/>
      <c r="I2090" s="220"/>
      <c r="J2090" s="220"/>
      <c r="K2090" s="220"/>
      <c r="L2090" s="220"/>
      <c r="M2090" s="220"/>
      <c r="N2090" s="220"/>
      <c r="O2090" s="220"/>
      <c r="P2090" s="220"/>
      <c r="Q2090" s="220"/>
      <c r="R2090" s="220"/>
      <c r="S2090" s="220"/>
      <c r="T2090" s="220"/>
      <c r="U2090" s="220"/>
      <c r="V2090" s="220"/>
      <c r="W2090" s="220"/>
      <c r="X2090" s="220"/>
      <c r="Y2090" s="220"/>
      <c r="Z2090" s="220"/>
      <c r="AA2090" s="220"/>
      <c r="AB2090" s="220"/>
      <c r="AC2090" s="220"/>
      <c r="AD2090" s="220"/>
    </row>
    <row r="2091" spans="1:30" ht="15" customHeight="1">
      <c r="A2091" s="87"/>
      <c r="B2091" s="87"/>
      <c r="C2091" s="369" t="s">
        <v>741</v>
      </c>
      <c r="D2091" s="266"/>
      <c r="E2091" s="266"/>
      <c r="F2091" s="267"/>
      <c r="G2091" s="220"/>
      <c r="H2091" s="220"/>
      <c r="I2091" s="220"/>
      <c r="J2091" s="220"/>
      <c r="K2091" s="220"/>
      <c r="L2091" s="220"/>
      <c r="M2091" s="220"/>
      <c r="N2091" s="220"/>
      <c r="O2091" s="220"/>
      <c r="P2091" s="220"/>
      <c r="Q2091" s="220"/>
      <c r="R2091" s="220"/>
      <c r="S2091" s="220"/>
      <c r="T2091" s="220"/>
      <c r="U2091" s="220"/>
      <c r="V2091" s="220"/>
      <c r="W2091" s="220"/>
      <c r="X2091" s="220"/>
      <c r="Y2091" s="220"/>
      <c r="Z2091" s="220"/>
      <c r="AA2091" s="220"/>
      <c r="AB2091" s="220"/>
      <c r="AC2091" s="220"/>
      <c r="AD2091" s="220"/>
    </row>
    <row r="2092" spans="1:30" ht="15" customHeight="1">
      <c r="A2092" s="109"/>
      <c r="B2092" s="109"/>
      <c r="C2092" s="398" t="s">
        <v>742</v>
      </c>
      <c r="D2092" s="266"/>
      <c r="E2092" s="266"/>
      <c r="F2092" s="267"/>
      <c r="G2092" s="220"/>
      <c r="H2092" s="220"/>
      <c r="I2092" s="220"/>
      <c r="J2092" s="220"/>
      <c r="K2092" s="220"/>
      <c r="L2092" s="220"/>
      <c r="M2092" s="220"/>
      <c r="N2092" s="220"/>
      <c r="O2092" s="220"/>
      <c r="P2092" s="220"/>
      <c r="Q2092" s="220"/>
      <c r="R2092" s="220"/>
      <c r="S2092" s="220"/>
      <c r="T2092" s="220"/>
      <c r="U2092" s="220"/>
      <c r="V2092" s="220"/>
      <c r="W2092" s="220"/>
      <c r="X2092" s="220"/>
      <c r="Y2092" s="220"/>
      <c r="Z2092" s="220"/>
      <c r="AA2092" s="220"/>
      <c r="AB2092" s="220"/>
      <c r="AC2092" s="220"/>
      <c r="AD2092" s="220"/>
    </row>
    <row r="2093" spans="1:30" ht="15" customHeight="1">
      <c r="A2093" s="109"/>
      <c r="B2093" s="109"/>
      <c r="C2093" s="398" t="s">
        <v>744</v>
      </c>
      <c r="D2093" s="266"/>
      <c r="E2093" s="266"/>
      <c r="F2093" s="267"/>
      <c r="G2093" s="220"/>
      <c r="H2093" s="220"/>
      <c r="I2093" s="220"/>
      <c r="J2093" s="220"/>
      <c r="K2093" s="220"/>
      <c r="L2093" s="220"/>
      <c r="M2093" s="220"/>
      <c r="N2093" s="220"/>
      <c r="O2093" s="220"/>
      <c r="P2093" s="220"/>
      <c r="Q2093" s="220"/>
      <c r="R2093" s="220"/>
      <c r="S2093" s="220"/>
      <c r="T2093" s="220"/>
      <c r="U2093" s="220"/>
      <c r="V2093" s="220"/>
      <c r="W2093" s="220"/>
      <c r="X2093" s="220"/>
      <c r="Y2093" s="220"/>
      <c r="Z2093" s="220"/>
      <c r="AA2093" s="220"/>
      <c r="AB2093" s="220"/>
      <c r="AC2093" s="220"/>
      <c r="AD2093" s="220"/>
    </row>
    <row r="2094" spans="1:30" ht="15" customHeight="1">
      <c r="A2094" s="109"/>
      <c r="B2094" s="109"/>
      <c r="C2094" s="398" t="s">
        <v>746</v>
      </c>
      <c r="D2094" s="266"/>
      <c r="E2094" s="266"/>
      <c r="F2094" s="267"/>
      <c r="G2094" s="220"/>
      <c r="H2094" s="220"/>
      <c r="I2094" s="220"/>
      <c r="J2094" s="220"/>
      <c r="K2094" s="220"/>
      <c r="L2094" s="220"/>
      <c r="M2094" s="220"/>
      <c r="N2094" s="220"/>
      <c r="O2094" s="220"/>
      <c r="P2094" s="220"/>
      <c r="Q2094" s="220"/>
      <c r="R2094" s="220"/>
      <c r="S2094" s="220"/>
      <c r="T2094" s="220"/>
      <c r="U2094" s="220"/>
      <c r="V2094" s="220"/>
      <c r="W2094" s="220"/>
      <c r="X2094" s="220"/>
      <c r="Y2094" s="220"/>
      <c r="Z2094" s="220"/>
      <c r="AA2094" s="220"/>
      <c r="AB2094" s="220"/>
      <c r="AC2094" s="220"/>
      <c r="AD2094" s="220"/>
    </row>
    <row r="2095" spans="1:30" ht="15" customHeight="1">
      <c r="A2095" s="109"/>
      <c r="B2095" s="109"/>
      <c r="C2095" s="398" t="s">
        <v>748</v>
      </c>
      <c r="D2095" s="266"/>
      <c r="E2095" s="266"/>
      <c r="F2095" s="267"/>
      <c r="G2095" s="220"/>
      <c r="H2095" s="220"/>
      <c r="I2095" s="220"/>
      <c r="J2095" s="220"/>
      <c r="K2095" s="220"/>
      <c r="L2095" s="220"/>
      <c r="M2095" s="220"/>
      <c r="N2095" s="220"/>
      <c r="O2095" s="220"/>
      <c r="P2095" s="220"/>
      <c r="Q2095" s="220"/>
      <c r="R2095" s="220"/>
      <c r="S2095" s="220"/>
      <c r="T2095" s="220"/>
      <c r="U2095" s="220"/>
      <c r="V2095" s="220"/>
      <c r="W2095" s="220"/>
      <c r="X2095" s="220"/>
      <c r="Y2095" s="220"/>
      <c r="Z2095" s="220"/>
      <c r="AA2095" s="220"/>
      <c r="AB2095" s="220"/>
      <c r="AC2095" s="220"/>
      <c r="AD2095" s="220"/>
    </row>
    <row r="2096" spans="1:30" ht="15" customHeight="1">
      <c r="A2096" s="109"/>
      <c r="B2096" s="109"/>
      <c r="C2096" s="398" t="s">
        <v>750</v>
      </c>
      <c r="D2096" s="266"/>
      <c r="E2096" s="266"/>
      <c r="F2096" s="267"/>
      <c r="G2096" s="220"/>
      <c r="H2096" s="220"/>
      <c r="I2096" s="220"/>
      <c r="J2096" s="220"/>
      <c r="K2096" s="220"/>
      <c r="L2096" s="220"/>
      <c r="M2096" s="220"/>
      <c r="N2096" s="220"/>
      <c r="O2096" s="220"/>
      <c r="P2096" s="220"/>
      <c r="Q2096" s="220"/>
      <c r="R2096" s="220"/>
      <c r="S2096" s="220"/>
      <c r="T2096" s="220"/>
      <c r="U2096" s="220"/>
      <c r="V2096" s="220"/>
      <c r="W2096" s="220"/>
      <c r="X2096" s="220"/>
      <c r="Y2096" s="220"/>
      <c r="Z2096" s="220"/>
      <c r="AA2096" s="220"/>
      <c r="AB2096" s="220"/>
      <c r="AC2096" s="220"/>
      <c r="AD2096" s="220"/>
    </row>
    <row r="2097" spans="1:30" ht="15" customHeight="1">
      <c r="A2097" s="109"/>
      <c r="B2097" s="109"/>
      <c r="C2097" s="398" t="s">
        <v>752</v>
      </c>
      <c r="D2097" s="266"/>
      <c r="E2097" s="266"/>
      <c r="F2097" s="267"/>
      <c r="G2097" s="220"/>
      <c r="H2097" s="220"/>
      <c r="I2097" s="220"/>
      <c r="J2097" s="220"/>
      <c r="K2097" s="220"/>
      <c r="L2097" s="220"/>
      <c r="M2097" s="220"/>
      <c r="N2097" s="220"/>
      <c r="O2097" s="220"/>
      <c r="P2097" s="220"/>
      <c r="Q2097" s="220"/>
      <c r="R2097" s="220"/>
      <c r="S2097" s="220"/>
      <c r="T2097" s="220"/>
      <c r="U2097" s="220"/>
      <c r="V2097" s="220"/>
      <c r="W2097" s="220"/>
      <c r="X2097" s="220"/>
      <c r="Y2097" s="220"/>
      <c r="Z2097" s="220"/>
      <c r="AA2097" s="220"/>
      <c r="AB2097" s="220"/>
      <c r="AC2097" s="220"/>
      <c r="AD2097" s="220"/>
    </row>
    <row r="2098" spans="1:30" ht="15" customHeight="1">
      <c r="A2098" s="109"/>
      <c r="B2098" s="109"/>
      <c r="C2098" s="398" t="s">
        <v>754</v>
      </c>
      <c r="D2098" s="266"/>
      <c r="E2098" s="266"/>
      <c r="F2098" s="267"/>
      <c r="G2098" s="220"/>
      <c r="H2098" s="220"/>
      <c r="I2098" s="220"/>
      <c r="J2098" s="220"/>
      <c r="K2098" s="220"/>
      <c r="L2098" s="220"/>
      <c r="M2098" s="220"/>
      <c r="N2098" s="220"/>
      <c r="O2098" s="220"/>
      <c r="P2098" s="220"/>
      <c r="Q2098" s="220"/>
      <c r="R2098" s="220"/>
      <c r="S2098" s="220"/>
      <c r="T2098" s="220"/>
      <c r="U2098" s="220"/>
      <c r="V2098" s="220"/>
      <c r="W2098" s="220"/>
      <c r="X2098" s="220"/>
      <c r="Y2098" s="220"/>
      <c r="Z2098" s="220"/>
      <c r="AA2098" s="220"/>
      <c r="AB2098" s="220"/>
      <c r="AC2098" s="220"/>
      <c r="AD2098" s="220"/>
    </row>
    <row r="2099" spans="1:30" ht="15" customHeight="1">
      <c r="A2099" s="109"/>
      <c r="B2099" s="109"/>
      <c r="C2099" s="398" t="s">
        <v>756</v>
      </c>
      <c r="D2099" s="266"/>
      <c r="E2099" s="266"/>
      <c r="F2099" s="267"/>
      <c r="G2099" s="220"/>
      <c r="H2099" s="220"/>
      <c r="I2099" s="220"/>
      <c r="J2099" s="220"/>
      <c r="K2099" s="220"/>
      <c r="L2099" s="220"/>
      <c r="M2099" s="220"/>
      <c r="N2099" s="220"/>
      <c r="O2099" s="220"/>
      <c r="P2099" s="220"/>
      <c r="Q2099" s="220"/>
      <c r="R2099" s="220"/>
      <c r="S2099" s="220"/>
      <c r="T2099" s="220"/>
      <c r="U2099" s="220"/>
      <c r="V2099" s="220"/>
      <c r="W2099" s="220"/>
      <c r="X2099" s="220"/>
      <c r="Y2099" s="220"/>
      <c r="Z2099" s="220"/>
      <c r="AA2099" s="220"/>
      <c r="AB2099" s="220"/>
      <c r="AC2099" s="220"/>
      <c r="AD2099" s="220"/>
    </row>
    <row r="2100" spans="1:30" ht="15" customHeight="1">
      <c r="A2100" s="109"/>
      <c r="B2100" s="109"/>
      <c r="C2100" s="398" t="s">
        <v>758</v>
      </c>
      <c r="D2100" s="266"/>
      <c r="E2100" s="266"/>
      <c r="F2100" s="267"/>
      <c r="G2100" s="220"/>
      <c r="H2100" s="220"/>
      <c r="I2100" s="220"/>
      <c r="J2100" s="220"/>
      <c r="K2100" s="220"/>
      <c r="L2100" s="220"/>
      <c r="M2100" s="220"/>
      <c r="N2100" s="220"/>
      <c r="O2100" s="220"/>
      <c r="P2100" s="220"/>
      <c r="Q2100" s="220"/>
      <c r="R2100" s="220"/>
      <c r="S2100" s="220"/>
      <c r="T2100" s="220"/>
      <c r="U2100" s="220"/>
      <c r="V2100" s="220"/>
      <c r="W2100" s="220"/>
      <c r="X2100" s="220"/>
      <c r="Y2100" s="220"/>
      <c r="Z2100" s="220"/>
      <c r="AA2100" s="220"/>
      <c r="AB2100" s="220"/>
      <c r="AC2100" s="220"/>
      <c r="AD2100" s="220"/>
    </row>
    <row r="2101" spans="1:30" ht="15" customHeight="1">
      <c r="A2101" s="87"/>
      <c r="B2101" s="87"/>
      <c r="C2101" s="369" t="s">
        <v>760</v>
      </c>
      <c r="D2101" s="266"/>
      <c r="E2101" s="266"/>
      <c r="F2101" s="267"/>
      <c r="G2101" s="220"/>
      <c r="H2101" s="220"/>
      <c r="I2101" s="220"/>
      <c r="J2101" s="220"/>
      <c r="K2101" s="220"/>
      <c r="L2101" s="220"/>
      <c r="M2101" s="220"/>
      <c r="N2101" s="220"/>
      <c r="O2101" s="220"/>
      <c r="P2101" s="220"/>
      <c r="Q2101" s="220"/>
      <c r="R2101" s="220"/>
      <c r="S2101" s="220"/>
      <c r="T2101" s="220"/>
      <c r="U2101" s="220"/>
      <c r="V2101" s="220"/>
      <c r="W2101" s="220"/>
      <c r="X2101" s="220"/>
      <c r="Y2101" s="220"/>
      <c r="Z2101" s="220"/>
      <c r="AA2101" s="220"/>
      <c r="AB2101" s="220"/>
      <c r="AC2101" s="220"/>
      <c r="AD2101" s="220"/>
    </row>
    <row r="2102" spans="1:30" ht="15" customHeight="1">
      <c r="A2102" s="87"/>
      <c r="B2102" s="87"/>
      <c r="C2102" s="369" t="s">
        <v>762</v>
      </c>
      <c r="D2102" s="266"/>
      <c r="E2102" s="266"/>
      <c r="F2102" s="267"/>
      <c r="G2102" s="220"/>
      <c r="H2102" s="220"/>
      <c r="I2102" s="220"/>
      <c r="J2102" s="220"/>
      <c r="K2102" s="220"/>
      <c r="L2102" s="220"/>
      <c r="M2102" s="220"/>
      <c r="N2102" s="220"/>
      <c r="O2102" s="220"/>
      <c r="P2102" s="220"/>
      <c r="Q2102" s="220"/>
      <c r="R2102" s="220"/>
      <c r="S2102" s="220"/>
      <c r="T2102" s="220"/>
      <c r="U2102" s="220"/>
      <c r="V2102" s="220"/>
      <c r="W2102" s="220"/>
      <c r="X2102" s="220"/>
      <c r="Y2102" s="220"/>
      <c r="Z2102" s="220"/>
      <c r="AA2102" s="220"/>
      <c r="AB2102" s="220"/>
      <c r="AC2102" s="220"/>
      <c r="AD2102" s="220"/>
    </row>
    <row r="2103" spans="1:30" ht="15" customHeight="1">
      <c r="A2103" s="87"/>
      <c r="B2103" s="87"/>
      <c r="C2103" s="369" t="s">
        <v>764</v>
      </c>
      <c r="D2103" s="266"/>
      <c r="E2103" s="266"/>
      <c r="F2103" s="267"/>
      <c r="G2103" s="220"/>
      <c r="H2103" s="220"/>
      <c r="I2103" s="220"/>
      <c r="J2103" s="220"/>
      <c r="K2103" s="220"/>
      <c r="L2103" s="220"/>
      <c r="M2103" s="220"/>
      <c r="N2103" s="220"/>
      <c r="O2103" s="220"/>
      <c r="P2103" s="220"/>
      <c r="Q2103" s="220"/>
      <c r="R2103" s="220"/>
      <c r="S2103" s="220"/>
      <c r="T2103" s="220"/>
      <c r="U2103" s="220"/>
      <c r="V2103" s="220"/>
      <c r="W2103" s="220"/>
      <c r="X2103" s="220"/>
      <c r="Y2103" s="220"/>
      <c r="Z2103" s="220"/>
      <c r="AA2103" s="220"/>
      <c r="AB2103" s="220"/>
      <c r="AC2103" s="220"/>
      <c r="AD2103" s="220"/>
    </row>
    <row r="2104" spans="1:30" ht="15" customHeight="1">
      <c r="A2104" s="87"/>
      <c r="B2104" s="87"/>
      <c r="C2104" s="369" t="s">
        <v>766</v>
      </c>
      <c r="D2104" s="266"/>
      <c r="E2104" s="266"/>
      <c r="F2104" s="267"/>
      <c r="G2104" s="220"/>
      <c r="H2104" s="220"/>
      <c r="I2104" s="220"/>
      <c r="J2104" s="220"/>
      <c r="K2104" s="220"/>
      <c r="L2104" s="220"/>
      <c r="M2104" s="220"/>
      <c r="N2104" s="220"/>
      <c r="O2104" s="220"/>
      <c r="P2104" s="220"/>
      <c r="Q2104" s="220"/>
      <c r="R2104" s="220"/>
      <c r="S2104" s="220"/>
      <c r="T2104" s="220"/>
      <c r="U2104" s="220"/>
      <c r="V2104" s="220"/>
      <c r="W2104" s="220"/>
      <c r="X2104" s="220"/>
      <c r="Y2104" s="220"/>
      <c r="Z2104" s="220"/>
      <c r="AA2104" s="220"/>
      <c r="AB2104" s="220"/>
      <c r="AC2104" s="220"/>
      <c r="AD2104" s="220"/>
    </row>
    <row r="2105" spans="1:30" ht="15" customHeight="1">
      <c r="A2105" s="87"/>
      <c r="B2105" s="87"/>
      <c r="C2105" s="369" t="s">
        <v>768</v>
      </c>
      <c r="D2105" s="266"/>
      <c r="E2105" s="266"/>
      <c r="F2105" s="267"/>
      <c r="G2105" s="220"/>
      <c r="H2105" s="220"/>
      <c r="I2105" s="220"/>
      <c r="J2105" s="220"/>
      <c r="K2105" s="220"/>
      <c r="L2105" s="220"/>
      <c r="M2105" s="220"/>
      <c r="N2105" s="220"/>
      <c r="O2105" s="220"/>
      <c r="P2105" s="220"/>
      <c r="Q2105" s="220"/>
      <c r="R2105" s="220"/>
      <c r="S2105" s="220"/>
      <c r="T2105" s="220"/>
      <c r="U2105" s="220"/>
      <c r="V2105" s="220"/>
      <c r="W2105" s="220"/>
      <c r="X2105" s="220"/>
      <c r="Y2105" s="220"/>
      <c r="Z2105" s="220"/>
      <c r="AA2105" s="220"/>
      <c r="AB2105" s="220"/>
      <c r="AC2105" s="220"/>
      <c r="AD2105" s="220"/>
    </row>
    <row r="2106" spans="1:30" ht="15" customHeight="1">
      <c r="A2106" s="109"/>
      <c r="B2106" s="109"/>
      <c r="C2106" s="398" t="s">
        <v>769</v>
      </c>
      <c r="D2106" s="266"/>
      <c r="E2106" s="266"/>
      <c r="F2106" s="267"/>
      <c r="G2106" s="220"/>
      <c r="H2106" s="220"/>
      <c r="I2106" s="220"/>
      <c r="J2106" s="220"/>
      <c r="K2106" s="220"/>
      <c r="L2106" s="220"/>
      <c r="M2106" s="220"/>
      <c r="N2106" s="220"/>
      <c r="O2106" s="220"/>
      <c r="P2106" s="220"/>
      <c r="Q2106" s="220"/>
      <c r="R2106" s="220"/>
      <c r="S2106" s="220"/>
      <c r="T2106" s="220"/>
      <c r="U2106" s="220"/>
      <c r="V2106" s="220"/>
      <c r="W2106" s="220"/>
      <c r="X2106" s="220"/>
      <c r="Y2106" s="220"/>
      <c r="Z2106" s="220"/>
      <c r="AA2106" s="220"/>
      <c r="AB2106" s="220"/>
      <c r="AC2106" s="220"/>
      <c r="AD2106" s="220"/>
    </row>
    <row r="2107" spans="1:30" ht="15" customHeight="1">
      <c r="A2107" s="109"/>
      <c r="B2107" s="109"/>
      <c r="C2107" s="398" t="s">
        <v>771</v>
      </c>
      <c r="D2107" s="266"/>
      <c r="E2107" s="266"/>
      <c r="F2107" s="267"/>
      <c r="G2107" s="220"/>
      <c r="H2107" s="220"/>
      <c r="I2107" s="220"/>
      <c r="J2107" s="220"/>
      <c r="K2107" s="220"/>
      <c r="L2107" s="220"/>
      <c r="M2107" s="220"/>
      <c r="N2107" s="220"/>
      <c r="O2107" s="220"/>
      <c r="P2107" s="220"/>
      <c r="Q2107" s="220"/>
      <c r="R2107" s="220"/>
      <c r="S2107" s="220"/>
      <c r="T2107" s="220"/>
      <c r="U2107" s="220"/>
      <c r="V2107" s="220"/>
      <c r="W2107" s="220"/>
      <c r="X2107" s="220"/>
      <c r="Y2107" s="220"/>
      <c r="Z2107" s="220"/>
      <c r="AA2107" s="220"/>
      <c r="AB2107" s="220"/>
      <c r="AC2107" s="220"/>
      <c r="AD2107" s="220"/>
    </row>
    <row r="2108" spans="1:30" ht="15" customHeight="1">
      <c r="A2108" s="109"/>
      <c r="B2108" s="109"/>
      <c r="C2108" s="361" t="s">
        <v>773</v>
      </c>
      <c r="D2108" s="266"/>
      <c r="E2108" s="266"/>
      <c r="F2108" s="267"/>
      <c r="G2108" s="220"/>
      <c r="H2108" s="220"/>
      <c r="I2108" s="220"/>
      <c r="J2108" s="220"/>
      <c r="K2108" s="220"/>
      <c r="L2108" s="220"/>
      <c r="M2108" s="220"/>
      <c r="N2108" s="220"/>
      <c r="O2108" s="220"/>
      <c r="P2108" s="220"/>
      <c r="Q2108" s="220"/>
      <c r="R2108" s="220"/>
      <c r="S2108" s="220"/>
      <c r="T2108" s="220"/>
      <c r="U2108" s="220"/>
      <c r="V2108" s="220"/>
      <c r="W2108" s="220"/>
      <c r="X2108" s="220"/>
      <c r="Y2108" s="220"/>
      <c r="Z2108" s="220"/>
      <c r="AA2108" s="220"/>
      <c r="AB2108" s="220"/>
      <c r="AC2108" s="220"/>
      <c r="AD2108" s="220"/>
    </row>
    <row r="2109" spans="1:30" ht="15" customHeight="1">
      <c r="A2109" s="83"/>
      <c r="B2109" s="15"/>
      <c r="C2109" s="242"/>
      <c r="D2109" s="227"/>
      <c r="E2109" s="215"/>
      <c r="F2109" s="215"/>
      <c r="G2109" s="220">
        <f t="shared" ref="G2109:AD2109" si="9">IF(AND(SUM(COUNTIF(G1944:G1954,"NS"),COUNTIF(G1961:G1965,"NS"),COUNTIF(G1971:G1974,"NS"),COUNTIF(G1993,"NS"),COUNTIF(G1999:G2001,"NS"),COUNTIF(G2005:G2011,"NS"),COUNTIF(G2019,"NS"),COUNTIF(G2025:G2029,"NS"),COUNTIF(G2036,"NS"),COUNTIF(G2045:G2048,"NS"),COUNTIF(G2055:G2058,"NS"),COUNTIF(G2068,"NS"),COUNTIF(G2072:G2079,"NS"),COUNTIF(G2087:G2088,"NS"),COUNTIF(G2092:G2100,"NS"),COUNTIF(G2106:G2108,"NS"))&gt;0,SUM(G1944:G1954,G1961:G1965,G1971:G1974,G1993,G1999:G2001,G2005:G2011,G2019,G2025:G2029,G2036,G2045:G2048,G2055:G2058,G2068,G2072:G2079,G2087:G2088,G2092:G2100,G2106:G2108)=0),"NS",SUM(G1944:G1954,G1961:G1965,G1971:G1974,G1993,G1999:G2001,G2005:G2011,G2019,G2025:G2029,G2036,G2045:G2048,G2055:G2058,G2068,G2072:G2079,G2087:G2088,G2092:G2100,G2106:G2108))</f>
        <v>0</v>
      </c>
      <c r="H2109" s="220">
        <f t="shared" si="9"/>
        <v>0</v>
      </c>
      <c r="I2109" s="220">
        <f t="shared" si="9"/>
        <v>0</v>
      </c>
      <c r="J2109" s="220">
        <f t="shared" si="9"/>
        <v>0</v>
      </c>
      <c r="K2109" s="220">
        <f t="shared" si="9"/>
        <v>0</v>
      </c>
      <c r="L2109" s="220">
        <f t="shared" si="9"/>
        <v>0</v>
      </c>
      <c r="M2109" s="220">
        <f t="shared" si="9"/>
        <v>0</v>
      </c>
      <c r="N2109" s="220">
        <f t="shared" si="9"/>
        <v>0</v>
      </c>
      <c r="O2109" s="220">
        <f t="shared" si="9"/>
        <v>0</v>
      </c>
      <c r="P2109" s="220">
        <f t="shared" si="9"/>
        <v>0</v>
      </c>
      <c r="Q2109" s="220">
        <f t="shared" si="9"/>
        <v>0</v>
      </c>
      <c r="R2109" s="220">
        <f t="shared" si="9"/>
        <v>0</v>
      </c>
      <c r="S2109" s="220">
        <f t="shared" si="9"/>
        <v>0</v>
      </c>
      <c r="T2109" s="220">
        <f t="shared" si="9"/>
        <v>0</v>
      </c>
      <c r="U2109" s="220">
        <f t="shared" si="9"/>
        <v>0</v>
      </c>
      <c r="V2109" s="220">
        <f t="shared" si="9"/>
        <v>0</v>
      </c>
      <c r="W2109" s="220">
        <f t="shared" si="9"/>
        <v>0</v>
      </c>
      <c r="X2109" s="220">
        <f t="shared" si="9"/>
        <v>0</v>
      </c>
      <c r="Y2109" s="220">
        <f t="shared" si="9"/>
        <v>0</v>
      </c>
      <c r="Z2109" s="220">
        <f t="shared" si="9"/>
        <v>0</v>
      </c>
      <c r="AA2109" s="220">
        <f t="shared" si="9"/>
        <v>0</v>
      </c>
      <c r="AB2109" s="220">
        <f t="shared" si="9"/>
        <v>0</v>
      </c>
      <c r="AC2109" s="220">
        <f t="shared" si="9"/>
        <v>0</v>
      </c>
      <c r="AD2109" s="220">
        <f t="shared" si="9"/>
        <v>0</v>
      </c>
    </row>
    <row r="2110" spans="1:30" ht="15" customHeight="1">
      <c r="A2110" s="83"/>
      <c r="B2110" s="15"/>
      <c r="C2110" s="239"/>
      <c r="D2110" s="239"/>
      <c r="E2110" s="239"/>
      <c r="F2110" s="239"/>
      <c r="G2110" s="239"/>
      <c r="H2110" s="239"/>
      <c r="I2110" s="239"/>
      <c r="J2110" s="239"/>
      <c r="K2110" s="239"/>
      <c r="L2110" s="239"/>
      <c r="M2110" s="239"/>
      <c r="N2110" s="239"/>
      <c r="O2110" s="239"/>
      <c r="P2110" s="239"/>
      <c r="Q2110" s="239"/>
      <c r="R2110" s="239"/>
      <c r="S2110" s="239"/>
      <c r="T2110" s="239"/>
      <c r="U2110" s="239"/>
      <c r="V2110" s="239"/>
      <c r="W2110" s="239"/>
      <c r="X2110" s="239"/>
      <c r="Y2110" s="239"/>
      <c r="Z2110" s="239"/>
      <c r="AA2110" s="239"/>
      <c r="AB2110" s="239"/>
      <c r="AC2110" s="239"/>
      <c r="AD2110" s="239"/>
    </row>
    <row r="2111" spans="1:30" ht="24" customHeight="1">
      <c r="A2111" s="83"/>
      <c r="B2111" s="15"/>
      <c r="C2111" s="321" t="s">
        <v>187</v>
      </c>
      <c r="D2111" s="256"/>
      <c r="E2111" s="256"/>
      <c r="F2111" s="256"/>
      <c r="G2111" s="256"/>
      <c r="H2111" s="256"/>
      <c r="I2111" s="256"/>
      <c r="J2111" s="256"/>
      <c r="K2111" s="256"/>
      <c r="L2111" s="256"/>
      <c r="M2111" s="256"/>
      <c r="N2111" s="256"/>
      <c r="O2111" s="256"/>
      <c r="P2111" s="256"/>
      <c r="Q2111" s="256"/>
      <c r="R2111" s="256"/>
      <c r="S2111" s="256"/>
      <c r="T2111" s="256"/>
      <c r="U2111" s="256"/>
      <c r="V2111" s="256"/>
      <c r="W2111" s="256"/>
      <c r="X2111" s="256"/>
      <c r="Y2111" s="256"/>
      <c r="Z2111" s="256"/>
      <c r="AA2111" s="256"/>
      <c r="AB2111" s="256"/>
      <c r="AC2111" s="256"/>
      <c r="AD2111" s="256"/>
    </row>
    <row r="2112" spans="1:30" ht="60" customHeight="1">
      <c r="A2112" s="83"/>
      <c r="B2112" s="15"/>
      <c r="C2112" s="322"/>
      <c r="D2112" s="323"/>
      <c r="E2112" s="323"/>
      <c r="F2112" s="323"/>
      <c r="G2112" s="323"/>
      <c r="H2112" s="323"/>
      <c r="I2112" s="323"/>
      <c r="J2112" s="323"/>
      <c r="K2112" s="323"/>
      <c r="L2112" s="323"/>
      <c r="M2112" s="323"/>
      <c r="N2112" s="323"/>
      <c r="O2112" s="323"/>
      <c r="P2112" s="323"/>
      <c r="Q2112" s="323"/>
      <c r="R2112" s="323"/>
      <c r="S2112" s="323"/>
      <c r="T2112" s="323"/>
      <c r="U2112" s="323"/>
      <c r="V2112" s="323"/>
      <c r="W2112" s="323"/>
      <c r="X2112" s="323"/>
      <c r="Y2112" s="323"/>
      <c r="Z2112" s="323"/>
      <c r="AA2112" s="323"/>
      <c r="AB2112" s="323"/>
      <c r="AC2112" s="323"/>
      <c r="AD2112" s="324"/>
    </row>
    <row r="2113" spans="1:30" ht="15" customHeight="1">
      <c r="A2113" s="71"/>
      <c r="B2113" s="40"/>
      <c r="C2113" s="40"/>
      <c r="D2113" s="40"/>
      <c r="E2113" s="40"/>
      <c r="F2113" s="40"/>
      <c r="G2113" s="40"/>
      <c r="H2113" s="40"/>
      <c r="I2113" s="40"/>
      <c r="J2113" s="40"/>
      <c r="K2113" s="40"/>
      <c r="L2113" s="40"/>
      <c r="M2113" s="40"/>
      <c r="N2113" s="96"/>
      <c r="O2113" s="14"/>
      <c r="P2113" s="14"/>
      <c r="Q2113" s="14"/>
      <c r="R2113" s="14"/>
      <c r="S2113" s="14"/>
      <c r="T2113" s="14"/>
      <c r="U2113" s="14"/>
      <c r="V2113" s="14"/>
      <c r="W2113" s="14"/>
      <c r="X2113" s="14"/>
      <c r="Y2113" s="14"/>
      <c r="Z2113" s="14"/>
      <c r="AA2113" s="14"/>
      <c r="AB2113" s="14"/>
      <c r="AC2113" s="14"/>
      <c r="AD2113" s="14"/>
    </row>
    <row r="2114" spans="1:30" ht="15" customHeight="1">
      <c r="A2114" s="71"/>
      <c r="B2114" s="40"/>
      <c r="C2114" s="40"/>
      <c r="D2114" s="40"/>
      <c r="E2114" s="40"/>
      <c r="F2114" s="40"/>
      <c r="G2114" s="40"/>
      <c r="H2114" s="40"/>
      <c r="I2114" s="40"/>
      <c r="J2114" s="40"/>
      <c r="K2114" s="40"/>
      <c r="L2114" s="40"/>
      <c r="M2114" s="40"/>
      <c r="N2114" s="96"/>
      <c r="O2114" s="14"/>
      <c r="P2114" s="14"/>
      <c r="Q2114" s="14"/>
      <c r="R2114" s="14"/>
      <c r="S2114" s="14"/>
      <c r="T2114" s="14"/>
      <c r="U2114" s="14"/>
      <c r="V2114" s="14"/>
      <c r="W2114" s="14"/>
      <c r="X2114" s="14"/>
      <c r="Y2114" s="14"/>
      <c r="Z2114" s="14"/>
      <c r="AA2114" s="14"/>
      <c r="AB2114" s="14"/>
      <c r="AC2114" s="14"/>
      <c r="AD2114" s="14"/>
    </row>
    <row r="2115" spans="1:30" ht="15" customHeight="1">
      <c r="A2115" s="71"/>
      <c r="B2115" s="40"/>
      <c r="C2115" s="40"/>
      <c r="D2115" s="40"/>
      <c r="E2115" s="40"/>
      <c r="F2115" s="40"/>
      <c r="G2115" s="40"/>
      <c r="H2115" s="40"/>
      <c r="I2115" s="40"/>
      <c r="J2115" s="40"/>
      <c r="K2115" s="40"/>
      <c r="L2115" s="40"/>
      <c r="M2115" s="40"/>
      <c r="N2115" s="96"/>
      <c r="O2115" s="14"/>
      <c r="P2115" s="14"/>
      <c r="Q2115" s="14"/>
      <c r="R2115" s="14"/>
      <c r="S2115" s="14"/>
      <c r="T2115" s="14"/>
      <c r="U2115" s="14"/>
      <c r="V2115" s="14"/>
      <c r="W2115" s="14"/>
      <c r="X2115" s="14"/>
      <c r="Y2115" s="14"/>
      <c r="Z2115" s="14"/>
      <c r="AA2115" s="14"/>
      <c r="AB2115" s="14"/>
      <c r="AC2115" s="14"/>
      <c r="AD2115" s="14"/>
    </row>
    <row r="2116" spans="1:30" ht="15" customHeight="1">
      <c r="A2116" s="73"/>
      <c r="B2116" s="74"/>
      <c r="C2116" s="74"/>
      <c r="D2116" s="74"/>
      <c r="E2116" s="74"/>
      <c r="F2116" s="74"/>
      <c r="G2116" s="74"/>
      <c r="H2116" s="74"/>
      <c r="I2116" s="74"/>
      <c r="J2116" s="74"/>
      <c r="K2116" s="74"/>
      <c r="L2116" s="74"/>
      <c r="M2116" s="74"/>
      <c r="N2116" s="74"/>
      <c r="O2116" s="74"/>
      <c r="P2116" s="74"/>
      <c r="Q2116" s="74"/>
      <c r="R2116" s="74"/>
      <c r="S2116" s="74"/>
      <c r="T2116" s="74"/>
      <c r="U2116" s="74"/>
      <c r="V2116" s="74"/>
      <c r="W2116" s="74"/>
      <c r="X2116" s="74"/>
      <c r="Y2116" s="74"/>
      <c r="Z2116" s="74"/>
      <c r="AA2116" s="74"/>
      <c r="AB2116" s="74"/>
      <c r="AC2116" s="74"/>
      <c r="AD2116" s="74"/>
    </row>
    <row r="2117" spans="1:30" ht="15" customHeight="1">
      <c r="A2117" s="73"/>
      <c r="B2117" s="74"/>
      <c r="C2117" s="74"/>
      <c r="D2117" s="74"/>
      <c r="E2117" s="74"/>
      <c r="F2117" s="74"/>
      <c r="G2117" s="74"/>
      <c r="H2117" s="74"/>
      <c r="I2117" s="74"/>
      <c r="J2117" s="74"/>
      <c r="K2117" s="74"/>
      <c r="L2117" s="74"/>
      <c r="M2117" s="74"/>
      <c r="N2117" s="74"/>
      <c r="O2117" s="74"/>
      <c r="P2117" s="74"/>
      <c r="Q2117" s="74"/>
      <c r="R2117" s="74"/>
      <c r="S2117" s="74"/>
      <c r="T2117" s="74"/>
      <c r="U2117" s="74"/>
      <c r="V2117" s="74"/>
      <c r="W2117" s="74"/>
      <c r="X2117" s="74"/>
      <c r="Y2117" s="74"/>
      <c r="Z2117" s="74"/>
      <c r="AA2117" s="74"/>
      <c r="AB2117" s="74"/>
      <c r="AC2117" s="74"/>
      <c r="AD2117" s="74"/>
    </row>
    <row r="2118" spans="1:30" ht="15" customHeight="1" thickBot="1">
      <c r="A2118" s="73"/>
      <c r="B2118" s="74"/>
      <c r="C2118" s="74"/>
      <c r="D2118" s="74"/>
      <c r="E2118" s="74"/>
      <c r="F2118" s="74"/>
      <c r="G2118" s="74"/>
      <c r="H2118" s="74"/>
      <c r="I2118" s="74"/>
      <c r="J2118" s="74"/>
      <c r="K2118" s="74"/>
      <c r="L2118" s="74"/>
      <c r="M2118" s="74"/>
      <c r="N2118" s="74"/>
      <c r="O2118" s="74"/>
      <c r="P2118" s="74"/>
      <c r="Q2118" s="74"/>
      <c r="R2118" s="74"/>
      <c r="S2118" s="74"/>
      <c r="T2118" s="74"/>
      <c r="U2118" s="74"/>
      <c r="V2118" s="74"/>
      <c r="W2118" s="74"/>
      <c r="X2118" s="74"/>
      <c r="Y2118" s="74"/>
      <c r="Z2118" s="74"/>
      <c r="AA2118" s="74"/>
      <c r="AB2118" s="74"/>
      <c r="AC2118" s="74"/>
      <c r="AD2118" s="74"/>
    </row>
    <row r="2119" spans="1:30" ht="15" customHeight="1" thickBot="1">
      <c r="B2119" s="333" t="s">
        <v>857</v>
      </c>
      <c r="C2119" s="334"/>
      <c r="D2119" s="334"/>
      <c r="E2119" s="334"/>
      <c r="F2119" s="334"/>
      <c r="G2119" s="334"/>
      <c r="H2119" s="334"/>
      <c r="I2119" s="334"/>
      <c r="J2119" s="334"/>
      <c r="K2119" s="334"/>
      <c r="L2119" s="334"/>
      <c r="M2119" s="334"/>
      <c r="N2119" s="334"/>
      <c r="O2119" s="334"/>
      <c r="P2119" s="334"/>
      <c r="Q2119" s="334"/>
      <c r="R2119" s="334"/>
      <c r="S2119" s="334"/>
      <c r="T2119" s="334"/>
      <c r="U2119" s="334"/>
      <c r="V2119" s="334"/>
      <c r="W2119" s="334"/>
      <c r="X2119" s="334"/>
      <c r="Y2119" s="334"/>
      <c r="Z2119" s="334"/>
      <c r="AA2119" s="334"/>
      <c r="AB2119" s="334"/>
      <c r="AC2119" s="334"/>
      <c r="AD2119" s="335"/>
    </row>
    <row r="2120" spans="1:30" ht="15" customHeight="1">
      <c r="B2120" s="379" t="s">
        <v>175</v>
      </c>
      <c r="C2120" s="256"/>
      <c r="D2120" s="256"/>
      <c r="E2120" s="256"/>
      <c r="F2120" s="256"/>
      <c r="G2120" s="256"/>
      <c r="H2120" s="256"/>
      <c r="I2120" s="256"/>
      <c r="J2120" s="256"/>
      <c r="K2120" s="256"/>
      <c r="L2120" s="256"/>
      <c r="M2120" s="256"/>
      <c r="N2120" s="256"/>
      <c r="O2120" s="256"/>
      <c r="P2120" s="256"/>
      <c r="Q2120" s="256"/>
      <c r="R2120" s="256"/>
      <c r="S2120" s="256"/>
      <c r="T2120" s="256"/>
      <c r="U2120" s="256"/>
      <c r="V2120" s="256"/>
      <c r="W2120" s="256"/>
      <c r="X2120" s="256"/>
      <c r="Y2120" s="256"/>
      <c r="Z2120" s="256"/>
      <c r="AA2120" s="256"/>
      <c r="AB2120" s="256"/>
      <c r="AC2120" s="256"/>
      <c r="AD2120" s="281"/>
    </row>
    <row r="2121" spans="1:30" ht="36" customHeight="1">
      <c r="B2121" s="102"/>
      <c r="C2121" s="380" t="s">
        <v>858</v>
      </c>
      <c r="D2121" s="256"/>
      <c r="E2121" s="256"/>
      <c r="F2121" s="256"/>
      <c r="G2121" s="256"/>
      <c r="H2121" s="256"/>
      <c r="I2121" s="256"/>
      <c r="J2121" s="256"/>
      <c r="K2121" s="256"/>
      <c r="L2121" s="256"/>
      <c r="M2121" s="256"/>
      <c r="N2121" s="256"/>
      <c r="O2121" s="256"/>
      <c r="P2121" s="256"/>
      <c r="Q2121" s="256"/>
      <c r="R2121" s="256"/>
      <c r="S2121" s="256"/>
      <c r="T2121" s="256"/>
      <c r="U2121" s="256"/>
      <c r="V2121" s="256"/>
      <c r="W2121" s="256"/>
      <c r="X2121" s="256"/>
      <c r="Y2121" s="256"/>
      <c r="Z2121" s="256"/>
      <c r="AA2121" s="256"/>
      <c r="AB2121" s="256"/>
      <c r="AC2121" s="256"/>
      <c r="AD2121" s="281"/>
    </row>
    <row r="2122" spans="1:30" ht="24" customHeight="1">
      <c r="B2122" s="102"/>
      <c r="C2122" s="380" t="s">
        <v>859</v>
      </c>
      <c r="D2122" s="256"/>
      <c r="E2122" s="256"/>
      <c r="F2122" s="256"/>
      <c r="G2122" s="256"/>
      <c r="H2122" s="256"/>
      <c r="I2122" s="256"/>
      <c r="J2122" s="256"/>
      <c r="K2122" s="256"/>
      <c r="L2122" s="256"/>
      <c r="M2122" s="256"/>
      <c r="N2122" s="256"/>
      <c r="O2122" s="256"/>
      <c r="P2122" s="256"/>
      <c r="Q2122" s="256"/>
      <c r="R2122" s="256"/>
      <c r="S2122" s="256"/>
      <c r="T2122" s="256"/>
      <c r="U2122" s="256"/>
      <c r="V2122" s="256"/>
      <c r="W2122" s="256"/>
      <c r="X2122" s="256"/>
      <c r="Y2122" s="256"/>
      <c r="Z2122" s="256"/>
      <c r="AA2122" s="256"/>
      <c r="AB2122" s="256"/>
      <c r="AC2122" s="256"/>
      <c r="AD2122" s="281"/>
    </row>
    <row r="2123" spans="1:30" ht="24" customHeight="1">
      <c r="B2123" s="102"/>
      <c r="C2123" s="380" t="s">
        <v>860</v>
      </c>
      <c r="D2123" s="256"/>
      <c r="E2123" s="256"/>
      <c r="F2123" s="256"/>
      <c r="G2123" s="256"/>
      <c r="H2123" s="256"/>
      <c r="I2123" s="256"/>
      <c r="J2123" s="256"/>
      <c r="K2123" s="256"/>
      <c r="L2123" s="256"/>
      <c r="M2123" s="256"/>
      <c r="N2123" s="256"/>
      <c r="O2123" s="256"/>
      <c r="P2123" s="256"/>
      <c r="Q2123" s="256"/>
      <c r="R2123" s="256"/>
      <c r="S2123" s="256"/>
      <c r="T2123" s="256"/>
      <c r="U2123" s="256"/>
      <c r="V2123" s="256"/>
      <c r="W2123" s="256"/>
      <c r="X2123" s="256"/>
      <c r="Y2123" s="256"/>
      <c r="Z2123" s="256"/>
      <c r="AA2123" s="256"/>
      <c r="AB2123" s="256"/>
      <c r="AC2123" s="256"/>
      <c r="AD2123" s="281"/>
    </row>
    <row r="2124" spans="1:30" ht="24" customHeight="1">
      <c r="B2124" s="102"/>
      <c r="C2124" s="380" t="s">
        <v>861</v>
      </c>
      <c r="D2124" s="256"/>
      <c r="E2124" s="256"/>
      <c r="F2124" s="256"/>
      <c r="G2124" s="256"/>
      <c r="H2124" s="256"/>
      <c r="I2124" s="256"/>
      <c r="J2124" s="256"/>
      <c r="K2124" s="256"/>
      <c r="L2124" s="256"/>
      <c r="M2124" s="256"/>
      <c r="N2124" s="256"/>
      <c r="O2124" s="256"/>
      <c r="P2124" s="256"/>
      <c r="Q2124" s="256"/>
      <c r="R2124" s="256"/>
      <c r="S2124" s="256"/>
      <c r="T2124" s="256"/>
      <c r="U2124" s="256"/>
      <c r="V2124" s="256"/>
      <c r="W2124" s="256"/>
      <c r="X2124" s="256"/>
      <c r="Y2124" s="256"/>
      <c r="Z2124" s="256"/>
      <c r="AA2124" s="256"/>
      <c r="AB2124" s="256"/>
      <c r="AC2124" s="256"/>
      <c r="AD2124" s="281"/>
    </row>
    <row r="2125" spans="1:30" ht="24" customHeight="1">
      <c r="B2125" s="103"/>
      <c r="C2125" s="378" t="s">
        <v>862</v>
      </c>
      <c r="D2125" s="272"/>
      <c r="E2125" s="272"/>
      <c r="F2125" s="272"/>
      <c r="G2125" s="272"/>
      <c r="H2125" s="272"/>
      <c r="I2125" s="272"/>
      <c r="J2125" s="272"/>
      <c r="K2125" s="272"/>
      <c r="L2125" s="272"/>
      <c r="M2125" s="272"/>
      <c r="N2125" s="272"/>
      <c r="O2125" s="272"/>
      <c r="P2125" s="272"/>
      <c r="Q2125" s="272"/>
      <c r="R2125" s="272"/>
      <c r="S2125" s="272"/>
      <c r="T2125" s="272"/>
      <c r="U2125" s="272"/>
      <c r="V2125" s="272"/>
      <c r="W2125" s="272"/>
      <c r="X2125" s="272"/>
      <c r="Y2125" s="272"/>
      <c r="Z2125" s="272"/>
      <c r="AA2125" s="272"/>
      <c r="AB2125" s="272"/>
      <c r="AC2125" s="272"/>
      <c r="AD2125" s="283"/>
    </row>
    <row r="2126" spans="1:30" ht="15" customHeight="1" thickBot="1"/>
    <row r="2127" spans="1:30" ht="15" customHeight="1" thickBot="1">
      <c r="B2127" s="381" t="s">
        <v>863</v>
      </c>
      <c r="C2127" s="334"/>
      <c r="D2127" s="334"/>
      <c r="E2127" s="334"/>
      <c r="F2127" s="334"/>
      <c r="G2127" s="334"/>
      <c r="H2127" s="334"/>
      <c r="I2127" s="334"/>
      <c r="J2127" s="334"/>
      <c r="K2127" s="334"/>
      <c r="L2127" s="334"/>
      <c r="M2127" s="334"/>
      <c r="N2127" s="334"/>
      <c r="O2127" s="334"/>
      <c r="P2127" s="334"/>
      <c r="Q2127" s="334"/>
      <c r="R2127" s="334"/>
      <c r="S2127" s="334"/>
      <c r="T2127" s="334"/>
      <c r="U2127" s="334"/>
      <c r="V2127" s="334"/>
      <c r="W2127" s="334"/>
      <c r="X2127" s="334"/>
      <c r="Y2127" s="334"/>
      <c r="Z2127" s="334"/>
      <c r="AA2127" s="334"/>
      <c r="AB2127" s="334"/>
      <c r="AC2127" s="334"/>
      <c r="AD2127" s="335"/>
    </row>
    <row r="2128" spans="1:30" ht="15" customHeight="1">
      <c r="B2128" s="395" t="s">
        <v>189</v>
      </c>
      <c r="C2128" s="396"/>
      <c r="D2128" s="396"/>
      <c r="E2128" s="396"/>
      <c r="F2128" s="396"/>
      <c r="G2128" s="396"/>
      <c r="H2128" s="396"/>
      <c r="I2128" s="396"/>
      <c r="J2128" s="396"/>
      <c r="K2128" s="396"/>
      <c r="L2128" s="396"/>
      <c r="M2128" s="396"/>
      <c r="N2128" s="396"/>
      <c r="O2128" s="396"/>
      <c r="P2128" s="396"/>
      <c r="Q2128" s="396"/>
      <c r="R2128" s="396"/>
      <c r="S2128" s="396"/>
      <c r="T2128" s="396"/>
      <c r="U2128" s="396"/>
      <c r="V2128" s="396"/>
      <c r="W2128" s="396"/>
      <c r="X2128" s="396"/>
      <c r="Y2128" s="396"/>
      <c r="Z2128" s="396"/>
      <c r="AA2128" s="396"/>
      <c r="AB2128" s="396"/>
      <c r="AC2128" s="396"/>
      <c r="AD2128" s="397"/>
    </row>
    <row r="2129" spans="1:38" ht="36" customHeight="1">
      <c r="B2129" s="22"/>
      <c r="C2129" s="380" t="s">
        <v>864</v>
      </c>
      <c r="D2129" s="256"/>
      <c r="E2129" s="256"/>
      <c r="F2129" s="256"/>
      <c r="G2129" s="256"/>
      <c r="H2129" s="256"/>
      <c r="I2129" s="256"/>
      <c r="J2129" s="256"/>
      <c r="K2129" s="256"/>
      <c r="L2129" s="256"/>
      <c r="M2129" s="256"/>
      <c r="N2129" s="256"/>
      <c r="O2129" s="256"/>
      <c r="P2129" s="256"/>
      <c r="Q2129" s="256"/>
      <c r="R2129" s="256"/>
      <c r="S2129" s="256"/>
      <c r="T2129" s="256"/>
      <c r="U2129" s="256"/>
      <c r="V2129" s="256"/>
      <c r="W2129" s="256"/>
      <c r="X2129" s="256"/>
      <c r="Y2129" s="256"/>
      <c r="Z2129" s="256"/>
      <c r="AA2129" s="256"/>
      <c r="AB2129" s="256"/>
      <c r="AC2129" s="256"/>
      <c r="AD2129" s="281"/>
    </row>
    <row r="2130" spans="1:38" ht="36" customHeight="1">
      <c r="B2130" s="22"/>
      <c r="C2130" s="380" t="s">
        <v>865</v>
      </c>
      <c r="D2130" s="256"/>
      <c r="E2130" s="256"/>
      <c r="F2130" s="256"/>
      <c r="G2130" s="256"/>
      <c r="H2130" s="256"/>
      <c r="I2130" s="256"/>
      <c r="J2130" s="256"/>
      <c r="K2130" s="256"/>
      <c r="L2130" s="256"/>
      <c r="M2130" s="256"/>
      <c r="N2130" s="256"/>
      <c r="O2130" s="256"/>
      <c r="P2130" s="256"/>
      <c r="Q2130" s="256"/>
      <c r="R2130" s="256"/>
      <c r="S2130" s="256"/>
      <c r="T2130" s="256"/>
      <c r="U2130" s="256"/>
      <c r="V2130" s="256"/>
      <c r="W2130" s="256"/>
      <c r="X2130" s="256"/>
      <c r="Y2130" s="256"/>
      <c r="Z2130" s="256"/>
      <c r="AA2130" s="256"/>
      <c r="AB2130" s="256"/>
      <c r="AC2130" s="256"/>
      <c r="AD2130" s="281"/>
    </row>
    <row r="2131" spans="1:38" ht="36" customHeight="1">
      <c r="B2131" s="22"/>
      <c r="C2131" s="349" t="s">
        <v>866</v>
      </c>
      <c r="D2131" s="256"/>
      <c r="E2131" s="256"/>
      <c r="F2131" s="256"/>
      <c r="G2131" s="256"/>
      <c r="H2131" s="256"/>
      <c r="I2131" s="256"/>
      <c r="J2131" s="256"/>
      <c r="K2131" s="256"/>
      <c r="L2131" s="256"/>
      <c r="M2131" s="256"/>
      <c r="N2131" s="256"/>
      <c r="O2131" s="256"/>
      <c r="P2131" s="256"/>
      <c r="Q2131" s="256"/>
      <c r="R2131" s="256"/>
      <c r="S2131" s="256"/>
      <c r="T2131" s="256"/>
      <c r="U2131" s="256"/>
      <c r="V2131" s="256"/>
      <c r="W2131" s="256"/>
      <c r="X2131" s="256"/>
      <c r="Y2131" s="256"/>
      <c r="Z2131" s="256"/>
      <c r="AA2131" s="256"/>
      <c r="AB2131" s="256"/>
      <c r="AC2131" s="256"/>
      <c r="AD2131" s="348"/>
    </row>
    <row r="2132" spans="1:38" ht="24" customHeight="1">
      <c r="B2132" s="22"/>
      <c r="C2132" s="349" t="s">
        <v>867</v>
      </c>
      <c r="D2132" s="256"/>
      <c r="E2132" s="256"/>
      <c r="F2132" s="256"/>
      <c r="G2132" s="256"/>
      <c r="H2132" s="256"/>
      <c r="I2132" s="256"/>
      <c r="J2132" s="256"/>
      <c r="K2132" s="256"/>
      <c r="L2132" s="256"/>
      <c r="M2132" s="256"/>
      <c r="N2132" s="256"/>
      <c r="O2132" s="256"/>
      <c r="P2132" s="256"/>
      <c r="Q2132" s="256"/>
      <c r="R2132" s="256"/>
      <c r="S2132" s="256"/>
      <c r="T2132" s="256"/>
      <c r="U2132" s="256"/>
      <c r="V2132" s="256"/>
      <c r="W2132" s="256"/>
      <c r="X2132" s="256"/>
      <c r="Y2132" s="256"/>
      <c r="Z2132" s="256"/>
      <c r="AA2132" s="256"/>
      <c r="AB2132" s="256"/>
      <c r="AC2132" s="256"/>
      <c r="AD2132" s="348"/>
    </row>
    <row r="2133" spans="1:38" ht="24" customHeight="1">
      <c r="B2133" s="24"/>
      <c r="C2133" s="393" t="s">
        <v>868</v>
      </c>
      <c r="D2133" s="345"/>
      <c r="E2133" s="345"/>
      <c r="F2133" s="345"/>
      <c r="G2133" s="345"/>
      <c r="H2133" s="345"/>
      <c r="I2133" s="345"/>
      <c r="J2133" s="345"/>
      <c r="K2133" s="345"/>
      <c r="L2133" s="345"/>
      <c r="M2133" s="345"/>
      <c r="N2133" s="345"/>
      <c r="O2133" s="345"/>
      <c r="P2133" s="345"/>
      <c r="Q2133" s="345"/>
      <c r="R2133" s="345"/>
      <c r="S2133" s="345"/>
      <c r="T2133" s="345"/>
      <c r="U2133" s="345"/>
      <c r="V2133" s="345"/>
      <c r="W2133" s="345"/>
      <c r="X2133" s="345"/>
      <c r="Y2133" s="345"/>
      <c r="Z2133" s="345"/>
      <c r="AA2133" s="345"/>
      <c r="AB2133" s="345"/>
      <c r="AC2133" s="345"/>
      <c r="AD2133" s="394"/>
    </row>
    <row r="2134" spans="1:38" ht="15" customHeight="1"/>
    <row r="2135" spans="1:38" ht="24" customHeight="1">
      <c r="A2135" s="72" t="s">
        <v>869</v>
      </c>
      <c r="B2135" s="326" t="s">
        <v>870</v>
      </c>
      <c r="C2135" s="341"/>
      <c r="D2135" s="256"/>
      <c r="E2135" s="256"/>
      <c r="F2135" s="256"/>
      <c r="G2135" s="256"/>
      <c r="H2135" s="256"/>
      <c r="I2135" s="256"/>
      <c r="J2135" s="256"/>
      <c r="K2135" s="256"/>
      <c r="L2135" s="256"/>
      <c r="M2135" s="256"/>
      <c r="N2135" s="256"/>
      <c r="O2135" s="256"/>
      <c r="P2135" s="256"/>
      <c r="Q2135" s="256"/>
      <c r="R2135" s="256"/>
      <c r="S2135" s="256"/>
      <c r="T2135" s="256"/>
      <c r="U2135" s="256"/>
      <c r="V2135" s="256"/>
      <c r="W2135" s="256"/>
      <c r="X2135" s="256"/>
      <c r="Y2135" s="256"/>
      <c r="Z2135" s="256"/>
      <c r="AA2135" s="256"/>
      <c r="AB2135" s="256"/>
      <c r="AC2135" s="256"/>
      <c r="AD2135" s="256"/>
    </row>
    <row r="2136" spans="1:38" ht="15" customHeight="1">
      <c r="A2136" s="83"/>
      <c r="B2136" s="15"/>
      <c r="C2136" s="15"/>
      <c r="D2136" s="15"/>
      <c r="E2136" s="15"/>
      <c r="F2136" s="15"/>
      <c r="G2136" s="15"/>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row>
    <row r="2137" spans="1:38" ht="24" customHeight="1">
      <c r="A2137" s="83"/>
      <c r="B2137" s="15"/>
      <c r="C2137" s="265" t="s">
        <v>185</v>
      </c>
      <c r="D2137" s="278"/>
      <c r="E2137" s="278"/>
      <c r="F2137" s="278"/>
      <c r="G2137" s="278"/>
      <c r="H2137" s="278"/>
      <c r="I2137" s="278"/>
      <c r="J2137" s="278"/>
      <c r="K2137" s="278"/>
      <c r="L2137" s="279"/>
      <c r="M2137" s="265" t="s">
        <v>871</v>
      </c>
      <c r="N2137" s="266"/>
      <c r="O2137" s="266"/>
      <c r="P2137" s="266"/>
      <c r="Q2137" s="266"/>
      <c r="R2137" s="266"/>
      <c r="S2137" s="266"/>
      <c r="T2137" s="266"/>
      <c r="U2137" s="266"/>
      <c r="V2137" s="266"/>
      <c r="W2137" s="266"/>
      <c r="X2137" s="266"/>
      <c r="Y2137" s="266"/>
      <c r="Z2137" s="266"/>
      <c r="AA2137" s="266"/>
      <c r="AB2137" s="266"/>
      <c r="AC2137" s="266"/>
      <c r="AD2137" s="267"/>
    </row>
    <row r="2138" spans="1:38" ht="15" customHeight="1">
      <c r="A2138" s="83"/>
      <c r="B2138" s="15"/>
      <c r="C2138" s="282"/>
      <c r="D2138" s="272"/>
      <c r="E2138" s="272"/>
      <c r="F2138" s="272"/>
      <c r="G2138" s="272"/>
      <c r="H2138" s="272"/>
      <c r="I2138" s="272"/>
      <c r="J2138" s="272"/>
      <c r="K2138" s="272"/>
      <c r="L2138" s="283"/>
      <c r="M2138" s="383" t="s">
        <v>201</v>
      </c>
      <c r="N2138" s="256"/>
      <c r="O2138" s="256"/>
      <c r="P2138" s="256"/>
      <c r="Q2138" s="256"/>
      <c r="R2138" s="348"/>
      <c r="S2138" s="384" t="s">
        <v>202</v>
      </c>
      <c r="T2138" s="256"/>
      <c r="U2138" s="256"/>
      <c r="V2138" s="256"/>
      <c r="W2138" s="256"/>
      <c r="X2138" s="348"/>
      <c r="Y2138" s="384" t="s">
        <v>203</v>
      </c>
      <c r="Z2138" s="256"/>
      <c r="AA2138" s="256"/>
      <c r="AB2138" s="256"/>
      <c r="AC2138" s="256"/>
      <c r="AD2138" s="348"/>
      <c r="AF2138" t="s">
        <v>204</v>
      </c>
      <c r="AG2138" t="s">
        <v>205</v>
      </c>
      <c r="AH2138" t="s">
        <v>206</v>
      </c>
      <c r="AI2138" t="s">
        <v>207</v>
      </c>
      <c r="AJ2138" t="s">
        <v>208</v>
      </c>
      <c r="AK2138" t="s">
        <v>209</v>
      </c>
      <c r="AL2138" t="s">
        <v>210</v>
      </c>
    </row>
    <row r="2139" spans="1:38" ht="15" customHeight="1">
      <c r="A2139" s="83"/>
      <c r="B2139" s="15"/>
      <c r="C2139" s="79" t="s">
        <v>131</v>
      </c>
      <c r="D2139" s="320"/>
      <c r="E2139" s="266"/>
      <c r="F2139" s="266"/>
      <c r="G2139" s="266"/>
      <c r="H2139" s="266"/>
      <c r="I2139" s="266"/>
      <c r="J2139" s="266"/>
      <c r="K2139" s="266"/>
      <c r="L2139" s="267"/>
      <c r="M2139" s="268"/>
      <c r="N2139" s="266"/>
      <c r="O2139" s="266"/>
      <c r="P2139" s="266"/>
      <c r="Q2139" s="266"/>
      <c r="R2139" s="267"/>
      <c r="S2139" s="268"/>
      <c r="T2139" s="266"/>
      <c r="U2139" s="266"/>
      <c r="V2139" s="266"/>
      <c r="W2139" s="266"/>
      <c r="X2139" s="267"/>
      <c r="Y2139" s="268"/>
      <c r="Z2139" s="266"/>
      <c r="AA2139" s="266"/>
      <c r="AB2139" s="266"/>
      <c r="AC2139" s="266"/>
      <c r="AD2139" s="267"/>
      <c r="AF2139">
        <f>IF(AND(M2139=0,OR(SUM(S2139:Y2139)&gt;0,COUNTIF(M2139:Y2139,"NS")&gt;0)),1,0)</f>
        <v>0</v>
      </c>
      <c r="AG2139">
        <f>IF(OR(AND(M2139="NS",SUM(S2139:Y2139)&gt;0),AND(M2139="NS",COUNTIF(M2139:Y2139,"NS")&lt;2)),1,0)</f>
        <v>0</v>
      </c>
      <c r="AH2139">
        <f>IF(AND(M2139="NA",OR(SUM(S2139:Y2139)&gt;0,COUNTIF(M2139:Y2139,"NS")&gt;0,COUNTIF(M2139:Y2139,"NA")&gt;1)),1,0)</f>
        <v>0</v>
      </c>
      <c r="AI2139">
        <f>IF(AND(COUNTBLANK(M2139)+COUNTBLANK(S2139)+COUNTBLANK(Y2139)&gt;0,COUNTBLANK(M2139)+COUNTBLANK(S2139)+COUNTBLANK(Y2139)&lt;3,M2139&lt;&gt;"NA"),1,0)</f>
        <v>0</v>
      </c>
      <c r="AJ2139">
        <f>IF(AND(IF(OR(SUM(S2139:Y2139)=M2139,M2139="",AND(M2139&gt;0,COUNTIF(M2139:Y2139,"NS")=2)),0,1)=1,M2139&lt;&gt;"NS",M2139&lt;&gt;"NA"),1,0)</f>
        <v>0</v>
      </c>
      <c r="AK2139">
        <f>IF(COUNTIF(M2139:Y2139,"=*")&lt;&gt;SUM(COUNTIF(M2139:Y2139,"NS"),COUNTIF(M2139:Y2139,"NA")),1,0)</f>
        <v>0</v>
      </c>
      <c r="AL2139">
        <f>IF(SUM(AF2139:AK2139)&gt;0,1,0)</f>
        <v>0</v>
      </c>
    </row>
    <row r="2140" spans="1:38" ht="15" customHeight="1">
      <c r="A2140" s="83"/>
      <c r="B2140" s="15"/>
      <c r="C2140" s="80" t="s">
        <v>132</v>
      </c>
      <c r="D2140" s="320"/>
      <c r="E2140" s="266"/>
      <c r="F2140" s="266"/>
      <c r="G2140" s="266"/>
      <c r="H2140" s="266"/>
      <c r="I2140" s="266"/>
      <c r="J2140" s="266"/>
      <c r="K2140" s="266"/>
      <c r="L2140" s="267"/>
      <c r="M2140" s="268"/>
      <c r="N2140" s="266"/>
      <c r="O2140" s="266"/>
      <c r="P2140" s="266"/>
      <c r="Q2140" s="266"/>
      <c r="R2140" s="267"/>
      <c r="S2140" s="268"/>
      <c r="T2140" s="266"/>
      <c r="U2140" s="266"/>
      <c r="V2140" s="266"/>
      <c r="W2140" s="266"/>
      <c r="X2140" s="267"/>
      <c r="Y2140" s="268"/>
      <c r="Z2140" s="266"/>
      <c r="AA2140" s="266"/>
      <c r="AB2140" s="266"/>
      <c r="AC2140" s="266"/>
      <c r="AD2140" s="267"/>
    </row>
    <row r="2141" spans="1:38" ht="15" customHeight="1">
      <c r="A2141" s="83"/>
      <c r="B2141" s="15"/>
      <c r="C2141" s="80" t="s">
        <v>133</v>
      </c>
      <c r="D2141" s="320"/>
      <c r="E2141" s="266"/>
      <c r="F2141" s="266"/>
      <c r="G2141" s="266"/>
      <c r="H2141" s="266"/>
      <c r="I2141" s="266"/>
      <c r="J2141" s="266"/>
      <c r="K2141" s="266"/>
      <c r="L2141" s="267"/>
      <c r="M2141" s="268"/>
      <c r="N2141" s="266"/>
      <c r="O2141" s="266"/>
      <c r="P2141" s="266"/>
      <c r="Q2141" s="266"/>
      <c r="R2141" s="267"/>
      <c r="S2141" s="268"/>
      <c r="T2141" s="266"/>
      <c r="U2141" s="266"/>
      <c r="V2141" s="266"/>
      <c r="W2141" s="266"/>
      <c r="X2141" s="267"/>
      <c r="Y2141" s="268"/>
      <c r="Z2141" s="266"/>
      <c r="AA2141" s="266"/>
      <c r="AB2141" s="266"/>
      <c r="AC2141" s="266"/>
      <c r="AD2141" s="267"/>
    </row>
    <row r="2142" spans="1:38" ht="15" customHeight="1">
      <c r="A2142" s="83"/>
      <c r="B2142" s="15"/>
      <c r="C2142" s="80" t="s">
        <v>134</v>
      </c>
      <c r="D2142" s="320"/>
      <c r="E2142" s="266"/>
      <c r="F2142" s="266"/>
      <c r="G2142" s="266"/>
      <c r="H2142" s="266"/>
      <c r="I2142" s="266"/>
      <c r="J2142" s="266"/>
      <c r="K2142" s="266"/>
      <c r="L2142" s="267"/>
      <c r="M2142" s="268"/>
      <c r="N2142" s="266"/>
      <c r="O2142" s="266"/>
      <c r="P2142" s="266"/>
      <c r="Q2142" s="266"/>
      <c r="R2142" s="267"/>
      <c r="S2142" s="268"/>
      <c r="T2142" s="266"/>
      <c r="U2142" s="266"/>
      <c r="V2142" s="266"/>
      <c r="W2142" s="266"/>
      <c r="X2142" s="267"/>
      <c r="Y2142" s="268"/>
      <c r="Z2142" s="266"/>
      <c r="AA2142" s="266"/>
      <c r="AB2142" s="266"/>
      <c r="AC2142" s="266"/>
      <c r="AD2142" s="267"/>
    </row>
    <row r="2143" spans="1:38" ht="15" customHeight="1">
      <c r="A2143" s="83"/>
      <c r="B2143" s="15"/>
      <c r="C2143" s="80" t="s">
        <v>135</v>
      </c>
      <c r="D2143" s="320"/>
      <c r="E2143" s="266"/>
      <c r="F2143" s="266"/>
      <c r="G2143" s="266"/>
      <c r="H2143" s="266"/>
      <c r="I2143" s="266"/>
      <c r="J2143" s="266"/>
      <c r="K2143" s="266"/>
      <c r="L2143" s="267"/>
      <c r="M2143" s="268"/>
      <c r="N2143" s="266"/>
      <c r="O2143" s="266"/>
      <c r="P2143" s="266"/>
      <c r="Q2143" s="266"/>
      <c r="R2143" s="267"/>
      <c r="S2143" s="268"/>
      <c r="T2143" s="266"/>
      <c r="U2143" s="266"/>
      <c r="V2143" s="266"/>
      <c r="W2143" s="266"/>
      <c r="X2143" s="267"/>
      <c r="Y2143" s="268"/>
      <c r="Z2143" s="266"/>
      <c r="AA2143" s="266"/>
      <c r="AB2143" s="266"/>
      <c r="AC2143" s="266"/>
      <c r="AD2143" s="267"/>
    </row>
    <row r="2144" spans="1:38" ht="15" customHeight="1">
      <c r="A2144" s="83"/>
      <c r="B2144" s="15"/>
      <c r="C2144" s="80" t="s">
        <v>136</v>
      </c>
      <c r="D2144" s="320"/>
      <c r="E2144" s="266"/>
      <c r="F2144" s="266"/>
      <c r="G2144" s="266"/>
      <c r="H2144" s="266"/>
      <c r="I2144" s="266"/>
      <c r="J2144" s="266"/>
      <c r="K2144" s="266"/>
      <c r="L2144" s="267"/>
      <c r="M2144" s="268"/>
      <c r="N2144" s="266"/>
      <c r="O2144" s="266"/>
      <c r="P2144" s="266"/>
      <c r="Q2144" s="266"/>
      <c r="R2144" s="267"/>
      <c r="S2144" s="268"/>
      <c r="T2144" s="266"/>
      <c r="U2144" s="266"/>
      <c r="V2144" s="266"/>
      <c r="W2144" s="266"/>
      <c r="X2144" s="267"/>
      <c r="Y2144" s="268"/>
      <c r="Z2144" s="266"/>
      <c r="AA2144" s="266"/>
      <c r="AB2144" s="266"/>
      <c r="AC2144" s="266"/>
      <c r="AD2144" s="267"/>
    </row>
    <row r="2145" spans="1:30" ht="15" customHeight="1">
      <c r="A2145" s="83"/>
      <c r="B2145" s="15"/>
      <c r="C2145" s="80" t="s">
        <v>137</v>
      </c>
      <c r="D2145" s="320"/>
      <c r="E2145" s="266"/>
      <c r="F2145" s="266"/>
      <c r="G2145" s="266"/>
      <c r="H2145" s="266"/>
      <c r="I2145" s="266"/>
      <c r="J2145" s="266"/>
      <c r="K2145" s="266"/>
      <c r="L2145" s="267"/>
      <c r="M2145" s="268"/>
      <c r="N2145" s="266"/>
      <c r="O2145" s="266"/>
      <c r="P2145" s="266"/>
      <c r="Q2145" s="266"/>
      <c r="R2145" s="267"/>
      <c r="S2145" s="268"/>
      <c r="T2145" s="266"/>
      <c r="U2145" s="266"/>
      <c r="V2145" s="266"/>
      <c r="W2145" s="266"/>
      <c r="X2145" s="267"/>
      <c r="Y2145" s="268"/>
      <c r="Z2145" s="266"/>
      <c r="AA2145" s="266"/>
      <c r="AB2145" s="266"/>
      <c r="AC2145" s="266"/>
      <c r="AD2145" s="267"/>
    </row>
    <row r="2146" spans="1:30" ht="15" customHeight="1">
      <c r="A2146" s="83"/>
      <c r="B2146" s="15"/>
      <c r="C2146" s="80" t="s">
        <v>138</v>
      </c>
      <c r="D2146" s="320"/>
      <c r="E2146" s="266"/>
      <c r="F2146" s="266"/>
      <c r="G2146" s="266"/>
      <c r="H2146" s="266"/>
      <c r="I2146" s="266"/>
      <c r="J2146" s="266"/>
      <c r="K2146" s="266"/>
      <c r="L2146" s="267"/>
      <c r="M2146" s="268"/>
      <c r="N2146" s="266"/>
      <c r="O2146" s="266"/>
      <c r="P2146" s="266"/>
      <c r="Q2146" s="266"/>
      <c r="R2146" s="267"/>
      <c r="S2146" s="268"/>
      <c r="T2146" s="266"/>
      <c r="U2146" s="266"/>
      <c r="V2146" s="266"/>
      <c r="W2146" s="266"/>
      <c r="X2146" s="267"/>
      <c r="Y2146" s="268"/>
      <c r="Z2146" s="266"/>
      <c r="AA2146" s="266"/>
      <c r="AB2146" s="266"/>
      <c r="AC2146" s="266"/>
      <c r="AD2146" s="267"/>
    </row>
    <row r="2147" spans="1:30" ht="15" customHeight="1">
      <c r="A2147" s="83"/>
      <c r="B2147" s="15"/>
      <c r="C2147" s="80" t="s">
        <v>139</v>
      </c>
      <c r="D2147" s="320"/>
      <c r="E2147" s="266"/>
      <c r="F2147" s="266"/>
      <c r="G2147" s="266"/>
      <c r="H2147" s="266"/>
      <c r="I2147" s="266"/>
      <c r="J2147" s="266"/>
      <c r="K2147" s="266"/>
      <c r="L2147" s="267"/>
      <c r="M2147" s="268"/>
      <c r="N2147" s="266"/>
      <c r="O2147" s="266"/>
      <c r="P2147" s="266"/>
      <c r="Q2147" s="266"/>
      <c r="R2147" s="267"/>
      <c r="S2147" s="268"/>
      <c r="T2147" s="266"/>
      <c r="U2147" s="266"/>
      <c r="V2147" s="266"/>
      <c r="W2147" s="266"/>
      <c r="X2147" s="267"/>
      <c r="Y2147" s="268"/>
      <c r="Z2147" s="266"/>
      <c r="AA2147" s="266"/>
      <c r="AB2147" s="266"/>
      <c r="AC2147" s="266"/>
      <c r="AD2147" s="267"/>
    </row>
    <row r="2148" spans="1:30" ht="15" customHeight="1">
      <c r="A2148" s="40"/>
      <c r="B2148" s="40"/>
      <c r="C2148" s="80" t="s">
        <v>140</v>
      </c>
      <c r="D2148" s="320"/>
      <c r="E2148" s="266"/>
      <c r="F2148" s="266"/>
      <c r="G2148" s="266"/>
      <c r="H2148" s="266"/>
      <c r="I2148" s="266"/>
      <c r="J2148" s="266"/>
      <c r="K2148" s="266"/>
      <c r="L2148" s="267"/>
      <c r="M2148" s="268"/>
      <c r="N2148" s="266"/>
      <c r="O2148" s="266"/>
      <c r="P2148" s="266"/>
      <c r="Q2148" s="266"/>
      <c r="R2148" s="267"/>
      <c r="S2148" s="268"/>
      <c r="T2148" s="266"/>
      <c r="U2148" s="266"/>
      <c r="V2148" s="266"/>
      <c r="W2148" s="266"/>
      <c r="X2148" s="267"/>
      <c r="Y2148" s="268"/>
      <c r="Z2148" s="266"/>
      <c r="AA2148" s="266"/>
      <c r="AB2148" s="266"/>
      <c r="AC2148" s="266"/>
      <c r="AD2148" s="267"/>
    </row>
    <row r="2149" spans="1:30" ht="15" customHeight="1">
      <c r="A2149" s="40"/>
      <c r="B2149" s="40"/>
      <c r="C2149" s="80" t="s">
        <v>141</v>
      </c>
      <c r="D2149" s="320"/>
      <c r="E2149" s="266"/>
      <c r="F2149" s="266"/>
      <c r="G2149" s="266"/>
      <c r="H2149" s="266"/>
      <c r="I2149" s="266"/>
      <c r="J2149" s="266"/>
      <c r="K2149" s="266"/>
      <c r="L2149" s="267"/>
      <c r="M2149" s="268"/>
      <c r="N2149" s="266"/>
      <c r="O2149" s="266"/>
      <c r="P2149" s="266"/>
      <c r="Q2149" s="266"/>
      <c r="R2149" s="267"/>
      <c r="S2149" s="268"/>
      <c r="T2149" s="266"/>
      <c r="U2149" s="266"/>
      <c r="V2149" s="266"/>
      <c r="W2149" s="266"/>
      <c r="X2149" s="267"/>
      <c r="Y2149" s="268"/>
      <c r="Z2149" s="266"/>
      <c r="AA2149" s="266"/>
      <c r="AB2149" s="266"/>
      <c r="AC2149" s="266"/>
      <c r="AD2149" s="267"/>
    </row>
    <row r="2150" spans="1:30" ht="15" customHeight="1">
      <c r="A2150" s="40"/>
      <c r="B2150" s="40"/>
      <c r="C2150" s="80" t="s">
        <v>142</v>
      </c>
      <c r="D2150" s="320"/>
      <c r="E2150" s="266"/>
      <c r="F2150" s="266"/>
      <c r="G2150" s="266"/>
      <c r="H2150" s="266"/>
      <c r="I2150" s="266"/>
      <c r="J2150" s="266"/>
      <c r="K2150" s="266"/>
      <c r="L2150" s="267"/>
      <c r="M2150" s="268"/>
      <c r="N2150" s="266"/>
      <c r="O2150" s="266"/>
      <c r="P2150" s="266"/>
      <c r="Q2150" s="266"/>
      <c r="R2150" s="267"/>
      <c r="S2150" s="268"/>
      <c r="T2150" s="266"/>
      <c r="U2150" s="266"/>
      <c r="V2150" s="266"/>
      <c r="W2150" s="266"/>
      <c r="X2150" s="267"/>
      <c r="Y2150" s="268"/>
      <c r="Z2150" s="266"/>
      <c r="AA2150" s="266"/>
      <c r="AB2150" s="266"/>
      <c r="AC2150" s="266"/>
      <c r="AD2150" s="267"/>
    </row>
    <row r="2151" spans="1:30" ht="15" customHeight="1">
      <c r="A2151" s="40"/>
      <c r="B2151" s="40"/>
      <c r="C2151" s="80" t="s">
        <v>143</v>
      </c>
      <c r="D2151" s="320"/>
      <c r="E2151" s="266"/>
      <c r="F2151" s="266"/>
      <c r="G2151" s="266"/>
      <c r="H2151" s="266"/>
      <c r="I2151" s="266"/>
      <c r="J2151" s="266"/>
      <c r="K2151" s="266"/>
      <c r="L2151" s="267"/>
      <c r="M2151" s="268"/>
      <c r="N2151" s="266"/>
      <c r="O2151" s="266"/>
      <c r="P2151" s="266"/>
      <c r="Q2151" s="266"/>
      <c r="R2151" s="267"/>
      <c r="S2151" s="268"/>
      <c r="T2151" s="266"/>
      <c r="U2151" s="266"/>
      <c r="V2151" s="266"/>
      <c r="W2151" s="266"/>
      <c r="X2151" s="267"/>
      <c r="Y2151" s="268"/>
      <c r="Z2151" s="266"/>
      <c r="AA2151" s="266"/>
      <c r="AB2151" s="266"/>
      <c r="AC2151" s="266"/>
      <c r="AD2151" s="267"/>
    </row>
    <row r="2152" spans="1:30" ht="15" customHeight="1">
      <c r="A2152" s="40"/>
      <c r="B2152" s="40"/>
      <c r="C2152" s="80" t="s">
        <v>144</v>
      </c>
      <c r="D2152" s="320"/>
      <c r="E2152" s="266"/>
      <c r="F2152" s="266"/>
      <c r="G2152" s="266"/>
      <c r="H2152" s="266"/>
      <c r="I2152" s="266"/>
      <c r="J2152" s="266"/>
      <c r="K2152" s="266"/>
      <c r="L2152" s="267"/>
      <c r="M2152" s="268"/>
      <c r="N2152" s="266"/>
      <c r="O2152" s="266"/>
      <c r="P2152" s="266"/>
      <c r="Q2152" s="266"/>
      <c r="R2152" s="267"/>
      <c r="S2152" s="268"/>
      <c r="T2152" s="266"/>
      <c r="U2152" s="266"/>
      <c r="V2152" s="266"/>
      <c r="W2152" s="266"/>
      <c r="X2152" s="267"/>
      <c r="Y2152" s="268"/>
      <c r="Z2152" s="266"/>
      <c r="AA2152" s="266"/>
      <c r="AB2152" s="266"/>
      <c r="AC2152" s="266"/>
      <c r="AD2152" s="267"/>
    </row>
    <row r="2153" spans="1:30" ht="15" customHeight="1">
      <c r="A2153" s="40"/>
      <c r="B2153" s="40"/>
      <c r="C2153" s="80" t="s">
        <v>145</v>
      </c>
      <c r="D2153" s="320"/>
      <c r="E2153" s="266"/>
      <c r="F2153" s="266"/>
      <c r="G2153" s="266"/>
      <c r="H2153" s="266"/>
      <c r="I2153" s="266"/>
      <c r="J2153" s="266"/>
      <c r="K2153" s="266"/>
      <c r="L2153" s="267"/>
      <c r="M2153" s="268"/>
      <c r="N2153" s="266"/>
      <c r="O2153" s="266"/>
      <c r="P2153" s="266"/>
      <c r="Q2153" s="266"/>
      <c r="R2153" s="267"/>
      <c r="S2153" s="268"/>
      <c r="T2153" s="266"/>
      <c r="U2153" s="266"/>
      <c r="V2153" s="266"/>
      <c r="W2153" s="266"/>
      <c r="X2153" s="267"/>
      <c r="Y2153" s="268"/>
      <c r="Z2153" s="266"/>
      <c r="AA2153" s="266"/>
      <c r="AB2153" s="266"/>
      <c r="AC2153" s="266"/>
      <c r="AD2153" s="267"/>
    </row>
    <row r="2154" spans="1:30" ht="15" customHeight="1">
      <c r="A2154" s="40"/>
      <c r="B2154" s="40"/>
      <c r="C2154" s="80" t="s">
        <v>146</v>
      </c>
      <c r="D2154" s="320"/>
      <c r="E2154" s="266"/>
      <c r="F2154" s="266"/>
      <c r="G2154" s="266"/>
      <c r="H2154" s="266"/>
      <c r="I2154" s="266"/>
      <c r="J2154" s="266"/>
      <c r="K2154" s="266"/>
      <c r="L2154" s="267"/>
      <c r="M2154" s="268"/>
      <c r="N2154" s="266"/>
      <c r="O2154" s="266"/>
      <c r="P2154" s="266"/>
      <c r="Q2154" s="266"/>
      <c r="R2154" s="267"/>
      <c r="S2154" s="268"/>
      <c r="T2154" s="266"/>
      <c r="U2154" s="266"/>
      <c r="V2154" s="266"/>
      <c r="W2154" s="266"/>
      <c r="X2154" s="267"/>
      <c r="Y2154" s="268"/>
      <c r="Z2154" s="266"/>
      <c r="AA2154" s="266"/>
      <c r="AB2154" s="266"/>
      <c r="AC2154" s="266"/>
      <c r="AD2154" s="267"/>
    </row>
    <row r="2155" spans="1:30" ht="15" customHeight="1">
      <c r="A2155" s="40"/>
      <c r="B2155" s="40"/>
      <c r="C2155" s="80" t="s">
        <v>147</v>
      </c>
      <c r="D2155" s="320"/>
      <c r="E2155" s="266"/>
      <c r="F2155" s="266"/>
      <c r="G2155" s="266"/>
      <c r="H2155" s="266"/>
      <c r="I2155" s="266"/>
      <c r="J2155" s="266"/>
      <c r="K2155" s="266"/>
      <c r="L2155" s="267"/>
      <c r="M2155" s="268"/>
      <c r="N2155" s="266"/>
      <c r="O2155" s="266"/>
      <c r="P2155" s="266"/>
      <c r="Q2155" s="266"/>
      <c r="R2155" s="267"/>
      <c r="S2155" s="268"/>
      <c r="T2155" s="266"/>
      <c r="U2155" s="266"/>
      <c r="V2155" s="266"/>
      <c r="W2155" s="266"/>
      <c r="X2155" s="267"/>
      <c r="Y2155" s="268"/>
      <c r="Z2155" s="266"/>
      <c r="AA2155" s="266"/>
      <c r="AB2155" s="266"/>
      <c r="AC2155" s="266"/>
      <c r="AD2155" s="267"/>
    </row>
    <row r="2156" spans="1:30" ht="15" customHeight="1">
      <c r="A2156" s="40"/>
      <c r="B2156" s="40"/>
      <c r="C2156" s="80" t="s">
        <v>148</v>
      </c>
      <c r="D2156" s="320"/>
      <c r="E2156" s="266"/>
      <c r="F2156" s="266"/>
      <c r="G2156" s="266"/>
      <c r="H2156" s="266"/>
      <c r="I2156" s="266"/>
      <c r="J2156" s="266"/>
      <c r="K2156" s="266"/>
      <c r="L2156" s="267"/>
      <c r="M2156" s="268"/>
      <c r="N2156" s="266"/>
      <c r="O2156" s="266"/>
      <c r="P2156" s="266"/>
      <c r="Q2156" s="266"/>
      <c r="R2156" s="267"/>
      <c r="S2156" s="268"/>
      <c r="T2156" s="266"/>
      <c r="U2156" s="266"/>
      <c r="V2156" s="266"/>
      <c r="W2156" s="266"/>
      <c r="X2156" s="267"/>
      <c r="Y2156" s="268"/>
      <c r="Z2156" s="266"/>
      <c r="AA2156" s="266"/>
      <c r="AB2156" s="266"/>
      <c r="AC2156" s="266"/>
      <c r="AD2156" s="267"/>
    </row>
    <row r="2157" spans="1:30" ht="15" customHeight="1">
      <c r="A2157" s="40"/>
      <c r="B2157" s="40"/>
      <c r="C2157" s="80" t="s">
        <v>149</v>
      </c>
      <c r="D2157" s="320"/>
      <c r="E2157" s="266"/>
      <c r="F2157" s="266"/>
      <c r="G2157" s="266"/>
      <c r="H2157" s="266"/>
      <c r="I2157" s="266"/>
      <c r="J2157" s="266"/>
      <c r="K2157" s="266"/>
      <c r="L2157" s="267"/>
      <c r="M2157" s="268"/>
      <c r="N2157" s="266"/>
      <c r="O2157" s="266"/>
      <c r="P2157" s="266"/>
      <c r="Q2157" s="266"/>
      <c r="R2157" s="267"/>
      <c r="S2157" s="268"/>
      <c r="T2157" s="266"/>
      <c r="U2157" s="266"/>
      <c r="V2157" s="266"/>
      <c r="W2157" s="266"/>
      <c r="X2157" s="267"/>
      <c r="Y2157" s="268"/>
      <c r="Z2157" s="266"/>
      <c r="AA2157" s="266"/>
      <c r="AB2157" s="266"/>
      <c r="AC2157" s="266"/>
      <c r="AD2157" s="267"/>
    </row>
    <row r="2158" spans="1:30" ht="15" customHeight="1">
      <c r="A2158" s="40"/>
      <c r="B2158" s="40"/>
      <c r="C2158" s="80" t="s">
        <v>150</v>
      </c>
      <c r="D2158" s="320"/>
      <c r="E2158" s="266"/>
      <c r="F2158" s="266"/>
      <c r="G2158" s="266"/>
      <c r="H2158" s="266"/>
      <c r="I2158" s="266"/>
      <c r="J2158" s="266"/>
      <c r="K2158" s="266"/>
      <c r="L2158" s="267"/>
      <c r="M2158" s="268"/>
      <c r="N2158" s="266"/>
      <c r="O2158" s="266"/>
      <c r="P2158" s="266"/>
      <c r="Q2158" s="266"/>
      <c r="R2158" s="267"/>
      <c r="S2158" s="268"/>
      <c r="T2158" s="266"/>
      <c r="U2158" s="266"/>
      <c r="V2158" s="266"/>
      <c r="W2158" s="266"/>
      <c r="X2158" s="267"/>
      <c r="Y2158" s="268"/>
      <c r="Z2158" s="266"/>
      <c r="AA2158" s="266"/>
      <c r="AB2158" s="266"/>
      <c r="AC2158" s="266"/>
      <c r="AD2158" s="267"/>
    </row>
    <row r="2159" spans="1:30" ht="15" customHeight="1">
      <c r="A2159" s="40"/>
      <c r="B2159" s="40"/>
      <c r="C2159" s="80" t="s">
        <v>151</v>
      </c>
      <c r="D2159" s="320"/>
      <c r="E2159" s="266"/>
      <c r="F2159" s="266"/>
      <c r="G2159" s="266"/>
      <c r="H2159" s="266"/>
      <c r="I2159" s="266"/>
      <c r="J2159" s="266"/>
      <c r="K2159" s="266"/>
      <c r="L2159" s="267"/>
      <c r="M2159" s="268"/>
      <c r="N2159" s="266"/>
      <c r="O2159" s="266"/>
      <c r="P2159" s="266"/>
      <c r="Q2159" s="266"/>
      <c r="R2159" s="267"/>
      <c r="S2159" s="268"/>
      <c r="T2159" s="266"/>
      <c r="U2159" s="266"/>
      <c r="V2159" s="266"/>
      <c r="W2159" s="266"/>
      <c r="X2159" s="267"/>
      <c r="Y2159" s="268"/>
      <c r="Z2159" s="266"/>
      <c r="AA2159" s="266"/>
      <c r="AB2159" s="266"/>
      <c r="AC2159" s="266"/>
      <c r="AD2159" s="267"/>
    </row>
    <row r="2160" spans="1:30" ht="15" customHeight="1">
      <c r="A2160" s="40"/>
      <c r="B2160" s="40"/>
      <c r="C2160" s="80" t="s">
        <v>152</v>
      </c>
      <c r="D2160" s="320"/>
      <c r="E2160" s="266"/>
      <c r="F2160" s="266"/>
      <c r="G2160" s="266"/>
      <c r="H2160" s="266"/>
      <c r="I2160" s="266"/>
      <c r="J2160" s="266"/>
      <c r="K2160" s="266"/>
      <c r="L2160" s="267"/>
      <c r="M2160" s="268"/>
      <c r="N2160" s="266"/>
      <c r="O2160" s="266"/>
      <c r="P2160" s="266"/>
      <c r="Q2160" s="266"/>
      <c r="R2160" s="267"/>
      <c r="S2160" s="268"/>
      <c r="T2160" s="266"/>
      <c r="U2160" s="266"/>
      <c r="V2160" s="266"/>
      <c r="W2160" s="266"/>
      <c r="X2160" s="267"/>
      <c r="Y2160" s="268"/>
      <c r="Z2160" s="266"/>
      <c r="AA2160" s="266"/>
      <c r="AB2160" s="266"/>
      <c r="AC2160" s="266"/>
      <c r="AD2160" s="267"/>
    </row>
    <row r="2161" spans="1:37" ht="15" customHeight="1">
      <c r="A2161" s="40"/>
      <c r="B2161" s="40"/>
      <c r="C2161" s="80" t="s">
        <v>153</v>
      </c>
      <c r="D2161" s="320"/>
      <c r="E2161" s="266"/>
      <c r="F2161" s="266"/>
      <c r="G2161" s="266"/>
      <c r="H2161" s="266"/>
      <c r="I2161" s="266"/>
      <c r="J2161" s="266"/>
      <c r="K2161" s="266"/>
      <c r="L2161" s="267"/>
      <c r="M2161" s="268"/>
      <c r="N2161" s="266"/>
      <c r="O2161" s="266"/>
      <c r="P2161" s="266"/>
      <c r="Q2161" s="266"/>
      <c r="R2161" s="267"/>
      <c r="S2161" s="268"/>
      <c r="T2161" s="266"/>
      <c r="U2161" s="266"/>
      <c r="V2161" s="266"/>
      <c r="W2161" s="266"/>
      <c r="X2161" s="267"/>
      <c r="Y2161" s="268"/>
      <c r="Z2161" s="266"/>
      <c r="AA2161" s="266"/>
      <c r="AB2161" s="266"/>
      <c r="AC2161" s="266"/>
      <c r="AD2161" s="267"/>
    </row>
    <row r="2162" spans="1:37" ht="15" customHeight="1">
      <c r="A2162" s="40"/>
      <c r="B2162" s="40"/>
      <c r="C2162" s="80" t="s">
        <v>154</v>
      </c>
      <c r="D2162" s="320"/>
      <c r="E2162" s="266"/>
      <c r="F2162" s="266"/>
      <c r="G2162" s="266"/>
      <c r="H2162" s="266"/>
      <c r="I2162" s="266"/>
      <c r="J2162" s="266"/>
      <c r="K2162" s="266"/>
      <c r="L2162" s="267"/>
      <c r="M2162" s="268"/>
      <c r="N2162" s="266"/>
      <c r="O2162" s="266"/>
      <c r="P2162" s="266"/>
      <c r="Q2162" s="266"/>
      <c r="R2162" s="267"/>
      <c r="S2162" s="268"/>
      <c r="T2162" s="266"/>
      <c r="U2162" s="266"/>
      <c r="V2162" s="266"/>
      <c r="W2162" s="266"/>
      <c r="X2162" s="267"/>
      <c r="Y2162" s="268"/>
      <c r="Z2162" s="266"/>
      <c r="AA2162" s="266"/>
      <c r="AB2162" s="266"/>
      <c r="AC2162" s="266"/>
      <c r="AD2162" s="267"/>
    </row>
    <row r="2163" spans="1:37" ht="15" customHeight="1">
      <c r="A2163" s="40"/>
      <c r="B2163" s="40"/>
      <c r="C2163" s="80" t="s">
        <v>155</v>
      </c>
      <c r="D2163" s="320"/>
      <c r="E2163" s="266"/>
      <c r="F2163" s="266"/>
      <c r="G2163" s="266"/>
      <c r="H2163" s="266"/>
      <c r="I2163" s="266"/>
      <c r="J2163" s="266"/>
      <c r="K2163" s="266"/>
      <c r="L2163" s="267"/>
      <c r="M2163" s="268"/>
      <c r="N2163" s="266"/>
      <c r="O2163" s="266"/>
      <c r="P2163" s="266"/>
      <c r="Q2163" s="266"/>
      <c r="R2163" s="267"/>
      <c r="S2163" s="268"/>
      <c r="T2163" s="266"/>
      <c r="U2163" s="266"/>
      <c r="V2163" s="266"/>
      <c r="W2163" s="266"/>
      <c r="X2163" s="267"/>
      <c r="Y2163" s="268"/>
      <c r="Z2163" s="266"/>
      <c r="AA2163" s="266"/>
      <c r="AB2163" s="266"/>
      <c r="AC2163" s="266"/>
      <c r="AD2163" s="267"/>
    </row>
    <row r="2164" spans="1:37" ht="15" customHeight="1">
      <c r="A2164" s="83"/>
      <c r="B2164" s="15"/>
      <c r="C2164" s="15"/>
      <c r="D2164" s="15"/>
      <c r="E2164" s="15"/>
      <c r="F2164" s="15"/>
      <c r="G2164" s="15"/>
      <c r="H2164" s="15"/>
      <c r="I2164" s="15"/>
      <c r="J2164" s="15"/>
      <c r="K2164" s="15"/>
      <c r="L2164" s="81" t="s">
        <v>211</v>
      </c>
      <c r="M2164" s="268">
        <f>IF(AND(SUM(M2139:M2163)=0,COUNTIF(M2139:M2163,"NS")&gt;0),"NS",IF(AND(SUM(M2139:M2163)=0, COUNTIF(M2139:M2163,"NA")&gt;0),"NA",SUM(M2139:M2163)))</f>
        <v>0</v>
      </c>
      <c r="N2164" s="266"/>
      <c r="O2164" s="266"/>
      <c r="P2164" s="266"/>
      <c r="Q2164" s="266"/>
      <c r="R2164" s="267"/>
      <c r="S2164" s="268">
        <f>IF(AND(SUM(S2139:S2163)=0,COUNTIF(S2139:S2163,"NS")&gt;0),"NS",IF(AND(SUM(S2139:S2163)=0, COUNTIF(S2139:S2163,"NA")&gt;0),"NA",SUM(S2139:S2163)))</f>
        <v>0</v>
      </c>
      <c r="T2164" s="266"/>
      <c r="U2164" s="266"/>
      <c r="V2164" s="266"/>
      <c r="W2164" s="266"/>
      <c r="X2164" s="267"/>
      <c r="Y2164" s="268">
        <f>IF(AND(SUM(Y2139:Y2163)=0,COUNTIF(Y2139:Y2163,"NS")&gt;0),"NS",IF(AND(SUM(Y2139:Y2163)=0, COUNTIF(Y2139:Y2163,"NA")&gt;0),"NA",SUM(Y2139:Y2163)))</f>
        <v>0</v>
      </c>
      <c r="Z2164" s="266"/>
      <c r="AA2164" s="266"/>
      <c r="AB2164" s="266"/>
      <c r="AC2164" s="266"/>
      <c r="AD2164" s="267"/>
    </row>
    <row r="2165" spans="1:37" ht="15" customHeight="1">
      <c r="A2165" s="83"/>
      <c r="B2165" s="15"/>
      <c r="C2165" s="15"/>
      <c r="D2165" s="15"/>
      <c r="E2165" s="15"/>
      <c r="F2165" s="15"/>
      <c r="G2165" s="15"/>
      <c r="H2165" s="15"/>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F2165">
        <f>IF(SUM(AF2139:AF2164)&gt;0,1,0)</f>
        <v>0</v>
      </c>
      <c r="AG2165">
        <f>IF(SUM(AG2139:AG2164)&gt;0,2,0)</f>
        <v>0</v>
      </c>
      <c r="AH2165">
        <f>IF(SUM(AH2139:AH2164)&gt;0,4,0)</f>
        <v>0</v>
      </c>
      <c r="AI2165">
        <f>IF(SUM(AI2139:AI2164)&gt;0,4,0)</f>
        <v>0</v>
      </c>
      <c r="AJ2165">
        <f>IF(SUM(AJ2139:AJ2164)&gt;0,5,0)</f>
        <v>0</v>
      </c>
      <c r="AK2165">
        <f>IF(SUM(AK2139:AK2164)&gt;0,6,0)</f>
        <v>0</v>
      </c>
    </row>
    <row r="2166" spans="1:37" ht="24" customHeight="1">
      <c r="A2166" s="83"/>
      <c r="B2166" s="15"/>
      <c r="C2166" s="321" t="s">
        <v>187</v>
      </c>
      <c r="D2166" s="256"/>
      <c r="E2166" s="256"/>
      <c r="F2166" s="256"/>
      <c r="G2166" s="256"/>
      <c r="H2166" s="256"/>
      <c r="I2166" s="256"/>
      <c r="J2166" s="256"/>
      <c r="K2166" s="256"/>
      <c r="L2166" s="256"/>
      <c r="M2166" s="256"/>
      <c r="N2166" s="256"/>
      <c r="O2166" s="256"/>
      <c r="P2166" s="256"/>
      <c r="Q2166" s="256"/>
      <c r="R2166" s="256"/>
      <c r="S2166" s="256"/>
      <c r="T2166" s="256"/>
      <c r="U2166" s="256"/>
      <c r="V2166" s="256"/>
      <c r="W2166" s="256"/>
      <c r="X2166" s="256"/>
      <c r="Y2166" s="256"/>
      <c r="Z2166" s="256"/>
      <c r="AA2166" s="256"/>
      <c r="AB2166" s="256"/>
      <c r="AC2166" s="256"/>
      <c r="AD2166" s="256"/>
      <c r="AH2166">
        <f>SUM(AF2165:AH2165)</f>
        <v>0</v>
      </c>
      <c r="AK2166">
        <f>SUM(AI2165:AK2165)</f>
        <v>0</v>
      </c>
    </row>
    <row r="2167" spans="1:37" ht="60" customHeight="1">
      <c r="A2167" s="83"/>
      <c r="B2167" s="15"/>
      <c r="C2167" s="322"/>
      <c r="D2167" s="323"/>
      <c r="E2167" s="323"/>
      <c r="F2167" s="323"/>
      <c r="G2167" s="323"/>
      <c r="H2167" s="323"/>
      <c r="I2167" s="323"/>
      <c r="J2167" s="323"/>
      <c r="K2167" s="323"/>
      <c r="L2167" s="323"/>
      <c r="M2167" s="323"/>
      <c r="N2167" s="323"/>
      <c r="O2167" s="323"/>
      <c r="P2167" s="323"/>
      <c r="Q2167" s="323"/>
      <c r="R2167" s="323"/>
      <c r="S2167" s="323"/>
      <c r="T2167" s="323"/>
      <c r="U2167" s="323"/>
      <c r="V2167" s="323"/>
      <c r="W2167" s="323"/>
      <c r="X2167" s="323"/>
      <c r="Y2167" s="323"/>
      <c r="Z2167" s="323"/>
      <c r="AA2167" s="323"/>
      <c r="AB2167" s="323"/>
      <c r="AC2167" s="323"/>
      <c r="AD2167" s="324"/>
      <c r="AH2167" t="e">
        <f ca="1">CAMBIAR(AH2166,0,"",1,"El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67" t="e">
        <f ca="1">CAMBIAR(AK2166,0,"",4,"Hay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8" spans="1:37" ht="15" customHeight="1">
      <c r="A2168" s="72"/>
      <c r="B2168" s="88"/>
      <c r="C2168" s="246" t="e">
        <f ca="1">AH2167</f>
        <v>#NAME?</v>
      </c>
      <c r="D2168" s="88"/>
      <c r="E2168" s="88"/>
      <c r="F2168" s="88"/>
      <c r="G2168" s="88"/>
      <c r="H2168" s="88"/>
      <c r="I2168" s="88"/>
      <c r="J2168" s="88"/>
      <c r="K2168" s="88"/>
      <c r="L2168" s="88"/>
      <c r="M2168" s="88"/>
      <c r="N2168" s="88"/>
      <c r="O2168" s="88"/>
      <c r="P2168" s="88"/>
      <c r="Q2168" s="88"/>
      <c r="R2168" s="88"/>
      <c r="S2168" s="88"/>
      <c r="T2168" s="88"/>
      <c r="U2168" s="88"/>
      <c r="V2168" s="88"/>
      <c r="W2168" s="88"/>
      <c r="X2168" s="88"/>
      <c r="Y2168" s="88"/>
      <c r="Z2168" s="88"/>
      <c r="AA2168" s="88"/>
      <c r="AB2168" s="88"/>
      <c r="AC2168" s="88"/>
      <c r="AD2168" s="88"/>
    </row>
    <row r="2169" spans="1:37" ht="15" customHeight="1">
      <c r="A2169" s="71"/>
      <c r="B2169" s="40"/>
      <c r="C2169" s="246" t="e">
        <f ca="1">AK2167</f>
        <v>#NAME?</v>
      </c>
      <c r="D2169" s="40"/>
      <c r="E2169" s="40"/>
      <c r="F2169" s="40"/>
      <c r="G2169" s="40"/>
      <c r="H2169" s="40"/>
      <c r="I2169" s="40"/>
      <c r="J2169" s="40"/>
      <c r="K2169" s="40"/>
      <c r="L2169" s="40"/>
      <c r="M2169" s="40"/>
      <c r="N2169" s="40"/>
      <c r="O2169" s="40"/>
      <c r="P2169" s="40"/>
      <c r="Q2169" s="40"/>
      <c r="R2169" s="40"/>
      <c r="S2169" s="40"/>
      <c r="T2169" s="40"/>
      <c r="U2169" s="40"/>
      <c r="V2169" s="40"/>
      <c r="W2169" s="40"/>
      <c r="X2169" s="40"/>
      <c r="Y2169" s="40"/>
      <c r="Z2169" s="40"/>
      <c r="AA2169" s="40"/>
      <c r="AB2169" s="40"/>
      <c r="AC2169" s="40"/>
      <c r="AD2169" s="40"/>
    </row>
    <row r="2170" spans="1:37" ht="15" customHeight="1">
      <c r="A2170" s="71"/>
      <c r="B2170" s="40"/>
      <c r="C2170" s="40"/>
      <c r="D2170" s="40"/>
      <c r="E2170" s="40"/>
      <c r="F2170" s="40"/>
      <c r="G2170" s="40"/>
      <c r="H2170" s="40"/>
      <c r="I2170" s="40"/>
      <c r="J2170" s="40"/>
      <c r="K2170" s="40"/>
      <c r="L2170" s="40"/>
      <c r="M2170" s="40"/>
      <c r="N2170" s="40"/>
      <c r="O2170" s="40"/>
      <c r="P2170" s="40"/>
      <c r="Q2170" s="40"/>
      <c r="R2170" s="40"/>
      <c r="S2170" s="40"/>
      <c r="T2170" s="40"/>
      <c r="U2170" s="40"/>
      <c r="V2170" s="40"/>
      <c r="W2170" s="40"/>
      <c r="X2170" s="40"/>
      <c r="Y2170" s="40"/>
      <c r="Z2170" s="40"/>
      <c r="AA2170" s="40"/>
      <c r="AB2170" s="40"/>
      <c r="AC2170" s="40"/>
      <c r="AD2170" s="40"/>
    </row>
    <row r="2171" spans="1:37" ht="15" customHeight="1">
      <c r="A2171" s="71"/>
      <c r="B2171" s="40"/>
      <c r="C2171" s="40"/>
      <c r="D2171" s="40"/>
      <c r="E2171" s="40"/>
      <c r="F2171" s="40"/>
      <c r="G2171" s="40"/>
      <c r="H2171" s="40"/>
      <c r="I2171" s="40"/>
      <c r="J2171" s="40"/>
      <c r="K2171" s="40"/>
      <c r="L2171" s="40"/>
      <c r="M2171" s="40"/>
      <c r="N2171" s="40"/>
      <c r="O2171" s="40"/>
      <c r="P2171" s="40"/>
      <c r="Q2171" s="40"/>
      <c r="R2171" s="40"/>
      <c r="S2171" s="40"/>
      <c r="T2171" s="40"/>
      <c r="U2171" s="40"/>
      <c r="V2171" s="40"/>
      <c r="W2171" s="40"/>
      <c r="X2171" s="40"/>
      <c r="Y2171" s="40"/>
      <c r="Z2171" s="40"/>
      <c r="AA2171" s="40"/>
      <c r="AB2171" s="40"/>
      <c r="AC2171" s="40"/>
      <c r="AD2171" s="40"/>
    </row>
    <row r="2172" spans="1:37" ht="15" customHeight="1">
      <c r="A2172" s="83"/>
      <c r="B2172" s="15"/>
      <c r="C2172" s="15"/>
      <c r="D2172" s="15"/>
      <c r="E2172" s="15"/>
      <c r="F2172" s="15"/>
      <c r="G2172" s="15"/>
      <c r="H2172" s="15"/>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row>
    <row r="2173" spans="1:37" ht="15" customHeight="1">
      <c r="A2173" s="83"/>
      <c r="B2173" s="15"/>
      <c r="C2173" s="15"/>
      <c r="D2173" s="15"/>
      <c r="E2173" s="15"/>
      <c r="F2173" s="15"/>
      <c r="G2173" s="15"/>
      <c r="H2173" s="15"/>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row>
    <row r="2174" spans="1:37" ht="24" customHeight="1">
      <c r="A2174" s="72" t="s">
        <v>872</v>
      </c>
      <c r="B2174" s="326" t="s">
        <v>873</v>
      </c>
      <c r="C2174" s="256"/>
      <c r="D2174" s="256"/>
      <c r="E2174" s="256"/>
      <c r="F2174" s="256"/>
      <c r="G2174" s="256"/>
      <c r="H2174" s="256"/>
      <c r="I2174" s="256"/>
      <c r="J2174" s="256"/>
      <c r="K2174" s="256"/>
      <c r="L2174" s="256"/>
      <c r="M2174" s="256"/>
      <c r="N2174" s="256"/>
      <c r="O2174" s="256"/>
      <c r="P2174" s="256"/>
      <c r="Q2174" s="256"/>
      <c r="R2174" s="256"/>
      <c r="S2174" s="256"/>
      <c r="T2174" s="256"/>
      <c r="U2174" s="256"/>
      <c r="V2174" s="256"/>
      <c r="W2174" s="256"/>
      <c r="X2174" s="256"/>
      <c r="Y2174" s="256"/>
      <c r="Z2174" s="256"/>
      <c r="AA2174" s="256"/>
      <c r="AB2174" s="256"/>
      <c r="AC2174" s="256"/>
      <c r="AD2174" s="256"/>
    </row>
    <row r="2175" spans="1:37" ht="36" customHeight="1">
      <c r="A2175" s="83"/>
      <c r="B2175" s="15"/>
      <c r="C2175" s="327" t="s">
        <v>874</v>
      </c>
      <c r="D2175" s="256"/>
      <c r="E2175" s="256"/>
      <c r="F2175" s="256"/>
      <c r="G2175" s="256"/>
      <c r="H2175" s="256"/>
      <c r="I2175" s="256"/>
      <c r="J2175" s="256"/>
      <c r="K2175" s="256"/>
      <c r="L2175" s="256"/>
      <c r="M2175" s="256"/>
      <c r="N2175" s="256"/>
      <c r="O2175" s="256"/>
      <c r="P2175" s="256"/>
      <c r="Q2175" s="256"/>
      <c r="R2175" s="256"/>
      <c r="S2175" s="256"/>
      <c r="T2175" s="256"/>
      <c r="U2175" s="256"/>
      <c r="V2175" s="256"/>
      <c r="W2175" s="256"/>
      <c r="X2175" s="256"/>
      <c r="Y2175" s="256"/>
      <c r="Z2175" s="256"/>
      <c r="AA2175" s="256"/>
      <c r="AB2175" s="256"/>
      <c r="AC2175" s="256"/>
      <c r="AD2175" s="256"/>
    </row>
    <row r="2176" spans="1:37" ht="15" customHeight="1">
      <c r="A2176" s="83"/>
      <c r="B2176" s="15"/>
      <c r="C2176" s="15"/>
      <c r="D2176" s="15"/>
      <c r="E2176" s="15"/>
      <c r="F2176" s="15"/>
      <c r="G2176" s="15"/>
      <c r="H2176" s="15"/>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row>
    <row r="2177" spans="1:88" ht="24" customHeight="1">
      <c r="A2177" s="83"/>
      <c r="B2177" s="15"/>
      <c r="C2177" s="265" t="s">
        <v>185</v>
      </c>
      <c r="D2177" s="278"/>
      <c r="E2177" s="278"/>
      <c r="F2177" s="278"/>
      <c r="G2177" s="278"/>
      <c r="H2177" s="278"/>
      <c r="I2177" s="278"/>
      <c r="J2177" s="278"/>
      <c r="K2177" s="278"/>
      <c r="L2177" s="279"/>
      <c r="M2177" s="265" t="s">
        <v>875</v>
      </c>
      <c r="N2177" s="266"/>
      <c r="O2177" s="266"/>
      <c r="P2177" s="266"/>
      <c r="Q2177" s="266"/>
      <c r="R2177" s="266"/>
      <c r="S2177" s="266"/>
      <c r="T2177" s="266"/>
      <c r="U2177" s="266"/>
      <c r="V2177" s="266"/>
      <c r="W2177" s="266"/>
      <c r="X2177" s="266"/>
      <c r="Y2177" s="266"/>
      <c r="Z2177" s="266"/>
      <c r="AA2177" s="266"/>
      <c r="AB2177" s="266"/>
      <c r="AC2177" s="266"/>
      <c r="AD2177" s="267"/>
    </row>
    <row r="2178" spans="1:88" ht="48" customHeight="1">
      <c r="A2178" s="83"/>
      <c r="B2178" s="15"/>
      <c r="C2178" s="280"/>
      <c r="D2178" s="256"/>
      <c r="E2178" s="256"/>
      <c r="F2178" s="256"/>
      <c r="G2178" s="256"/>
      <c r="H2178" s="256"/>
      <c r="I2178" s="256"/>
      <c r="J2178" s="256"/>
      <c r="K2178" s="256"/>
      <c r="L2178" s="281"/>
      <c r="M2178" s="265" t="s">
        <v>201</v>
      </c>
      <c r="N2178" s="279"/>
      <c r="O2178" s="331" t="s">
        <v>202</v>
      </c>
      <c r="P2178" s="279"/>
      <c r="Q2178" s="331" t="s">
        <v>203</v>
      </c>
      <c r="R2178" s="279"/>
      <c r="S2178" s="268" t="s">
        <v>231</v>
      </c>
      <c r="T2178" s="266"/>
      <c r="U2178" s="266"/>
      <c r="V2178" s="267"/>
      <c r="W2178" s="268" t="s">
        <v>232</v>
      </c>
      <c r="X2178" s="266"/>
      <c r="Y2178" s="266"/>
      <c r="Z2178" s="267"/>
      <c r="AA2178" s="268" t="s">
        <v>233</v>
      </c>
      <c r="AB2178" s="266"/>
      <c r="AC2178" s="266"/>
      <c r="AD2178" s="267"/>
    </row>
    <row r="2179" spans="1:88" ht="48" customHeight="1">
      <c r="A2179" s="83"/>
      <c r="B2179" s="15"/>
      <c r="C2179" s="282"/>
      <c r="D2179" s="272"/>
      <c r="E2179" s="272"/>
      <c r="F2179" s="272"/>
      <c r="G2179" s="272"/>
      <c r="H2179" s="272"/>
      <c r="I2179" s="272"/>
      <c r="J2179" s="272"/>
      <c r="K2179" s="272"/>
      <c r="L2179" s="283"/>
      <c r="M2179" s="282"/>
      <c r="N2179" s="283"/>
      <c r="O2179" s="282"/>
      <c r="P2179" s="283"/>
      <c r="Q2179" s="282"/>
      <c r="R2179" s="283"/>
      <c r="S2179" s="325" t="s">
        <v>234</v>
      </c>
      <c r="T2179" s="267"/>
      <c r="U2179" s="221" t="s">
        <v>202</v>
      </c>
      <c r="V2179" s="221" t="s">
        <v>203</v>
      </c>
      <c r="W2179" s="325" t="s">
        <v>234</v>
      </c>
      <c r="X2179" s="267"/>
      <c r="Y2179" s="221" t="s">
        <v>202</v>
      </c>
      <c r="Z2179" s="221" t="s">
        <v>203</v>
      </c>
      <c r="AA2179" s="325" t="s">
        <v>234</v>
      </c>
      <c r="AB2179" s="267"/>
      <c r="AC2179" s="221" t="s">
        <v>202</v>
      </c>
      <c r="AD2179" s="221" t="s">
        <v>203</v>
      </c>
      <c r="AF2179" t="s">
        <v>204</v>
      </c>
      <c r="AG2179" t="s">
        <v>205</v>
      </c>
      <c r="AH2179" t="s">
        <v>206</v>
      </c>
      <c r="AI2179" t="s">
        <v>207</v>
      </c>
      <c r="AJ2179" t="s">
        <v>208</v>
      </c>
      <c r="AK2179" t="s">
        <v>209</v>
      </c>
      <c r="AL2179" t="s">
        <v>210</v>
      </c>
      <c r="AP2179" t="s">
        <v>204</v>
      </c>
      <c r="AQ2179" t="s">
        <v>205</v>
      </c>
      <c r="AR2179" t="s">
        <v>206</v>
      </c>
      <c r="AS2179" t="s">
        <v>207</v>
      </c>
      <c r="AT2179" t="s">
        <v>208</v>
      </c>
      <c r="AU2179" t="s">
        <v>209</v>
      </c>
      <c r="AV2179" t="s">
        <v>210</v>
      </c>
      <c r="AZ2179" t="s">
        <v>204</v>
      </c>
      <c r="BA2179" t="s">
        <v>205</v>
      </c>
      <c r="BB2179" t="s">
        <v>206</v>
      </c>
      <c r="BC2179" t="s">
        <v>207</v>
      </c>
      <c r="BD2179" t="s">
        <v>208</v>
      </c>
      <c r="BE2179" t="s">
        <v>209</v>
      </c>
      <c r="BF2179" t="s">
        <v>210</v>
      </c>
      <c r="BJ2179" t="s">
        <v>204</v>
      </c>
      <c r="BK2179" t="s">
        <v>205</v>
      </c>
      <c r="BL2179" t="s">
        <v>206</v>
      </c>
      <c r="BM2179" t="s">
        <v>207</v>
      </c>
      <c r="BN2179" t="s">
        <v>208</v>
      </c>
      <c r="BO2179" t="s">
        <v>209</v>
      </c>
      <c r="BP2179" t="s">
        <v>210</v>
      </c>
      <c r="BT2179" t="s">
        <v>204</v>
      </c>
      <c r="BU2179" t="s">
        <v>205</v>
      </c>
      <c r="BV2179" t="s">
        <v>206</v>
      </c>
      <c r="BW2179" t="s">
        <v>207</v>
      </c>
      <c r="BX2179" t="s">
        <v>208</v>
      </c>
      <c r="BY2179" t="s">
        <v>209</v>
      </c>
      <c r="BZ2179" t="s">
        <v>210</v>
      </c>
      <c r="CD2179" t="s">
        <v>204</v>
      </c>
      <c r="CE2179" t="s">
        <v>205</v>
      </c>
      <c r="CF2179" t="s">
        <v>206</v>
      </c>
      <c r="CG2179" t="s">
        <v>207</v>
      </c>
      <c r="CH2179" t="s">
        <v>208</v>
      </c>
      <c r="CI2179" t="s">
        <v>209</v>
      </c>
      <c r="CJ2179" t="s">
        <v>210</v>
      </c>
    </row>
    <row r="2180" spans="1:88" ht="15" customHeight="1">
      <c r="A2180" s="83"/>
      <c r="B2180" s="15"/>
      <c r="C2180" s="79" t="s">
        <v>131</v>
      </c>
      <c r="D2180" s="320"/>
      <c r="E2180" s="266"/>
      <c r="F2180" s="266"/>
      <c r="G2180" s="266"/>
      <c r="H2180" s="266"/>
      <c r="I2180" s="266"/>
      <c r="J2180" s="266"/>
      <c r="K2180" s="266"/>
      <c r="L2180" s="267"/>
      <c r="M2180" s="268"/>
      <c r="N2180" s="267"/>
      <c r="O2180" s="268"/>
      <c r="P2180" s="267"/>
      <c r="Q2180" s="268"/>
      <c r="R2180" s="267"/>
      <c r="S2180" s="268"/>
      <c r="T2180" s="267"/>
      <c r="U2180" s="220"/>
      <c r="V2180" s="220"/>
      <c r="W2180" s="268"/>
      <c r="X2180" s="267"/>
      <c r="Y2180" s="220"/>
      <c r="Z2180" s="220"/>
      <c r="AA2180" s="268"/>
      <c r="AB2180" s="267"/>
      <c r="AC2180" s="220"/>
      <c r="AD2180" s="220"/>
      <c r="AF2180">
        <f>IF(AND(S2180=0,OR(SUM(U2180:V2180)&gt;0,COUNTIF(S2180:V2180,"NS")&gt;0)),1,0)</f>
        <v>0</v>
      </c>
      <c r="AG2180">
        <f>IF(OR(AND(S2180="NS",SUM(U2180:V2180)&gt;0),AND(S2180="NS",COUNTIF(S2180:V2180,"NS")&lt;2)),1,0)</f>
        <v>0</v>
      </c>
      <c r="AH2180">
        <f>IF(AND(S2180="NA",OR(SUM(U2180:V2180)&gt;0,COUNTIF(S2180:V2180,"NS")&gt;0,COUNTIF(S2180:V2180,"NA")&gt;1)),1,0)</f>
        <v>0</v>
      </c>
      <c r="AI2180">
        <f>IF(AND(COUNTBLANK(S2180)+COUNTBLANK(U2180)+COUNTBLANK(V2180)&gt;0,COUNTBLANK(S2180)+COUNTBLANK(U2180)+COUNTBLANK(V2180)&lt;3,S2180&lt;&gt;"NA"),1,0)</f>
        <v>0</v>
      </c>
      <c r="AJ2180">
        <f>IF(AND(IF(OR(SUM(U2180:V2180)=S2180,S2180="",AND(S2180&gt;0,COUNTIF(S2180:V2180,"NS")=2)),0,1)=1,S2180&lt;&gt;"NS",S2180&lt;&gt;"NA"),1,0)</f>
        <v>0</v>
      </c>
      <c r="AK2180">
        <f>IF(COUNTIF(S2180:V2180,"=*")&lt;&gt;SUM(COUNTIF(S2180:V2180,"NS"),COUNTIF(S2180:V2180,"NA")),1,0)</f>
        <v>0</v>
      </c>
      <c r="AL2180">
        <f>IF(SUM(AF2180:AK2180)&gt;0,1,0)</f>
        <v>0</v>
      </c>
      <c r="AP2180">
        <f>IF(AND(W2180=0,OR(SUM(Y2180:Z2180)&gt;0,COUNTIF(W2180:Z2180,"NS")&gt;0)),1,0)</f>
        <v>0</v>
      </c>
      <c r="AQ2180">
        <f>IF(OR(AND(W2180="NS",SUM(Y2180:Z2180)&gt;0),AND(W2180="NS",COUNTIF(W2180:Z2180,"NS")&lt;2)),1,0)</f>
        <v>0</v>
      </c>
      <c r="AR2180">
        <f>IF(AND(W2180="NA",OR(SUM(Y2180:Z2180)&gt;0,COUNTIF(W2180:Z2180,"NS")&gt;0,COUNTIF(W2180:Z2180,"NA")&gt;1)),1,0)</f>
        <v>0</v>
      </c>
      <c r="AS2180">
        <f>IF(AND(COUNTBLANK(W2180)+COUNTBLANK(Y2180)+COUNTBLANK(Z2180)&gt;0,COUNTBLANK(W2180)+COUNTBLANK(Y2180)+COUNTBLANK(Z2180)&lt;3,W2180&lt;&gt;"NA"),1,0)</f>
        <v>0</v>
      </c>
      <c r="AT2180">
        <f>IF(AND(IF(OR(SUM(Y2180:Z2180)=W2180,W2180="",AND(W2180&gt;0,COUNTIF(W2180:Z2180,"NS")=2)),0,1)=1,W2180&lt;&gt;"NS",W2180&lt;&gt;"NA"),1,0)</f>
        <v>0</v>
      </c>
      <c r="AU2180">
        <f>IF(COUNTIF(W2180:Z2180,"=*")&lt;&gt;SUM(COUNTIF(W2180:Z2180,"NS"),COUNTIF(W2180:Z2180,"NA")),1,0)</f>
        <v>0</v>
      </c>
      <c r="AV2180">
        <f>IF(SUM(AP2180:AU2180)&gt;0,1,0)</f>
        <v>0</v>
      </c>
      <c r="AZ2180">
        <f>IF(AND(AA2180=0,OR(SUM(AC2180:AD2180)&gt;0,COUNTIF(AA2180:AD2180,"NS")&gt;0)),1,0)</f>
        <v>0</v>
      </c>
      <c r="BA2180">
        <f>IF(OR(AND(AA2180="NS",SUM(AC2180:AD2180)&gt;0),AND(AA2180="NS",COUNTIF(AA2180:AD2180,"NS")&lt;2)),1,0)</f>
        <v>0</v>
      </c>
      <c r="BB2180">
        <f>IF(AND(AA2180="NA",OR(SUM(AC2180:AD2180)&gt;0,COUNTIF(AA2180:AD2180,"NS")&gt;0,COUNTIF(AA2180:AD2180,"NA")&gt;1)),1,0)</f>
        <v>0</v>
      </c>
      <c r="BC2180">
        <f>IF(AND(COUNTBLANK(AA2180)+COUNTBLANK(AC2180)+COUNTBLANK(AD2180)&gt;0,COUNTBLANK(AA2180)+COUNTBLANK(AC2180)+COUNTBLANK(AD2180)&lt;3,AA2180&lt;&gt;"NA"),1,0)</f>
        <v>0</v>
      </c>
      <c r="BD2180">
        <f>IF(AND(IF(OR(SUM(AC2180:AD2180)=AA2180,AA2180="",AND(AA2180&gt;0,COUNTIF(AA2180:AD2180,"NS")=2)),0,1)=1,AA2180&lt;&gt;"NS",AA2180&lt;&gt;"NA"),1,0)</f>
        <v>0</v>
      </c>
      <c r="BE2180">
        <f>IF(COUNTIF(AA2180:AD2180,"=*")&lt;&gt;SUM(COUNTIF(AA2180:AD2180,"NS"),COUNTIF(AA2180:AD2180,"NA")),1,0)</f>
        <v>0</v>
      </c>
      <c r="BF2180">
        <f>IF(SUM(AZ2180:BE2180)&gt;0,1,0)</f>
        <v>0</v>
      </c>
      <c r="BJ2180">
        <f>IF(AND(O2180=0,OR(SUM(U2180,Y2180,AC2180)&gt;0,COUNTIF(O2180,"NS")+COUNTIF(U2180,"NS")+COUNTIF(Y2180,"NS")+COUNTIF(AC2180,"NS")&gt;0)),1,0)</f>
        <v>0</v>
      </c>
      <c r="BK2180">
        <f>IF(OR(AND(O2180="NS",SUM(U2180,Y2180,AC2180)&gt;0),AND(O2180="NS",COUNTIF(O2180,"NS")+COUNTIF(U2180,"NS")+COUNTIF(Y2180,"NS")+COUNTIF(AC2180,"NS")&lt;2)),1,0)</f>
        <v>0</v>
      </c>
      <c r="BL2180">
        <f>IF(AND(O2180="NA",OR(SUM(U2180,Y2180,AC2180)&gt;0,COUNTIF(O2180,"NS")+COUNTIF(U2180,"NS")+COUNTIF(Y2180,"NS")+COUNTIF(AC2180,"NS")&gt;0,COUNTIF(O2180,"NA")+COUNTIF(U2180,"NA")+COUNTIF(Y2180,"NA")+COUNTIF(AC2180,"NA")&gt;1)),1,0)</f>
        <v>0</v>
      </c>
      <c r="BM2180">
        <f>IF(AND(COUNTBLANK(O2180)+COUNTBLANK(U2180)+COUNTBLANK(Y2180)+COUNTBLANK(AC2180)&gt;0,COUNTBLANK(O2180)+COUNTBLANK(U2180)+COUNTBLANK(Y2180)+COUNTBLANK(AC2180)&lt;4,O2180&lt;&gt;"NA"),1,0)</f>
        <v>0</v>
      </c>
      <c r="BN2180">
        <f>IF(AND(IF(OR(SUM(U2180,Y2180,AC2180)=O2180,O2180="",AND(O2180&gt;0,COUNTIF(O2180,"NS")+COUNTIF(U2180,"NS")+COUNTIF(Y2180,"NS")+COUNTIF(AC2180,"NS")=3)),0,1)=1,O2180&lt;&gt;"NS",O2180&lt;&gt;"NA"),1,0)</f>
        <v>0</v>
      </c>
      <c r="BO2180">
        <f>IF(COUNTIF(O2180,"=*")+COUNTIF(U2180,"=*")+COUNTIF(Y2180,"=*")+COUNTIF(AC2180,"=*")&lt;&gt;SUM(COUNTIF(O2180,"NS")+COUNTIF(U2180,"NS")+COUNTIF(Y2180,"NS")+COUNTIF(AC2180,"NS"),COUNTIF(O2180,"NA")+COUNTIF(U2180,"NA")+COUNTIF(Y2180,"NA")+COUNTIF(AC2180,"NA")),1,0)</f>
        <v>0</v>
      </c>
      <c r="BP2180">
        <f>IF(SUM(BJ2180:BO2180)&gt;0,1,0)</f>
        <v>0</v>
      </c>
      <c r="BT2180">
        <f>IF(AND(Q2180=0,OR(SUM(V2180,Z2180,AD2180)&gt;0,COUNTIF(Q2180,"NS")+COUNTIF(V2180,"NS")+COUNTIF(Z2180,"NS")+COUNTIF(AD2180,"NS")&gt;0)),1,0)</f>
        <v>0</v>
      </c>
      <c r="BU2180">
        <f>IF(OR(AND(Q2180="NS",SUM(V2180,Z2180,AD2180)&gt;0),AND(Q2180="NS",COUNTIF(Q2180,"NS")+COUNTIF(V2180,"NS")+COUNTIF(Z2180,"NS")+COUNTIF(AD2180,"NS")&lt;2)),1,0)</f>
        <v>0</v>
      </c>
      <c r="BV2180">
        <f>IF(AND(Q2180="NA",OR(SUM(V2180,Z2180,AD2180)&gt;0,COUNTIF(Q2180,"NS")+COUNTIF(V2180,"NS")+COUNTIF(Z2180,"NS")+COUNTIF(AD2180,"NS")&gt;0,COUNTIF(Q2180,"NA")+COUNTIF(V2180,"NA")+COUNTIF(Z2180,"NA")+COUNTIF(AD2180,"NA")&gt;1)),1,0)</f>
        <v>0</v>
      </c>
      <c r="BW2180">
        <f>IF(AND(COUNTBLANK(Q2180)+COUNTBLANK(V2180)+COUNTBLANK(Z2180)+COUNTBLANK(AD2180)&gt;0,COUNTBLANK(Q2180)+COUNTBLANK(V2180)+COUNTBLANK(Z2180)+COUNTBLANK(AD2180)&lt;4,Q2180&lt;&gt;"NA"),1,0)</f>
        <v>0</v>
      </c>
      <c r="BX2180">
        <f>IF(AND(IF(OR(SUM(V2180,Z2180,AD2180)=Q2180,Q2180="",AND(Q2180&gt;0,COUNTIF(Q2180,"NS")+COUNTIF(V2180,"NS")+COUNTIF(Z2180,"NS")+COUNTIF(AD2180,"NS")=3)),0,1)=1,Q2180&lt;&gt;"NS",Q2180&lt;&gt;"NA"),1,0)</f>
        <v>0</v>
      </c>
      <c r="BY2180">
        <f>IF(COUNTIF(Q2180,"=*")+COUNTIF(V2180,"=*")+COUNTIF(Z2180,"=*")+COUNTIF(AD2180,"=*")&lt;&gt;SUM(COUNTIF(Q2180,"NS")+COUNTIF(V2180,"NS")+COUNTIF(Z2180,"NS")+COUNTIF(AD2180,"NS"),COUNTIF(Q2180,"NA")+COUNTIF(V2180,"NA")+COUNTIF(Z2180,"NA")+COUNTIF(AD2180,"NA")),1,0)</f>
        <v>0</v>
      </c>
      <c r="BZ2180">
        <f>IF(SUM(BT2180:BY2180)&gt;0,1,0)</f>
        <v>0</v>
      </c>
      <c r="CD2180">
        <f>IF(AND(M2180=0,OR(SUM(S2180,W2180,AA2180)&gt;0,COUNTIF(M2180,"NS")+COUNTIF(S2180,"NS")+COUNTIF(W2180,"NS")+COUNTIF(AA2180,"NS")&gt;0)),1,0)</f>
        <v>0</v>
      </c>
      <c r="CE2180">
        <f>IF(OR(AND(M2180="NS",SUM(S2180,W2180,AA2180)&gt;0),AND(M2180="NS",COUNTIF(M2180,"NS")+COUNTIF(S2180,"NS")+COUNTIF(W2180,"NS")+COUNTIF(AA2180,"NS")&lt;2)),1,0)</f>
        <v>0</v>
      </c>
      <c r="CF2180">
        <f>IF(AND(M2180="NA",OR(SUM(S2180,W2180,AA2180)&gt;0,COUNTIF(M2180,"NS")+COUNTIF(S2180,"NS")+COUNTIF(W2180,"NS")+COUNTIF(AA2180,"NS")&gt;0,COUNTIF(M2180,"NA")+COUNTIF(S2180,"NA")+COUNTIF(W2180,"NA")+COUNTIF(AA2180,"NA")&gt;1)),1,0)</f>
        <v>0</v>
      </c>
      <c r="CG2180">
        <f>IF(AND(COUNTBLANK(M2180)+COUNTBLANK(S2180)+COUNTBLANK(W2180)+COUNTBLANK(AA2180)&gt;0,COUNTBLANK(M2180)+COUNTBLANK(S2180)+COUNTBLANK(W2180)+COUNTBLANK(AA2180)&lt;4,M2180&lt;&gt;"NA"),1,0)</f>
        <v>0</v>
      </c>
      <c r="CH2180">
        <f>IF(AND(IF(OR(SUM(S2180,W2180,AA2180)=M2180,M2180="",AND(M2180&gt;0,COUNTIF(M2180,"NS")+COUNTIF(S2180,"NS")+COUNTIF(W2180,"NS")+COUNTIF(AA2180,"NS")=3)),0,1)=1,M2180&lt;&gt;"NS",M2180&lt;&gt;"NA"),1,0)</f>
        <v>0</v>
      </c>
      <c r="CI2180">
        <f>IF(COUNTIF(M2180,"=*")+COUNTIF(S2180,"=*")+COUNTIF(W2180,"=*")+COUNTIF(AA2180,"=*")&lt;&gt;SUM(COUNTIF(M2180,"NS")+COUNTIF(S2180,"NS")+COUNTIF(W2180,"NS")+COUNTIF(AA2180,"NS"),COUNTIF(M2180,"NA")+COUNTIF(S2180,"NA")+COUNTIF(W2180,"NA")+COUNTIF(AA2180,"NA")),1,0)</f>
        <v>0</v>
      </c>
      <c r="CJ2180">
        <f>IF(SUM(CD2180:CI2180)&gt;0,1,0)</f>
        <v>0</v>
      </c>
    </row>
    <row r="2181" spans="1:88" ht="15" customHeight="1">
      <c r="A2181" s="83"/>
      <c r="B2181" s="15"/>
      <c r="C2181" s="80" t="s">
        <v>132</v>
      </c>
      <c r="D2181" s="320"/>
      <c r="E2181" s="266"/>
      <c r="F2181" s="266"/>
      <c r="G2181" s="266"/>
      <c r="H2181" s="266"/>
      <c r="I2181" s="266"/>
      <c r="J2181" s="266"/>
      <c r="K2181" s="266"/>
      <c r="L2181" s="267"/>
      <c r="M2181" s="268"/>
      <c r="N2181" s="267"/>
      <c r="O2181" s="268"/>
      <c r="P2181" s="267"/>
      <c r="Q2181" s="268"/>
      <c r="R2181" s="267"/>
      <c r="S2181" s="268"/>
      <c r="T2181" s="267"/>
      <c r="U2181" s="220"/>
      <c r="V2181" s="220"/>
      <c r="W2181" s="268"/>
      <c r="X2181" s="267"/>
      <c r="Y2181" s="220"/>
      <c r="Z2181" s="220"/>
      <c r="AA2181" s="268"/>
      <c r="AB2181" s="267"/>
      <c r="AC2181" s="220"/>
      <c r="AD2181" s="220"/>
    </row>
    <row r="2182" spans="1:88" ht="15" customHeight="1">
      <c r="A2182" s="83"/>
      <c r="B2182" s="15"/>
      <c r="C2182" s="80" t="s">
        <v>133</v>
      </c>
      <c r="D2182" s="320"/>
      <c r="E2182" s="266"/>
      <c r="F2182" s="266"/>
      <c r="G2182" s="266"/>
      <c r="H2182" s="266"/>
      <c r="I2182" s="266"/>
      <c r="J2182" s="266"/>
      <c r="K2182" s="266"/>
      <c r="L2182" s="267"/>
      <c r="M2182" s="268"/>
      <c r="N2182" s="267"/>
      <c r="O2182" s="268"/>
      <c r="P2182" s="267"/>
      <c r="Q2182" s="268"/>
      <c r="R2182" s="267"/>
      <c r="S2182" s="268"/>
      <c r="T2182" s="267"/>
      <c r="U2182" s="220"/>
      <c r="V2182" s="220"/>
      <c r="W2182" s="268"/>
      <c r="X2182" s="267"/>
      <c r="Y2182" s="220"/>
      <c r="Z2182" s="220"/>
      <c r="AA2182" s="268"/>
      <c r="AB2182" s="267"/>
      <c r="AC2182" s="220"/>
      <c r="AD2182" s="220"/>
    </row>
    <row r="2183" spans="1:88" ht="15" customHeight="1">
      <c r="A2183" s="83"/>
      <c r="B2183" s="15"/>
      <c r="C2183" s="80" t="s">
        <v>134</v>
      </c>
      <c r="D2183" s="320"/>
      <c r="E2183" s="266"/>
      <c r="F2183" s="266"/>
      <c r="G2183" s="266"/>
      <c r="H2183" s="266"/>
      <c r="I2183" s="266"/>
      <c r="J2183" s="266"/>
      <c r="K2183" s="266"/>
      <c r="L2183" s="267"/>
      <c r="M2183" s="268"/>
      <c r="N2183" s="267"/>
      <c r="O2183" s="268"/>
      <c r="P2183" s="267"/>
      <c r="Q2183" s="268"/>
      <c r="R2183" s="267"/>
      <c r="S2183" s="268"/>
      <c r="T2183" s="267"/>
      <c r="U2183" s="220"/>
      <c r="V2183" s="220"/>
      <c r="W2183" s="268"/>
      <c r="X2183" s="267"/>
      <c r="Y2183" s="220"/>
      <c r="Z2183" s="220"/>
      <c r="AA2183" s="268"/>
      <c r="AB2183" s="267"/>
      <c r="AC2183" s="220"/>
      <c r="AD2183" s="220"/>
    </row>
    <row r="2184" spans="1:88" ht="15" customHeight="1">
      <c r="A2184" s="40"/>
      <c r="B2184" s="40"/>
      <c r="C2184" s="80" t="s">
        <v>135</v>
      </c>
      <c r="D2184" s="320"/>
      <c r="E2184" s="266"/>
      <c r="F2184" s="266"/>
      <c r="G2184" s="266"/>
      <c r="H2184" s="266"/>
      <c r="I2184" s="266"/>
      <c r="J2184" s="266"/>
      <c r="K2184" s="266"/>
      <c r="L2184" s="267"/>
      <c r="M2184" s="268"/>
      <c r="N2184" s="267"/>
      <c r="O2184" s="268"/>
      <c r="P2184" s="267"/>
      <c r="Q2184" s="268"/>
      <c r="R2184" s="267"/>
      <c r="S2184" s="268"/>
      <c r="T2184" s="267"/>
      <c r="U2184" s="220"/>
      <c r="V2184" s="220"/>
      <c r="W2184" s="268"/>
      <c r="X2184" s="267"/>
      <c r="Y2184" s="220"/>
      <c r="Z2184" s="220"/>
      <c r="AA2184" s="268"/>
      <c r="AB2184" s="267"/>
      <c r="AC2184" s="220"/>
      <c r="AD2184" s="220"/>
    </row>
    <row r="2185" spans="1:88" ht="15" customHeight="1">
      <c r="A2185" s="40"/>
      <c r="B2185" s="40"/>
      <c r="C2185" s="80" t="s">
        <v>136</v>
      </c>
      <c r="D2185" s="320"/>
      <c r="E2185" s="266"/>
      <c r="F2185" s="266"/>
      <c r="G2185" s="266"/>
      <c r="H2185" s="266"/>
      <c r="I2185" s="266"/>
      <c r="J2185" s="266"/>
      <c r="K2185" s="266"/>
      <c r="L2185" s="267"/>
      <c r="M2185" s="268"/>
      <c r="N2185" s="267"/>
      <c r="O2185" s="268"/>
      <c r="P2185" s="267"/>
      <c r="Q2185" s="268"/>
      <c r="R2185" s="267"/>
      <c r="S2185" s="268"/>
      <c r="T2185" s="267"/>
      <c r="U2185" s="220"/>
      <c r="V2185" s="220"/>
      <c r="W2185" s="268"/>
      <c r="X2185" s="267"/>
      <c r="Y2185" s="220"/>
      <c r="Z2185" s="220"/>
      <c r="AA2185" s="268"/>
      <c r="AB2185" s="267"/>
      <c r="AC2185" s="220"/>
      <c r="AD2185" s="220"/>
    </row>
    <row r="2186" spans="1:88" ht="15" customHeight="1">
      <c r="A2186" s="40"/>
      <c r="B2186" s="40"/>
      <c r="C2186" s="80" t="s">
        <v>137</v>
      </c>
      <c r="D2186" s="320"/>
      <c r="E2186" s="266"/>
      <c r="F2186" s="266"/>
      <c r="G2186" s="266"/>
      <c r="H2186" s="266"/>
      <c r="I2186" s="266"/>
      <c r="J2186" s="266"/>
      <c r="K2186" s="266"/>
      <c r="L2186" s="267"/>
      <c r="M2186" s="268"/>
      <c r="N2186" s="267"/>
      <c r="O2186" s="268"/>
      <c r="P2186" s="267"/>
      <c r="Q2186" s="268"/>
      <c r="R2186" s="267"/>
      <c r="S2186" s="268"/>
      <c r="T2186" s="267"/>
      <c r="U2186" s="220"/>
      <c r="V2186" s="220"/>
      <c r="W2186" s="268"/>
      <c r="X2186" s="267"/>
      <c r="Y2186" s="220"/>
      <c r="Z2186" s="220"/>
      <c r="AA2186" s="268"/>
      <c r="AB2186" s="267"/>
      <c r="AC2186" s="220"/>
      <c r="AD2186" s="220"/>
    </row>
    <row r="2187" spans="1:88" ht="15" customHeight="1">
      <c r="A2187" s="40"/>
      <c r="B2187" s="40"/>
      <c r="C2187" s="80" t="s">
        <v>138</v>
      </c>
      <c r="D2187" s="320"/>
      <c r="E2187" s="266"/>
      <c r="F2187" s="266"/>
      <c r="G2187" s="266"/>
      <c r="H2187" s="266"/>
      <c r="I2187" s="266"/>
      <c r="J2187" s="266"/>
      <c r="K2187" s="266"/>
      <c r="L2187" s="267"/>
      <c r="M2187" s="268"/>
      <c r="N2187" s="267"/>
      <c r="O2187" s="268"/>
      <c r="P2187" s="267"/>
      <c r="Q2187" s="268"/>
      <c r="R2187" s="267"/>
      <c r="S2187" s="268"/>
      <c r="T2187" s="267"/>
      <c r="U2187" s="220"/>
      <c r="V2187" s="220"/>
      <c r="W2187" s="268"/>
      <c r="X2187" s="267"/>
      <c r="Y2187" s="220"/>
      <c r="Z2187" s="220"/>
      <c r="AA2187" s="268"/>
      <c r="AB2187" s="267"/>
      <c r="AC2187" s="220"/>
      <c r="AD2187" s="220"/>
    </row>
    <row r="2188" spans="1:88" ht="15" customHeight="1">
      <c r="A2188" s="40"/>
      <c r="B2188" s="40"/>
      <c r="C2188" s="80" t="s">
        <v>139</v>
      </c>
      <c r="D2188" s="320"/>
      <c r="E2188" s="266"/>
      <c r="F2188" s="266"/>
      <c r="G2188" s="266"/>
      <c r="H2188" s="266"/>
      <c r="I2188" s="266"/>
      <c r="J2188" s="266"/>
      <c r="K2188" s="266"/>
      <c r="L2188" s="267"/>
      <c r="M2188" s="268"/>
      <c r="N2188" s="267"/>
      <c r="O2188" s="268"/>
      <c r="P2188" s="267"/>
      <c r="Q2188" s="268"/>
      <c r="R2188" s="267"/>
      <c r="S2188" s="268"/>
      <c r="T2188" s="267"/>
      <c r="U2188" s="220"/>
      <c r="V2188" s="220"/>
      <c r="W2188" s="268"/>
      <c r="X2188" s="267"/>
      <c r="Y2188" s="220"/>
      <c r="Z2188" s="220"/>
      <c r="AA2188" s="268"/>
      <c r="AB2188" s="267"/>
      <c r="AC2188" s="220"/>
      <c r="AD2188" s="220"/>
    </row>
    <row r="2189" spans="1:88" ht="15" customHeight="1">
      <c r="A2189" s="40"/>
      <c r="B2189" s="40"/>
      <c r="C2189" s="80" t="s">
        <v>140</v>
      </c>
      <c r="D2189" s="320"/>
      <c r="E2189" s="266"/>
      <c r="F2189" s="266"/>
      <c r="G2189" s="266"/>
      <c r="H2189" s="266"/>
      <c r="I2189" s="266"/>
      <c r="J2189" s="266"/>
      <c r="K2189" s="266"/>
      <c r="L2189" s="267"/>
      <c r="M2189" s="268"/>
      <c r="N2189" s="267"/>
      <c r="O2189" s="268"/>
      <c r="P2189" s="267"/>
      <c r="Q2189" s="268"/>
      <c r="R2189" s="267"/>
      <c r="S2189" s="268"/>
      <c r="T2189" s="267"/>
      <c r="U2189" s="220"/>
      <c r="V2189" s="220"/>
      <c r="W2189" s="268"/>
      <c r="X2189" s="267"/>
      <c r="Y2189" s="220"/>
      <c r="Z2189" s="220"/>
      <c r="AA2189" s="268"/>
      <c r="AB2189" s="267"/>
      <c r="AC2189" s="220"/>
      <c r="AD2189" s="220"/>
    </row>
    <row r="2190" spans="1:88" ht="15" customHeight="1">
      <c r="A2190" s="40"/>
      <c r="B2190" s="40"/>
      <c r="C2190" s="80" t="s">
        <v>141</v>
      </c>
      <c r="D2190" s="320"/>
      <c r="E2190" s="266"/>
      <c r="F2190" s="266"/>
      <c r="G2190" s="266"/>
      <c r="H2190" s="266"/>
      <c r="I2190" s="266"/>
      <c r="J2190" s="266"/>
      <c r="K2190" s="266"/>
      <c r="L2190" s="267"/>
      <c r="M2190" s="268"/>
      <c r="N2190" s="267"/>
      <c r="O2190" s="268"/>
      <c r="P2190" s="267"/>
      <c r="Q2190" s="268"/>
      <c r="R2190" s="267"/>
      <c r="S2190" s="268"/>
      <c r="T2190" s="267"/>
      <c r="U2190" s="220"/>
      <c r="V2190" s="220"/>
      <c r="W2190" s="268"/>
      <c r="X2190" s="267"/>
      <c r="Y2190" s="220"/>
      <c r="Z2190" s="220"/>
      <c r="AA2190" s="268"/>
      <c r="AB2190" s="267"/>
      <c r="AC2190" s="220"/>
      <c r="AD2190" s="220"/>
    </row>
    <row r="2191" spans="1:88" ht="15" customHeight="1">
      <c r="A2191" s="40"/>
      <c r="B2191" s="40"/>
      <c r="C2191" s="80" t="s">
        <v>142</v>
      </c>
      <c r="D2191" s="320"/>
      <c r="E2191" s="266"/>
      <c r="F2191" s="266"/>
      <c r="G2191" s="266"/>
      <c r="H2191" s="266"/>
      <c r="I2191" s="266"/>
      <c r="J2191" s="266"/>
      <c r="K2191" s="266"/>
      <c r="L2191" s="267"/>
      <c r="M2191" s="268"/>
      <c r="N2191" s="267"/>
      <c r="O2191" s="268"/>
      <c r="P2191" s="267"/>
      <c r="Q2191" s="268"/>
      <c r="R2191" s="267"/>
      <c r="S2191" s="268"/>
      <c r="T2191" s="267"/>
      <c r="U2191" s="220"/>
      <c r="V2191" s="220"/>
      <c r="W2191" s="268"/>
      <c r="X2191" s="267"/>
      <c r="Y2191" s="220"/>
      <c r="Z2191" s="220"/>
      <c r="AA2191" s="268"/>
      <c r="AB2191" s="267"/>
      <c r="AC2191" s="220"/>
      <c r="AD2191" s="220"/>
    </row>
    <row r="2192" spans="1:88" ht="15" customHeight="1">
      <c r="A2192" s="40"/>
      <c r="B2192" s="40"/>
      <c r="C2192" s="80" t="s">
        <v>143</v>
      </c>
      <c r="D2192" s="320"/>
      <c r="E2192" s="266"/>
      <c r="F2192" s="266"/>
      <c r="G2192" s="266"/>
      <c r="H2192" s="266"/>
      <c r="I2192" s="266"/>
      <c r="J2192" s="266"/>
      <c r="K2192" s="266"/>
      <c r="L2192" s="267"/>
      <c r="M2192" s="268"/>
      <c r="N2192" s="267"/>
      <c r="O2192" s="268"/>
      <c r="P2192" s="267"/>
      <c r="Q2192" s="268"/>
      <c r="R2192" s="267"/>
      <c r="S2192" s="268"/>
      <c r="T2192" s="267"/>
      <c r="U2192" s="220"/>
      <c r="V2192" s="220"/>
      <c r="W2192" s="268"/>
      <c r="X2192" s="267"/>
      <c r="Y2192" s="220"/>
      <c r="Z2192" s="220"/>
      <c r="AA2192" s="268"/>
      <c r="AB2192" s="267"/>
      <c r="AC2192" s="220"/>
      <c r="AD2192" s="220"/>
    </row>
    <row r="2193" spans="1:37" ht="15" customHeight="1">
      <c r="A2193" s="40"/>
      <c r="B2193" s="40"/>
      <c r="C2193" s="80" t="s">
        <v>144</v>
      </c>
      <c r="D2193" s="320"/>
      <c r="E2193" s="266"/>
      <c r="F2193" s="266"/>
      <c r="G2193" s="266"/>
      <c r="H2193" s="266"/>
      <c r="I2193" s="266"/>
      <c r="J2193" s="266"/>
      <c r="K2193" s="266"/>
      <c r="L2193" s="267"/>
      <c r="M2193" s="268"/>
      <c r="N2193" s="267"/>
      <c r="O2193" s="268"/>
      <c r="P2193" s="267"/>
      <c r="Q2193" s="268"/>
      <c r="R2193" s="267"/>
      <c r="S2193" s="268"/>
      <c r="T2193" s="267"/>
      <c r="U2193" s="220"/>
      <c r="V2193" s="220"/>
      <c r="W2193" s="268"/>
      <c r="X2193" s="267"/>
      <c r="Y2193" s="220"/>
      <c r="Z2193" s="220"/>
      <c r="AA2193" s="268"/>
      <c r="AB2193" s="267"/>
      <c r="AC2193" s="220"/>
      <c r="AD2193" s="220"/>
    </row>
    <row r="2194" spans="1:37" ht="15" customHeight="1">
      <c r="A2194" s="40"/>
      <c r="B2194" s="40"/>
      <c r="C2194" s="80" t="s">
        <v>145</v>
      </c>
      <c r="D2194" s="320"/>
      <c r="E2194" s="266"/>
      <c r="F2194" s="266"/>
      <c r="G2194" s="266"/>
      <c r="H2194" s="266"/>
      <c r="I2194" s="266"/>
      <c r="J2194" s="266"/>
      <c r="K2194" s="266"/>
      <c r="L2194" s="267"/>
      <c r="M2194" s="268"/>
      <c r="N2194" s="267"/>
      <c r="O2194" s="268"/>
      <c r="P2194" s="267"/>
      <c r="Q2194" s="268"/>
      <c r="R2194" s="267"/>
      <c r="S2194" s="268"/>
      <c r="T2194" s="267"/>
      <c r="U2194" s="220"/>
      <c r="V2194" s="220"/>
      <c r="W2194" s="268"/>
      <c r="X2194" s="267"/>
      <c r="Y2194" s="220"/>
      <c r="Z2194" s="220"/>
      <c r="AA2194" s="268"/>
      <c r="AB2194" s="267"/>
      <c r="AC2194" s="220"/>
      <c r="AD2194" s="220"/>
    </row>
    <row r="2195" spans="1:37" ht="15" customHeight="1">
      <c r="A2195" s="40"/>
      <c r="B2195" s="40"/>
      <c r="C2195" s="80" t="s">
        <v>146</v>
      </c>
      <c r="D2195" s="320"/>
      <c r="E2195" s="266"/>
      <c r="F2195" s="266"/>
      <c r="G2195" s="266"/>
      <c r="H2195" s="266"/>
      <c r="I2195" s="266"/>
      <c r="J2195" s="266"/>
      <c r="K2195" s="266"/>
      <c r="L2195" s="267"/>
      <c r="M2195" s="268"/>
      <c r="N2195" s="267"/>
      <c r="O2195" s="268"/>
      <c r="P2195" s="267"/>
      <c r="Q2195" s="268"/>
      <c r="R2195" s="267"/>
      <c r="S2195" s="268"/>
      <c r="T2195" s="267"/>
      <c r="U2195" s="220"/>
      <c r="V2195" s="220"/>
      <c r="W2195" s="268"/>
      <c r="X2195" s="267"/>
      <c r="Y2195" s="220"/>
      <c r="Z2195" s="220"/>
      <c r="AA2195" s="268"/>
      <c r="AB2195" s="267"/>
      <c r="AC2195" s="220"/>
      <c r="AD2195" s="220"/>
    </row>
    <row r="2196" spans="1:37" ht="15" customHeight="1">
      <c r="A2196" s="40"/>
      <c r="B2196" s="40"/>
      <c r="C2196" s="80" t="s">
        <v>147</v>
      </c>
      <c r="D2196" s="320"/>
      <c r="E2196" s="266"/>
      <c r="F2196" s="266"/>
      <c r="G2196" s="266"/>
      <c r="H2196" s="266"/>
      <c r="I2196" s="266"/>
      <c r="J2196" s="266"/>
      <c r="K2196" s="266"/>
      <c r="L2196" s="267"/>
      <c r="M2196" s="268"/>
      <c r="N2196" s="267"/>
      <c r="O2196" s="268"/>
      <c r="P2196" s="267"/>
      <c r="Q2196" s="268"/>
      <c r="R2196" s="267"/>
      <c r="S2196" s="268"/>
      <c r="T2196" s="267"/>
      <c r="U2196" s="220"/>
      <c r="V2196" s="220"/>
      <c r="W2196" s="268"/>
      <c r="X2196" s="267"/>
      <c r="Y2196" s="220"/>
      <c r="Z2196" s="220"/>
      <c r="AA2196" s="268"/>
      <c r="AB2196" s="267"/>
      <c r="AC2196" s="220"/>
      <c r="AD2196" s="220"/>
    </row>
    <row r="2197" spans="1:37" ht="15" customHeight="1">
      <c r="A2197" s="40"/>
      <c r="B2197" s="40"/>
      <c r="C2197" s="80" t="s">
        <v>148</v>
      </c>
      <c r="D2197" s="320"/>
      <c r="E2197" s="266"/>
      <c r="F2197" s="266"/>
      <c r="G2197" s="266"/>
      <c r="H2197" s="266"/>
      <c r="I2197" s="266"/>
      <c r="J2197" s="266"/>
      <c r="K2197" s="266"/>
      <c r="L2197" s="267"/>
      <c r="M2197" s="268"/>
      <c r="N2197" s="267"/>
      <c r="O2197" s="268"/>
      <c r="P2197" s="267"/>
      <c r="Q2197" s="268"/>
      <c r="R2197" s="267"/>
      <c r="S2197" s="268"/>
      <c r="T2197" s="267"/>
      <c r="U2197" s="220"/>
      <c r="V2197" s="220"/>
      <c r="W2197" s="268"/>
      <c r="X2197" s="267"/>
      <c r="Y2197" s="220"/>
      <c r="Z2197" s="220"/>
      <c r="AA2197" s="268"/>
      <c r="AB2197" s="267"/>
      <c r="AC2197" s="220"/>
      <c r="AD2197" s="220"/>
    </row>
    <row r="2198" spans="1:37" ht="15" customHeight="1">
      <c r="A2198" s="40"/>
      <c r="B2198" s="40"/>
      <c r="C2198" s="80" t="s">
        <v>149</v>
      </c>
      <c r="D2198" s="320"/>
      <c r="E2198" s="266"/>
      <c r="F2198" s="266"/>
      <c r="G2198" s="266"/>
      <c r="H2198" s="266"/>
      <c r="I2198" s="266"/>
      <c r="J2198" s="266"/>
      <c r="K2198" s="266"/>
      <c r="L2198" s="267"/>
      <c r="M2198" s="268"/>
      <c r="N2198" s="267"/>
      <c r="O2198" s="268"/>
      <c r="P2198" s="267"/>
      <c r="Q2198" s="268"/>
      <c r="R2198" s="267"/>
      <c r="S2198" s="268"/>
      <c r="T2198" s="267"/>
      <c r="U2198" s="220"/>
      <c r="V2198" s="220"/>
      <c r="W2198" s="268"/>
      <c r="X2198" s="267"/>
      <c r="Y2198" s="220"/>
      <c r="Z2198" s="220"/>
      <c r="AA2198" s="268"/>
      <c r="AB2198" s="267"/>
      <c r="AC2198" s="220"/>
      <c r="AD2198" s="220"/>
    </row>
    <row r="2199" spans="1:37" ht="15" customHeight="1">
      <c r="A2199" s="40"/>
      <c r="B2199" s="40"/>
      <c r="C2199" s="80" t="s">
        <v>150</v>
      </c>
      <c r="D2199" s="320"/>
      <c r="E2199" s="266"/>
      <c r="F2199" s="266"/>
      <c r="G2199" s="266"/>
      <c r="H2199" s="266"/>
      <c r="I2199" s="266"/>
      <c r="J2199" s="266"/>
      <c r="K2199" s="266"/>
      <c r="L2199" s="267"/>
      <c r="M2199" s="268"/>
      <c r="N2199" s="267"/>
      <c r="O2199" s="268"/>
      <c r="P2199" s="267"/>
      <c r="Q2199" s="268"/>
      <c r="R2199" s="267"/>
      <c r="S2199" s="268"/>
      <c r="T2199" s="267"/>
      <c r="U2199" s="220"/>
      <c r="V2199" s="220"/>
      <c r="W2199" s="268"/>
      <c r="X2199" s="267"/>
      <c r="Y2199" s="220"/>
      <c r="Z2199" s="220"/>
      <c r="AA2199" s="268"/>
      <c r="AB2199" s="267"/>
      <c r="AC2199" s="220"/>
      <c r="AD2199" s="220"/>
    </row>
    <row r="2200" spans="1:37" ht="15" customHeight="1">
      <c r="A2200" s="83"/>
      <c r="B2200" s="15"/>
      <c r="C2200" s="80" t="s">
        <v>151</v>
      </c>
      <c r="D2200" s="320"/>
      <c r="E2200" s="266"/>
      <c r="F2200" s="266"/>
      <c r="G2200" s="266"/>
      <c r="H2200" s="266"/>
      <c r="I2200" s="266"/>
      <c r="J2200" s="266"/>
      <c r="K2200" s="266"/>
      <c r="L2200" s="267"/>
      <c r="M2200" s="268"/>
      <c r="N2200" s="267"/>
      <c r="O2200" s="268"/>
      <c r="P2200" s="267"/>
      <c r="Q2200" s="268"/>
      <c r="R2200" s="267"/>
      <c r="S2200" s="268"/>
      <c r="T2200" s="267"/>
      <c r="U2200" s="220"/>
      <c r="V2200" s="220"/>
      <c r="W2200" s="268"/>
      <c r="X2200" s="267"/>
      <c r="Y2200" s="220"/>
      <c r="Z2200" s="220"/>
      <c r="AA2200" s="268"/>
      <c r="AB2200" s="267"/>
      <c r="AC2200" s="220"/>
      <c r="AD2200" s="220"/>
    </row>
    <row r="2201" spans="1:37" ht="15" customHeight="1">
      <c r="A2201" s="83"/>
      <c r="B2201" s="15"/>
      <c r="C2201" s="80" t="s">
        <v>152</v>
      </c>
      <c r="D2201" s="320"/>
      <c r="E2201" s="266"/>
      <c r="F2201" s="266"/>
      <c r="G2201" s="266"/>
      <c r="H2201" s="266"/>
      <c r="I2201" s="266"/>
      <c r="J2201" s="266"/>
      <c r="K2201" s="266"/>
      <c r="L2201" s="267"/>
      <c r="M2201" s="268"/>
      <c r="N2201" s="267"/>
      <c r="O2201" s="268"/>
      <c r="P2201" s="267"/>
      <c r="Q2201" s="268"/>
      <c r="R2201" s="267"/>
      <c r="S2201" s="268"/>
      <c r="T2201" s="267"/>
      <c r="U2201" s="220"/>
      <c r="V2201" s="220"/>
      <c r="W2201" s="268"/>
      <c r="X2201" s="267"/>
      <c r="Y2201" s="220"/>
      <c r="Z2201" s="220"/>
      <c r="AA2201" s="268"/>
      <c r="AB2201" s="267"/>
      <c r="AC2201" s="220"/>
      <c r="AD2201" s="220"/>
    </row>
    <row r="2202" spans="1:37" ht="15" customHeight="1">
      <c r="A2202" s="83"/>
      <c r="B2202" s="15"/>
      <c r="C2202" s="80" t="s">
        <v>153</v>
      </c>
      <c r="D2202" s="320"/>
      <c r="E2202" s="266"/>
      <c r="F2202" s="266"/>
      <c r="G2202" s="266"/>
      <c r="H2202" s="266"/>
      <c r="I2202" s="266"/>
      <c r="J2202" s="266"/>
      <c r="K2202" s="266"/>
      <c r="L2202" s="267"/>
      <c r="M2202" s="268"/>
      <c r="N2202" s="267"/>
      <c r="O2202" s="268"/>
      <c r="P2202" s="267"/>
      <c r="Q2202" s="268"/>
      <c r="R2202" s="267"/>
      <c r="S2202" s="268"/>
      <c r="T2202" s="267"/>
      <c r="U2202" s="220"/>
      <c r="V2202" s="220"/>
      <c r="W2202" s="268"/>
      <c r="X2202" s="267"/>
      <c r="Y2202" s="220"/>
      <c r="Z2202" s="220"/>
      <c r="AA2202" s="268"/>
      <c r="AB2202" s="267"/>
      <c r="AC2202" s="220"/>
      <c r="AD2202" s="220"/>
    </row>
    <row r="2203" spans="1:37" ht="15" customHeight="1">
      <c r="A2203" s="83"/>
      <c r="B2203" s="15"/>
      <c r="C2203" s="80" t="s">
        <v>154</v>
      </c>
      <c r="D2203" s="320"/>
      <c r="E2203" s="266"/>
      <c r="F2203" s="266"/>
      <c r="G2203" s="266"/>
      <c r="H2203" s="266"/>
      <c r="I2203" s="266"/>
      <c r="J2203" s="266"/>
      <c r="K2203" s="266"/>
      <c r="L2203" s="267"/>
      <c r="M2203" s="268"/>
      <c r="N2203" s="267"/>
      <c r="O2203" s="268"/>
      <c r="P2203" s="267"/>
      <c r="Q2203" s="268"/>
      <c r="R2203" s="267"/>
      <c r="S2203" s="268"/>
      <c r="T2203" s="267"/>
      <c r="U2203" s="220"/>
      <c r="V2203" s="220"/>
      <c r="W2203" s="268"/>
      <c r="X2203" s="267"/>
      <c r="Y2203" s="220"/>
      <c r="Z2203" s="220"/>
      <c r="AA2203" s="268"/>
      <c r="AB2203" s="267"/>
      <c r="AC2203" s="220"/>
      <c r="AD2203" s="220"/>
    </row>
    <row r="2204" spans="1:37" ht="15" customHeight="1">
      <c r="A2204" s="83"/>
      <c r="B2204" s="15"/>
      <c r="C2204" s="80" t="s">
        <v>155</v>
      </c>
      <c r="D2204" s="320"/>
      <c r="E2204" s="266"/>
      <c r="F2204" s="266"/>
      <c r="G2204" s="266"/>
      <c r="H2204" s="266"/>
      <c r="I2204" s="266"/>
      <c r="J2204" s="266"/>
      <c r="K2204" s="266"/>
      <c r="L2204" s="267"/>
      <c r="M2204" s="268"/>
      <c r="N2204" s="267"/>
      <c r="O2204" s="268"/>
      <c r="P2204" s="267"/>
      <c r="Q2204" s="268"/>
      <c r="R2204" s="267"/>
      <c r="S2204" s="268"/>
      <c r="T2204" s="267"/>
      <c r="U2204" s="220"/>
      <c r="V2204" s="220"/>
      <c r="W2204" s="268"/>
      <c r="X2204" s="267"/>
      <c r="Y2204" s="220"/>
      <c r="Z2204" s="220"/>
      <c r="AA2204" s="268"/>
      <c r="AB2204" s="267"/>
      <c r="AC2204" s="220"/>
      <c r="AD2204" s="220"/>
    </row>
    <row r="2205" spans="1:37" ht="15" customHeight="1">
      <c r="A2205" s="83"/>
      <c r="B2205" s="15"/>
      <c r="C2205" s="15"/>
      <c r="D2205" s="15"/>
      <c r="E2205" s="15"/>
      <c r="F2205" s="15"/>
      <c r="G2205" s="15"/>
      <c r="H2205" s="15"/>
      <c r="I2205" s="15"/>
      <c r="J2205" s="15"/>
      <c r="K2205" s="15"/>
      <c r="L2205" s="81" t="s">
        <v>211</v>
      </c>
      <c r="M2205" s="268">
        <f>IF(AND(SUM(M2180:M2204)=0,COUNTIF(M2180:M2204,"NS")&gt;0),"NS",IF(AND(SUM(M2180:M2204)=0, COUNTIF(M2180:M2204,"NA")&gt;0),"NA",SUM(M2180:M2204)))</f>
        <v>0</v>
      </c>
      <c r="N2205" s="267"/>
      <c r="O2205" s="268">
        <f>IF(AND(SUM(O2180:O2204)=0,COUNTIF(O2180:O2204,"NS")&gt;0),"NS",IF(AND(SUM(O2180:O2204)=0, COUNTIF(O2180:O2204,"NA")&gt;0),"NA",SUM(O2180:O2204)))</f>
        <v>0</v>
      </c>
      <c r="P2205" s="267"/>
      <c r="Q2205" s="268">
        <f>IF(AND(SUM(Q2180:Q2204)=0,COUNTIF(Q2180:Q2204,"NS")&gt;0),"NS",IF(AND(SUM(Q2180:Q2204)=0, COUNTIF(Q2180:Q2204,"NA")&gt;0),"NA",SUM(Q2180:Q2204)))</f>
        <v>0</v>
      </c>
      <c r="R2205" s="267"/>
      <c r="S2205" s="268">
        <f>IF(AND(SUM(S2180:S2204)=0,COUNTIF(S2180:S2204,"NS")&gt;0),"NS",IF(AND(SUM(S2180:S2204)=0, COUNTIF(S2180:S2204,"NA")&gt;0),"NA",SUM(S2180:S2204)))</f>
        <v>0</v>
      </c>
      <c r="T2205" s="267"/>
      <c r="U2205" s="220">
        <f>IF(AND(SUM(U2180:U2204)=0,COUNTIF(U2180:U2204,"NS")&gt;0),"NS",IF(AND(SUM(U2180:U2204)=0, COUNTIF(U2180:U2204,"NA")&gt;0),"NA",SUM(U2180:U2204)))</f>
        <v>0</v>
      </c>
      <c r="V2205" s="220">
        <f>IF(AND(SUM(V2180:V2204)=0,COUNTIF(V2180:V2204,"NS")&gt;0),"NS",IF(AND(SUM(V2180:V2204)=0, COUNTIF(V2180:V2204,"NA")&gt;0),"NA",SUM(V2180:V2204)))</f>
        <v>0</v>
      </c>
      <c r="W2205" s="268">
        <f>IF(AND(SUM(W2180:W2204)=0,COUNTIF(W2180:W2204,"NS")&gt;0),"NS",IF(AND(SUM(W2180:W2204)=0, COUNTIF(W2180:W2204,"NA")&gt;0),"NA",SUM(W2180:W2204)))</f>
        <v>0</v>
      </c>
      <c r="X2205" s="267"/>
      <c r="Y2205" s="220">
        <f>IF(AND(SUM(Y2180:Y2204)=0,COUNTIF(Y2180:Y2204,"NS")&gt;0),"NS",IF(AND(SUM(Y2180:Y2204)=0, COUNTIF(Y2180:Y2204,"NA")&gt;0),"NA",SUM(Y2180:Y2204)))</f>
        <v>0</v>
      </c>
      <c r="Z2205" s="220">
        <f>IF(AND(SUM(Z2180:Z2204)=0,COUNTIF(Z2180:Z2204,"NS")&gt;0),"NS",IF(AND(SUM(Z2180:Z2204)=0, COUNTIF(Z2180:Z2204,"NA")&gt;0),"NA",SUM(Z2180:Z2204)))</f>
        <v>0</v>
      </c>
      <c r="AA2205" s="268">
        <f>IF(AND(SUM(AA2180:AA2204)=0,COUNTIF(AA2180:AA2204,"NS")&gt;0),"NS",IF(AND(SUM(AA2180:AA2204)=0, COUNTIF(AA2180:AA2204,"NA")&gt;0),"NA",SUM(AA2180:AA2204)))</f>
        <v>0</v>
      </c>
      <c r="AB2205" s="267"/>
      <c r="AC2205" s="220">
        <f>IF(AND(SUM(AC2180:AC2204)=0,COUNTIF(AC2180:AC2204,"NS")&gt;0),"NS",IF(AND(SUM(AC2180:AC2204)=0, COUNTIF(AC2180:AC2204,"NA")&gt;0),"NA",SUM(AC2180:AC2204)))</f>
        <v>0</v>
      </c>
      <c r="AD2205" s="220">
        <f>IF(AND(SUM(AD2180:AD2204)=0,COUNTIF(AD2180:AD2204,"NS")&gt;0),"NS",IF(AND(SUM(AD2180:AD2204)=0, COUNTIF(AD2180:AD2204,"NA")&gt;0),"NA",SUM(AD2180:AD2204)))</f>
        <v>0</v>
      </c>
    </row>
    <row r="2206" spans="1:37" ht="15" customHeight="1">
      <c r="A2206" s="83"/>
      <c r="B2206" s="15"/>
      <c r="C2206" s="15"/>
      <c r="D2206" s="15"/>
      <c r="E2206" s="15"/>
      <c r="F2206" s="15"/>
      <c r="G2206" s="15"/>
      <c r="H2206" s="15"/>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F2206">
        <f>IF(SUM(AF2180:AF2205,AP2180:AP2205,AZ2180:AZ2205,BJ2180:BJ2205,BT2180:BT2205,CD2180:CD2205)&gt;0,1,0)</f>
        <v>0</v>
      </c>
      <c r="AG2206">
        <f>IF(SUM(AG2180:AG2205,AQ2180:AQ2205,BA2180:BA2205,BK2180:BK2205,BU2180:BU2205,CE2180:CE2205)&gt;0,2,0)</f>
        <v>0</v>
      </c>
      <c r="AH2206">
        <f>IF(SUM(AH2180:AH2205,AR2180:AR2205,BB2180:BB2205,BL2180:BL2205,BV2180:BV2205,CF2180:CF2205)&gt;0,4,0)</f>
        <v>0</v>
      </c>
      <c r="AI2206">
        <f>IF(SUM(AI2180:AI2205,AS2180:AS2205,BC2180:BC2205,BM2180:BM2205,BW2180:BW2205,CG2180:CG2205)&gt;0,4,0)</f>
        <v>0</v>
      </c>
      <c r="AJ2206">
        <f>IF(SUM(AJ2180:AJ2205,AT2180:AT2205,BD2180:BD2205,BN2180:BN2205,BX2180:BX2205,CH2180:CH2205)&gt;0,5,0)</f>
        <v>0</v>
      </c>
      <c r="AK2206">
        <f>IF(SUM(AK2180:AK2205,AU2180:AU2205,BE2180:BE2205,BO2180:BO2205,BY2180:BY2205,CI2180:CI2205)&gt;0,6,0)</f>
        <v>0</v>
      </c>
    </row>
    <row r="2207" spans="1:37" ht="24" customHeight="1">
      <c r="A2207" s="83"/>
      <c r="B2207" s="15"/>
      <c r="C2207" s="321" t="s">
        <v>187</v>
      </c>
      <c r="D2207" s="256"/>
      <c r="E2207" s="256"/>
      <c r="F2207" s="256"/>
      <c r="G2207" s="256"/>
      <c r="H2207" s="256"/>
      <c r="I2207" s="256"/>
      <c r="J2207" s="256"/>
      <c r="K2207" s="256"/>
      <c r="L2207" s="256"/>
      <c r="M2207" s="256"/>
      <c r="N2207" s="256"/>
      <c r="O2207" s="256"/>
      <c r="P2207" s="256"/>
      <c r="Q2207" s="256"/>
      <c r="R2207" s="256"/>
      <c r="S2207" s="256"/>
      <c r="T2207" s="256"/>
      <c r="U2207" s="256"/>
      <c r="V2207" s="256"/>
      <c r="W2207" s="256"/>
      <c r="X2207" s="256"/>
      <c r="Y2207" s="256"/>
      <c r="Z2207" s="256"/>
      <c r="AA2207" s="256"/>
      <c r="AB2207" s="256"/>
      <c r="AC2207" s="256"/>
      <c r="AD2207" s="256"/>
      <c r="AH2207">
        <f>SUM(AF2206:AH2206)</f>
        <v>0</v>
      </c>
      <c r="AK2207">
        <f>SUM(AI2206:AK2206)</f>
        <v>0</v>
      </c>
    </row>
    <row r="2208" spans="1:37" ht="60" customHeight="1">
      <c r="A2208" s="83"/>
      <c r="B2208" s="15"/>
      <c r="C2208" s="322"/>
      <c r="D2208" s="323"/>
      <c r="E2208" s="323"/>
      <c r="F2208" s="323"/>
      <c r="G2208" s="323"/>
      <c r="H2208" s="323"/>
      <c r="I2208" s="323"/>
      <c r="J2208" s="323"/>
      <c r="K2208" s="323"/>
      <c r="L2208" s="323"/>
      <c r="M2208" s="323"/>
      <c r="N2208" s="323"/>
      <c r="O2208" s="323"/>
      <c r="P2208" s="323"/>
      <c r="Q2208" s="323"/>
      <c r="R2208" s="323"/>
      <c r="S2208" s="323"/>
      <c r="T2208" s="323"/>
      <c r="U2208" s="323"/>
      <c r="V2208" s="323"/>
      <c r="W2208" s="323"/>
      <c r="X2208" s="323"/>
      <c r="Y2208" s="323"/>
      <c r="Z2208" s="323"/>
      <c r="AA2208" s="323"/>
      <c r="AB2208" s="323"/>
      <c r="AC2208" s="323"/>
      <c r="AD2208" s="324"/>
      <c r="AH2208" t="e">
        <f ca="1">CAMBIAR(AH2207,0,"",1,"El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08" t="e">
        <f ca="1">CAMBIAR(AK2207,0,"",4,"Hay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09" spans="1:98" ht="15" customHeight="1">
      <c r="A2209" s="72"/>
      <c r="B2209" s="88"/>
      <c r="C2209" s="246" t="e">
        <f ca="1">AH2208</f>
        <v>#NAME?</v>
      </c>
      <c r="D2209" s="88"/>
      <c r="E2209" s="88"/>
      <c r="F2209" s="88"/>
      <c r="G2209" s="88"/>
      <c r="H2209" s="88"/>
      <c r="I2209" s="88"/>
      <c r="J2209" s="88"/>
      <c r="K2209" s="88"/>
      <c r="L2209" s="88"/>
      <c r="M2209" s="88"/>
      <c r="N2209" s="88"/>
      <c r="O2209" s="88"/>
      <c r="P2209" s="88"/>
      <c r="Q2209" s="88"/>
      <c r="R2209" s="88"/>
      <c r="S2209" s="88"/>
      <c r="T2209" s="88"/>
      <c r="U2209" s="88"/>
      <c r="V2209" s="88"/>
      <c r="W2209" s="88"/>
      <c r="X2209" s="88"/>
      <c r="Y2209" s="88"/>
      <c r="Z2209" s="88"/>
      <c r="AA2209" s="88"/>
      <c r="AB2209" s="88"/>
      <c r="AC2209" s="88"/>
      <c r="AD2209" s="88"/>
    </row>
    <row r="2210" spans="1:98" ht="15" customHeight="1">
      <c r="A2210" s="71"/>
      <c r="B2210" s="40"/>
      <c r="C2210" s="246" t="e">
        <f ca="1">AK2208</f>
        <v>#NAME?</v>
      </c>
      <c r="D2210" s="40"/>
      <c r="E2210" s="40"/>
      <c r="F2210" s="40"/>
      <c r="G2210" s="40"/>
      <c r="H2210" s="40"/>
      <c r="I2210" s="40"/>
      <c r="J2210" s="40"/>
      <c r="K2210" s="40"/>
      <c r="L2210" s="40"/>
      <c r="M2210" s="40"/>
      <c r="N2210" s="40"/>
      <c r="O2210" s="40"/>
      <c r="P2210" s="40"/>
      <c r="Q2210" s="40"/>
      <c r="R2210" s="40"/>
      <c r="S2210" s="40"/>
      <c r="T2210" s="40"/>
      <c r="U2210" s="40"/>
      <c r="V2210" s="40"/>
      <c r="W2210" s="40"/>
      <c r="X2210" s="40"/>
      <c r="Y2210" s="40"/>
      <c r="Z2210" s="40"/>
      <c r="AA2210" s="40"/>
      <c r="AB2210" s="40"/>
      <c r="AC2210" s="40"/>
      <c r="AD2210" s="40"/>
    </row>
    <row r="2211" spans="1:98" ht="15" customHeight="1">
      <c r="A2211" s="71"/>
      <c r="B2211" s="40"/>
      <c r="C2211" s="40"/>
      <c r="D2211" s="40"/>
      <c r="E2211" s="40"/>
      <c r="F2211" s="40"/>
      <c r="G2211" s="40"/>
      <c r="H2211" s="40"/>
      <c r="I2211" s="40"/>
      <c r="J2211" s="40"/>
      <c r="K2211" s="40"/>
      <c r="L2211" s="40"/>
      <c r="M2211" s="40"/>
      <c r="N2211" s="40"/>
      <c r="O2211" s="40"/>
      <c r="P2211" s="40"/>
      <c r="Q2211" s="40"/>
      <c r="R2211" s="40"/>
      <c r="S2211" s="40"/>
      <c r="T2211" s="40"/>
      <c r="U2211" s="40"/>
      <c r="V2211" s="40"/>
      <c r="W2211" s="40"/>
      <c r="X2211" s="40"/>
      <c r="Y2211" s="40"/>
      <c r="Z2211" s="40"/>
      <c r="AA2211" s="40"/>
      <c r="AB2211" s="40"/>
      <c r="AC2211" s="40"/>
      <c r="AD2211" s="40"/>
    </row>
    <row r="2212" spans="1:98" ht="15" customHeight="1">
      <c r="A2212" s="71"/>
      <c r="B2212" s="40"/>
      <c r="C2212" s="40"/>
      <c r="D2212" s="40"/>
      <c r="E2212" s="40"/>
      <c r="F2212" s="40"/>
      <c r="G2212" s="40"/>
      <c r="H2212" s="40"/>
      <c r="I2212" s="40"/>
      <c r="J2212" s="40"/>
      <c r="K2212" s="40"/>
      <c r="L2212" s="40"/>
      <c r="M2212" s="40"/>
      <c r="N2212" s="40"/>
      <c r="O2212" s="40"/>
      <c r="P2212" s="40"/>
      <c r="Q2212" s="40"/>
      <c r="R2212" s="40"/>
      <c r="S2212" s="40"/>
      <c r="T2212" s="40"/>
      <c r="U2212" s="40"/>
      <c r="V2212" s="40"/>
      <c r="W2212" s="40"/>
      <c r="X2212" s="40"/>
      <c r="Y2212" s="40"/>
      <c r="Z2212" s="40"/>
      <c r="AA2212" s="40"/>
      <c r="AB2212" s="40"/>
      <c r="AC2212" s="40"/>
      <c r="AD2212" s="40"/>
    </row>
    <row r="2213" spans="1:98" ht="15" customHeight="1">
      <c r="A2213" s="83"/>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row>
    <row r="2214" spans="1:98" ht="15" customHeight="1">
      <c r="A2214" s="83"/>
      <c r="B2214" s="15"/>
      <c r="C2214" s="15"/>
      <c r="D2214" s="15"/>
      <c r="E2214" s="15"/>
      <c r="F2214" s="15"/>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row>
    <row r="2215" spans="1:98" ht="24" customHeight="1">
      <c r="A2215" s="72" t="s">
        <v>876</v>
      </c>
      <c r="B2215" s="326" t="s">
        <v>877</v>
      </c>
      <c r="C2215" s="256"/>
      <c r="D2215" s="256"/>
      <c r="E2215" s="256"/>
      <c r="F2215" s="256"/>
      <c r="G2215" s="256"/>
      <c r="H2215" s="256"/>
      <c r="I2215" s="256"/>
      <c r="J2215" s="256"/>
      <c r="K2215" s="256"/>
      <c r="L2215" s="256"/>
      <c r="M2215" s="256"/>
      <c r="N2215" s="256"/>
      <c r="O2215" s="256"/>
      <c r="P2215" s="256"/>
      <c r="Q2215" s="256"/>
      <c r="R2215" s="256"/>
      <c r="S2215" s="256"/>
      <c r="T2215" s="256"/>
      <c r="U2215" s="256"/>
      <c r="V2215" s="256"/>
      <c r="W2215" s="256"/>
      <c r="X2215" s="256"/>
      <c r="Y2215" s="256"/>
      <c r="Z2215" s="256"/>
      <c r="AA2215" s="256"/>
      <c r="AB2215" s="256"/>
      <c r="AC2215" s="256"/>
      <c r="AD2215" s="256"/>
    </row>
    <row r="2216" spans="1:98" ht="15" customHeight="1">
      <c r="A2216" s="83"/>
      <c r="B2216" s="15"/>
      <c r="C2216" s="15"/>
      <c r="D2216" s="15"/>
      <c r="E2216" s="15"/>
      <c r="F2216" s="15"/>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row>
    <row r="2217" spans="1:98" ht="24" customHeight="1">
      <c r="A2217" s="83"/>
      <c r="B2217" s="15"/>
      <c r="C2217" s="265" t="s">
        <v>185</v>
      </c>
      <c r="D2217" s="278"/>
      <c r="E2217" s="278"/>
      <c r="F2217" s="278"/>
      <c r="G2217" s="278"/>
      <c r="H2217" s="278"/>
      <c r="I2217" s="278"/>
      <c r="J2217" s="278"/>
      <c r="K2217" s="278"/>
      <c r="L2217" s="279"/>
      <c r="M2217" s="265" t="s">
        <v>878</v>
      </c>
      <c r="N2217" s="266"/>
      <c r="O2217" s="266"/>
      <c r="P2217" s="266"/>
      <c r="Q2217" s="266"/>
      <c r="R2217" s="266"/>
      <c r="S2217" s="266"/>
      <c r="T2217" s="266"/>
      <c r="U2217" s="266"/>
      <c r="V2217" s="266"/>
      <c r="W2217" s="266"/>
      <c r="X2217" s="266"/>
      <c r="Y2217" s="266"/>
      <c r="Z2217" s="266"/>
      <c r="AA2217" s="266"/>
      <c r="AB2217" s="266"/>
      <c r="AC2217" s="266"/>
      <c r="AD2217" s="267"/>
    </row>
    <row r="2218" spans="1:98" ht="24" customHeight="1">
      <c r="A2218" s="83"/>
      <c r="B2218" s="15"/>
      <c r="C2218" s="280"/>
      <c r="D2218" s="256"/>
      <c r="E2218" s="256"/>
      <c r="F2218" s="256"/>
      <c r="G2218" s="256"/>
      <c r="H2218" s="256"/>
      <c r="I2218" s="256"/>
      <c r="J2218" s="256"/>
      <c r="K2218" s="256"/>
      <c r="L2218" s="281"/>
      <c r="M2218" s="265" t="s">
        <v>201</v>
      </c>
      <c r="N2218" s="279"/>
      <c r="O2218" s="331" t="s">
        <v>202</v>
      </c>
      <c r="P2218" s="279"/>
      <c r="Q2218" s="331" t="s">
        <v>203</v>
      </c>
      <c r="R2218" s="279"/>
      <c r="S2218" s="268" t="s">
        <v>247</v>
      </c>
      <c r="T2218" s="266"/>
      <c r="U2218" s="267"/>
      <c r="V2218" s="268" t="s">
        <v>248</v>
      </c>
      <c r="W2218" s="266"/>
      <c r="X2218" s="266"/>
      <c r="Y2218" s="266"/>
      <c r="Z2218" s="266"/>
      <c r="AA2218" s="266"/>
      <c r="AB2218" s="266"/>
      <c r="AC2218" s="266"/>
      <c r="AD2218" s="267"/>
    </row>
    <row r="2219" spans="1:98" ht="24" customHeight="1">
      <c r="A2219" s="40"/>
      <c r="B2219" s="40"/>
      <c r="C2219" s="280"/>
      <c r="D2219" s="256"/>
      <c r="E2219" s="256"/>
      <c r="F2219" s="256"/>
      <c r="G2219" s="256"/>
      <c r="H2219" s="256"/>
      <c r="I2219" s="256"/>
      <c r="J2219" s="256"/>
      <c r="K2219" s="256"/>
      <c r="L2219" s="281"/>
      <c r="M2219" s="280"/>
      <c r="N2219" s="281"/>
      <c r="O2219" s="280"/>
      <c r="P2219" s="281"/>
      <c r="Q2219" s="280"/>
      <c r="R2219" s="281"/>
      <c r="S2219" s="325" t="s">
        <v>234</v>
      </c>
      <c r="T2219" s="331" t="s">
        <v>202</v>
      </c>
      <c r="U2219" s="331" t="s">
        <v>203</v>
      </c>
      <c r="V2219" s="268" t="s">
        <v>879</v>
      </c>
      <c r="W2219" s="266"/>
      <c r="X2219" s="267"/>
      <c r="Y2219" s="268" t="s">
        <v>880</v>
      </c>
      <c r="Z2219" s="266"/>
      <c r="AA2219" s="267"/>
      <c r="AB2219" s="268" t="s">
        <v>881</v>
      </c>
      <c r="AC2219" s="266"/>
      <c r="AD2219" s="267"/>
    </row>
    <row r="2220" spans="1:98" ht="48" customHeight="1">
      <c r="A2220" s="40"/>
      <c r="B2220" s="40"/>
      <c r="C2220" s="282"/>
      <c r="D2220" s="272"/>
      <c r="E2220" s="272"/>
      <c r="F2220" s="272"/>
      <c r="G2220" s="272"/>
      <c r="H2220" s="272"/>
      <c r="I2220" s="272"/>
      <c r="J2220" s="272"/>
      <c r="K2220" s="272"/>
      <c r="L2220" s="283"/>
      <c r="M2220" s="282"/>
      <c r="N2220" s="283"/>
      <c r="O2220" s="282"/>
      <c r="P2220" s="283"/>
      <c r="Q2220" s="282"/>
      <c r="R2220" s="283"/>
      <c r="S2220" s="332"/>
      <c r="T2220" s="332"/>
      <c r="U2220" s="332"/>
      <c r="V2220" s="222" t="s">
        <v>234</v>
      </c>
      <c r="W2220" s="221" t="s">
        <v>202</v>
      </c>
      <c r="X2220" s="221" t="s">
        <v>203</v>
      </c>
      <c r="Y2220" s="222" t="s">
        <v>234</v>
      </c>
      <c r="Z2220" s="221" t="s">
        <v>202</v>
      </c>
      <c r="AA2220" s="221" t="s">
        <v>203</v>
      </c>
      <c r="AB2220" s="222" t="s">
        <v>234</v>
      </c>
      <c r="AC2220" s="221" t="s">
        <v>202</v>
      </c>
      <c r="AD2220" s="221" t="s">
        <v>203</v>
      </c>
      <c r="AF2220" t="s">
        <v>204</v>
      </c>
      <c r="AG2220" t="s">
        <v>205</v>
      </c>
      <c r="AH2220" t="s">
        <v>206</v>
      </c>
      <c r="AI2220" t="s">
        <v>207</v>
      </c>
      <c r="AJ2220" t="s">
        <v>208</v>
      </c>
      <c r="AK2220" t="s">
        <v>209</v>
      </c>
      <c r="AL2220" t="s">
        <v>210</v>
      </c>
      <c r="AP2220" t="s">
        <v>204</v>
      </c>
      <c r="AQ2220" t="s">
        <v>205</v>
      </c>
      <c r="AR2220" t="s">
        <v>206</v>
      </c>
      <c r="AS2220" t="s">
        <v>207</v>
      </c>
      <c r="AT2220" t="s">
        <v>208</v>
      </c>
      <c r="AU2220" t="s">
        <v>209</v>
      </c>
      <c r="AV2220" t="s">
        <v>210</v>
      </c>
      <c r="AZ2220" t="s">
        <v>204</v>
      </c>
      <c r="BA2220" t="s">
        <v>205</v>
      </c>
      <c r="BB2220" t="s">
        <v>206</v>
      </c>
      <c r="BC2220" t="s">
        <v>207</v>
      </c>
      <c r="BD2220" t="s">
        <v>208</v>
      </c>
      <c r="BE2220" t="s">
        <v>209</v>
      </c>
      <c r="BF2220" t="s">
        <v>210</v>
      </c>
      <c r="BJ2220" t="s">
        <v>204</v>
      </c>
      <c r="BK2220" t="s">
        <v>205</v>
      </c>
      <c r="BL2220" t="s">
        <v>206</v>
      </c>
      <c r="BM2220" t="s">
        <v>207</v>
      </c>
      <c r="BN2220" t="s">
        <v>208</v>
      </c>
      <c r="BO2220" t="s">
        <v>209</v>
      </c>
      <c r="BP2220" t="s">
        <v>210</v>
      </c>
      <c r="BT2220" t="s">
        <v>204</v>
      </c>
      <c r="BU2220" t="s">
        <v>205</v>
      </c>
      <c r="BV2220" t="s">
        <v>206</v>
      </c>
      <c r="BW2220" t="s">
        <v>207</v>
      </c>
      <c r="BX2220" t="s">
        <v>208</v>
      </c>
      <c r="BY2220" t="s">
        <v>209</v>
      </c>
      <c r="BZ2220" t="s">
        <v>210</v>
      </c>
      <c r="CD2220" t="s">
        <v>204</v>
      </c>
      <c r="CE2220" t="s">
        <v>205</v>
      </c>
      <c r="CF2220" t="s">
        <v>206</v>
      </c>
      <c r="CG2220" t="s">
        <v>207</v>
      </c>
      <c r="CH2220" t="s">
        <v>208</v>
      </c>
      <c r="CI2220" t="s">
        <v>209</v>
      </c>
      <c r="CJ2220" t="s">
        <v>210</v>
      </c>
      <c r="CN2220" t="s">
        <v>204</v>
      </c>
      <c r="CO2220" t="s">
        <v>205</v>
      </c>
      <c r="CP2220" t="s">
        <v>206</v>
      </c>
      <c r="CQ2220" t="s">
        <v>207</v>
      </c>
      <c r="CR2220" t="s">
        <v>208</v>
      </c>
      <c r="CS2220" t="s">
        <v>209</v>
      </c>
      <c r="CT2220" t="s">
        <v>210</v>
      </c>
    </row>
    <row r="2221" spans="1:98" ht="15" customHeight="1">
      <c r="A2221" s="40"/>
      <c r="B2221" s="40"/>
      <c r="C2221" s="79" t="s">
        <v>131</v>
      </c>
      <c r="D2221" s="320"/>
      <c r="E2221" s="266"/>
      <c r="F2221" s="266"/>
      <c r="G2221" s="266"/>
      <c r="H2221" s="266"/>
      <c r="I2221" s="266"/>
      <c r="J2221" s="266"/>
      <c r="K2221" s="266"/>
      <c r="L2221" s="267"/>
      <c r="M2221" s="268"/>
      <c r="N2221" s="267"/>
      <c r="O2221" s="268"/>
      <c r="P2221" s="267"/>
      <c r="Q2221" s="268"/>
      <c r="R2221" s="267"/>
      <c r="S2221" s="220"/>
      <c r="T2221" s="220"/>
      <c r="U2221" s="220"/>
      <c r="V2221" s="220"/>
      <c r="W2221" s="220"/>
      <c r="X2221" s="220"/>
      <c r="Y2221" s="220"/>
      <c r="Z2221" s="220"/>
      <c r="AA2221" s="220"/>
      <c r="AB2221" s="220"/>
      <c r="AC2221" s="220"/>
      <c r="AD2221" s="220"/>
      <c r="AF2221">
        <f>IF(AND(S2221=0,OR(SUM(T2221:U2221)&gt;0,COUNTIF(S2221:U2221,"NS")&gt;0)),1,0)</f>
        <v>0</v>
      </c>
      <c r="AG2221">
        <f>IF(OR(AND(S2221="NS",SUM(T2221:U2221)&gt;0),AND(S2221="NS",COUNTIF(S2221:U2221,"NS")&lt;2)),1,0)</f>
        <v>0</v>
      </c>
      <c r="AH2221">
        <f>IF(AND(S2221="NA",OR(SUM(T2221:U2221)&gt;0,COUNTIF(S2221:U2221,"NS")&gt;0,COUNTIF(S2221:U2221,"NA")&gt;1)),1,0)</f>
        <v>0</v>
      </c>
      <c r="AI2221">
        <f>IF(AND(COUNTBLANK(S2221)+COUNTBLANK(T2221)+COUNTBLANK(U2221)&gt;0,COUNTBLANK(S2221)+COUNTBLANK(T2221)+COUNTBLANK(U2221)&lt;3,S2221&lt;&gt;"NA"),1,0)</f>
        <v>0</v>
      </c>
      <c r="AJ2221">
        <f>IF(AND(IF(OR(SUM(T2221:U2221)=S2221,S2221="",AND(S2221&gt;0,COUNTIF(S2221:U2221,"NS")=2)),0,1)=1,S2221&lt;&gt;"NS",S2221&lt;&gt;"NA"),1,0)</f>
        <v>0</v>
      </c>
      <c r="AK2221">
        <f>IF(COUNTIF(S2221:U2221,"=*")&lt;&gt;SUM(COUNTIF(S2221:U2221,"NS"),COUNTIF(S2221:U2221,"NA")),1,0)</f>
        <v>0</v>
      </c>
      <c r="AL2221">
        <f>IF(SUM(AF2221:AK2221)&gt;0,1,0)</f>
        <v>0</v>
      </c>
      <c r="AP2221">
        <f>IF(AND(V2221=0,OR(SUM(W2221:X2221)&gt;0,COUNTIF(V2221:X2221,"NS")&gt;0)),1,0)</f>
        <v>0</v>
      </c>
      <c r="AQ2221">
        <f>IF(OR(AND(V2221="NS",SUM(W2221:X2221)&gt;0),AND(V2221="NS",COUNTIF(V2221:X2221,"NS")&lt;2)),1,0)</f>
        <v>0</v>
      </c>
      <c r="AR2221">
        <f>IF(AND(V2221="NA",OR(SUM(W2221:X2221)&gt;0,COUNTIF(V2221:X2221,"NS")&gt;0,COUNTIF(V2221:X2221,"NA")&gt;1)),1,0)</f>
        <v>0</v>
      </c>
      <c r="AS2221">
        <f>IF(AND(COUNTBLANK(V2221)+COUNTBLANK(W2221)+COUNTBLANK(X2221)&gt;0,COUNTBLANK(V2221)+COUNTBLANK(W2221)+COUNTBLANK(X2221)&lt;3,V2221&lt;&gt;"NA"),1,0)</f>
        <v>0</v>
      </c>
      <c r="AT2221">
        <f>IF(AND(IF(OR(SUM(W2221:X2221)=V2221,V2221="",AND(V2221&gt;0,COUNTIF(V2221:X2221,"NS")=2)),0,1)=1,V2221&lt;&gt;"NS",V2221&lt;&gt;"NA"),1,0)</f>
        <v>0</v>
      </c>
      <c r="AU2221">
        <f>IF(COUNTIF(V2221:X2221,"=*")&lt;&gt;SUM(COUNTIF(V2221:X2221,"NS"),COUNTIF(V2221:X2221,"NA")),1,0)</f>
        <v>0</v>
      </c>
      <c r="AV2221">
        <f>IF(SUM(AP2221:AU2221)&gt;0,1,0)</f>
        <v>0</v>
      </c>
      <c r="AZ2221">
        <f>IF(AND(Y2221=0,OR(SUM(Z2221:AA2221)&gt;0,COUNTIF(Y2221:AA2221,"NS")&gt;0)),1,0)</f>
        <v>0</v>
      </c>
      <c r="BA2221">
        <f>IF(OR(AND(Y2221="NS",SUM(Z2221:AA2221)&gt;0),AND(Y2221="NS",COUNTIF(Y2221:AA2221,"NS")&lt;2)),1,0)</f>
        <v>0</v>
      </c>
      <c r="BB2221">
        <f>IF(AND(Y2221="NA",OR(SUM(Z2221:AA2221)&gt;0,COUNTIF(Y2221:AA2221,"NS")&gt;0,COUNTIF(Y2221:AA2221,"NA")&gt;1)),1,0)</f>
        <v>0</v>
      </c>
      <c r="BC2221">
        <f>IF(AND(COUNTBLANK(Y2221)+COUNTBLANK(Z2221)+COUNTBLANK(AA2221)&gt;0,COUNTBLANK(Y2221)+COUNTBLANK(Z2221)+COUNTBLANK(AA2221)&lt;3,Y2221&lt;&gt;"NA"),1,0)</f>
        <v>0</v>
      </c>
      <c r="BD2221">
        <f>IF(AND(IF(OR(SUM(Z2221:AA2221)=Y2221,Y2221="",AND(Y2221&gt;0,COUNTIF(Y2221:AA2221,"NS")=2)),0,1)=1,Y2221&lt;&gt;"NS",Y2221&lt;&gt;"NA"),1,0)</f>
        <v>0</v>
      </c>
      <c r="BE2221">
        <f>IF(COUNTIF(Y2221:AA2221,"=*")&lt;&gt;SUM(COUNTIF(Y2221:AA2221,"NS"),COUNTIF(Y2221:AA2221,"NA")),1,0)</f>
        <v>0</v>
      </c>
      <c r="BF2221">
        <f>IF(SUM(AZ2221:BE2221)&gt;0,1,0)</f>
        <v>0</v>
      </c>
      <c r="BJ2221">
        <f>IF(AND(AB2221=0,OR(SUM(AC2221:AD2221)&gt;0,COUNTIF(AB2221:AD2221,"NS")&gt;0)),1,0)</f>
        <v>0</v>
      </c>
      <c r="BK2221">
        <f>IF(OR(AND(AB2221="NS",SUM(AC2221:AD2221)&gt;0),AND(AB2221="NS",COUNTIF(AB2221:AD2221,"NS")&lt;2)),1,0)</f>
        <v>0</v>
      </c>
      <c r="BL2221">
        <f>IF(AND(AB2221="NA",OR(SUM(AC2221:AD2221)&gt;0,COUNTIF(AB2221:AD2221,"NS")&gt;0,COUNTIF(AB2221:AD2221,"NA")&gt;1)),1,0)</f>
        <v>0</v>
      </c>
      <c r="BM2221">
        <f>IF(AND(COUNTBLANK(AB2221)+COUNTBLANK(AC2221)+COUNTBLANK(AD2221)&gt;0,COUNTBLANK(AB2221)+COUNTBLANK(AC2221)+COUNTBLANK(AD2221)&lt;3,AB2221&lt;&gt;"NA"),1,0)</f>
        <v>0</v>
      </c>
      <c r="BN2221">
        <f>IF(AND(IF(OR(SUM(AC2221:AD2221)=AB2221,AB2221="",AND(AB2221&gt;0,COUNTIF(AB2221:AD2221,"NS")=2)),0,1)=1,AB2221&lt;&gt;"NS",AB2221&lt;&gt;"NA"),1,0)</f>
        <v>0</v>
      </c>
      <c r="BO2221">
        <f>IF(COUNTIF(AB2221:AD2221,"=*")&lt;&gt;SUM(COUNTIF(AB2221:AD2221,"NS"),COUNTIF(AB2221:AD2221,"NA")),1,0)</f>
        <v>0</v>
      </c>
      <c r="BP2221">
        <f>IF(SUM(BJ2221:BO2221)&gt;0,1,0)</f>
        <v>0</v>
      </c>
      <c r="BT2221">
        <f>IF(AND(O2221=0,OR(SUM(T2221,W2221,Z2221,AC2221)&gt;0,COUNTIF(O2221,"NS")+COUNTIF(T2221,"NS")+COUNTIF(W2221,"NS")+COUNTIF(Z2221,"NS")+COUNTIF(AC2221,"NS")&gt;0)),1,0)</f>
        <v>0</v>
      </c>
      <c r="BU2221">
        <f>IF(OR(AND(O2221="NS",SUM(T2221,W2221,Z2221,AC2221)&gt;0),AND(O2221="NS",COUNTIF(O2221,"NS")+COUNTIF(T2221,"NS")+COUNTIF(W2221,"NS")+COUNTIF(Z2221,"NS")+COUNTIF(AC2221,"NS")&lt;2)),1,0)</f>
        <v>0</v>
      </c>
      <c r="BV2221">
        <f>IF(AND(O2221="NA",OR(SUM(T2221,W2221,Z2221,AC2221)&gt;0,COUNTIF(O2221,"NS")+COUNTIF(T2221,"NS")+COUNTIF(W2221,"NS")+COUNTIF(Z2221,"NS")+COUNTIF(AC2221,"NS")&gt;0,COUNTIF(O2221,"NA")+COUNTIF(T2221,"NA")+COUNTIF(W2221,"NA")+COUNTIF(Z2221,"NA")+COUNTIF(AC2221,"NA")&gt;1)),1,0)</f>
        <v>0</v>
      </c>
      <c r="BW2221">
        <f>IF(AND(COUNTBLANK(O2221)+COUNTBLANK(T2221)+COUNTBLANK(W2221)+COUNTBLANK(Z2221)+COUNTBLANK(AC2221)&gt;0,COUNTBLANK(O2221)+COUNTBLANK(T2221)+COUNTBLANK(W2221)+COUNTBLANK(Z2221)+COUNTBLANK(AC2221)&lt;5,O2221&lt;&gt;"NA"),1,0)</f>
        <v>0</v>
      </c>
      <c r="BX2221">
        <f>IF(AND(IF(OR(SUM(T2221,W2221,Z2221,AC2221)=O2221,O2221="",AND(O2221&gt;0,COUNTIF(O2221,"NS")+COUNTIF(T2221,"NS")+COUNTIF(W2221,"NS")+COUNTIF(Z2221,"NS")+COUNTIF(AC2221,"NS")=4)),0,1)=1,O2221&lt;&gt;"NS",O2221&lt;&gt;"NA"),1,0)</f>
        <v>0</v>
      </c>
      <c r="BY2221">
        <f>IF(COUNTIF(O2221,"=*")+COUNTIF(T2221,"=*")+COUNTIF(W2221,"=*")+COUNTIF(Z2221,"=*")+COUNTIF(AC2221,"=*")&lt;&gt;SUM(COUNTIF(O2221,"NS")+COUNTIF(T2221,"NS")+COUNTIF(W2221,"NS")+COUNTIF(Z2221,"NS")+COUNTIF(AC2221,"NS"),COUNTIF(O2221,"NA")+COUNTIF(T2221,"NA")+COUNTIF(W2221,"NA")+COUNTIF(Z2221,"NA")+COUNTIF(AC2221,"NA")),1,0)</f>
        <v>0</v>
      </c>
      <c r="BZ2221">
        <f>IF(SUM(BT2221:BY2221)&gt;0,1,0)</f>
        <v>0</v>
      </c>
      <c r="CD2221">
        <f>IF(AND(Q2221=0,OR(SUM(U2221,X2221,AA2221,AD2221)&gt;0,COUNTIF(Q2221,"NS")+COUNTIF(U2221,"NS")+COUNTIF(X2221,"NS")+COUNTIF(AA2221,"NS")+COUNTIF(AD2221,"NS")&gt;0)),1,0)</f>
        <v>0</v>
      </c>
      <c r="CE2221">
        <f>IF(OR(AND(Q2221="NS",SUM(U2221,X2221,AA2221,AD2221)&gt;0),AND(Q2221="NS",COUNTIF(Q2221,"NS")+COUNTIF(U2221,"NS")+COUNTIF(X2221,"NS")+COUNTIF(AA2221,"NS")+COUNTIF(AD2221,"NS")&lt;2)),1,0)</f>
        <v>0</v>
      </c>
      <c r="CF2221">
        <f>IF(AND(Q2221="NA",OR(SUM(U2221,X2221,AA2221,AD2221)&gt;0,COUNTIF(Q2221,"NS")+COUNTIF(U2221,"NS")+COUNTIF(X2221,"NS")+COUNTIF(AA2221,"NS")+COUNTIF(AD2221,"NS")&gt;0,COUNTIF(Q2221,"NA")+COUNTIF(U2221,"NA")+COUNTIF(X2221,"NA")+COUNTIF(AA2221,"NA")+COUNTIF(AD2221,"NA")&gt;1)),1,0)</f>
        <v>0</v>
      </c>
      <c r="CG2221">
        <f>IF(AND(COUNTBLANK(Q2221)+COUNTBLANK(U2221)+COUNTBLANK(X2221)+COUNTBLANK(AA2221)+COUNTBLANK(AD2221)&gt;0,COUNTBLANK(Q2221)+COUNTBLANK(U2221)+COUNTBLANK(X2221)+COUNTBLANK(AA2221)+COUNTBLANK(AD2221)&lt;5,Q2221&lt;&gt;"NA"),1,0)</f>
        <v>0</v>
      </c>
      <c r="CH2221">
        <f>IF(AND(IF(OR(SUM(U2221,X2221,AA2221,AD2221)=Q2221,Q2221="",AND(Q2221&gt;0,COUNTIF(Q2221,"NS")+COUNTIF(U2221,"NS")+COUNTIF(X2221,"NS")+COUNTIF(AA2221,"NS")+COUNTIF(AD2221,"NS")=4)),0,1)=1,Q2221&lt;&gt;"NS",Q2221&lt;&gt;"NA"),1,0)</f>
        <v>0</v>
      </c>
      <c r="CI2221">
        <f>IF(COUNTIF(Q2221,"=*")+COUNTIF(U2221,"=*")+COUNTIF(X2221,"=*")+COUNTIF(AA2221,"=*")+COUNTIF(AD2221,"=*")&lt;&gt;SUM(COUNTIF(Q2221,"NS")+COUNTIF(U2221,"NS")+COUNTIF(X2221,"NS")+COUNTIF(AA2221,"NS")+COUNTIF(AD2221,"NS"),COUNTIF(Q2221,"NA")+COUNTIF(U2221,"NA")+COUNTIF(X2221,"NA")+COUNTIF(AA2221,"NA")+COUNTIF(AD2221,"NA")),1,0)</f>
        <v>0</v>
      </c>
      <c r="CJ2221">
        <f>IF(SUM(CD2221:CI2221)&gt;0,1,0)</f>
        <v>0</v>
      </c>
      <c r="CN2221">
        <f>IF(AND(M2221=0,OR(SUM(S2221,V2221,Y2221,AB2221)&gt;0,COUNTIF(M2221,"NS")+COUNTIF(S2221,"NS")+COUNTIF(V2221,"NS")+COUNTIF(Y2221,"NS")+COUNTIF(AB2221,"NS")&gt;0)),1,0)</f>
        <v>0</v>
      </c>
      <c r="CO2221">
        <f>IF(OR(AND(M2221="NS",SUM(S2221,V2221,Y2221,AB2221)&gt;0),AND(M2221="NS",COUNTIF(M2221,"NS")+COUNTIF(S2221,"NS")+COUNTIF(V2221,"NS")+COUNTIF(Y2221,"NS")+COUNTIF(AB2221,"NS")&lt;2)),1,0)</f>
        <v>0</v>
      </c>
      <c r="CP2221">
        <f>IF(AND(M2221="NA",OR(SUM(S2221,V2221,Y2221,AB2221)&gt;0,COUNTIF(M2221,"NS")+COUNTIF(S2221,"NS")+COUNTIF(V2221,"NS")+COUNTIF(Y2221,"NS")+COUNTIF(AB2221,"NS")&gt;0,COUNTIF(M2221,"NA")+COUNTIF(S2221,"NA")+COUNTIF(V2221,"NA")+COUNTIF(Y2221,"NA")+COUNTIF(AB2221,"NA")&gt;1)),1,0)</f>
        <v>0</v>
      </c>
      <c r="CQ2221">
        <f>IF(AND(COUNTBLANK(M2221)+COUNTBLANK(S2221)+COUNTBLANK(V2221)+COUNTBLANK(Y2221)+COUNTBLANK(AB2221)&gt;0,COUNTBLANK(M2221)+COUNTBLANK(S2221)+COUNTBLANK(V2221)+COUNTBLANK(Y2221)+COUNTBLANK(AB2221)&lt;5,M2221&lt;&gt;"NA"),1,0)</f>
        <v>0</v>
      </c>
      <c r="CR2221">
        <f>IF(AND(IF(OR(SUM(S2221,V2221,Y2221,AB2221)=M2221,M2221="",AND(M2221&gt;0,COUNTIF(M2221,"NS")+COUNTIF(S2221,"NS")+COUNTIF(V2221,"NS")+COUNTIF(Y2221,"NS")+COUNTIF(AB2221,"NS")=4)),0,1)=1,M2221&lt;&gt;"NS",M2221&lt;&gt;"NA"),1,0)</f>
        <v>0</v>
      </c>
      <c r="CS2221">
        <f>IF(COUNTIF(M2221,"=*")+COUNTIF(S2221,"=*")+COUNTIF(V2221,"=*")+COUNTIF(Y2221,"=*")+COUNTIF(AB2221,"=*")&lt;&gt;SUM(COUNTIF(M2221,"NS")+COUNTIF(S2221,"NS")+COUNTIF(V2221,"NS")+COUNTIF(Y2221,"NS")+COUNTIF(AB2221,"NS"),COUNTIF(M2221,"NA")+COUNTIF(S2221,"NA")+COUNTIF(V2221,"NA")+COUNTIF(Y2221,"NA")+COUNTIF(AB2221,"NA")),1,0)</f>
        <v>0</v>
      </c>
      <c r="CT2221">
        <f>IF(SUM(CN2221:CS2221)&gt;0,1,0)</f>
        <v>0</v>
      </c>
    </row>
    <row r="2222" spans="1:98" ht="15" customHeight="1">
      <c r="A2222" s="40"/>
      <c r="B2222" s="40"/>
      <c r="C2222" s="80" t="s">
        <v>132</v>
      </c>
      <c r="D2222" s="320"/>
      <c r="E2222" s="266"/>
      <c r="F2222" s="266"/>
      <c r="G2222" s="266"/>
      <c r="H2222" s="266"/>
      <c r="I2222" s="266"/>
      <c r="J2222" s="266"/>
      <c r="K2222" s="266"/>
      <c r="L2222" s="267"/>
      <c r="M2222" s="268"/>
      <c r="N2222" s="267"/>
      <c r="O2222" s="268"/>
      <c r="P2222" s="267"/>
      <c r="Q2222" s="268"/>
      <c r="R2222" s="267"/>
      <c r="S2222" s="220"/>
      <c r="T2222" s="220"/>
      <c r="U2222" s="220"/>
      <c r="V2222" s="220"/>
      <c r="W2222" s="220"/>
      <c r="X2222" s="220"/>
      <c r="Y2222" s="220"/>
      <c r="Z2222" s="220"/>
      <c r="AA2222" s="220"/>
      <c r="AB2222" s="220"/>
      <c r="AC2222" s="220"/>
      <c r="AD2222" s="220"/>
    </row>
    <row r="2223" spans="1:98" ht="15" customHeight="1">
      <c r="A2223" s="40"/>
      <c r="B2223" s="40"/>
      <c r="C2223" s="80" t="s">
        <v>133</v>
      </c>
      <c r="D2223" s="320"/>
      <c r="E2223" s="266"/>
      <c r="F2223" s="266"/>
      <c r="G2223" s="266"/>
      <c r="H2223" s="266"/>
      <c r="I2223" s="266"/>
      <c r="J2223" s="266"/>
      <c r="K2223" s="266"/>
      <c r="L2223" s="267"/>
      <c r="M2223" s="268"/>
      <c r="N2223" s="267"/>
      <c r="O2223" s="268"/>
      <c r="P2223" s="267"/>
      <c r="Q2223" s="268"/>
      <c r="R2223" s="267"/>
      <c r="S2223" s="220"/>
      <c r="T2223" s="220"/>
      <c r="U2223" s="220"/>
      <c r="V2223" s="220"/>
      <c r="W2223" s="220"/>
      <c r="X2223" s="220"/>
      <c r="Y2223" s="220"/>
      <c r="Z2223" s="220"/>
      <c r="AA2223" s="220"/>
      <c r="AB2223" s="220"/>
      <c r="AC2223" s="220"/>
      <c r="AD2223" s="220"/>
    </row>
    <row r="2224" spans="1:98" ht="15" customHeight="1">
      <c r="A2224" s="40"/>
      <c r="B2224" s="40"/>
      <c r="C2224" s="80" t="s">
        <v>134</v>
      </c>
      <c r="D2224" s="320"/>
      <c r="E2224" s="266"/>
      <c r="F2224" s="266"/>
      <c r="G2224" s="266"/>
      <c r="H2224" s="266"/>
      <c r="I2224" s="266"/>
      <c r="J2224" s="266"/>
      <c r="K2224" s="266"/>
      <c r="L2224" s="267"/>
      <c r="M2224" s="268"/>
      <c r="N2224" s="267"/>
      <c r="O2224" s="268"/>
      <c r="P2224" s="267"/>
      <c r="Q2224" s="268"/>
      <c r="R2224" s="267"/>
      <c r="S2224" s="220"/>
      <c r="T2224" s="220"/>
      <c r="U2224" s="220"/>
      <c r="V2224" s="220"/>
      <c r="W2224" s="220"/>
      <c r="X2224" s="220"/>
      <c r="Y2224" s="220"/>
      <c r="Z2224" s="220"/>
      <c r="AA2224" s="220"/>
      <c r="AB2224" s="220"/>
      <c r="AC2224" s="220"/>
      <c r="AD2224" s="220"/>
    </row>
    <row r="2225" spans="1:30" ht="15" customHeight="1">
      <c r="A2225" s="40"/>
      <c r="B2225" s="40"/>
      <c r="C2225" s="80" t="s">
        <v>135</v>
      </c>
      <c r="D2225" s="320"/>
      <c r="E2225" s="266"/>
      <c r="F2225" s="266"/>
      <c r="G2225" s="266"/>
      <c r="H2225" s="266"/>
      <c r="I2225" s="266"/>
      <c r="J2225" s="266"/>
      <c r="K2225" s="266"/>
      <c r="L2225" s="267"/>
      <c r="M2225" s="268"/>
      <c r="N2225" s="267"/>
      <c r="O2225" s="268"/>
      <c r="P2225" s="267"/>
      <c r="Q2225" s="268"/>
      <c r="R2225" s="267"/>
      <c r="S2225" s="220"/>
      <c r="T2225" s="220"/>
      <c r="U2225" s="220"/>
      <c r="V2225" s="220"/>
      <c r="W2225" s="220"/>
      <c r="X2225" s="220"/>
      <c r="Y2225" s="220"/>
      <c r="Z2225" s="220"/>
      <c r="AA2225" s="220"/>
      <c r="AB2225" s="220"/>
      <c r="AC2225" s="220"/>
      <c r="AD2225" s="220"/>
    </row>
    <row r="2226" spans="1:30" ht="15" customHeight="1">
      <c r="A2226" s="40"/>
      <c r="B2226" s="40"/>
      <c r="C2226" s="80" t="s">
        <v>136</v>
      </c>
      <c r="D2226" s="320"/>
      <c r="E2226" s="266"/>
      <c r="F2226" s="266"/>
      <c r="G2226" s="266"/>
      <c r="H2226" s="266"/>
      <c r="I2226" s="266"/>
      <c r="J2226" s="266"/>
      <c r="K2226" s="266"/>
      <c r="L2226" s="267"/>
      <c r="M2226" s="268"/>
      <c r="N2226" s="267"/>
      <c r="O2226" s="268"/>
      <c r="P2226" s="267"/>
      <c r="Q2226" s="268"/>
      <c r="R2226" s="267"/>
      <c r="S2226" s="220"/>
      <c r="T2226" s="220"/>
      <c r="U2226" s="220"/>
      <c r="V2226" s="220"/>
      <c r="W2226" s="220"/>
      <c r="X2226" s="220"/>
      <c r="Y2226" s="220"/>
      <c r="Z2226" s="220"/>
      <c r="AA2226" s="220"/>
      <c r="AB2226" s="220"/>
      <c r="AC2226" s="220"/>
      <c r="AD2226" s="220"/>
    </row>
    <row r="2227" spans="1:30" ht="15" customHeight="1">
      <c r="A2227" s="40"/>
      <c r="B2227" s="40"/>
      <c r="C2227" s="80" t="s">
        <v>137</v>
      </c>
      <c r="D2227" s="320"/>
      <c r="E2227" s="266"/>
      <c r="F2227" s="266"/>
      <c r="G2227" s="266"/>
      <c r="H2227" s="266"/>
      <c r="I2227" s="266"/>
      <c r="J2227" s="266"/>
      <c r="K2227" s="266"/>
      <c r="L2227" s="267"/>
      <c r="M2227" s="268"/>
      <c r="N2227" s="267"/>
      <c r="O2227" s="268"/>
      <c r="P2227" s="267"/>
      <c r="Q2227" s="268"/>
      <c r="R2227" s="267"/>
      <c r="S2227" s="220"/>
      <c r="T2227" s="220"/>
      <c r="U2227" s="220"/>
      <c r="V2227" s="220"/>
      <c r="W2227" s="220"/>
      <c r="X2227" s="220"/>
      <c r="Y2227" s="220"/>
      <c r="Z2227" s="220"/>
      <c r="AA2227" s="220"/>
      <c r="AB2227" s="220"/>
      <c r="AC2227" s="220"/>
      <c r="AD2227" s="220"/>
    </row>
    <row r="2228" spans="1:30" ht="15" customHeight="1">
      <c r="A2228" s="40"/>
      <c r="B2228" s="40"/>
      <c r="C2228" s="80" t="s">
        <v>138</v>
      </c>
      <c r="D2228" s="320"/>
      <c r="E2228" s="266"/>
      <c r="F2228" s="266"/>
      <c r="G2228" s="266"/>
      <c r="H2228" s="266"/>
      <c r="I2228" s="266"/>
      <c r="J2228" s="266"/>
      <c r="K2228" s="266"/>
      <c r="L2228" s="267"/>
      <c r="M2228" s="268"/>
      <c r="N2228" s="267"/>
      <c r="O2228" s="268"/>
      <c r="P2228" s="267"/>
      <c r="Q2228" s="268"/>
      <c r="R2228" s="267"/>
      <c r="S2228" s="220"/>
      <c r="T2228" s="220"/>
      <c r="U2228" s="220"/>
      <c r="V2228" s="220"/>
      <c r="W2228" s="220"/>
      <c r="X2228" s="220"/>
      <c r="Y2228" s="220"/>
      <c r="Z2228" s="220"/>
      <c r="AA2228" s="220"/>
      <c r="AB2228" s="220"/>
      <c r="AC2228" s="220"/>
      <c r="AD2228" s="220"/>
    </row>
    <row r="2229" spans="1:30" ht="15" customHeight="1">
      <c r="A2229" s="40"/>
      <c r="B2229" s="40"/>
      <c r="C2229" s="80" t="s">
        <v>139</v>
      </c>
      <c r="D2229" s="320"/>
      <c r="E2229" s="266"/>
      <c r="F2229" s="266"/>
      <c r="G2229" s="266"/>
      <c r="H2229" s="266"/>
      <c r="I2229" s="266"/>
      <c r="J2229" s="266"/>
      <c r="K2229" s="266"/>
      <c r="L2229" s="267"/>
      <c r="M2229" s="268"/>
      <c r="N2229" s="267"/>
      <c r="O2229" s="268"/>
      <c r="P2229" s="267"/>
      <c r="Q2229" s="268"/>
      <c r="R2229" s="267"/>
      <c r="S2229" s="220"/>
      <c r="T2229" s="220"/>
      <c r="U2229" s="220"/>
      <c r="V2229" s="220"/>
      <c r="W2229" s="220"/>
      <c r="X2229" s="220"/>
      <c r="Y2229" s="220"/>
      <c r="Z2229" s="220"/>
      <c r="AA2229" s="220"/>
      <c r="AB2229" s="220"/>
      <c r="AC2229" s="220"/>
      <c r="AD2229" s="220"/>
    </row>
    <row r="2230" spans="1:30" ht="15" customHeight="1">
      <c r="A2230" s="40"/>
      <c r="B2230" s="40"/>
      <c r="C2230" s="80" t="s">
        <v>140</v>
      </c>
      <c r="D2230" s="320"/>
      <c r="E2230" s="266"/>
      <c r="F2230" s="266"/>
      <c r="G2230" s="266"/>
      <c r="H2230" s="266"/>
      <c r="I2230" s="266"/>
      <c r="J2230" s="266"/>
      <c r="K2230" s="266"/>
      <c r="L2230" s="267"/>
      <c r="M2230" s="268"/>
      <c r="N2230" s="267"/>
      <c r="O2230" s="268"/>
      <c r="P2230" s="267"/>
      <c r="Q2230" s="268"/>
      <c r="R2230" s="267"/>
      <c r="S2230" s="220"/>
      <c r="T2230" s="220"/>
      <c r="U2230" s="220"/>
      <c r="V2230" s="220"/>
      <c r="W2230" s="220"/>
      <c r="X2230" s="220"/>
      <c r="Y2230" s="220"/>
      <c r="Z2230" s="220"/>
      <c r="AA2230" s="220"/>
      <c r="AB2230" s="220"/>
      <c r="AC2230" s="220"/>
      <c r="AD2230" s="220"/>
    </row>
    <row r="2231" spans="1:30" ht="15" customHeight="1">
      <c r="A2231" s="40"/>
      <c r="B2231" s="40"/>
      <c r="C2231" s="80" t="s">
        <v>141</v>
      </c>
      <c r="D2231" s="320"/>
      <c r="E2231" s="266"/>
      <c r="F2231" s="266"/>
      <c r="G2231" s="266"/>
      <c r="H2231" s="266"/>
      <c r="I2231" s="266"/>
      <c r="J2231" s="266"/>
      <c r="K2231" s="266"/>
      <c r="L2231" s="267"/>
      <c r="M2231" s="268"/>
      <c r="N2231" s="267"/>
      <c r="O2231" s="268"/>
      <c r="P2231" s="267"/>
      <c r="Q2231" s="268"/>
      <c r="R2231" s="267"/>
      <c r="S2231" s="220"/>
      <c r="T2231" s="220"/>
      <c r="U2231" s="220"/>
      <c r="V2231" s="220"/>
      <c r="W2231" s="220"/>
      <c r="X2231" s="220"/>
      <c r="Y2231" s="220"/>
      <c r="Z2231" s="220"/>
      <c r="AA2231" s="220"/>
      <c r="AB2231" s="220"/>
      <c r="AC2231" s="220"/>
      <c r="AD2231" s="220"/>
    </row>
    <row r="2232" spans="1:30" ht="15" customHeight="1">
      <c r="A2232" s="40"/>
      <c r="B2232" s="40"/>
      <c r="C2232" s="80" t="s">
        <v>142</v>
      </c>
      <c r="D2232" s="320"/>
      <c r="E2232" s="266"/>
      <c r="F2232" s="266"/>
      <c r="G2232" s="266"/>
      <c r="H2232" s="266"/>
      <c r="I2232" s="266"/>
      <c r="J2232" s="266"/>
      <c r="K2232" s="266"/>
      <c r="L2232" s="267"/>
      <c r="M2232" s="268"/>
      <c r="N2232" s="267"/>
      <c r="O2232" s="268"/>
      <c r="P2232" s="267"/>
      <c r="Q2232" s="268"/>
      <c r="R2232" s="267"/>
      <c r="S2232" s="220"/>
      <c r="T2232" s="220"/>
      <c r="U2232" s="220"/>
      <c r="V2232" s="220"/>
      <c r="W2232" s="220"/>
      <c r="X2232" s="220"/>
      <c r="Y2232" s="220"/>
      <c r="Z2232" s="220"/>
      <c r="AA2232" s="220"/>
      <c r="AB2232" s="220"/>
      <c r="AC2232" s="220"/>
      <c r="AD2232" s="220"/>
    </row>
    <row r="2233" spans="1:30" ht="15" customHeight="1">
      <c r="A2233" s="40"/>
      <c r="B2233" s="40"/>
      <c r="C2233" s="80" t="s">
        <v>143</v>
      </c>
      <c r="D2233" s="320"/>
      <c r="E2233" s="266"/>
      <c r="F2233" s="266"/>
      <c r="G2233" s="266"/>
      <c r="H2233" s="266"/>
      <c r="I2233" s="266"/>
      <c r="J2233" s="266"/>
      <c r="K2233" s="266"/>
      <c r="L2233" s="267"/>
      <c r="M2233" s="268"/>
      <c r="N2233" s="267"/>
      <c r="O2233" s="268"/>
      <c r="P2233" s="267"/>
      <c r="Q2233" s="268"/>
      <c r="R2233" s="267"/>
      <c r="S2233" s="220"/>
      <c r="T2233" s="220"/>
      <c r="U2233" s="220"/>
      <c r="V2233" s="220"/>
      <c r="W2233" s="220"/>
      <c r="X2233" s="220"/>
      <c r="Y2233" s="220"/>
      <c r="Z2233" s="220"/>
      <c r="AA2233" s="220"/>
      <c r="AB2233" s="220"/>
      <c r="AC2233" s="220"/>
      <c r="AD2233" s="220"/>
    </row>
    <row r="2234" spans="1:30" ht="15" customHeight="1">
      <c r="A2234" s="40"/>
      <c r="B2234" s="40"/>
      <c r="C2234" s="80" t="s">
        <v>144</v>
      </c>
      <c r="D2234" s="320"/>
      <c r="E2234" s="266"/>
      <c r="F2234" s="266"/>
      <c r="G2234" s="266"/>
      <c r="H2234" s="266"/>
      <c r="I2234" s="266"/>
      <c r="J2234" s="266"/>
      <c r="K2234" s="266"/>
      <c r="L2234" s="267"/>
      <c r="M2234" s="268"/>
      <c r="N2234" s="267"/>
      <c r="O2234" s="268"/>
      <c r="P2234" s="267"/>
      <c r="Q2234" s="268"/>
      <c r="R2234" s="267"/>
      <c r="S2234" s="220"/>
      <c r="T2234" s="220"/>
      <c r="U2234" s="220"/>
      <c r="V2234" s="220"/>
      <c r="W2234" s="220"/>
      <c r="X2234" s="220"/>
      <c r="Y2234" s="220"/>
      <c r="Z2234" s="220"/>
      <c r="AA2234" s="220"/>
      <c r="AB2234" s="220"/>
      <c r="AC2234" s="220"/>
      <c r="AD2234" s="220"/>
    </row>
    <row r="2235" spans="1:30" ht="15" customHeight="1">
      <c r="A2235" s="83"/>
      <c r="B2235" s="15"/>
      <c r="C2235" s="80" t="s">
        <v>145</v>
      </c>
      <c r="D2235" s="320"/>
      <c r="E2235" s="266"/>
      <c r="F2235" s="266"/>
      <c r="G2235" s="266"/>
      <c r="H2235" s="266"/>
      <c r="I2235" s="266"/>
      <c r="J2235" s="266"/>
      <c r="K2235" s="266"/>
      <c r="L2235" s="267"/>
      <c r="M2235" s="268"/>
      <c r="N2235" s="267"/>
      <c r="O2235" s="268"/>
      <c r="P2235" s="267"/>
      <c r="Q2235" s="268"/>
      <c r="R2235" s="267"/>
      <c r="S2235" s="220"/>
      <c r="T2235" s="220"/>
      <c r="U2235" s="220"/>
      <c r="V2235" s="220"/>
      <c r="W2235" s="220"/>
      <c r="X2235" s="220"/>
      <c r="Y2235" s="220"/>
      <c r="Z2235" s="220"/>
      <c r="AA2235" s="220"/>
      <c r="AB2235" s="220"/>
      <c r="AC2235" s="220"/>
      <c r="AD2235" s="220"/>
    </row>
    <row r="2236" spans="1:30" ht="15" customHeight="1">
      <c r="A2236" s="83"/>
      <c r="B2236" s="15"/>
      <c r="C2236" s="80" t="s">
        <v>146</v>
      </c>
      <c r="D2236" s="320"/>
      <c r="E2236" s="266"/>
      <c r="F2236" s="266"/>
      <c r="G2236" s="266"/>
      <c r="H2236" s="266"/>
      <c r="I2236" s="266"/>
      <c r="J2236" s="266"/>
      <c r="K2236" s="266"/>
      <c r="L2236" s="267"/>
      <c r="M2236" s="268"/>
      <c r="N2236" s="267"/>
      <c r="O2236" s="268"/>
      <c r="P2236" s="267"/>
      <c r="Q2236" s="268"/>
      <c r="R2236" s="267"/>
      <c r="S2236" s="220"/>
      <c r="T2236" s="220"/>
      <c r="U2236" s="220"/>
      <c r="V2236" s="220"/>
      <c r="W2236" s="220"/>
      <c r="X2236" s="220"/>
      <c r="Y2236" s="220"/>
      <c r="Z2236" s="220"/>
      <c r="AA2236" s="220"/>
      <c r="AB2236" s="220"/>
      <c r="AC2236" s="220"/>
      <c r="AD2236" s="220"/>
    </row>
    <row r="2237" spans="1:30" ht="15" customHeight="1">
      <c r="A2237" s="83"/>
      <c r="B2237" s="15"/>
      <c r="C2237" s="80" t="s">
        <v>147</v>
      </c>
      <c r="D2237" s="320"/>
      <c r="E2237" s="266"/>
      <c r="F2237" s="266"/>
      <c r="G2237" s="266"/>
      <c r="H2237" s="266"/>
      <c r="I2237" s="266"/>
      <c r="J2237" s="266"/>
      <c r="K2237" s="266"/>
      <c r="L2237" s="267"/>
      <c r="M2237" s="268"/>
      <c r="N2237" s="267"/>
      <c r="O2237" s="268"/>
      <c r="P2237" s="267"/>
      <c r="Q2237" s="268"/>
      <c r="R2237" s="267"/>
      <c r="S2237" s="220"/>
      <c r="T2237" s="220"/>
      <c r="U2237" s="220"/>
      <c r="V2237" s="220"/>
      <c r="W2237" s="220"/>
      <c r="X2237" s="220"/>
      <c r="Y2237" s="220"/>
      <c r="Z2237" s="220"/>
      <c r="AA2237" s="220"/>
      <c r="AB2237" s="220"/>
      <c r="AC2237" s="220"/>
      <c r="AD2237" s="220"/>
    </row>
    <row r="2238" spans="1:30" ht="15" customHeight="1">
      <c r="A2238" s="83"/>
      <c r="B2238" s="15"/>
      <c r="C2238" s="80" t="s">
        <v>148</v>
      </c>
      <c r="D2238" s="320"/>
      <c r="E2238" s="266"/>
      <c r="F2238" s="266"/>
      <c r="G2238" s="266"/>
      <c r="H2238" s="266"/>
      <c r="I2238" s="266"/>
      <c r="J2238" s="266"/>
      <c r="K2238" s="266"/>
      <c r="L2238" s="267"/>
      <c r="M2238" s="268"/>
      <c r="N2238" s="267"/>
      <c r="O2238" s="268"/>
      <c r="P2238" s="267"/>
      <c r="Q2238" s="268"/>
      <c r="R2238" s="267"/>
      <c r="S2238" s="220"/>
      <c r="T2238" s="220"/>
      <c r="U2238" s="220"/>
      <c r="V2238" s="220"/>
      <c r="W2238" s="220"/>
      <c r="X2238" s="220"/>
      <c r="Y2238" s="220"/>
      <c r="Z2238" s="220"/>
      <c r="AA2238" s="220"/>
      <c r="AB2238" s="220"/>
      <c r="AC2238" s="220"/>
      <c r="AD2238" s="220"/>
    </row>
    <row r="2239" spans="1:30" ht="15" customHeight="1">
      <c r="A2239" s="83"/>
      <c r="B2239" s="15"/>
      <c r="C2239" s="80" t="s">
        <v>149</v>
      </c>
      <c r="D2239" s="320"/>
      <c r="E2239" s="266"/>
      <c r="F2239" s="266"/>
      <c r="G2239" s="266"/>
      <c r="H2239" s="266"/>
      <c r="I2239" s="266"/>
      <c r="J2239" s="266"/>
      <c r="K2239" s="266"/>
      <c r="L2239" s="267"/>
      <c r="M2239" s="268"/>
      <c r="N2239" s="267"/>
      <c r="O2239" s="268"/>
      <c r="P2239" s="267"/>
      <c r="Q2239" s="268"/>
      <c r="R2239" s="267"/>
      <c r="S2239" s="220"/>
      <c r="T2239" s="220"/>
      <c r="U2239" s="220"/>
      <c r="V2239" s="220"/>
      <c r="W2239" s="220"/>
      <c r="X2239" s="220"/>
      <c r="Y2239" s="220"/>
      <c r="Z2239" s="220"/>
      <c r="AA2239" s="220"/>
      <c r="AB2239" s="220"/>
      <c r="AC2239" s="220"/>
      <c r="AD2239" s="220"/>
    </row>
    <row r="2240" spans="1:30" ht="15" customHeight="1">
      <c r="A2240" s="83"/>
      <c r="B2240" s="15"/>
      <c r="C2240" s="80" t="s">
        <v>150</v>
      </c>
      <c r="D2240" s="320"/>
      <c r="E2240" s="266"/>
      <c r="F2240" s="266"/>
      <c r="G2240" s="266"/>
      <c r="H2240" s="266"/>
      <c r="I2240" s="266"/>
      <c r="J2240" s="266"/>
      <c r="K2240" s="266"/>
      <c r="L2240" s="267"/>
      <c r="M2240" s="268"/>
      <c r="N2240" s="267"/>
      <c r="O2240" s="268"/>
      <c r="P2240" s="267"/>
      <c r="Q2240" s="268"/>
      <c r="R2240" s="267"/>
      <c r="S2240" s="220"/>
      <c r="T2240" s="220"/>
      <c r="U2240" s="220"/>
      <c r="V2240" s="220"/>
      <c r="W2240" s="220"/>
      <c r="X2240" s="220"/>
      <c r="Y2240" s="220"/>
      <c r="Z2240" s="220"/>
      <c r="AA2240" s="220"/>
      <c r="AB2240" s="220"/>
      <c r="AC2240" s="220"/>
      <c r="AD2240" s="220"/>
    </row>
    <row r="2241" spans="1:37" ht="15" customHeight="1">
      <c r="A2241" s="83"/>
      <c r="B2241" s="15"/>
      <c r="C2241" s="80" t="s">
        <v>151</v>
      </c>
      <c r="D2241" s="320"/>
      <c r="E2241" s="266"/>
      <c r="F2241" s="266"/>
      <c r="G2241" s="266"/>
      <c r="H2241" s="266"/>
      <c r="I2241" s="266"/>
      <c r="J2241" s="266"/>
      <c r="K2241" s="266"/>
      <c r="L2241" s="267"/>
      <c r="M2241" s="268"/>
      <c r="N2241" s="267"/>
      <c r="O2241" s="268"/>
      <c r="P2241" s="267"/>
      <c r="Q2241" s="268"/>
      <c r="R2241" s="267"/>
      <c r="S2241" s="220"/>
      <c r="T2241" s="220"/>
      <c r="U2241" s="220"/>
      <c r="V2241" s="220"/>
      <c r="W2241" s="220"/>
      <c r="X2241" s="220"/>
      <c r="Y2241" s="220"/>
      <c r="Z2241" s="220"/>
      <c r="AA2241" s="220"/>
      <c r="AB2241" s="220"/>
      <c r="AC2241" s="220"/>
      <c r="AD2241" s="220"/>
    </row>
    <row r="2242" spans="1:37" ht="15" customHeight="1">
      <c r="A2242" s="83"/>
      <c r="B2242" s="15"/>
      <c r="C2242" s="80" t="s">
        <v>152</v>
      </c>
      <c r="D2242" s="320"/>
      <c r="E2242" s="266"/>
      <c r="F2242" s="266"/>
      <c r="G2242" s="266"/>
      <c r="H2242" s="266"/>
      <c r="I2242" s="266"/>
      <c r="J2242" s="266"/>
      <c r="K2242" s="266"/>
      <c r="L2242" s="267"/>
      <c r="M2242" s="268"/>
      <c r="N2242" s="267"/>
      <c r="O2242" s="268"/>
      <c r="P2242" s="267"/>
      <c r="Q2242" s="268"/>
      <c r="R2242" s="267"/>
      <c r="S2242" s="220"/>
      <c r="T2242" s="220"/>
      <c r="U2242" s="220"/>
      <c r="V2242" s="220"/>
      <c r="W2242" s="220"/>
      <c r="X2242" s="220"/>
      <c r="Y2242" s="220"/>
      <c r="Z2242" s="220"/>
      <c r="AA2242" s="220"/>
      <c r="AB2242" s="220"/>
      <c r="AC2242" s="220"/>
      <c r="AD2242" s="220"/>
    </row>
    <row r="2243" spans="1:37" ht="15" customHeight="1">
      <c r="A2243" s="83"/>
      <c r="B2243" s="15"/>
      <c r="C2243" s="80" t="s">
        <v>153</v>
      </c>
      <c r="D2243" s="320"/>
      <c r="E2243" s="266"/>
      <c r="F2243" s="266"/>
      <c r="G2243" s="266"/>
      <c r="H2243" s="266"/>
      <c r="I2243" s="266"/>
      <c r="J2243" s="266"/>
      <c r="K2243" s="266"/>
      <c r="L2243" s="267"/>
      <c r="M2243" s="268"/>
      <c r="N2243" s="267"/>
      <c r="O2243" s="268"/>
      <c r="P2243" s="267"/>
      <c r="Q2243" s="268"/>
      <c r="R2243" s="267"/>
      <c r="S2243" s="220"/>
      <c r="T2243" s="220"/>
      <c r="U2243" s="220"/>
      <c r="V2243" s="220"/>
      <c r="W2243" s="220"/>
      <c r="X2243" s="220"/>
      <c r="Y2243" s="220"/>
      <c r="Z2243" s="220"/>
      <c r="AA2243" s="220"/>
      <c r="AB2243" s="220"/>
      <c r="AC2243" s="220"/>
      <c r="AD2243" s="220"/>
    </row>
    <row r="2244" spans="1:37" ht="15" customHeight="1">
      <c r="A2244" s="83"/>
      <c r="B2244" s="15"/>
      <c r="C2244" s="80" t="s">
        <v>154</v>
      </c>
      <c r="D2244" s="320"/>
      <c r="E2244" s="266"/>
      <c r="F2244" s="266"/>
      <c r="G2244" s="266"/>
      <c r="H2244" s="266"/>
      <c r="I2244" s="266"/>
      <c r="J2244" s="266"/>
      <c r="K2244" s="266"/>
      <c r="L2244" s="267"/>
      <c r="M2244" s="268"/>
      <c r="N2244" s="267"/>
      <c r="O2244" s="268"/>
      <c r="P2244" s="267"/>
      <c r="Q2244" s="268"/>
      <c r="R2244" s="267"/>
      <c r="S2244" s="220"/>
      <c r="T2244" s="220"/>
      <c r="U2244" s="220"/>
      <c r="V2244" s="220"/>
      <c r="W2244" s="220"/>
      <c r="X2244" s="220"/>
      <c r="Y2244" s="220"/>
      <c r="Z2244" s="220"/>
      <c r="AA2244" s="220"/>
      <c r="AB2244" s="220"/>
      <c r="AC2244" s="220"/>
      <c r="AD2244" s="220"/>
    </row>
    <row r="2245" spans="1:37" ht="15" customHeight="1">
      <c r="A2245" s="83"/>
      <c r="B2245" s="15"/>
      <c r="C2245" s="80" t="s">
        <v>155</v>
      </c>
      <c r="D2245" s="320"/>
      <c r="E2245" s="266"/>
      <c r="F2245" s="266"/>
      <c r="G2245" s="266"/>
      <c r="H2245" s="266"/>
      <c r="I2245" s="266"/>
      <c r="J2245" s="266"/>
      <c r="K2245" s="266"/>
      <c r="L2245" s="267"/>
      <c r="M2245" s="268"/>
      <c r="N2245" s="267"/>
      <c r="O2245" s="268"/>
      <c r="P2245" s="267"/>
      <c r="Q2245" s="268"/>
      <c r="R2245" s="267"/>
      <c r="S2245" s="220"/>
      <c r="T2245" s="220"/>
      <c r="U2245" s="220"/>
      <c r="V2245" s="220"/>
      <c r="W2245" s="220"/>
      <c r="X2245" s="220"/>
      <c r="Y2245" s="220"/>
      <c r="Z2245" s="220"/>
      <c r="AA2245" s="220"/>
      <c r="AB2245" s="220"/>
      <c r="AC2245" s="220"/>
      <c r="AD2245" s="220"/>
    </row>
    <row r="2246" spans="1:37" ht="15" customHeight="1">
      <c r="A2246" s="83"/>
      <c r="B2246" s="15"/>
      <c r="C2246" s="15"/>
      <c r="D2246" s="15"/>
      <c r="E2246" s="15"/>
      <c r="F2246" s="15"/>
      <c r="G2246" s="15"/>
      <c r="H2246" s="15"/>
      <c r="I2246" s="15"/>
      <c r="J2246" s="15"/>
      <c r="K2246" s="15"/>
      <c r="L2246" s="81" t="s">
        <v>211</v>
      </c>
      <c r="M2246" s="268">
        <f>IF(AND(SUM(M2221:M2245)=0,COUNTIF(M2221:M2245,"NS")&gt;0),"NS",IF(AND(SUM(M2221:M2245)=0, COUNTIF(M2221:M2245,"NA")&gt;0),"NA",SUM(M2221:M2245)))</f>
        <v>0</v>
      </c>
      <c r="N2246" s="267"/>
      <c r="O2246" s="268">
        <f>IF(AND(SUM(O2221:O2245)=0,COUNTIF(O2221:O2245,"NS")&gt;0),"NS",IF(AND(SUM(O2221:O2245)=0, COUNTIF(O2221:O2245,"NA")&gt;0),"NA",SUM(O2221:O2245)))</f>
        <v>0</v>
      </c>
      <c r="P2246" s="267"/>
      <c r="Q2246" s="268">
        <f>IF(AND(SUM(Q2221:Q2245)=0,COUNTIF(Q2221:Q2245,"NS")&gt;0),"NS",IF(AND(SUM(Q2221:Q2245)=0, COUNTIF(Q2221:Q2245,"NA")&gt;0),"NA",SUM(Q2221:Q2245)))</f>
        <v>0</v>
      </c>
      <c r="R2246" s="267"/>
      <c r="S2246" s="220">
        <f t="shared" ref="S2246:AD2246" si="10">IF(AND(SUM(S2221:S2245)=0,COUNTIF(S2221:S2245,"NS")&gt;0),"NS",IF(AND(SUM(S2221:S2245)=0, COUNTIF(S2221:S2245,"NA")&gt;0),"NA",SUM(S2221:S2245)))</f>
        <v>0</v>
      </c>
      <c r="T2246" s="220">
        <f t="shared" si="10"/>
        <v>0</v>
      </c>
      <c r="U2246" s="220">
        <f t="shared" si="10"/>
        <v>0</v>
      </c>
      <c r="V2246" s="220">
        <f t="shared" si="10"/>
        <v>0</v>
      </c>
      <c r="W2246" s="220">
        <f t="shared" si="10"/>
        <v>0</v>
      </c>
      <c r="X2246" s="220">
        <f t="shared" si="10"/>
        <v>0</v>
      </c>
      <c r="Y2246" s="220">
        <f t="shared" si="10"/>
        <v>0</v>
      </c>
      <c r="Z2246" s="220">
        <f t="shared" si="10"/>
        <v>0</v>
      </c>
      <c r="AA2246" s="220">
        <f t="shared" si="10"/>
        <v>0</v>
      </c>
      <c r="AB2246" s="220">
        <f t="shared" si="10"/>
        <v>0</v>
      </c>
      <c r="AC2246" s="220">
        <f t="shared" si="10"/>
        <v>0</v>
      </c>
      <c r="AD2246" s="220">
        <f t="shared" si="10"/>
        <v>0</v>
      </c>
    </row>
    <row r="2247" spans="1:37" ht="15" customHeight="1">
      <c r="A2247" s="83"/>
      <c r="B2247" s="15"/>
      <c r="C2247" s="15"/>
      <c r="D2247" s="15"/>
      <c r="E2247" s="15"/>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F2247">
        <f>IF(SUM(AF2221:AF2246,AP2221:AP2246,AZ2221:AZ2246,BJ2221:BJ2246,BT2221:BT2246,CD2221:CD2246,CN2221:CN2246)&gt;0,1,0)</f>
        <v>0</v>
      </c>
      <c r="AG2247">
        <f>IF(SUM(AG2221:AG2246,AQ2221:AQ2246,BA2221:BA2246,BK2221:BK2246,BU2221:BU2246,CE2221:CE2246,CO2221:CO2246)&gt;0,2,0)</f>
        <v>0</v>
      </c>
      <c r="AH2247">
        <f>IF(SUM(AH2221:AH2246,AR2221:AR2246,BB2221:BB2246,BL2221:BL2246,BV2221:BV2246,CF2221:CF2246,CP2221:CP2246)&gt;0,4,0)</f>
        <v>0</v>
      </c>
      <c r="AI2247">
        <f>IF(SUM(AI2221:AI2246,AS2221:AS2246,BC2221:BC2246,BM2221:BM2246,BW2221:BW2246,CG2221:CG2246,CQ2221:CQ2246)&gt;0,4,0)</f>
        <v>0</v>
      </c>
      <c r="AJ2247">
        <f>IF(SUM(AJ2221:AJ2246,AT2221:AT2246,BD2221:BD2246,BN2221:BN2246,BX2221:BX2246,CH2221:CH2246,CR2221:CR2246)&gt;0,5,0)</f>
        <v>0</v>
      </c>
      <c r="AK2247">
        <f>IF(SUM(AK2221:AK2246,AU2221:AU2246,BE2221:BE2246,BO2221:BO2246,BY2221:BY2246,CI2221:CI2246,CS2221:CS2246)&gt;0,6,0)</f>
        <v>0</v>
      </c>
    </row>
    <row r="2248" spans="1:37" ht="24" customHeight="1">
      <c r="A2248" s="83"/>
      <c r="B2248" s="15"/>
      <c r="C2248" s="321" t="s">
        <v>187</v>
      </c>
      <c r="D2248" s="256"/>
      <c r="E2248" s="256"/>
      <c r="F2248" s="256"/>
      <c r="G2248" s="256"/>
      <c r="H2248" s="256"/>
      <c r="I2248" s="256"/>
      <c r="J2248" s="256"/>
      <c r="K2248" s="256"/>
      <c r="L2248" s="256"/>
      <c r="M2248" s="256"/>
      <c r="N2248" s="256"/>
      <c r="O2248" s="256"/>
      <c r="P2248" s="256"/>
      <c r="Q2248" s="256"/>
      <c r="R2248" s="256"/>
      <c r="S2248" s="256"/>
      <c r="T2248" s="256"/>
      <c r="U2248" s="256"/>
      <c r="V2248" s="256"/>
      <c r="W2248" s="256"/>
      <c r="X2248" s="256"/>
      <c r="Y2248" s="256"/>
      <c r="Z2248" s="256"/>
      <c r="AA2248" s="256"/>
      <c r="AB2248" s="256"/>
      <c r="AC2248" s="256"/>
      <c r="AD2248" s="256"/>
      <c r="AH2248">
        <f>SUM(AF2247:AH2247)</f>
        <v>0</v>
      </c>
      <c r="AK2248">
        <f>SUM(AI2247:AK2247)</f>
        <v>0</v>
      </c>
    </row>
    <row r="2249" spans="1:37" ht="60" customHeight="1">
      <c r="A2249" s="83"/>
      <c r="B2249" s="15"/>
      <c r="C2249" s="322"/>
      <c r="D2249" s="323"/>
      <c r="E2249" s="323"/>
      <c r="F2249" s="323"/>
      <c r="G2249" s="323"/>
      <c r="H2249" s="323"/>
      <c r="I2249" s="323"/>
      <c r="J2249" s="323"/>
      <c r="K2249" s="323"/>
      <c r="L2249" s="323"/>
      <c r="M2249" s="323"/>
      <c r="N2249" s="323"/>
      <c r="O2249" s="323"/>
      <c r="P2249" s="323"/>
      <c r="Q2249" s="323"/>
      <c r="R2249" s="323"/>
      <c r="S2249" s="323"/>
      <c r="T2249" s="323"/>
      <c r="U2249" s="323"/>
      <c r="V2249" s="323"/>
      <c r="W2249" s="323"/>
      <c r="X2249" s="323"/>
      <c r="Y2249" s="323"/>
      <c r="Z2249" s="323"/>
      <c r="AA2249" s="323"/>
      <c r="AB2249" s="323"/>
      <c r="AC2249" s="323"/>
      <c r="AD2249" s="324"/>
      <c r="AH2249" t="e">
        <f ca="1">CAMBIAR(AH2248,0,"",1,"El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49" t="e">
        <f ca="1">CAMBIAR(AK2248,0,"",4,"Hay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50" spans="1:37" ht="15" customHeight="1">
      <c r="A2250" s="72"/>
      <c r="B2250" s="88"/>
      <c r="C2250" s="246" t="e">
        <f ca="1">AH2249</f>
        <v>#NAME?</v>
      </c>
      <c r="D2250" s="88"/>
      <c r="E2250" s="88"/>
      <c r="F2250" s="88"/>
      <c r="G2250" s="88"/>
      <c r="H2250" s="88"/>
      <c r="I2250" s="88"/>
      <c r="J2250" s="88"/>
      <c r="K2250" s="88"/>
      <c r="L2250" s="88"/>
      <c r="M2250" s="88"/>
      <c r="N2250" s="88"/>
      <c r="O2250" s="88"/>
      <c r="P2250" s="88"/>
      <c r="Q2250" s="88"/>
      <c r="R2250" s="88"/>
      <c r="S2250" s="88"/>
      <c r="T2250" s="88"/>
      <c r="U2250" s="88"/>
      <c r="V2250" s="88"/>
      <c r="W2250" s="88"/>
      <c r="X2250" s="88"/>
      <c r="Y2250" s="88"/>
      <c r="Z2250" s="88"/>
      <c r="AA2250" s="88"/>
      <c r="AB2250" s="88"/>
      <c r="AC2250" s="88"/>
      <c r="AD2250" s="88"/>
    </row>
    <row r="2251" spans="1:37" ht="15" customHeight="1">
      <c r="A2251" s="71"/>
      <c r="B2251" s="40"/>
      <c r="C2251" s="246" t="e">
        <f ca="1">AK2249</f>
        <v>#NAME?</v>
      </c>
      <c r="D2251" s="40"/>
      <c r="E2251" s="40"/>
      <c r="F2251" s="40"/>
      <c r="G2251" s="40"/>
      <c r="H2251" s="40"/>
      <c r="I2251" s="40"/>
      <c r="J2251" s="40"/>
      <c r="K2251" s="40"/>
      <c r="L2251" s="40"/>
      <c r="M2251" s="40"/>
      <c r="N2251" s="40"/>
      <c r="O2251" s="40"/>
      <c r="P2251" s="40"/>
      <c r="Q2251" s="40"/>
      <c r="R2251" s="40"/>
      <c r="S2251" s="40"/>
      <c r="T2251" s="40"/>
      <c r="U2251" s="40"/>
      <c r="V2251" s="40"/>
      <c r="W2251" s="40"/>
      <c r="X2251" s="40"/>
      <c r="Y2251" s="40"/>
      <c r="Z2251" s="40"/>
      <c r="AA2251" s="40"/>
      <c r="AB2251" s="40"/>
      <c r="AC2251" s="40"/>
      <c r="AD2251" s="40"/>
    </row>
    <row r="2252" spans="1:37" ht="15" customHeight="1">
      <c r="A2252" s="71"/>
      <c r="B2252" s="40"/>
      <c r="C2252" s="40"/>
      <c r="D2252" s="40"/>
      <c r="E2252" s="40"/>
      <c r="F2252" s="40"/>
      <c r="G2252" s="40"/>
      <c r="H2252" s="40"/>
      <c r="I2252" s="40"/>
      <c r="J2252" s="40"/>
      <c r="K2252" s="40"/>
      <c r="L2252" s="40"/>
      <c r="M2252" s="40"/>
      <c r="N2252" s="40"/>
      <c r="O2252" s="40"/>
      <c r="P2252" s="40"/>
      <c r="Q2252" s="40"/>
      <c r="R2252" s="40"/>
      <c r="S2252" s="40"/>
      <c r="T2252" s="40"/>
      <c r="U2252" s="40"/>
      <c r="V2252" s="40"/>
      <c r="W2252" s="40"/>
      <c r="X2252" s="40"/>
      <c r="Y2252" s="40"/>
      <c r="Z2252" s="40"/>
      <c r="AA2252" s="40"/>
      <c r="AB2252" s="40"/>
      <c r="AC2252" s="40"/>
      <c r="AD2252" s="40"/>
    </row>
    <row r="2253" spans="1:37" ht="15" customHeight="1">
      <c r="A2253" s="71"/>
      <c r="B2253" s="40"/>
      <c r="C2253" s="40"/>
      <c r="D2253" s="40"/>
      <c r="E2253" s="40"/>
      <c r="F2253" s="40"/>
      <c r="G2253" s="40"/>
      <c r="H2253" s="40"/>
      <c r="I2253" s="40"/>
      <c r="J2253" s="40"/>
      <c r="K2253" s="40"/>
      <c r="L2253" s="40"/>
      <c r="M2253" s="40"/>
      <c r="N2253" s="40"/>
      <c r="O2253" s="40"/>
      <c r="P2253" s="40"/>
      <c r="Q2253" s="40"/>
      <c r="R2253" s="40"/>
      <c r="S2253" s="40"/>
      <c r="T2253" s="40"/>
      <c r="U2253" s="40"/>
      <c r="V2253" s="40"/>
      <c r="W2253" s="40"/>
      <c r="X2253" s="40"/>
      <c r="Y2253" s="40"/>
      <c r="Z2253" s="40"/>
      <c r="AA2253" s="40"/>
      <c r="AB2253" s="40"/>
      <c r="AC2253" s="40"/>
      <c r="AD2253" s="40"/>
    </row>
    <row r="2254" spans="1:37" ht="15" customHeight="1">
      <c r="A2254" s="83"/>
      <c r="B2254" s="15"/>
      <c r="C2254" s="15"/>
      <c r="D2254" s="15"/>
      <c r="E2254" s="15"/>
      <c r="F2254" s="15"/>
      <c r="G2254" s="15"/>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row>
    <row r="2255" spans="1:37" ht="15" customHeight="1">
      <c r="A2255" s="83"/>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row>
    <row r="2256" spans="1:37" ht="24" customHeight="1">
      <c r="A2256" s="72" t="s">
        <v>882</v>
      </c>
      <c r="B2256" s="326" t="s">
        <v>883</v>
      </c>
      <c r="C2256" s="256"/>
      <c r="D2256" s="256"/>
      <c r="E2256" s="256"/>
      <c r="F2256" s="256"/>
      <c r="G2256" s="256"/>
      <c r="H2256" s="256"/>
      <c r="I2256" s="256"/>
      <c r="J2256" s="256"/>
      <c r="K2256" s="256"/>
      <c r="L2256" s="256"/>
      <c r="M2256" s="256"/>
      <c r="N2256" s="256"/>
      <c r="O2256" s="256"/>
      <c r="P2256" s="256"/>
      <c r="Q2256" s="256"/>
      <c r="R2256" s="256"/>
      <c r="S2256" s="256"/>
      <c r="T2256" s="256"/>
      <c r="U2256" s="256"/>
      <c r="V2256" s="256"/>
      <c r="W2256" s="256"/>
      <c r="X2256" s="256"/>
      <c r="Y2256" s="256"/>
      <c r="Z2256" s="256"/>
      <c r="AA2256" s="256"/>
      <c r="AB2256" s="256"/>
      <c r="AC2256" s="256"/>
      <c r="AD2256" s="256"/>
    </row>
    <row r="2257" spans="1:38" ht="24" customHeight="1">
      <c r="A2257" s="40"/>
      <c r="B2257" s="40"/>
      <c r="C2257" s="327" t="s">
        <v>884</v>
      </c>
      <c r="D2257" s="256"/>
      <c r="E2257" s="256"/>
      <c r="F2257" s="256"/>
      <c r="G2257" s="256"/>
      <c r="H2257" s="256"/>
      <c r="I2257" s="256"/>
      <c r="J2257" s="256"/>
      <c r="K2257" s="256"/>
      <c r="L2257" s="256"/>
      <c r="M2257" s="256"/>
      <c r="N2257" s="256"/>
      <c r="O2257" s="256"/>
      <c r="P2257" s="256"/>
      <c r="Q2257" s="256"/>
      <c r="R2257" s="256"/>
      <c r="S2257" s="256"/>
      <c r="T2257" s="256"/>
      <c r="U2257" s="256"/>
      <c r="V2257" s="256"/>
      <c r="W2257" s="256"/>
      <c r="X2257" s="256"/>
      <c r="Y2257" s="256"/>
      <c r="Z2257" s="256"/>
      <c r="AA2257" s="256"/>
      <c r="AB2257" s="256"/>
      <c r="AC2257" s="256"/>
      <c r="AD2257" s="256"/>
    </row>
    <row r="2258" spans="1:38" ht="15" customHeight="1">
      <c r="A2258" s="40"/>
      <c r="B2258" s="40"/>
      <c r="C2258" s="15"/>
      <c r="D2258" s="15"/>
      <c r="E2258" s="15"/>
      <c r="F2258" s="15"/>
      <c r="G2258" s="15"/>
      <c r="H2258" s="15"/>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row>
    <row r="2259" spans="1:38" ht="24" customHeight="1">
      <c r="A2259" s="40"/>
      <c r="B2259" s="40"/>
      <c r="C2259" s="265" t="s">
        <v>885</v>
      </c>
      <c r="D2259" s="278"/>
      <c r="E2259" s="278"/>
      <c r="F2259" s="278"/>
      <c r="G2259" s="278"/>
      <c r="H2259" s="278"/>
      <c r="I2259" s="278"/>
      <c r="J2259" s="278"/>
      <c r="K2259" s="278"/>
      <c r="L2259" s="279"/>
      <c r="M2259" s="265" t="s">
        <v>886</v>
      </c>
      <c r="N2259" s="266"/>
      <c r="O2259" s="266"/>
      <c r="P2259" s="266"/>
      <c r="Q2259" s="266"/>
      <c r="R2259" s="266"/>
      <c r="S2259" s="266"/>
      <c r="T2259" s="266"/>
      <c r="U2259" s="266"/>
      <c r="V2259" s="266"/>
      <c r="W2259" s="266"/>
      <c r="X2259" s="266"/>
      <c r="Y2259" s="266"/>
      <c r="Z2259" s="266"/>
      <c r="AA2259" s="266"/>
      <c r="AB2259" s="266"/>
      <c r="AC2259" s="266"/>
      <c r="AD2259" s="267"/>
    </row>
    <row r="2260" spans="1:38" ht="15" customHeight="1">
      <c r="A2260" s="40"/>
      <c r="B2260" s="40"/>
      <c r="C2260" s="282"/>
      <c r="D2260" s="272"/>
      <c r="E2260" s="272"/>
      <c r="F2260" s="272"/>
      <c r="G2260" s="272"/>
      <c r="H2260" s="272"/>
      <c r="I2260" s="272"/>
      <c r="J2260" s="272"/>
      <c r="K2260" s="272"/>
      <c r="L2260" s="283"/>
      <c r="M2260" s="383" t="s">
        <v>201</v>
      </c>
      <c r="N2260" s="256"/>
      <c r="O2260" s="256"/>
      <c r="P2260" s="256"/>
      <c r="Q2260" s="256"/>
      <c r="R2260" s="348"/>
      <c r="S2260" s="384" t="s">
        <v>202</v>
      </c>
      <c r="T2260" s="256"/>
      <c r="U2260" s="256"/>
      <c r="V2260" s="256"/>
      <c r="W2260" s="256"/>
      <c r="X2260" s="348"/>
      <c r="Y2260" s="384" t="s">
        <v>203</v>
      </c>
      <c r="Z2260" s="256"/>
      <c r="AA2260" s="256"/>
      <c r="AB2260" s="256"/>
      <c r="AC2260" s="256"/>
      <c r="AD2260" s="348"/>
      <c r="AF2260" t="s">
        <v>204</v>
      </c>
      <c r="AG2260" t="s">
        <v>205</v>
      </c>
      <c r="AH2260" t="s">
        <v>206</v>
      </c>
      <c r="AI2260" t="s">
        <v>207</v>
      </c>
      <c r="AJ2260" t="s">
        <v>208</v>
      </c>
      <c r="AK2260" t="s">
        <v>209</v>
      </c>
      <c r="AL2260" t="s">
        <v>210</v>
      </c>
    </row>
    <row r="2261" spans="1:38" ht="15" customHeight="1">
      <c r="A2261" s="40"/>
      <c r="B2261" s="40"/>
      <c r="C2261" s="79" t="s">
        <v>131</v>
      </c>
      <c r="D2261" s="320" t="s">
        <v>887</v>
      </c>
      <c r="E2261" s="266"/>
      <c r="F2261" s="266"/>
      <c r="G2261" s="266"/>
      <c r="H2261" s="266"/>
      <c r="I2261" s="266"/>
      <c r="J2261" s="266"/>
      <c r="K2261" s="266"/>
      <c r="L2261" s="267"/>
      <c r="M2261" s="268"/>
      <c r="N2261" s="266"/>
      <c r="O2261" s="266"/>
      <c r="P2261" s="266"/>
      <c r="Q2261" s="266"/>
      <c r="R2261" s="267"/>
      <c r="S2261" s="268"/>
      <c r="T2261" s="266"/>
      <c r="U2261" s="266"/>
      <c r="V2261" s="266"/>
      <c r="W2261" s="266"/>
      <c r="X2261" s="267"/>
      <c r="Y2261" s="268"/>
      <c r="Z2261" s="266"/>
      <c r="AA2261" s="266"/>
      <c r="AB2261" s="266"/>
      <c r="AC2261" s="266"/>
      <c r="AD2261" s="267"/>
      <c r="AF2261">
        <f>IF(AND(M2261=0,OR(SUM(S2261:Y2261)&gt;0,COUNTIF(M2261:Y2261,"NS")&gt;0)),1,0)</f>
        <v>0</v>
      </c>
      <c r="AG2261">
        <f>IF(OR(AND(M2261="NS",SUM(S2261:Y2261)&gt;0),AND(M2261="NS",COUNTIF(M2261:Y2261,"NS")&lt;2)),1,0)</f>
        <v>0</v>
      </c>
      <c r="AH2261">
        <f>IF(AND(M2261="NA",OR(SUM(S2261:Y2261)&gt;0,COUNTIF(M2261:Y2261,"NS")&gt;0,COUNTIF(M2261:Y2261,"NA")&gt;1)),1,0)</f>
        <v>0</v>
      </c>
      <c r="AI2261">
        <f>IF(AND(COUNTBLANK(M2261)+COUNTBLANK(S2261)+COUNTBLANK(Y2261)&gt;0,COUNTBLANK(M2261)+COUNTBLANK(S2261)+COUNTBLANK(Y2261)&lt;3,M2261&lt;&gt;"NA"),1,0)</f>
        <v>0</v>
      </c>
      <c r="AJ2261">
        <f>IF(AND(IF(OR(SUM(S2261:Y2261)=M2261,M2261="",AND(M2261&gt;0,COUNTIF(M2261:Y2261,"NS")=2)),0,1)=1,M2261&lt;&gt;"NS",M2261&lt;&gt;"NA"),1,0)</f>
        <v>0</v>
      </c>
      <c r="AK2261">
        <f>IF(COUNTIF(M2261:Y2261,"=*")&lt;&gt;SUM(COUNTIF(M2261:Y2261,"NS"),COUNTIF(M2261:Y2261,"NA")),1,0)</f>
        <v>0</v>
      </c>
      <c r="AL2261">
        <f>IF(SUM(AF2261:AK2261)&gt;0,1,0)</f>
        <v>0</v>
      </c>
    </row>
    <row r="2262" spans="1:38" ht="15" customHeight="1">
      <c r="A2262" s="40"/>
      <c r="B2262" s="40"/>
      <c r="C2262" s="80" t="s">
        <v>132</v>
      </c>
      <c r="D2262" s="320" t="s">
        <v>888</v>
      </c>
      <c r="E2262" s="266"/>
      <c r="F2262" s="266"/>
      <c r="G2262" s="266"/>
      <c r="H2262" s="266"/>
      <c r="I2262" s="266"/>
      <c r="J2262" s="266"/>
      <c r="K2262" s="266"/>
      <c r="L2262" s="267"/>
      <c r="M2262" s="268"/>
      <c r="N2262" s="266"/>
      <c r="O2262" s="266"/>
      <c r="P2262" s="266"/>
      <c r="Q2262" s="266"/>
      <c r="R2262" s="267"/>
      <c r="S2262" s="268"/>
      <c r="T2262" s="266"/>
      <c r="U2262" s="266"/>
      <c r="V2262" s="266"/>
      <c r="W2262" s="266"/>
      <c r="X2262" s="267"/>
      <c r="Y2262" s="268"/>
      <c r="Z2262" s="266"/>
      <c r="AA2262" s="266"/>
      <c r="AB2262" s="266"/>
      <c r="AC2262" s="266"/>
      <c r="AD2262" s="267"/>
    </row>
    <row r="2263" spans="1:38" ht="15" customHeight="1">
      <c r="A2263" s="40"/>
      <c r="B2263" s="40"/>
      <c r="C2263" s="80" t="s">
        <v>133</v>
      </c>
      <c r="D2263" s="320" t="s">
        <v>889</v>
      </c>
      <c r="E2263" s="266"/>
      <c r="F2263" s="266"/>
      <c r="G2263" s="266"/>
      <c r="H2263" s="266"/>
      <c r="I2263" s="266"/>
      <c r="J2263" s="266"/>
      <c r="K2263" s="266"/>
      <c r="L2263" s="267"/>
      <c r="M2263" s="268"/>
      <c r="N2263" s="266"/>
      <c r="O2263" s="266"/>
      <c r="P2263" s="266"/>
      <c r="Q2263" s="266"/>
      <c r="R2263" s="267"/>
      <c r="S2263" s="268"/>
      <c r="T2263" s="266"/>
      <c r="U2263" s="266"/>
      <c r="V2263" s="266"/>
      <c r="W2263" s="266"/>
      <c r="X2263" s="267"/>
      <c r="Y2263" s="268"/>
      <c r="Z2263" s="266"/>
      <c r="AA2263" s="266"/>
      <c r="AB2263" s="266"/>
      <c r="AC2263" s="266"/>
      <c r="AD2263" s="267"/>
    </row>
    <row r="2264" spans="1:38" ht="15" customHeight="1">
      <c r="A2264" s="40"/>
      <c r="B2264" s="40"/>
      <c r="C2264" s="80" t="s">
        <v>134</v>
      </c>
      <c r="D2264" s="320" t="s">
        <v>890</v>
      </c>
      <c r="E2264" s="266"/>
      <c r="F2264" s="266"/>
      <c r="G2264" s="266"/>
      <c r="H2264" s="266"/>
      <c r="I2264" s="266"/>
      <c r="J2264" s="266"/>
      <c r="K2264" s="266"/>
      <c r="L2264" s="267"/>
      <c r="M2264" s="268"/>
      <c r="N2264" s="266"/>
      <c r="O2264" s="266"/>
      <c r="P2264" s="266"/>
      <c r="Q2264" s="266"/>
      <c r="R2264" s="267"/>
      <c r="S2264" s="268"/>
      <c r="T2264" s="266"/>
      <c r="U2264" s="266"/>
      <c r="V2264" s="266"/>
      <c r="W2264" s="266"/>
      <c r="X2264" s="267"/>
      <c r="Y2264" s="268"/>
      <c r="Z2264" s="266"/>
      <c r="AA2264" s="266"/>
      <c r="AB2264" s="266"/>
      <c r="AC2264" s="266"/>
      <c r="AD2264" s="267"/>
    </row>
    <row r="2265" spans="1:38" ht="15" customHeight="1">
      <c r="A2265" s="40"/>
      <c r="B2265" s="40"/>
      <c r="C2265" s="80" t="s">
        <v>135</v>
      </c>
      <c r="D2265" s="320" t="s">
        <v>891</v>
      </c>
      <c r="E2265" s="266"/>
      <c r="F2265" s="266"/>
      <c r="G2265" s="266"/>
      <c r="H2265" s="266"/>
      <c r="I2265" s="266"/>
      <c r="J2265" s="266"/>
      <c r="K2265" s="266"/>
      <c r="L2265" s="267"/>
      <c r="M2265" s="268"/>
      <c r="N2265" s="266"/>
      <c r="O2265" s="266"/>
      <c r="P2265" s="266"/>
      <c r="Q2265" s="266"/>
      <c r="R2265" s="267"/>
      <c r="S2265" s="268"/>
      <c r="T2265" s="266"/>
      <c r="U2265" s="266"/>
      <c r="V2265" s="266"/>
      <c r="W2265" s="266"/>
      <c r="X2265" s="267"/>
      <c r="Y2265" s="268"/>
      <c r="Z2265" s="266"/>
      <c r="AA2265" s="266"/>
      <c r="AB2265" s="266"/>
      <c r="AC2265" s="266"/>
      <c r="AD2265" s="267"/>
    </row>
    <row r="2266" spans="1:38" ht="15" customHeight="1">
      <c r="A2266" s="40"/>
      <c r="B2266" s="40"/>
      <c r="C2266" s="80" t="s">
        <v>136</v>
      </c>
      <c r="D2266" s="320" t="s">
        <v>262</v>
      </c>
      <c r="E2266" s="266"/>
      <c r="F2266" s="266"/>
      <c r="G2266" s="266"/>
      <c r="H2266" s="266"/>
      <c r="I2266" s="266"/>
      <c r="J2266" s="266"/>
      <c r="K2266" s="266"/>
      <c r="L2266" s="267"/>
      <c r="M2266" s="268"/>
      <c r="N2266" s="266"/>
      <c r="O2266" s="266"/>
      <c r="P2266" s="266"/>
      <c r="Q2266" s="266"/>
      <c r="R2266" s="267"/>
      <c r="S2266" s="268"/>
      <c r="T2266" s="266"/>
      <c r="U2266" s="266"/>
      <c r="V2266" s="266"/>
      <c r="W2266" s="266"/>
      <c r="X2266" s="267"/>
      <c r="Y2266" s="268"/>
      <c r="Z2266" s="266"/>
      <c r="AA2266" s="266"/>
      <c r="AB2266" s="266"/>
      <c r="AC2266" s="266"/>
      <c r="AD2266" s="267"/>
    </row>
    <row r="2267" spans="1:38" ht="15" customHeight="1">
      <c r="A2267" s="40"/>
      <c r="B2267" s="40"/>
      <c r="C2267" s="15"/>
      <c r="D2267" s="15"/>
      <c r="E2267" s="15"/>
      <c r="F2267" s="15"/>
      <c r="G2267" s="15"/>
      <c r="H2267" s="15"/>
      <c r="I2267" s="15"/>
      <c r="J2267" s="15"/>
      <c r="K2267" s="15"/>
      <c r="L2267" s="81" t="s">
        <v>211</v>
      </c>
      <c r="M2267" s="268">
        <f>IF(AND(SUM(M2261:M2266)=0,COUNTIF(M2261:M2266,"NS")&gt;0),"NS",IF(AND(SUM(M2261:M2266)=0, COUNTIF(M2261:M2266,"NA")&gt;0),"NA",SUM(M2261:M2266)))</f>
        <v>0</v>
      </c>
      <c r="N2267" s="266"/>
      <c r="O2267" s="266"/>
      <c r="P2267" s="266"/>
      <c r="Q2267" s="266"/>
      <c r="R2267" s="267"/>
      <c r="S2267" s="268">
        <f>IF(AND(SUM(S2261:S2266)=0,COUNTIF(S2261:S2266,"NS")&gt;0),"NS",IF(AND(SUM(S2261:S2266)=0, COUNTIF(S2261:S2266,"NA")&gt;0),"NA",SUM(S2261:S2266)))</f>
        <v>0</v>
      </c>
      <c r="T2267" s="266"/>
      <c r="U2267" s="266"/>
      <c r="V2267" s="266"/>
      <c r="W2267" s="266"/>
      <c r="X2267" s="267"/>
      <c r="Y2267" s="268">
        <f>IF(AND(SUM(Y2261:Y2266)=0,COUNTIF(Y2261:Y2266,"NS")&gt;0),"NS",IF(AND(SUM(Y2261:Y2266)=0, COUNTIF(Y2261:Y2266,"NA")&gt;0),"NA",SUM(Y2261:Y2266)))</f>
        <v>0</v>
      </c>
      <c r="Z2267" s="266"/>
      <c r="AA2267" s="266"/>
      <c r="AB2267" s="266"/>
      <c r="AC2267" s="266"/>
      <c r="AD2267" s="267"/>
    </row>
    <row r="2268" spans="1:38" ht="15" customHeight="1">
      <c r="A2268" s="40"/>
      <c r="B2268" s="40"/>
      <c r="C2268" s="15"/>
      <c r="D2268" s="15"/>
      <c r="E2268" s="15"/>
      <c r="F2268" s="15"/>
      <c r="G2268" s="15"/>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F2268">
        <f>IF(SUM(AF2261:AF2267)&gt;0,1,0)</f>
        <v>0</v>
      </c>
      <c r="AG2268">
        <f>IF(SUM(AG2261:AG2267)&gt;0,2,0)</f>
        <v>0</v>
      </c>
      <c r="AH2268">
        <f>IF(SUM(AH2261:AH2267)&gt;0,4,0)</f>
        <v>0</v>
      </c>
      <c r="AI2268">
        <f>IF(SUM(AI2261:AI2267)&gt;0,4,0)</f>
        <v>0</v>
      </c>
      <c r="AJ2268">
        <f>IF(SUM(AJ2261:AJ2267)&gt;0,5,0)</f>
        <v>0</v>
      </c>
      <c r="AK2268">
        <f>IF(SUM(AK2261:AK2267)&gt;0,6,0)</f>
        <v>0</v>
      </c>
    </row>
    <row r="2269" spans="1:38" ht="24" customHeight="1">
      <c r="A2269" s="40"/>
      <c r="B2269" s="40"/>
      <c r="C2269" s="321" t="s">
        <v>187</v>
      </c>
      <c r="D2269" s="256"/>
      <c r="E2269" s="256"/>
      <c r="F2269" s="256"/>
      <c r="G2269" s="256"/>
      <c r="H2269" s="256"/>
      <c r="I2269" s="256"/>
      <c r="J2269" s="256"/>
      <c r="K2269" s="256"/>
      <c r="L2269" s="256"/>
      <c r="M2269" s="256"/>
      <c r="N2269" s="256"/>
      <c r="O2269" s="256"/>
      <c r="P2269" s="256"/>
      <c r="Q2269" s="256"/>
      <c r="R2269" s="256"/>
      <c r="S2269" s="256"/>
      <c r="T2269" s="256"/>
      <c r="U2269" s="256"/>
      <c r="V2269" s="256"/>
      <c r="W2269" s="256"/>
      <c r="X2269" s="256"/>
      <c r="Y2269" s="256"/>
      <c r="Z2269" s="256"/>
      <c r="AA2269" s="256"/>
      <c r="AB2269" s="256"/>
      <c r="AC2269" s="256"/>
      <c r="AD2269" s="256"/>
      <c r="AH2269">
        <f>SUM(AF2268:AH2268)</f>
        <v>0</v>
      </c>
      <c r="AK2269">
        <f>SUM(AI2268:AK2268)</f>
        <v>0</v>
      </c>
    </row>
    <row r="2270" spans="1:38" ht="60" customHeight="1">
      <c r="A2270" s="40"/>
      <c r="B2270" s="40"/>
      <c r="C2270" s="377"/>
      <c r="D2270" s="266"/>
      <c r="E2270" s="266"/>
      <c r="F2270" s="266"/>
      <c r="G2270" s="266"/>
      <c r="H2270" s="266"/>
      <c r="I2270" s="266"/>
      <c r="J2270" s="266"/>
      <c r="K2270" s="266"/>
      <c r="L2270" s="266"/>
      <c r="M2270" s="266"/>
      <c r="N2270" s="266"/>
      <c r="O2270" s="266"/>
      <c r="P2270" s="266"/>
      <c r="Q2270" s="266"/>
      <c r="R2270" s="266"/>
      <c r="S2270" s="266"/>
      <c r="T2270" s="266"/>
      <c r="U2270" s="266"/>
      <c r="V2270" s="266"/>
      <c r="W2270" s="266"/>
      <c r="X2270" s="266"/>
      <c r="Y2270" s="266"/>
      <c r="Z2270" s="266"/>
      <c r="AA2270" s="266"/>
      <c r="AB2270" s="266"/>
      <c r="AC2270" s="266"/>
      <c r="AD2270" s="267"/>
      <c r="AH2270" t="e">
        <f ca="1">CAMBIAR(AH2269,0,"",1,"El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270" t="e">
        <f ca="1">CAMBIAR(AK2269,0,"",4,"Hay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271" spans="1:38" ht="15" customHeight="1">
      <c r="A2271" s="40"/>
      <c r="B2271" s="40"/>
      <c r="C2271" s="250" t="e">
        <f ca="1">AH2270</f>
        <v>#NAME?</v>
      </c>
      <c r="D2271" s="225"/>
      <c r="E2271" s="225"/>
      <c r="F2271" s="225"/>
      <c r="G2271" s="225"/>
      <c r="H2271" s="225"/>
      <c r="I2271" s="225"/>
      <c r="J2271" s="225"/>
      <c r="K2271" s="225"/>
      <c r="L2271" s="225"/>
      <c r="M2271" s="225"/>
      <c r="N2271" s="225"/>
      <c r="O2271" s="225"/>
      <c r="P2271" s="225"/>
      <c r="Q2271" s="225"/>
      <c r="R2271" s="225"/>
      <c r="S2271" s="225"/>
      <c r="T2271" s="225"/>
      <c r="U2271" s="225"/>
      <c r="V2271" s="225"/>
      <c r="W2271" s="225"/>
      <c r="X2271" s="225"/>
      <c r="Y2271" s="225"/>
      <c r="Z2271" s="225"/>
      <c r="AA2271" s="225"/>
      <c r="AB2271" s="225"/>
      <c r="AC2271" s="225"/>
      <c r="AD2271" s="225"/>
    </row>
    <row r="2272" spans="1:38" ht="15" customHeight="1">
      <c r="A2272" s="40"/>
      <c r="B2272" s="40"/>
      <c r="C2272" s="250" t="e">
        <f ca="1">AK2270</f>
        <v>#NAME?</v>
      </c>
      <c r="D2272" s="225"/>
      <c r="E2272" s="225"/>
      <c r="F2272" s="225"/>
      <c r="G2272" s="225"/>
      <c r="H2272" s="225"/>
      <c r="I2272" s="225"/>
      <c r="J2272" s="225"/>
      <c r="K2272" s="225"/>
      <c r="L2272" s="225"/>
      <c r="M2272" s="225"/>
      <c r="N2272" s="225"/>
      <c r="O2272" s="225"/>
      <c r="P2272" s="225"/>
      <c r="Q2272" s="225"/>
      <c r="R2272" s="225"/>
      <c r="S2272" s="225"/>
      <c r="T2272" s="225"/>
      <c r="U2272" s="225"/>
      <c r="V2272" s="225"/>
      <c r="W2272" s="225"/>
      <c r="X2272" s="225"/>
      <c r="Y2272" s="225"/>
      <c r="Z2272" s="225"/>
      <c r="AA2272" s="225"/>
      <c r="AB2272" s="225"/>
      <c r="AC2272" s="225"/>
      <c r="AD2272" s="225"/>
    </row>
    <row r="2273" spans="1:38" ht="15" customHeight="1">
      <c r="A2273" s="40"/>
      <c r="B2273" s="40"/>
      <c r="C2273" s="225"/>
      <c r="D2273" s="225"/>
      <c r="E2273" s="225"/>
      <c r="F2273" s="225"/>
      <c r="G2273" s="225"/>
      <c r="H2273" s="225"/>
      <c r="I2273" s="225"/>
      <c r="J2273" s="225"/>
      <c r="K2273" s="225"/>
      <c r="L2273" s="225"/>
      <c r="M2273" s="225"/>
      <c r="N2273" s="225"/>
      <c r="O2273" s="225"/>
      <c r="P2273" s="225"/>
      <c r="Q2273" s="225"/>
      <c r="R2273" s="225"/>
      <c r="S2273" s="225"/>
      <c r="T2273" s="225"/>
      <c r="U2273" s="225"/>
      <c r="V2273" s="225"/>
      <c r="W2273" s="225"/>
      <c r="X2273" s="225"/>
      <c r="Y2273" s="225"/>
      <c r="Z2273" s="225"/>
      <c r="AA2273" s="225"/>
      <c r="AB2273" s="225"/>
      <c r="AC2273" s="225"/>
      <c r="AD2273" s="225"/>
    </row>
    <row r="2274" spans="1:38" ht="15" customHeight="1">
      <c r="A2274" s="40"/>
      <c r="B2274" s="40"/>
      <c r="C2274" s="225"/>
      <c r="D2274" s="225"/>
      <c r="E2274" s="225"/>
      <c r="F2274" s="225"/>
      <c r="G2274" s="225"/>
      <c r="H2274" s="225"/>
      <c r="I2274" s="225"/>
      <c r="J2274" s="225"/>
      <c r="K2274" s="225"/>
      <c r="L2274" s="225"/>
      <c r="M2274" s="225"/>
      <c r="N2274" s="225"/>
      <c r="O2274" s="225"/>
      <c r="P2274" s="225"/>
      <c r="Q2274" s="225"/>
      <c r="R2274" s="225"/>
      <c r="S2274" s="225"/>
      <c r="T2274" s="225"/>
      <c r="U2274" s="225"/>
      <c r="V2274" s="225"/>
      <c r="W2274" s="225"/>
      <c r="X2274" s="225"/>
      <c r="Y2274" s="225"/>
      <c r="Z2274" s="225"/>
      <c r="AA2274" s="225"/>
      <c r="AB2274" s="225"/>
      <c r="AC2274" s="225"/>
      <c r="AD2274" s="225"/>
    </row>
    <row r="2275" spans="1:38" ht="15" customHeight="1">
      <c r="A2275" s="40"/>
      <c r="B2275" s="40"/>
      <c r="C2275" s="225"/>
      <c r="D2275" s="225"/>
      <c r="E2275" s="225"/>
      <c r="F2275" s="225"/>
      <c r="G2275" s="225"/>
      <c r="H2275" s="225"/>
      <c r="I2275" s="225"/>
      <c r="J2275" s="225"/>
      <c r="K2275" s="225"/>
      <c r="L2275" s="225"/>
      <c r="M2275" s="225"/>
      <c r="N2275" s="225"/>
      <c r="O2275" s="225"/>
      <c r="P2275" s="225"/>
      <c r="Q2275" s="225"/>
      <c r="R2275" s="225"/>
      <c r="S2275" s="225"/>
      <c r="T2275" s="225"/>
      <c r="U2275" s="225"/>
      <c r="V2275" s="225"/>
      <c r="W2275" s="225"/>
      <c r="X2275" s="225"/>
      <c r="Y2275" s="225"/>
      <c r="Z2275" s="225"/>
      <c r="AA2275" s="225"/>
      <c r="AB2275" s="225"/>
      <c r="AC2275" s="225"/>
      <c r="AD2275" s="225"/>
    </row>
    <row r="2276" spans="1:38" ht="15" customHeight="1">
      <c r="A2276" s="40"/>
      <c r="B2276" s="40"/>
      <c r="C2276" s="225"/>
      <c r="D2276" s="225"/>
      <c r="E2276" s="225"/>
      <c r="F2276" s="225"/>
      <c r="G2276" s="225"/>
      <c r="H2276" s="225"/>
      <c r="I2276" s="225"/>
      <c r="J2276" s="225"/>
      <c r="K2276" s="225"/>
      <c r="L2276" s="225"/>
      <c r="M2276" s="225"/>
      <c r="N2276" s="225"/>
      <c r="O2276" s="225"/>
      <c r="P2276" s="225"/>
      <c r="Q2276" s="225"/>
      <c r="R2276" s="225"/>
      <c r="S2276" s="225"/>
      <c r="T2276" s="225"/>
      <c r="U2276" s="225"/>
      <c r="V2276" s="225"/>
      <c r="W2276" s="225"/>
      <c r="X2276" s="225"/>
      <c r="Y2276" s="225"/>
      <c r="Z2276" s="225"/>
      <c r="AA2276" s="225"/>
      <c r="AB2276" s="225"/>
      <c r="AC2276" s="225"/>
      <c r="AD2276" s="225"/>
    </row>
    <row r="2277" spans="1:38" ht="24" customHeight="1">
      <c r="A2277" s="72" t="s">
        <v>892</v>
      </c>
      <c r="B2277" s="326" t="s">
        <v>893</v>
      </c>
      <c r="C2277" s="256"/>
      <c r="D2277" s="256"/>
      <c r="E2277" s="256"/>
      <c r="F2277" s="256"/>
      <c r="G2277" s="256"/>
      <c r="H2277" s="256"/>
      <c r="I2277" s="256"/>
      <c r="J2277" s="256"/>
      <c r="K2277" s="256"/>
      <c r="L2277" s="256"/>
      <c r="M2277" s="256"/>
      <c r="N2277" s="256"/>
      <c r="O2277" s="256"/>
      <c r="P2277" s="256"/>
      <c r="Q2277" s="256"/>
      <c r="R2277" s="256"/>
      <c r="S2277" s="256"/>
      <c r="T2277" s="256"/>
      <c r="U2277" s="256"/>
      <c r="V2277" s="256"/>
      <c r="W2277" s="256"/>
      <c r="X2277" s="256"/>
      <c r="Y2277" s="256"/>
      <c r="Z2277" s="256"/>
      <c r="AA2277" s="256"/>
      <c r="AB2277" s="256"/>
      <c r="AC2277" s="256"/>
      <c r="AD2277" s="256"/>
    </row>
    <row r="2278" spans="1:38" ht="24" customHeight="1">
      <c r="A2278" s="83"/>
      <c r="B2278" s="15"/>
      <c r="C2278" s="327" t="s">
        <v>894</v>
      </c>
      <c r="D2278" s="256"/>
      <c r="E2278" s="256"/>
      <c r="F2278" s="256"/>
      <c r="G2278" s="256"/>
      <c r="H2278" s="256"/>
      <c r="I2278" s="256"/>
      <c r="J2278" s="256"/>
      <c r="K2278" s="256"/>
      <c r="L2278" s="256"/>
      <c r="M2278" s="256"/>
      <c r="N2278" s="256"/>
      <c r="O2278" s="256"/>
      <c r="P2278" s="256"/>
      <c r="Q2278" s="256"/>
      <c r="R2278" s="256"/>
      <c r="S2278" s="256"/>
      <c r="T2278" s="256"/>
      <c r="U2278" s="256"/>
      <c r="V2278" s="256"/>
      <c r="W2278" s="256"/>
      <c r="X2278" s="256"/>
      <c r="Y2278" s="256"/>
      <c r="Z2278" s="256"/>
      <c r="AA2278" s="256"/>
      <c r="AB2278" s="256"/>
      <c r="AC2278" s="256"/>
      <c r="AD2278" s="256"/>
    </row>
    <row r="2279" spans="1:38" ht="15" customHeight="1">
      <c r="A2279" s="83"/>
      <c r="B2279" s="15"/>
      <c r="C2279" s="15"/>
      <c r="D2279" s="15"/>
      <c r="E2279" s="15"/>
      <c r="F2279" s="15"/>
      <c r="G2279" s="15"/>
      <c r="H2279" s="15"/>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row>
    <row r="2280" spans="1:38" ht="24" customHeight="1">
      <c r="A2280" s="83"/>
      <c r="B2280" s="15"/>
      <c r="C2280" s="346" t="s">
        <v>895</v>
      </c>
      <c r="D2280" s="278"/>
      <c r="E2280" s="278"/>
      <c r="F2280" s="278"/>
      <c r="G2280" s="278"/>
      <c r="H2280" s="278"/>
      <c r="I2280" s="278"/>
      <c r="J2280" s="278"/>
      <c r="K2280" s="278"/>
      <c r="L2280" s="279"/>
      <c r="M2280" s="265" t="s">
        <v>896</v>
      </c>
      <c r="N2280" s="266"/>
      <c r="O2280" s="266"/>
      <c r="P2280" s="266"/>
      <c r="Q2280" s="266"/>
      <c r="R2280" s="266"/>
      <c r="S2280" s="266"/>
      <c r="T2280" s="266"/>
      <c r="U2280" s="266"/>
      <c r="V2280" s="266"/>
      <c r="W2280" s="266"/>
      <c r="X2280" s="266"/>
      <c r="Y2280" s="266"/>
      <c r="Z2280" s="266"/>
      <c r="AA2280" s="266"/>
      <c r="AB2280" s="266"/>
      <c r="AC2280" s="266"/>
      <c r="AD2280" s="267"/>
    </row>
    <row r="2281" spans="1:38" ht="15" customHeight="1">
      <c r="A2281" s="83"/>
      <c r="B2281" s="15"/>
      <c r="C2281" s="282"/>
      <c r="D2281" s="272"/>
      <c r="E2281" s="272"/>
      <c r="F2281" s="272"/>
      <c r="G2281" s="272"/>
      <c r="H2281" s="272"/>
      <c r="I2281" s="272"/>
      <c r="J2281" s="272"/>
      <c r="K2281" s="272"/>
      <c r="L2281" s="283"/>
      <c r="M2281" s="383" t="s">
        <v>201</v>
      </c>
      <c r="N2281" s="256"/>
      <c r="O2281" s="256"/>
      <c r="P2281" s="256"/>
      <c r="Q2281" s="256"/>
      <c r="R2281" s="348"/>
      <c r="S2281" s="384" t="s">
        <v>202</v>
      </c>
      <c r="T2281" s="256"/>
      <c r="U2281" s="256"/>
      <c r="V2281" s="256"/>
      <c r="W2281" s="256"/>
      <c r="X2281" s="348"/>
      <c r="Y2281" s="384" t="s">
        <v>203</v>
      </c>
      <c r="Z2281" s="256"/>
      <c r="AA2281" s="256"/>
      <c r="AB2281" s="256"/>
      <c r="AC2281" s="256"/>
      <c r="AD2281" s="348"/>
      <c r="AF2281" t="s">
        <v>204</v>
      </c>
      <c r="AG2281" t="s">
        <v>205</v>
      </c>
      <c r="AH2281" t="s">
        <v>206</v>
      </c>
      <c r="AI2281" t="s">
        <v>207</v>
      </c>
      <c r="AJ2281" t="s">
        <v>208</v>
      </c>
      <c r="AK2281" t="s">
        <v>209</v>
      </c>
      <c r="AL2281" t="s">
        <v>210</v>
      </c>
    </row>
    <row r="2282" spans="1:38" ht="15" customHeight="1">
      <c r="A2282" s="83"/>
      <c r="B2282" s="15"/>
      <c r="C2282" s="79" t="s">
        <v>131</v>
      </c>
      <c r="D2282" s="390" t="s">
        <v>897</v>
      </c>
      <c r="E2282" s="391"/>
      <c r="F2282" s="391"/>
      <c r="G2282" s="391"/>
      <c r="H2282" s="391"/>
      <c r="I2282" s="391"/>
      <c r="J2282" s="391"/>
      <c r="K2282" s="391"/>
      <c r="L2282" s="392"/>
      <c r="M2282" s="268"/>
      <c r="N2282" s="266"/>
      <c r="O2282" s="266"/>
      <c r="P2282" s="266"/>
      <c r="Q2282" s="266"/>
      <c r="R2282" s="267"/>
      <c r="S2282" s="268"/>
      <c r="T2282" s="266"/>
      <c r="U2282" s="266"/>
      <c r="V2282" s="266"/>
      <c r="W2282" s="266"/>
      <c r="X2282" s="267"/>
      <c r="Y2282" s="268"/>
      <c r="Z2282" s="266"/>
      <c r="AA2282" s="266"/>
      <c r="AB2282" s="266"/>
      <c r="AC2282" s="266"/>
      <c r="AD2282" s="267"/>
      <c r="AF2282">
        <f>IF(AND(M2282=0,OR(SUM(S2282:Y2282)&gt;0,COUNTIF(M2282:Y2282,"NS")&gt;0)),1,0)</f>
        <v>0</v>
      </c>
      <c r="AG2282">
        <f>IF(OR(AND(M2282="NS",SUM(S2282:Y2282)&gt;0),AND(M2282="NS",COUNTIF(M2282:Y2282,"NS")&lt;2)),1,0)</f>
        <v>0</v>
      </c>
      <c r="AH2282">
        <f>IF(AND(M2282="NA",OR(SUM(S2282:Y2282)&gt;0,COUNTIF(M2282:Y2282,"NS")&gt;0,COUNTIF(M2282:Y2282,"NA")&gt;1)),1,0)</f>
        <v>0</v>
      </c>
      <c r="AI2282">
        <f>IF(AND(COUNTBLANK(M2282)+COUNTBLANK(S2282)+COUNTBLANK(Y2282)&gt;0,COUNTBLANK(M2282)+COUNTBLANK(S2282)+COUNTBLANK(Y2282)&lt;3,M2282&lt;&gt;"NA"),1,0)</f>
        <v>0</v>
      </c>
      <c r="AJ2282">
        <f>IF(AND(IF(OR(SUM(S2282:Y2282)=M2282,M2282="",AND(M2282&gt;0,COUNTIF(M2282:Y2282,"NS")=2)),0,1)=1,M2282&lt;&gt;"NS",M2282&lt;&gt;"NA"),1,0)</f>
        <v>0</v>
      </c>
      <c r="AK2282">
        <f>IF(COUNTIF(M2282:Y2282,"=*")&lt;&gt;SUM(COUNTIF(M2282:Y2282,"NS"),COUNTIF(M2282:Y2282,"NA")),1,0)</f>
        <v>0</v>
      </c>
      <c r="AL2282">
        <f>IF(SUM(AF2282:AK2282)&gt;0,1,0)</f>
        <v>0</v>
      </c>
    </row>
    <row r="2283" spans="1:38" ht="15" customHeight="1">
      <c r="A2283" s="83"/>
      <c r="B2283" s="15"/>
      <c r="C2283" s="80" t="s">
        <v>132</v>
      </c>
      <c r="D2283" s="390" t="s">
        <v>898</v>
      </c>
      <c r="E2283" s="391"/>
      <c r="F2283" s="391"/>
      <c r="G2283" s="391"/>
      <c r="H2283" s="391"/>
      <c r="I2283" s="391"/>
      <c r="J2283" s="391"/>
      <c r="K2283" s="391"/>
      <c r="L2283" s="392"/>
      <c r="M2283" s="268"/>
      <c r="N2283" s="266"/>
      <c r="O2283" s="266"/>
      <c r="P2283" s="266"/>
      <c r="Q2283" s="266"/>
      <c r="R2283" s="267"/>
      <c r="S2283" s="268"/>
      <c r="T2283" s="266"/>
      <c r="U2283" s="266"/>
      <c r="V2283" s="266"/>
      <c r="W2283" s="266"/>
      <c r="X2283" s="267"/>
      <c r="Y2283" s="268"/>
      <c r="Z2283" s="266"/>
      <c r="AA2283" s="266"/>
      <c r="AB2283" s="266"/>
      <c r="AC2283" s="266"/>
      <c r="AD2283" s="267"/>
    </row>
    <row r="2284" spans="1:38" ht="15" customHeight="1">
      <c r="A2284" s="83"/>
      <c r="B2284" s="15"/>
      <c r="C2284" s="80" t="s">
        <v>133</v>
      </c>
      <c r="D2284" s="390" t="s">
        <v>899</v>
      </c>
      <c r="E2284" s="391"/>
      <c r="F2284" s="391"/>
      <c r="G2284" s="391"/>
      <c r="H2284" s="391"/>
      <c r="I2284" s="391"/>
      <c r="J2284" s="391"/>
      <c r="K2284" s="391"/>
      <c r="L2284" s="392"/>
      <c r="M2284" s="268"/>
      <c r="N2284" s="266"/>
      <c r="O2284" s="266"/>
      <c r="P2284" s="266"/>
      <c r="Q2284" s="266"/>
      <c r="R2284" s="267"/>
      <c r="S2284" s="268"/>
      <c r="T2284" s="266"/>
      <c r="U2284" s="266"/>
      <c r="V2284" s="266"/>
      <c r="W2284" s="266"/>
      <c r="X2284" s="267"/>
      <c r="Y2284" s="268"/>
      <c r="Z2284" s="266"/>
      <c r="AA2284" s="266"/>
      <c r="AB2284" s="266"/>
      <c r="AC2284" s="266"/>
      <c r="AD2284" s="267"/>
    </row>
    <row r="2285" spans="1:38" ht="15" customHeight="1">
      <c r="A2285" s="83"/>
      <c r="B2285" s="15"/>
      <c r="C2285" s="79" t="s">
        <v>134</v>
      </c>
      <c r="D2285" s="390" t="s">
        <v>900</v>
      </c>
      <c r="E2285" s="391"/>
      <c r="F2285" s="391"/>
      <c r="G2285" s="391"/>
      <c r="H2285" s="391"/>
      <c r="I2285" s="391"/>
      <c r="J2285" s="391"/>
      <c r="K2285" s="391"/>
      <c r="L2285" s="392"/>
      <c r="M2285" s="268"/>
      <c r="N2285" s="266"/>
      <c r="O2285" s="266"/>
      <c r="P2285" s="266"/>
      <c r="Q2285" s="266"/>
      <c r="R2285" s="267"/>
      <c r="S2285" s="268"/>
      <c r="T2285" s="266"/>
      <c r="U2285" s="266"/>
      <c r="V2285" s="266"/>
      <c r="W2285" s="266"/>
      <c r="X2285" s="267"/>
      <c r="Y2285" s="268"/>
      <c r="Z2285" s="266"/>
      <c r="AA2285" s="266"/>
      <c r="AB2285" s="266"/>
      <c r="AC2285" s="266"/>
      <c r="AD2285" s="267"/>
    </row>
    <row r="2286" spans="1:38" ht="15" customHeight="1">
      <c r="A2286" s="83"/>
      <c r="B2286" s="15"/>
      <c r="C2286" s="80" t="s">
        <v>135</v>
      </c>
      <c r="D2286" s="390" t="s">
        <v>901</v>
      </c>
      <c r="E2286" s="391"/>
      <c r="F2286" s="391"/>
      <c r="G2286" s="391"/>
      <c r="H2286" s="391"/>
      <c r="I2286" s="391"/>
      <c r="J2286" s="391"/>
      <c r="K2286" s="391"/>
      <c r="L2286" s="392"/>
      <c r="M2286" s="268"/>
      <c r="N2286" s="266"/>
      <c r="O2286" s="266"/>
      <c r="P2286" s="266"/>
      <c r="Q2286" s="266"/>
      <c r="R2286" s="267"/>
      <c r="S2286" s="268"/>
      <c r="T2286" s="266"/>
      <c r="U2286" s="266"/>
      <c r="V2286" s="266"/>
      <c r="W2286" s="266"/>
      <c r="X2286" s="267"/>
      <c r="Y2286" s="268"/>
      <c r="Z2286" s="266"/>
      <c r="AA2286" s="266"/>
      <c r="AB2286" s="266"/>
      <c r="AC2286" s="266"/>
      <c r="AD2286" s="267"/>
    </row>
    <row r="2287" spans="1:38" ht="15" customHeight="1">
      <c r="A2287" s="83"/>
      <c r="B2287" s="15"/>
      <c r="C2287" s="80" t="s">
        <v>136</v>
      </c>
      <c r="D2287" s="390" t="s">
        <v>902</v>
      </c>
      <c r="E2287" s="391"/>
      <c r="F2287" s="391"/>
      <c r="G2287" s="391"/>
      <c r="H2287" s="391"/>
      <c r="I2287" s="391"/>
      <c r="J2287" s="391"/>
      <c r="K2287" s="391"/>
      <c r="L2287" s="392"/>
      <c r="M2287" s="268"/>
      <c r="N2287" s="266"/>
      <c r="O2287" s="266"/>
      <c r="P2287" s="266"/>
      <c r="Q2287" s="266"/>
      <c r="R2287" s="267"/>
      <c r="S2287" s="268"/>
      <c r="T2287" s="266"/>
      <c r="U2287" s="266"/>
      <c r="V2287" s="266"/>
      <c r="W2287" s="266"/>
      <c r="X2287" s="267"/>
      <c r="Y2287" s="268"/>
      <c r="Z2287" s="266"/>
      <c r="AA2287" s="266"/>
      <c r="AB2287" s="266"/>
      <c r="AC2287" s="266"/>
      <c r="AD2287" s="267"/>
    </row>
    <row r="2288" spans="1:38" ht="15" customHeight="1">
      <c r="A2288" s="83"/>
      <c r="B2288" s="15"/>
      <c r="C2288" s="79" t="s">
        <v>137</v>
      </c>
      <c r="D2288" s="390" t="s">
        <v>903</v>
      </c>
      <c r="E2288" s="391"/>
      <c r="F2288" s="391"/>
      <c r="G2288" s="391"/>
      <c r="H2288" s="391"/>
      <c r="I2288" s="391"/>
      <c r="J2288" s="391"/>
      <c r="K2288" s="391"/>
      <c r="L2288" s="392"/>
      <c r="M2288" s="268"/>
      <c r="N2288" s="266"/>
      <c r="O2288" s="266"/>
      <c r="P2288" s="266"/>
      <c r="Q2288" s="266"/>
      <c r="R2288" s="267"/>
      <c r="S2288" s="268"/>
      <c r="T2288" s="266"/>
      <c r="U2288" s="266"/>
      <c r="V2288" s="266"/>
      <c r="W2288" s="266"/>
      <c r="X2288" s="267"/>
      <c r="Y2288" s="268"/>
      <c r="Z2288" s="266"/>
      <c r="AA2288" s="266"/>
      <c r="AB2288" s="266"/>
      <c r="AC2288" s="266"/>
      <c r="AD2288" s="267"/>
    </row>
    <row r="2289" spans="1:37" ht="15" customHeight="1">
      <c r="A2289" s="83"/>
      <c r="B2289" s="15"/>
      <c r="C2289" s="80" t="s">
        <v>138</v>
      </c>
      <c r="D2289" s="390" t="s">
        <v>904</v>
      </c>
      <c r="E2289" s="391"/>
      <c r="F2289" s="391"/>
      <c r="G2289" s="391"/>
      <c r="H2289" s="391"/>
      <c r="I2289" s="391"/>
      <c r="J2289" s="391"/>
      <c r="K2289" s="391"/>
      <c r="L2289" s="392"/>
      <c r="M2289" s="268"/>
      <c r="N2289" s="266"/>
      <c r="O2289" s="266"/>
      <c r="P2289" s="266"/>
      <c r="Q2289" s="266"/>
      <c r="R2289" s="267"/>
      <c r="S2289" s="268"/>
      <c r="T2289" s="266"/>
      <c r="U2289" s="266"/>
      <c r="V2289" s="266"/>
      <c r="W2289" s="266"/>
      <c r="X2289" s="267"/>
      <c r="Y2289" s="268"/>
      <c r="Z2289" s="266"/>
      <c r="AA2289" s="266"/>
      <c r="AB2289" s="266"/>
      <c r="AC2289" s="266"/>
      <c r="AD2289" s="267"/>
    </row>
    <row r="2290" spans="1:37" ht="15" customHeight="1">
      <c r="A2290" s="83"/>
      <c r="B2290" s="15"/>
      <c r="C2290" s="79" t="s">
        <v>139</v>
      </c>
      <c r="D2290" s="390" t="s">
        <v>905</v>
      </c>
      <c r="E2290" s="391"/>
      <c r="F2290" s="391"/>
      <c r="G2290" s="391"/>
      <c r="H2290" s="391"/>
      <c r="I2290" s="391"/>
      <c r="J2290" s="391"/>
      <c r="K2290" s="391"/>
      <c r="L2290" s="392"/>
      <c r="M2290" s="268"/>
      <c r="N2290" s="266"/>
      <c r="O2290" s="266"/>
      <c r="P2290" s="266"/>
      <c r="Q2290" s="266"/>
      <c r="R2290" s="267"/>
      <c r="S2290" s="268"/>
      <c r="T2290" s="266"/>
      <c r="U2290" s="266"/>
      <c r="V2290" s="266"/>
      <c r="W2290" s="266"/>
      <c r="X2290" s="267"/>
      <c r="Y2290" s="268"/>
      <c r="Z2290" s="266"/>
      <c r="AA2290" s="266"/>
      <c r="AB2290" s="266"/>
      <c r="AC2290" s="266"/>
      <c r="AD2290" s="267"/>
    </row>
    <row r="2291" spans="1:37" ht="15" customHeight="1">
      <c r="A2291" s="83"/>
      <c r="B2291" s="15"/>
      <c r="C2291" s="80" t="s">
        <v>140</v>
      </c>
      <c r="D2291" s="390" t="s">
        <v>906</v>
      </c>
      <c r="E2291" s="391"/>
      <c r="F2291" s="391"/>
      <c r="G2291" s="391"/>
      <c r="H2291" s="391"/>
      <c r="I2291" s="391"/>
      <c r="J2291" s="391"/>
      <c r="K2291" s="391"/>
      <c r="L2291" s="392"/>
      <c r="M2291" s="268"/>
      <c r="N2291" s="266"/>
      <c r="O2291" s="266"/>
      <c r="P2291" s="266"/>
      <c r="Q2291" s="266"/>
      <c r="R2291" s="267"/>
      <c r="S2291" s="268"/>
      <c r="T2291" s="266"/>
      <c r="U2291" s="266"/>
      <c r="V2291" s="266"/>
      <c r="W2291" s="266"/>
      <c r="X2291" s="267"/>
      <c r="Y2291" s="268"/>
      <c r="Z2291" s="266"/>
      <c r="AA2291" s="266"/>
      <c r="AB2291" s="266"/>
      <c r="AC2291" s="266"/>
      <c r="AD2291" s="267"/>
    </row>
    <row r="2292" spans="1:37" ht="15" customHeight="1">
      <c r="A2292" s="83"/>
      <c r="B2292" s="15"/>
      <c r="C2292" s="80" t="s">
        <v>141</v>
      </c>
      <c r="D2292" s="390" t="s">
        <v>907</v>
      </c>
      <c r="E2292" s="391"/>
      <c r="F2292" s="391"/>
      <c r="G2292" s="391"/>
      <c r="H2292" s="391"/>
      <c r="I2292" s="391"/>
      <c r="J2292" s="391"/>
      <c r="K2292" s="391"/>
      <c r="L2292" s="392"/>
      <c r="M2292" s="268"/>
      <c r="N2292" s="266"/>
      <c r="O2292" s="266"/>
      <c r="P2292" s="266"/>
      <c r="Q2292" s="266"/>
      <c r="R2292" s="267"/>
      <c r="S2292" s="268"/>
      <c r="T2292" s="266"/>
      <c r="U2292" s="266"/>
      <c r="V2292" s="266"/>
      <c r="W2292" s="266"/>
      <c r="X2292" s="267"/>
      <c r="Y2292" s="268"/>
      <c r="Z2292" s="266"/>
      <c r="AA2292" s="266"/>
      <c r="AB2292" s="266"/>
      <c r="AC2292" s="266"/>
      <c r="AD2292" s="267"/>
    </row>
    <row r="2293" spans="1:37" ht="15" customHeight="1">
      <c r="A2293" s="83"/>
      <c r="B2293" s="15"/>
      <c r="C2293" s="79" t="s">
        <v>142</v>
      </c>
      <c r="D2293" s="390" t="s">
        <v>908</v>
      </c>
      <c r="E2293" s="391"/>
      <c r="F2293" s="391"/>
      <c r="G2293" s="391"/>
      <c r="H2293" s="391"/>
      <c r="I2293" s="391"/>
      <c r="J2293" s="391"/>
      <c r="K2293" s="391"/>
      <c r="L2293" s="392"/>
      <c r="M2293" s="268"/>
      <c r="N2293" s="266"/>
      <c r="O2293" s="266"/>
      <c r="P2293" s="266"/>
      <c r="Q2293" s="266"/>
      <c r="R2293" s="267"/>
      <c r="S2293" s="268"/>
      <c r="T2293" s="266"/>
      <c r="U2293" s="266"/>
      <c r="V2293" s="266"/>
      <c r="W2293" s="266"/>
      <c r="X2293" s="267"/>
      <c r="Y2293" s="268"/>
      <c r="Z2293" s="266"/>
      <c r="AA2293" s="266"/>
      <c r="AB2293" s="266"/>
      <c r="AC2293" s="266"/>
      <c r="AD2293" s="267"/>
    </row>
    <row r="2294" spans="1:37" ht="15" customHeight="1">
      <c r="A2294" s="83"/>
      <c r="B2294" s="15"/>
      <c r="C2294" s="80" t="s">
        <v>143</v>
      </c>
      <c r="D2294" s="390" t="s">
        <v>909</v>
      </c>
      <c r="E2294" s="391"/>
      <c r="F2294" s="391"/>
      <c r="G2294" s="391"/>
      <c r="H2294" s="391"/>
      <c r="I2294" s="391"/>
      <c r="J2294" s="391"/>
      <c r="K2294" s="391"/>
      <c r="L2294" s="392"/>
      <c r="M2294" s="268"/>
      <c r="N2294" s="266"/>
      <c r="O2294" s="266"/>
      <c r="P2294" s="266"/>
      <c r="Q2294" s="266"/>
      <c r="R2294" s="267"/>
      <c r="S2294" s="268"/>
      <c r="T2294" s="266"/>
      <c r="U2294" s="266"/>
      <c r="V2294" s="266"/>
      <c r="W2294" s="266"/>
      <c r="X2294" s="267"/>
      <c r="Y2294" s="268"/>
      <c r="Z2294" s="266"/>
      <c r="AA2294" s="266"/>
      <c r="AB2294" s="266"/>
      <c r="AC2294" s="266"/>
      <c r="AD2294" s="267"/>
    </row>
    <row r="2295" spans="1:37" ht="15" customHeight="1">
      <c r="A2295" s="83"/>
      <c r="B2295" s="15"/>
      <c r="C2295" s="80" t="s">
        <v>144</v>
      </c>
      <c r="D2295" s="390" t="s">
        <v>910</v>
      </c>
      <c r="E2295" s="391"/>
      <c r="F2295" s="391"/>
      <c r="G2295" s="391"/>
      <c r="H2295" s="391"/>
      <c r="I2295" s="391"/>
      <c r="J2295" s="391"/>
      <c r="K2295" s="391"/>
      <c r="L2295" s="392"/>
      <c r="M2295" s="268"/>
      <c r="N2295" s="266"/>
      <c r="O2295" s="266"/>
      <c r="P2295" s="266"/>
      <c r="Q2295" s="266"/>
      <c r="R2295" s="267"/>
      <c r="S2295" s="268"/>
      <c r="T2295" s="266"/>
      <c r="U2295" s="266"/>
      <c r="V2295" s="266"/>
      <c r="W2295" s="266"/>
      <c r="X2295" s="267"/>
      <c r="Y2295" s="268"/>
      <c r="Z2295" s="266"/>
      <c r="AA2295" s="266"/>
      <c r="AB2295" s="266"/>
      <c r="AC2295" s="266"/>
      <c r="AD2295" s="267"/>
    </row>
    <row r="2296" spans="1:37" ht="15" customHeight="1">
      <c r="A2296" s="83"/>
      <c r="B2296" s="15"/>
      <c r="C2296" s="79" t="s">
        <v>145</v>
      </c>
      <c r="D2296" s="390" t="s">
        <v>911</v>
      </c>
      <c r="E2296" s="391"/>
      <c r="F2296" s="391"/>
      <c r="G2296" s="391"/>
      <c r="H2296" s="391"/>
      <c r="I2296" s="391"/>
      <c r="J2296" s="391"/>
      <c r="K2296" s="391"/>
      <c r="L2296" s="392"/>
      <c r="M2296" s="268"/>
      <c r="N2296" s="266"/>
      <c r="O2296" s="266"/>
      <c r="P2296" s="266"/>
      <c r="Q2296" s="266"/>
      <c r="R2296" s="267"/>
      <c r="S2296" s="268"/>
      <c r="T2296" s="266"/>
      <c r="U2296" s="266"/>
      <c r="V2296" s="266"/>
      <c r="W2296" s="266"/>
      <c r="X2296" s="267"/>
      <c r="Y2296" s="268"/>
      <c r="Z2296" s="266"/>
      <c r="AA2296" s="266"/>
      <c r="AB2296" s="266"/>
      <c r="AC2296" s="266"/>
      <c r="AD2296" s="267"/>
    </row>
    <row r="2297" spans="1:37" ht="15" customHeight="1">
      <c r="A2297" s="83"/>
      <c r="B2297" s="15"/>
      <c r="C2297" s="79" t="s">
        <v>146</v>
      </c>
      <c r="D2297" s="390" t="s">
        <v>912</v>
      </c>
      <c r="E2297" s="391"/>
      <c r="F2297" s="391"/>
      <c r="G2297" s="391"/>
      <c r="H2297" s="391"/>
      <c r="I2297" s="391"/>
      <c r="J2297" s="391"/>
      <c r="K2297" s="391"/>
      <c r="L2297" s="392"/>
      <c r="M2297" s="268"/>
      <c r="N2297" s="266"/>
      <c r="O2297" s="266"/>
      <c r="P2297" s="266"/>
      <c r="Q2297" s="266"/>
      <c r="R2297" s="267"/>
      <c r="S2297" s="268"/>
      <c r="T2297" s="266"/>
      <c r="U2297" s="266"/>
      <c r="V2297" s="266"/>
      <c r="W2297" s="266"/>
      <c r="X2297" s="267"/>
      <c r="Y2297" s="268"/>
      <c r="Z2297" s="266"/>
      <c r="AA2297" s="266"/>
      <c r="AB2297" s="266"/>
      <c r="AC2297" s="266"/>
      <c r="AD2297" s="267"/>
    </row>
    <row r="2298" spans="1:37" ht="15" customHeight="1">
      <c r="A2298" s="83"/>
      <c r="B2298" s="15"/>
      <c r="C2298" s="79" t="s">
        <v>147</v>
      </c>
      <c r="D2298" s="390" t="s">
        <v>262</v>
      </c>
      <c r="E2298" s="391"/>
      <c r="F2298" s="391"/>
      <c r="G2298" s="391"/>
      <c r="H2298" s="391"/>
      <c r="I2298" s="391"/>
      <c r="J2298" s="391"/>
      <c r="K2298" s="391"/>
      <c r="L2298" s="392"/>
      <c r="M2298" s="268"/>
      <c r="N2298" s="266"/>
      <c r="O2298" s="266"/>
      <c r="P2298" s="266"/>
      <c r="Q2298" s="266"/>
      <c r="R2298" s="267"/>
      <c r="S2298" s="268"/>
      <c r="T2298" s="266"/>
      <c r="U2298" s="266"/>
      <c r="V2298" s="266"/>
      <c r="W2298" s="266"/>
      <c r="X2298" s="267"/>
      <c r="Y2298" s="268"/>
      <c r="Z2298" s="266"/>
      <c r="AA2298" s="266"/>
      <c r="AB2298" s="266"/>
      <c r="AC2298" s="266"/>
      <c r="AD2298" s="267"/>
    </row>
    <row r="2299" spans="1:37" ht="15" customHeight="1">
      <c r="A2299" s="83"/>
      <c r="B2299" s="15"/>
      <c r="C2299" s="15"/>
      <c r="D2299" s="15"/>
      <c r="E2299" s="15"/>
      <c r="F2299" s="15"/>
      <c r="G2299" s="15"/>
      <c r="H2299" s="15"/>
      <c r="I2299" s="15"/>
      <c r="J2299" s="15"/>
      <c r="K2299" s="15"/>
      <c r="L2299" s="81" t="s">
        <v>211</v>
      </c>
      <c r="M2299" s="268">
        <f>IF(AND(SUM(M2282:M2298)=0,COUNTIF(M2282:M2298,"NS")&gt;0),"NS",IF(AND(SUM(M2282:M2298)=0, COUNTIF(M2282:M2298,"NA")&gt;0),"NA",SUM(M2282:M2298)))</f>
        <v>0</v>
      </c>
      <c r="N2299" s="266"/>
      <c r="O2299" s="266"/>
      <c r="P2299" s="266"/>
      <c r="Q2299" s="266"/>
      <c r="R2299" s="267"/>
      <c r="S2299" s="268">
        <f>IF(AND(SUM(S2282:S2298)=0,COUNTIF(S2282:S2298,"NS")&gt;0),"NS",IF(AND(SUM(S2282:S2298)=0, COUNTIF(S2282:S2298,"NA")&gt;0),"NA",SUM(S2282:S2298)))</f>
        <v>0</v>
      </c>
      <c r="T2299" s="266"/>
      <c r="U2299" s="266"/>
      <c r="V2299" s="266"/>
      <c r="W2299" s="266"/>
      <c r="X2299" s="267"/>
      <c r="Y2299" s="268">
        <f>IF(AND(SUM(Y2282:Y2298)=0,COUNTIF(Y2282:Y2298,"NS")&gt;0),"NS",IF(AND(SUM(Y2282:Y2298)=0, COUNTIF(Y2282:Y2298,"NA")&gt;0),"NA",SUM(Y2282:Y2298)))</f>
        <v>0</v>
      </c>
      <c r="Z2299" s="266"/>
      <c r="AA2299" s="266"/>
      <c r="AB2299" s="266"/>
      <c r="AC2299" s="266"/>
      <c r="AD2299" s="267"/>
    </row>
    <row r="2300" spans="1:37" ht="15" customHeight="1">
      <c r="A2300" s="83"/>
      <c r="B2300" s="15"/>
      <c r="C2300" s="15"/>
      <c r="D2300" s="15"/>
      <c r="E2300" s="15"/>
      <c r="F2300" s="15"/>
      <c r="G2300" s="15"/>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F2300">
        <f>IF(SUM(AF2282:AF2299)&gt;0,1,0)</f>
        <v>0</v>
      </c>
      <c r="AG2300">
        <f>IF(SUM(AG2282:AG2299)&gt;0,2,0)</f>
        <v>0</v>
      </c>
      <c r="AH2300">
        <f>IF(SUM(AH2282:AH2299)&gt;0,4,0)</f>
        <v>0</v>
      </c>
      <c r="AI2300">
        <f>IF(SUM(AI2282:AI2299)&gt;0,4,0)</f>
        <v>0</v>
      </c>
      <c r="AJ2300">
        <f>IF(SUM(AJ2282:AJ2299)&gt;0,5,0)</f>
        <v>0</v>
      </c>
      <c r="AK2300">
        <f>IF(SUM(AK2282:AK2299)&gt;0,6,0)</f>
        <v>0</v>
      </c>
    </row>
    <row r="2301" spans="1:37" ht="24" customHeight="1">
      <c r="A2301" s="83"/>
      <c r="B2301" s="15"/>
      <c r="C2301" s="321" t="s">
        <v>187</v>
      </c>
      <c r="D2301" s="256"/>
      <c r="E2301" s="256"/>
      <c r="F2301" s="256"/>
      <c r="G2301" s="256"/>
      <c r="H2301" s="256"/>
      <c r="I2301" s="256"/>
      <c r="J2301" s="256"/>
      <c r="K2301" s="256"/>
      <c r="L2301" s="256"/>
      <c r="M2301" s="256"/>
      <c r="N2301" s="256"/>
      <c r="O2301" s="256"/>
      <c r="P2301" s="256"/>
      <c r="Q2301" s="256"/>
      <c r="R2301" s="256"/>
      <c r="S2301" s="256"/>
      <c r="T2301" s="256"/>
      <c r="U2301" s="256"/>
      <c r="V2301" s="256"/>
      <c r="W2301" s="256"/>
      <c r="X2301" s="256"/>
      <c r="Y2301" s="256"/>
      <c r="Z2301" s="256"/>
      <c r="AA2301" s="256"/>
      <c r="AB2301" s="256"/>
      <c r="AC2301" s="256"/>
      <c r="AD2301" s="256"/>
      <c r="AH2301">
        <f>SUM(AF2300:AH2300)</f>
        <v>0</v>
      </c>
      <c r="AK2301">
        <f>SUM(AI2300:AK2300)</f>
        <v>0</v>
      </c>
    </row>
    <row r="2302" spans="1:37" ht="60" customHeight="1">
      <c r="A2302" s="83"/>
      <c r="B2302" s="15"/>
      <c r="C2302" s="389"/>
      <c r="D2302" s="323"/>
      <c r="E2302" s="323"/>
      <c r="F2302" s="323"/>
      <c r="G2302" s="323"/>
      <c r="H2302" s="323"/>
      <c r="I2302" s="323"/>
      <c r="J2302" s="323"/>
      <c r="K2302" s="323"/>
      <c r="L2302" s="323"/>
      <c r="M2302" s="323"/>
      <c r="N2302" s="323"/>
      <c r="O2302" s="323"/>
      <c r="P2302" s="323"/>
      <c r="Q2302" s="323"/>
      <c r="R2302" s="323"/>
      <c r="S2302" s="323"/>
      <c r="T2302" s="323"/>
      <c r="U2302" s="323"/>
      <c r="V2302" s="323"/>
      <c r="W2302" s="323"/>
      <c r="X2302" s="323"/>
      <c r="Y2302" s="323"/>
      <c r="Z2302" s="323"/>
      <c r="AA2302" s="323"/>
      <c r="AB2302" s="323"/>
      <c r="AC2302" s="323"/>
      <c r="AD2302" s="324"/>
      <c r="AH2302" t="e">
        <f ca="1">CAMBIAR(AH2301,0,"",1,"El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02" t="e">
        <f ca="1">CAMBIAR(AK2301,0,"",4,"Hay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03" spans="1:37" ht="15" customHeight="1">
      <c r="A2303" s="83"/>
      <c r="B2303" s="15"/>
      <c r="C2303" s="246" t="e">
        <f ca="1">AH2302</f>
        <v>#NAME?</v>
      </c>
      <c r="D2303" s="15"/>
      <c r="E2303" s="15"/>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row>
    <row r="2304" spans="1:37" ht="15" customHeight="1">
      <c r="A2304" s="83"/>
      <c r="B2304" s="15"/>
      <c r="C2304" s="246" t="e">
        <f ca="1">AK2302</f>
        <v>#NAME?</v>
      </c>
      <c r="D2304" s="15"/>
      <c r="E2304" s="15"/>
      <c r="F2304" s="15"/>
      <c r="G2304" s="15"/>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row>
    <row r="2305" spans="1:38" ht="15" customHeight="1">
      <c r="A2305" s="83"/>
      <c r="B2305" s="15"/>
      <c r="C2305" s="15"/>
      <c r="D2305" s="15"/>
      <c r="E2305" s="15"/>
      <c r="F2305" s="15"/>
      <c r="G2305" s="15"/>
      <c r="H2305" s="15"/>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row>
    <row r="2306" spans="1:38" ht="15" customHeight="1">
      <c r="A2306" s="83"/>
      <c r="B2306" s="15"/>
      <c r="C2306" s="15"/>
      <c r="D2306" s="15"/>
      <c r="E2306" s="15"/>
      <c r="F2306" s="15"/>
      <c r="G2306" s="15"/>
      <c r="H2306" s="15"/>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row>
    <row r="2307" spans="1:38" ht="15" customHeight="1">
      <c r="A2307" s="83"/>
      <c r="B2307" s="15"/>
      <c r="C2307" s="15"/>
      <c r="D2307" s="15"/>
      <c r="E2307" s="15"/>
      <c r="F2307" s="15"/>
      <c r="G2307" s="15"/>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row>
    <row r="2308" spans="1:38" ht="15" customHeight="1">
      <c r="A2308" s="83"/>
      <c r="B2308" s="15"/>
      <c r="C2308" s="15"/>
      <c r="D2308" s="15"/>
      <c r="E2308" s="15"/>
      <c r="F2308" s="15"/>
      <c r="G2308" s="15"/>
      <c r="H2308" s="15"/>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row>
    <row r="2309" spans="1:38" ht="24" customHeight="1">
      <c r="A2309" s="72" t="s">
        <v>913</v>
      </c>
      <c r="B2309" s="326" t="s">
        <v>914</v>
      </c>
      <c r="C2309" s="256"/>
      <c r="D2309" s="256"/>
      <c r="E2309" s="256"/>
      <c r="F2309" s="256"/>
      <c r="G2309" s="256"/>
      <c r="H2309" s="256"/>
      <c r="I2309" s="256"/>
      <c r="J2309" s="256"/>
      <c r="K2309" s="256"/>
      <c r="L2309" s="256"/>
      <c r="M2309" s="256"/>
      <c r="N2309" s="256"/>
      <c r="O2309" s="256"/>
      <c r="P2309" s="256"/>
      <c r="Q2309" s="256"/>
      <c r="R2309" s="256"/>
      <c r="S2309" s="256"/>
      <c r="T2309" s="256"/>
      <c r="U2309" s="256"/>
      <c r="V2309" s="256"/>
      <c r="W2309" s="256"/>
      <c r="X2309" s="256"/>
      <c r="Y2309" s="256"/>
      <c r="Z2309" s="256"/>
      <c r="AA2309" s="256"/>
      <c r="AB2309" s="256"/>
      <c r="AC2309" s="256"/>
      <c r="AD2309" s="256"/>
    </row>
    <row r="2310" spans="1:38" ht="15" customHeight="1">
      <c r="A2310" s="83"/>
      <c r="B2310" s="15"/>
      <c r="C2310" s="327" t="s">
        <v>915</v>
      </c>
      <c r="D2310" s="256"/>
      <c r="E2310" s="256"/>
      <c r="F2310" s="256"/>
      <c r="G2310" s="256"/>
      <c r="H2310" s="256"/>
      <c r="I2310" s="256"/>
      <c r="J2310" s="256"/>
      <c r="K2310" s="256"/>
      <c r="L2310" s="256"/>
      <c r="M2310" s="256"/>
      <c r="N2310" s="256"/>
      <c r="O2310" s="256"/>
      <c r="P2310" s="256"/>
      <c r="Q2310" s="256"/>
      <c r="R2310" s="256"/>
      <c r="S2310" s="256"/>
      <c r="T2310" s="256"/>
      <c r="U2310" s="256"/>
      <c r="V2310" s="256"/>
      <c r="W2310" s="256"/>
      <c r="X2310" s="256"/>
      <c r="Y2310" s="256"/>
      <c r="Z2310" s="256"/>
      <c r="AA2310" s="256"/>
      <c r="AB2310" s="256"/>
      <c r="AC2310" s="256"/>
      <c r="AD2310" s="256"/>
    </row>
    <row r="2311" spans="1:38" ht="15" customHeight="1">
      <c r="A2311" s="83"/>
      <c r="B2311" s="15"/>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row>
    <row r="2312" spans="1:38" ht="24" customHeight="1">
      <c r="A2312" s="40"/>
      <c r="B2312" s="40"/>
      <c r="C2312" s="346" t="s">
        <v>252</v>
      </c>
      <c r="D2312" s="278"/>
      <c r="E2312" s="278"/>
      <c r="F2312" s="278"/>
      <c r="G2312" s="278"/>
      <c r="H2312" s="278"/>
      <c r="I2312" s="278"/>
      <c r="J2312" s="278"/>
      <c r="K2312" s="278"/>
      <c r="L2312" s="279"/>
      <c r="M2312" s="265" t="s">
        <v>871</v>
      </c>
      <c r="N2312" s="266"/>
      <c r="O2312" s="266"/>
      <c r="P2312" s="266"/>
      <c r="Q2312" s="266"/>
      <c r="R2312" s="266"/>
      <c r="S2312" s="266"/>
      <c r="T2312" s="266"/>
      <c r="U2312" s="266"/>
      <c r="V2312" s="266"/>
      <c r="W2312" s="266"/>
      <c r="X2312" s="266"/>
      <c r="Y2312" s="266"/>
      <c r="Z2312" s="266"/>
      <c r="AA2312" s="266"/>
      <c r="AB2312" s="266"/>
      <c r="AC2312" s="266"/>
      <c r="AD2312" s="267"/>
    </row>
    <row r="2313" spans="1:38" ht="15" customHeight="1">
      <c r="A2313" s="40"/>
      <c r="B2313" s="40"/>
      <c r="C2313" s="282"/>
      <c r="D2313" s="272"/>
      <c r="E2313" s="272"/>
      <c r="F2313" s="272"/>
      <c r="G2313" s="272"/>
      <c r="H2313" s="272"/>
      <c r="I2313" s="272"/>
      <c r="J2313" s="272"/>
      <c r="K2313" s="272"/>
      <c r="L2313" s="283"/>
      <c r="M2313" s="383" t="s">
        <v>201</v>
      </c>
      <c r="N2313" s="256"/>
      <c r="O2313" s="256"/>
      <c r="P2313" s="256"/>
      <c r="Q2313" s="256"/>
      <c r="R2313" s="348"/>
      <c r="S2313" s="384" t="s">
        <v>202</v>
      </c>
      <c r="T2313" s="256"/>
      <c r="U2313" s="256"/>
      <c r="V2313" s="256"/>
      <c r="W2313" s="256"/>
      <c r="X2313" s="348"/>
      <c r="Y2313" s="384" t="s">
        <v>203</v>
      </c>
      <c r="Z2313" s="256"/>
      <c r="AA2313" s="256"/>
      <c r="AB2313" s="256"/>
      <c r="AC2313" s="256"/>
      <c r="AD2313" s="348"/>
      <c r="AF2313" t="s">
        <v>204</v>
      </c>
      <c r="AG2313" t="s">
        <v>205</v>
      </c>
      <c r="AH2313" t="s">
        <v>206</v>
      </c>
      <c r="AI2313" t="s">
        <v>207</v>
      </c>
      <c r="AJ2313" t="s">
        <v>208</v>
      </c>
      <c r="AK2313" t="s">
        <v>209</v>
      </c>
      <c r="AL2313" t="s">
        <v>210</v>
      </c>
    </row>
    <row r="2314" spans="1:38" ht="15" customHeight="1">
      <c r="A2314" s="40"/>
      <c r="B2314" s="40"/>
      <c r="C2314" s="79" t="s">
        <v>131</v>
      </c>
      <c r="D2314" s="320" t="s">
        <v>253</v>
      </c>
      <c r="E2314" s="266"/>
      <c r="F2314" s="266"/>
      <c r="G2314" s="266"/>
      <c r="H2314" s="266"/>
      <c r="I2314" s="266"/>
      <c r="J2314" s="266"/>
      <c r="K2314" s="266"/>
      <c r="L2314" s="267"/>
      <c r="M2314" s="268"/>
      <c r="N2314" s="266"/>
      <c r="O2314" s="266"/>
      <c r="P2314" s="266"/>
      <c r="Q2314" s="266"/>
      <c r="R2314" s="267"/>
      <c r="S2314" s="268"/>
      <c r="T2314" s="266"/>
      <c r="U2314" s="266"/>
      <c r="V2314" s="266"/>
      <c r="W2314" s="266"/>
      <c r="X2314" s="267"/>
      <c r="Y2314" s="268"/>
      <c r="Z2314" s="266"/>
      <c r="AA2314" s="266"/>
      <c r="AB2314" s="266"/>
      <c r="AC2314" s="266"/>
      <c r="AD2314" s="267"/>
      <c r="AF2314">
        <f>IF(AND(M2314=0,OR(SUM(S2314:Y2314)&gt;0,COUNTIF(M2314:Y2314,"NS")&gt;0)),1,0)</f>
        <v>0</v>
      </c>
      <c r="AG2314">
        <f>IF(OR(AND(M2314="NS",SUM(S2314:Y2314)&gt;0),AND(M2314="NS",COUNTIF(M2314:Y2314,"NS")&lt;2)),1,0)</f>
        <v>0</v>
      </c>
      <c r="AH2314">
        <f>IF(AND(M2314="NA",OR(SUM(S2314:Y2314)&gt;0,COUNTIF(M2314:Y2314,"NS")&gt;0,COUNTIF(M2314:Y2314,"NA")&gt;1)),1,0)</f>
        <v>0</v>
      </c>
      <c r="AI2314">
        <f>IF(AND(COUNTBLANK(M2314)+COUNTBLANK(S2314)+COUNTBLANK(Y2314)&gt;0,COUNTBLANK(M2314)+COUNTBLANK(S2314)+COUNTBLANK(Y2314)&lt;3,M2314&lt;&gt;"NA"),1,0)</f>
        <v>0</v>
      </c>
      <c r="AJ2314">
        <f>IF(AND(IF(OR(SUM(S2314:Y2314)=M2314,M2314="",AND(M2314&gt;0,COUNTIF(M2314:Y2314,"NS")=2)),0,1)=1,M2314&lt;&gt;"NS",M2314&lt;&gt;"NA"),1,0)</f>
        <v>0</v>
      </c>
      <c r="AK2314">
        <f>IF(COUNTIF(M2314:Y2314,"=*")&lt;&gt;SUM(COUNTIF(M2314:Y2314,"NS"),COUNTIF(M2314:Y2314,"NA")),1,0)</f>
        <v>0</v>
      </c>
      <c r="AL2314">
        <f>IF(SUM(AF2314:AK2314)&gt;0,1,0)</f>
        <v>0</v>
      </c>
    </row>
    <row r="2315" spans="1:38" ht="15" customHeight="1">
      <c r="A2315" s="40"/>
      <c r="B2315" s="40"/>
      <c r="C2315" s="80" t="s">
        <v>132</v>
      </c>
      <c r="D2315" s="320" t="s">
        <v>254</v>
      </c>
      <c r="E2315" s="266"/>
      <c r="F2315" s="266"/>
      <c r="G2315" s="266"/>
      <c r="H2315" s="266"/>
      <c r="I2315" s="266"/>
      <c r="J2315" s="266"/>
      <c r="K2315" s="266"/>
      <c r="L2315" s="267"/>
      <c r="M2315" s="268"/>
      <c r="N2315" s="266"/>
      <c r="O2315" s="266"/>
      <c r="P2315" s="266"/>
      <c r="Q2315" s="266"/>
      <c r="R2315" s="267"/>
      <c r="S2315" s="268"/>
      <c r="T2315" s="266"/>
      <c r="U2315" s="266"/>
      <c r="V2315" s="266"/>
      <c r="W2315" s="266"/>
      <c r="X2315" s="267"/>
      <c r="Y2315" s="268"/>
      <c r="Z2315" s="266"/>
      <c r="AA2315" s="266"/>
      <c r="AB2315" s="266"/>
      <c r="AC2315" s="266"/>
      <c r="AD2315" s="267"/>
    </row>
    <row r="2316" spans="1:38" ht="15" customHeight="1">
      <c r="A2316" s="40"/>
      <c r="B2316" s="40"/>
      <c r="C2316" s="80" t="s">
        <v>133</v>
      </c>
      <c r="D2316" s="320" t="s">
        <v>255</v>
      </c>
      <c r="E2316" s="266"/>
      <c r="F2316" s="266"/>
      <c r="G2316" s="266"/>
      <c r="H2316" s="266"/>
      <c r="I2316" s="266"/>
      <c r="J2316" s="266"/>
      <c r="K2316" s="266"/>
      <c r="L2316" s="267"/>
      <c r="M2316" s="268"/>
      <c r="N2316" s="266"/>
      <c r="O2316" s="266"/>
      <c r="P2316" s="266"/>
      <c r="Q2316" s="266"/>
      <c r="R2316" s="267"/>
      <c r="S2316" s="268"/>
      <c r="T2316" s="266"/>
      <c r="U2316" s="266"/>
      <c r="V2316" s="266"/>
      <c r="W2316" s="266"/>
      <c r="X2316" s="267"/>
      <c r="Y2316" s="268"/>
      <c r="Z2316" s="266"/>
      <c r="AA2316" s="266"/>
      <c r="AB2316" s="266"/>
      <c r="AC2316" s="266"/>
      <c r="AD2316" s="267"/>
    </row>
    <row r="2317" spans="1:38" ht="15" customHeight="1">
      <c r="A2317" s="40"/>
      <c r="B2317" s="40"/>
      <c r="C2317" s="80" t="s">
        <v>134</v>
      </c>
      <c r="D2317" s="320" t="s">
        <v>256</v>
      </c>
      <c r="E2317" s="266"/>
      <c r="F2317" s="266"/>
      <c r="G2317" s="266"/>
      <c r="H2317" s="266"/>
      <c r="I2317" s="266"/>
      <c r="J2317" s="266"/>
      <c r="K2317" s="266"/>
      <c r="L2317" s="267"/>
      <c r="M2317" s="268"/>
      <c r="N2317" s="266"/>
      <c r="O2317" s="266"/>
      <c r="P2317" s="266"/>
      <c r="Q2317" s="266"/>
      <c r="R2317" s="267"/>
      <c r="S2317" s="268"/>
      <c r="T2317" s="266"/>
      <c r="U2317" s="266"/>
      <c r="V2317" s="266"/>
      <c r="W2317" s="266"/>
      <c r="X2317" s="267"/>
      <c r="Y2317" s="268"/>
      <c r="Z2317" s="266"/>
      <c r="AA2317" s="266"/>
      <c r="AB2317" s="266"/>
      <c r="AC2317" s="266"/>
      <c r="AD2317" s="267"/>
    </row>
    <row r="2318" spans="1:38" ht="15" customHeight="1">
      <c r="A2318" s="40"/>
      <c r="B2318" s="40"/>
      <c r="C2318" s="80" t="s">
        <v>135</v>
      </c>
      <c r="D2318" s="320" t="s">
        <v>257</v>
      </c>
      <c r="E2318" s="266"/>
      <c r="F2318" s="266"/>
      <c r="G2318" s="266"/>
      <c r="H2318" s="266"/>
      <c r="I2318" s="266"/>
      <c r="J2318" s="266"/>
      <c r="K2318" s="266"/>
      <c r="L2318" s="267"/>
      <c r="M2318" s="268"/>
      <c r="N2318" s="266"/>
      <c r="O2318" s="266"/>
      <c r="P2318" s="266"/>
      <c r="Q2318" s="266"/>
      <c r="R2318" s="267"/>
      <c r="S2318" s="268"/>
      <c r="T2318" s="266"/>
      <c r="U2318" s="266"/>
      <c r="V2318" s="266"/>
      <c r="W2318" s="266"/>
      <c r="X2318" s="267"/>
      <c r="Y2318" s="268"/>
      <c r="Z2318" s="266"/>
      <c r="AA2318" s="266"/>
      <c r="AB2318" s="266"/>
      <c r="AC2318" s="266"/>
      <c r="AD2318" s="267"/>
    </row>
    <row r="2319" spans="1:38" ht="15" customHeight="1">
      <c r="A2319" s="40"/>
      <c r="B2319" s="40"/>
      <c r="C2319" s="80" t="s">
        <v>136</v>
      </c>
      <c r="D2319" s="320" t="s">
        <v>258</v>
      </c>
      <c r="E2319" s="266"/>
      <c r="F2319" s="266"/>
      <c r="G2319" s="266"/>
      <c r="H2319" s="266"/>
      <c r="I2319" s="266"/>
      <c r="J2319" s="266"/>
      <c r="K2319" s="266"/>
      <c r="L2319" s="267"/>
      <c r="M2319" s="268"/>
      <c r="N2319" s="266"/>
      <c r="O2319" s="266"/>
      <c r="P2319" s="266"/>
      <c r="Q2319" s="266"/>
      <c r="R2319" s="267"/>
      <c r="S2319" s="268"/>
      <c r="T2319" s="266"/>
      <c r="U2319" s="266"/>
      <c r="V2319" s="266"/>
      <c r="W2319" s="266"/>
      <c r="X2319" s="267"/>
      <c r="Y2319" s="268"/>
      <c r="Z2319" s="266"/>
      <c r="AA2319" s="266"/>
      <c r="AB2319" s="266"/>
      <c r="AC2319" s="266"/>
      <c r="AD2319" s="267"/>
    </row>
    <row r="2320" spans="1:38" ht="15" customHeight="1">
      <c r="A2320" s="40"/>
      <c r="B2320" s="40"/>
      <c r="C2320" s="80" t="s">
        <v>137</v>
      </c>
      <c r="D2320" s="320" t="s">
        <v>259</v>
      </c>
      <c r="E2320" s="266"/>
      <c r="F2320" s="266"/>
      <c r="G2320" s="266"/>
      <c r="H2320" s="266"/>
      <c r="I2320" s="266"/>
      <c r="J2320" s="266"/>
      <c r="K2320" s="266"/>
      <c r="L2320" s="267"/>
      <c r="M2320" s="268"/>
      <c r="N2320" s="266"/>
      <c r="O2320" s="266"/>
      <c r="P2320" s="266"/>
      <c r="Q2320" s="266"/>
      <c r="R2320" s="267"/>
      <c r="S2320" s="268"/>
      <c r="T2320" s="266"/>
      <c r="U2320" s="266"/>
      <c r="V2320" s="266"/>
      <c r="W2320" s="266"/>
      <c r="X2320" s="267"/>
      <c r="Y2320" s="268"/>
      <c r="Z2320" s="266"/>
      <c r="AA2320" s="266"/>
      <c r="AB2320" s="266"/>
      <c r="AC2320" s="266"/>
      <c r="AD2320" s="267"/>
    </row>
    <row r="2321" spans="1:37" ht="15" customHeight="1">
      <c r="A2321" s="40"/>
      <c r="B2321" s="40"/>
      <c r="C2321" s="80" t="s">
        <v>138</v>
      </c>
      <c r="D2321" s="320" t="s">
        <v>260</v>
      </c>
      <c r="E2321" s="266"/>
      <c r="F2321" s="266"/>
      <c r="G2321" s="266"/>
      <c r="H2321" s="266"/>
      <c r="I2321" s="266"/>
      <c r="J2321" s="266"/>
      <c r="K2321" s="266"/>
      <c r="L2321" s="267"/>
      <c r="M2321" s="268"/>
      <c r="N2321" s="266"/>
      <c r="O2321" s="266"/>
      <c r="P2321" s="266"/>
      <c r="Q2321" s="266"/>
      <c r="R2321" s="267"/>
      <c r="S2321" s="268"/>
      <c r="T2321" s="266"/>
      <c r="U2321" s="266"/>
      <c r="V2321" s="266"/>
      <c r="W2321" s="266"/>
      <c r="X2321" s="267"/>
      <c r="Y2321" s="268"/>
      <c r="Z2321" s="266"/>
      <c r="AA2321" s="266"/>
      <c r="AB2321" s="266"/>
      <c r="AC2321" s="266"/>
      <c r="AD2321" s="267"/>
    </row>
    <row r="2322" spans="1:37" ht="15" customHeight="1">
      <c r="A2322" s="40"/>
      <c r="B2322" s="40"/>
      <c r="C2322" s="80" t="s">
        <v>139</v>
      </c>
      <c r="D2322" s="320" t="s">
        <v>261</v>
      </c>
      <c r="E2322" s="266"/>
      <c r="F2322" s="266"/>
      <c r="G2322" s="266"/>
      <c r="H2322" s="266"/>
      <c r="I2322" s="266"/>
      <c r="J2322" s="266"/>
      <c r="K2322" s="266"/>
      <c r="L2322" s="267"/>
      <c r="M2322" s="268"/>
      <c r="N2322" s="266"/>
      <c r="O2322" s="266"/>
      <c r="P2322" s="266"/>
      <c r="Q2322" s="266"/>
      <c r="R2322" s="267"/>
      <c r="S2322" s="268"/>
      <c r="T2322" s="266"/>
      <c r="U2322" s="266"/>
      <c r="V2322" s="266"/>
      <c r="W2322" s="266"/>
      <c r="X2322" s="267"/>
      <c r="Y2322" s="268"/>
      <c r="Z2322" s="266"/>
      <c r="AA2322" s="266"/>
      <c r="AB2322" s="266"/>
      <c r="AC2322" s="266"/>
      <c r="AD2322" s="267"/>
    </row>
    <row r="2323" spans="1:37" ht="15" customHeight="1">
      <c r="A2323" s="40"/>
      <c r="B2323" s="40"/>
      <c r="C2323" s="80" t="s">
        <v>140</v>
      </c>
      <c r="D2323" s="320" t="s">
        <v>262</v>
      </c>
      <c r="E2323" s="266"/>
      <c r="F2323" s="266"/>
      <c r="G2323" s="266"/>
      <c r="H2323" s="266"/>
      <c r="I2323" s="266"/>
      <c r="J2323" s="266"/>
      <c r="K2323" s="266"/>
      <c r="L2323" s="267"/>
      <c r="M2323" s="268"/>
      <c r="N2323" s="266"/>
      <c r="O2323" s="266"/>
      <c r="P2323" s="266"/>
      <c r="Q2323" s="266"/>
      <c r="R2323" s="267"/>
      <c r="S2323" s="268"/>
      <c r="T2323" s="266"/>
      <c r="U2323" s="266"/>
      <c r="V2323" s="266"/>
      <c r="W2323" s="266"/>
      <c r="X2323" s="267"/>
      <c r="Y2323" s="268"/>
      <c r="Z2323" s="266"/>
      <c r="AA2323" s="266"/>
      <c r="AB2323" s="266"/>
      <c r="AC2323" s="266"/>
      <c r="AD2323" s="267"/>
    </row>
    <row r="2324" spans="1:37" ht="15" customHeight="1">
      <c r="A2324" s="40"/>
      <c r="B2324" s="40"/>
      <c r="C2324" s="15"/>
      <c r="D2324" s="15"/>
      <c r="E2324" s="15"/>
      <c r="F2324" s="15"/>
      <c r="G2324" s="15"/>
      <c r="H2324" s="15"/>
      <c r="I2324" s="15"/>
      <c r="J2324" s="15"/>
      <c r="K2324" s="15"/>
      <c r="L2324" s="81" t="s">
        <v>211</v>
      </c>
      <c r="M2324" s="268">
        <f>IF(AND(SUM(M2314:M2323)=0,COUNTIF(M2314:M2323,"NS")&gt;0),"NS",IF(AND(SUM(M2314:M2323)=0, COUNTIF(M2314:M2323,"NA")&gt;0),"NA",SUM(M2314:M2323)))</f>
        <v>0</v>
      </c>
      <c r="N2324" s="266"/>
      <c r="O2324" s="266"/>
      <c r="P2324" s="266"/>
      <c r="Q2324" s="266"/>
      <c r="R2324" s="267"/>
      <c r="S2324" s="268">
        <f>IF(AND(SUM(S2314:S2323)=0,COUNTIF(S2314:S2323,"NS")&gt;0),"NS",IF(AND(SUM(S2314:S2323)=0, COUNTIF(S2314:S2323,"NA")&gt;0),"NA",SUM(S2314:S2323)))</f>
        <v>0</v>
      </c>
      <c r="T2324" s="266"/>
      <c r="U2324" s="266"/>
      <c r="V2324" s="266"/>
      <c r="W2324" s="266"/>
      <c r="X2324" s="267"/>
      <c r="Y2324" s="268">
        <f>IF(AND(SUM(Y2314:Y2323)=0,COUNTIF(Y2314:Y2323,"NS")&gt;0),"NS",IF(AND(SUM(Y2314:Y2323)=0, COUNTIF(Y2314:Y2323,"NA")&gt;0),"NA",SUM(Y2314:Y2323)))</f>
        <v>0</v>
      </c>
      <c r="Z2324" s="266"/>
      <c r="AA2324" s="266"/>
      <c r="AB2324" s="266"/>
      <c r="AC2324" s="266"/>
      <c r="AD2324" s="267"/>
    </row>
    <row r="2325" spans="1:37" ht="15" customHeight="1">
      <c r="A2325" s="40"/>
      <c r="B2325" s="40"/>
      <c r="C2325" s="15"/>
      <c r="D2325" s="15"/>
      <c r="E2325" s="15"/>
      <c r="F2325" s="15"/>
      <c r="G2325" s="15"/>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F2325">
        <f>IF(SUM(AF2314:AF2324)&gt;0,1,0)</f>
        <v>0</v>
      </c>
      <c r="AG2325">
        <f>IF(SUM(AG2314:AG2324)&gt;0,2,0)</f>
        <v>0</v>
      </c>
      <c r="AH2325">
        <f>IF(SUM(AH2314:AH2324)&gt;0,4,0)</f>
        <v>0</v>
      </c>
      <c r="AI2325">
        <f>IF(SUM(AI2314:AI2324)&gt;0,4,0)</f>
        <v>0</v>
      </c>
      <c r="AJ2325">
        <f>IF(SUM(AJ2314:AJ2324)&gt;0,5,0)</f>
        <v>0</v>
      </c>
      <c r="AK2325">
        <f>IF(SUM(AK2314:AK2324)&gt;0,6,0)</f>
        <v>0</v>
      </c>
    </row>
    <row r="2326" spans="1:37" ht="24" customHeight="1">
      <c r="A2326" s="83"/>
      <c r="B2326" s="15"/>
      <c r="C2326" s="321" t="s">
        <v>187</v>
      </c>
      <c r="D2326" s="256"/>
      <c r="E2326" s="256"/>
      <c r="F2326" s="256"/>
      <c r="G2326" s="256"/>
      <c r="H2326" s="256"/>
      <c r="I2326" s="256"/>
      <c r="J2326" s="256"/>
      <c r="K2326" s="256"/>
      <c r="L2326" s="256"/>
      <c r="M2326" s="256"/>
      <c r="N2326" s="256"/>
      <c r="O2326" s="256"/>
      <c r="P2326" s="256"/>
      <c r="Q2326" s="256"/>
      <c r="R2326" s="256"/>
      <c r="S2326" s="256"/>
      <c r="T2326" s="256"/>
      <c r="U2326" s="256"/>
      <c r="V2326" s="256"/>
      <c r="W2326" s="256"/>
      <c r="X2326" s="256"/>
      <c r="Y2326" s="256"/>
      <c r="Z2326" s="256"/>
      <c r="AA2326" s="256"/>
      <c r="AB2326" s="256"/>
      <c r="AC2326" s="256"/>
      <c r="AD2326" s="256"/>
      <c r="AH2326">
        <f>SUM(AF2325:AH2325)</f>
        <v>0</v>
      </c>
      <c r="AK2326">
        <f>SUM(AI2325:AK2325)</f>
        <v>0</v>
      </c>
    </row>
    <row r="2327" spans="1:37" ht="60" customHeight="1">
      <c r="A2327" s="83"/>
      <c r="B2327" s="15"/>
      <c r="C2327" s="322"/>
      <c r="D2327" s="323"/>
      <c r="E2327" s="323"/>
      <c r="F2327" s="323"/>
      <c r="G2327" s="323"/>
      <c r="H2327" s="323"/>
      <c r="I2327" s="323"/>
      <c r="J2327" s="323"/>
      <c r="K2327" s="323"/>
      <c r="L2327" s="323"/>
      <c r="M2327" s="323"/>
      <c r="N2327" s="323"/>
      <c r="O2327" s="323"/>
      <c r="P2327" s="323"/>
      <c r="Q2327" s="323"/>
      <c r="R2327" s="323"/>
      <c r="S2327" s="323"/>
      <c r="T2327" s="323"/>
      <c r="U2327" s="323"/>
      <c r="V2327" s="323"/>
      <c r="W2327" s="323"/>
      <c r="X2327" s="323"/>
      <c r="Y2327" s="323"/>
      <c r="Z2327" s="323"/>
      <c r="AA2327" s="323"/>
      <c r="AB2327" s="323"/>
      <c r="AC2327" s="323"/>
      <c r="AD2327" s="324"/>
      <c r="AH2327" t="e">
        <f ca="1">CAMBIAR(AH2326,0,"",1,"El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27" t="e">
        <f ca="1">CAMBIAR(AK2326,0,"",4,"Hay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28" spans="1:37" ht="15" customHeight="1">
      <c r="A2328" s="72"/>
      <c r="B2328" s="88"/>
      <c r="C2328" s="246" t="e">
        <f ca="1">AH2327</f>
        <v>#NAME?</v>
      </c>
      <c r="D2328" s="88"/>
      <c r="E2328" s="88"/>
      <c r="F2328" s="88"/>
      <c r="G2328" s="88"/>
      <c r="H2328" s="88"/>
      <c r="I2328" s="88"/>
      <c r="J2328" s="88"/>
      <c r="K2328" s="88"/>
      <c r="L2328" s="88"/>
      <c r="M2328" s="88"/>
      <c r="N2328" s="88"/>
      <c r="O2328" s="88"/>
      <c r="P2328" s="88"/>
      <c r="Q2328" s="88"/>
      <c r="R2328" s="88"/>
      <c r="S2328" s="88"/>
      <c r="T2328" s="88"/>
      <c r="U2328" s="88"/>
      <c r="V2328" s="88"/>
      <c r="W2328" s="88"/>
      <c r="X2328" s="88"/>
      <c r="Y2328" s="88"/>
      <c r="Z2328" s="88"/>
      <c r="AA2328" s="88"/>
      <c r="AB2328" s="88"/>
      <c r="AC2328" s="88"/>
      <c r="AD2328" s="88"/>
    </row>
    <row r="2329" spans="1:37" ht="15" customHeight="1">
      <c r="A2329" s="71"/>
      <c r="B2329" s="40"/>
      <c r="C2329" s="246" t="e">
        <f ca="1">AK2327</f>
        <v>#NAME?</v>
      </c>
      <c r="D2329" s="40"/>
      <c r="E2329" s="40"/>
      <c r="F2329" s="40"/>
      <c r="G2329" s="40"/>
      <c r="H2329" s="40"/>
      <c r="I2329" s="40"/>
      <c r="J2329" s="40"/>
      <c r="K2329" s="40"/>
      <c r="L2329" s="40"/>
      <c r="M2329" s="40"/>
      <c r="N2329" s="40"/>
      <c r="O2329" s="40"/>
      <c r="P2329" s="40"/>
      <c r="Q2329" s="40"/>
      <c r="R2329" s="40"/>
      <c r="S2329" s="40"/>
      <c r="T2329" s="40"/>
      <c r="U2329" s="40"/>
      <c r="V2329" s="40"/>
      <c r="W2329" s="40"/>
      <c r="X2329" s="40"/>
      <c r="Y2329" s="40"/>
      <c r="Z2329" s="40"/>
      <c r="AA2329" s="40"/>
      <c r="AB2329" s="40"/>
      <c r="AC2329" s="40"/>
      <c r="AD2329" s="40"/>
    </row>
    <row r="2330" spans="1:37" ht="15" customHeight="1">
      <c r="A2330" s="71"/>
      <c r="B2330" s="40"/>
      <c r="C2330" s="40"/>
      <c r="D2330" s="40"/>
      <c r="E2330" s="40"/>
      <c r="F2330" s="40"/>
      <c r="G2330" s="40"/>
      <c r="H2330" s="40"/>
      <c r="I2330" s="40"/>
      <c r="J2330" s="40"/>
      <c r="K2330" s="40"/>
      <c r="L2330" s="40"/>
      <c r="M2330" s="40"/>
      <c r="N2330" s="40"/>
      <c r="O2330" s="40"/>
      <c r="P2330" s="40"/>
      <c r="Q2330" s="40"/>
      <c r="R2330" s="40"/>
      <c r="S2330" s="40"/>
      <c r="T2330" s="40"/>
      <c r="U2330" s="40"/>
      <c r="V2330" s="40"/>
      <c r="W2330" s="40"/>
      <c r="X2330" s="40"/>
      <c r="Y2330" s="40"/>
      <c r="Z2330" s="40"/>
      <c r="AA2330" s="40"/>
      <c r="AB2330" s="40"/>
      <c r="AC2330" s="40"/>
      <c r="AD2330" s="40"/>
    </row>
    <row r="2331" spans="1:37" ht="15" customHeight="1">
      <c r="A2331" s="71"/>
      <c r="B2331" s="40"/>
      <c r="C2331" s="40"/>
      <c r="D2331" s="40"/>
      <c r="E2331" s="40"/>
      <c r="F2331" s="40"/>
      <c r="G2331" s="40"/>
      <c r="H2331" s="40"/>
      <c r="I2331" s="40"/>
      <c r="J2331" s="40"/>
      <c r="K2331" s="40"/>
      <c r="L2331" s="40"/>
      <c r="M2331" s="40"/>
      <c r="N2331" s="40"/>
      <c r="O2331" s="40"/>
      <c r="P2331" s="40"/>
      <c r="Q2331" s="40"/>
      <c r="R2331" s="40"/>
      <c r="S2331" s="40"/>
      <c r="T2331" s="40"/>
      <c r="U2331" s="40"/>
      <c r="V2331" s="40"/>
      <c r="W2331" s="40"/>
      <c r="X2331" s="40"/>
      <c r="Y2331" s="40"/>
      <c r="Z2331" s="40"/>
      <c r="AA2331" s="40"/>
      <c r="AB2331" s="40"/>
      <c r="AC2331" s="40"/>
      <c r="AD2331" s="40"/>
    </row>
    <row r="2332" spans="1:37" ht="15" customHeight="1">
      <c r="A2332" s="40"/>
      <c r="B2332" s="40"/>
      <c r="C2332" s="15"/>
      <c r="D2332" s="15"/>
      <c r="E2332" s="15"/>
      <c r="F2332" s="15"/>
      <c r="G2332" s="15"/>
      <c r="H2332" s="15"/>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row>
    <row r="2333" spans="1:37" ht="15" customHeight="1">
      <c r="A2333" s="40"/>
      <c r="B2333" s="40"/>
      <c r="C2333" s="15"/>
      <c r="D2333" s="15"/>
      <c r="E2333" s="15"/>
      <c r="F2333" s="15"/>
      <c r="G2333" s="15"/>
      <c r="H2333" s="15"/>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row>
    <row r="2334" spans="1:37" ht="24" customHeight="1">
      <c r="A2334" s="72" t="s">
        <v>916</v>
      </c>
      <c r="B2334" s="326" t="s">
        <v>917</v>
      </c>
      <c r="C2334" s="256"/>
      <c r="D2334" s="256"/>
      <c r="E2334" s="256"/>
      <c r="F2334" s="256"/>
      <c r="G2334" s="256"/>
      <c r="H2334" s="256"/>
      <c r="I2334" s="256"/>
      <c r="J2334" s="256"/>
      <c r="K2334" s="256"/>
      <c r="L2334" s="256"/>
      <c r="M2334" s="256"/>
      <c r="N2334" s="256"/>
      <c r="O2334" s="256"/>
      <c r="P2334" s="256"/>
      <c r="Q2334" s="256"/>
      <c r="R2334" s="256"/>
      <c r="S2334" s="256"/>
      <c r="T2334" s="256"/>
      <c r="U2334" s="256"/>
      <c r="V2334" s="256"/>
      <c r="W2334" s="256"/>
      <c r="X2334" s="256"/>
      <c r="Y2334" s="256"/>
      <c r="Z2334" s="256"/>
      <c r="AA2334" s="256"/>
      <c r="AB2334" s="256"/>
      <c r="AC2334" s="256"/>
      <c r="AD2334" s="256"/>
    </row>
    <row r="2335" spans="1:37" ht="24" customHeight="1">
      <c r="A2335" s="83"/>
      <c r="B2335" s="15"/>
      <c r="C2335" s="327" t="s">
        <v>918</v>
      </c>
      <c r="D2335" s="256"/>
      <c r="E2335" s="256"/>
      <c r="F2335" s="256"/>
      <c r="G2335" s="256"/>
      <c r="H2335" s="256"/>
      <c r="I2335" s="256"/>
      <c r="J2335" s="256"/>
      <c r="K2335" s="256"/>
      <c r="L2335" s="256"/>
      <c r="M2335" s="256"/>
      <c r="N2335" s="256"/>
      <c r="O2335" s="256"/>
      <c r="P2335" s="256"/>
      <c r="Q2335" s="256"/>
      <c r="R2335" s="256"/>
      <c r="S2335" s="256"/>
      <c r="T2335" s="256"/>
      <c r="U2335" s="256"/>
      <c r="V2335" s="256"/>
      <c r="W2335" s="256"/>
      <c r="X2335" s="256"/>
      <c r="Y2335" s="256"/>
      <c r="Z2335" s="256"/>
      <c r="AA2335" s="256"/>
      <c r="AB2335" s="256"/>
      <c r="AC2335" s="256"/>
      <c r="AD2335" s="256"/>
    </row>
    <row r="2336" spans="1:37" ht="15" customHeight="1">
      <c r="A2336" s="83"/>
      <c r="B2336" s="15"/>
      <c r="C2336" s="15"/>
      <c r="D2336" s="15"/>
      <c r="E2336" s="15"/>
      <c r="F2336" s="15"/>
      <c r="G2336" s="15"/>
      <c r="H2336" s="15"/>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row>
    <row r="2337" spans="1:38" ht="24" customHeight="1">
      <c r="A2337" s="83"/>
      <c r="B2337" s="15"/>
      <c r="C2337" s="346" t="s">
        <v>266</v>
      </c>
      <c r="D2337" s="278"/>
      <c r="E2337" s="278"/>
      <c r="F2337" s="278"/>
      <c r="G2337" s="278"/>
      <c r="H2337" s="278"/>
      <c r="I2337" s="278"/>
      <c r="J2337" s="278"/>
      <c r="K2337" s="278"/>
      <c r="L2337" s="279"/>
      <c r="M2337" s="265" t="s">
        <v>871</v>
      </c>
      <c r="N2337" s="266"/>
      <c r="O2337" s="266"/>
      <c r="P2337" s="266"/>
      <c r="Q2337" s="266"/>
      <c r="R2337" s="266"/>
      <c r="S2337" s="266"/>
      <c r="T2337" s="266"/>
      <c r="U2337" s="266"/>
      <c r="V2337" s="266"/>
      <c r="W2337" s="266"/>
      <c r="X2337" s="266"/>
      <c r="Y2337" s="266"/>
      <c r="Z2337" s="266"/>
      <c r="AA2337" s="266"/>
      <c r="AB2337" s="266"/>
      <c r="AC2337" s="266"/>
      <c r="AD2337" s="267"/>
    </row>
    <row r="2338" spans="1:38" ht="15" customHeight="1">
      <c r="A2338" s="83"/>
      <c r="B2338" s="15"/>
      <c r="C2338" s="282"/>
      <c r="D2338" s="272"/>
      <c r="E2338" s="272"/>
      <c r="F2338" s="272"/>
      <c r="G2338" s="272"/>
      <c r="H2338" s="272"/>
      <c r="I2338" s="272"/>
      <c r="J2338" s="272"/>
      <c r="K2338" s="272"/>
      <c r="L2338" s="283"/>
      <c r="M2338" s="383" t="s">
        <v>201</v>
      </c>
      <c r="N2338" s="256"/>
      <c r="O2338" s="256"/>
      <c r="P2338" s="256"/>
      <c r="Q2338" s="256"/>
      <c r="R2338" s="348"/>
      <c r="S2338" s="384" t="s">
        <v>202</v>
      </c>
      <c r="T2338" s="256"/>
      <c r="U2338" s="256"/>
      <c r="V2338" s="256"/>
      <c r="W2338" s="256"/>
      <c r="X2338" s="348"/>
      <c r="Y2338" s="384" t="s">
        <v>203</v>
      </c>
      <c r="Z2338" s="256"/>
      <c r="AA2338" s="256"/>
      <c r="AB2338" s="256"/>
      <c r="AC2338" s="256"/>
      <c r="AD2338" s="348"/>
      <c r="AF2338" t="s">
        <v>204</v>
      </c>
      <c r="AG2338" t="s">
        <v>205</v>
      </c>
      <c r="AH2338" t="s">
        <v>206</v>
      </c>
      <c r="AI2338" t="s">
        <v>207</v>
      </c>
      <c r="AJ2338" t="s">
        <v>208</v>
      </c>
      <c r="AK2338" t="s">
        <v>209</v>
      </c>
      <c r="AL2338" t="s">
        <v>210</v>
      </c>
    </row>
    <row r="2339" spans="1:38" ht="15" customHeight="1">
      <c r="A2339" s="83"/>
      <c r="B2339" s="15"/>
      <c r="C2339" s="79" t="s">
        <v>131</v>
      </c>
      <c r="D2339" s="320" t="s">
        <v>267</v>
      </c>
      <c r="E2339" s="266"/>
      <c r="F2339" s="266"/>
      <c r="G2339" s="266"/>
      <c r="H2339" s="266"/>
      <c r="I2339" s="266"/>
      <c r="J2339" s="266"/>
      <c r="K2339" s="266"/>
      <c r="L2339" s="267"/>
      <c r="M2339" s="268"/>
      <c r="N2339" s="266"/>
      <c r="O2339" s="266"/>
      <c r="P2339" s="266"/>
      <c r="Q2339" s="266"/>
      <c r="R2339" s="267"/>
      <c r="S2339" s="268"/>
      <c r="T2339" s="266"/>
      <c r="U2339" s="266"/>
      <c r="V2339" s="266"/>
      <c r="W2339" s="266"/>
      <c r="X2339" s="267"/>
      <c r="Y2339" s="268"/>
      <c r="Z2339" s="266"/>
      <c r="AA2339" s="266"/>
      <c r="AB2339" s="266"/>
      <c r="AC2339" s="266"/>
      <c r="AD2339" s="267"/>
      <c r="AF2339">
        <f>IF(AND(M2339=0,OR(SUM(S2339:Y2339)&gt;0,COUNTIF(M2339:Y2339,"NS")&gt;0)),1,0)</f>
        <v>0</v>
      </c>
      <c r="AG2339">
        <f>IF(OR(AND(M2339="NS",SUM(S2339:Y2339)&gt;0),AND(M2339="NS",COUNTIF(M2339:Y2339,"NS")&lt;2)),1,0)</f>
        <v>0</v>
      </c>
      <c r="AH2339">
        <f>IF(AND(M2339="NA",OR(SUM(S2339:Y2339)&gt;0,COUNTIF(M2339:Y2339,"NS")&gt;0,COUNTIF(M2339:Y2339,"NA")&gt;1)),1,0)</f>
        <v>0</v>
      </c>
      <c r="AI2339">
        <f>IF(AND(COUNTBLANK(M2339)+COUNTBLANK(S2339)+COUNTBLANK(Y2339)&gt;0,COUNTBLANK(M2339)+COUNTBLANK(S2339)+COUNTBLANK(Y2339)&lt;3,M2339&lt;&gt;"NA"),1,0)</f>
        <v>0</v>
      </c>
      <c r="AJ2339">
        <f>IF(AND(IF(OR(SUM(S2339:Y2339)=M2339,M2339="",AND(M2339&gt;0,COUNTIF(M2339:Y2339,"NS")=2)),0,1)=1,M2339&lt;&gt;"NS",M2339&lt;&gt;"NA"),1,0)</f>
        <v>0</v>
      </c>
      <c r="AK2339">
        <f>IF(COUNTIF(M2339:Y2339,"=*")&lt;&gt;SUM(COUNTIF(M2339:Y2339,"NS"),COUNTIF(M2339:Y2339,"NA")),1,0)</f>
        <v>0</v>
      </c>
      <c r="AL2339">
        <f>IF(SUM(AF2339:AK2339)&gt;0,1,0)</f>
        <v>0</v>
      </c>
    </row>
    <row r="2340" spans="1:38" ht="15" customHeight="1">
      <c r="A2340" s="83"/>
      <c r="B2340" s="15"/>
      <c r="C2340" s="80" t="s">
        <v>132</v>
      </c>
      <c r="D2340" s="320" t="s">
        <v>268</v>
      </c>
      <c r="E2340" s="266"/>
      <c r="F2340" s="266"/>
      <c r="G2340" s="266"/>
      <c r="H2340" s="266"/>
      <c r="I2340" s="266"/>
      <c r="J2340" s="266"/>
      <c r="K2340" s="266"/>
      <c r="L2340" s="267"/>
      <c r="M2340" s="268"/>
      <c r="N2340" s="266"/>
      <c r="O2340" s="266"/>
      <c r="P2340" s="266"/>
      <c r="Q2340" s="266"/>
      <c r="R2340" s="267"/>
      <c r="S2340" s="268"/>
      <c r="T2340" s="266"/>
      <c r="U2340" s="266"/>
      <c r="V2340" s="266"/>
      <c r="W2340" s="266"/>
      <c r="X2340" s="267"/>
      <c r="Y2340" s="268"/>
      <c r="Z2340" s="266"/>
      <c r="AA2340" s="266"/>
      <c r="AB2340" s="266"/>
      <c r="AC2340" s="266"/>
      <c r="AD2340" s="267"/>
    </row>
    <row r="2341" spans="1:38" ht="15" customHeight="1">
      <c r="A2341" s="83"/>
      <c r="B2341" s="15"/>
      <c r="C2341" s="80" t="s">
        <v>133</v>
      </c>
      <c r="D2341" s="320" t="s">
        <v>269</v>
      </c>
      <c r="E2341" s="266"/>
      <c r="F2341" s="266"/>
      <c r="G2341" s="266"/>
      <c r="H2341" s="266"/>
      <c r="I2341" s="266"/>
      <c r="J2341" s="266"/>
      <c r="K2341" s="266"/>
      <c r="L2341" s="267"/>
      <c r="M2341" s="268"/>
      <c r="N2341" s="266"/>
      <c r="O2341" s="266"/>
      <c r="P2341" s="266"/>
      <c r="Q2341" s="266"/>
      <c r="R2341" s="267"/>
      <c r="S2341" s="268"/>
      <c r="T2341" s="266"/>
      <c r="U2341" s="266"/>
      <c r="V2341" s="266"/>
      <c r="W2341" s="266"/>
      <c r="X2341" s="267"/>
      <c r="Y2341" s="268"/>
      <c r="Z2341" s="266"/>
      <c r="AA2341" s="266"/>
      <c r="AB2341" s="266"/>
      <c r="AC2341" s="266"/>
      <c r="AD2341" s="267"/>
    </row>
    <row r="2342" spans="1:38" ht="15" customHeight="1">
      <c r="A2342" s="83"/>
      <c r="B2342" s="15"/>
      <c r="C2342" s="80" t="s">
        <v>134</v>
      </c>
      <c r="D2342" s="320" t="s">
        <v>270</v>
      </c>
      <c r="E2342" s="266"/>
      <c r="F2342" s="266"/>
      <c r="G2342" s="266"/>
      <c r="H2342" s="266"/>
      <c r="I2342" s="266"/>
      <c r="J2342" s="266"/>
      <c r="K2342" s="266"/>
      <c r="L2342" s="267"/>
      <c r="M2342" s="268"/>
      <c r="N2342" s="266"/>
      <c r="O2342" s="266"/>
      <c r="P2342" s="266"/>
      <c r="Q2342" s="266"/>
      <c r="R2342" s="267"/>
      <c r="S2342" s="268"/>
      <c r="T2342" s="266"/>
      <c r="U2342" s="266"/>
      <c r="V2342" s="266"/>
      <c r="W2342" s="266"/>
      <c r="X2342" s="267"/>
      <c r="Y2342" s="268"/>
      <c r="Z2342" s="266"/>
      <c r="AA2342" s="266"/>
      <c r="AB2342" s="266"/>
      <c r="AC2342" s="266"/>
      <c r="AD2342" s="267"/>
    </row>
    <row r="2343" spans="1:38" ht="15" customHeight="1">
      <c r="A2343" s="83"/>
      <c r="B2343" s="15"/>
      <c r="C2343" s="80" t="s">
        <v>135</v>
      </c>
      <c r="D2343" s="320" t="s">
        <v>271</v>
      </c>
      <c r="E2343" s="266"/>
      <c r="F2343" s="266"/>
      <c r="G2343" s="266"/>
      <c r="H2343" s="266"/>
      <c r="I2343" s="266"/>
      <c r="J2343" s="266"/>
      <c r="K2343" s="266"/>
      <c r="L2343" s="267"/>
      <c r="M2343" s="268"/>
      <c r="N2343" s="266"/>
      <c r="O2343" s="266"/>
      <c r="P2343" s="266"/>
      <c r="Q2343" s="266"/>
      <c r="R2343" s="267"/>
      <c r="S2343" s="268"/>
      <c r="T2343" s="266"/>
      <c r="U2343" s="266"/>
      <c r="V2343" s="266"/>
      <c r="W2343" s="266"/>
      <c r="X2343" s="267"/>
      <c r="Y2343" s="268"/>
      <c r="Z2343" s="266"/>
      <c r="AA2343" s="266"/>
      <c r="AB2343" s="266"/>
      <c r="AC2343" s="266"/>
      <c r="AD2343" s="267"/>
    </row>
    <row r="2344" spans="1:38" ht="15" customHeight="1">
      <c r="A2344" s="83"/>
      <c r="B2344" s="15"/>
      <c r="C2344" s="80" t="s">
        <v>136</v>
      </c>
      <c r="D2344" s="320" t="s">
        <v>272</v>
      </c>
      <c r="E2344" s="266"/>
      <c r="F2344" s="266"/>
      <c r="G2344" s="266"/>
      <c r="H2344" s="266"/>
      <c r="I2344" s="266"/>
      <c r="J2344" s="266"/>
      <c r="K2344" s="266"/>
      <c r="L2344" s="267"/>
      <c r="M2344" s="268"/>
      <c r="N2344" s="266"/>
      <c r="O2344" s="266"/>
      <c r="P2344" s="266"/>
      <c r="Q2344" s="266"/>
      <c r="R2344" s="267"/>
      <c r="S2344" s="268"/>
      <c r="T2344" s="266"/>
      <c r="U2344" s="266"/>
      <c r="V2344" s="266"/>
      <c r="W2344" s="266"/>
      <c r="X2344" s="267"/>
      <c r="Y2344" s="268"/>
      <c r="Z2344" s="266"/>
      <c r="AA2344" s="266"/>
      <c r="AB2344" s="266"/>
      <c r="AC2344" s="266"/>
      <c r="AD2344" s="267"/>
    </row>
    <row r="2345" spans="1:38" ht="15" customHeight="1">
      <c r="A2345" s="83"/>
      <c r="B2345" s="15"/>
      <c r="C2345" s="80" t="s">
        <v>137</v>
      </c>
      <c r="D2345" s="320" t="s">
        <v>273</v>
      </c>
      <c r="E2345" s="266"/>
      <c r="F2345" s="266"/>
      <c r="G2345" s="266"/>
      <c r="H2345" s="266"/>
      <c r="I2345" s="266"/>
      <c r="J2345" s="266"/>
      <c r="K2345" s="266"/>
      <c r="L2345" s="267"/>
      <c r="M2345" s="268"/>
      <c r="N2345" s="266"/>
      <c r="O2345" s="266"/>
      <c r="P2345" s="266"/>
      <c r="Q2345" s="266"/>
      <c r="R2345" s="267"/>
      <c r="S2345" s="268"/>
      <c r="T2345" s="266"/>
      <c r="U2345" s="266"/>
      <c r="V2345" s="266"/>
      <c r="W2345" s="266"/>
      <c r="X2345" s="267"/>
      <c r="Y2345" s="268"/>
      <c r="Z2345" s="266"/>
      <c r="AA2345" s="266"/>
      <c r="AB2345" s="266"/>
      <c r="AC2345" s="266"/>
      <c r="AD2345" s="267"/>
    </row>
    <row r="2346" spans="1:38" ht="15" customHeight="1">
      <c r="A2346" s="83"/>
      <c r="B2346" s="15"/>
      <c r="C2346" s="80" t="s">
        <v>138</v>
      </c>
      <c r="D2346" s="320" t="s">
        <v>274</v>
      </c>
      <c r="E2346" s="266"/>
      <c r="F2346" s="266"/>
      <c r="G2346" s="266"/>
      <c r="H2346" s="266"/>
      <c r="I2346" s="266"/>
      <c r="J2346" s="266"/>
      <c r="K2346" s="266"/>
      <c r="L2346" s="267"/>
      <c r="M2346" s="268"/>
      <c r="N2346" s="266"/>
      <c r="O2346" s="266"/>
      <c r="P2346" s="266"/>
      <c r="Q2346" s="266"/>
      <c r="R2346" s="267"/>
      <c r="S2346" s="268"/>
      <c r="T2346" s="266"/>
      <c r="U2346" s="266"/>
      <c r="V2346" s="266"/>
      <c r="W2346" s="266"/>
      <c r="X2346" s="267"/>
      <c r="Y2346" s="268"/>
      <c r="Z2346" s="266"/>
      <c r="AA2346" s="266"/>
      <c r="AB2346" s="266"/>
      <c r="AC2346" s="266"/>
      <c r="AD2346" s="267"/>
    </row>
    <row r="2347" spans="1:38" ht="15" customHeight="1">
      <c r="A2347" s="83"/>
      <c r="B2347" s="15"/>
      <c r="C2347" s="80" t="s">
        <v>139</v>
      </c>
      <c r="D2347" s="320" t="s">
        <v>262</v>
      </c>
      <c r="E2347" s="266"/>
      <c r="F2347" s="266"/>
      <c r="G2347" s="266"/>
      <c r="H2347" s="266"/>
      <c r="I2347" s="266"/>
      <c r="J2347" s="266"/>
      <c r="K2347" s="266"/>
      <c r="L2347" s="267"/>
      <c r="M2347" s="268"/>
      <c r="N2347" s="266"/>
      <c r="O2347" s="266"/>
      <c r="P2347" s="266"/>
      <c r="Q2347" s="266"/>
      <c r="R2347" s="267"/>
      <c r="S2347" s="268"/>
      <c r="T2347" s="266"/>
      <c r="U2347" s="266"/>
      <c r="V2347" s="266"/>
      <c r="W2347" s="266"/>
      <c r="X2347" s="267"/>
      <c r="Y2347" s="268"/>
      <c r="Z2347" s="266"/>
      <c r="AA2347" s="266"/>
      <c r="AB2347" s="266"/>
      <c r="AC2347" s="266"/>
      <c r="AD2347" s="267"/>
    </row>
    <row r="2348" spans="1:38" ht="15" customHeight="1">
      <c r="A2348" s="83"/>
      <c r="B2348" s="15"/>
      <c r="C2348" s="15"/>
      <c r="D2348" s="15"/>
      <c r="E2348" s="15"/>
      <c r="F2348" s="15"/>
      <c r="G2348" s="15"/>
      <c r="H2348" s="15"/>
      <c r="I2348" s="15"/>
      <c r="J2348" s="15"/>
      <c r="K2348" s="15"/>
      <c r="L2348" s="81" t="s">
        <v>211</v>
      </c>
      <c r="M2348" s="268">
        <f>IF(AND(SUM(M2339:M2347)=0,COUNTIF(M2339:M2347,"NS")&gt;0),"NS",IF(AND(SUM(M2339:M2347)=0, COUNTIF(M2339:M2347,"NA")&gt;0),"NA",SUM(M2339:M2347)))</f>
        <v>0</v>
      </c>
      <c r="N2348" s="266"/>
      <c r="O2348" s="266"/>
      <c r="P2348" s="266"/>
      <c r="Q2348" s="266"/>
      <c r="R2348" s="267"/>
      <c r="S2348" s="268">
        <f>IF(AND(SUM(S2339:S2347)=0,COUNTIF(S2339:S2347,"NS")&gt;0),"NS",IF(AND(SUM(S2339:S2347)=0, COUNTIF(S2339:S2347,"NA")&gt;0),"NA",SUM(S2339:S2347)))</f>
        <v>0</v>
      </c>
      <c r="T2348" s="266"/>
      <c r="U2348" s="266"/>
      <c r="V2348" s="266"/>
      <c r="W2348" s="266"/>
      <c r="X2348" s="267"/>
      <c r="Y2348" s="268">
        <f>IF(AND(SUM(Y2339:Y2347)=0,COUNTIF(Y2339:Y2347,"NS")&gt;0),"NS",IF(AND(SUM(Y2339:Y2347)=0, COUNTIF(Y2339:Y2347,"NA")&gt;0),"NA",SUM(Y2339:Y2347)))</f>
        <v>0</v>
      </c>
      <c r="Z2348" s="266"/>
      <c r="AA2348" s="266"/>
      <c r="AB2348" s="266"/>
      <c r="AC2348" s="266"/>
      <c r="AD2348" s="267"/>
    </row>
    <row r="2349" spans="1:38" ht="15" customHeight="1">
      <c r="A2349" s="83"/>
      <c r="B2349" s="15"/>
      <c r="C2349" s="15"/>
      <c r="D2349" s="15"/>
      <c r="E2349" s="15"/>
      <c r="F2349" s="15"/>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F2349">
        <f>IF(SUM(AF2339:AF2348)&gt;0,1,0)</f>
        <v>0</v>
      </c>
      <c r="AG2349">
        <f>IF(SUM(AG2339:AG2348)&gt;0,2,0)</f>
        <v>0</v>
      </c>
      <c r="AH2349">
        <f>IF(SUM(AH2339:AH2348)&gt;0,4,0)</f>
        <v>0</v>
      </c>
      <c r="AI2349">
        <f>IF(SUM(AI2339:AI2348)&gt;0,4,0)</f>
        <v>0</v>
      </c>
      <c r="AJ2349">
        <f>IF(SUM(AJ2339:AJ2348)&gt;0,5,0)</f>
        <v>0</v>
      </c>
      <c r="AK2349">
        <f>IF(SUM(AK2339:AK2348)&gt;0,6,0)</f>
        <v>0</v>
      </c>
    </row>
    <row r="2350" spans="1:38" ht="24" customHeight="1">
      <c r="A2350" s="83"/>
      <c r="B2350" s="15"/>
      <c r="C2350" s="321" t="s">
        <v>187</v>
      </c>
      <c r="D2350" s="256"/>
      <c r="E2350" s="256"/>
      <c r="F2350" s="256"/>
      <c r="G2350" s="256"/>
      <c r="H2350" s="256"/>
      <c r="I2350" s="256"/>
      <c r="J2350" s="256"/>
      <c r="K2350" s="256"/>
      <c r="L2350" s="256"/>
      <c r="M2350" s="256"/>
      <c r="N2350" s="256"/>
      <c r="O2350" s="256"/>
      <c r="P2350" s="256"/>
      <c r="Q2350" s="256"/>
      <c r="R2350" s="256"/>
      <c r="S2350" s="256"/>
      <c r="T2350" s="256"/>
      <c r="U2350" s="256"/>
      <c r="V2350" s="256"/>
      <c r="W2350" s="256"/>
      <c r="X2350" s="256"/>
      <c r="Y2350" s="256"/>
      <c r="Z2350" s="256"/>
      <c r="AA2350" s="256"/>
      <c r="AB2350" s="256"/>
      <c r="AC2350" s="256"/>
      <c r="AD2350" s="256"/>
      <c r="AH2350">
        <f>SUM(AF2349:AH2349)</f>
        <v>0</v>
      </c>
      <c r="AK2350">
        <f>SUM(AI2349:AK2349)</f>
        <v>0</v>
      </c>
    </row>
    <row r="2351" spans="1:38" ht="60" customHeight="1">
      <c r="A2351" s="83"/>
      <c r="B2351" s="15"/>
      <c r="C2351" s="322"/>
      <c r="D2351" s="323"/>
      <c r="E2351" s="323"/>
      <c r="F2351" s="323"/>
      <c r="G2351" s="323"/>
      <c r="H2351" s="323"/>
      <c r="I2351" s="323"/>
      <c r="J2351" s="323"/>
      <c r="K2351" s="323"/>
      <c r="L2351" s="323"/>
      <c r="M2351" s="323"/>
      <c r="N2351" s="323"/>
      <c r="O2351" s="323"/>
      <c r="P2351" s="323"/>
      <c r="Q2351" s="323"/>
      <c r="R2351" s="323"/>
      <c r="S2351" s="323"/>
      <c r="T2351" s="323"/>
      <c r="U2351" s="323"/>
      <c r="V2351" s="323"/>
      <c r="W2351" s="323"/>
      <c r="X2351" s="323"/>
      <c r="Y2351" s="323"/>
      <c r="Z2351" s="323"/>
      <c r="AA2351" s="323"/>
      <c r="AB2351" s="323"/>
      <c r="AC2351" s="323"/>
      <c r="AD2351" s="324"/>
      <c r="AH2351" t="e">
        <f ca="1">CAMBIAR(AH2350,0,"",1,"El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51" t="e">
        <f ca="1">CAMBIAR(AK2350,0,"",4,"Hay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52" spans="1:38" ht="15" customHeight="1">
      <c r="A2352" s="72"/>
      <c r="B2352" s="88"/>
      <c r="C2352" s="246" t="e">
        <f ca="1">AH2351</f>
        <v>#NAME?</v>
      </c>
      <c r="D2352" s="88"/>
      <c r="E2352" s="88"/>
      <c r="F2352" s="88"/>
      <c r="G2352" s="88"/>
      <c r="H2352" s="88"/>
      <c r="I2352" s="88"/>
      <c r="J2352" s="88"/>
      <c r="K2352" s="88"/>
      <c r="L2352" s="88"/>
      <c r="M2352" s="88"/>
      <c r="N2352" s="88"/>
      <c r="O2352" s="88"/>
      <c r="P2352" s="88"/>
      <c r="Q2352" s="88"/>
      <c r="R2352" s="88"/>
      <c r="S2352" s="88"/>
      <c r="T2352" s="88"/>
      <c r="U2352" s="88"/>
      <c r="V2352" s="88"/>
      <c r="W2352" s="88"/>
      <c r="X2352" s="88"/>
      <c r="Y2352" s="88"/>
      <c r="Z2352" s="88"/>
      <c r="AA2352" s="88"/>
      <c r="AB2352" s="88"/>
      <c r="AC2352" s="88"/>
      <c r="AD2352" s="88"/>
    </row>
    <row r="2353" spans="1:38" ht="15" customHeight="1">
      <c r="A2353" s="71"/>
      <c r="B2353" s="40"/>
      <c r="C2353" s="246" t="e">
        <f ca="1">AK2351</f>
        <v>#NAME?</v>
      </c>
      <c r="D2353" s="40"/>
      <c r="E2353" s="40"/>
      <c r="F2353" s="40"/>
      <c r="G2353" s="40"/>
      <c r="H2353" s="40"/>
      <c r="I2353" s="40"/>
      <c r="J2353" s="40"/>
      <c r="K2353" s="40"/>
      <c r="L2353" s="40"/>
      <c r="M2353" s="40"/>
      <c r="N2353" s="40"/>
      <c r="O2353" s="40"/>
      <c r="P2353" s="40"/>
      <c r="Q2353" s="40"/>
      <c r="R2353" s="40"/>
      <c r="S2353" s="40"/>
      <c r="T2353" s="40"/>
      <c r="U2353" s="40"/>
      <c r="V2353" s="40"/>
      <c r="W2353" s="40"/>
      <c r="X2353" s="40"/>
      <c r="Y2353" s="40"/>
      <c r="Z2353" s="40"/>
      <c r="AA2353" s="40"/>
      <c r="AB2353" s="40"/>
      <c r="AC2353" s="40"/>
      <c r="AD2353" s="40"/>
    </row>
    <row r="2354" spans="1:38" ht="15" customHeight="1">
      <c r="A2354" s="71"/>
      <c r="B2354" s="40"/>
      <c r="C2354" s="40"/>
      <c r="D2354" s="40"/>
      <c r="E2354" s="40"/>
      <c r="F2354" s="40"/>
      <c r="G2354" s="40"/>
      <c r="H2354" s="40"/>
      <c r="I2354" s="40"/>
      <c r="J2354" s="40"/>
      <c r="K2354" s="40"/>
      <c r="L2354" s="40"/>
      <c r="M2354" s="40"/>
      <c r="N2354" s="40"/>
      <c r="O2354" s="40"/>
      <c r="P2354" s="40"/>
      <c r="Q2354" s="40"/>
      <c r="R2354" s="40"/>
      <c r="S2354" s="40"/>
      <c r="T2354" s="40"/>
      <c r="U2354" s="40"/>
      <c r="V2354" s="40"/>
      <c r="W2354" s="40"/>
      <c r="X2354" s="40"/>
      <c r="Y2354" s="40"/>
      <c r="Z2354" s="40"/>
      <c r="AA2354" s="40"/>
      <c r="AB2354" s="40"/>
      <c r="AC2354" s="40"/>
      <c r="AD2354" s="40"/>
    </row>
    <row r="2355" spans="1:38" ht="15" customHeight="1">
      <c r="A2355" s="71"/>
      <c r="B2355" s="40"/>
      <c r="C2355" s="40"/>
      <c r="D2355" s="40"/>
      <c r="E2355" s="40"/>
      <c r="F2355" s="40"/>
      <c r="G2355" s="40"/>
      <c r="H2355" s="40"/>
      <c r="I2355" s="40"/>
      <c r="J2355" s="40"/>
      <c r="K2355" s="40"/>
      <c r="L2355" s="40"/>
      <c r="M2355" s="40"/>
      <c r="N2355" s="40"/>
      <c r="O2355" s="40"/>
      <c r="P2355" s="40"/>
      <c r="Q2355" s="40"/>
      <c r="R2355" s="40"/>
      <c r="S2355" s="40"/>
      <c r="T2355" s="40"/>
      <c r="U2355" s="40"/>
      <c r="V2355" s="40"/>
      <c r="W2355" s="40"/>
      <c r="X2355" s="40"/>
      <c r="Y2355" s="40"/>
      <c r="Z2355" s="40"/>
      <c r="AA2355" s="40"/>
      <c r="AB2355" s="40"/>
      <c r="AC2355" s="40"/>
      <c r="AD2355" s="40"/>
    </row>
    <row r="2356" spans="1:38" ht="15" customHeight="1">
      <c r="A2356" s="83"/>
      <c r="B2356" s="15"/>
      <c r="C2356" s="15"/>
      <c r="D2356" s="15"/>
      <c r="E2356" s="15"/>
      <c r="F2356" s="15"/>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row>
    <row r="2357" spans="1:38" ht="15" customHeight="1">
      <c r="A2357" s="83"/>
      <c r="B2357" s="15"/>
      <c r="C2357" s="15"/>
      <c r="D2357" s="15"/>
      <c r="E2357" s="15"/>
      <c r="F2357" s="15"/>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row>
    <row r="2358" spans="1:38" ht="24" customHeight="1">
      <c r="A2358" s="72" t="s">
        <v>919</v>
      </c>
      <c r="B2358" s="326" t="s">
        <v>920</v>
      </c>
      <c r="C2358" s="256"/>
      <c r="D2358" s="256"/>
      <c r="E2358" s="256"/>
      <c r="F2358" s="256"/>
      <c r="G2358" s="256"/>
      <c r="H2358" s="256"/>
      <c r="I2358" s="256"/>
      <c r="J2358" s="256"/>
      <c r="K2358" s="256"/>
      <c r="L2358" s="256"/>
      <c r="M2358" s="256"/>
      <c r="N2358" s="256"/>
      <c r="O2358" s="256"/>
      <c r="P2358" s="256"/>
      <c r="Q2358" s="256"/>
      <c r="R2358" s="256"/>
      <c r="S2358" s="256"/>
      <c r="T2358" s="256"/>
      <c r="U2358" s="256"/>
      <c r="V2358" s="256"/>
      <c r="W2358" s="256"/>
      <c r="X2358" s="256"/>
      <c r="Y2358" s="256"/>
      <c r="Z2358" s="256"/>
      <c r="AA2358" s="256"/>
      <c r="AB2358" s="256"/>
      <c r="AC2358" s="256"/>
      <c r="AD2358" s="256"/>
    </row>
    <row r="2359" spans="1:38" ht="15" customHeight="1">
      <c r="A2359" s="83"/>
      <c r="B2359" s="15"/>
      <c r="C2359" s="15"/>
      <c r="D2359" s="15"/>
      <c r="E2359" s="15"/>
      <c r="F2359" s="15"/>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row>
    <row r="2360" spans="1:38" ht="24" customHeight="1">
      <c r="A2360" s="83"/>
      <c r="B2360" s="15"/>
      <c r="C2360" s="346" t="s">
        <v>277</v>
      </c>
      <c r="D2360" s="278"/>
      <c r="E2360" s="278"/>
      <c r="F2360" s="278"/>
      <c r="G2360" s="278"/>
      <c r="H2360" s="278"/>
      <c r="I2360" s="278"/>
      <c r="J2360" s="278"/>
      <c r="K2360" s="278"/>
      <c r="L2360" s="279"/>
      <c r="M2360" s="265" t="s">
        <v>871</v>
      </c>
      <c r="N2360" s="266"/>
      <c r="O2360" s="266"/>
      <c r="P2360" s="266"/>
      <c r="Q2360" s="266"/>
      <c r="R2360" s="266"/>
      <c r="S2360" s="266"/>
      <c r="T2360" s="266"/>
      <c r="U2360" s="266"/>
      <c r="V2360" s="266"/>
      <c r="W2360" s="266"/>
      <c r="X2360" s="266"/>
      <c r="Y2360" s="266"/>
      <c r="Z2360" s="266"/>
      <c r="AA2360" s="266"/>
      <c r="AB2360" s="266"/>
      <c r="AC2360" s="266"/>
      <c r="AD2360" s="267"/>
    </row>
    <row r="2361" spans="1:38" ht="15" customHeight="1">
      <c r="A2361" s="83"/>
      <c r="B2361" s="15"/>
      <c r="C2361" s="282"/>
      <c r="D2361" s="272"/>
      <c r="E2361" s="272"/>
      <c r="F2361" s="272"/>
      <c r="G2361" s="272"/>
      <c r="H2361" s="272"/>
      <c r="I2361" s="272"/>
      <c r="J2361" s="272"/>
      <c r="K2361" s="272"/>
      <c r="L2361" s="283"/>
      <c r="M2361" s="383" t="s">
        <v>201</v>
      </c>
      <c r="N2361" s="256"/>
      <c r="O2361" s="256"/>
      <c r="P2361" s="256"/>
      <c r="Q2361" s="256"/>
      <c r="R2361" s="348"/>
      <c r="S2361" s="384" t="s">
        <v>202</v>
      </c>
      <c r="T2361" s="256"/>
      <c r="U2361" s="256"/>
      <c r="V2361" s="256"/>
      <c r="W2361" s="256"/>
      <c r="X2361" s="348"/>
      <c r="Y2361" s="384" t="s">
        <v>203</v>
      </c>
      <c r="Z2361" s="256"/>
      <c r="AA2361" s="256"/>
      <c r="AB2361" s="256"/>
      <c r="AC2361" s="256"/>
      <c r="AD2361" s="348"/>
      <c r="AF2361" t="s">
        <v>204</v>
      </c>
      <c r="AG2361" t="s">
        <v>205</v>
      </c>
      <c r="AH2361" t="s">
        <v>206</v>
      </c>
      <c r="AI2361" t="s">
        <v>207</v>
      </c>
      <c r="AJ2361" t="s">
        <v>208</v>
      </c>
      <c r="AK2361" t="s">
        <v>209</v>
      </c>
      <c r="AL2361" t="s">
        <v>210</v>
      </c>
    </row>
    <row r="2362" spans="1:38" ht="15" customHeight="1">
      <c r="A2362" s="83"/>
      <c r="B2362" s="15"/>
      <c r="C2362" s="79" t="s">
        <v>131</v>
      </c>
      <c r="D2362" s="320" t="s">
        <v>278</v>
      </c>
      <c r="E2362" s="266"/>
      <c r="F2362" s="266"/>
      <c r="G2362" s="266"/>
      <c r="H2362" s="266"/>
      <c r="I2362" s="266"/>
      <c r="J2362" s="266"/>
      <c r="K2362" s="266"/>
      <c r="L2362" s="267"/>
      <c r="M2362" s="268"/>
      <c r="N2362" s="266"/>
      <c r="O2362" s="266"/>
      <c r="P2362" s="266"/>
      <c r="Q2362" s="266"/>
      <c r="R2362" s="267"/>
      <c r="S2362" s="268"/>
      <c r="T2362" s="266"/>
      <c r="U2362" s="266"/>
      <c r="V2362" s="266"/>
      <c r="W2362" s="266"/>
      <c r="X2362" s="267"/>
      <c r="Y2362" s="268"/>
      <c r="Z2362" s="266"/>
      <c r="AA2362" s="266"/>
      <c r="AB2362" s="266"/>
      <c r="AC2362" s="266"/>
      <c r="AD2362" s="267"/>
      <c r="AF2362">
        <f>IF(AND(M2362=0,OR(SUM(S2362:Y2362)&gt;0,COUNTIF(M2362:Y2362,"NS")&gt;0)),1,0)</f>
        <v>0</v>
      </c>
      <c r="AG2362">
        <f>IF(OR(AND(M2362="NS",SUM(S2362:Y2362)&gt;0),AND(M2362="NS",COUNTIF(M2362:Y2362,"NS")&lt;2)),1,0)</f>
        <v>0</v>
      </c>
      <c r="AH2362">
        <f>IF(AND(M2362="NA",OR(SUM(S2362:Y2362)&gt;0,COUNTIF(M2362:Y2362,"NS")&gt;0,COUNTIF(M2362:Y2362,"NA")&gt;1)),1,0)</f>
        <v>0</v>
      </c>
      <c r="AI2362">
        <f>IF(AND(COUNTBLANK(M2362)+COUNTBLANK(S2362)+COUNTBLANK(Y2362)&gt;0,COUNTBLANK(M2362)+COUNTBLANK(S2362)+COUNTBLANK(Y2362)&lt;3,M2362&lt;&gt;"NA"),1,0)</f>
        <v>0</v>
      </c>
      <c r="AJ2362">
        <f>IF(AND(IF(OR(SUM(S2362:Y2362)=M2362,M2362="",AND(M2362&gt;0,COUNTIF(M2362:Y2362,"NS")=2)),0,1)=1,M2362&lt;&gt;"NS",M2362&lt;&gt;"NA"),1,0)</f>
        <v>0</v>
      </c>
      <c r="AK2362">
        <f>IF(COUNTIF(M2362:Y2362,"=*")&lt;&gt;SUM(COUNTIF(M2362:Y2362,"NS"),COUNTIF(M2362:Y2362,"NA")),1,0)</f>
        <v>0</v>
      </c>
      <c r="AL2362">
        <f>IF(SUM(AF2362:AK2362)&gt;0,1,0)</f>
        <v>0</v>
      </c>
    </row>
    <row r="2363" spans="1:38" ht="15" customHeight="1">
      <c r="A2363" s="83"/>
      <c r="B2363" s="15"/>
      <c r="C2363" s="80" t="s">
        <v>132</v>
      </c>
      <c r="D2363" s="320" t="s">
        <v>279</v>
      </c>
      <c r="E2363" s="266"/>
      <c r="F2363" s="266"/>
      <c r="G2363" s="266"/>
      <c r="H2363" s="266"/>
      <c r="I2363" s="266"/>
      <c r="J2363" s="266"/>
      <c r="K2363" s="266"/>
      <c r="L2363" s="267"/>
      <c r="M2363" s="268"/>
      <c r="N2363" s="266"/>
      <c r="O2363" s="266"/>
      <c r="P2363" s="266"/>
      <c r="Q2363" s="266"/>
      <c r="R2363" s="267"/>
      <c r="S2363" s="268"/>
      <c r="T2363" s="266"/>
      <c r="U2363" s="266"/>
      <c r="V2363" s="266"/>
      <c r="W2363" s="266"/>
      <c r="X2363" s="267"/>
      <c r="Y2363" s="268"/>
      <c r="Z2363" s="266"/>
      <c r="AA2363" s="266"/>
      <c r="AB2363" s="266"/>
      <c r="AC2363" s="266"/>
      <c r="AD2363" s="267"/>
    </row>
    <row r="2364" spans="1:38" ht="15" customHeight="1">
      <c r="A2364" s="83"/>
      <c r="B2364" s="15"/>
      <c r="C2364" s="80" t="s">
        <v>133</v>
      </c>
      <c r="D2364" s="320" t="s">
        <v>280</v>
      </c>
      <c r="E2364" s="266"/>
      <c r="F2364" s="266"/>
      <c r="G2364" s="266"/>
      <c r="H2364" s="266"/>
      <c r="I2364" s="266"/>
      <c r="J2364" s="266"/>
      <c r="K2364" s="266"/>
      <c r="L2364" s="267"/>
      <c r="M2364" s="268"/>
      <c r="N2364" s="266"/>
      <c r="O2364" s="266"/>
      <c r="P2364" s="266"/>
      <c r="Q2364" s="266"/>
      <c r="R2364" s="267"/>
      <c r="S2364" s="268"/>
      <c r="T2364" s="266"/>
      <c r="U2364" s="266"/>
      <c r="V2364" s="266"/>
      <c r="W2364" s="266"/>
      <c r="X2364" s="267"/>
      <c r="Y2364" s="268"/>
      <c r="Z2364" s="266"/>
      <c r="AA2364" s="266"/>
      <c r="AB2364" s="266"/>
      <c r="AC2364" s="266"/>
      <c r="AD2364" s="267"/>
    </row>
    <row r="2365" spans="1:38" ht="15" customHeight="1">
      <c r="A2365" s="83"/>
      <c r="B2365" s="15"/>
      <c r="C2365" s="80" t="s">
        <v>134</v>
      </c>
      <c r="D2365" s="320" t="s">
        <v>281</v>
      </c>
      <c r="E2365" s="266"/>
      <c r="F2365" s="266"/>
      <c r="G2365" s="266"/>
      <c r="H2365" s="266"/>
      <c r="I2365" s="266"/>
      <c r="J2365" s="266"/>
      <c r="K2365" s="266"/>
      <c r="L2365" s="267"/>
      <c r="M2365" s="268"/>
      <c r="N2365" s="266"/>
      <c r="O2365" s="266"/>
      <c r="P2365" s="266"/>
      <c r="Q2365" s="266"/>
      <c r="R2365" s="267"/>
      <c r="S2365" s="268"/>
      <c r="T2365" s="266"/>
      <c r="U2365" s="266"/>
      <c r="V2365" s="266"/>
      <c r="W2365" s="266"/>
      <c r="X2365" s="267"/>
      <c r="Y2365" s="268"/>
      <c r="Z2365" s="266"/>
      <c r="AA2365" s="266"/>
      <c r="AB2365" s="266"/>
      <c r="AC2365" s="266"/>
      <c r="AD2365" s="267"/>
    </row>
    <row r="2366" spans="1:38" ht="15" customHeight="1">
      <c r="A2366" s="83"/>
      <c r="B2366" s="15"/>
      <c r="C2366" s="80" t="s">
        <v>135</v>
      </c>
      <c r="D2366" s="320" t="s">
        <v>282</v>
      </c>
      <c r="E2366" s="266"/>
      <c r="F2366" s="266"/>
      <c r="G2366" s="266"/>
      <c r="H2366" s="266"/>
      <c r="I2366" s="266"/>
      <c r="J2366" s="266"/>
      <c r="K2366" s="266"/>
      <c r="L2366" s="267"/>
      <c r="M2366" s="268"/>
      <c r="N2366" s="266"/>
      <c r="O2366" s="266"/>
      <c r="P2366" s="266"/>
      <c r="Q2366" s="266"/>
      <c r="R2366" s="267"/>
      <c r="S2366" s="268"/>
      <c r="T2366" s="266"/>
      <c r="U2366" s="266"/>
      <c r="V2366" s="266"/>
      <c r="W2366" s="266"/>
      <c r="X2366" s="267"/>
      <c r="Y2366" s="268"/>
      <c r="Z2366" s="266"/>
      <c r="AA2366" s="266"/>
      <c r="AB2366" s="266"/>
      <c r="AC2366" s="266"/>
      <c r="AD2366" s="267"/>
    </row>
    <row r="2367" spans="1:38" ht="15" customHeight="1">
      <c r="A2367" s="83"/>
      <c r="B2367" s="15"/>
      <c r="C2367" s="80" t="s">
        <v>136</v>
      </c>
      <c r="D2367" s="320" t="s">
        <v>283</v>
      </c>
      <c r="E2367" s="266"/>
      <c r="F2367" s="266"/>
      <c r="G2367" s="266"/>
      <c r="H2367" s="266"/>
      <c r="I2367" s="266"/>
      <c r="J2367" s="266"/>
      <c r="K2367" s="266"/>
      <c r="L2367" s="267"/>
      <c r="M2367" s="268"/>
      <c r="N2367" s="266"/>
      <c r="O2367" s="266"/>
      <c r="P2367" s="266"/>
      <c r="Q2367" s="266"/>
      <c r="R2367" s="267"/>
      <c r="S2367" s="268"/>
      <c r="T2367" s="266"/>
      <c r="U2367" s="266"/>
      <c r="V2367" s="266"/>
      <c r="W2367" s="266"/>
      <c r="X2367" s="267"/>
      <c r="Y2367" s="268"/>
      <c r="Z2367" s="266"/>
      <c r="AA2367" s="266"/>
      <c r="AB2367" s="266"/>
      <c r="AC2367" s="266"/>
      <c r="AD2367" s="267"/>
    </row>
    <row r="2368" spans="1:38" ht="15" customHeight="1">
      <c r="A2368" s="83"/>
      <c r="B2368" s="15"/>
      <c r="C2368" s="80" t="s">
        <v>137</v>
      </c>
      <c r="D2368" s="320" t="s">
        <v>284</v>
      </c>
      <c r="E2368" s="266"/>
      <c r="F2368" s="266"/>
      <c r="G2368" s="266"/>
      <c r="H2368" s="266"/>
      <c r="I2368" s="266"/>
      <c r="J2368" s="266"/>
      <c r="K2368" s="266"/>
      <c r="L2368" s="267"/>
      <c r="M2368" s="268"/>
      <c r="N2368" s="266"/>
      <c r="O2368" s="266"/>
      <c r="P2368" s="266"/>
      <c r="Q2368" s="266"/>
      <c r="R2368" s="267"/>
      <c r="S2368" s="268"/>
      <c r="T2368" s="266"/>
      <c r="U2368" s="266"/>
      <c r="V2368" s="266"/>
      <c r="W2368" s="266"/>
      <c r="X2368" s="267"/>
      <c r="Y2368" s="268"/>
      <c r="Z2368" s="266"/>
      <c r="AA2368" s="266"/>
      <c r="AB2368" s="266"/>
      <c r="AC2368" s="266"/>
      <c r="AD2368" s="267"/>
    </row>
    <row r="2369" spans="1:37" ht="15" customHeight="1">
      <c r="A2369" s="83"/>
      <c r="B2369" s="15"/>
      <c r="C2369" s="80" t="s">
        <v>138</v>
      </c>
      <c r="D2369" s="320" t="s">
        <v>285</v>
      </c>
      <c r="E2369" s="266"/>
      <c r="F2369" s="266"/>
      <c r="G2369" s="266"/>
      <c r="H2369" s="266"/>
      <c r="I2369" s="266"/>
      <c r="J2369" s="266"/>
      <c r="K2369" s="266"/>
      <c r="L2369" s="267"/>
      <c r="M2369" s="268"/>
      <c r="N2369" s="266"/>
      <c r="O2369" s="266"/>
      <c r="P2369" s="266"/>
      <c r="Q2369" s="266"/>
      <c r="R2369" s="267"/>
      <c r="S2369" s="268"/>
      <c r="T2369" s="266"/>
      <c r="U2369" s="266"/>
      <c r="V2369" s="266"/>
      <c r="W2369" s="266"/>
      <c r="X2369" s="267"/>
      <c r="Y2369" s="268"/>
      <c r="Z2369" s="266"/>
      <c r="AA2369" s="266"/>
      <c r="AB2369" s="266"/>
      <c r="AC2369" s="266"/>
      <c r="AD2369" s="267"/>
    </row>
    <row r="2370" spans="1:37" ht="15" customHeight="1">
      <c r="A2370" s="83"/>
      <c r="B2370" s="15"/>
      <c r="C2370" s="80" t="s">
        <v>139</v>
      </c>
      <c r="D2370" s="320" t="s">
        <v>286</v>
      </c>
      <c r="E2370" s="266"/>
      <c r="F2370" s="266"/>
      <c r="G2370" s="266"/>
      <c r="H2370" s="266"/>
      <c r="I2370" s="266"/>
      <c r="J2370" s="266"/>
      <c r="K2370" s="266"/>
      <c r="L2370" s="267"/>
      <c r="M2370" s="268"/>
      <c r="N2370" s="266"/>
      <c r="O2370" s="266"/>
      <c r="P2370" s="266"/>
      <c r="Q2370" s="266"/>
      <c r="R2370" s="267"/>
      <c r="S2370" s="268"/>
      <c r="T2370" s="266"/>
      <c r="U2370" s="266"/>
      <c r="V2370" s="266"/>
      <c r="W2370" s="266"/>
      <c r="X2370" s="267"/>
      <c r="Y2370" s="268"/>
      <c r="Z2370" s="266"/>
      <c r="AA2370" s="266"/>
      <c r="AB2370" s="266"/>
      <c r="AC2370" s="266"/>
      <c r="AD2370" s="267"/>
    </row>
    <row r="2371" spans="1:37" ht="15" customHeight="1">
      <c r="A2371" s="40"/>
      <c r="B2371" s="40"/>
      <c r="C2371" s="80" t="s">
        <v>140</v>
      </c>
      <c r="D2371" s="320" t="s">
        <v>287</v>
      </c>
      <c r="E2371" s="266"/>
      <c r="F2371" s="266"/>
      <c r="G2371" s="266"/>
      <c r="H2371" s="266"/>
      <c r="I2371" s="266"/>
      <c r="J2371" s="266"/>
      <c r="K2371" s="266"/>
      <c r="L2371" s="267"/>
      <c r="M2371" s="268"/>
      <c r="N2371" s="266"/>
      <c r="O2371" s="266"/>
      <c r="P2371" s="266"/>
      <c r="Q2371" s="266"/>
      <c r="R2371" s="267"/>
      <c r="S2371" s="268"/>
      <c r="T2371" s="266"/>
      <c r="U2371" s="266"/>
      <c r="V2371" s="266"/>
      <c r="W2371" s="266"/>
      <c r="X2371" s="267"/>
      <c r="Y2371" s="268"/>
      <c r="Z2371" s="266"/>
      <c r="AA2371" s="266"/>
      <c r="AB2371" s="266"/>
      <c r="AC2371" s="266"/>
      <c r="AD2371" s="267"/>
    </row>
    <row r="2372" spans="1:37" ht="15" customHeight="1">
      <c r="A2372" s="40"/>
      <c r="B2372" s="40"/>
      <c r="C2372" s="80" t="s">
        <v>141</v>
      </c>
      <c r="D2372" s="320" t="s">
        <v>288</v>
      </c>
      <c r="E2372" s="266"/>
      <c r="F2372" s="266"/>
      <c r="G2372" s="266"/>
      <c r="H2372" s="266"/>
      <c r="I2372" s="266"/>
      <c r="J2372" s="266"/>
      <c r="K2372" s="266"/>
      <c r="L2372" s="267"/>
      <c r="M2372" s="268"/>
      <c r="N2372" s="266"/>
      <c r="O2372" s="266"/>
      <c r="P2372" s="266"/>
      <c r="Q2372" s="266"/>
      <c r="R2372" s="267"/>
      <c r="S2372" s="268"/>
      <c r="T2372" s="266"/>
      <c r="U2372" s="266"/>
      <c r="V2372" s="266"/>
      <c r="W2372" s="266"/>
      <c r="X2372" s="267"/>
      <c r="Y2372" s="268"/>
      <c r="Z2372" s="266"/>
      <c r="AA2372" s="266"/>
      <c r="AB2372" s="266"/>
      <c r="AC2372" s="266"/>
      <c r="AD2372" s="267"/>
    </row>
    <row r="2373" spans="1:37" ht="15" customHeight="1">
      <c r="A2373" s="40"/>
      <c r="B2373" s="40"/>
      <c r="C2373" s="80" t="s">
        <v>142</v>
      </c>
      <c r="D2373" s="320" t="s">
        <v>289</v>
      </c>
      <c r="E2373" s="266"/>
      <c r="F2373" s="266"/>
      <c r="G2373" s="266"/>
      <c r="H2373" s="266"/>
      <c r="I2373" s="266"/>
      <c r="J2373" s="266"/>
      <c r="K2373" s="266"/>
      <c r="L2373" s="267"/>
      <c r="M2373" s="268"/>
      <c r="N2373" s="266"/>
      <c r="O2373" s="266"/>
      <c r="P2373" s="266"/>
      <c r="Q2373" s="266"/>
      <c r="R2373" s="267"/>
      <c r="S2373" s="268"/>
      <c r="T2373" s="266"/>
      <c r="U2373" s="266"/>
      <c r="V2373" s="266"/>
      <c r="W2373" s="266"/>
      <c r="X2373" s="267"/>
      <c r="Y2373" s="268"/>
      <c r="Z2373" s="266"/>
      <c r="AA2373" s="266"/>
      <c r="AB2373" s="266"/>
      <c r="AC2373" s="266"/>
      <c r="AD2373" s="267"/>
    </row>
    <row r="2374" spans="1:37" ht="15" customHeight="1">
      <c r="A2374" s="40"/>
      <c r="B2374" s="40"/>
      <c r="C2374" s="80" t="s">
        <v>143</v>
      </c>
      <c r="D2374" s="320" t="s">
        <v>290</v>
      </c>
      <c r="E2374" s="266"/>
      <c r="F2374" s="266"/>
      <c r="G2374" s="266"/>
      <c r="H2374" s="266"/>
      <c r="I2374" s="266"/>
      <c r="J2374" s="266"/>
      <c r="K2374" s="266"/>
      <c r="L2374" s="267"/>
      <c r="M2374" s="268"/>
      <c r="N2374" s="266"/>
      <c r="O2374" s="266"/>
      <c r="P2374" s="266"/>
      <c r="Q2374" s="266"/>
      <c r="R2374" s="267"/>
      <c r="S2374" s="268"/>
      <c r="T2374" s="266"/>
      <c r="U2374" s="266"/>
      <c r="V2374" s="266"/>
      <c r="W2374" s="266"/>
      <c r="X2374" s="267"/>
      <c r="Y2374" s="268"/>
      <c r="Z2374" s="266"/>
      <c r="AA2374" s="266"/>
      <c r="AB2374" s="266"/>
      <c r="AC2374" s="266"/>
      <c r="AD2374" s="267"/>
    </row>
    <row r="2375" spans="1:37" ht="24" customHeight="1">
      <c r="A2375" s="40"/>
      <c r="B2375" s="40"/>
      <c r="C2375" s="80" t="s">
        <v>144</v>
      </c>
      <c r="D2375" s="320" t="s">
        <v>291</v>
      </c>
      <c r="E2375" s="266"/>
      <c r="F2375" s="266"/>
      <c r="G2375" s="266"/>
      <c r="H2375" s="266"/>
      <c r="I2375" s="266"/>
      <c r="J2375" s="266"/>
      <c r="K2375" s="266"/>
      <c r="L2375" s="267"/>
      <c r="M2375" s="268"/>
      <c r="N2375" s="266"/>
      <c r="O2375" s="266"/>
      <c r="P2375" s="266"/>
      <c r="Q2375" s="266"/>
      <c r="R2375" s="267"/>
      <c r="S2375" s="268"/>
      <c r="T2375" s="266"/>
      <c r="U2375" s="266"/>
      <c r="V2375" s="266"/>
      <c r="W2375" s="266"/>
      <c r="X2375" s="267"/>
      <c r="Y2375" s="268"/>
      <c r="Z2375" s="266"/>
      <c r="AA2375" s="266"/>
      <c r="AB2375" s="266"/>
      <c r="AC2375" s="266"/>
      <c r="AD2375" s="267"/>
    </row>
    <row r="2376" spans="1:37" ht="15" customHeight="1">
      <c r="A2376" s="40"/>
      <c r="B2376" s="40"/>
      <c r="C2376" s="80" t="s">
        <v>145</v>
      </c>
      <c r="D2376" s="320" t="s">
        <v>292</v>
      </c>
      <c r="E2376" s="266"/>
      <c r="F2376" s="266"/>
      <c r="G2376" s="266"/>
      <c r="H2376" s="266"/>
      <c r="I2376" s="266"/>
      <c r="J2376" s="266"/>
      <c r="K2376" s="266"/>
      <c r="L2376" s="267"/>
      <c r="M2376" s="268"/>
      <c r="N2376" s="266"/>
      <c r="O2376" s="266"/>
      <c r="P2376" s="266"/>
      <c r="Q2376" s="266"/>
      <c r="R2376" s="267"/>
      <c r="S2376" s="268"/>
      <c r="T2376" s="266"/>
      <c r="U2376" s="266"/>
      <c r="V2376" s="266"/>
      <c r="W2376" s="266"/>
      <c r="X2376" s="267"/>
      <c r="Y2376" s="268"/>
      <c r="Z2376" s="266"/>
      <c r="AA2376" s="266"/>
      <c r="AB2376" s="266"/>
      <c r="AC2376" s="266"/>
      <c r="AD2376" s="267"/>
    </row>
    <row r="2377" spans="1:37" ht="15" customHeight="1">
      <c r="A2377" s="40"/>
      <c r="B2377" s="40"/>
      <c r="C2377" s="80" t="s">
        <v>146</v>
      </c>
      <c r="D2377" s="320" t="s">
        <v>293</v>
      </c>
      <c r="E2377" s="266"/>
      <c r="F2377" s="266"/>
      <c r="G2377" s="266"/>
      <c r="H2377" s="266"/>
      <c r="I2377" s="266"/>
      <c r="J2377" s="266"/>
      <c r="K2377" s="266"/>
      <c r="L2377" s="267"/>
      <c r="M2377" s="268"/>
      <c r="N2377" s="266"/>
      <c r="O2377" s="266"/>
      <c r="P2377" s="266"/>
      <c r="Q2377" s="266"/>
      <c r="R2377" s="267"/>
      <c r="S2377" s="268"/>
      <c r="T2377" s="266"/>
      <c r="U2377" s="266"/>
      <c r="V2377" s="266"/>
      <c r="W2377" s="266"/>
      <c r="X2377" s="267"/>
      <c r="Y2377" s="268"/>
      <c r="Z2377" s="266"/>
      <c r="AA2377" s="266"/>
      <c r="AB2377" s="266"/>
      <c r="AC2377" s="266"/>
      <c r="AD2377" s="267"/>
    </row>
    <row r="2378" spans="1:37" ht="15" customHeight="1">
      <c r="A2378" s="40"/>
      <c r="B2378" s="40"/>
      <c r="C2378" s="80" t="s">
        <v>147</v>
      </c>
      <c r="D2378" s="320" t="s">
        <v>294</v>
      </c>
      <c r="E2378" s="266"/>
      <c r="F2378" s="266"/>
      <c r="G2378" s="266"/>
      <c r="H2378" s="266"/>
      <c r="I2378" s="266"/>
      <c r="J2378" s="266"/>
      <c r="K2378" s="266"/>
      <c r="L2378" s="267"/>
      <c r="M2378" s="268"/>
      <c r="N2378" s="266"/>
      <c r="O2378" s="266"/>
      <c r="P2378" s="266"/>
      <c r="Q2378" s="266"/>
      <c r="R2378" s="267"/>
      <c r="S2378" s="268"/>
      <c r="T2378" s="266"/>
      <c r="U2378" s="266"/>
      <c r="V2378" s="266"/>
      <c r="W2378" s="266"/>
      <c r="X2378" s="267"/>
      <c r="Y2378" s="268"/>
      <c r="Z2378" s="266"/>
      <c r="AA2378" s="266"/>
      <c r="AB2378" s="266"/>
      <c r="AC2378" s="266"/>
      <c r="AD2378" s="267"/>
    </row>
    <row r="2379" spans="1:37" ht="15" customHeight="1">
      <c r="A2379" s="40"/>
      <c r="B2379" s="40"/>
      <c r="C2379" s="80" t="s">
        <v>148</v>
      </c>
      <c r="D2379" s="320" t="s">
        <v>295</v>
      </c>
      <c r="E2379" s="266"/>
      <c r="F2379" s="266"/>
      <c r="G2379" s="266"/>
      <c r="H2379" s="266"/>
      <c r="I2379" s="266"/>
      <c r="J2379" s="266"/>
      <c r="K2379" s="266"/>
      <c r="L2379" s="267"/>
      <c r="M2379" s="268"/>
      <c r="N2379" s="266"/>
      <c r="O2379" s="266"/>
      <c r="P2379" s="266"/>
      <c r="Q2379" s="266"/>
      <c r="R2379" s="267"/>
      <c r="S2379" s="268"/>
      <c r="T2379" s="266"/>
      <c r="U2379" s="266"/>
      <c r="V2379" s="266"/>
      <c r="W2379" s="266"/>
      <c r="X2379" s="267"/>
      <c r="Y2379" s="268"/>
      <c r="Z2379" s="266"/>
      <c r="AA2379" s="266"/>
      <c r="AB2379" s="266"/>
      <c r="AC2379" s="266"/>
      <c r="AD2379" s="267"/>
    </row>
    <row r="2380" spans="1:37" ht="15" customHeight="1">
      <c r="A2380" s="40"/>
      <c r="B2380" s="40"/>
      <c r="C2380" s="80" t="s">
        <v>149</v>
      </c>
      <c r="D2380" s="320" t="s">
        <v>296</v>
      </c>
      <c r="E2380" s="266"/>
      <c r="F2380" s="266"/>
      <c r="G2380" s="266"/>
      <c r="H2380" s="266"/>
      <c r="I2380" s="266"/>
      <c r="J2380" s="266"/>
      <c r="K2380" s="266"/>
      <c r="L2380" s="267"/>
      <c r="M2380" s="268"/>
      <c r="N2380" s="266"/>
      <c r="O2380" s="266"/>
      <c r="P2380" s="266"/>
      <c r="Q2380" s="266"/>
      <c r="R2380" s="267"/>
      <c r="S2380" s="268"/>
      <c r="T2380" s="266"/>
      <c r="U2380" s="266"/>
      <c r="V2380" s="266"/>
      <c r="W2380" s="266"/>
      <c r="X2380" s="267"/>
      <c r="Y2380" s="268"/>
      <c r="Z2380" s="266"/>
      <c r="AA2380" s="266"/>
      <c r="AB2380" s="266"/>
      <c r="AC2380" s="266"/>
      <c r="AD2380" s="267"/>
    </row>
    <row r="2381" spans="1:37" ht="15" customHeight="1">
      <c r="A2381" s="40"/>
      <c r="B2381" s="40"/>
      <c r="C2381" s="80" t="s">
        <v>150</v>
      </c>
      <c r="D2381" s="320" t="s">
        <v>262</v>
      </c>
      <c r="E2381" s="266"/>
      <c r="F2381" s="266"/>
      <c r="G2381" s="266"/>
      <c r="H2381" s="266"/>
      <c r="I2381" s="266"/>
      <c r="J2381" s="266"/>
      <c r="K2381" s="266"/>
      <c r="L2381" s="267"/>
      <c r="M2381" s="268"/>
      <c r="N2381" s="266"/>
      <c r="O2381" s="266"/>
      <c r="P2381" s="266"/>
      <c r="Q2381" s="266"/>
      <c r="R2381" s="267"/>
      <c r="S2381" s="268"/>
      <c r="T2381" s="266"/>
      <c r="U2381" s="266"/>
      <c r="V2381" s="266"/>
      <c r="W2381" s="266"/>
      <c r="X2381" s="267"/>
      <c r="Y2381" s="268"/>
      <c r="Z2381" s="266"/>
      <c r="AA2381" s="266"/>
      <c r="AB2381" s="266"/>
      <c r="AC2381" s="266"/>
      <c r="AD2381" s="267"/>
    </row>
    <row r="2382" spans="1:37" ht="15" customHeight="1">
      <c r="A2382" s="40"/>
      <c r="B2382" s="40"/>
      <c r="C2382" s="15"/>
      <c r="D2382" s="15"/>
      <c r="E2382" s="15"/>
      <c r="F2382" s="15"/>
      <c r="G2382" s="15"/>
      <c r="H2382" s="15"/>
      <c r="I2382" s="15"/>
      <c r="J2382" s="15"/>
      <c r="K2382" s="15"/>
      <c r="L2382" s="81" t="s">
        <v>211</v>
      </c>
      <c r="M2382" s="268">
        <f>IF(AND(SUM(M2362:M2381)=0,COUNTIF(M2362:M2381,"NS")&gt;0),"NS",IF(AND(SUM(M2362:M2381)=0, COUNTIF(M2362:M2381,"NA")&gt;0),"NA",SUM(M2362:M2381)))</f>
        <v>0</v>
      </c>
      <c r="N2382" s="266"/>
      <c r="O2382" s="266"/>
      <c r="P2382" s="266"/>
      <c r="Q2382" s="266"/>
      <c r="R2382" s="267"/>
      <c r="S2382" s="268">
        <f>IF(AND(SUM(S2362:S2381)=0,COUNTIF(S2362:S2381,"NS")&gt;0),"NS",IF(AND(SUM(S2362:S2381)=0, COUNTIF(S2362:S2381,"NA")&gt;0),"NA",SUM(S2362:S2381)))</f>
        <v>0</v>
      </c>
      <c r="T2382" s="266"/>
      <c r="U2382" s="266"/>
      <c r="V2382" s="266"/>
      <c r="W2382" s="266"/>
      <c r="X2382" s="267"/>
      <c r="Y2382" s="268">
        <f>IF(AND(SUM(Y2362:Y2381)=0,COUNTIF(Y2362:Y2381,"NS")&gt;0),"NS",IF(AND(SUM(Y2362:Y2381)=0, COUNTIF(Y2362:Y2381,"NA")&gt;0),"NA",SUM(Y2362:Y2381)))</f>
        <v>0</v>
      </c>
      <c r="Z2382" s="266"/>
      <c r="AA2382" s="266"/>
      <c r="AB2382" s="266"/>
      <c r="AC2382" s="266"/>
      <c r="AD2382" s="267"/>
    </row>
    <row r="2383" spans="1:37" ht="15" customHeight="1">
      <c r="A2383" s="40"/>
      <c r="B2383" s="40"/>
      <c r="C2383" s="15"/>
      <c r="D2383" s="15"/>
      <c r="E2383" s="15"/>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F2383">
        <f>IF(SUM(AF2362:AF2382)&gt;0,1,0)</f>
        <v>0</v>
      </c>
      <c r="AG2383">
        <f>IF(SUM(AG2362:AG2382)&gt;0,2,0)</f>
        <v>0</v>
      </c>
      <c r="AH2383">
        <f>IF(SUM(AH2362:AH2382)&gt;0,4,0)</f>
        <v>0</v>
      </c>
      <c r="AI2383">
        <f>IF(SUM(AI2362:AI2382)&gt;0,4,0)</f>
        <v>0</v>
      </c>
      <c r="AJ2383">
        <f>IF(SUM(AJ2362:AJ2382)&gt;0,5,0)</f>
        <v>0</v>
      </c>
      <c r="AK2383">
        <f>IF(SUM(AK2362:AK2382)&gt;0,6,0)</f>
        <v>0</v>
      </c>
    </row>
    <row r="2384" spans="1:37" ht="24" customHeight="1">
      <c r="A2384" s="40"/>
      <c r="B2384" s="40"/>
      <c r="C2384" s="327" t="s">
        <v>297</v>
      </c>
      <c r="D2384" s="256"/>
      <c r="E2384" s="256"/>
      <c r="F2384" s="256"/>
      <c r="G2384" s="256"/>
      <c r="H2384" s="256"/>
      <c r="I2384" s="256"/>
      <c r="J2384" s="256"/>
      <c r="K2384" s="256"/>
      <c r="L2384" s="256"/>
      <c r="M2384" s="256"/>
      <c r="N2384" s="256"/>
      <c r="O2384" s="256"/>
      <c r="P2384" s="256"/>
      <c r="Q2384" s="256"/>
      <c r="R2384" s="256"/>
      <c r="S2384" s="256"/>
      <c r="T2384" s="256"/>
      <c r="U2384" s="256"/>
      <c r="V2384" s="256"/>
      <c r="W2384" s="256"/>
      <c r="X2384" s="256"/>
      <c r="Y2384" s="256"/>
      <c r="Z2384" s="256"/>
      <c r="AA2384" s="256"/>
      <c r="AB2384" s="256"/>
      <c r="AC2384" s="256"/>
      <c r="AD2384" s="256"/>
      <c r="AH2384">
        <f>SUM(AF2383:AH2383)</f>
        <v>0</v>
      </c>
      <c r="AK2384">
        <f>SUM(AI2383:AK2383)</f>
        <v>0</v>
      </c>
    </row>
    <row r="2385" spans="1:38" ht="15" customHeight="1">
      <c r="A2385" s="40"/>
      <c r="B2385" s="40"/>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H2385" t="e">
        <f ca="1">CAMBIAR(AH2384,0,"",1,"El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85" t="e">
        <f ca="1">CAMBIAR(AK2384,0,"",4,"Hay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6" spans="1:38" ht="24" customHeight="1">
      <c r="A2386" s="83"/>
      <c r="B2386" s="15"/>
      <c r="C2386" s="321" t="s">
        <v>187</v>
      </c>
      <c r="D2386" s="256"/>
      <c r="E2386" s="256"/>
      <c r="F2386" s="256"/>
      <c r="G2386" s="256"/>
      <c r="H2386" s="256"/>
      <c r="I2386" s="256"/>
      <c r="J2386" s="256"/>
      <c r="K2386" s="256"/>
      <c r="L2386" s="256"/>
      <c r="M2386" s="256"/>
      <c r="N2386" s="256"/>
      <c r="O2386" s="256"/>
      <c r="P2386" s="256"/>
      <c r="Q2386" s="256"/>
      <c r="R2386" s="256"/>
      <c r="S2386" s="256"/>
      <c r="T2386" s="256"/>
      <c r="U2386" s="256"/>
      <c r="V2386" s="256"/>
      <c r="W2386" s="256"/>
      <c r="X2386" s="256"/>
      <c r="Y2386" s="256"/>
      <c r="Z2386" s="256"/>
      <c r="AA2386" s="256"/>
      <c r="AB2386" s="256"/>
      <c r="AC2386" s="256"/>
      <c r="AD2386" s="256"/>
    </row>
    <row r="2387" spans="1:38" ht="60" customHeight="1">
      <c r="A2387" s="83"/>
      <c r="B2387" s="15"/>
      <c r="C2387" s="322"/>
      <c r="D2387" s="323"/>
      <c r="E2387" s="323"/>
      <c r="F2387" s="323"/>
      <c r="G2387" s="323"/>
      <c r="H2387" s="323"/>
      <c r="I2387" s="323"/>
      <c r="J2387" s="323"/>
      <c r="K2387" s="323"/>
      <c r="L2387" s="323"/>
      <c r="M2387" s="323"/>
      <c r="N2387" s="323"/>
      <c r="O2387" s="323"/>
      <c r="P2387" s="323"/>
      <c r="Q2387" s="323"/>
      <c r="R2387" s="323"/>
      <c r="S2387" s="323"/>
      <c r="T2387" s="323"/>
      <c r="U2387" s="323"/>
      <c r="V2387" s="323"/>
      <c r="W2387" s="323"/>
      <c r="X2387" s="323"/>
      <c r="Y2387" s="323"/>
      <c r="Z2387" s="323"/>
      <c r="AA2387" s="323"/>
      <c r="AB2387" s="323"/>
      <c r="AC2387" s="323"/>
      <c r="AD2387" s="324"/>
    </row>
    <row r="2388" spans="1:38" ht="15" customHeight="1">
      <c r="A2388" s="72"/>
      <c r="B2388" s="88"/>
      <c r="C2388" s="246" t="e">
        <f ca="1">AH2385</f>
        <v>#NAME?</v>
      </c>
      <c r="D2388" s="88"/>
      <c r="E2388" s="88"/>
      <c r="F2388" s="88"/>
      <c r="G2388" s="88"/>
      <c r="H2388" s="88"/>
      <c r="I2388" s="88"/>
      <c r="J2388" s="88"/>
      <c r="K2388" s="88"/>
      <c r="L2388" s="88"/>
      <c r="M2388" s="88"/>
      <c r="N2388" s="88"/>
      <c r="O2388" s="88"/>
      <c r="P2388" s="88"/>
      <c r="Q2388" s="88"/>
      <c r="R2388" s="88"/>
      <c r="S2388" s="88"/>
      <c r="T2388" s="88"/>
      <c r="U2388" s="88"/>
      <c r="V2388" s="88"/>
      <c r="W2388" s="88"/>
      <c r="X2388" s="88"/>
      <c r="Y2388" s="88"/>
      <c r="Z2388" s="88"/>
      <c r="AA2388" s="88"/>
      <c r="AB2388" s="88"/>
      <c r="AC2388" s="88"/>
      <c r="AD2388" s="88"/>
    </row>
    <row r="2389" spans="1:38" ht="15" customHeight="1">
      <c r="A2389" s="71"/>
      <c r="B2389" s="40"/>
      <c r="C2389" s="246" t="e">
        <f ca="1">AK2385</f>
        <v>#NAME?</v>
      </c>
      <c r="D2389" s="40"/>
      <c r="E2389" s="40"/>
      <c r="F2389" s="40"/>
      <c r="G2389" s="40"/>
      <c r="H2389" s="40"/>
      <c r="I2389" s="40"/>
      <c r="J2389" s="40"/>
      <c r="K2389" s="40"/>
      <c r="L2389" s="40"/>
      <c r="M2389" s="40"/>
      <c r="N2389" s="40"/>
      <c r="O2389" s="40"/>
      <c r="P2389" s="40"/>
      <c r="Q2389" s="40"/>
      <c r="R2389" s="40"/>
      <c r="S2389" s="40"/>
      <c r="T2389" s="40"/>
      <c r="U2389" s="40"/>
      <c r="V2389" s="40"/>
      <c r="W2389" s="40"/>
      <c r="X2389" s="40"/>
      <c r="Y2389" s="40"/>
      <c r="Z2389" s="40"/>
      <c r="AA2389" s="40"/>
      <c r="AB2389" s="40"/>
      <c r="AC2389" s="40"/>
      <c r="AD2389" s="40"/>
    </row>
    <row r="2390" spans="1:38" ht="15" customHeight="1">
      <c r="A2390" s="71"/>
      <c r="B2390" s="40"/>
      <c r="C2390" s="40"/>
      <c r="D2390" s="40"/>
      <c r="E2390" s="40"/>
      <c r="F2390" s="40"/>
      <c r="G2390" s="40"/>
      <c r="H2390" s="40"/>
      <c r="I2390" s="40"/>
      <c r="J2390" s="40"/>
      <c r="K2390" s="40"/>
      <c r="L2390" s="40"/>
      <c r="M2390" s="40"/>
      <c r="N2390" s="40"/>
      <c r="O2390" s="40"/>
      <c r="P2390" s="40"/>
      <c r="Q2390" s="40"/>
      <c r="R2390" s="40"/>
      <c r="S2390" s="40"/>
      <c r="T2390" s="40"/>
      <c r="U2390" s="40"/>
      <c r="V2390" s="40"/>
      <c r="W2390" s="40"/>
      <c r="X2390" s="40"/>
      <c r="Y2390" s="40"/>
      <c r="Z2390" s="40"/>
      <c r="AA2390" s="40"/>
      <c r="AB2390" s="40"/>
      <c r="AC2390" s="40"/>
      <c r="AD2390" s="40"/>
    </row>
    <row r="2391" spans="1:38" ht="15" customHeight="1">
      <c r="A2391" s="71"/>
      <c r="B2391" s="40"/>
      <c r="C2391" s="40"/>
      <c r="D2391" s="40"/>
      <c r="E2391" s="40"/>
      <c r="F2391" s="40"/>
      <c r="G2391" s="40"/>
      <c r="H2391" s="40"/>
      <c r="I2391" s="40"/>
      <c r="J2391" s="40"/>
      <c r="K2391" s="40"/>
      <c r="L2391" s="40"/>
      <c r="M2391" s="40"/>
      <c r="N2391" s="40"/>
      <c r="O2391" s="40"/>
      <c r="P2391" s="40"/>
      <c r="Q2391" s="40"/>
      <c r="R2391" s="40"/>
      <c r="S2391" s="40"/>
      <c r="T2391" s="40"/>
      <c r="U2391" s="40"/>
      <c r="V2391" s="40"/>
      <c r="W2391" s="40"/>
      <c r="X2391" s="40"/>
      <c r="Y2391" s="40"/>
      <c r="Z2391" s="40"/>
      <c r="AA2391" s="40"/>
      <c r="AB2391" s="40"/>
      <c r="AC2391" s="40"/>
      <c r="AD2391" s="40"/>
    </row>
    <row r="2392" spans="1:38" ht="15" customHeight="1">
      <c r="A2392" s="40"/>
      <c r="B2392" s="40"/>
      <c r="C2392" s="15"/>
      <c r="D2392" s="15"/>
      <c r="E2392" s="15"/>
      <c r="F2392" s="15"/>
      <c r="G2392" s="15"/>
      <c r="H2392" s="15"/>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row>
    <row r="2393" spans="1:38" ht="15" customHeight="1">
      <c r="A2393" s="83"/>
      <c r="B2393" s="15"/>
      <c r="C2393" s="15"/>
      <c r="D2393" s="15"/>
      <c r="E2393" s="15"/>
      <c r="F2393" s="15"/>
      <c r="G2393" s="15"/>
      <c r="H2393" s="15"/>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row>
    <row r="2394" spans="1:38" ht="24" customHeight="1">
      <c r="A2394" s="72" t="s">
        <v>921</v>
      </c>
      <c r="B2394" s="326" t="s">
        <v>922</v>
      </c>
      <c r="C2394" s="256"/>
      <c r="D2394" s="256"/>
      <c r="E2394" s="256"/>
      <c r="F2394" s="256"/>
      <c r="G2394" s="256"/>
      <c r="H2394" s="256"/>
      <c r="I2394" s="256"/>
      <c r="J2394" s="256"/>
      <c r="K2394" s="256"/>
      <c r="L2394" s="256"/>
      <c r="M2394" s="256"/>
      <c r="N2394" s="256"/>
      <c r="O2394" s="256"/>
      <c r="P2394" s="256"/>
      <c r="Q2394" s="256"/>
      <c r="R2394" s="256"/>
      <c r="S2394" s="256"/>
      <c r="T2394" s="256"/>
      <c r="U2394" s="256"/>
      <c r="V2394" s="256"/>
      <c r="W2394" s="256"/>
      <c r="X2394" s="256"/>
      <c r="Y2394" s="256"/>
      <c r="Z2394" s="256"/>
      <c r="AA2394" s="256"/>
      <c r="AB2394" s="256"/>
      <c r="AC2394" s="256"/>
      <c r="AD2394" s="256"/>
    </row>
    <row r="2395" spans="1:38" ht="15" customHeight="1">
      <c r="A2395" s="71"/>
      <c r="B2395" s="40"/>
      <c r="C2395" s="40"/>
      <c r="D2395" s="40"/>
      <c r="E2395" s="40"/>
      <c r="F2395" s="40"/>
      <c r="G2395" s="40"/>
      <c r="H2395" s="40"/>
      <c r="I2395" s="40"/>
      <c r="J2395" s="40"/>
      <c r="K2395" s="40"/>
      <c r="L2395" s="40"/>
      <c r="M2395" s="40"/>
      <c r="N2395" s="40"/>
      <c r="O2395" s="40"/>
      <c r="P2395" s="40"/>
      <c r="Q2395" s="40"/>
      <c r="R2395" s="40"/>
      <c r="S2395" s="40"/>
      <c r="T2395" s="40"/>
      <c r="U2395" s="40"/>
      <c r="V2395" s="40"/>
      <c r="W2395" s="40"/>
      <c r="X2395" s="40"/>
      <c r="Y2395" s="40"/>
      <c r="Z2395" s="40"/>
      <c r="AA2395" s="40"/>
      <c r="AB2395" s="40"/>
      <c r="AC2395" s="40"/>
      <c r="AD2395" s="40"/>
    </row>
    <row r="2396" spans="1:38" ht="24" customHeight="1">
      <c r="A2396" s="83"/>
      <c r="B2396" s="15"/>
      <c r="C2396" s="346" t="s">
        <v>300</v>
      </c>
      <c r="D2396" s="278"/>
      <c r="E2396" s="278"/>
      <c r="F2396" s="278"/>
      <c r="G2396" s="278"/>
      <c r="H2396" s="278"/>
      <c r="I2396" s="278"/>
      <c r="J2396" s="278"/>
      <c r="K2396" s="278"/>
      <c r="L2396" s="279"/>
      <c r="M2396" s="265" t="s">
        <v>871</v>
      </c>
      <c r="N2396" s="266"/>
      <c r="O2396" s="266"/>
      <c r="P2396" s="266"/>
      <c r="Q2396" s="266"/>
      <c r="R2396" s="266"/>
      <c r="S2396" s="266"/>
      <c r="T2396" s="266"/>
      <c r="U2396" s="266"/>
      <c r="V2396" s="266"/>
      <c r="W2396" s="266"/>
      <c r="X2396" s="266"/>
      <c r="Y2396" s="266"/>
      <c r="Z2396" s="266"/>
      <c r="AA2396" s="266"/>
      <c r="AB2396" s="266"/>
      <c r="AC2396" s="266"/>
      <c r="AD2396" s="267"/>
      <c r="AE2396" s="40"/>
    </row>
    <row r="2397" spans="1:38" ht="15" customHeight="1">
      <c r="A2397" s="83"/>
      <c r="B2397" s="15"/>
      <c r="C2397" s="282"/>
      <c r="D2397" s="272"/>
      <c r="E2397" s="272"/>
      <c r="F2397" s="272"/>
      <c r="G2397" s="272"/>
      <c r="H2397" s="272"/>
      <c r="I2397" s="272"/>
      <c r="J2397" s="272"/>
      <c r="K2397" s="272"/>
      <c r="L2397" s="283"/>
      <c r="M2397" s="383" t="s">
        <v>201</v>
      </c>
      <c r="N2397" s="256"/>
      <c r="O2397" s="256"/>
      <c r="P2397" s="256"/>
      <c r="Q2397" s="256"/>
      <c r="R2397" s="348"/>
      <c r="S2397" s="384" t="s">
        <v>202</v>
      </c>
      <c r="T2397" s="256"/>
      <c r="U2397" s="256"/>
      <c r="V2397" s="256"/>
      <c r="W2397" s="256"/>
      <c r="X2397" s="348"/>
      <c r="Y2397" s="384" t="s">
        <v>203</v>
      </c>
      <c r="Z2397" s="256"/>
      <c r="AA2397" s="256"/>
      <c r="AB2397" s="256"/>
      <c r="AC2397" s="256"/>
      <c r="AD2397" s="348"/>
      <c r="AE2397" s="40"/>
      <c r="AF2397" t="s">
        <v>204</v>
      </c>
      <c r="AG2397" t="s">
        <v>205</v>
      </c>
      <c r="AH2397" t="s">
        <v>206</v>
      </c>
      <c r="AI2397" t="s">
        <v>207</v>
      </c>
      <c r="AJ2397" t="s">
        <v>208</v>
      </c>
      <c r="AK2397" t="s">
        <v>209</v>
      </c>
      <c r="AL2397" t="s">
        <v>210</v>
      </c>
    </row>
    <row r="2398" spans="1:38" ht="24" customHeight="1">
      <c r="A2398" s="83"/>
      <c r="B2398" s="15"/>
      <c r="C2398" s="79" t="s">
        <v>131</v>
      </c>
      <c r="D2398" s="377" t="s">
        <v>923</v>
      </c>
      <c r="E2398" s="266"/>
      <c r="F2398" s="266"/>
      <c r="G2398" s="266"/>
      <c r="H2398" s="266"/>
      <c r="I2398" s="266"/>
      <c r="J2398" s="266"/>
      <c r="K2398" s="266"/>
      <c r="L2398" s="267"/>
      <c r="M2398" s="268"/>
      <c r="N2398" s="266"/>
      <c r="O2398" s="266"/>
      <c r="P2398" s="266"/>
      <c r="Q2398" s="266"/>
      <c r="R2398" s="267"/>
      <c r="S2398" s="268"/>
      <c r="T2398" s="266"/>
      <c r="U2398" s="266"/>
      <c r="V2398" s="266"/>
      <c r="W2398" s="266"/>
      <c r="X2398" s="267"/>
      <c r="Y2398" s="268"/>
      <c r="Z2398" s="266"/>
      <c r="AA2398" s="266"/>
      <c r="AB2398" s="266"/>
      <c r="AC2398" s="266"/>
      <c r="AD2398" s="267"/>
      <c r="AE2398" s="40"/>
      <c r="AF2398">
        <f>IF(AND(M2398=0,OR(SUM(S2398:Y2398)&gt;0,COUNTIF(M2398:Y2398,"NS")&gt;0)),1,0)</f>
        <v>0</v>
      </c>
      <c r="AG2398">
        <f>IF(OR(AND(M2398="NS",SUM(S2398:Y2398)&gt;0),AND(M2398="NS",COUNTIF(M2398:Y2398,"NS")&lt;2)),1,0)</f>
        <v>0</v>
      </c>
      <c r="AH2398">
        <f>IF(AND(M2398="NA",OR(SUM(S2398:Y2398)&gt;0,COUNTIF(M2398:Y2398,"NS")&gt;0,COUNTIF(M2398:Y2398,"NA")&gt;1)),1,0)</f>
        <v>0</v>
      </c>
      <c r="AI2398">
        <f>IF(AND(COUNTBLANK(M2398)+COUNTBLANK(S2398)+COUNTBLANK(Y2398)&gt;0,COUNTBLANK(M2398)+COUNTBLANK(S2398)+COUNTBLANK(Y2398)&lt;3,M2398&lt;&gt;"NA"),1,0)</f>
        <v>0</v>
      </c>
      <c r="AJ2398">
        <f>IF(AND(IF(OR(SUM(S2398:Y2398)=M2398,M2398="",AND(M2398&gt;0,COUNTIF(M2398:Y2398,"NS")=2)),0,1)=1,M2398&lt;&gt;"NS",M2398&lt;&gt;"NA"),1,0)</f>
        <v>0</v>
      </c>
      <c r="AK2398">
        <f>IF(COUNTIF(M2398:Y2398,"=*")&lt;&gt;SUM(COUNTIF(M2398:Y2398,"NS"),COUNTIF(M2398:Y2398,"NA")),1,0)</f>
        <v>0</v>
      </c>
      <c r="AL2398">
        <f>IF(SUM(AF2398:AK2398)&gt;0,1,0)</f>
        <v>0</v>
      </c>
    </row>
    <row r="2399" spans="1:38" ht="24" customHeight="1">
      <c r="A2399" s="83"/>
      <c r="B2399" s="15"/>
      <c r="C2399" s="80" t="s">
        <v>132</v>
      </c>
      <c r="D2399" s="377" t="s">
        <v>924</v>
      </c>
      <c r="E2399" s="266"/>
      <c r="F2399" s="266"/>
      <c r="G2399" s="266"/>
      <c r="H2399" s="266"/>
      <c r="I2399" s="266"/>
      <c r="J2399" s="266"/>
      <c r="K2399" s="266"/>
      <c r="L2399" s="267"/>
      <c r="M2399" s="268"/>
      <c r="N2399" s="266"/>
      <c r="O2399" s="266"/>
      <c r="P2399" s="266"/>
      <c r="Q2399" s="266"/>
      <c r="R2399" s="267"/>
      <c r="S2399" s="268"/>
      <c r="T2399" s="266"/>
      <c r="U2399" s="266"/>
      <c r="V2399" s="266"/>
      <c r="W2399" s="266"/>
      <c r="X2399" s="267"/>
      <c r="Y2399" s="268"/>
      <c r="Z2399" s="266"/>
      <c r="AA2399" s="266"/>
      <c r="AB2399" s="266"/>
      <c r="AC2399" s="266"/>
      <c r="AD2399" s="267"/>
      <c r="AE2399" s="40"/>
    </row>
    <row r="2400" spans="1:38" ht="15" customHeight="1">
      <c r="A2400" s="71"/>
      <c r="B2400" s="40"/>
      <c r="C2400" s="80" t="s">
        <v>133</v>
      </c>
      <c r="D2400" s="388" t="s">
        <v>262</v>
      </c>
      <c r="E2400" s="266"/>
      <c r="F2400" s="266"/>
      <c r="G2400" s="266"/>
      <c r="H2400" s="266"/>
      <c r="I2400" s="266"/>
      <c r="J2400" s="266"/>
      <c r="K2400" s="266"/>
      <c r="L2400" s="267"/>
      <c r="M2400" s="268"/>
      <c r="N2400" s="266"/>
      <c r="O2400" s="266"/>
      <c r="P2400" s="266"/>
      <c r="Q2400" s="266"/>
      <c r="R2400" s="267"/>
      <c r="S2400" s="268"/>
      <c r="T2400" s="266"/>
      <c r="U2400" s="266"/>
      <c r="V2400" s="266"/>
      <c r="W2400" s="266"/>
      <c r="X2400" s="267"/>
      <c r="Y2400" s="268"/>
      <c r="Z2400" s="266"/>
      <c r="AA2400" s="266"/>
      <c r="AB2400" s="266"/>
      <c r="AC2400" s="266"/>
      <c r="AD2400" s="267"/>
      <c r="AE2400" s="40"/>
    </row>
    <row r="2401" spans="1:118" ht="15" customHeight="1">
      <c r="A2401" s="71"/>
      <c r="B2401" s="40"/>
      <c r="C2401" s="15"/>
      <c r="D2401" s="15"/>
      <c r="E2401" s="15"/>
      <c r="F2401" s="15"/>
      <c r="G2401" s="15"/>
      <c r="H2401" s="15"/>
      <c r="I2401" s="15"/>
      <c r="J2401" s="15"/>
      <c r="K2401" s="15"/>
      <c r="L2401" s="81" t="s">
        <v>211</v>
      </c>
      <c r="M2401" s="268">
        <f>IF(AND(SUM(M2398:M2400)=0,COUNTIF(M2398:M2400,"NS")&gt;0),"NS",IF(AND(SUM(M2398:M2400)=0, COUNTIF(M2398:M2400,"NA")&gt;0),"NA",SUM(M2398:M2400)))</f>
        <v>0</v>
      </c>
      <c r="N2401" s="266"/>
      <c r="O2401" s="266"/>
      <c r="P2401" s="266"/>
      <c r="Q2401" s="266"/>
      <c r="R2401" s="267"/>
      <c r="S2401" s="268">
        <f>IF(AND(SUM(S2398:S2400)=0,COUNTIF(S2398:S2400,"NS")&gt;0),"NS",IF(AND(SUM(S2398:S2400)=0, COUNTIF(S2398:S2400,"NA")&gt;0),"NA",SUM(S2398:S2400)))</f>
        <v>0</v>
      </c>
      <c r="T2401" s="266"/>
      <c r="U2401" s="266"/>
      <c r="V2401" s="266"/>
      <c r="W2401" s="266"/>
      <c r="X2401" s="267"/>
      <c r="Y2401" s="268">
        <f>IF(AND(SUM(Y2398:Y2400)=0,COUNTIF(Y2398:Y2400,"NS")&gt;0),"NS",IF(AND(SUM(Y2398:Y2400)=0, COUNTIF(Y2398:Y2400,"NA")&gt;0),"NA",SUM(Y2398:Y2400)))</f>
        <v>0</v>
      </c>
      <c r="Z2401" s="266"/>
      <c r="AA2401" s="266"/>
      <c r="AB2401" s="266"/>
      <c r="AC2401" s="266"/>
      <c r="AD2401" s="267"/>
      <c r="AE2401" s="40"/>
    </row>
    <row r="2402" spans="1:118" ht="15" customHeight="1">
      <c r="A2402" s="71"/>
      <c r="B2402" s="40"/>
      <c r="C2402" s="15"/>
      <c r="D2402" s="15"/>
      <c r="E2402" s="15"/>
      <c r="F2402" s="15"/>
      <c r="G2402" s="15"/>
      <c r="H2402" s="15"/>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F2402">
        <f>IF(SUM(AF2398:AF2401)&gt;0,1,0)</f>
        <v>0</v>
      </c>
      <c r="AG2402">
        <f>IF(SUM(AG2398:AG2401)&gt;0,2,0)</f>
        <v>0</v>
      </c>
      <c r="AH2402">
        <f>IF(SUM(AH2398:AH2401)&gt;0,4,0)</f>
        <v>0</v>
      </c>
      <c r="AI2402">
        <f>IF(SUM(AI2398:AI2401)&gt;0,4,0)</f>
        <v>0</v>
      </c>
      <c r="AJ2402">
        <f>IF(SUM(AJ2398:AJ2401)&gt;0,5,0)</f>
        <v>0</v>
      </c>
      <c r="AK2402">
        <f>IF(SUM(AK2398:AK2401)&gt;0,6,0)</f>
        <v>0</v>
      </c>
    </row>
    <row r="2403" spans="1:118" ht="24" customHeight="1">
      <c r="A2403" s="83"/>
      <c r="B2403" s="15"/>
      <c r="C2403" s="321" t="s">
        <v>187</v>
      </c>
      <c r="D2403" s="256"/>
      <c r="E2403" s="256"/>
      <c r="F2403" s="256"/>
      <c r="G2403" s="256"/>
      <c r="H2403" s="256"/>
      <c r="I2403" s="256"/>
      <c r="J2403" s="256"/>
      <c r="K2403" s="256"/>
      <c r="L2403" s="256"/>
      <c r="M2403" s="256"/>
      <c r="N2403" s="256"/>
      <c r="O2403" s="256"/>
      <c r="P2403" s="256"/>
      <c r="Q2403" s="256"/>
      <c r="R2403" s="256"/>
      <c r="S2403" s="256"/>
      <c r="T2403" s="256"/>
      <c r="U2403" s="256"/>
      <c r="V2403" s="256"/>
      <c r="W2403" s="256"/>
      <c r="X2403" s="256"/>
      <c r="Y2403" s="256"/>
      <c r="Z2403" s="256"/>
      <c r="AA2403" s="256"/>
      <c r="AB2403" s="256"/>
      <c r="AC2403" s="256"/>
      <c r="AD2403" s="256"/>
      <c r="AH2403">
        <f>SUM(AF2402:AH2402)</f>
        <v>0</v>
      </c>
      <c r="AK2403">
        <f>SUM(AI2402:AK2402)</f>
        <v>0</v>
      </c>
    </row>
    <row r="2404" spans="1:118" ht="60" customHeight="1">
      <c r="A2404" s="83"/>
      <c r="B2404" s="15"/>
      <c r="C2404" s="322"/>
      <c r="D2404" s="323"/>
      <c r="E2404" s="323"/>
      <c r="F2404" s="323"/>
      <c r="G2404" s="323"/>
      <c r="H2404" s="323"/>
      <c r="I2404" s="323"/>
      <c r="J2404" s="323"/>
      <c r="K2404" s="323"/>
      <c r="L2404" s="323"/>
      <c r="M2404" s="323"/>
      <c r="N2404" s="323"/>
      <c r="O2404" s="323"/>
      <c r="P2404" s="323"/>
      <c r="Q2404" s="323"/>
      <c r="R2404" s="323"/>
      <c r="S2404" s="323"/>
      <c r="T2404" s="323"/>
      <c r="U2404" s="323"/>
      <c r="V2404" s="323"/>
      <c r="W2404" s="323"/>
      <c r="X2404" s="323"/>
      <c r="Y2404" s="323"/>
      <c r="Z2404" s="323"/>
      <c r="AA2404" s="323"/>
      <c r="AB2404" s="323"/>
      <c r="AC2404" s="323"/>
      <c r="AD2404" s="324"/>
      <c r="AH2404" t="e">
        <f ca="1">CAMBIAR(AH2403,0,"",1,"El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04" t="e">
        <f ca="1">CAMBIAR(AK2403,0,"",4,"Hay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05" spans="1:118" ht="15" customHeight="1">
      <c r="A2405" s="71"/>
      <c r="B2405" s="40"/>
      <c r="C2405" s="246" t="e">
        <f ca="1">AH2404</f>
        <v>#NAME?</v>
      </c>
      <c r="D2405" s="40"/>
      <c r="E2405" s="40"/>
      <c r="F2405" s="40"/>
      <c r="G2405" s="40"/>
      <c r="H2405" s="40"/>
      <c r="I2405" s="40"/>
      <c r="J2405" s="40"/>
      <c r="K2405" s="40"/>
      <c r="L2405" s="40"/>
      <c r="M2405" s="40"/>
      <c r="N2405" s="40"/>
      <c r="O2405" s="40"/>
      <c r="P2405" s="40"/>
      <c r="Q2405" s="40"/>
      <c r="R2405" s="40"/>
      <c r="S2405" s="40"/>
      <c r="T2405" s="40"/>
      <c r="U2405" s="40"/>
      <c r="V2405" s="40"/>
      <c r="W2405" s="40"/>
      <c r="X2405" s="40"/>
      <c r="Y2405" s="40"/>
      <c r="Z2405" s="40"/>
      <c r="AA2405" s="40"/>
      <c r="AB2405" s="40"/>
      <c r="AC2405" s="40"/>
      <c r="AD2405" s="40"/>
    </row>
    <row r="2406" spans="1:118" ht="15" customHeight="1">
      <c r="A2406" s="71"/>
      <c r="B2406" s="40"/>
      <c r="C2406" s="246" t="e">
        <f ca="1">AK2404</f>
        <v>#NAME?</v>
      </c>
      <c r="D2406" s="40"/>
      <c r="E2406" s="40"/>
      <c r="F2406" s="40"/>
      <c r="G2406" s="40"/>
      <c r="H2406" s="40"/>
      <c r="I2406" s="40"/>
      <c r="J2406" s="40"/>
      <c r="K2406" s="40"/>
      <c r="L2406" s="40"/>
      <c r="M2406" s="40"/>
      <c r="N2406" s="40"/>
      <c r="O2406" s="40"/>
      <c r="P2406" s="40"/>
      <c r="Q2406" s="40"/>
      <c r="R2406" s="40"/>
      <c r="S2406" s="40"/>
      <c r="T2406" s="40"/>
      <c r="U2406" s="40"/>
      <c r="V2406" s="40"/>
      <c r="W2406" s="40"/>
      <c r="X2406" s="40"/>
      <c r="Y2406" s="40"/>
      <c r="Z2406" s="40"/>
      <c r="AA2406" s="40"/>
      <c r="AB2406" s="40"/>
      <c r="AC2406" s="40"/>
      <c r="AD2406" s="40"/>
    </row>
    <row r="2407" spans="1:118" ht="15" customHeight="1">
      <c r="A2407" s="71"/>
      <c r="B2407" s="40"/>
      <c r="C2407" s="40"/>
      <c r="D2407" s="40"/>
      <c r="E2407" s="40"/>
      <c r="F2407" s="40"/>
      <c r="G2407" s="40"/>
      <c r="H2407" s="40"/>
      <c r="I2407" s="40"/>
      <c r="J2407" s="40"/>
      <c r="K2407" s="40"/>
      <c r="L2407" s="40"/>
      <c r="M2407" s="40"/>
      <c r="N2407" s="40"/>
      <c r="O2407" s="40"/>
      <c r="P2407" s="40"/>
      <c r="Q2407" s="40"/>
      <c r="R2407" s="40"/>
      <c r="S2407" s="40"/>
      <c r="T2407" s="40"/>
      <c r="U2407" s="40"/>
      <c r="V2407" s="40"/>
      <c r="W2407" s="40"/>
      <c r="X2407" s="40"/>
      <c r="Y2407" s="40"/>
      <c r="Z2407" s="40"/>
      <c r="AA2407" s="40"/>
      <c r="AB2407" s="40"/>
      <c r="AC2407" s="40"/>
      <c r="AD2407" s="40"/>
    </row>
    <row r="2408" spans="1:118" ht="15" customHeight="1">
      <c r="A2408" s="71"/>
      <c r="B2408" s="40"/>
      <c r="C2408" s="40"/>
      <c r="D2408" s="40"/>
      <c r="E2408" s="40"/>
      <c r="F2408" s="40"/>
      <c r="G2408" s="40"/>
      <c r="H2408" s="40"/>
      <c r="I2408" s="40"/>
      <c r="J2408" s="40"/>
      <c r="K2408" s="40"/>
      <c r="L2408" s="40"/>
      <c r="M2408" s="40"/>
      <c r="N2408" s="40"/>
      <c r="O2408" s="40"/>
      <c r="P2408" s="40"/>
      <c r="Q2408" s="40"/>
      <c r="R2408" s="40"/>
      <c r="S2408" s="40"/>
      <c r="T2408" s="40"/>
      <c r="U2408" s="40"/>
      <c r="V2408" s="40"/>
      <c r="W2408" s="40"/>
      <c r="X2408" s="40"/>
      <c r="Y2408" s="40"/>
      <c r="Z2408" s="40"/>
      <c r="AA2408" s="40"/>
      <c r="AB2408" s="40"/>
      <c r="AC2408" s="40"/>
      <c r="AD2408" s="40"/>
    </row>
    <row r="2409" spans="1:118" ht="15" customHeight="1">
      <c r="A2409" s="71"/>
      <c r="B2409" s="40"/>
      <c r="C2409" s="40"/>
      <c r="D2409" s="40"/>
      <c r="E2409" s="40"/>
      <c r="F2409" s="40"/>
      <c r="G2409" s="40"/>
      <c r="H2409" s="40"/>
      <c r="I2409" s="40"/>
      <c r="J2409" s="40"/>
      <c r="K2409" s="40"/>
      <c r="L2409" s="40"/>
      <c r="M2409" s="40"/>
      <c r="N2409" s="40"/>
      <c r="O2409" s="40"/>
      <c r="P2409" s="40"/>
      <c r="Q2409" s="40"/>
      <c r="R2409" s="40"/>
      <c r="S2409" s="40"/>
      <c r="T2409" s="40"/>
      <c r="U2409" s="40"/>
      <c r="V2409" s="40"/>
      <c r="W2409" s="40"/>
      <c r="X2409" s="40"/>
      <c r="Y2409" s="40"/>
      <c r="Z2409" s="40"/>
      <c r="AA2409" s="40"/>
      <c r="AB2409" s="40"/>
      <c r="AC2409" s="40"/>
      <c r="AD2409" s="40"/>
    </row>
    <row r="2410" spans="1:118" ht="15" customHeight="1">
      <c r="A2410" s="71"/>
      <c r="B2410" s="40"/>
      <c r="C2410" s="40"/>
      <c r="D2410" s="40"/>
      <c r="E2410" s="40"/>
      <c r="F2410" s="40"/>
      <c r="G2410" s="40"/>
      <c r="H2410" s="40"/>
      <c r="I2410" s="40"/>
      <c r="J2410" s="40"/>
      <c r="K2410" s="40"/>
      <c r="L2410" s="40"/>
      <c r="M2410" s="40"/>
      <c r="N2410" s="40"/>
      <c r="O2410" s="40"/>
      <c r="P2410" s="40"/>
      <c r="Q2410" s="40"/>
      <c r="R2410" s="40"/>
      <c r="S2410" s="40"/>
      <c r="T2410" s="40"/>
      <c r="U2410" s="40"/>
      <c r="V2410" s="40"/>
      <c r="W2410" s="40"/>
      <c r="X2410" s="40"/>
      <c r="Y2410" s="40"/>
      <c r="Z2410" s="40"/>
      <c r="AA2410" s="40"/>
      <c r="AB2410" s="40"/>
      <c r="AC2410" s="40"/>
      <c r="AD2410" s="40"/>
    </row>
    <row r="2411" spans="1:118" ht="24" customHeight="1">
      <c r="A2411" s="72" t="s">
        <v>925</v>
      </c>
      <c r="B2411" s="326" t="s">
        <v>926</v>
      </c>
      <c r="C2411" s="256"/>
      <c r="D2411" s="256"/>
      <c r="E2411" s="256"/>
      <c r="F2411" s="256"/>
      <c r="G2411" s="256"/>
      <c r="H2411" s="256"/>
      <c r="I2411" s="256"/>
      <c r="J2411" s="256"/>
      <c r="K2411" s="256"/>
      <c r="L2411" s="256"/>
      <c r="M2411" s="256"/>
      <c r="N2411" s="256"/>
      <c r="O2411" s="256"/>
      <c r="P2411" s="256"/>
      <c r="Q2411" s="256"/>
      <c r="R2411" s="256"/>
      <c r="S2411" s="256"/>
      <c r="T2411" s="256"/>
      <c r="U2411" s="256"/>
      <c r="V2411" s="256"/>
      <c r="W2411" s="256"/>
      <c r="X2411" s="256"/>
      <c r="Y2411" s="256"/>
      <c r="Z2411" s="256"/>
      <c r="AA2411" s="256"/>
      <c r="AB2411" s="256"/>
      <c r="AC2411" s="256"/>
      <c r="AD2411" s="256"/>
    </row>
    <row r="2412" spans="1:118" ht="15" customHeight="1">
      <c r="A2412" s="83"/>
      <c r="B2412" s="15"/>
      <c r="C2412" s="15"/>
      <c r="D2412" s="15"/>
      <c r="E2412" s="15"/>
      <c r="F2412" s="15"/>
      <c r="G2412" s="15"/>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row>
    <row r="2413" spans="1:118" ht="24" customHeight="1">
      <c r="A2413" s="83"/>
      <c r="B2413" s="15"/>
      <c r="C2413" s="265" t="s">
        <v>185</v>
      </c>
      <c r="D2413" s="278"/>
      <c r="E2413" s="278"/>
      <c r="F2413" s="278"/>
      <c r="G2413" s="278"/>
      <c r="H2413" s="278"/>
      <c r="I2413" s="279"/>
      <c r="J2413" s="265" t="s">
        <v>927</v>
      </c>
      <c r="K2413" s="266"/>
      <c r="L2413" s="266"/>
      <c r="M2413" s="266"/>
      <c r="N2413" s="266"/>
      <c r="O2413" s="266"/>
      <c r="P2413" s="266"/>
      <c r="Q2413" s="266"/>
      <c r="R2413" s="266"/>
      <c r="S2413" s="266"/>
      <c r="T2413" s="266"/>
      <c r="U2413" s="266"/>
      <c r="V2413" s="266"/>
      <c r="W2413" s="266"/>
      <c r="X2413" s="266"/>
      <c r="Y2413" s="266"/>
      <c r="Z2413" s="266"/>
      <c r="AA2413" s="266"/>
      <c r="AB2413" s="266"/>
      <c r="AC2413" s="266"/>
      <c r="AD2413" s="267"/>
    </row>
    <row r="2414" spans="1:118" ht="36" customHeight="1">
      <c r="A2414" s="83"/>
      <c r="B2414" s="15"/>
      <c r="C2414" s="280"/>
      <c r="D2414" s="256"/>
      <c r="E2414" s="256"/>
      <c r="F2414" s="256"/>
      <c r="G2414" s="256"/>
      <c r="H2414" s="256"/>
      <c r="I2414" s="281"/>
      <c r="J2414" s="325" t="s">
        <v>201</v>
      </c>
      <c r="K2414" s="331" t="s">
        <v>202</v>
      </c>
      <c r="L2414" s="331" t="s">
        <v>203</v>
      </c>
      <c r="M2414" s="268" t="s">
        <v>928</v>
      </c>
      <c r="N2414" s="266"/>
      <c r="O2414" s="267"/>
      <c r="P2414" s="268" t="s">
        <v>929</v>
      </c>
      <c r="Q2414" s="266"/>
      <c r="R2414" s="267"/>
      <c r="S2414" s="268" t="s">
        <v>930</v>
      </c>
      <c r="T2414" s="266"/>
      <c r="U2414" s="267"/>
      <c r="V2414" s="268" t="s">
        <v>931</v>
      </c>
      <c r="W2414" s="266"/>
      <c r="X2414" s="267"/>
      <c r="Y2414" s="268" t="s">
        <v>932</v>
      </c>
      <c r="Z2414" s="266"/>
      <c r="AA2414" s="267"/>
      <c r="AB2414" s="268" t="s">
        <v>262</v>
      </c>
      <c r="AC2414" s="266"/>
      <c r="AD2414" s="267"/>
    </row>
    <row r="2415" spans="1:118" ht="48" customHeight="1">
      <c r="A2415" s="83"/>
      <c r="B2415" s="15"/>
      <c r="C2415" s="282"/>
      <c r="D2415" s="272"/>
      <c r="E2415" s="272"/>
      <c r="F2415" s="272"/>
      <c r="G2415" s="272"/>
      <c r="H2415" s="272"/>
      <c r="I2415" s="283"/>
      <c r="J2415" s="332"/>
      <c r="K2415" s="332"/>
      <c r="L2415" s="332"/>
      <c r="M2415" s="222" t="s">
        <v>234</v>
      </c>
      <c r="N2415" s="221" t="s">
        <v>202</v>
      </c>
      <c r="O2415" s="221" t="s">
        <v>203</v>
      </c>
      <c r="P2415" s="222" t="s">
        <v>234</v>
      </c>
      <c r="Q2415" s="221" t="s">
        <v>202</v>
      </c>
      <c r="R2415" s="221" t="s">
        <v>203</v>
      </c>
      <c r="S2415" s="222" t="s">
        <v>234</v>
      </c>
      <c r="T2415" s="221" t="s">
        <v>202</v>
      </c>
      <c r="U2415" s="221" t="s">
        <v>203</v>
      </c>
      <c r="V2415" s="222" t="s">
        <v>234</v>
      </c>
      <c r="W2415" s="221" t="s">
        <v>202</v>
      </c>
      <c r="X2415" s="221" t="s">
        <v>203</v>
      </c>
      <c r="Y2415" s="222" t="s">
        <v>234</v>
      </c>
      <c r="Z2415" s="221" t="s">
        <v>202</v>
      </c>
      <c r="AA2415" s="221" t="s">
        <v>203</v>
      </c>
      <c r="AB2415" s="222" t="s">
        <v>234</v>
      </c>
      <c r="AC2415" s="221" t="s">
        <v>202</v>
      </c>
      <c r="AD2415" s="221" t="s">
        <v>203</v>
      </c>
      <c r="AF2415" t="s">
        <v>204</v>
      </c>
      <c r="AG2415" t="s">
        <v>205</v>
      </c>
      <c r="AH2415" t="s">
        <v>206</v>
      </c>
      <c r="AI2415" t="s">
        <v>207</v>
      </c>
      <c r="AJ2415" t="s">
        <v>208</v>
      </c>
      <c r="AK2415" t="s">
        <v>209</v>
      </c>
      <c r="AL2415" t="s">
        <v>210</v>
      </c>
      <c r="AP2415" t="s">
        <v>204</v>
      </c>
      <c r="AQ2415" t="s">
        <v>205</v>
      </c>
      <c r="AR2415" t="s">
        <v>206</v>
      </c>
      <c r="AS2415" t="s">
        <v>207</v>
      </c>
      <c r="AT2415" t="s">
        <v>208</v>
      </c>
      <c r="AU2415" t="s">
        <v>209</v>
      </c>
      <c r="AV2415" t="s">
        <v>210</v>
      </c>
      <c r="AZ2415" t="s">
        <v>204</v>
      </c>
      <c r="BA2415" t="s">
        <v>205</v>
      </c>
      <c r="BB2415" t="s">
        <v>206</v>
      </c>
      <c r="BC2415" t="s">
        <v>207</v>
      </c>
      <c r="BD2415" t="s">
        <v>208</v>
      </c>
      <c r="BE2415" t="s">
        <v>209</v>
      </c>
      <c r="BF2415" t="s">
        <v>210</v>
      </c>
      <c r="BJ2415" t="s">
        <v>204</v>
      </c>
      <c r="BK2415" t="s">
        <v>205</v>
      </c>
      <c r="BL2415" t="s">
        <v>206</v>
      </c>
      <c r="BM2415" t="s">
        <v>207</v>
      </c>
      <c r="BN2415" t="s">
        <v>208</v>
      </c>
      <c r="BO2415" t="s">
        <v>209</v>
      </c>
      <c r="BP2415" t="s">
        <v>210</v>
      </c>
      <c r="BT2415" t="s">
        <v>204</v>
      </c>
      <c r="BU2415" t="s">
        <v>205</v>
      </c>
      <c r="BV2415" t="s">
        <v>206</v>
      </c>
      <c r="BW2415" t="s">
        <v>207</v>
      </c>
      <c r="BX2415" t="s">
        <v>208</v>
      </c>
      <c r="BY2415" t="s">
        <v>209</v>
      </c>
      <c r="BZ2415" t="s">
        <v>210</v>
      </c>
      <c r="CD2415" t="s">
        <v>204</v>
      </c>
      <c r="CE2415" t="s">
        <v>205</v>
      </c>
      <c r="CF2415" t="s">
        <v>206</v>
      </c>
      <c r="CG2415" t="s">
        <v>207</v>
      </c>
      <c r="CH2415" t="s">
        <v>208</v>
      </c>
      <c r="CI2415" t="s">
        <v>209</v>
      </c>
      <c r="CJ2415" t="s">
        <v>210</v>
      </c>
      <c r="CN2415" t="s">
        <v>204</v>
      </c>
      <c r="CO2415" t="s">
        <v>205</v>
      </c>
      <c r="CP2415" t="s">
        <v>206</v>
      </c>
      <c r="CQ2415" t="s">
        <v>207</v>
      </c>
      <c r="CR2415" t="s">
        <v>208</v>
      </c>
      <c r="CS2415" t="s">
        <v>209</v>
      </c>
      <c r="CT2415" t="s">
        <v>210</v>
      </c>
      <c r="CX2415" t="s">
        <v>204</v>
      </c>
      <c r="CY2415" t="s">
        <v>205</v>
      </c>
      <c r="CZ2415" t="s">
        <v>206</v>
      </c>
      <c r="DA2415" t="s">
        <v>207</v>
      </c>
      <c r="DB2415" t="s">
        <v>208</v>
      </c>
      <c r="DC2415" t="s">
        <v>209</v>
      </c>
      <c r="DD2415" t="s">
        <v>210</v>
      </c>
      <c r="DH2415" t="s">
        <v>204</v>
      </c>
      <c r="DI2415" t="s">
        <v>205</v>
      </c>
      <c r="DJ2415" t="s">
        <v>206</v>
      </c>
      <c r="DK2415" t="s">
        <v>207</v>
      </c>
      <c r="DL2415" t="s">
        <v>208</v>
      </c>
      <c r="DM2415" t="s">
        <v>209</v>
      </c>
      <c r="DN2415" t="s">
        <v>210</v>
      </c>
    </row>
    <row r="2416" spans="1:118" ht="15" customHeight="1">
      <c r="A2416" s="83"/>
      <c r="B2416" s="15"/>
      <c r="C2416" s="79" t="s">
        <v>131</v>
      </c>
      <c r="D2416" s="387"/>
      <c r="E2416" s="266"/>
      <c r="F2416" s="266"/>
      <c r="G2416" s="266"/>
      <c r="H2416" s="266"/>
      <c r="I2416" s="266"/>
      <c r="J2416" s="220"/>
      <c r="K2416" s="220"/>
      <c r="L2416" s="220"/>
      <c r="M2416" s="220"/>
      <c r="N2416" s="220"/>
      <c r="O2416" s="220"/>
      <c r="P2416" s="220"/>
      <c r="Q2416" s="220"/>
      <c r="R2416" s="220"/>
      <c r="S2416" s="220"/>
      <c r="T2416" s="220"/>
      <c r="U2416" s="220"/>
      <c r="V2416" s="220"/>
      <c r="W2416" s="220"/>
      <c r="X2416" s="220"/>
      <c r="Y2416" s="220"/>
      <c r="Z2416" s="220"/>
      <c r="AA2416" s="220"/>
      <c r="AB2416" s="220"/>
      <c r="AC2416" s="220"/>
      <c r="AD2416" s="220"/>
      <c r="AF2416">
        <f>IF(AND(M2416=0,OR(SUM(N2416:O2416)&gt;0,COUNTIF(M2416:O2416,"NS")&gt;0)),1,0)</f>
        <v>0</v>
      </c>
      <c r="AG2416">
        <f>IF(OR(AND(M2416="NS",SUM(N2416:O2416)&gt;0),AND(M2416="NS",COUNTIF(M2416:O2416,"NS")&lt;2)),1,0)</f>
        <v>0</v>
      </c>
      <c r="AH2416">
        <f>IF(AND(M2416="NA",OR(SUM(N2416:O2416)&gt;0,COUNTIF(M2416:O2416,"NS")&gt;0,COUNTIF(M2416:O2416,"NA")&gt;1)),1,0)</f>
        <v>0</v>
      </c>
      <c r="AI2416">
        <f>IF(AND(COUNTBLANK(M2416)+COUNTBLANK(N2416)+COUNTBLANK(O2416)&gt;0,COUNTBLANK(M2416)+COUNTBLANK(N2416)+COUNTBLANK(O2416)&lt;3,M2416&lt;&gt;"NA"),1,0)</f>
        <v>0</v>
      </c>
      <c r="AJ2416">
        <f>IF(AND(IF(OR(SUM(N2416:O2416)=M2416,M2416="",AND(M2416&gt;0,COUNTIF(M2416:O2416,"NS")=2)),0,1)=1,M2416&lt;&gt;"NS",M2416&lt;&gt;"NA"),1,0)</f>
        <v>0</v>
      </c>
      <c r="AK2416">
        <f>IF(COUNTIF(M2416:O2416,"=*")&lt;&gt;SUM(COUNTIF(M2416:O2416,"NS"),COUNTIF(M2416:O2416,"NA")),1,0)</f>
        <v>0</v>
      </c>
      <c r="AL2416">
        <f>IF(SUM(AF2416:AK2416)&gt;0,1,0)</f>
        <v>0</v>
      </c>
      <c r="AP2416">
        <f>IF(AND(P2416=0,OR(SUM(Q2416:R2416)&gt;0,COUNTIF(P2416:R2416,"NS")&gt;0)),1,0)</f>
        <v>0</v>
      </c>
      <c r="AQ2416">
        <f>IF(OR(AND(P2416="NS",SUM(Q2416:R2416)&gt;0),AND(P2416="NS",COUNTIF(P2416:R2416,"NS")&lt;2)),1,0)</f>
        <v>0</v>
      </c>
      <c r="AR2416">
        <f>IF(AND(P2416="NA",OR(SUM(Q2416:R2416)&gt;0,COUNTIF(P2416:R2416,"NS")&gt;0,COUNTIF(P2416:R2416,"NA")&gt;1)),1,0)</f>
        <v>0</v>
      </c>
      <c r="AS2416">
        <f>IF(AND(COUNTBLANK(P2416)+COUNTBLANK(Q2416)+COUNTBLANK(R2416)&gt;0,COUNTBLANK(P2416)+COUNTBLANK(Q2416)+COUNTBLANK(R2416)&lt;3,P2416&lt;&gt;"NA"),1,0)</f>
        <v>0</v>
      </c>
      <c r="AT2416">
        <f>IF(AND(IF(OR(SUM(Q2416:R2416)=P2416,P2416="",AND(P2416&gt;0,COUNTIF(P2416:R2416,"NS")=2)),0,1)=1,P2416&lt;&gt;"NS",P2416&lt;&gt;"NA"),1,0)</f>
        <v>0</v>
      </c>
      <c r="AU2416">
        <f>IF(COUNTIF(P2416:R2416,"=*")&lt;&gt;SUM(COUNTIF(P2416:R2416,"NS"),COUNTIF(P2416:R2416,"NA")),1,0)</f>
        <v>0</v>
      </c>
      <c r="AV2416">
        <f>IF(SUM(AP2416:AU2416)&gt;0,1,0)</f>
        <v>0</v>
      </c>
      <c r="AZ2416">
        <f>IF(AND(S2416=0,OR(SUM(T2416:U2416)&gt;0,COUNTIF(S2416:U2416,"NS")&gt;0)),1,0)</f>
        <v>0</v>
      </c>
      <c r="BA2416">
        <f>IF(OR(AND(S2416="NS",SUM(T2416:U2416)&gt;0),AND(S2416="NS",COUNTIF(S2416:U2416,"NS")&lt;2)),1,0)</f>
        <v>0</v>
      </c>
      <c r="BB2416">
        <f>IF(AND(S2416="NA",OR(SUM(T2416:U2416)&gt;0,COUNTIF(S2416:U2416,"NS")&gt;0,COUNTIF(S2416:U2416,"NA")&gt;1)),1,0)</f>
        <v>0</v>
      </c>
      <c r="BC2416">
        <f>IF(AND(COUNTBLANK(S2416)+COUNTBLANK(T2416)+COUNTBLANK(U2416)&gt;0,COUNTBLANK(S2416)+COUNTBLANK(T2416)+COUNTBLANK(U2416)&lt;3,S2416&lt;&gt;"NA"),1,0)</f>
        <v>0</v>
      </c>
      <c r="BD2416">
        <f>IF(AND(IF(OR(SUM(T2416:U2416)=S2416,S2416="",AND(S2416&gt;0,COUNTIF(S2416:U2416,"NS")=2)),0,1)=1,S2416&lt;&gt;"NS",S2416&lt;&gt;"NA"),1,0)</f>
        <v>0</v>
      </c>
      <c r="BE2416">
        <f>IF(COUNTIF(S2416:U2416,"=*")&lt;&gt;SUM(COUNTIF(S2416:U2416,"NS"),COUNTIF(S2416:U2416,"NA")),1,0)</f>
        <v>0</v>
      </c>
      <c r="BF2416">
        <f>IF(SUM(AZ2416:BE2416)&gt;0,1,0)</f>
        <v>0</v>
      </c>
      <c r="BJ2416">
        <f>IF(AND(V2416=0,OR(SUM(W2416:X2416)&gt;0,COUNTIF(V2416:X2416,"NS")&gt;0)),1,0)</f>
        <v>0</v>
      </c>
      <c r="BK2416">
        <f>IF(OR(AND(V2416="NS",SUM(W2416:X2416)&gt;0),AND(V2416="NS",COUNTIF(V2416:X2416,"NS")&lt;2)),1,0)</f>
        <v>0</v>
      </c>
      <c r="BL2416">
        <f>IF(AND(V2416="NA",OR(SUM(W2416:X2416)&gt;0,COUNTIF(V2416:X2416,"NS")&gt;0,COUNTIF(V2416:X2416,"NA")&gt;1)),1,0)</f>
        <v>0</v>
      </c>
      <c r="BM2416">
        <f>IF(AND(COUNTBLANK(V2416)+COUNTBLANK(W2416)+COUNTBLANK(X2416)&gt;0,COUNTBLANK(V2416)+COUNTBLANK(W2416)+COUNTBLANK(X2416)&lt;3,V2416&lt;&gt;"NA"),1,0)</f>
        <v>0</v>
      </c>
      <c r="BN2416">
        <f>IF(AND(IF(OR(SUM(W2416:X2416)=V2416,V2416="",AND(V2416&gt;0,COUNTIF(V2416:X2416,"NS")=2)),0,1)=1,V2416&lt;&gt;"NS",V2416&lt;&gt;"NA"),1,0)</f>
        <v>0</v>
      </c>
      <c r="BO2416">
        <f>IF(COUNTIF(V2416:X2416,"=*")&lt;&gt;SUM(COUNTIF(V2416:X2416,"NS"),COUNTIF(V2416:X2416,"NA")),1,0)</f>
        <v>0</v>
      </c>
      <c r="BP2416">
        <f>IF(SUM(BJ2416:BO2416)&gt;0,1,0)</f>
        <v>0</v>
      </c>
      <c r="BT2416">
        <f>IF(AND(Y2416=0,OR(SUM(Z2416:AA2416)&gt;0,COUNTIF(Y2416:AA2416,"NS")&gt;0)),1,0)</f>
        <v>0</v>
      </c>
      <c r="BU2416">
        <f>IF(OR(AND(Y2416="NS",SUM(Z2416:AA2416)&gt;0),AND(Y2416="NS",COUNTIF(Y2416:AA2416,"NS")&lt;2)),1,0)</f>
        <v>0</v>
      </c>
      <c r="BV2416">
        <f>IF(AND(Y2416="NA",OR(SUM(Z2416:AA2416)&gt;0,COUNTIF(Y2416:AA2416,"NS")&gt;0,COUNTIF(Y2416:AA2416,"NA")&gt;1)),1,0)</f>
        <v>0</v>
      </c>
      <c r="BW2416">
        <f>IF(AND(COUNTBLANK(Y2416)+COUNTBLANK(Z2416)+COUNTBLANK(AA2416)&gt;0,COUNTBLANK(Y2416)+COUNTBLANK(Z2416)+COUNTBLANK(AA2416)&lt;3,Y2416&lt;&gt;"NA"),1,0)</f>
        <v>0</v>
      </c>
      <c r="BX2416">
        <f>IF(AND(IF(OR(SUM(Z2416:AA2416)=Y2416,Y2416="",AND(Y2416&gt;0,COUNTIF(Y2416:AA2416,"NS")=2)),0,1)=1,Y2416&lt;&gt;"NS",Y2416&lt;&gt;"NA"),1,0)</f>
        <v>0</v>
      </c>
      <c r="BY2416">
        <f>IF(COUNTIF(Y2416:AA2416,"=*")&lt;&gt;SUM(COUNTIF(Y2416:AA2416,"NS"),COUNTIF(Y2416:AA2416,"NA")),1,0)</f>
        <v>0</v>
      </c>
      <c r="BZ2416">
        <f>IF(SUM(BT2416:BY2416)&gt;0,1,0)</f>
        <v>0</v>
      </c>
      <c r="CD2416">
        <f>IF(AND(AB2416=0,OR(SUM(AC2416:AD2416)&gt;0,COUNTIF(AB2416:AD2416,"NS")&gt;0)),1,0)</f>
        <v>0</v>
      </c>
      <c r="CE2416">
        <f>IF(OR(AND(AB2416="NS",SUM(AC2416:AD2416)&gt;0),AND(AB2416="NS",COUNTIF(AB2416:AD2416,"NS")&lt;2)),1,0)</f>
        <v>0</v>
      </c>
      <c r="CF2416">
        <f>IF(AND(AB2416="NA",OR(SUM(AC2416:AD2416)&gt;0,COUNTIF(AB2416:AD2416,"NS")&gt;0,COUNTIF(AB2416:AD2416,"NA")&gt;1)),1,0)</f>
        <v>0</v>
      </c>
      <c r="CG2416">
        <f>IF(AND(COUNTBLANK(AB2416)+COUNTBLANK(AC2416)+COUNTBLANK(AD2416)&gt;0,COUNTBLANK(AB2416)+COUNTBLANK(AC2416)+COUNTBLANK(AD2416)&lt;3,AB2416&lt;&gt;"NA"),1,0)</f>
        <v>0</v>
      </c>
      <c r="CH2416">
        <f>IF(AND(IF(OR(SUM(AC2416:AD2416)=AB2416,AB2416="",AND(AB2416&gt;0,COUNTIF(AB2416:AD2416,"NS")=2)),0,1)=1,AB2416&lt;&gt;"NS",AB2416&lt;&gt;"NA"),1,0)</f>
        <v>0</v>
      </c>
      <c r="CI2416">
        <f>IF(COUNTIF(AB2416:AD2416,"=*")&lt;&gt;SUM(COUNTIF(AB2416:AD2416,"NS"),COUNTIF(AB2416:AD2416,"NA")),1,0)</f>
        <v>0</v>
      </c>
      <c r="CJ2416">
        <f>IF(SUM(CD2416:CI2416)&gt;0,1,0)</f>
        <v>0</v>
      </c>
      <c r="CN2416">
        <f>IF(AND(K2416=0,OR(SUM(N2416,Q2416,T2416,W2416,Z2416,AC2416)&gt;0,COUNTIF(K2416,"NS")+COUNTIF(N2416,"NS")+COUNTIF(Q2416,"NS")+COUNTIF(T2416,"NS")+COUNTIF(W2416,"NS")+COUNTIF(Z2416,"NS")+COUNTIF(AC2416,"NS")&gt;0)),1,0)</f>
        <v>0</v>
      </c>
      <c r="CO2416">
        <f>IF(OR(AND(K2416="NS",SUM(N2416,Q2416,T2416,W2416,Z2416,AC2416)&gt;0),AND(K2416="NS",COUNTIF(K2416,"NS")+COUNTIF(N2416,"NS")+COUNTIF(Q2416,"NS")+COUNTIF(T2416,"NS")+COUNTIF(W2416,"NS")+COUNTIF(Z2416,"NS")+COUNTIF(AC2416,"NS")&lt;2)),1,0)</f>
        <v>0</v>
      </c>
      <c r="CP2416">
        <f>IF(AND(K2416="NA",OR(SUM(N2416,Q2416,T2416,W2416,Z2416,AC2416)&gt;0,COUNTIF(K2416,"NS")+COUNTIF(N2416,"NS")+COUNTIF(Q2416,"NS")+COUNTIF(T2416,"NS")+COUNTIF(W2416,"NS")+COUNTIF(Z2416,"NS")+COUNTIF(AC2416,"NS")&gt;0,COUNTIF(K2416,"NA")+COUNTIF(N2416,"NA")+COUNTIF(Q2416,"NA")+COUNTIF(T2416,"NA")+COUNTIF(W2416,"NA")+COUNTIF(Z2416,"NA")+COUNTIF(AC2416,"NA")&gt;1)),1,0)</f>
        <v>0</v>
      </c>
      <c r="CQ2416">
        <f>IF(AND(COUNTBLANK(K2416)+COUNTBLANK(N2416)+COUNTBLANK(Q2416)+COUNTBLANK(T2416)+COUNTBLANK(W2416)+COUNTBLANK(Z2416)+COUNTBLANK(AC2416)&gt;0,COUNTBLANK(K2416)+COUNTBLANK(N2416)+COUNTBLANK(Q2416)+COUNTBLANK(T2416)+COUNTBLANK(W2416)+COUNTBLANK(Z2416)+COUNTBLANK(AC2416)&lt;7,K2416&lt;&gt;"NA"),1,0)</f>
        <v>0</v>
      </c>
      <c r="CR2416">
        <f>IF(AND(IF(OR(SUM(N2416,Q2416,T2416,W2416,Z2416,AC2416)=K2416,K2416="",AND(K2416&gt;0,COUNTIF(K2416,"NS")+COUNTIF(N2416,"NS")+COUNTIF(Q2416,"NS")+COUNTIF(T2416,"NS")+COUNTIF(W2416,"NS")+COUNTIF(Z2416,"NS")+COUNTIF(AC2416,"NS")=6)),0,1)=1,K2416&lt;&gt;"NS",K2416&lt;&gt;"NA"),1,0)</f>
        <v>0</v>
      </c>
      <c r="CS2416">
        <f>IF(COUNTIF(K2416,"=*")+COUNTIF(N2416,"=*")+COUNTIF(Q2416,"=*")+COUNTIF(T2416,"=*")+COUNTIF(W2416,"=*")+COUNTIF(Z2416,"=*")+COUNTIF(AC2416,"=*")&lt;&gt;SUM(COUNTIF(K2416,"NS")+COUNTIF(N2416,"NS")+COUNTIF(Q2416,"NS")+COUNTIF(T2416,"NS")+COUNTIF(W2416,"NS")+COUNTIF(Z2416,"NS")+COUNTIF(AC2416,"NS"),COUNTIF(K2416,"NA")+COUNTIF(N2416,"NA")+COUNTIF(Q2416,"NA")+COUNTIF(T2416,"NA")+COUNTIF(W2416,"NA")+COUNTIF(Z2416,"NA")+COUNTIF(AC2416,"NA")),1,0)</f>
        <v>0</v>
      </c>
      <c r="CT2416">
        <f>IF(SUM(CN2416:CS2416)&gt;0,1,0)</f>
        <v>0</v>
      </c>
      <c r="CX2416">
        <f>IF(AND(L2416=0,OR(SUM(O2416,R2416,U2416,X2416,AA2416,AD2416)&gt;0,COUNTIF(L2416,"NS")+COUNTIF(O2416,"NS")+COUNTIF(R2416,"NS")+COUNTIF(U2416,"NS")+COUNTIF(X2416,"NS")+COUNTIF(AA2416,"NS")+COUNTIF(AD2416,"NS")&gt;0)),1,0)</f>
        <v>0</v>
      </c>
      <c r="CY2416">
        <f>IF(OR(AND(L2416="NS",SUM(O2416,R2416,U2416,X2416,AA2416,AD2416)&gt;0),AND(L2416="NS",COUNTIF(L2416,"NS")+COUNTIF(O2416,"NS")+COUNTIF(R2416,"NS")+COUNTIF(U2416,"NS")+COUNTIF(X2416,"NS")+COUNTIF(AA2416,"NS")+COUNTIF(AD2416,"NS")&lt;2)),1,0)</f>
        <v>0</v>
      </c>
      <c r="CZ2416">
        <f>IF(AND(L2416="NA",OR(SUM(O2416,R2416,U2416,X2416,AA2416,AD2416)&gt;0,COUNTIF(L2416,"NS")+COUNTIF(O2416,"NS")+COUNTIF(R2416,"NS")+COUNTIF(U2416,"NS")+COUNTIF(X2416,"NS")+COUNTIF(AA2416,"NS")+COUNTIF(AD2416,"NS")&gt;0,COUNTIF(L2416,"NA")+COUNTIF(O2416,"NA")+COUNTIF(R2416,"NA")+COUNTIF(U2416,"NA")+COUNTIF(X2416,"NA")+COUNTIF(AA2416,"NA")+COUNTIF(AD2416,"NA")&gt;1)),1,0)</f>
        <v>0</v>
      </c>
      <c r="DA2416">
        <f>IF(AND(COUNTBLANK(L2416)+COUNTBLANK(O2416)+COUNTBLANK(R2416)+COUNTBLANK(U2416)+COUNTBLANK(X2416)+COUNTBLANK(AA2416)+COUNTBLANK(AD2416)&gt;0,COUNTBLANK(L2416)+COUNTBLANK(O2416)+COUNTBLANK(R2416)+COUNTBLANK(U2416)+COUNTBLANK(X2416)+COUNTBLANK(AA2416)+COUNTBLANK(AD2416)&lt;7,L2416&lt;&gt;"NA"),1,0)</f>
        <v>0</v>
      </c>
      <c r="DB2416">
        <f>IF(AND(IF(OR(SUM(O2416,R2416,U2416,X2416,AA2416,AD2416)=L2416,L2416="",AND(L2416&gt;0,COUNTIF(L2416,"NS")+COUNTIF(O2416,"NS")+COUNTIF(R2416,"NS")+COUNTIF(U2416,"NS")+COUNTIF(X2416,"NS")+COUNTIF(AA2416,"NS")+COUNTIF(AD2416,"NS")=6)),0,1)=1,L2416&lt;&gt;"NS",L2416&lt;&gt;"NA"),1,0)</f>
        <v>0</v>
      </c>
      <c r="DC2416">
        <f>IF(COUNTIF(L2416,"=*")+COUNTIF(O2416,"=*")+COUNTIF(R2416,"=*")+COUNTIF(U2416,"=*")+COUNTIF(X2416,"=*")+COUNTIF(AA2416,"=*")+COUNTIF(AD2416,"=*")&lt;&gt;SUM(COUNTIF(L2416,"NS")+COUNTIF(O2416,"NS")+COUNTIF(R2416,"NS")+COUNTIF(U2416,"NS")+COUNTIF(X2416,"NS")+COUNTIF(AA2416,"NS")+COUNTIF(AD2416,"NS"),COUNTIF(L2416,"NA")+COUNTIF(O2416,"NA")+COUNTIF(R2416,"NA")+COUNTIF(U2416,"NA")+COUNTIF(X2416,"NA")+COUNTIF(AA2416,"NA")+COUNTIF(AD2416,"NA")),1,0)</f>
        <v>0</v>
      </c>
      <c r="DD2416">
        <f>IF(SUM(CX2416:DC2416)&gt;0,1,0)</f>
        <v>0</v>
      </c>
      <c r="DH2416">
        <f>IF(AND(J2416=0,OR(SUM(M2416,P2416,S2416,V2416,Y2416,AB2416)&gt;0,COUNTIF(J2416,"NS")+COUNTIF(M2416,"NS")+COUNTIF(P2416,"NS")+COUNTIF(S2416,"NS")+COUNTIF(V2416,"NS")+COUNTIF(Y2416,"NS")+COUNTIF(AB2416,"NS")&gt;0)),1,0)</f>
        <v>0</v>
      </c>
      <c r="DI2416">
        <f>IF(OR(AND(J2416="NS",SUM(M2416,P2416,S2416,V2416,Y2416,AB2416)&gt;0),AND(J2416="NS",COUNTIF(J2416,"NS")+COUNTIF(M2416,"NS")+COUNTIF(P2416,"NS")+COUNTIF(S2416,"NS")+COUNTIF(V2416,"NS")+COUNTIF(Y2416,"NS")+COUNTIF(AB2416,"NS")&lt;2)),1,0)</f>
        <v>0</v>
      </c>
      <c r="DJ2416">
        <f>IF(AND(J2416="NA",OR(SUM(M2416,P2416,S2416,V2416,Y2416,AB2416)&gt;0,COUNTIF(J2416,"NS")+COUNTIF(M2416,"NS")+COUNTIF(P2416,"NS")+COUNTIF(S2416,"NS")+COUNTIF(V2416,"NS")+COUNTIF(Y2416,"NS")+COUNTIF(AB2416,"NS")&gt;0,COUNTIF(J2416,"NA")+COUNTIF(M2416,"NA")+COUNTIF(P2416,"NA")+COUNTIF(S2416,"NA")+COUNTIF(V2416,"NA")+COUNTIF(Y2416,"NA")+COUNTIF(AB2416,"NA")&gt;1)),1,0)</f>
        <v>0</v>
      </c>
      <c r="DK2416">
        <f>IF(AND(COUNTBLANK(J2416)+COUNTBLANK(M2416)+COUNTBLANK(P2416)+COUNTBLANK(S2416)+COUNTBLANK(V2416)+COUNTBLANK(Y2416)+COUNTBLANK(AB2416)&gt;0,COUNTBLANK(J2416)+COUNTBLANK(M2416)+COUNTBLANK(P2416)+COUNTBLANK(S2416)+COUNTBLANK(V2416)+COUNTBLANK(Y2416)+COUNTBLANK(AB2416)&lt;7,J2416&lt;&gt;"NA"),1,0)</f>
        <v>0</v>
      </c>
      <c r="DL2416">
        <f>IF(AND(IF(OR(SUM(M2416,P2416,S2416,V2416,Y2416,AB2416)=J2416,J2416="",AND(J2416&gt;0,COUNTIF(J2416,"NS")+COUNTIF(M2416,"NS")+COUNTIF(P2416,"NS")+COUNTIF(S2416,"NS")+COUNTIF(V2416,"NS")+COUNTIF(Y2416,"NS")+COUNTIF(AB2416,"NS")=6)),0,1)=1,J2416&lt;&gt;"NS",J2416&lt;&gt;"NA"),1,0)</f>
        <v>0</v>
      </c>
      <c r="DM2416">
        <f>IF(COUNTIF(J2416,"=*")+COUNTIF(M2416,"=*")+COUNTIF(P2416,"=*")+COUNTIF(S2416,"=*")+COUNTIF(V2416,"=*")+COUNTIF(Y2416,"=*")+COUNTIF(AB2416,"=*")&lt;&gt;SUM(COUNTIF(J2416,"NS")+COUNTIF(M2416,"NS")+COUNTIF(P2416,"NS")+COUNTIF(S2416,"NS")+COUNTIF(V2416,"NS")+COUNTIF(Y2416,"NS")+COUNTIF(AB2416,"NS"),COUNTIF(J2416,"NA")+COUNTIF(M2416,"NA")+COUNTIF(P2416,"NA")+COUNTIF(S2416,"NA")+COUNTIF(V2416,"NA")+COUNTIF(Y2416,"NA")+COUNTIF(AB2416,"NA")),1,0)</f>
        <v>0</v>
      </c>
      <c r="DN2416">
        <f>IF(SUM(DH2416:DM2416)&gt;0,1,0)</f>
        <v>0</v>
      </c>
    </row>
    <row r="2417" spans="1:30" ht="15" customHeight="1">
      <c r="A2417" s="83"/>
      <c r="B2417" s="15"/>
      <c r="C2417" s="80" t="s">
        <v>132</v>
      </c>
      <c r="D2417" s="387"/>
      <c r="E2417" s="266"/>
      <c r="F2417" s="266"/>
      <c r="G2417" s="266"/>
      <c r="H2417" s="266"/>
      <c r="I2417" s="266"/>
      <c r="J2417" s="220"/>
      <c r="K2417" s="220"/>
      <c r="L2417" s="220"/>
      <c r="M2417" s="220"/>
      <c r="N2417" s="220"/>
      <c r="O2417" s="220"/>
      <c r="P2417" s="220"/>
      <c r="Q2417" s="220"/>
      <c r="R2417" s="220"/>
      <c r="S2417" s="220"/>
      <c r="T2417" s="220"/>
      <c r="U2417" s="220"/>
      <c r="V2417" s="220"/>
      <c r="W2417" s="220"/>
      <c r="X2417" s="220"/>
      <c r="Y2417" s="220"/>
      <c r="Z2417" s="220"/>
      <c r="AA2417" s="220"/>
      <c r="AB2417" s="220"/>
      <c r="AC2417" s="220"/>
      <c r="AD2417" s="220"/>
    </row>
    <row r="2418" spans="1:30" ht="15" customHeight="1">
      <c r="A2418" s="83"/>
      <c r="B2418" s="15"/>
      <c r="C2418" s="80" t="s">
        <v>133</v>
      </c>
      <c r="D2418" s="387"/>
      <c r="E2418" s="266"/>
      <c r="F2418" s="266"/>
      <c r="G2418" s="266"/>
      <c r="H2418" s="266"/>
      <c r="I2418" s="266"/>
      <c r="J2418" s="220"/>
      <c r="K2418" s="220"/>
      <c r="L2418" s="220"/>
      <c r="M2418" s="220"/>
      <c r="N2418" s="220"/>
      <c r="O2418" s="220"/>
      <c r="P2418" s="220"/>
      <c r="Q2418" s="220"/>
      <c r="R2418" s="220"/>
      <c r="S2418" s="220"/>
      <c r="T2418" s="220"/>
      <c r="U2418" s="220"/>
      <c r="V2418" s="220"/>
      <c r="W2418" s="220"/>
      <c r="X2418" s="220"/>
      <c r="Y2418" s="220"/>
      <c r="Z2418" s="220"/>
      <c r="AA2418" s="220"/>
      <c r="AB2418" s="220"/>
      <c r="AC2418" s="220"/>
      <c r="AD2418" s="220"/>
    </row>
    <row r="2419" spans="1:30" ht="15" customHeight="1">
      <c r="A2419" s="83"/>
      <c r="B2419" s="15"/>
      <c r="C2419" s="80" t="s">
        <v>134</v>
      </c>
      <c r="D2419" s="387"/>
      <c r="E2419" s="266"/>
      <c r="F2419" s="266"/>
      <c r="G2419" s="266"/>
      <c r="H2419" s="266"/>
      <c r="I2419" s="266"/>
      <c r="J2419" s="220"/>
      <c r="K2419" s="220"/>
      <c r="L2419" s="220"/>
      <c r="M2419" s="220"/>
      <c r="N2419" s="220"/>
      <c r="O2419" s="220"/>
      <c r="P2419" s="220"/>
      <c r="Q2419" s="220"/>
      <c r="R2419" s="220"/>
      <c r="S2419" s="220"/>
      <c r="T2419" s="220"/>
      <c r="U2419" s="220"/>
      <c r="V2419" s="220"/>
      <c r="W2419" s="220"/>
      <c r="X2419" s="220"/>
      <c r="Y2419" s="220"/>
      <c r="Z2419" s="220"/>
      <c r="AA2419" s="220"/>
      <c r="AB2419" s="220"/>
      <c r="AC2419" s="220"/>
      <c r="AD2419" s="220"/>
    </row>
    <row r="2420" spans="1:30" ht="15" customHeight="1">
      <c r="A2420" s="71"/>
      <c r="B2420" s="40"/>
      <c r="C2420" s="80" t="s">
        <v>135</v>
      </c>
      <c r="D2420" s="387"/>
      <c r="E2420" s="266"/>
      <c r="F2420" s="266"/>
      <c r="G2420" s="266"/>
      <c r="H2420" s="266"/>
      <c r="I2420" s="266"/>
      <c r="J2420" s="220"/>
      <c r="K2420" s="220"/>
      <c r="L2420" s="220"/>
      <c r="M2420" s="220"/>
      <c r="N2420" s="220"/>
      <c r="O2420" s="220"/>
      <c r="P2420" s="220"/>
      <c r="Q2420" s="220"/>
      <c r="R2420" s="220"/>
      <c r="S2420" s="220"/>
      <c r="T2420" s="220"/>
      <c r="U2420" s="220"/>
      <c r="V2420" s="220"/>
      <c r="W2420" s="220"/>
      <c r="X2420" s="220"/>
      <c r="Y2420" s="220"/>
      <c r="Z2420" s="220"/>
      <c r="AA2420" s="220"/>
      <c r="AB2420" s="220"/>
      <c r="AC2420" s="220"/>
      <c r="AD2420" s="220"/>
    </row>
    <row r="2421" spans="1:30" ht="15" customHeight="1">
      <c r="A2421" s="71"/>
      <c r="B2421" s="40"/>
      <c r="C2421" s="80" t="s">
        <v>136</v>
      </c>
      <c r="D2421" s="387"/>
      <c r="E2421" s="266"/>
      <c r="F2421" s="266"/>
      <c r="G2421" s="266"/>
      <c r="H2421" s="266"/>
      <c r="I2421" s="266"/>
      <c r="J2421" s="220"/>
      <c r="K2421" s="220"/>
      <c r="L2421" s="220"/>
      <c r="M2421" s="220"/>
      <c r="N2421" s="220"/>
      <c r="O2421" s="220"/>
      <c r="P2421" s="220"/>
      <c r="Q2421" s="220"/>
      <c r="R2421" s="220"/>
      <c r="S2421" s="220"/>
      <c r="T2421" s="220"/>
      <c r="U2421" s="220"/>
      <c r="V2421" s="220"/>
      <c r="W2421" s="220"/>
      <c r="X2421" s="220"/>
      <c r="Y2421" s="220"/>
      <c r="Z2421" s="220"/>
      <c r="AA2421" s="220"/>
      <c r="AB2421" s="220"/>
      <c r="AC2421" s="220"/>
      <c r="AD2421" s="220"/>
    </row>
    <row r="2422" spans="1:30" ht="15" customHeight="1">
      <c r="A2422" s="71"/>
      <c r="B2422" s="40"/>
      <c r="C2422" s="80" t="s">
        <v>137</v>
      </c>
      <c r="D2422" s="387"/>
      <c r="E2422" s="266"/>
      <c r="F2422" s="266"/>
      <c r="G2422" s="266"/>
      <c r="H2422" s="266"/>
      <c r="I2422" s="266"/>
      <c r="J2422" s="220"/>
      <c r="K2422" s="220"/>
      <c r="L2422" s="220"/>
      <c r="M2422" s="220"/>
      <c r="N2422" s="220"/>
      <c r="O2422" s="220"/>
      <c r="P2422" s="220"/>
      <c r="Q2422" s="220"/>
      <c r="R2422" s="220"/>
      <c r="S2422" s="220"/>
      <c r="T2422" s="220"/>
      <c r="U2422" s="220"/>
      <c r="V2422" s="220"/>
      <c r="W2422" s="220"/>
      <c r="X2422" s="220"/>
      <c r="Y2422" s="220"/>
      <c r="Z2422" s="220"/>
      <c r="AA2422" s="220"/>
      <c r="AB2422" s="220"/>
      <c r="AC2422" s="220"/>
      <c r="AD2422" s="220"/>
    </row>
    <row r="2423" spans="1:30" ht="15" customHeight="1">
      <c r="A2423" s="71"/>
      <c r="B2423" s="40"/>
      <c r="C2423" s="80" t="s">
        <v>138</v>
      </c>
      <c r="D2423" s="387"/>
      <c r="E2423" s="266"/>
      <c r="F2423" s="266"/>
      <c r="G2423" s="266"/>
      <c r="H2423" s="266"/>
      <c r="I2423" s="266"/>
      <c r="J2423" s="220"/>
      <c r="K2423" s="220"/>
      <c r="L2423" s="220"/>
      <c r="M2423" s="220"/>
      <c r="N2423" s="220"/>
      <c r="O2423" s="220"/>
      <c r="P2423" s="220"/>
      <c r="Q2423" s="220"/>
      <c r="R2423" s="220"/>
      <c r="S2423" s="220"/>
      <c r="T2423" s="220"/>
      <c r="U2423" s="220"/>
      <c r="V2423" s="220"/>
      <c r="W2423" s="220"/>
      <c r="X2423" s="220"/>
      <c r="Y2423" s="220"/>
      <c r="Z2423" s="220"/>
      <c r="AA2423" s="220"/>
      <c r="AB2423" s="220"/>
      <c r="AC2423" s="220"/>
      <c r="AD2423" s="220"/>
    </row>
    <row r="2424" spans="1:30" ht="15" customHeight="1">
      <c r="A2424" s="71"/>
      <c r="B2424" s="40"/>
      <c r="C2424" s="80" t="s">
        <v>139</v>
      </c>
      <c r="D2424" s="387"/>
      <c r="E2424" s="266"/>
      <c r="F2424" s="266"/>
      <c r="G2424" s="266"/>
      <c r="H2424" s="266"/>
      <c r="I2424" s="266"/>
      <c r="J2424" s="220"/>
      <c r="K2424" s="220"/>
      <c r="L2424" s="220"/>
      <c r="M2424" s="220"/>
      <c r="N2424" s="220"/>
      <c r="O2424" s="220"/>
      <c r="P2424" s="220"/>
      <c r="Q2424" s="220"/>
      <c r="R2424" s="220"/>
      <c r="S2424" s="220"/>
      <c r="T2424" s="220"/>
      <c r="U2424" s="220"/>
      <c r="V2424" s="220"/>
      <c r="W2424" s="220"/>
      <c r="X2424" s="220"/>
      <c r="Y2424" s="220"/>
      <c r="Z2424" s="220"/>
      <c r="AA2424" s="220"/>
      <c r="AB2424" s="220"/>
      <c r="AC2424" s="220"/>
      <c r="AD2424" s="220"/>
    </row>
    <row r="2425" spans="1:30" ht="15" customHeight="1">
      <c r="A2425" s="71"/>
      <c r="B2425" s="40"/>
      <c r="C2425" s="80" t="s">
        <v>140</v>
      </c>
      <c r="D2425" s="387"/>
      <c r="E2425" s="266"/>
      <c r="F2425" s="266"/>
      <c r="G2425" s="266"/>
      <c r="H2425" s="266"/>
      <c r="I2425" s="266"/>
      <c r="J2425" s="220"/>
      <c r="K2425" s="220"/>
      <c r="L2425" s="220"/>
      <c r="M2425" s="220"/>
      <c r="N2425" s="220"/>
      <c r="O2425" s="220"/>
      <c r="P2425" s="220"/>
      <c r="Q2425" s="220"/>
      <c r="R2425" s="220"/>
      <c r="S2425" s="220"/>
      <c r="T2425" s="220"/>
      <c r="U2425" s="220"/>
      <c r="V2425" s="220"/>
      <c r="W2425" s="220"/>
      <c r="X2425" s="220"/>
      <c r="Y2425" s="220"/>
      <c r="Z2425" s="220"/>
      <c r="AA2425" s="220"/>
      <c r="AB2425" s="220"/>
      <c r="AC2425" s="220"/>
      <c r="AD2425" s="220"/>
    </row>
    <row r="2426" spans="1:30" ht="15" customHeight="1">
      <c r="A2426" s="71"/>
      <c r="B2426" s="40"/>
      <c r="C2426" s="80" t="s">
        <v>141</v>
      </c>
      <c r="D2426" s="387"/>
      <c r="E2426" s="266"/>
      <c r="F2426" s="266"/>
      <c r="G2426" s="266"/>
      <c r="H2426" s="266"/>
      <c r="I2426" s="266"/>
      <c r="J2426" s="220"/>
      <c r="K2426" s="220"/>
      <c r="L2426" s="220"/>
      <c r="M2426" s="220"/>
      <c r="N2426" s="220"/>
      <c r="O2426" s="220"/>
      <c r="P2426" s="220"/>
      <c r="Q2426" s="220"/>
      <c r="R2426" s="220"/>
      <c r="S2426" s="220"/>
      <c r="T2426" s="220"/>
      <c r="U2426" s="220"/>
      <c r="V2426" s="220"/>
      <c r="W2426" s="220"/>
      <c r="X2426" s="220"/>
      <c r="Y2426" s="220"/>
      <c r="Z2426" s="220"/>
      <c r="AA2426" s="220"/>
      <c r="AB2426" s="220"/>
      <c r="AC2426" s="220"/>
      <c r="AD2426" s="220"/>
    </row>
    <row r="2427" spans="1:30" ht="15" customHeight="1">
      <c r="A2427" s="71"/>
      <c r="B2427" s="40"/>
      <c r="C2427" s="80" t="s">
        <v>142</v>
      </c>
      <c r="D2427" s="387"/>
      <c r="E2427" s="266"/>
      <c r="F2427" s="266"/>
      <c r="G2427" s="266"/>
      <c r="H2427" s="266"/>
      <c r="I2427" s="266"/>
      <c r="J2427" s="220"/>
      <c r="K2427" s="220"/>
      <c r="L2427" s="220"/>
      <c r="M2427" s="220"/>
      <c r="N2427" s="220"/>
      <c r="O2427" s="220"/>
      <c r="P2427" s="220"/>
      <c r="Q2427" s="220"/>
      <c r="R2427" s="220"/>
      <c r="S2427" s="220"/>
      <c r="T2427" s="220"/>
      <c r="U2427" s="220"/>
      <c r="V2427" s="220"/>
      <c r="W2427" s="220"/>
      <c r="X2427" s="220"/>
      <c r="Y2427" s="220"/>
      <c r="Z2427" s="220"/>
      <c r="AA2427" s="220"/>
      <c r="AB2427" s="220"/>
      <c r="AC2427" s="220"/>
      <c r="AD2427" s="220"/>
    </row>
    <row r="2428" spans="1:30" ht="15" customHeight="1">
      <c r="A2428" s="71"/>
      <c r="B2428" s="40"/>
      <c r="C2428" s="80" t="s">
        <v>143</v>
      </c>
      <c r="D2428" s="387"/>
      <c r="E2428" s="266"/>
      <c r="F2428" s="266"/>
      <c r="G2428" s="266"/>
      <c r="H2428" s="266"/>
      <c r="I2428" s="266"/>
      <c r="J2428" s="220"/>
      <c r="K2428" s="220"/>
      <c r="L2428" s="220"/>
      <c r="M2428" s="220"/>
      <c r="N2428" s="220"/>
      <c r="O2428" s="220"/>
      <c r="P2428" s="220"/>
      <c r="Q2428" s="220"/>
      <c r="R2428" s="220"/>
      <c r="S2428" s="220"/>
      <c r="T2428" s="220"/>
      <c r="U2428" s="220"/>
      <c r="V2428" s="220"/>
      <c r="W2428" s="220"/>
      <c r="X2428" s="220"/>
      <c r="Y2428" s="220"/>
      <c r="Z2428" s="220"/>
      <c r="AA2428" s="220"/>
      <c r="AB2428" s="220"/>
      <c r="AC2428" s="220"/>
      <c r="AD2428" s="220"/>
    </row>
    <row r="2429" spans="1:30" ht="15" customHeight="1">
      <c r="A2429" s="71"/>
      <c r="B2429" s="40"/>
      <c r="C2429" s="80" t="s">
        <v>144</v>
      </c>
      <c r="D2429" s="387"/>
      <c r="E2429" s="266"/>
      <c r="F2429" s="266"/>
      <c r="G2429" s="266"/>
      <c r="H2429" s="266"/>
      <c r="I2429" s="266"/>
      <c r="J2429" s="220"/>
      <c r="K2429" s="220"/>
      <c r="L2429" s="220"/>
      <c r="M2429" s="220"/>
      <c r="N2429" s="220"/>
      <c r="O2429" s="220"/>
      <c r="P2429" s="220"/>
      <c r="Q2429" s="220"/>
      <c r="R2429" s="220"/>
      <c r="S2429" s="220"/>
      <c r="T2429" s="220"/>
      <c r="U2429" s="220"/>
      <c r="V2429" s="220"/>
      <c r="W2429" s="220"/>
      <c r="X2429" s="220"/>
      <c r="Y2429" s="220"/>
      <c r="Z2429" s="220"/>
      <c r="AA2429" s="220"/>
      <c r="AB2429" s="220"/>
      <c r="AC2429" s="220"/>
      <c r="AD2429" s="220"/>
    </row>
    <row r="2430" spans="1:30" ht="15" customHeight="1">
      <c r="A2430" s="71"/>
      <c r="B2430" s="40"/>
      <c r="C2430" s="80" t="s">
        <v>145</v>
      </c>
      <c r="D2430" s="387"/>
      <c r="E2430" s="266"/>
      <c r="F2430" s="266"/>
      <c r="G2430" s="266"/>
      <c r="H2430" s="266"/>
      <c r="I2430" s="266"/>
      <c r="J2430" s="220"/>
      <c r="K2430" s="220"/>
      <c r="L2430" s="220"/>
      <c r="M2430" s="220"/>
      <c r="N2430" s="220"/>
      <c r="O2430" s="220"/>
      <c r="P2430" s="220"/>
      <c r="Q2430" s="220"/>
      <c r="R2430" s="220"/>
      <c r="S2430" s="220"/>
      <c r="T2430" s="220"/>
      <c r="U2430" s="220"/>
      <c r="V2430" s="220"/>
      <c r="W2430" s="220"/>
      <c r="X2430" s="220"/>
      <c r="Y2430" s="220"/>
      <c r="Z2430" s="220"/>
      <c r="AA2430" s="220"/>
      <c r="AB2430" s="220"/>
      <c r="AC2430" s="220"/>
      <c r="AD2430" s="220"/>
    </row>
    <row r="2431" spans="1:30" ht="15" customHeight="1">
      <c r="A2431" s="71"/>
      <c r="B2431" s="40"/>
      <c r="C2431" s="80" t="s">
        <v>146</v>
      </c>
      <c r="D2431" s="387"/>
      <c r="E2431" s="266"/>
      <c r="F2431" s="266"/>
      <c r="G2431" s="266"/>
      <c r="H2431" s="266"/>
      <c r="I2431" s="266"/>
      <c r="J2431" s="220"/>
      <c r="K2431" s="220"/>
      <c r="L2431" s="220"/>
      <c r="M2431" s="220"/>
      <c r="N2431" s="220"/>
      <c r="O2431" s="220"/>
      <c r="P2431" s="220"/>
      <c r="Q2431" s="220"/>
      <c r="R2431" s="220"/>
      <c r="S2431" s="220"/>
      <c r="T2431" s="220"/>
      <c r="U2431" s="220"/>
      <c r="V2431" s="220"/>
      <c r="W2431" s="220"/>
      <c r="X2431" s="220"/>
      <c r="Y2431" s="220"/>
      <c r="Z2431" s="220"/>
      <c r="AA2431" s="220"/>
      <c r="AB2431" s="220"/>
      <c r="AC2431" s="220"/>
      <c r="AD2431" s="220"/>
    </row>
    <row r="2432" spans="1:30" ht="15" customHeight="1">
      <c r="A2432" s="71"/>
      <c r="B2432" s="40"/>
      <c r="C2432" s="80" t="s">
        <v>147</v>
      </c>
      <c r="D2432" s="387"/>
      <c r="E2432" s="266"/>
      <c r="F2432" s="266"/>
      <c r="G2432" s="266"/>
      <c r="H2432" s="266"/>
      <c r="I2432" s="266"/>
      <c r="J2432" s="220"/>
      <c r="K2432" s="220"/>
      <c r="L2432" s="220"/>
      <c r="M2432" s="220"/>
      <c r="N2432" s="220"/>
      <c r="O2432" s="220"/>
      <c r="P2432" s="220"/>
      <c r="Q2432" s="220"/>
      <c r="R2432" s="220"/>
      <c r="S2432" s="220"/>
      <c r="T2432" s="220"/>
      <c r="U2432" s="220"/>
      <c r="V2432" s="220"/>
      <c r="W2432" s="220"/>
      <c r="X2432" s="220"/>
      <c r="Y2432" s="220"/>
      <c r="Z2432" s="220"/>
      <c r="AA2432" s="220"/>
      <c r="AB2432" s="220"/>
      <c r="AC2432" s="220"/>
      <c r="AD2432" s="220"/>
    </row>
    <row r="2433" spans="1:37" ht="15" customHeight="1">
      <c r="A2433" s="71"/>
      <c r="B2433" s="40"/>
      <c r="C2433" s="80" t="s">
        <v>148</v>
      </c>
      <c r="D2433" s="387"/>
      <c r="E2433" s="266"/>
      <c r="F2433" s="266"/>
      <c r="G2433" s="266"/>
      <c r="H2433" s="266"/>
      <c r="I2433" s="266"/>
      <c r="J2433" s="220"/>
      <c r="K2433" s="220"/>
      <c r="L2433" s="220"/>
      <c r="M2433" s="220"/>
      <c r="N2433" s="220"/>
      <c r="O2433" s="220"/>
      <c r="P2433" s="220"/>
      <c r="Q2433" s="220"/>
      <c r="R2433" s="220"/>
      <c r="S2433" s="220"/>
      <c r="T2433" s="220"/>
      <c r="U2433" s="220"/>
      <c r="V2433" s="220"/>
      <c r="W2433" s="220"/>
      <c r="X2433" s="220"/>
      <c r="Y2433" s="220"/>
      <c r="Z2433" s="220"/>
      <c r="AA2433" s="220"/>
      <c r="AB2433" s="220"/>
      <c r="AC2433" s="220"/>
      <c r="AD2433" s="220"/>
    </row>
    <row r="2434" spans="1:37" ht="15" customHeight="1">
      <c r="A2434" s="71"/>
      <c r="B2434" s="40"/>
      <c r="C2434" s="80" t="s">
        <v>149</v>
      </c>
      <c r="D2434" s="387"/>
      <c r="E2434" s="266"/>
      <c r="F2434" s="266"/>
      <c r="G2434" s="266"/>
      <c r="H2434" s="266"/>
      <c r="I2434" s="266"/>
      <c r="J2434" s="220"/>
      <c r="K2434" s="220"/>
      <c r="L2434" s="220"/>
      <c r="M2434" s="220"/>
      <c r="N2434" s="220"/>
      <c r="O2434" s="220"/>
      <c r="P2434" s="220"/>
      <c r="Q2434" s="220"/>
      <c r="R2434" s="220"/>
      <c r="S2434" s="220"/>
      <c r="T2434" s="220"/>
      <c r="U2434" s="220"/>
      <c r="V2434" s="220"/>
      <c r="W2434" s="220"/>
      <c r="X2434" s="220"/>
      <c r="Y2434" s="220"/>
      <c r="Z2434" s="220"/>
      <c r="AA2434" s="220"/>
      <c r="AB2434" s="220"/>
      <c r="AC2434" s="220"/>
      <c r="AD2434" s="220"/>
    </row>
    <row r="2435" spans="1:37" ht="15" customHeight="1">
      <c r="A2435" s="71"/>
      <c r="B2435" s="40"/>
      <c r="C2435" s="80" t="s">
        <v>150</v>
      </c>
      <c r="D2435" s="387"/>
      <c r="E2435" s="266"/>
      <c r="F2435" s="266"/>
      <c r="G2435" s="266"/>
      <c r="H2435" s="266"/>
      <c r="I2435" s="266"/>
      <c r="J2435" s="220"/>
      <c r="K2435" s="220"/>
      <c r="L2435" s="220"/>
      <c r="M2435" s="220"/>
      <c r="N2435" s="220"/>
      <c r="O2435" s="220"/>
      <c r="P2435" s="220"/>
      <c r="Q2435" s="220"/>
      <c r="R2435" s="220"/>
      <c r="S2435" s="220"/>
      <c r="T2435" s="220"/>
      <c r="U2435" s="220"/>
      <c r="V2435" s="220"/>
      <c r="W2435" s="220"/>
      <c r="X2435" s="220"/>
      <c r="Y2435" s="220"/>
      <c r="Z2435" s="220"/>
      <c r="AA2435" s="220"/>
      <c r="AB2435" s="220"/>
      <c r="AC2435" s="220"/>
      <c r="AD2435" s="220"/>
    </row>
    <row r="2436" spans="1:37" ht="15" customHeight="1">
      <c r="A2436" s="83"/>
      <c r="B2436" s="15"/>
      <c r="C2436" s="80" t="s">
        <v>151</v>
      </c>
      <c r="D2436" s="387"/>
      <c r="E2436" s="266"/>
      <c r="F2436" s="266"/>
      <c r="G2436" s="266"/>
      <c r="H2436" s="266"/>
      <c r="I2436" s="266"/>
      <c r="J2436" s="220"/>
      <c r="K2436" s="220"/>
      <c r="L2436" s="220"/>
      <c r="M2436" s="220"/>
      <c r="N2436" s="220"/>
      <c r="O2436" s="220"/>
      <c r="P2436" s="220"/>
      <c r="Q2436" s="220"/>
      <c r="R2436" s="220"/>
      <c r="S2436" s="220"/>
      <c r="T2436" s="220"/>
      <c r="U2436" s="220"/>
      <c r="V2436" s="220"/>
      <c r="W2436" s="220"/>
      <c r="X2436" s="220"/>
      <c r="Y2436" s="220"/>
      <c r="Z2436" s="220"/>
      <c r="AA2436" s="220"/>
      <c r="AB2436" s="220"/>
      <c r="AC2436" s="220"/>
      <c r="AD2436" s="220"/>
    </row>
    <row r="2437" spans="1:37" ht="15" customHeight="1">
      <c r="A2437" s="83"/>
      <c r="B2437" s="15"/>
      <c r="C2437" s="80" t="s">
        <v>152</v>
      </c>
      <c r="D2437" s="387"/>
      <c r="E2437" s="266"/>
      <c r="F2437" s="266"/>
      <c r="G2437" s="266"/>
      <c r="H2437" s="266"/>
      <c r="I2437" s="266"/>
      <c r="J2437" s="220"/>
      <c r="K2437" s="220"/>
      <c r="L2437" s="220"/>
      <c r="M2437" s="220"/>
      <c r="N2437" s="220"/>
      <c r="O2437" s="220"/>
      <c r="P2437" s="220"/>
      <c r="Q2437" s="220"/>
      <c r="R2437" s="220"/>
      <c r="S2437" s="220"/>
      <c r="T2437" s="220"/>
      <c r="U2437" s="220"/>
      <c r="V2437" s="220"/>
      <c r="W2437" s="220"/>
      <c r="X2437" s="220"/>
      <c r="Y2437" s="220"/>
      <c r="Z2437" s="220"/>
      <c r="AA2437" s="220"/>
      <c r="AB2437" s="220"/>
      <c r="AC2437" s="220"/>
      <c r="AD2437" s="220"/>
    </row>
    <row r="2438" spans="1:37" ht="15" customHeight="1">
      <c r="A2438" s="83"/>
      <c r="B2438" s="15"/>
      <c r="C2438" s="80" t="s">
        <v>153</v>
      </c>
      <c r="D2438" s="387"/>
      <c r="E2438" s="266"/>
      <c r="F2438" s="266"/>
      <c r="G2438" s="266"/>
      <c r="H2438" s="266"/>
      <c r="I2438" s="266"/>
      <c r="J2438" s="220"/>
      <c r="K2438" s="220"/>
      <c r="L2438" s="220"/>
      <c r="M2438" s="220"/>
      <c r="N2438" s="220"/>
      <c r="O2438" s="220"/>
      <c r="P2438" s="220"/>
      <c r="Q2438" s="220"/>
      <c r="R2438" s="220"/>
      <c r="S2438" s="220"/>
      <c r="T2438" s="220"/>
      <c r="U2438" s="220"/>
      <c r="V2438" s="220"/>
      <c r="W2438" s="220"/>
      <c r="X2438" s="220"/>
      <c r="Y2438" s="220"/>
      <c r="Z2438" s="220"/>
      <c r="AA2438" s="220"/>
      <c r="AB2438" s="220"/>
      <c r="AC2438" s="220"/>
      <c r="AD2438" s="220"/>
    </row>
    <row r="2439" spans="1:37" ht="15" customHeight="1">
      <c r="A2439" s="83"/>
      <c r="B2439" s="15"/>
      <c r="C2439" s="80" t="s">
        <v>154</v>
      </c>
      <c r="D2439" s="387"/>
      <c r="E2439" s="266"/>
      <c r="F2439" s="266"/>
      <c r="G2439" s="266"/>
      <c r="H2439" s="266"/>
      <c r="I2439" s="266"/>
      <c r="J2439" s="220"/>
      <c r="K2439" s="220"/>
      <c r="L2439" s="220"/>
      <c r="M2439" s="220"/>
      <c r="N2439" s="220"/>
      <c r="O2439" s="220"/>
      <c r="P2439" s="220"/>
      <c r="Q2439" s="220"/>
      <c r="R2439" s="220"/>
      <c r="S2439" s="220"/>
      <c r="T2439" s="220"/>
      <c r="U2439" s="220"/>
      <c r="V2439" s="220"/>
      <c r="W2439" s="220"/>
      <c r="X2439" s="220"/>
      <c r="Y2439" s="220"/>
      <c r="Z2439" s="220"/>
      <c r="AA2439" s="220"/>
      <c r="AB2439" s="220"/>
      <c r="AC2439" s="220"/>
      <c r="AD2439" s="220"/>
    </row>
    <row r="2440" spans="1:37" ht="15" customHeight="1">
      <c r="A2440" s="83"/>
      <c r="B2440" s="15"/>
      <c r="C2440" s="80" t="s">
        <v>155</v>
      </c>
      <c r="D2440" s="387"/>
      <c r="E2440" s="266"/>
      <c r="F2440" s="266"/>
      <c r="G2440" s="266"/>
      <c r="H2440" s="266"/>
      <c r="I2440" s="266"/>
      <c r="J2440" s="220"/>
      <c r="K2440" s="220"/>
      <c r="L2440" s="220"/>
      <c r="M2440" s="220"/>
      <c r="N2440" s="220"/>
      <c r="O2440" s="220"/>
      <c r="P2440" s="220"/>
      <c r="Q2440" s="220"/>
      <c r="R2440" s="220"/>
      <c r="S2440" s="220"/>
      <c r="T2440" s="220"/>
      <c r="U2440" s="220"/>
      <c r="V2440" s="220"/>
      <c r="W2440" s="220"/>
      <c r="X2440" s="220"/>
      <c r="Y2440" s="220"/>
      <c r="Z2440" s="220"/>
      <c r="AA2440" s="220"/>
      <c r="AB2440" s="220"/>
      <c r="AC2440" s="220"/>
      <c r="AD2440" s="220"/>
    </row>
    <row r="2441" spans="1:37" ht="15" customHeight="1">
      <c r="A2441" s="83"/>
      <c r="B2441" s="15"/>
      <c r="C2441" s="15"/>
      <c r="D2441" s="15"/>
      <c r="E2441" s="15"/>
      <c r="F2441" s="15"/>
      <c r="G2441" s="15"/>
      <c r="H2441" s="81"/>
      <c r="I2441" s="81" t="s">
        <v>211</v>
      </c>
      <c r="J2441" s="220">
        <f t="shared" ref="J2441:AD2441" si="11">IF(AND(SUM(J2416:J2440)=0,COUNTIF(J2416:J2440,"NS")&gt;0),"NS",IF(AND(SUM(J2416:J2440)=0, COUNTIF(J2416:J2440,"NA")&gt;0),"NA",SUM(J2416:J2440)))</f>
        <v>0</v>
      </c>
      <c r="K2441" s="220">
        <f t="shared" si="11"/>
        <v>0</v>
      </c>
      <c r="L2441" s="220">
        <f t="shared" si="11"/>
        <v>0</v>
      </c>
      <c r="M2441" s="220">
        <f t="shared" si="11"/>
        <v>0</v>
      </c>
      <c r="N2441" s="220">
        <f t="shared" si="11"/>
        <v>0</v>
      </c>
      <c r="O2441" s="220">
        <f t="shared" si="11"/>
        <v>0</v>
      </c>
      <c r="P2441" s="220">
        <f t="shared" si="11"/>
        <v>0</v>
      </c>
      <c r="Q2441" s="220">
        <f t="shared" si="11"/>
        <v>0</v>
      </c>
      <c r="R2441" s="220">
        <f t="shared" si="11"/>
        <v>0</v>
      </c>
      <c r="S2441" s="220">
        <f t="shared" si="11"/>
        <v>0</v>
      </c>
      <c r="T2441" s="220">
        <f t="shared" si="11"/>
        <v>0</v>
      </c>
      <c r="U2441" s="220">
        <f t="shared" si="11"/>
        <v>0</v>
      </c>
      <c r="V2441" s="220">
        <f t="shared" si="11"/>
        <v>0</v>
      </c>
      <c r="W2441" s="220">
        <f t="shared" si="11"/>
        <v>0</v>
      </c>
      <c r="X2441" s="220">
        <f t="shared" si="11"/>
        <v>0</v>
      </c>
      <c r="Y2441" s="220">
        <f t="shared" si="11"/>
        <v>0</v>
      </c>
      <c r="Z2441" s="220">
        <f t="shared" si="11"/>
        <v>0</v>
      </c>
      <c r="AA2441" s="220">
        <f t="shared" si="11"/>
        <v>0</v>
      </c>
      <c r="AB2441" s="220">
        <f t="shared" si="11"/>
        <v>0</v>
      </c>
      <c r="AC2441" s="220">
        <f t="shared" si="11"/>
        <v>0</v>
      </c>
      <c r="AD2441" s="220">
        <f t="shared" si="11"/>
        <v>0</v>
      </c>
    </row>
    <row r="2442" spans="1:37" ht="15" customHeight="1">
      <c r="A2442" s="83"/>
      <c r="B2442" s="15"/>
      <c r="C2442" s="15"/>
      <c r="D2442" s="15"/>
      <c r="E2442" s="15"/>
      <c r="F2442" s="15"/>
      <c r="G2442" s="15"/>
      <c r="H2442" s="15"/>
      <c r="I2442" s="15"/>
      <c r="J2442" s="15"/>
      <c r="K2442" s="15"/>
      <c r="L2442" s="81"/>
      <c r="M2442" s="223"/>
      <c r="N2442" s="223"/>
      <c r="O2442" s="216"/>
      <c r="P2442" s="216"/>
      <c r="Q2442" s="216"/>
      <c r="R2442" s="216"/>
      <c r="S2442" s="223"/>
      <c r="T2442" s="223"/>
      <c r="U2442" s="216"/>
      <c r="V2442" s="216"/>
      <c r="W2442" s="223"/>
      <c r="X2442" s="223"/>
      <c r="Y2442" s="216"/>
      <c r="Z2442" s="216"/>
      <c r="AA2442" s="223"/>
      <c r="AB2442" s="223"/>
      <c r="AC2442" s="216"/>
      <c r="AD2442" s="216"/>
      <c r="AF2442">
        <f>IF(SUM(AF2416:AF2441,AP2416:AP2441,AZ2416:AZ2441,BJ2416:BJ2441,BT2416:BT2441,CD2416:CD2441,CN2416:CN2441,CX2416:CX2441,DH2416:DH2441)&gt;0,1,0)</f>
        <v>0</v>
      </c>
      <c r="AG2442">
        <f>IF(SUM(AG2416:AG2441,AQ2416:AQ2441,BA2416:BA2441,BK2416:BK2441,BU2416:BU2441,CE2416:CE2441,CO2416:CO2441,CY2416:CY2441,DI2416:DI2441)&gt;0,2,0)</f>
        <v>0</v>
      </c>
      <c r="AH2442">
        <f>IF(SUM(AH2416:AH2441,AR2416:AR2441,BB2416:BB2441,BL2416:BL2441,BV2416:BV2441,CF2416:CF2441,CP2416:CP2441,CZ2416:CZ2441,DJ2416:DJ2441)&gt;0,4,0)</f>
        <v>0</v>
      </c>
      <c r="AI2442">
        <f>IF(SUM(AI2416:AI2441,AS2416:AS2441,BC2416:BC2441,BM2416:BM2441,BW2416:BW2441,CG2416:CG2441,CQ2416:CQ2441,DA2416:DA2441,DK2416:DK2441)&gt;0,4,0)</f>
        <v>0</v>
      </c>
      <c r="AJ2442">
        <f>IF(SUM(AJ2416:AJ2441,AT2416:AT2441,BD2416:BD2441,BN2416:BN2441,BX2416:BX2441,CH2416:CH2441,CR2416:CR2441,DB2416:DB2441,DL2416:DL2441)&gt;0,5,0)</f>
        <v>0</v>
      </c>
      <c r="AK2442">
        <f>IF(SUM(AK2416:AK2441,AU2416:AU2441,BE2416:BE2441,BO2416:BO2441,BY2416:BY2441,CI2416:CI2441,CS2416:CS2441,DC2416:DC2441,DM2416:DM2441)&gt;0,6,0)</f>
        <v>0</v>
      </c>
    </row>
    <row r="2443" spans="1:37" ht="24" customHeight="1">
      <c r="A2443" s="83"/>
      <c r="B2443" s="15"/>
      <c r="C2443" s="321" t="s">
        <v>187</v>
      </c>
      <c r="D2443" s="256"/>
      <c r="E2443" s="256"/>
      <c r="F2443" s="256"/>
      <c r="G2443" s="256"/>
      <c r="H2443" s="256"/>
      <c r="I2443" s="256"/>
      <c r="J2443" s="256"/>
      <c r="K2443" s="256"/>
      <c r="L2443" s="256"/>
      <c r="M2443" s="256"/>
      <c r="N2443" s="256"/>
      <c r="O2443" s="256"/>
      <c r="P2443" s="256"/>
      <c r="Q2443" s="256"/>
      <c r="R2443" s="256"/>
      <c r="S2443" s="256"/>
      <c r="T2443" s="256"/>
      <c r="U2443" s="256"/>
      <c r="V2443" s="256"/>
      <c r="W2443" s="256"/>
      <c r="X2443" s="256"/>
      <c r="Y2443" s="256"/>
      <c r="Z2443" s="256"/>
      <c r="AA2443" s="256"/>
      <c r="AB2443" s="256"/>
      <c r="AC2443" s="256"/>
      <c r="AD2443" s="256"/>
      <c r="AH2443">
        <f>SUM(AF2442:AH2442)</f>
        <v>0</v>
      </c>
      <c r="AK2443">
        <f>SUM(AI2442:AK2442)</f>
        <v>0</v>
      </c>
    </row>
    <row r="2444" spans="1:37" ht="60" customHeight="1">
      <c r="A2444" s="83"/>
      <c r="B2444" s="15"/>
      <c r="C2444" s="322"/>
      <c r="D2444" s="323"/>
      <c r="E2444" s="323"/>
      <c r="F2444" s="323"/>
      <c r="G2444" s="323"/>
      <c r="H2444" s="323"/>
      <c r="I2444" s="323"/>
      <c r="J2444" s="323"/>
      <c r="K2444" s="323"/>
      <c r="L2444" s="323"/>
      <c r="M2444" s="323"/>
      <c r="N2444" s="323"/>
      <c r="O2444" s="323"/>
      <c r="P2444" s="323"/>
      <c r="Q2444" s="323"/>
      <c r="R2444" s="323"/>
      <c r="S2444" s="323"/>
      <c r="T2444" s="323"/>
      <c r="U2444" s="323"/>
      <c r="V2444" s="323"/>
      <c r="W2444" s="323"/>
      <c r="X2444" s="323"/>
      <c r="Y2444" s="323"/>
      <c r="Z2444" s="323"/>
      <c r="AA2444" s="323"/>
      <c r="AB2444" s="323"/>
      <c r="AC2444" s="323"/>
      <c r="AD2444" s="324"/>
      <c r="AH2444" t="e">
        <f ca="1">CAMBIAR(AH2443,0,"",1,"El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44" t="e">
        <f ca="1">CAMBIAR(AK2443,0,"",4,"Hay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45" spans="1:37" ht="15" customHeight="1">
      <c r="A2445" s="71"/>
      <c r="B2445" s="40"/>
      <c r="C2445" s="246" t="e">
        <f ca="1">AH2444</f>
        <v>#NAME?</v>
      </c>
      <c r="D2445" s="40"/>
      <c r="E2445" s="40"/>
      <c r="F2445" s="40"/>
      <c r="G2445" s="40"/>
      <c r="H2445" s="40"/>
      <c r="I2445" s="40"/>
      <c r="J2445" s="40"/>
      <c r="K2445" s="40"/>
      <c r="L2445" s="40"/>
      <c r="M2445" s="40"/>
      <c r="N2445" s="40"/>
      <c r="O2445" s="40"/>
      <c r="P2445" s="40"/>
      <c r="Q2445" s="40"/>
      <c r="R2445" s="40"/>
      <c r="S2445" s="40"/>
      <c r="T2445" s="40"/>
      <c r="U2445" s="40"/>
      <c r="V2445" s="40"/>
      <c r="W2445" s="40"/>
      <c r="X2445" s="40"/>
      <c r="Y2445" s="40"/>
      <c r="Z2445" s="40"/>
      <c r="AA2445" s="40"/>
      <c r="AB2445" s="40"/>
      <c r="AC2445" s="40"/>
      <c r="AD2445" s="40"/>
    </row>
    <row r="2446" spans="1:37" ht="15" customHeight="1">
      <c r="A2446" s="71"/>
      <c r="B2446" s="40"/>
      <c r="C2446" s="248" t="e">
        <f ca="1">AK2444</f>
        <v>#NAME?</v>
      </c>
      <c r="D2446" s="17"/>
      <c r="E2446" s="17"/>
      <c r="F2446" s="17"/>
      <c r="G2446" s="17"/>
      <c r="H2446" s="17"/>
      <c r="I2446" s="17"/>
      <c r="J2446" s="17"/>
      <c r="K2446" s="17"/>
      <c r="L2446" s="17"/>
      <c r="M2446" s="17"/>
      <c r="N2446" s="17"/>
      <c r="O2446" s="17"/>
      <c r="P2446" s="17"/>
      <c r="Q2446" s="17"/>
      <c r="R2446" s="96"/>
      <c r="S2446" s="227"/>
      <c r="T2446" s="227"/>
      <c r="U2446" s="227"/>
      <c r="V2446" s="227"/>
      <c r="W2446" s="227"/>
      <c r="X2446" s="227"/>
      <c r="Y2446" s="227"/>
      <c r="Z2446" s="227"/>
      <c r="AA2446" s="227"/>
      <c r="AB2446" s="227"/>
      <c r="AC2446" s="227"/>
      <c r="AD2446" s="227"/>
    </row>
    <row r="2447" spans="1:37" ht="15" customHeight="1">
      <c r="A2447" s="71"/>
      <c r="B2447" s="40"/>
      <c r="C2447" s="99"/>
      <c r="D2447" s="17"/>
      <c r="E2447" s="17"/>
      <c r="F2447" s="17"/>
      <c r="G2447" s="17"/>
      <c r="H2447" s="17"/>
      <c r="I2447" s="17"/>
      <c r="J2447" s="17"/>
      <c r="K2447" s="17"/>
      <c r="L2447" s="17"/>
      <c r="M2447" s="17"/>
      <c r="N2447" s="17"/>
      <c r="O2447" s="17"/>
      <c r="P2447" s="17"/>
      <c r="Q2447" s="17"/>
      <c r="R2447" s="96"/>
      <c r="S2447" s="227"/>
      <c r="T2447" s="227"/>
      <c r="U2447" s="227"/>
      <c r="V2447" s="227"/>
      <c r="W2447" s="227"/>
      <c r="X2447" s="227"/>
      <c r="Y2447" s="227"/>
      <c r="Z2447" s="227"/>
      <c r="AA2447" s="227"/>
      <c r="AB2447" s="227"/>
      <c r="AC2447" s="227"/>
      <c r="AD2447" s="227"/>
    </row>
    <row r="2448" spans="1:37" ht="15" customHeight="1">
      <c r="A2448" s="71"/>
      <c r="B2448" s="40"/>
      <c r="C2448" s="40"/>
      <c r="D2448" s="40"/>
      <c r="E2448" s="40"/>
      <c r="F2448" s="40"/>
      <c r="G2448" s="40"/>
      <c r="H2448" s="40"/>
      <c r="I2448" s="40"/>
      <c r="J2448" s="40"/>
      <c r="K2448" s="40"/>
      <c r="L2448" s="40"/>
      <c r="M2448" s="40"/>
      <c r="N2448" s="40"/>
      <c r="O2448" s="40"/>
      <c r="P2448" s="40"/>
      <c r="Q2448" s="40"/>
      <c r="R2448" s="40"/>
      <c r="S2448" s="40"/>
      <c r="T2448" s="40"/>
      <c r="U2448" s="40"/>
      <c r="V2448" s="40"/>
      <c r="W2448" s="40"/>
      <c r="X2448" s="40"/>
      <c r="Y2448" s="40"/>
      <c r="Z2448" s="40"/>
      <c r="AA2448" s="40"/>
      <c r="AB2448" s="40"/>
      <c r="AC2448" s="40"/>
      <c r="AD2448" s="40"/>
    </row>
    <row r="2449" spans="1:88" ht="15" customHeight="1">
      <c r="A2449" s="71"/>
      <c r="B2449" s="40"/>
      <c r="C2449" s="40"/>
      <c r="D2449" s="40"/>
      <c r="E2449" s="40"/>
      <c r="F2449" s="40"/>
      <c r="G2449" s="40"/>
      <c r="H2449" s="40"/>
      <c r="I2449" s="40"/>
      <c r="J2449" s="40"/>
      <c r="K2449" s="40"/>
      <c r="L2449" s="40"/>
      <c r="M2449" s="40"/>
      <c r="N2449" s="40"/>
      <c r="O2449" s="40"/>
      <c r="P2449" s="40"/>
      <c r="Q2449" s="40"/>
      <c r="R2449" s="40"/>
      <c r="S2449" s="40"/>
      <c r="T2449" s="40"/>
      <c r="U2449" s="40"/>
      <c r="V2449" s="40"/>
      <c r="W2449" s="40"/>
      <c r="X2449" s="40"/>
      <c r="Y2449" s="40"/>
      <c r="Z2449" s="40"/>
      <c r="AA2449" s="40"/>
      <c r="AB2449" s="40"/>
      <c r="AC2449" s="40"/>
      <c r="AD2449" s="40"/>
    </row>
    <row r="2450" spans="1:88" ht="15" customHeight="1">
      <c r="A2450" s="71"/>
      <c r="B2450" s="40"/>
      <c r="C2450" s="40"/>
      <c r="D2450" s="40"/>
      <c r="E2450" s="40"/>
      <c r="F2450" s="40"/>
      <c r="G2450" s="40"/>
      <c r="H2450" s="40"/>
      <c r="I2450" s="40"/>
      <c r="J2450" s="40"/>
      <c r="K2450" s="40"/>
      <c r="L2450" s="40"/>
      <c r="M2450" s="40"/>
      <c r="N2450" s="40"/>
      <c r="O2450" s="40"/>
      <c r="P2450" s="40"/>
      <c r="Q2450" s="40"/>
      <c r="R2450" s="40"/>
      <c r="S2450" s="40"/>
      <c r="T2450" s="40"/>
      <c r="U2450" s="40"/>
      <c r="V2450" s="40"/>
      <c r="W2450" s="40"/>
      <c r="X2450" s="40"/>
      <c r="Y2450" s="40"/>
      <c r="Z2450" s="40"/>
      <c r="AA2450" s="40"/>
      <c r="AB2450" s="40"/>
      <c r="AC2450" s="40"/>
      <c r="AD2450" s="40"/>
    </row>
    <row r="2451" spans="1:88" ht="24" customHeight="1">
      <c r="A2451" s="72" t="s">
        <v>933</v>
      </c>
      <c r="B2451" s="326" t="s">
        <v>934</v>
      </c>
      <c r="C2451" s="256"/>
      <c r="D2451" s="256"/>
      <c r="E2451" s="256"/>
      <c r="F2451" s="256"/>
      <c r="G2451" s="256"/>
      <c r="H2451" s="256"/>
      <c r="I2451" s="256"/>
      <c r="J2451" s="256"/>
      <c r="K2451" s="256"/>
      <c r="L2451" s="256"/>
      <c r="M2451" s="256"/>
      <c r="N2451" s="256"/>
      <c r="O2451" s="256"/>
      <c r="P2451" s="256"/>
      <c r="Q2451" s="256"/>
      <c r="R2451" s="256"/>
      <c r="S2451" s="256"/>
      <c r="T2451" s="256"/>
      <c r="U2451" s="256"/>
      <c r="V2451" s="256"/>
      <c r="W2451" s="256"/>
      <c r="X2451" s="256"/>
      <c r="Y2451" s="256"/>
      <c r="Z2451" s="256"/>
      <c r="AA2451" s="256"/>
      <c r="AB2451" s="256"/>
      <c r="AC2451" s="256"/>
      <c r="AD2451" s="256"/>
    </row>
    <row r="2452" spans="1:88" ht="15" customHeight="1">
      <c r="A2452" s="83"/>
      <c r="B2452" s="15"/>
      <c r="C2452" s="15"/>
      <c r="D2452" s="15"/>
      <c r="E2452" s="15"/>
      <c r="F2452" s="15"/>
      <c r="G2452" s="15"/>
      <c r="H2452" s="15"/>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row>
    <row r="2453" spans="1:88" ht="24" customHeight="1">
      <c r="A2453" s="83"/>
      <c r="B2453" s="15"/>
      <c r="C2453" s="265" t="s">
        <v>185</v>
      </c>
      <c r="D2453" s="278"/>
      <c r="E2453" s="278"/>
      <c r="F2453" s="278"/>
      <c r="G2453" s="278"/>
      <c r="H2453" s="278"/>
      <c r="I2453" s="278"/>
      <c r="J2453" s="278"/>
      <c r="K2453" s="278"/>
      <c r="L2453" s="279"/>
      <c r="M2453" s="265" t="s">
        <v>935</v>
      </c>
      <c r="N2453" s="266"/>
      <c r="O2453" s="266"/>
      <c r="P2453" s="266"/>
      <c r="Q2453" s="266"/>
      <c r="R2453" s="266"/>
      <c r="S2453" s="266"/>
      <c r="T2453" s="266"/>
      <c r="U2453" s="266"/>
      <c r="V2453" s="266"/>
      <c r="W2453" s="266"/>
      <c r="X2453" s="266"/>
      <c r="Y2453" s="266"/>
      <c r="Z2453" s="266"/>
      <c r="AA2453" s="266"/>
      <c r="AB2453" s="266"/>
      <c r="AC2453" s="266"/>
      <c r="AD2453" s="267"/>
    </row>
    <row r="2454" spans="1:88" ht="15" customHeight="1">
      <c r="A2454" s="83"/>
      <c r="B2454" s="15"/>
      <c r="C2454" s="280"/>
      <c r="D2454" s="256"/>
      <c r="E2454" s="256"/>
      <c r="F2454" s="256"/>
      <c r="G2454" s="256"/>
      <c r="H2454" s="256"/>
      <c r="I2454" s="256"/>
      <c r="J2454" s="256"/>
      <c r="K2454" s="256"/>
      <c r="L2454" s="281"/>
      <c r="M2454" s="265" t="s">
        <v>201</v>
      </c>
      <c r="N2454" s="279"/>
      <c r="O2454" s="331" t="s">
        <v>202</v>
      </c>
      <c r="P2454" s="279"/>
      <c r="Q2454" s="331" t="s">
        <v>203</v>
      </c>
      <c r="R2454" s="279"/>
      <c r="S2454" s="268" t="s">
        <v>936</v>
      </c>
      <c r="T2454" s="266"/>
      <c r="U2454" s="266"/>
      <c r="V2454" s="267"/>
      <c r="W2454" s="268" t="s">
        <v>937</v>
      </c>
      <c r="X2454" s="266"/>
      <c r="Y2454" s="266"/>
      <c r="Z2454" s="267"/>
      <c r="AA2454" s="268" t="s">
        <v>262</v>
      </c>
      <c r="AB2454" s="266"/>
      <c r="AC2454" s="266"/>
      <c r="AD2454" s="267"/>
    </row>
    <row r="2455" spans="1:88" ht="48" customHeight="1">
      <c r="A2455" s="83"/>
      <c r="B2455" s="15"/>
      <c r="C2455" s="282"/>
      <c r="D2455" s="272"/>
      <c r="E2455" s="272"/>
      <c r="F2455" s="272"/>
      <c r="G2455" s="272"/>
      <c r="H2455" s="272"/>
      <c r="I2455" s="272"/>
      <c r="J2455" s="272"/>
      <c r="K2455" s="272"/>
      <c r="L2455" s="283"/>
      <c r="M2455" s="282"/>
      <c r="N2455" s="283"/>
      <c r="O2455" s="282"/>
      <c r="P2455" s="283"/>
      <c r="Q2455" s="282"/>
      <c r="R2455" s="283"/>
      <c r="S2455" s="325" t="s">
        <v>234</v>
      </c>
      <c r="T2455" s="267"/>
      <c r="U2455" s="221" t="s">
        <v>202</v>
      </c>
      <c r="V2455" s="221" t="s">
        <v>203</v>
      </c>
      <c r="W2455" s="325" t="s">
        <v>234</v>
      </c>
      <c r="X2455" s="267"/>
      <c r="Y2455" s="221" t="s">
        <v>202</v>
      </c>
      <c r="Z2455" s="221" t="s">
        <v>203</v>
      </c>
      <c r="AA2455" s="325" t="s">
        <v>234</v>
      </c>
      <c r="AB2455" s="267"/>
      <c r="AC2455" s="221" t="s">
        <v>202</v>
      </c>
      <c r="AD2455" s="221" t="s">
        <v>203</v>
      </c>
      <c r="AF2455" t="s">
        <v>204</v>
      </c>
      <c r="AG2455" t="s">
        <v>205</v>
      </c>
      <c r="AH2455" t="s">
        <v>206</v>
      </c>
      <c r="AI2455" t="s">
        <v>207</v>
      </c>
      <c r="AJ2455" t="s">
        <v>208</v>
      </c>
      <c r="AK2455" t="s">
        <v>209</v>
      </c>
      <c r="AL2455" t="s">
        <v>210</v>
      </c>
      <c r="AP2455" t="s">
        <v>204</v>
      </c>
      <c r="AQ2455" t="s">
        <v>205</v>
      </c>
      <c r="AR2455" t="s">
        <v>206</v>
      </c>
      <c r="AS2455" t="s">
        <v>207</v>
      </c>
      <c r="AT2455" t="s">
        <v>208</v>
      </c>
      <c r="AU2455" t="s">
        <v>209</v>
      </c>
      <c r="AV2455" t="s">
        <v>210</v>
      </c>
      <c r="AZ2455" t="s">
        <v>204</v>
      </c>
      <c r="BA2455" t="s">
        <v>205</v>
      </c>
      <c r="BB2455" t="s">
        <v>206</v>
      </c>
      <c r="BC2455" t="s">
        <v>207</v>
      </c>
      <c r="BD2455" t="s">
        <v>208</v>
      </c>
      <c r="BE2455" t="s">
        <v>209</v>
      </c>
      <c r="BF2455" t="s">
        <v>210</v>
      </c>
      <c r="BJ2455" t="s">
        <v>204</v>
      </c>
      <c r="BK2455" t="s">
        <v>205</v>
      </c>
      <c r="BL2455" t="s">
        <v>206</v>
      </c>
      <c r="BM2455" t="s">
        <v>207</v>
      </c>
      <c r="BN2455" t="s">
        <v>208</v>
      </c>
      <c r="BO2455" t="s">
        <v>209</v>
      </c>
      <c r="BP2455" t="s">
        <v>210</v>
      </c>
      <c r="BT2455" t="s">
        <v>204</v>
      </c>
      <c r="BU2455" t="s">
        <v>205</v>
      </c>
      <c r="BV2455" t="s">
        <v>206</v>
      </c>
      <c r="BW2455" t="s">
        <v>207</v>
      </c>
      <c r="BX2455" t="s">
        <v>208</v>
      </c>
      <c r="BY2455" t="s">
        <v>209</v>
      </c>
      <c r="BZ2455" t="s">
        <v>210</v>
      </c>
      <c r="CD2455" t="s">
        <v>204</v>
      </c>
      <c r="CE2455" t="s">
        <v>205</v>
      </c>
      <c r="CF2455" t="s">
        <v>206</v>
      </c>
      <c r="CG2455" t="s">
        <v>207</v>
      </c>
      <c r="CH2455" t="s">
        <v>208</v>
      </c>
      <c r="CI2455" t="s">
        <v>209</v>
      </c>
      <c r="CJ2455" t="s">
        <v>210</v>
      </c>
    </row>
    <row r="2456" spans="1:88" ht="15" customHeight="1">
      <c r="A2456" s="83"/>
      <c r="B2456" s="15"/>
      <c r="C2456" s="79" t="s">
        <v>131</v>
      </c>
      <c r="D2456" s="382"/>
      <c r="E2456" s="272"/>
      <c r="F2456" s="272"/>
      <c r="G2456" s="272"/>
      <c r="H2456" s="272"/>
      <c r="I2456" s="272"/>
      <c r="J2456" s="272"/>
      <c r="K2456" s="272"/>
      <c r="L2456" s="283"/>
      <c r="M2456" s="268"/>
      <c r="N2456" s="267"/>
      <c r="O2456" s="268"/>
      <c r="P2456" s="267"/>
      <c r="Q2456" s="268"/>
      <c r="R2456" s="267"/>
      <c r="S2456" s="268"/>
      <c r="T2456" s="267"/>
      <c r="U2456" s="220"/>
      <c r="V2456" s="220"/>
      <c r="W2456" s="268"/>
      <c r="X2456" s="267"/>
      <c r="Y2456" s="220"/>
      <c r="Z2456" s="220"/>
      <c r="AA2456" s="268"/>
      <c r="AB2456" s="267"/>
      <c r="AC2456" s="220"/>
      <c r="AD2456" s="220"/>
      <c r="AF2456">
        <f>IF(AND(S2456=0,OR(SUM(U2456:V2456)&gt;0,COUNTIF(S2456:V2456,"NS")&gt;0)),1,0)</f>
        <v>0</v>
      </c>
      <c r="AG2456">
        <f>IF(OR(AND(S2456="NS",SUM(U2456:V2456)&gt;0),AND(S2456="NS",COUNTIF(S2456:V2456,"NS")&lt;2)),1,0)</f>
        <v>0</v>
      </c>
      <c r="AH2456">
        <f>IF(AND(S2456="NA",OR(SUM(U2456:V2456)&gt;0,COUNTIF(S2456:V2456,"NS")&gt;0,COUNTIF(S2456:V2456,"NA")&gt;1)),1,0)</f>
        <v>0</v>
      </c>
      <c r="AI2456">
        <f>IF(AND(COUNTBLANK(S2456)+COUNTBLANK(U2456)+COUNTBLANK(V2456)&gt;0,COUNTBLANK(S2456)+COUNTBLANK(U2456)+COUNTBLANK(V2456)&lt;3,S2456&lt;&gt;"NA"),1,0)</f>
        <v>0</v>
      </c>
      <c r="AJ2456">
        <f>IF(AND(IF(OR(SUM(U2456:V2456)=S2456,S2456="",AND(S2456&gt;0,COUNTIF(S2456:V2456,"NS")=2)),0,1)=1,S2456&lt;&gt;"NS",S2456&lt;&gt;"NA"),1,0)</f>
        <v>0</v>
      </c>
      <c r="AK2456">
        <f>IF(COUNTIF(S2456:V2456,"=*")&lt;&gt;SUM(COUNTIF(S2456:V2456,"NS"),COUNTIF(S2456:V2456,"NA")),1,0)</f>
        <v>0</v>
      </c>
      <c r="AL2456">
        <f>IF(SUM(AF2456:AK2456)&gt;0,1,0)</f>
        <v>0</v>
      </c>
      <c r="AP2456">
        <f>IF(AND(W2456=0,OR(SUM(Y2456:Z2456)&gt;0,COUNTIF(W2456:Z2456,"NS")&gt;0)),1,0)</f>
        <v>0</v>
      </c>
      <c r="AQ2456">
        <f>IF(OR(AND(W2456="NS",SUM(Y2456:Z2456)&gt;0),AND(W2456="NS",COUNTIF(W2456:Z2456,"NS")&lt;2)),1,0)</f>
        <v>0</v>
      </c>
      <c r="AR2456">
        <f>IF(AND(W2456="NA",OR(SUM(Y2456:Z2456)&gt;0,COUNTIF(W2456:Z2456,"NS")&gt;0,COUNTIF(W2456:Z2456,"NA")&gt;1)),1,0)</f>
        <v>0</v>
      </c>
      <c r="AS2456">
        <f>IF(AND(COUNTBLANK(W2456)+COUNTBLANK(Y2456)+COUNTBLANK(Z2456)&gt;0,COUNTBLANK(W2456)+COUNTBLANK(Y2456)+COUNTBLANK(Z2456)&lt;3,W2456&lt;&gt;"NA"),1,0)</f>
        <v>0</v>
      </c>
      <c r="AT2456">
        <f>IF(AND(IF(OR(SUM(Y2456:Z2456)=W2456,W2456="",AND(W2456&gt;0,COUNTIF(W2456:Z2456,"NS")=2)),0,1)=1,W2456&lt;&gt;"NS",W2456&lt;&gt;"NA"),1,0)</f>
        <v>0</v>
      </c>
      <c r="AU2456">
        <f>IF(COUNTIF(W2456:Z2456,"=*")&lt;&gt;SUM(COUNTIF(W2456:Z2456,"NS"),COUNTIF(W2456:Z2456,"NA")),1,0)</f>
        <v>0</v>
      </c>
      <c r="AV2456">
        <f>IF(SUM(AP2456:AU2456)&gt;0,1,0)</f>
        <v>0</v>
      </c>
      <c r="AZ2456">
        <f>IF(AND(AA2456=0,OR(SUM(AC2456:AD2456)&gt;0,COUNTIF(AA2456:AD2456,"NS")&gt;0)),1,0)</f>
        <v>0</v>
      </c>
      <c r="BA2456">
        <f>IF(OR(AND(AA2456="NS",SUM(AC2456:AD2456)&gt;0),AND(AA2456="NS",COUNTIF(AA2456:AD2456,"NS")&lt;2)),1,0)</f>
        <v>0</v>
      </c>
      <c r="BB2456">
        <f>IF(AND(AA2456="NA",OR(SUM(AC2456:AD2456)&gt;0,COUNTIF(AA2456:AD2456,"NS")&gt;0,COUNTIF(AA2456:AD2456,"NA")&gt;1)),1,0)</f>
        <v>0</v>
      </c>
      <c r="BC2456">
        <f>IF(AND(COUNTBLANK(AA2456)+COUNTBLANK(AC2456)+COUNTBLANK(AD2456)&gt;0,COUNTBLANK(AA2456)+COUNTBLANK(AC2456)+COUNTBLANK(AD2456)&lt;3,AA2456&lt;&gt;"NA"),1,0)</f>
        <v>0</v>
      </c>
      <c r="BD2456">
        <f>IF(AND(IF(OR(SUM(AC2456:AD2456)=AA2456,AA2456="",AND(AA2456&gt;0,COUNTIF(AA2456:AD2456,"NS")=2)),0,1)=1,AA2456&lt;&gt;"NS",AA2456&lt;&gt;"NA"),1,0)</f>
        <v>0</v>
      </c>
      <c r="BE2456">
        <f>IF(COUNTIF(AA2456:AD2456,"=*")&lt;&gt;SUM(COUNTIF(AA2456:AD2456,"NS"),COUNTIF(AA2456:AD2456,"NA")),1,0)</f>
        <v>0</v>
      </c>
      <c r="BF2456">
        <f>IF(SUM(AZ2456:BE2456)&gt;0,1,0)</f>
        <v>0</v>
      </c>
      <c r="BJ2456">
        <f>IF(AND(O2456=0,OR(SUM(U2456,Y2456,AC2456)&gt;0,COUNTIF(O2456,"NS")+COUNTIF(U2456,"NS")+COUNTIF(Y2456,"NS")+COUNTIF(AC2456,"NS")&gt;0)),1,0)</f>
        <v>0</v>
      </c>
      <c r="BK2456">
        <f>IF(OR(AND(O2456="NS",SUM(U2456,Y2456,AC2456)&gt;0),AND(O2456="NS",COUNTIF(O2456,"NS")+COUNTIF(U2456,"NS")+COUNTIF(Y2456,"NS")+COUNTIF(AC2456,"NS")&lt;2)),1,0)</f>
        <v>0</v>
      </c>
      <c r="BL2456">
        <f>IF(AND(O2456="NA",OR(SUM(U2456,Y2456,AC2456)&gt;0,COUNTIF(O2456,"NS")+COUNTIF(U2456,"NS")+COUNTIF(Y2456,"NS")+COUNTIF(AC2456,"NS")&gt;0,COUNTIF(O2456,"NA")+COUNTIF(U2456,"NA")+COUNTIF(Y2456,"NA")+COUNTIF(AC2456,"NA")&gt;1)),1,0)</f>
        <v>0</v>
      </c>
      <c r="BM2456">
        <f>IF(AND(COUNTBLANK(O2456)+COUNTBLANK(U2456)+COUNTBLANK(Y2456)+COUNTBLANK(AC2456)&gt;0,COUNTBLANK(O2456)+COUNTBLANK(U2456)+COUNTBLANK(Y2456)+COUNTBLANK(AC2456)&lt;4,O2456&lt;&gt;"NA"),1,0)</f>
        <v>0</v>
      </c>
      <c r="BN2456">
        <f>IF(AND(IF(OR(SUM(U2456,Y2456,AC2456)=O2456,O2456="",AND(O2456&gt;0,COUNTIF(O2456,"NS")+COUNTIF(U2456,"NS")+COUNTIF(Y2456,"NS")+COUNTIF(AC2456,"NS")=3)),0,1)=1,O2456&lt;&gt;"NS",O2456&lt;&gt;"NA"),1,0)</f>
        <v>0</v>
      </c>
      <c r="BO2456">
        <f>IF(COUNTIF(O2456,"=*")+COUNTIF(U2456,"=*")+COUNTIF(Y2456,"=*")+COUNTIF(AC2456,"=*")&lt;&gt;SUM(COUNTIF(O2456,"NS")+COUNTIF(U2456,"NS")+COUNTIF(Y2456,"NS")+COUNTIF(AC2456,"NS"),COUNTIF(O2456,"NA")+COUNTIF(U2456,"NA")+COUNTIF(Y2456,"NA")+COUNTIF(AC2456,"NA")),1,0)</f>
        <v>0</v>
      </c>
      <c r="BP2456">
        <f>IF(SUM(BJ2456:BO2456)&gt;0,1,0)</f>
        <v>0</v>
      </c>
      <c r="BT2456">
        <f>IF(AND(Q2456=0,OR(SUM(V2456,Z2456,AD2456)&gt;0,COUNTIF(Q2456,"NS")+COUNTIF(V2456,"NS")+COUNTIF(Z2456,"NS")+COUNTIF(AD2456,"NS")&gt;0)),1,0)</f>
        <v>0</v>
      </c>
      <c r="BU2456">
        <f>IF(OR(AND(Q2456="NS",SUM(V2456,Z2456,AD2456)&gt;0),AND(Q2456="NS",COUNTIF(Q2456,"NS")+COUNTIF(V2456,"NS")+COUNTIF(Z2456,"NS")+COUNTIF(AD2456,"NS")&lt;2)),1,0)</f>
        <v>0</v>
      </c>
      <c r="BV2456">
        <f>IF(AND(Q2456="NA",OR(SUM(V2456,Z2456,AD2456)&gt;0,COUNTIF(Q2456,"NS")+COUNTIF(V2456,"NS")+COUNTIF(Z2456,"NS")+COUNTIF(AD2456,"NS")&gt;0,COUNTIF(Q2456,"NA")+COUNTIF(V2456,"NA")+COUNTIF(Z2456,"NA")+COUNTIF(AD2456,"NA")&gt;1)),1,0)</f>
        <v>0</v>
      </c>
      <c r="BW2456">
        <f>IF(AND(COUNTBLANK(Q2456)+COUNTBLANK(V2456)+COUNTBLANK(Z2456)+COUNTBLANK(AD2456)&gt;0,COUNTBLANK(Q2456)+COUNTBLANK(V2456)+COUNTBLANK(Z2456)+COUNTBLANK(AD2456)&lt;4,Q2456&lt;&gt;"NA"),1,0)</f>
        <v>0</v>
      </c>
      <c r="BX2456">
        <f>IF(AND(IF(OR(SUM(V2456,Z2456,AD2456)=Q2456,Q2456="",AND(Q2456&gt;0,COUNTIF(Q2456,"NS")+COUNTIF(V2456,"NS")+COUNTIF(Z2456,"NS")+COUNTIF(AD2456,"NS")=3)),0,1)=1,Q2456&lt;&gt;"NS",Q2456&lt;&gt;"NA"),1,0)</f>
        <v>0</v>
      </c>
      <c r="BY2456">
        <f>IF(COUNTIF(Q2456,"=*")+COUNTIF(V2456,"=*")+COUNTIF(Z2456,"=*")+COUNTIF(AD2456,"=*")&lt;&gt;SUM(COUNTIF(Q2456,"NS")+COUNTIF(V2456,"NS")+COUNTIF(Z2456,"NS")+COUNTIF(AD2456,"NS"),COUNTIF(Q2456,"NA")+COUNTIF(V2456,"NA")+COUNTIF(Z2456,"NA")+COUNTIF(AD2456,"NA")),1,0)</f>
        <v>0</v>
      </c>
      <c r="BZ2456">
        <f>IF(SUM(BT2456:BY2456)&gt;0,1,0)</f>
        <v>0</v>
      </c>
      <c r="CD2456">
        <f>IF(AND(M2456=0,OR(SUM(S2456,W2456,AA2456)&gt;0,COUNTIF(M2456,"NS")+COUNTIF(S2456,"NS")+COUNTIF(W2456,"NS")+COUNTIF(AA2456,"NS")&gt;0)),1,0)</f>
        <v>0</v>
      </c>
      <c r="CE2456">
        <f>IF(OR(AND(M2456="NS",SUM(S2456,W2456,AA2456)&gt;0),AND(M2456="NS",COUNTIF(M2456,"NS")+COUNTIF(S2456,"NS")+COUNTIF(W2456,"NS")+COUNTIF(AA2456,"NS")&lt;2)),1,0)</f>
        <v>0</v>
      </c>
      <c r="CF2456">
        <f>IF(AND(M2456="NA",OR(SUM(S2456,W2456,AA2456)&gt;0,COUNTIF(M2456,"NS")+COUNTIF(S2456,"NS")+COUNTIF(W2456,"NS")+COUNTIF(AA2456,"NS")&gt;0,COUNTIF(M2456,"NA")+COUNTIF(S2456,"NA")+COUNTIF(W2456,"NA")+COUNTIF(AA2456,"NA")&gt;1)),1,0)</f>
        <v>0</v>
      </c>
      <c r="CG2456">
        <f>IF(AND(COUNTBLANK(M2456)+COUNTBLANK(S2456)+COUNTBLANK(W2456)+COUNTBLANK(AA2456)&gt;0,COUNTBLANK(M2456)+COUNTBLANK(S2456)+COUNTBLANK(W2456)+COUNTBLANK(AA2456)&lt;4,M2456&lt;&gt;"NA"),1,0)</f>
        <v>0</v>
      </c>
      <c r="CH2456">
        <f>IF(AND(IF(OR(SUM(S2456,W2456,AA2456)=M2456,M2456="",AND(M2456&gt;0,COUNTIF(M2456,"NS")+COUNTIF(S2456,"NS")+COUNTIF(W2456,"NS")+COUNTIF(AA2456,"NS")=3)),0,1)=1,M2456&lt;&gt;"NS",M2456&lt;&gt;"NA"),1,0)</f>
        <v>0</v>
      </c>
      <c r="CI2456">
        <f>IF(COUNTIF(M2456,"=*")+COUNTIF(S2456,"=*")+COUNTIF(W2456,"=*")+COUNTIF(AA2456,"=*")&lt;&gt;SUM(COUNTIF(M2456,"NS")+COUNTIF(S2456,"NS")+COUNTIF(W2456,"NS")+COUNTIF(AA2456,"NS"),COUNTIF(M2456,"NA")+COUNTIF(S2456,"NA")+COUNTIF(W2456,"NA")+COUNTIF(AA2456,"NA")),1,0)</f>
        <v>0</v>
      </c>
      <c r="CJ2456">
        <f>IF(SUM(CD2456:CI2456)&gt;0,1,0)</f>
        <v>0</v>
      </c>
    </row>
    <row r="2457" spans="1:88" ht="15" customHeight="1">
      <c r="A2457" s="83"/>
      <c r="B2457" s="15"/>
      <c r="C2457" s="80" t="s">
        <v>132</v>
      </c>
      <c r="D2457" s="320"/>
      <c r="E2457" s="266"/>
      <c r="F2457" s="266"/>
      <c r="G2457" s="266"/>
      <c r="H2457" s="266"/>
      <c r="I2457" s="266"/>
      <c r="J2457" s="266"/>
      <c r="K2457" s="266"/>
      <c r="L2457" s="267"/>
      <c r="M2457" s="268"/>
      <c r="N2457" s="267"/>
      <c r="O2457" s="268"/>
      <c r="P2457" s="267"/>
      <c r="Q2457" s="268"/>
      <c r="R2457" s="267"/>
      <c r="S2457" s="268"/>
      <c r="T2457" s="267"/>
      <c r="U2457" s="220"/>
      <c r="V2457" s="220"/>
      <c r="W2457" s="268"/>
      <c r="X2457" s="267"/>
      <c r="Y2457" s="220"/>
      <c r="Z2457" s="220"/>
      <c r="AA2457" s="268"/>
      <c r="AB2457" s="267"/>
      <c r="AC2457" s="220"/>
      <c r="AD2457" s="220"/>
    </row>
    <row r="2458" spans="1:88" ht="15" customHeight="1">
      <c r="A2458" s="83"/>
      <c r="B2458" s="15"/>
      <c r="C2458" s="80" t="s">
        <v>133</v>
      </c>
      <c r="D2458" s="320"/>
      <c r="E2458" s="266"/>
      <c r="F2458" s="266"/>
      <c r="G2458" s="266"/>
      <c r="H2458" s="266"/>
      <c r="I2458" s="266"/>
      <c r="J2458" s="266"/>
      <c r="K2458" s="266"/>
      <c r="L2458" s="267"/>
      <c r="M2458" s="268"/>
      <c r="N2458" s="267"/>
      <c r="O2458" s="268"/>
      <c r="P2458" s="267"/>
      <c r="Q2458" s="268"/>
      <c r="R2458" s="267"/>
      <c r="S2458" s="268"/>
      <c r="T2458" s="267"/>
      <c r="U2458" s="220"/>
      <c r="V2458" s="220"/>
      <c r="W2458" s="268"/>
      <c r="X2458" s="267"/>
      <c r="Y2458" s="220"/>
      <c r="Z2458" s="220"/>
      <c r="AA2458" s="268"/>
      <c r="AB2458" s="267"/>
      <c r="AC2458" s="220"/>
      <c r="AD2458" s="220"/>
    </row>
    <row r="2459" spans="1:88" ht="15" customHeight="1">
      <c r="A2459" s="83"/>
      <c r="B2459" s="15"/>
      <c r="C2459" s="80" t="s">
        <v>134</v>
      </c>
      <c r="D2459" s="320"/>
      <c r="E2459" s="266"/>
      <c r="F2459" s="266"/>
      <c r="G2459" s="266"/>
      <c r="H2459" s="266"/>
      <c r="I2459" s="266"/>
      <c r="J2459" s="266"/>
      <c r="K2459" s="266"/>
      <c r="L2459" s="267"/>
      <c r="M2459" s="268"/>
      <c r="N2459" s="267"/>
      <c r="O2459" s="268"/>
      <c r="P2459" s="267"/>
      <c r="Q2459" s="268"/>
      <c r="R2459" s="267"/>
      <c r="S2459" s="268"/>
      <c r="T2459" s="267"/>
      <c r="U2459" s="220"/>
      <c r="V2459" s="220"/>
      <c r="W2459" s="268"/>
      <c r="X2459" s="267"/>
      <c r="Y2459" s="220"/>
      <c r="Z2459" s="220"/>
      <c r="AA2459" s="268"/>
      <c r="AB2459" s="267"/>
      <c r="AC2459" s="220"/>
      <c r="AD2459" s="220"/>
    </row>
    <row r="2460" spans="1:88" ht="15" customHeight="1">
      <c r="A2460" s="71"/>
      <c r="B2460" s="40"/>
      <c r="C2460" s="80" t="s">
        <v>135</v>
      </c>
      <c r="D2460" s="320"/>
      <c r="E2460" s="266"/>
      <c r="F2460" s="266"/>
      <c r="G2460" s="266"/>
      <c r="H2460" s="266"/>
      <c r="I2460" s="266"/>
      <c r="J2460" s="266"/>
      <c r="K2460" s="266"/>
      <c r="L2460" s="267"/>
      <c r="M2460" s="268"/>
      <c r="N2460" s="267"/>
      <c r="O2460" s="268"/>
      <c r="P2460" s="267"/>
      <c r="Q2460" s="268"/>
      <c r="R2460" s="267"/>
      <c r="S2460" s="268"/>
      <c r="T2460" s="267"/>
      <c r="U2460" s="220"/>
      <c r="V2460" s="220"/>
      <c r="W2460" s="268"/>
      <c r="X2460" s="267"/>
      <c r="Y2460" s="220"/>
      <c r="Z2460" s="220"/>
      <c r="AA2460" s="268"/>
      <c r="AB2460" s="267"/>
      <c r="AC2460" s="220"/>
      <c r="AD2460" s="220"/>
    </row>
    <row r="2461" spans="1:88" ht="15" customHeight="1">
      <c r="A2461" s="71"/>
      <c r="B2461" s="40"/>
      <c r="C2461" s="80" t="s">
        <v>136</v>
      </c>
      <c r="D2461" s="320"/>
      <c r="E2461" s="266"/>
      <c r="F2461" s="266"/>
      <c r="G2461" s="266"/>
      <c r="H2461" s="266"/>
      <c r="I2461" s="266"/>
      <c r="J2461" s="266"/>
      <c r="K2461" s="266"/>
      <c r="L2461" s="267"/>
      <c r="M2461" s="268"/>
      <c r="N2461" s="267"/>
      <c r="O2461" s="268"/>
      <c r="P2461" s="267"/>
      <c r="Q2461" s="268"/>
      <c r="R2461" s="267"/>
      <c r="S2461" s="268"/>
      <c r="T2461" s="267"/>
      <c r="U2461" s="220"/>
      <c r="V2461" s="220"/>
      <c r="W2461" s="268"/>
      <c r="X2461" s="267"/>
      <c r="Y2461" s="220"/>
      <c r="Z2461" s="220"/>
      <c r="AA2461" s="268"/>
      <c r="AB2461" s="267"/>
      <c r="AC2461" s="220"/>
      <c r="AD2461" s="220"/>
    </row>
    <row r="2462" spans="1:88" ht="15" customHeight="1">
      <c r="A2462" s="71"/>
      <c r="B2462" s="40"/>
      <c r="C2462" s="80" t="s">
        <v>137</v>
      </c>
      <c r="D2462" s="320"/>
      <c r="E2462" s="266"/>
      <c r="F2462" s="266"/>
      <c r="G2462" s="266"/>
      <c r="H2462" s="266"/>
      <c r="I2462" s="266"/>
      <c r="J2462" s="266"/>
      <c r="K2462" s="266"/>
      <c r="L2462" s="267"/>
      <c r="M2462" s="268"/>
      <c r="N2462" s="267"/>
      <c r="O2462" s="268"/>
      <c r="P2462" s="267"/>
      <c r="Q2462" s="268"/>
      <c r="R2462" s="267"/>
      <c r="S2462" s="268"/>
      <c r="T2462" s="267"/>
      <c r="U2462" s="220"/>
      <c r="V2462" s="220"/>
      <c r="W2462" s="268"/>
      <c r="X2462" s="267"/>
      <c r="Y2462" s="220"/>
      <c r="Z2462" s="220"/>
      <c r="AA2462" s="268"/>
      <c r="AB2462" s="267"/>
      <c r="AC2462" s="220"/>
      <c r="AD2462" s="220"/>
    </row>
    <row r="2463" spans="1:88" ht="15" customHeight="1">
      <c r="A2463" s="71"/>
      <c r="B2463" s="40"/>
      <c r="C2463" s="80" t="s">
        <v>138</v>
      </c>
      <c r="D2463" s="320"/>
      <c r="E2463" s="266"/>
      <c r="F2463" s="266"/>
      <c r="G2463" s="266"/>
      <c r="H2463" s="266"/>
      <c r="I2463" s="266"/>
      <c r="J2463" s="266"/>
      <c r="K2463" s="266"/>
      <c r="L2463" s="267"/>
      <c r="M2463" s="268"/>
      <c r="N2463" s="267"/>
      <c r="O2463" s="268"/>
      <c r="P2463" s="267"/>
      <c r="Q2463" s="268"/>
      <c r="R2463" s="267"/>
      <c r="S2463" s="268"/>
      <c r="T2463" s="267"/>
      <c r="U2463" s="220"/>
      <c r="V2463" s="220"/>
      <c r="W2463" s="268"/>
      <c r="X2463" s="267"/>
      <c r="Y2463" s="220"/>
      <c r="Z2463" s="220"/>
      <c r="AA2463" s="268"/>
      <c r="AB2463" s="267"/>
      <c r="AC2463" s="220"/>
      <c r="AD2463" s="220"/>
    </row>
    <row r="2464" spans="1:88" ht="15" customHeight="1">
      <c r="A2464" s="71"/>
      <c r="B2464" s="40"/>
      <c r="C2464" s="80" t="s">
        <v>139</v>
      </c>
      <c r="D2464" s="320"/>
      <c r="E2464" s="266"/>
      <c r="F2464" s="266"/>
      <c r="G2464" s="266"/>
      <c r="H2464" s="266"/>
      <c r="I2464" s="266"/>
      <c r="J2464" s="266"/>
      <c r="K2464" s="266"/>
      <c r="L2464" s="267"/>
      <c r="M2464" s="268"/>
      <c r="N2464" s="267"/>
      <c r="O2464" s="268"/>
      <c r="P2464" s="267"/>
      <c r="Q2464" s="268"/>
      <c r="R2464" s="267"/>
      <c r="S2464" s="268"/>
      <c r="T2464" s="267"/>
      <c r="U2464" s="220"/>
      <c r="V2464" s="220"/>
      <c r="W2464" s="268"/>
      <c r="X2464" s="267"/>
      <c r="Y2464" s="220"/>
      <c r="Z2464" s="220"/>
      <c r="AA2464" s="268"/>
      <c r="AB2464" s="267"/>
      <c r="AC2464" s="220"/>
      <c r="AD2464" s="220"/>
    </row>
    <row r="2465" spans="1:30" ht="15" customHeight="1">
      <c r="A2465" s="71"/>
      <c r="B2465" s="40"/>
      <c r="C2465" s="80" t="s">
        <v>140</v>
      </c>
      <c r="D2465" s="320"/>
      <c r="E2465" s="266"/>
      <c r="F2465" s="266"/>
      <c r="G2465" s="266"/>
      <c r="H2465" s="266"/>
      <c r="I2465" s="266"/>
      <c r="J2465" s="266"/>
      <c r="K2465" s="266"/>
      <c r="L2465" s="267"/>
      <c r="M2465" s="268"/>
      <c r="N2465" s="267"/>
      <c r="O2465" s="268"/>
      <c r="P2465" s="267"/>
      <c r="Q2465" s="268"/>
      <c r="R2465" s="267"/>
      <c r="S2465" s="268"/>
      <c r="T2465" s="267"/>
      <c r="U2465" s="220"/>
      <c r="V2465" s="220"/>
      <c r="W2465" s="268"/>
      <c r="X2465" s="267"/>
      <c r="Y2465" s="220"/>
      <c r="Z2465" s="220"/>
      <c r="AA2465" s="268"/>
      <c r="AB2465" s="267"/>
      <c r="AC2465" s="220"/>
      <c r="AD2465" s="220"/>
    </row>
    <row r="2466" spans="1:30" ht="15" customHeight="1">
      <c r="A2466" s="71"/>
      <c r="B2466" s="40"/>
      <c r="C2466" s="80" t="s">
        <v>141</v>
      </c>
      <c r="D2466" s="320"/>
      <c r="E2466" s="266"/>
      <c r="F2466" s="266"/>
      <c r="G2466" s="266"/>
      <c r="H2466" s="266"/>
      <c r="I2466" s="266"/>
      <c r="J2466" s="266"/>
      <c r="K2466" s="266"/>
      <c r="L2466" s="267"/>
      <c r="M2466" s="268"/>
      <c r="N2466" s="267"/>
      <c r="O2466" s="268"/>
      <c r="P2466" s="267"/>
      <c r="Q2466" s="268"/>
      <c r="R2466" s="267"/>
      <c r="S2466" s="268"/>
      <c r="T2466" s="267"/>
      <c r="U2466" s="220"/>
      <c r="V2466" s="220"/>
      <c r="W2466" s="268"/>
      <c r="X2466" s="267"/>
      <c r="Y2466" s="220"/>
      <c r="Z2466" s="220"/>
      <c r="AA2466" s="268"/>
      <c r="AB2466" s="267"/>
      <c r="AC2466" s="220"/>
      <c r="AD2466" s="220"/>
    </row>
    <row r="2467" spans="1:30" ht="15" customHeight="1">
      <c r="A2467" s="71"/>
      <c r="B2467" s="40"/>
      <c r="C2467" s="80" t="s">
        <v>142</v>
      </c>
      <c r="D2467" s="320"/>
      <c r="E2467" s="266"/>
      <c r="F2467" s="266"/>
      <c r="G2467" s="266"/>
      <c r="H2467" s="266"/>
      <c r="I2467" s="266"/>
      <c r="J2467" s="266"/>
      <c r="K2467" s="266"/>
      <c r="L2467" s="267"/>
      <c r="M2467" s="268"/>
      <c r="N2467" s="267"/>
      <c r="O2467" s="268"/>
      <c r="P2467" s="267"/>
      <c r="Q2467" s="268"/>
      <c r="R2467" s="267"/>
      <c r="S2467" s="268"/>
      <c r="T2467" s="267"/>
      <c r="U2467" s="220"/>
      <c r="V2467" s="220"/>
      <c r="W2467" s="268"/>
      <c r="X2467" s="267"/>
      <c r="Y2467" s="220"/>
      <c r="Z2467" s="220"/>
      <c r="AA2467" s="268"/>
      <c r="AB2467" s="267"/>
      <c r="AC2467" s="220"/>
      <c r="AD2467" s="220"/>
    </row>
    <row r="2468" spans="1:30" ht="15" customHeight="1">
      <c r="A2468" s="71"/>
      <c r="B2468" s="40"/>
      <c r="C2468" s="80" t="s">
        <v>143</v>
      </c>
      <c r="D2468" s="320"/>
      <c r="E2468" s="266"/>
      <c r="F2468" s="266"/>
      <c r="G2468" s="266"/>
      <c r="H2468" s="266"/>
      <c r="I2468" s="266"/>
      <c r="J2468" s="266"/>
      <c r="K2468" s="266"/>
      <c r="L2468" s="267"/>
      <c r="M2468" s="268"/>
      <c r="N2468" s="267"/>
      <c r="O2468" s="268"/>
      <c r="P2468" s="267"/>
      <c r="Q2468" s="268"/>
      <c r="R2468" s="267"/>
      <c r="S2468" s="268"/>
      <c r="T2468" s="267"/>
      <c r="U2468" s="220"/>
      <c r="V2468" s="220"/>
      <c r="W2468" s="268"/>
      <c r="X2468" s="267"/>
      <c r="Y2468" s="220"/>
      <c r="Z2468" s="220"/>
      <c r="AA2468" s="268"/>
      <c r="AB2468" s="267"/>
      <c r="AC2468" s="220"/>
      <c r="AD2468" s="220"/>
    </row>
    <row r="2469" spans="1:30" ht="15" customHeight="1">
      <c r="A2469" s="71"/>
      <c r="B2469" s="40"/>
      <c r="C2469" s="80" t="s">
        <v>144</v>
      </c>
      <c r="D2469" s="320"/>
      <c r="E2469" s="266"/>
      <c r="F2469" s="266"/>
      <c r="G2469" s="266"/>
      <c r="H2469" s="266"/>
      <c r="I2469" s="266"/>
      <c r="J2469" s="266"/>
      <c r="K2469" s="266"/>
      <c r="L2469" s="267"/>
      <c r="M2469" s="268"/>
      <c r="N2469" s="267"/>
      <c r="O2469" s="268"/>
      <c r="P2469" s="267"/>
      <c r="Q2469" s="268"/>
      <c r="R2469" s="267"/>
      <c r="S2469" s="268"/>
      <c r="T2469" s="267"/>
      <c r="U2469" s="220"/>
      <c r="V2469" s="220"/>
      <c r="W2469" s="268"/>
      <c r="X2469" s="267"/>
      <c r="Y2469" s="220"/>
      <c r="Z2469" s="220"/>
      <c r="AA2469" s="268"/>
      <c r="AB2469" s="267"/>
      <c r="AC2469" s="220"/>
      <c r="AD2469" s="220"/>
    </row>
    <row r="2470" spans="1:30" ht="15" customHeight="1">
      <c r="A2470" s="71"/>
      <c r="B2470" s="40"/>
      <c r="C2470" s="80" t="s">
        <v>145</v>
      </c>
      <c r="D2470" s="320"/>
      <c r="E2470" s="266"/>
      <c r="F2470" s="266"/>
      <c r="G2470" s="266"/>
      <c r="H2470" s="266"/>
      <c r="I2470" s="266"/>
      <c r="J2470" s="266"/>
      <c r="K2470" s="266"/>
      <c r="L2470" s="267"/>
      <c r="M2470" s="268"/>
      <c r="N2470" s="267"/>
      <c r="O2470" s="268"/>
      <c r="P2470" s="267"/>
      <c r="Q2470" s="268"/>
      <c r="R2470" s="267"/>
      <c r="S2470" s="268"/>
      <c r="T2470" s="267"/>
      <c r="U2470" s="220"/>
      <c r="V2470" s="220"/>
      <c r="W2470" s="268"/>
      <c r="X2470" s="267"/>
      <c r="Y2470" s="220"/>
      <c r="Z2470" s="220"/>
      <c r="AA2470" s="268"/>
      <c r="AB2470" s="267"/>
      <c r="AC2470" s="220"/>
      <c r="AD2470" s="220"/>
    </row>
    <row r="2471" spans="1:30" ht="15" customHeight="1">
      <c r="A2471" s="71"/>
      <c r="B2471" s="40"/>
      <c r="C2471" s="80" t="s">
        <v>146</v>
      </c>
      <c r="D2471" s="320"/>
      <c r="E2471" s="266"/>
      <c r="F2471" s="266"/>
      <c r="G2471" s="266"/>
      <c r="H2471" s="266"/>
      <c r="I2471" s="266"/>
      <c r="J2471" s="266"/>
      <c r="K2471" s="266"/>
      <c r="L2471" s="267"/>
      <c r="M2471" s="268"/>
      <c r="N2471" s="267"/>
      <c r="O2471" s="268"/>
      <c r="P2471" s="267"/>
      <c r="Q2471" s="268"/>
      <c r="R2471" s="267"/>
      <c r="S2471" s="268"/>
      <c r="T2471" s="267"/>
      <c r="U2471" s="220"/>
      <c r="V2471" s="220"/>
      <c r="W2471" s="268"/>
      <c r="X2471" s="267"/>
      <c r="Y2471" s="220"/>
      <c r="Z2471" s="220"/>
      <c r="AA2471" s="268"/>
      <c r="AB2471" s="267"/>
      <c r="AC2471" s="220"/>
      <c r="AD2471" s="220"/>
    </row>
    <row r="2472" spans="1:30" ht="15" customHeight="1">
      <c r="A2472" s="71"/>
      <c r="B2472" s="40"/>
      <c r="C2472" s="80" t="s">
        <v>147</v>
      </c>
      <c r="D2472" s="320"/>
      <c r="E2472" s="266"/>
      <c r="F2472" s="266"/>
      <c r="G2472" s="266"/>
      <c r="H2472" s="266"/>
      <c r="I2472" s="266"/>
      <c r="J2472" s="266"/>
      <c r="K2472" s="266"/>
      <c r="L2472" s="267"/>
      <c r="M2472" s="268"/>
      <c r="N2472" s="267"/>
      <c r="O2472" s="268"/>
      <c r="P2472" s="267"/>
      <c r="Q2472" s="268"/>
      <c r="R2472" s="267"/>
      <c r="S2472" s="268"/>
      <c r="T2472" s="267"/>
      <c r="U2472" s="220"/>
      <c r="V2472" s="220"/>
      <c r="W2472" s="268"/>
      <c r="X2472" s="267"/>
      <c r="Y2472" s="220"/>
      <c r="Z2472" s="220"/>
      <c r="AA2472" s="268"/>
      <c r="AB2472" s="267"/>
      <c r="AC2472" s="220"/>
      <c r="AD2472" s="220"/>
    </row>
    <row r="2473" spans="1:30" ht="15" customHeight="1">
      <c r="A2473" s="71"/>
      <c r="B2473" s="40"/>
      <c r="C2473" s="80" t="s">
        <v>148</v>
      </c>
      <c r="D2473" s="320"/>
      <c r="E2473" s="266"/>
      <c r="F2473" s="266"/>
      <c r="G2473" s="266"/>
      <c r="H2473" s="266"/>
      <c r="I2473" s="266"/>
      <c r="J2473" s="266"/>
      <c r="K2473" s="266"/>
      <c r="L2473" s="267"/>
      <c r="M2473" s="268"/>
      <c r="N2473" s="267"/>
      <c r="O2473" s="268"/>
      <c r="P2473" s="267"/>
      <c r="Q2473" s="268"/>
      <c r="R2473" s="267"/>
      <c r="S2473" s="268"/>
      <c r="T2473" s="267"/>
      <c r="U2473" s="220"/>
      <c r="V2473" s="220"/>
      <c r="W2473" s="268"/>
      <c r="X2473" s="267"/>
      <c r="Y2473" s="220"/>
      <c r="Z2473" s="220"/>
      <c r="AA2473" s="268"/>
      <c r="AB2473" s="267"/>
      <c r="AC2473" s="220"/>
      <c r="AD2473" s="220"/>
    </row>
    <row r="2474" spans="1:30" ht="15" customHeight="1">
      <c r="A2474" s="71"/>
      <c r="B2474" s="40"/>
      <c r="C2474" s="80" t="s">
        <v>149</v>
      </c>
      <c r="D2474" s="320"/>
      <c r="E2474" s="266"/>
      <c r="F2474" s="266"/>
      <c r="G2474" s="266"/>
      <c r="H2474" s="266"/>
      <c r="I2474" s="266"/>
      <c r="J2474" s="266"/>
      <c r="K2474" s="266"/>
      <c r="L2474" s="267"/>
      <c r="M2474" s="268"/>
      <c r="N2474" s="267"/>
      <c r="O2474" s="268"/>
      <c r="P2474" s="267"/>
      <c r="Q2474" s="268"/>
      <c r="R2474" s="267"/>
      <c r="S2474" s="268"/>
      <c r="T2474" s="267"/>
      <c r="U2474" s="220"/>
      <c r="V2474" s="220"/>
      <c r="W2474" s="268"/>
      <c r="X2474" s="267"/>
      <c r="Y2474" s="220"/>
      <c r="Z2474" s="220"/>
      <c r="AA2474" s="268"/>
      <c r="AB2474" s="267"/>
      <c r="AC2474" s="220"/>
      <c r="AD2474" s="220"/>
    </row>
    <row r="2475" spans="1:30" ht="15" customHeight="1">
      <c r="A2475" s="71"/>
      <c r="B2475" s="40"/>
      <c r="C2475" s="80" t="s">
        <v>150</v>
      </c>
      <c r="D2475" s="320"/>
      <c r="E2475" s="266"/>
      <c r="F2475" s="266"/>
      <c r="G2475" s="266"/>
      <c r="H2475" s="266"/>
      <c r="I2475" s="266"/>
      <c r="J2475" s="266"/>
      <c r="K2475" s="266"/>
      <c r="L2475" s="267"/>
      <c r="M2475" s="268"/>
      <c r="N2475" s="267"/>
      <c r="O2475" s="268"/>
      <c r="P2475" s="267"/>
      <c r="Q2475" s="268"/>
      <c r="R2475" s="267"/>
      <c r="S2475" s="268"/>
      <c r="T2475" s="267"/>
      <c r="U2475" s="220"/>
      <c r="V2475" s="220"/>
      <c r="W2475" s="268"/>
      <c r="X2475" s="267"/>
      <c r="Y2475" s="220"/>
      <c r="Z2475" s="220"/>
      <c r="AA2475" s="268"/>
      <c r="AB2475" s="267"/>
      <c r="AC2475" s="220"/>
      <c r="AD2475" s="220"/>
    </row>
    <row r="2476" spans="1:30" ht="15" customHeight="1">
      <c r="A2476" s="83"/>
      <c r="B2476" s="15"/>
      <c r="C2476" s="80" t="s">
        <v>151</v>
      </c>
      <c r="D2476" s="320"/>
      <c r="E2476" s="266"/>
      <c r="F2476" s="266"/>
      <c r="G2476" s="266"/>
      <c r="H2476" s="266"/>
      <c r="I2476" s="266"/>
      <c r="J2476" s="266"/>
      <c r="K2476" s="266"/>
      <c r="L2476" s="267"/>
      <c r="M2476" s="268"/>
      <c r="N2476" s="267"/>
      <c r="O2476" s="268"/>
      <c r="P2476" s="267"/>
      <c r="Q2476" s="268"/>
      <c r="R2476" s="267"/>
      <c r="S2476" s="268"/>
      <c r="T2476" s="267"/>
      <c r="U2476" s="220"/>
      <c r="V2476" s="220"/>
      <c r="W2476" s="268"/>
      <c r="X2476" s="267"/>
      <c r="Y2476" s="220"/>
      <c r="Z2476" s="220"/>
      <c r="AA2476" s="268"/>
      <c r="AB2476" s="267"/>
      <c r="AC2476" s="220"/>
      <c r="AD2476" s="220"/>
    </row>
    <row r="2477" spans="1:30" ht="15" customHeight="1">
      <c r="A2477" s="83"/>
      <c r="B2477" s="15"/>
      <c r="C2477" s="80" t="s">
        <v>152</v>
      </c>
      <c r="D2477" s="320"/>
      <c r="E2477" s="266"/>
      <c r="F2477" s="266"/>
      <c r="G2477" s="266"/>
      <c r="H2477" s="266"/>
      <c r="I2477" s="266"/>
      <c r="J2477" s="266"/>
      <c r="K2477" s="266"/>
      <c r="L2477" s="267"/>
      <c r="M2477" s="268"/>
      <c r="N2477" s="267"/>
      <c r="O2477" s="268"/>
      <c r="P2477" s="267"/>
      <c r="Q2477" s="268"/>
      <c r="R2477" s="267"/>
      <c r="S2477" s="268"/>
      <c r="T2477" s="267"/>
      <c r="U2477" s="220"/>
      <c r="V2477" s="220"/>
      <c r="W2477" s="268"/>
      <c r="X2477" s="267"/>
      <c r="Y2477" s="220"/>
      <c r="Z2477" s="220"/>
      <c r="AA2477" s="268"/>
      <c r="AB2477" s="267"/>
      <c r="AC2477" s="220"/>
      <c r="AD2477" s="220"/>
    </row>
    <row r="2478" spans="1:30" ht="15" customHeight="1">
      <c r="A2478" s="83"/>
      <c r="B2478" s="15"/>
      <c r="C2478" s="80" t="s">
        <v>153</v>
      </c>
      <c r="D2478" s="320"/>
      <c r="E2478" s="266"/>
      <c r="F2478" s="266"/>
      <c r="G2478" s="266"/>
      <c r="H2478" s="266"/>
      <c r="I2478" s="266"/>
      <c r="J2478" s="266"/>
      <c r="K2478" s="266"/>
      <c r="L2478" s="267"/>
      <c r="M2478" s="268"/>
      <c r="N2478" s="267"/>
      <c r="O2478" s="268"/>
      <c r="P2478" s="267"/>
      <c r="Q2478" s="268"/>
      <c r="R2478" s="267"/>
      <c r="S2478" s="268"/>
      <c r="T2478" s="267"/>
      <c r="U2478" s="220"/>
      <c r="V2478" s="220"/>
      <c r="W2478" s="268"/>
      <c r="X2478" s="267"/>
      <c r="Y2478" s="220"/>
      <c r="Z2478" s="220"/>
      <c r="AA2478" s="268"/>
      <c r="AB2478" s="267"/>
      <c r="AC2478" s="220"/>
      <c r="AD2478" s="220"/>
    </row>
    <row r="2479" spans="1:30" ht="15" customHeight="1">
      <c r="A2479" s="83"/>
      <c r="B2479" s="15"/>
      <c r="C2479" s="80" t="s">
        <v>154</v>
      </c>
      <c r="D2479" s="320"/>
      <c r="E2479" s="266"/>
      <c r="F2479" s="266"/>
      <c r="G2479" s="266"/>
      <c r="H2479" s="266"/>
      <c r="I2479" s="266"/>
      <c r="J2479" s="266"/>
      <c r="K2479" s="266"/>
      <c r="L2479" s="267"/>
      <c r="M2479" s="268"/>
      <c r="N2479" s="267"/>
      <c r="O2479" s="268"/>
      <c r="P2479" s="267"/>
      <c r="Q2479" s="268"/>
      <c r="R2479" s="267"/>
      <c r="S2479" s="268"/>
      <c r="T2479" s="267"/>
      <c r="U2479" s="220"/>
      <c r="V2479" s="220"/>
      <c r="W2479" s="268"/>
      <c r="X2479" s="267"/>
      <c r="Y2479" s="220"/>
      <c r="Z2479" s="220"/>
      <c r="AA2479" s="268"/>
      <c r="AB2479" s="267"/>
      <c r="AC2479" s="220"/>
      <c r="AD2479" s="220"/>
    </row>
    <row r="2480" spans="1:30" ht="15" customHeight="1">
      <c r="A2480" s="83"/>
      <c r="B2480" s="15"/>
      <c r="C2480" s="80" t="s">
        <v>155</v>
      </c>
      <c r="D2480" s="320"/>
      <c r="E2480" s="266"/>
      <c r="F2480" s="266"/>
      <c r="G2480" s="266"/>
      <c r="H2480" s="266"/>
      <c r="I2480" s="266"/>
      <c r="J2480" s="266"/>
      <c r="K2480" s="266"/>
      <c r="L2480" s="267"/>
      <c r="M2480" s="268"/>
      <c r="N2480" s="267"/>
      <c r="O2480" s="268"/>
      <c r="P2480" s="267"/>
      <c r="Q2480" s="268"/>
      <c r="R2480" s="267"/>
      <c r="S2480" s="268"/>
      <c r="T2480" s="267"/>
      <c r="U2480" s="220"/>
      <c r="V2480" s="220"/>
      <c r="W2480" s="268"/>
      <c r="X2480" s="267"/>
      <c r="Y2480" s="220"/>
      <c r="Z2480" s="220"/>
      <c r="AA2480" s="268"/>
      <c r="AB2480" s="267"/>
      <c r="AC2480" s="220"/>
      <c r="AD2480" s="220"/>
    </row>
    <row r="2481" spans="1:88" ht="15" customHeight="1">
      <c r="A2481" s="83"/>
      <c r="B2481" s="15"/>
      <c r="C2481" s="15"/>
      <c r="D2481" s="15"/>
      <c r="E2481" s="15"/>
      <c r="F2481" s="15"/>
      <c r="G2481" s="15"/>
      <c r="H2481" s="15"/>
      <c r="I2481" s="15"/>
      <c r="J2481" s="15"/>
      <c r="K2481" s="15"/>
      <c r="L2481" s="81" t="s">
        <v>211</v>
      </c>
      <c r="M2481" s="268">
        <f>IF(AND(SUM(M2456:M2480)=0,COUNTIF(M2456:M2480,"NS")&gt;0),"NS",IF(AND(SUM(M2456:M2480)=0, COUNTIF(M2456:M2480,"NA")&gt;0),"NA",SUM(M2456:M2480)))</f>
        <v>0</v>
      </c>
      <c r="N2481" s="267"/>
      <c r="O2481" s="268">
        <f>IF(AND(SUM(O2456:O2480)=0,COUNTIF(O2456:O2480,"NS")&gt;0),"NS",IF(AND(SUM(O2456:O2480)=0, COUNTIF(O2456:O2480,"NA")&gt;0),"NA",SUM(O2456:O2480)))</f>
        <v>0</v>
      </c>
      <c r="P2481" s="267"/>
      <c r="Q2481" s="268">
        <f>IF(AND(SUM(Q2456:Q2480)=0,COUNTIF(Q2456:Q2480,"NS")&gt;0),"NS",IF(AND(SUM(Q2456:Q2480)=0, COUNTIF(Q2456:Q2480,"NA")&gt;0),"NA",SUM(Q2456:Q2480)))</f>
        <v>0</v>
      </c>
      <c r="R2481" s="267"/>
      <c r="S2481" s="268">
        <f>IF(AND(SUM(S2456:S2480)=0,COUNTIF(S2456:S2480,"NS")&gt;0),"NS",IF(AND(SUM(S2456:S2480)=0, COUNTIF(S2456:S2480,"NA")&gt;0),"NA",SUM(S2456:S2480)))</f>
        <v>0</v>
      </c>
      <c r="T2481" s="267"/>
      <c r="U2481" s="220">
        <f>IF(AND(SUM(U2456:U2480)=0,COUNTIF(U2456:U2480,"NS")&gt;0),"NS",IF(AND(SUM(U2456:U2480)=0, COUNTIF(U2456:U2480,"NA")&gt;0),"NA",SUM(U2456:U2480)))</f>
        <v>0</v>
      </c>
      <c r="V2481" s="220">
        <f>IF(AND(SUM(V2456:V2480)=0,COUNTIF(V2456:V2480,"NS")&gt;0),"NS",IF(AND(SUM(V2456:V2480)=0, COUNTIF(V2456:V2480,"NA")&gt;0),"NA",SUM(V2456:V2480)))</f>
        <v>0</v>
      </c>
      <c r="W2481" s="268">
        <f>IF(AND(SUM(W2456:W2480)=0,COUNTIF(W2456:W2480,"NS")&gt;0),"NS",IF(AND(SUM(W2456:W2480)=0, COUNTIF(W2456:W2480,"NA")&gt;0),"NA",SUM(W2456:W2480)))</f>
        <v>0</v>
      </c>
      <c r="X2481" s="267"/>
      <c r="Y2481" s="220">
        <f>IF(AND(SUM(Y2456:Y2480)=0,COUNTIF(Y2456:Y2480,"NS")&gt;0),"NS",IF(AND(SUM(Y2456:Y2480)=0, COUNTIF(Y2456:Y2480,"NA")&gt;0),"NA",SUM(Y2456:Y2480)))</f>
        <v>0</v>
      </c>
      <c r="Z2481" s="220">
        <f>IF(AND(SUM(Z2456:Z2480)=0,COUNTIF(Z2456:Z2480,"NS")&gt;0),"NS",IF(AND(SUM(Z2456:Z2480)=0, COUNTIF(Z2456:Z2480,"NA")&gt;0),"NA",SUM(Z2456:Z2480)))</f>
        <v>0</v>
      </c>
      <c r="AA2481" s="268">
        <f>IF(AND(SUM(AA2456:AA2480)=0,COUNTIF(AA2456:AA2480,"NS")&gt;0),"NS",IF(AND(SUM(AA2456:AA2480)=0, COUNTIF(AA2456:AA2480,"NA")&gt;0),"NA",SUM(AA2456:AA2480)))</f>
        <v>0</v>
      </c>
      <c r="AB2481" s="267"/>
      <c r="AC2481" s="220">
        <f>IF(AND(SUM(AC2456:AC2480)=0,COUNTIF(AC2456:AC2480,"NS")&gt;0),"NS",IF(AND(SUM(AC2456:AC2480)=0, COUNTIF(AC2456:AC2480,"NA")&gt;0),"NA",SUM(AC2456:AC2480)))</f>
        <v>0</v>
      </c>
      <c r="AD2481" s="220">
        <f>IF(AND(SUM(AD2456:AD2480)=0,COUNTIF(AD2456:AD2480,"NS")&gt;0),"NS",IF(AND(SUM(AD2456:AD2480)=0, COUNTIF(AD2456:AD2480,"NA")&gt;0),"NA",SUM(AD2456:AD2480)))</f>
        <v>0</v>
      </c>
    </row>
    <row r="2482" spans="1:88" ht="15" customHeight="1">
      <c r="A2482" s="83"/>
      <c r="B2482" s="15"/>
      <c r="C2482" s="15"/>
      <c r="D2482" s="15"/>
      <c r="E2482" s="15"/>
      <c r="F2482" s="15"/>
      <c r="G2482" s="15"/>
      <c r="H2482" s="15"/>
      <c r="I2482" s="15"/>
      <c r="J2482" s="15"/>
      <c r="K2482" s="15"/>
      <c r="L2482" s="81"/>
      <c r="M2482" s="223"/>
      <c r="N2482" s="223"/>
      <c r="O2482" s="216"/>
      <c r="P2482" s="216"/>
      <c r="Q2482" s="216"/>
      <c r="R2482" s="216"/>
      <c r="S2482" s="223"/>
      <c r="T2482" s="223"/>
      <c r="U2482" s="216"/>
      <c r="V2482" s="216"/>
      <c r="W2482" s="223"/>
      <c r="X2482" s="223"/>
      <c r="Y2482" s="216"/>
      <c r="Z2482" s="216"/>
      <c r="AA2482" s="223"/>
      <c r="AB2482" s="223"/>
      <c r="AC2482" s="216"/>
      <c r="AD2482" s="216"/>
      <c r="AF2482">
        <f>IF(SUM(AF2456:AF2481,AP2456:AP2481,AZ2456:AZ2481,BJ2456:BJ2481,BT2456:BT2481,CD2456:CD2481)&gt;0,1,0)</f>
        <v>0</v>
      </c>
      <c r="AG2482">
        <f>IF(SUM(AG2456:AG2481,AQ2456:AQ2481,BA2456:BA2481,BK2456:BK2481,BU2456:BU2481,CE2456:CE2481)&gt;0,2,0)</f>
        <v>0</v>
      </c>
      <c r="AH2482">
        <f>IF(SUM(AH2456:AH2481,AR2456:AR2481,BB2456:BB2481,BL2456:BL2481,BV2456:BV2481,CF2456:CF2481)&gt;0,4,0)</f>
        <v>0</v>
      </c>
      <c r="AI2482">
        <f>IF(SUM(AI2456:AI2481,AS2456:AS2481,BC2456:BC2481,BM2456:BM2481,BW2456:BW2481,CG2456:CG2481)&gt;0,4,0)</f>
        <v>0</v>
      </c>
      <c r="AJ2482">
        <f>IF(SUM(AJ2456:AJ2481,AT2456:AT2481,BD2456:BD2481,BN2456:BN2481,BX2456:BX2481,CH2456:CH2481)&gt;0,5,0)</f>
        <v>0</v>
      </c>
      <c r="AK2482">
        <f>IF(SUM(AK2456:AK2481,AU2456:AU2481,BE2456:BE2481,BO2456:BO2481,BY2456:BY2481,CI2456:CI2481)&gt;0,6,0)</f>
        <v>0</v>
      </c>
    </row>
    <row r="2483" spans="1:88" ht="24" customHeight="1">
      <c r="A2483" s="83"/>
      <c r="B2483" s="15"/>
      <c r="C2483" s="321" t="s">
        <v>187</v>
      </c>
      <c r="D2483" s="256"/>
      <c r="E2483" s="256"/>
      <c r="F2483" s="256"/>
      <c r="G2483" s="256"/>
      <c r="H2483" s="256"/>
      <c r="I2483" s="256"/>
      <c r="J2483" s="256"/>
      <c r="K2483" s="256"/>
      <c r="L2483" s="256"/>
      <c r="M2483" s="256"/>
      <c r="N2483" s="256"/>
      <c r="O2483" s="256"/>
      <c r="P2483" s="256"/>
      <c r="Q2483" s="256"/>
      <c r="R2483" s="256"/>
      <c r="S2483" s="256"/>
      <c r="T2483" s="256"/>
      <c r="U2483" s="256"/>
      <c r="V2483" s="256"/>
      <c r="W2483" s="256"/>
      <c r="X2483" s="256"/>
      <c r="Y2483" s="256"/>
      <c r="Z2483" s="256"/>
      <c r="AA2483" s="256"/>
      <c r="AB2483" s="256"/>
      <c r="AC2483" s="256"/>
      <c r="AD2483" s="256"/>
      <c r="AH2483">
        <f>SUM(AF2482:AH2482)</f>
        <v>0</v>
      </c>
      <c r="AK2483">
        <f>SUM(AI2482:AK2482)</f>
        <v>0</v>
      </c>
    </row>
    <row r="2484" spans="1:88" ht="60" customHeight="1">
      <c r="A2484" s="83"/>
      <c r="B2484" s="15"/>
      <c r="C2484" s="322"/>
      <c r="D2484" s="323"/>
      <c r="E2484" s="323"/>
      <c r="F2484" s="323"/>
      <c r="G2484" s="323"/>
      <c r="H2484" s="323"/>
      <c r="I2484" s="323"/>
      <c r="J2484" s="323"/>
      <c r="K2484" s="323"/>
      <c r="L2484" s="323"/>
      <c r="M2484" s="323"/>
      <c r="N2484" s="323"/>
      <c r="O2484" s="323"/>
      <c r="P2484" s="323"/>
      <c r="Q2484" s="323"/>
      <c r="R2484" s="323"/>
      <c r="S2484" s="323"/>
      <c r="T2484" s="323"/>
      <c r="U2484" s="323"/>
      <c r="V2484" s="323"/>
      <c r="W2484" s="323"/>
      <c r="X2484" s="323"/>
      <c r="Y2484" s="323"/>
      <c r="Z2484" s="323"/>
      <c r="AA2484" s="323"/>
      <c r="AB2484" s="323"/>
      <c r="AC2484" s="323"/>
      <c r="AD2484" s="324"/>
      <c r="AH2484" t="e">
        <f ca="1">CAMBIAR(AH2483,0,"",1,"El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84" t="e">
        <f ca="1">CAMBIAR(AK2483,0,"",4,"Hay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85" spans="1:88" ht="15" customHeight="1">
      <c r="A2485" s="71"/>
      <c r="B2485" s="40"/>
      <c r="C2485" s="246" t="e">
        <f ca="1">AH2484</f>
        <v>#NAME?</v>
      </c>
      <c r="D2485" s="40"/>
      <c r="E2485" s="40"/>
      <c r="F2485" s="40"/>
      <c r="G2485" s="40"/>
      <c r="H2485" s="40"/>
      <c r="I2485" s="40"/>
      <c r="J2485" s="40"/>
      <c r="K2485" s="40"/>
      <c r="L2485" s="40"/>
      <c r="M2485" s="40"/>
      <c r="N2485" s="40"/>
      <c r="O2485" s="40"/>
      <c r="P2485" s="40"/>
      <c r="Q2485" s="40"/>
      <c r="R2485" s="40"/>
      <c r="S2485" s="40"/>
      <c r="T2485" s="40"/>
      <c r="U2485" s="40"/>
      <c r="V2485" s="40"/>
      <c r="W2485" s="40"/>
      <c r="X2485" s="40"/>
      <c r="Y2485" s="40"/>
      <c r="Z2485" s="40"/>
      <c r="AA2485" s="40"/>
      <c r="AB2485" s="40"/>
      <c r="AC2485" s="40"/>
      <c r="AD2485" s="40"/>
    </row>
    <row r="2486" spans="1:88" ht="15" customHeight="1">
      <c r="A2486" s="71"/>
      <c r="B2486" s="40"/>
      <c r="C2486" s="248" t="e">
        <f ca="1">AK2484</f>
        <v>#NAME?</v>
      </c>
      <c r="D2486" s="17"/>
      <c r="E2486" s="17"/>
      <c r="F2486" s="17"/>
      <c r="G2486" s="17"/>
      <c r="H2486" s="17"/>
      <c r="I2486" s="17"/>
      <c r="J2486" s="17"/>
      <c r="K2486" s="17"/>
      <c r="L2486" s="17"/>
      <c r="M2486" s="17"/>
      <c r="N2486" s="17"/>
      <c r="O2486" s="17"/>
      <c r="P2486" s="17"/>
      <c r="Q2486" s="17"/>
      <c r="R2486" s="96"/>
      <c r="S2486" s="227"/>
      <c r="T2486" s="227"/>
      <c r="U2486" s="227"/>
      <c r="V2486" s="227"/>
      <c r="W2486" s="227"/>
      <c r="X2486" s="227"/>
      <c r="Y2486" s="227"/>
      <c r="Z2486" s="227"/>
      <c r="AA2486" s="227"/>
      <c r="AB2486" s="227"/>
      <c r="AC2486" s="227"/>
      <c r="AD2486" s="227"/>
    </row>
    <row r="2487" spans="1:88" ht="15" customHeight="1">
      <c r="A2487" s="71"/>
      <c r="B2487" s="40"/>
      <c r="C2487" s="99"/>
      <c r="D2487" s="17"/>
      <c r="E2487" s="17"/>
      <c r="F2487" s="17"/>
      <c r="G2487" s="17"/>
      <c r="H2487" s="17"/>
      <c r="I2487" s="17"/>
      <c r="J2487" s="17"/>
      <c r="K2487" s="17"/>
      <c r="L2487" s="17"/>
      <c r="M2487" s="17"/>
      <c r="N2487" s="17"/>
      <c r="O2487" s="17"/>
      <c r="P2487" s="17"/>
      <c r="Q2487" s="17"/>
      <c r="R2487" s="96"/>
      <c r="S2487" s="227"/>
      <c r="T2487" s="227"/>
      <c r="U2487" s="227"/>
      <c r="V2487" s="227"/>
      <c r="W2487" s="227"/>
      <c r="X2487" s="227"/>
      <c r="Y2487" s="227"/>
      <c r="Z2487" s="227"/>
      <c r="AA2487" s="227"/>
      <c r="AB2487" s="227"/>
      <c r="AC2487" s="227"/>
      <c r="AD2487" s="227"/>
    </row>
    <row r="2488" spans="1:88" ht="15" customHeight="1">
      <c r="A2488" s="71"/>
      <c r="B2488" s="40"/>
      <c r="C2488" s="40"/>
      <c r="D2488" s="40"/>
      <c r="E2488" s="40"/>
      <c r="F2488" s="40"/>
      <c r="G2488" s="40"/>
      <c r="H2488" s="40"/>
      <c r="I2488" s="40"/>
      <c r="J2488" s="40"/>
      <c r="K2488" s="40"/>
      <c r="L2488" s="40"/>
      <c r="M2488" s="40"/>
      <c r="N2488" s="40"/>
      <c r="O2488" s="40"/>
      <c r="P2488" s="40"/>
      <c r="Q2488" s="40"/>
      <c r="R2488" s="40"/>
      <c r="S2488" s="40"/>
      <c r="T2488" s="40"/>
      <c r="U2488" s="40"/>
      <c r="V2488" s="40"/>
      <c r="W2488" s="40"/>
      <c r="X2488" s="40"/>
      <c r="Y2488" s="40"/>
      <c r="Z2488" s="40"/>
      <c r="AA2488" s="40"/>
      <c r="AB2488" s="40"/>
      <c r="AC2488" s="40"/>
      <c r="AD2488" s="40"/>
    </row>
    <row r="2489" spans="1:88" ht="15" customHeight="1">
      <c r="A2489" s="71"/>
      <c r="B2489" s="40"/>
      <c r="C2489" s="40"/>
      <c r="D2489" s="40"/>
      <c r="E2489" s="40"/>
      <c r="F2489" s="40"/>
      <c r="G2489" s="40"/>
      <c r="H2489" s="40"/>
      <c r="I2489" s="40"/>
      <c r="J2489" s="40"/>
      <c r="K2489" s="40"/>
      <c r="L2489" s="40"/>
      <c r="M2489" s="40"/>
      <c r="N2489" s="40"/>
      <c r="O2489" s="40"/>
      <c r="P2489" s="40"/>
      <c r="Q2489" s="40"/>
      <c r="R2489" s="40"/>
      <c r="S2489" s="40"/>
      <c r="T2489" s="40"/>
      <c r="U2489" s="40"/>
      <c r="V2489" s="40"/>
      <c r="W2489" s="40"/>
      <c r="X2489" s="40"/>
      <c r="Y2489" s="40"/>
      <c r="Z2489" s="40"/>
      <c r="AA2489" s="40"/>
      <c r="AB2489" s="40"/>
      <c r="AC2489" s="40"/>
      <c r="AD2489" s="40"/>
    </row>
    <row r="2490" spans="1:88" ht="15" customHeight="1">
      <c r="A2490" s="71"/>
      <c r="B2490" s="40"/>
      <c r="C2490" s="40"/>
      <c r="D2490" s="40"/>
      <c r="E2490" s="40"/>
      <c r="F2490" s="40"/>
      <c r="G2490" s="40"/>
      <c r="H2490" s="40"/>
      <c r="I2490" s="40"/>
      <c r="J2490" s="40"/>
      <c r="K2490" s="40"/>
      <c r="L2490" s="40"/>
      <c r="M2490" s="40"/>
      <c r="N2490" s="40"/>
      <c r="O2490" s="40"/>
      <c r="P2490" s="40"/>
      <c r="Q2490" s="40"/>
      <c r="R2490" s="40"/>
      <c r="S2490" s="40"/>
      <c r="T2490" s="40"/>
      <c r="U2490" s="40"/>
      <c r="V2490" s="40"/>
      <c r="W2490" s="40"/>
      <c r="X2490" s="40"/>
      <c r="Y2490" s="40"/>
      <c r="Z2490" s="40"/>
      <c r="AA2490" s="40"/>
      <c r="AB2490" s="40"/>
      <c r="AC2490" s="40"/>
      <c r="AD2490" s="40"/>
    </row>
    <row r="2491" spans="1:88" ht="24" customHeight="1">
      <c r="A2491" s="72" t="s">
        <v>938</v>
      </c>
      <c r="B2491" s="326" t="s">
        <v>939</v>
      </c>
      <c r="C2491" s="256"/>
      <c r="D2491" s="256"/>
      <c r="E2491" s="256"/>
      <c r="F2491" s="256"/>
      <c r="G2491" s="256"/>
      <c r="H2491" s="256"/>
      <c r="I2491" s="256"/>
      <c r="J2491" s="256"/>
      <c r="K2491" s="256"/>
      <c r="L2491" s="256"/>
      <c r="M2491" s="256"/>
      <c r="N2491" s="256"/>
      <c r="O2491" s="256"/>
      <c r="P2491" s="256"/>
      <c r="Q2491" s="256"/>
      <c r="R2491" s="256"/>
      <c r="S2491" s="256"/>
      <c r="T2491" s="256"/>
      <c r="U2491" s="256"/>
      <c r="V2491" s="256"/>
      <c r="W2491" s="256"/>
      <c r="X2491" s="256"/>
      <c r="Y2491" s="256"/>
      <c r="Z2491" s="256"/>
      <c r="AA2491" s="256"/>
      <c r="AB2491" s="256"/>
      <c r="AC2491" s="256"/>
      <c r="AD2491" s="256"/>
    </row>
    <row r="2492" spans="1:88" ht="24" customHeight="1">
      <c r="A2492" s="83"/>
      <c r="B2492" s="15"/>
      <c r="C2492" s="327" t="s">
        <v>940</v>
      </c>
      <c r="D2492" s="256"/>
      <c r="E2492" s="256"/>
      <c r="F2492" s="256"/>
      <c r="G2492" s="256"/>
      <c r="H2492" s="256"/>
      <c r="I2492" s="256"/>
      <c r="J2492" s="256"/>
      <c r="K2492" s="256"/>
      <c r="L2492" s="256"/>
      <c r="M2492" s="256"/>
      <c r="N2492" s="256"/>
      <c r="O2492" s="256"/>
      <c r="P2492" s="256"/>
      <c r="Q2492" s="256"/>
      <c r="R2492" s="256"/>
      <c r="S2492" s="256"/>
      <c r="T2492" s="256"/>
      <c r="U2492" s="256"/>
      <c r="V2492" s="256"/>
      <c r="W2492" s="256"/>
      <c r="X2492" s="256"/>
      <c r="Y2492" s="256"/>
      <c r="Z2492" s="256"/>
      <c r="AA2492" s="256"/>
      <c r="AB2492" s="256"/>
      <c r="AC2492" s="256"/>
      <c r="AD2492" s="256"/>
    </row>
    <row r="2493" spans="1:88" ht="15" customHeight="1">
      <c r="A2493" s="83"/>
      <c r="B2493" s="15"/>
      <c r="C2493" s="15"/>
      <c r="D2493" s="15"/>
      <c r="E2493" s="15"/>
      <c r="F2493" s="15"/>
      <c r="G2493" s="15"/>
      <c r="H2493" s="15"/>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row>
    <row r="2494" spans="1:88" ht="24" customHeight="1">
      <c r="A2494" s="83"/>
      <c r="B2494" s="15"/>
      <c r="C2494" s="265" t="s">
        <v>185</v>
      </c>
      <c r="D2494" s="278"/>
      <c r="E2494" s="278"/>
      <c r="F2494" s="278"/>
      <c r="G2494" s="278"/>
      <c r="H2494" s="278"/>
      <c r="I2494" s="278"/>
      <c r="J2494" s="278"/>
      <c r="K2494" s="278"/>
      <c r="L2494" s="279"/>
      <c r="M2494" s="265" t="s">
        <v>941</v>
      </c>
      <c r="N2494" s="266"/>
      <c r="O2494" s="266"/>
      <c r="P2494" s="266"/>
      <c r="Q2494" s="266"/>
      <c r="R2494" s="266"/>
      <c r="S2494" s="266"/>
      <c r="T2494" s="266"/>
      <c r="U2494" s="266"/>
      <c r="V2494" s="266"/>
      <c r="W2494" s="266"/>
      <c r="X2494" s="266"/>
      <c r="Y2494" s="266"/>
      <c r="Z2494" s="266"/>
      <c r="AA2494" s="266"/>
      <c r="AB2494" s="266"/>
      <c r="AC2494" s="266"/>
      <c r="AD2494" s="267"/>
    </row>
    <row r="2495" spans="1:88" ht="15" customHeight="1">
      <c r="A2495" s="83"/>
      <c r="B2495" s="15"/>
      <c r="C2495" s="280"/>
      <c r="D2495" s="256"/>
      <c r="E2495" s="256"/>
      <c r="F2495" s="256"/>
      <c r="G2495" s="256"/>
      <c r="H2495" s="256"/>
      <c r="I2495" s="256"/>
      <c r="J2495" s="256"/>
      <c r="K2495" s="256"/>
      <c r="L2495" s="281"/>
      <c r="M2495" s="265" t="s">
        <v>201</v>
      </c>
      <c r="N2495" s="279"/>
      <c r="O2495" s="331" t="s">
        <v>202</v>
      </c>
      <c r="P2495" s="279"/>
      <c r="Q2495" s="331" t="s">
        <v>203</v>
      </c>
      <c r="R2495" s="279"/>
      <c r="S2495" s="268" t="s">
        <v>942</v>
      </c>
      <c r="T2495" s="266"/>
      <c r="U2495" s="266"/>
      <c r="V2495" s="267"/>
      <c r="W2495" s="268" t="s">
        <v>943</v>
      </c>
      <c r="X2495" s="266"/>
      <c r="Y2495" s="266"/>
      <c r="Z2495" s="267"/>
      <c r="AA2495" s="268" t="s">
        <v>262</v>
      </c>
      <c r="AB2495" s="266"/>
      <c r="AC2495" s="266"/>
      <c r="AD2495" s="267"/>
    </row>
    <row r="2496" spans="1:88" ht="48" customHeight="1">
      <c r="A2496" s="83"/>
      <c r="B2496" s="15"/>
      <c r="C2496" s="282"/>
      <c r="D2496" s="272"/>
      <c r="E2496" s="272"/>
      <c r="F2496" s="272"/>
      <c r="G2496" s="272"/>
      <c r="H2496" s="272"/>
      <c r="I2496" s="272"/>
      <c r="J2496" s="272"/>
      <c r="K2496" s="272"/>
      <c r="L2496" s="283"/>
      <c r="M2496" s="282"/>
      <c r="N2496" s="283"/>
      <c r="O2496" s="282"/>
      <c r="P2496" s="283"/>
      <c r="Q2496" s="282"/>
      <c r="R2496" s="283"/>
      <c r="S2496" s="325" t="s">
        <v>234</v>
      </c>
      <c r="T2496" s="267"/>
      <c r="U2496" s="221" t="s">
        <v>202</v>
      </c>
      <c r="V2496" s="221" t="s">
        <v>203</v>
      </c>
      <c r="W2496" s="325" t="s">
        <v>234</v>
      </c>
      <c r="X2496" s="267"/>
      <c r="Y2496" s="221" t="s">
        <v>202</v>
      </c>
      <c r="Z2496" s="221" t="s">
        <v>203</v>
      </c>
      <c r="AA2496" s="325" t="s">
        <v>234</v>
      </c>
      <c r="AB2496" s="267"/>
      <c r="AC2496" s="221" t="s">
        <v>202</v>
      </c>
      <c r="AD2496" s="221" t="s">
        <v>203</v>
      </c>
      <c r="AF2496" t="s">
        <v>204</v>
      </c>
      <c r="AG2496" t="s">
        <v>205</v>
      </c>
      <c r="AH2496" t="s">
        <v>206</v>
      </c>
      <c r="AI2496" t="s">
        <v>207</v>
      </c>
      <c r="AJ2496" t="s">
        <v>208</v>
      </c>
      <c r="AK2496" t="s">
        <v>209</v>
      </c>
      <c r="AL2496" t="s">
        <v>210</v>
      </c>
      <c r="AP2496" t="s">
        <v>204</v>
      </c>
      <c r="AQ2496" t="s">
        <v>205</v>
      </c>
      <c r="AR2496" t="s">
        <v>206</v>
      </c>
      <c r="AS2496" t="s">
        <v>207</v>
      </c>
      <c r="AT2496" t="s">
        <v>208</v>
      </c>
      <c r="AU2496" t="s">
        <v>209</v>
      </c>
      <c r="AV2496" t="s">
        <v>210</v>
      </c>
      <c r="AZ2496" t="s">
        <v>204</v>
      </c>
      <c r="BA2496" t="s">
        <v>205</v>
      </c>
      <c r="BB2496" t="s">
        <v>206</v>
      </c>
      <c r="BC2496" t="s">
        <v>207</v>
      </c>
      <c r="BD2496" t="s">
        <v>208</v>
      </c>
      <c r="BE2496" t="s">
        <v>209</v>
      </c>
      <c r="BF2496" t="s">
        <v>210</v>
      </c>
      <c r="BJ2496" t="s">
        <v>204</v>
      </c>
      <c r="BK2496" t="s">
        <v>205</v>
      </c>
      <c r="BL2496" t="s">
        <v>206</v>
      </c>
      <c r="BM2496" t="s">
        <v>207</v>
      </c>
      <c r="BN2496" t="s">
        <v>208</v>
      </c>
      <c r="BO2496" t="s">
        <v>209</v>
      </c>
      <c r="BP2496" t="s">
        <v>210</v>
      </c>
      <c r="BT2496" t="s">
        <v>204</v>
      </c>
      <c r="BU2496" t="s">
        <v>205</v>
      </c>
      <c r="BV2496" t="s">
        <v>206</v>
      </c>
      <c r="BW2496" t="s">
        <v>207</v>
      </c>
      <c r="BX2496" t="s">
        <v>208</v>
      </c>
      <c r="BY2496" t="s">
        <v>209</v>
      </c>
      <c r="BZ2496" t="s">
        <v>210</v>
      </c>
      <c r="CD2496" t="s">
        <v>204</v>
      </c>
      <c r="CE2496" t="s">
        <v>205</v>
      </c>
      <c r="CF2496" t="s">
        <v>206</v>
      </c>
      <c r="CG2496" t="s">
        <v>207</v>
      </c>
      <c r="CH2496" t="s">
        <v>208</v>
      </c>
      <c r="CI2496" t="s">
        <v>209</v>
      </c>
      <c r="CJ2496" t="s">
        <v>210</v>
      </c>
    </row>
    <row r="2497" spans="1:88" ht="15" customHeight="1">
      <c r="A2497" s="83"/>
      <c r="B2497" s="15"/>
      <c r="C2497" s="79" t="s">
        <v>131</v>
      </c>
      <c r="D2497" s="382"/>
      <c r="E2497" s="272"/>
      <c r="F2497" s="272"/>
      <c r="G2497" s="272"/>
      <c r="H2497" s="272"/>
      <c r="I2497" s="272"/>
      <c r="J2497" s="272"/>
      <c r="K2497" s="272"/>
      <c r="L2497" s="283"/>
      <c r="M2497" s="268"/>
      <c r="N2497" s="267"/>
      <c r="O2497" s="268"/>
      <c r="P2497" s="267"/>
      <c r="Q2497" s="268"/>
      <c r="R2497" s="267"/>
      <c r="S2497" s="268"/>
      <c r="T2497" s="267"/>
      <c r="U2497" s="220"/>
      <c r="V2497" s="220"/>
      <c r="W2497" s="268"/>
      <c r="X2497" s="267"/>
      <c r="Y2497" s="220"/>
      <c r="Z2497" s="220"/>
      <c r="AA2497" s="268"/>
      <c r="AB2497" s="267"/>
      <c r="AC2497" s="220"/>
      <c r="AD2497" s="220"/>
      <c r="AF2497">
        <f>IF(AND(S2497=0,OR(SUM(U2497:V2497)&gt;0,COUNTIF(S2497:V2497,"NS")&gt;0)),1,0)</f>
        <v>0</v>
      </c>
      <c r="AG2497">
        <f>IF(OR(AND(S2497="NS",SUM(U2497:V2497)&gt;0),AND(S2497="NS",COUNTIF(S2497:V2497,"NS")&lt;2)),1,0)</f>
        <v>0</v>
      </c>
      <c r="AH2497">
        <f>IF(AND(S2497="NA",OR(SUM(U2497:V2497)&gt;0,COUNTIF(S2497:V2497,"NS")&gt;0,COUNTIF(S2497:V2497,"NA")&gt;1)),1,0)</f>
        <v>0</v>
      </c>
      <c r="AI2497">
        <f>IF(AND(COUNTBLANK(S2497)+COUNTBLANK(U2497)+COUNTBLANK(V2497)&gt;0,COUNTBLANK(S2497)+COUNTBLANK(U2497)+COUNTBLANK(V2497)&lt;3,S2497&lt;&gt;"NA"),1,0)</f>
        <v>0</v>
      </c>
      <c r="AJ2497">
        <f>IF(AND(IF(OR(SUM(U2497:V2497)=S2497,S2497="",AND(S2497&gt;0,COUNTIF(S2497:V2497,"NS")=2)),0,1)=1,S2497&lt;&gt;"NS",S2497&lt;&gt;"NA"),1,0)</f>
        <v>0</v>
      </c>
      <c r="AK2497">
        <f>IF(COUNTIF(S2497:V2497,"=*")&lt;&gt;SUM(COUNTIF(S2497:V2497,"NS"),COUNTIF(S2497:V2497,"NA")),1,0)</f>
        <v>0</v>
      </c>
      <c r="AL2497">
        <f>IF(SUM(AF2497:AK2497)&gt;0,1,0)</f>
        <v>0</v>
      </c>
      <c r="AP2497">
        <f>IF(AND(W2497=0,OR(SUM(Y2497:Z2497)&gt;0,COUNTIF(W2497:Z2497,"NS")&gt;0)),1,0)</f>
        <v>0</v>
      </c>
      <c r="AQ2497">
        <f>IF(OR(AND(W2497="NS",SUM(Y2497:Z2497)&gt;0),AND(W2497="NS",COUNTIF(W2497:Z2497,"NS")&lt;2)),1,0)</f>
        <v>0</v>
      </c>
      <c r="AR2497">
        <f>IF(AND(W2497="NA",OR(SUM(Y2497:Z2497)&gt;0,COUNTIF(W2497:Z2497,"NS")&gt;0,COUNTIF(W2497:Z2497,"NA")&gt;1)),1,0)</f>
        <v>0</v>
      </c>
      <c r="AS2497">
        <f>IF(AND(COUNTBLANK(W2497)+COUNTBLANK(Y2497)+COUNTBLANK(Z2497)&gt;0,COUNTBLANK(W2497)+COUNTBLANK(Y2497)+COUNTBLANK(Z2497)&lt;3,W2497&lt;&gt;"NA"),1,0)</f>
        <v>0</v>
      </c>
      <c r="AT2497">
        <f>IF(AND(IF(OR(SUM(Y2497:Z2497)=W2497,W2497="",AND(W2497&gt;0,COUNTIF(W2497:Z2497,"NS")=2)),0,1)=1,W2497&lt;&gt;"NS",W2497&lt;&gt;"NA"),1,0)</f>
        <v>0</v>
      </c>
      <c r="AU2497">
        <f>IF(COUNTIF(W2497:Z2497,"=*")&lt;&gt;SUM(COUNTIF(W2497:Z2497,"NS"),COUNTIF(W2497:Z2497,"NA")),1,0)</f>
        <v>0</v>
      </c>
      <c r="AV2497">
        <f>IF(SUM(AP2497:AU2497)&gt;0,1,0)</f>
        <v>0</v>
      </c>
      <c r="AZ2497">
        <f>IF(AND(AA2497=0,OR(SUM(AC2497:AD2497)&gt;0,COUNTIF(AA2497:AD2497,"NS")&gt;0)),1,0)</f>
        <v>0</v>
      </c>
      <c r="BA2497">
        <f>IF(OR(AND(AA2497="NS",SUM(AC2497:AD2497)&gt;0),AND(AA2497="NS",COUNTIF(AA2497:AD2497,"NS")&lt;2)),1,0)</f>
        <v>0</v>
      </c>
      <c r="BB2497">
        <f>IF(AND(AA2497="NA",OR(SUM(AC2497:AD2497)&gt;0,COUNTIF(AA2497:AD2497,"NS")&gt;0,COUNTIF(AA2497:AD2497,"NA")&gt;1)),1,0)</f>
        <v>0</v>
      </c>
      <c r="BC2497">
        <f>IF(AND(COUNTBLANK(AA2497)+COUNTBLANK(AC2497)+COUNTBLANK(AD2497)&gt;0,COUNTBLANK(AA2497)+COUNTBLANK(AC2497)+COUNTBLANK(AD2497)&lt;3,AA2497&lt;&gt;"NA"),1,0)</f>
        <v>0</v>
      </c>
      <c r="BD2497">
        <f>IF(AND(IF(OR(SUM(AC2497:AD2497)=AA2497,AA2497="",AND(AA2497&gt;0,COUNTIF(AA2497:AD2497,"NS")=2)),0,1)=1,AA2497&lt;&gt;"NS",AA2497&lt;&gt;"NA"),1,0)</f>
        <v>0</v>
      </c>
      <c r="BE2497">
        <f>IF(COUNTIF(AA2497:AD2497,"=*")&lt;&gt;SUM(COUNTIF(AA2497:AD2497,"NS"),COUNTIF(AA2497:AD2497,"NA")),1,0)</f>
        <v>0</v>
      </c>
      <c r="BF2497">
        <f>IF(SUM(AZ2497:BE2497)&gt;0,1,0)</f>
        <v>0</v>
      </c>
      <c r="BJ2497">
        <f>IF(AND(O2497=0,OR(SUM(U2497,Y2497,AC2497)&gt;0,COUNTIF(O2497,"NS")+COUNTIF(U2497,"NS")+COUNTIF(Y2497,"NS")+COUNTIF(AC2497,"NS")&gt;0)),1,0)</f>
        <v>0</v>
      </c>
      <c r="BK2497">
        <f>IF(OR(AND(O2497="NS",SUM(U2497,Y2497,AC2497)&gt;0),AND(O2497="NS",COUNTIF(O2497,"NS")+COUNTIF(U2497,"NS")+COUNTIF(Y2497,"NS")+COUNTIF(AC2497,"NS")&lt;2)),1,0)</f>
        <v>0</v>
      </c>
      <c r="BL2497">
        <f>IF(AND(O2497="NA",OR(SUM(U2497,Y2497,AC2497)&gt;0,COUNTIF(O2497,"NS")+COUNTIF(U2497,"NS")+COUNTIF(Y2497,"NS")+COUNTIF(AC2497,"NS")&gt;0,COUNTIF(O2497,"NA")+COUNTIF(U2497,"NA")+COUNTIF(Y2497,"NA")+COUNTIF(AC2497,"NA")&gt;1)),1,0)</f>
        <v>0</v>
      </c>
      <c r="BM2497">
        <f>IF(AND(COUNTBLANK(O2497)+COUNTBLANK(U2497)+COUNTBLANK(Y2497)+COUNTBLANK(AC2497)&gt;0,COUNTBLANK(O2497)+COUNTBLANK(U2497)+COUNTBLANK(Y2497)+COUNTBLANK(AC2497)&lt;4,O2497&lt;&gt;"NA"),1,0)</f>
        <v>0</v>
      </c>
      <c r="BN2497">
        <f>IF(AND(IF(OR(SUM(U2497,Y2497,AC2497)=O2497,O2497="",AND(O2497&gt;0,COUNTIF(O2497,"NS")+COUNTIF(U2497,"NS")+COUNTIF(Y2497,"NS")+COUNTIF(AC2497,"NS")=3)),0,1)=1,O2497&lt;&gt;"NS",O2497&lt;&gt;"NA"),1,0)</f>
        <v>0</v>
      </c>
      <c r="BO2497">
        <f>IF(COUNTIF(O2497,"=*")+COUNTIF(U2497,"=*")+COUNTIF(Y2497,"=*")+COUNTIF(AC2497,"=*")&lt;&gt;SUM(COUNTIF(O2497,"NS")+COUNTIF(U2497,"NS")+COUNTIF(Y2497,"NS")+COUNTIF(AC2497,"NS"),COUNTIF(O2497,"NA")+COUNTIF(U2497,"NA")+COUNTIF(Y2497,"NA")+COUNTIF(AC2497,"NA")),1,0)</f>
        <v>0</v>
      </c>
      <c r="BP2497">
        <f>IF(SUM(BJ2497:BO2497)&gt;0,1,0)</f>
        <v>0</v>
      </c>
      <c r="BT2497">
        <f>IF(AND(Q2497=0,OR(SUM(V2497,Z2497,AD2497)&gt;0,COUNTIF(Q2497,"NS")+COUNTIF(V2497,"NS")+COUNTIF(Z2497,"NS")+COUNTIF(AD2497,"NS")&gt;0)),1,0)</f>
        <v>0</v>
      </c>
      <c r="BU2497">
        <f>IF(OR(AND(Q2497="NS",SUM(V2497,Z2497,AD2497)&gt;0),AND(Q2497="NS",COUNTIF(Q2497,"NS")+COUNTIF(V2497,"NS")+COUNTIF(Z2497,"NS")+COUNTIF(AD2497,"NS")&lt;2)),1,0)</f>
        <v>0</v>
      </c>
      <c r="BV2497">
        <f>IF(AND(Q2497="NA",OR(SUM(V2497,Z2497,AD2497)&gt;0,COUNTIF(Q2497,"NS")+COUNTIF(V2497,"NS")+COUNTIF(Z2497,"NS")+COUNTIF(AD2497,"NS")&gt;0,COUNTIF(Q2497,"NA")+COUNTIF(V2497,"NA")+COUNTIF(Z2497,"NA")+COUNTIF(AD2497,"NA")&gt;1)),1,0)</f>
        <v>0</v>
      </c>
      <c r="BW2497">
        <f>IF(AND(COUNTBLANK(Q2497)+COUNTBLANK(V2497)+COUNTBLANK(Z2497)+COUNTBLANK(AD2497)&gt;0,COUNTBLANK(Q2497)+COUNTBLANK(V2497)+COUNTBLANK(Z2497)+COUNTBLANK(AD2497)&lt;4,Q2497&lt;&gt;"NA"),1,0)</f>
        <v>0</v>
      </c>
      <c r="BX2497">
        <f>IF(AND(IF(OR(SUM(V2497,Z2497,AD2497)=Q2497,Q2497="",AND(Q2497&gt;0,COUNTIF(Q2497,"NS")+COUNTIF(V2497,"NS")+COUNTIF(Z2497,"NS")+COUNTIF(AD2497,"NS")=3)),0,1)=1,Q2497&lt;&gt;"NS",Q2497&lt;&gt;"NA"),1,0)</f>
        <v>0</v>
      </c>
      <c r="BY2497">
        <f>IF(COUNTIF(Q2497,"=*")+COUNTIF(V2497,"=*")+COUNTIF(Z2497,"=*")+COUNTIF(AD2497,"=*")&lt;&gt;SUM(COUNTIF(Q2497,"NS")+COUNTIF(V2497,"NS")+COUNTIF(Z2497,"NS")+COUNTIF(AD2497,"NS"),COUNTIF(Q2497,"NA")+COUNTIF(V2497,"NA")+COUNTIF(Z2497,"NA")+COUNTIF(AD2497,"NA")),1,0)</f>
        <v>0</v>
      </c>
      <c r="BZ2497">
        <f>IF(SUM(BT2497:BY2497)&gt;0,1,0)</f>
        <v>0</v>
      </c>
      <c r="CD2497">
        <f>IF(AND(M2497=0,OR(SUM(S2497,W2497,AA2497)&gt;0,COUNTIF(M2497,"NS")+COUNTIF(S2497,"NS")+COUNTIF(W2497,"NS")+COUNTIF(AA2497,"NS")&gt;0)),1,0)</f>
        <v>0</v>
      </c>
      <c r="CE2497">
        <f>IF(OR(AND(M2497="NS",SUM(S2497,W2497,AA2497)&gt;0),AND(M2497="NS",COUNTIF(M2497,"NS")+COUNTIF(S2497,"NS")+COUNTIF(W2497,"NS")+COUNTIF(AA2497,"NS")&lt;2)),1,0)</f>
        <v>0</v>
      </c>
      <c r="CF2497">
        <f>IF(AND(M2497="NA",OR(SUM(S2497,W2497,AA2497)&gt;0,COUNTIF(M2497,"NS")+COUNTIF(S2497,"NS")+COUNTIF(W2497,"NS")+COUNTIF(AA2497,"NS")&gt;0,COUNTIF(M2497,"NA")+COUNTIF(S2497,"NA")+COUNTIF(W2497,"NA")+COUNTIF(AA2497,"NA")&gt;1)),1,0)</f>
        <v>0</v>
      </c>
      <c r="CG2497">
        <f>IF(AND(COUNTBLANK(M2497)+COUNTBLANK(S2497)+COUNTBLANK(W2497)+COUNTBLANK(AA2497)&gt;0,COUNTBLANK(M2497)+COUNTBLANK(S2497)+COUNTBLANK(W2497)+COUNTBLANK(AA2497)&lt;4,M2497&lt;&gt;"NA"),1,0)</f>
        <v>0</v>
      </c>
      <c r="CH2497">
        <f>IF(AND(IF(OR(SUM(S2497,W2497,AA2497)=M2497,M2497="",AND(M2497&gt;0,COUNTIF(M2497,"NS")+COUNTIF(S2497,"NS")+COUNTIF(W2497,"NS")+COUNTIF(AA2497,"NS")=3)),0,1)=1,M2497&lt;&gt;"NS",M2497&lt;&gt;"NA"),1,0)</f>
        <v>0</v>
      </c>
      <c r="CI2497">
        <f>IF(COUNTIF(M2497,"=*")+COUNTIF(S2497,"=*")+COUNTIF(W2497,"=*")+COUNTIF(AA2497,"=*")&lt;&gt;SUM(COUNTIF(M2497,"NS")+COUNTIF(S2497,"NS")+COUNTIF(W2497,"NS")+COUNTIF(AA2497,"NS"),COUNTIF(M2497,"NA")+COUNTIF(S2497,"NA")+COUNTIF(W2497,"NA")+COUNTIF(AA2497,"NA")),1,0)</f>
        <v>0</v>
      </c>
      <c r="CJ2497">
        <f>IF(SUM(CD2497:CI2497)&gt;0,1,0)</f>
        <v>0</v>
      </c>
    </row>
    <row r="2498" spans="1:88" ht="15" customHeight="1">
      <c r="A2498" s="83"/>
      <c r="B2498" s="15"/>
      <c r="C2498" s="80" t="s">
        <v>132</v>
      </c>
      <c r="D2498" s="320"/>
      <c r="E2498" s="266"/>
      <c r="F2498" s="266"/>
      <c r="G2498" s="266"/>
      <c r="H2498" s="266"/>
      <c r="I2498" s="266"/>
      <c r="J2498" s="266"/>
      <c r="K2498" s="266"/>
      <c r="L2498" s="267"/>
      <c r="M2498" s="268"/>
      <c r="N2498" s="267"/>
      <c r="O2498" s="268"/>
      <c r="P2498" s="267"/>
      <c r="Q2498" s="268"/>
      <c r="R2498" s="267"/>
      <c r="S2498" s="268"/>
      <c r="T2498" s="267"/>
      <c r="U2498" s="220"/>
      <c r="V2498" s="220"/>
      <c r="W2498" s="268"/>
      <c r="X2498" s="267"/>
      <c r="Y2498" s="220"/>
      <c r="Z2498" s="220"/>
      <c r="AA2498" s="268"/>
      <c r="AB2498" s="267"/>
      <c r="AC2498" s="220"/>
      <c r="AD2498" s="220"/>
    </row>
    <row r="2499" spans="1:88" ht="15" customHeight="1">
      <c r="A2499" s="83"/>
      <c r="B2499" s="15"/>
      <c r="C2499" s="80" t="s">
        <v>133</v>
      </c>
      <c r="D2499" s="320"/>
      <c r="E2499" s="266"/>
      <c r="F2499" s="266"/>
      <c r="G2499" s="266"/>
      <c r="H2499" s="266"/>
      <c r="I2499" s="266"/>
      <c r="J2499" s="266"/>
      <c r="K2499" s="266"/>
      <c r="L2499" s="267"/>
      <c r="M2499" s="268"/>
      <c r="N2499" s="267"/>
      <c r="O2499" s="268"/>
      <c r="P2499" s="267"/>
      <c r="Q2499" s="268"/>
      <c r="R2499" s="267"/>
      <c r="S2499" s="268"/>
      <c r="T2499" s="267"/>
      <c r="U2499" s="220"/>
      <c r="V2499" s="220"/>
      <c r="W2499" s="268"/>
      <c r="X2499" s="267"/>
      <c r="Y2499" s="220"/>
      <c r="Z2499" s="220"/>
      <c r="AA2499" s="268"/>
      <c r="AB2499" s="267"/>
      <c r="AC2499" s="220"/>
      <c r="AD2499" s="220"/>
    </row>
    <row r="2500" spans="1:88" ht="15" customHeight="1">
      <c r="A2500" s="83"/>
      <c r="B2500" s="15"/>
      <c r="C2500" s="80" t="s">
        <v>134</v>
      </c>
      <c r="D2500" s="320"/>
      <c r="E2500" s="266"/>
      <c r="F2500" s="266"/>
      <c r="G2500" s="266"/>
      <c r="H2500" s="266"/>
      <c r="I2500" s="266"/>
      <c r="J2500" s="266"/>
      <c r="K2500" s="266"/>
      <c r="L2500" s="267"/>
      <c r="M2500" s="268"/>
      <c r="N2500" s="267"/>
      <c r="O2500" s="268"/>
      <c r="P2500" s="267"/>
      <c r="Q2500" s="268"/>
      <c r="R2500" s="267"/>
      <c r="S2500" s="268"/>
      <c r="T2500" s="267"/>
      <c r="U2500" s="220"/>
      <c r="V2500" s="220"/>
      <c r="W2500" s="268"/>
      <c r="X2500" s="267"/>
      <c r="Y2500" s="220"/>
      <c r="Z2500" s="220"/>
      <c r="AA2500" s="268"/>
      <c r="AB2500" s="267"/>
      <c r="AC2500" s="220"/>
      <c r="AD2500" s="220"/>
    </row>
    <row r="2501" spans="1:88" ht="15" customHeight="1">
      <c r="A2501" s="71"/>
      <c r="B2501" s="40"/>
      <c r="C2501" s="80" t="s">
        <v>135</v>
      </c>
      <c r="D2501" s="320"/>
      <c r="E2501" s="266"/>
      <c r="F2501" s="266"/>
      <c r="G2501" s="266"/>
      <c r="H2501" s="266"/>
      <c r="I2501" s="266"/>
      <c r="J2501" s="266"/>
      <c r="K2501" s="266"/>
      <c r="L2501" s="267"/>
      <c r="M2501" s="268"/>
      <c r="N2501" s="267"/>
      <c r="O2501" s="268"/>
      <c r="P2501" s="267"/>
      <c r="Q2501" s="268"/>
      <c r="R2501" s="267"/>
      <c r="S2501" s="268"/>
      <c r="T2501" s="267"/>
      <c r="U2501" s="220"/>
      <c r="V2501" s="220"/>
      <c r="W2501" s="268"/>
      <c r="X2501" s="267"/>
      <c r="Y2501" s="220"/>
      <c r="Z2501" s="220"/>
      <c r="AA2501" s="268"/>
      <c r="AB2501" s="267"/>
      <c r="AC2501" s="220"/>
      <c r="AD2501" s="220"/>
    </row>
    <row r="2502" spans="1:88" ht="15" customHeight="1">
      <c r="A2502" s="71"/>
      <c r="B2502" s="40"/>
      <c r="C2502" s="80" t="s">
        <v>136</v>
      </c>
      <c r="D2502" s="320"/>
      <c r="E2502" s="266"/>
      <c r="F2502" s="266"/>
      <c r="G2502" s="266"/>
      <c r="H2502" s="266"/>
      <c r="I2502" s="266"/>
      <c r="J2502" s="266"/>
      <c r="K2502" s="266"/>
      <c r="L2502" s="267"/>
      <c r="M2502" s="268"/>
      <c r="N2502" s="267"/>
      <c r="O2502" s="268"/>
      <c r="P2502" s="267"/>
      <c r="Q2502" s="268"/>
      <c r="R2502" s="267"/>
      <c r="S2502" s="268"/>
      <c r="T2502" s="267"/>
      <c r="U2502" s="220"/>
      <c r="V2502" s="220"/>
      <c r="W2502" s="268"/>
      <c r="X2502" s="267"/>
      <c r="Y2502" s="220"/>
      <c r="Z2502" s="220"/>
      <c r="AA2502" s="268"/>
      <c r="AB2502" s="267"/>
      <c r="AC2502" s="220"/>
      <c r="AD2502" s="220"/>
    </row>
    <row r="2503" spans="1:88" ht="15" customHeight="1">
      <c r="A2503" s="71"/>
      <c r="B2503" s="40"/>
      <c r="C2503" s="80" t="s">
        <v>137</v>
      </c>
      <c r="D2503" s="320"/>
      <c r="E2503" s="266"/>
      <c r="F2503" s="266"/>
      <c r="G2503" s="266"/>
      <c r="H2503" s="266"/>
      <c r="I2503" s="266"/>
      <c r="J2503" s="266"/>
      <c r="K2503" s="266"/>
      <c r="L2503" s="267"/>
      <c r="M2503" s="268"/>
      <c r="N2503" s="267"/>
      <c r="O2503" s="268"/>
      <c r="P2503" s="267"/>
      <c r="Q2503" s="268"/>
      <c r="R2503" s="267"/>
      <c r="S2503" s="268"/>
      <c r="T2503" s="267"/>
      <c r="U2503" s="220"/>
      <c r="V2503" s="220"/>
      <c r="W2503" s="268"/>
      <c r="X2503" s="267"/>
      <c r="Y2503" s="220"/>
      <c r="Z2503" s="220"/>
      <c r="AA2503" s="268"/>
      <c r="AB2503" s="267"/>
      <c r="AC2503" s="220"/>
      <c r="AD2503" s="220"/>
    </row>
    <row r="2504" spans="1:88" ht="15" customHeight="1">
      <c r="A2504" s="71"/>
      <c r="B2504" s="40"/>
      <c r="C2504" s="80" t="s">
        <v>138</v>
      </c>
      <c r="D2504" s="320"/>
      <c r="E2504" s="266"/>
      <c r="F2504" s="266"/>
      <c r="G2504" s="266"/>
      <c r="H2504" s="266"/>
      <c r="I2504" s="266"/>
      <c r="J2504" s="266"/>
      <c r="K2504" s="266"/>
      <c r="L2504" s="267"/>
      <c r="M2504" s="268"/>
      <c r="N2504" s="267"/>
      <c r="O2504" s="268"/>
      <c r="P2504" s="267"/>
      <c r="Q2504" s="268"/>
      <c r="R2504" s="267"/>
      <c r="S2504" s="268"/>
      <c r="T2504" s="267"/>
      <c r="U2504" s="220"/>
      <c r="V2504" s="220"/>
      <c r="W2504" s="268"/>
      <c r="X2504" s="267"/>
      <c r="Y2504" s="220"/>
      <c r="Z2504" s="220"/>
      <c r="AA2504" s="268"/>
      <c r="AB2504" s="267"/>
      <c r="AC2504" s="220"/>
      <c r="AD2504" s="220"/>
    </row>
    <row r="2505" spans="1:88" ht="15" customHeight="1">
      <c r="A2505" s="71"/>
      <c r="B2505" s="40"/>
      <c r="C2505" s="80" t="s">
        <v>139</v>
      </c>
      <c r="D2505" s="320"/>
      <c r="E2505" s="266"/>
      <c r="F2505" s="266"/>
      <c r="G2505" s="266"/>
      <c r="H2505" s="266"/>
      <c r="I2505" s="266"/>
      <c r="J2505" s="266"/>
      <c r="K2505" s="266"/>
      <c r="L2505" s="267"/>
      <c r="M2505" s="268"/>
      <c r="N2505" s="267"/>
      <c r="O2505" s="268"/>
      <c r="P2505" s="267"/>
      <c r="Q2505" s="268"/>
      <c r="R2505" s="267"/>
      <c r="S2505" s="268"/>
      <c r="T2505" s="267"/>
      <c r="U2505" s="220"/>
      <c r="V2505" s="220"/>
      <c r="W2505" s="268"/>
      <c r="X2505" s="267"/>
      <c r="Y2505" s="220"/>
      <c r="Z2505" s="220"/>
      <c r="AA2505" s="268"/>
      <c r="AB2505" s="267"/>
      <c r="AC2505" s="220"/>
      <c r="AD2505" s="220"/>
    </row>
    <row r="2506" spans="1:88" ht="15" customHeight="1">
      <c r="A2506" s="71"/>
      <c r="B2506" s="40"/>
      <c r="C2506" s="80" t="s">
        <v>140</v>
      </c>
      <c r="D2506" s="320"/>
      <c r="E2506" s="266"/>
      <c r="F2506" s="266"/>
      <c r="G2506" s="266"/>
      <c r="H2506" s="266"/>
      <c r="I2506" s="266"/>
      <c r="J2506" s="266"/>
      <c r="K2506" s="266"/>
      <c r="L2506" s="267"/>
      <c r="M2506" s="268"/>
      <c r="N2506" s="267"/>
      <c r="O2506" s="268"/>
      <c r="P2506" s="267"/>
      <c r="Q2506" s="268"/>
      <c r="R2506" s="267"/>
      <c r="S2506" s="268"/>
      <c r="T2506" s="267"/>
      <c r="U2506" s="220"/>
      <c r="V2506" s="220"/>
      <c r="W2506" s="268"/>
      <c r="X2506" s="267"/>
      <c r="Y2506" s="220"/>
      <c r="Z2506" s="220"/>
      <c r="AA2506" s="268"/>
      <c r="AB2506" s="267"/>
      <c r="AC2506" s="220"/>
      <c r="AD2506" s="220"/>
    </row>
    <row r="2507" spans="1:88" ht="15" customHeight="1">
      <c r="A2507" s="71"/>
      <c r="B2507" s="40"/>
      <c r="C2507" s="80" t="s">
        <v>141</v>
      </c>
      <c r="D2507" s="320"/>
      <c r="E2507" s="266"/>
      <c r="F2507" s="266"/>
      <c r="G2507" s="266"/>
      <c r="H2507" s="266"/>
      <c r="I2507" s="266"/>
      <c r="J2507" s="266"/>
      <c r="K2507" s="266"/>
      <c r="L2507" s="267"/>
      <c r="M2507" s="268"/>
      <c r="N2507" s="267"/>
      <c r="O2507" s="268"/>
      <c r="P2507" s="267"/>
      <c r="Q2507" s="268"/>
      <c r="R2507" s="267"/>
      <c r="S2507" s="268"/>
      <c r="T2507" s="267"/>
      <c r="U2507" s="220"/>
      <c r="V2507" s="220"/>
      <c r="W2507" s="268"/>
      <c r="X2507" s="267"/>
      <c r="Y2507" s="220"/>
      <c r="Z2507" s="220"/>
      <c r="AA2507" s="268"/>
      <c r="AB2507" s="267"/>
      <c r="AC2507" s="220"/>
      <c r="AD2507" s="220"/>
    </row>
    <row r="2508" spans="1:88" ht="15" customHeight="1">
      <c r="A2508" s="71"/>
      <c r="B2508" s="40"/>
      <c r="C2508" s="80" t="s">
        <v>142</v>
      </c>
      <c r="D2508" s="320"/>
      <c r="E2508" s="266"/>
      <c r="F2508" s="266"/>
      <c r="G2508" s="266"/>
      <c r="H2508" s="266"/>
      <c r="I2508" s="266"/>
      <c r="J2508" s="266"/>
      <c r="K2508" s="266"/>
      <c r="L2508" s="267"/>
      <c r="M2508" s="268"/>
      <c r="N2508" s="267"/>
      <c r="O2508" s="268"/>
      <c r="P2508" s="267"/>
      <c r="Q2508" s="268"/>
      <c r="R2508" s="267"/>
      <c r="S2508" s="268"/>
      <c r="T2508" s="267"/>
      <c r="U2508" s="220"/>
      <c r="V2508" s="220"/>
      <c r="W2508" s="268"/>
      <c r="X2508" s="267"/>
      <c r="Y2508" s="220"/>
      <c r="Z2508" s="220"/>
      <c r="AA2508" s="268"/>
      <c r="AB2508" s="267"/>
      <c r="AC2508" s="220"/>
      <c r="AD2508" s="220"/>
    </row>
    <row r="2509" spans="1:88" ht="15" customHeight="1">
      <c r="A2509" s="71"/>
      <c r="B2509" s="40"/>
      <c r="C2509" s="80" t="s">
        <v>143</v>
      </c>
      <c r="D2509" s="320"/>
      <c r="E2509" s="266"/>
      <c r="F2509" s="266"/>
      <c r="G2509" s="266"/>
      <c r="H2509" s="266"/>
      <c r="I2509" s="266"/>
      <c r="J2509" s="266"/>
      <c r="K2509" s="266"/>
      <c r="L2509" s="267"/>
      <c r="M2509" s="268"/>
      <c r="N2509" s="267"/>
      <c r="O2509" s="268"/>
      <c r="P2509" s="267"/>
      <c r="Q2509" s="268"/>
      <c r="R2509" s="267"/>
      <c r="S2509" s="268"/>
      <c r="T2509" s="267"/>
      <c r="U2509" s="220"/>
      <c r="V2509" s="220"/>
      <c r="W2509" s="268"/>
      <c r="X2509" s="267"/>
      <c r="Y2509" s="220"/>
      <c r="Z2509" s="220"/>
      <c r="AA2509" s="268"/>
      <c r="AB2509" s="267"/>
      <c r="AC2509" s="220"/>
      <c r="AD2509" s="220"/>
    </row>
    <row r="2510" spans="1:88" ht="15" customHeight="1">
      <c r="A2510" s="71"/>
      <c r="B2510" s="40"/>
      <c r="C2510" s="80" t="s">
        <v>144</v>
      </c>
      <c r="D2510" s="320"/>
      <c r="E2510" s="266"/>
      <c r="F2510" s="266"/>
      <c r="G2510" s="266"/>
      <c r="H2510" s="266"/>
      <c r="I2510" s="266"/>
      <c r="J2510" s="266"/>
      <c r="K2510" s="266"/>
      <c r="L2510" s="267"/>
      <c r="M2510" s="268"/>
      <c r="N2510" s="267"/>
      <c r="O2510" s="268"/>
      <c r="P2510" s="267"/>
      <c r="Q2510" s="268"/>
      <c r="R2510" s="267"/>
      <c r="S2510" s="268"/>
      <c r="T2510" s="267"/>
      <c r="U2510" s="220"/>
      <c r="V2510" s="220"/>
      <c r="W2510" s="268"/>
      <c r="X2510" s="267"/>
      <c r="Y2510" s="220"/>
      <c r="Z2510" s="220"/>
      <c r="AA2510" s="268"/>
      <c r="AB2510" s="267"/>
      <c r="AC2510" s="220"/>
      <c r="AD2510" s="220"/>
    </row>
    <row r="2511" spans="1:88" ht="15" customHeight="1">
      <c r="A2511" s="71"/>
      <c r="B2511" s="40"/>
      <c r="C2511" s="80" t="s">
        <v>145</v>
      </c>
      <c r="D2511" s="320"/>
      <c r="E2511" s="266"/>
      <c r="F2511" s="266"/>
      <c r="G2511" s="266"/>
      <c r="H2511" s="266"/>
      <c r="I2511" s="266"/>
      <c r="J2511" s="266"/>
      <c r="K2511" s="266"/>
      <c r="L2511" s="267"/>
      <c r="M2511" s="268"/>
      <c r="N2511" s="267"/>
      <c r="O2511" s="268"/>
      <c r="P2511" s="267"/>
      <c r="Q2511" s="268"/>
      <c r="R2511" s="267"/>
      <c r="S2511" s="268"/>
      <c r="T2511" s="267"/>
      <c r="U2511" s="220"/>
      <c r="V2511" s="220"/>
      <c r="W2511" s="268"/>
      <c r="X2511" s="267"/>
      <c r="Y2511" s="220"/>
      <c r="Z2511" s="220"/>
      <c r="AA2511" s="268"/>
      <c r="AB2511" s="267"/>
      <c r="AC2511" s="220"/>
      <c r="AD2511" s="220"/>
    </row>
    <row r="2512" spans="1:88" ht="15" customHeight="1">
      <c r="A2512" s="71"/>
      <c r="B2512" s="40"/>
      <c r="C2512" s="80" t="s">
        <v>146</v>
      </c>
      <c r="D2512" s="320"/>
      <c r="E2512" s="266"/>
      <c r="F2512" s="266"/>
      <c r="G2512" s="266"/>
      <c r="H2512" s="266"/>
      <c r="I2512" s="266"/>
      <c r="J2512" s="266"/>
      <c r="K2512" s="266"/>
      <c r="L2512" s="267"/>
      <c r="M2512" s="268"/>
      <c r="N2512" s="267"/>
      <c r="O2512" s="268"/>
      <c r="P2512" s="267"/>
      <c r="Q2512" s="268"/>
      <c r="R2512" s="267"/>
      <c r="S2512" s="268"/>
      <c r="T2512" s="267"/>
      <c r="U2512" s="220"/>
      <c r="V2512" s="220"/>
      <c r="W2512" s="268"/>
      <c r="X2512" s="267"/>
      <c r="Y2512" s="220"/>
      <c r="Z2512" s="220"/>
      <c r="AA2512" s="268"/>
      <c r="AB2512" s="267"/>
      <c r="AC2512" s="220"/>
      <c r="AD2512" s="220"/>
    </row>
    <row r="2513" spans="1:37" ht="15" customHeight="1">
      <c r="A2513" s="71"/>
      <c r="B2513" s="40"/>
      <c r="C2513" s="80" t="s">
        <v>147</v>
      </c>
      <c r="D2513" s="320"/>
      <c r="E2513" s="266"/>
      <c r="F2513" s="266"/>
      <c r="G2513" s="266"/>
      <c r="H2513" s="266"/>
      <c r="I2513" s="266"/>
      <c r="J2513" s="266"/>
      <c r="K2513" s="266"/>
      <c r="L2513" s="267"/>
      <c r="M2513" s="268"/>
      <c r="N2513" s="267"/>
      <c r="O2513" s="268"/>
      <c r="P2513" s="267"/>
      <c r="Q2513" s="268"/>
      <c r="R2513" s="267"/>
      <c r="S2513" s="268"/>
      <c r="T2513" s="267"/>
      <c r="U2513" s="220"/>
      <c r="V2513" s="220"/>
      <c r="W2513" s="268"/>
      <c r="X2513" s="267"/>
      <c r="Y2513" s="220"/>
      <c r="Z2513" s="220"/>
      <c r="AA2513" s="268"/>
      <c r="AB2513" s="267"/>
      <c r="AC2513" s="220"/>
      <c r="AD2513" s="220"/>
    </row>
    <row r="2514" spans="1:37" ht="15" customHeight="1">
      <c r="A2514" s="71"/>
      <c r="B2514" s="40"/>
      <c r="C2514" s="80" t="s">
        <v>148</v>
      </c>
      <c r="D2514" s="320"/>
      <c r="E2514" s="266"/>
      <c r="F2514" s="266"/>
      <c r="G2514" s="266"/>
      <c r="H2514" s="266"/>
      <c r="I2514" s="266"/>
      <c r="J2514" s="266"/>
      <c r="K2514" s="266"/>
      <c r="L2514" s="267"/>
      <c r="M2514" s="268"/>
      <c r="N2514" s="267"/>
      <c r="O2514" s="268"/>
      <c r="P2514" s="267"/>
      <c r="Q2514" s="268"/>
      <c r="R2514" s="267"/>
      <c r="S2514" s="268"/>
      <c r="T2514" s="267"/>
      <c r="U2514" s="220"/>
      <c r="V2514" s="220"/>
      <c r="W2514" s="268"/>
      <c r="X2514" s="267"/>
      <c r="Y2514" s="220"/>
      <c r="Z2514" s="220"/>
      <c r="AA2514" s="268"/>
      <c r="AB2514" s="267"/>
      <c r="AC2514" s="220"/>
      <c r="AD2514" s="220"/>
    </row>
    <row r="2515" spans="1:37" ht="15" customHeight="1">
      <c r="A2515" s="71"/>
      <c r="B2515" s="40"/>
      <c r="C2515" s="80" t="s">
        <v>149</v>
      </c>
      <c r="D2515" s="320"/>
      <c r="E2515" s="266"/>
      <c r="F2515" s="266"/>
      <c r="G2515" s="266"/>
      <c r="H2515" s="266"/>
      <c r="I2515" s="266"/>
      <c r="J2515" s="266"/>
      <c r="K2515" s="266"/>
      <c r="L2515" s="267"/>
      <c r="M2515" s="268"/>
      <c r="N2515" s="267"/>
      <c r="O2515" s="268"/>
      <c r="P2515" s="267"/>
      <c r="Q2515" s="268"/>
      <c r="R2515" s="267"/>
      <c r="S2515" s="268"/>
      <c r="T2515" s="267"/>
      <c r="U2515" s="220"/>
      <c r="V2515" s="220"/>
      <c r="W2515" s="268"/>
      <c r="X2515" s="267"/>
      <c r="Y2515" s="220"/>
      <c r="Z2515" s="220"/>
      <c r="AA2515" s="268"/>
      <c r="AB2515" s="267"/>
      <c r="AC2515" s="220"/>
      <c r="AD2515" s="220"/>
    </row>
    <row r="2516" spans="1:37" ht="15" customHeight="1">
      <c r="A2516" s="71"/>
      <c r="B2516" s="40"/>
      <c r="C2516" s="80" t="s">
        <v>150</v>
      </c>
      <c r="D2516" s="320"/>
      <c r="E2516" s="266"/>
      <c r="F2516" s="266"/>
      <c r="G2516" s="266"/>
      <c r="H2516" s="266"/>
      <c r="I2516" s="266"/>
      <c r="J2516" s="266"/>
      <c r="K2516" s="266"/>
      <c r="L2516" s="267"/>
      <c r="M2516" s="268"/>
      <c r="N2516" s="267"/>
      <c r="O2516" s="268"/>
      <c r="P2516" s="267"/>
      <c r="Q2516" s="268"/>
      <c r="R2516" s="267"/>
      <c r="S2516" s="268"/>
      <c r="T2516" s="267"/>
      <c r="U2516" s="220"/>
      <c r="V2516" s="220"/>
      <c r="W2516" s="268"/>
      <c r="X2516" s="267"/>
      <c r="Y2516" s="220"/>
      <c r="Z2516" s="220"/>
      <c r="AA2516" s="268"/>
      <c r="AB2516" s="267"/>
      <c r="AC2516" s="220"/>
      <c r="AD2516" s="220"/>
    </row>
    <row r="2517" spans="1:37" ht="15" customHeight="1">
      <c r="A2517" s="83"/>
      <c r="B2517" s="15"/>
      <c r="C2517" s="80" t="s">
        <v>151</v>
      </c>
      <c r="D2517" s="320"/>
      <c r="E2517" s="266"/>
      <c r="F2517" s="266"/>
      <c r="G2517" s="266"/>
      <c r="H2517" s="266"/>
      <c r="I2517" s="266"/>
      <c r="J2517" s="266"/>
      <c r="K2517" s="266"/>
      <c r="L2517" s="267"/>
      <c r="M2517" s="268"/>
      <c r="N2517" s="267"/>
      <c r="O2517" s="268"/>
      <c r="P2517" s="267"/>
      <c r="Q2517" s="268"/>
      <c r="R2517" s="267"/>
      <c r="S2517" s="268"/>
      <c r="T2517" s="267"/>
      <c r="U2517" s="220"/>
      <c r="V2517" s="220"/>
      <c r="W2517" s="268"/>
      <c r="X2517" s="267"/>
      <c r="Y2517" s="220"/>
      <c r="Z2517" s="220"/>
      <c r="AA2517" s="268"/>
      <c r="AB2517" s="267"/>
      <c r="AC2517" s="220"/>
      <c r="AD2517" s="220"/>
    </row>
    <row r="2518" spans="1:37" ht="15" customHeight="1">
      <c r="A2518" s="83"/>
      <c r="B2518" s="15"/>
      <c r="C2518" s="80" t="s">
        <v>152</v>
      </c>
      <c r="D2518" s="320"/>
      <c r="E2518" s="266"/>
      <c r="F2518" s="266"/>
      <c r="G2518" s="266"/>
      <c r="H2518" s="266"/>
      <c r="I2518" s="266"/>
      <c r="J2518" s="266"/>
      <c r="K2518" s="266"/>
      <c r="L2518" s="267"/>
      <c r="M2518" s="268"/>
      <c r="N2518" s="267"/>
      <c r="O2518" s="268"/>
      <c r="P2518" s="267"/>
      <c r="Q2518" s="268"/>
      <c r="R2518" s="267"/>
      <c r="S2518" s="268"/>
      <c r="T2518" s="267"/>
      <c r="U2518" s="220"/>
      <c r="V2518" s="220"/>
      <c r="W2518" s="268"/>
      <c r="X2518" s="267"/>
      <c r="Y2518" s="220"/>
      <c r="Z2518" s="220"/>
      <c r="AA2518" s="268"/>
      <c r="AB2518" s="267"/>
      <c r="AC2518" s="220"/>
      <c r="AD2518" s="220"/>
    </row>
    <row r="2519" spans="1:37" ht="15" customHeight="1">
      <c r="A2519" s="83"/>
      <c r="B2519" s="15"/>
      <c r="C2519" s="80" t="s">
        <v>153</v>
      </c>
      <c r="D2519" s="320"/>
      <c r="E2519" s="266"/>
      <c r="F2519" s="266"/>
      <c r="G2519" s="266"/>
      <c r="H2519" s="266"/>
      <c r="I2519" s="266"/>
      <c r="J2519" s="266"/>
      <c r="K2519" s="266"/>
      <c r="L2519" s="267"/>
      <c r="M2519" s="268"/>
      <c r="N2519" s="267"/>
      <c r="O2519" s="268"/>
      <c r="P2519" s="267"/>
      <c r="Q2519" s="268"/>
      <c r="R2519" s="267"/>
      <c r="S2519" s="268"/>
      <c r="T2519" s="267"/>
      <c r="U2519" s="220"/>
      <c r="V2519" s="220"/>
      <c r="W2519" s="268"/>
      <c r="X2519" s="267"/>
      <c r="Y2519" s="220"/>
      <c r="Z2519" s="220"/>
      <c r="AA2519" s="268"/>
      <c r="AB2519" s="267"/>
      <c r="AC2519" s="220"/>
      <c r="AD2519" s="220"/>
    </row>
    <row r="2520" spans="1:37" ht="15" customHeight="1">
      <c r="A2520" s="83"/>
      <c r="B2520" s="15"/>
      <c r="C2520" s="80" t="s">
        <v>154</v>
      </c>
      <c r="D2520" s="320"/>
      <c r="E2520" s="266"/>
      <c r="F2520" s="266"/>
      <c r="G2520" s="266"/>
      <c r="H2520" s="266"/>
      <c r="I2520" s="266"/>
      <c r="J2520" s="266"/>
      <c r="K2520" s="266"/>
      <c r="L2520" s="267"/>
      <c r="M2520" s="268"/>
      <c r="N2520" s="267"/>
      <c r="O2520" s="268"/>
      <c r="P2520" s="267"/>
      <c r="Q2520" s="268"/>
      <c r="R2520" s="267"/>
      <c r="S2520" s="268"/>
      <c r="T2520" s="267"/>
      <c r="U2520" s="220"/>
      <c r="V2520" s="220"/>
      <c r="W2520" s="268"/>
      <c r="X2520" s="267"/>
      <c r="Y2520" s="220"/>
      <c r="Z2520" s="220"/>
      <c r="AA2520" s="268"/>
      <c r="AB2520" s="267"/>
      <c r="AC2520" s="220"/>
      <c r="AD2520" s="220"/>
    </row>
    <row r="2521" spans="1:37" ht="15" customHeight="1">
      <c r="A2521" s="83"/>
      <c r="B2521" s="15"/>
      <c r="C2521" s="80" t="s">
        <v>155</v>
      </c>
      <c r="D2521" s="320"/>
      <c r="E2521" s="266"/>
      <c r="F2521" s="266"/>
      <c r="G2521" s="266"/>
      <c r="H2521" s="266"/>
      <c r="I2521" s="266"/>
      <c r="J2521" s="266"/>
      <c r="K2521" s="266"/>
      <c r="L2521" s="267"/>
      <c r="M2521" s="268"/>
      <c r="N2521" s="267"/>
      <c r="O2521" s="268"/>
      <c r="P2521" s="267"/>
      <c r="Q2521" s="268"/>
      <c r="R2521" s="267"/>
      <c r="S2521" s="268"/>
      <c r="T2521" s="267"/>
      <c r="U2521" s="220"/>
      <c r="V2521" s="220"/>
      <c r="W2521" s="268"/>
      <c r="X2521" s="267"/>
      <c r="Y2521" s="220"/>
      <c r="Z2521" s="220"/>
      <c r="AA2521" s="268"/>
      <c r="AB2521" s="267"/>
      <c r="AC2521" s="220"/>
      <c r="AD2521" s="220"/>
    </row>
    <row r="2522" spans="1:37" ht="15" customHeight="1">
      <c r="A2522" s="83"/>
      <c r="B2522" s="15"/>
      <c r="C2522" s="15"/>
      <c r="D2522" s="15"/>
      <c r="E2522" s="15"/>
      <c r="F2522" s="15"/>
      <c r="G2522" s="15"/>
      <c r="H2522" s="15"/>
      <c r="I2522" s="15"/>
      <c r="J2522" s="15"/>
      <c r="K2522" s="15"/>
      <c r="L2522" s="81" t="s">
        <v>211</v>
      </c>
      <c r="M2522" s="268">
        <f>IF(AND(SUM(M2497:M2521)=0,COUNTIF(M2497:M2521,"NS")&gt;0),"NS",IF(AND(SUM(M2497:M2521)=0, COUNTIF(M2497:M2521,"NA")&gt;0),"NA",SUM(M2497:M2521)))</f>
        <v>0</v>
      </c>
      <c r="N2522" s="267"/>
      <c r="O2522" s="268">
        <f>IF(AND(SUM(O2497:O2521)=0,COUNTIF(O2497:O2521,"NS")&gt;0),"NS",IF(AND(SUM(O2497:O2521)=0, COUNTIF(O2497:O2521,"NA")&gt;0),"NA",SUM(O2497:O2521)))</f>
        <v>0</v>
      </c>
      <c r="P2522" s="267"/>
      <c r="Q2522" s="268">
        <f>IF(AND(SUM(Q2497:Q2521)=0,COUNTIF(Q2497:Q2521,"NS")&gt;0),"NS",IF(AND(SUM(Q2497:Q2521)=0, COUNTIF(Q2497:Q2521,"NA")&gt;0),"NA",SUM(Q2497:Q2521)))</f>
        <v>0</v>
      </c>
      <c r="R2522" s="267"/>
      <c r="S2522" s="268">
        <f>IF(AND(SUM(S2497:S2521)=0,COUNTIF(S2497:S2521,"NS")&gt;0),"NS",IF(AND(SUM(S2497:S2521)=0, COUNTIF(S2497:S2521,"NA")&gt;0),"NA",SUM(S2497:S2521)))</f>
        <v>0</v>
      </c>
      <c r="T2522" s="267"/>
      <c r="U2522" s="220">
        <f>IF(AND(SUM(U2497:U2521)=0,COUNTIF(U2497:U2521,"NS")&gt;0),"NS",IF(AND(SUM(U2497:U2521)=0, COUNTIF(U2497:U2521,"NA")&gt;0),"NA",SUM(U2497:U2521)))</f>
        <v>0</v>
      </c>
      <c r="V2522" s="220">
        <f>IF(AND(SUM(V2497:V2521)=0,COUNTIF(V2497:V2521,"NS")&gt;0),"NS",IF(AND(SUM(V2497:V2521)=0, COUNTIF(V2497:V2521,"NA")&gt;0),"NA",SUM(V2497:V2521)))</f>
        <v>0</v>
      </c>
      <c r="W2522" s="268">
        <f>IF(AND(SUM(W2497:W2521)=0,COUNTIF(W2497:W2521,"NS")&gt;0),"NS",IF(AND(SUM(W2497:W2521)=0, COUNTIF(W2497:W2521,"NA")&gt;0),"NA",SUM(W2497:W2521)))</f>
        <v>0</v>
      </c>
      <c r="X2522" s="267"/>
      <c r="Y2522" s="220">
        <f>IF(AND(SUM(Y2497:Y2521)=0,COUNTIF(Y2497:Y2521,"NS")&gt;0),"NS",IF(AND(SUM(Y2497:Y2521)=0, COUNTIF(Y2497:Y2521,"NA")&gt;0),"NA",SUM(Y2497:Y2521)))</f>
        <v>0</v>
      </c>
      <c r="Z2522" s="220">
        <f>IF(AND(SUM(Z2497:Z2521)=0,COUNTIF(Z2497:Z2521,"NS")&gt;0),"NS",IF(AND(SUM(Z2497:Z2521)=0, COUNTIF(Z2497:Z2521,"NA")&gt;0),"NA",SUM(Z2497:Z2521)))</f>
        <v>0</v>
      </c>
      <c r="AA2522" s="268">
        <f>IF(AND(SUM(AA2497:AA2521)=0,COUNTIF(AA2497:AA2521,"NS")&gt;0),"NS",IF(AND(SUM(AA2497:AA2521)=0, COUNTIF(AA2497:AA2521,"NA")&gt;0),"NA",SUM(AA2497:AA2521)))</f>
        <v>0</v>
      </c>
      <c r="AB2522" s="267"/>
      <c r="AC2522" s="220">
        <f>IF(AND(SUM(AC2497:AC2521)=0,COUNTIF(AC2497:AC2521,"NS")&gt;0),"NS",IF(AND(SUM(AC2497:AC2521)=0, COUNTIF(AC2497:AC2521,"NA")&gt;0),"NA",SUM(AC2497:AC2521)))</f>
        <v>0</v>
      </c>
      <c r="AD2522" s="220">
        <f>IF(AND(SUM(AD2497:AD2521)=0,COUNTIF(AD2497:AD2521,"NS")&gt;0),"NS",IF(AND(SUM(AD2497:AD2521)=0, COUNTIF(AD2497:AD2521,"NA")&gt;0),"NA",SUM(AD2497:AD2521)))</f>
        <v>0</v>
      </c>
    </row>
    <row r="2523" spans="1:37" ht="15" customHeight="1">
      <c r="A2523" s="83"/>
      <c r="B2523" s="15"/>
      <c r="C2523" s="15"/>
      <c r="D2523" s="15"/>
      <c r="E2523" s="15"/>
      <c r="F2523" s="15"/>
      <c r="G2523" s="15"/>
      <c r="H2523" s="15"/>
      <c r="I2523" s="15"/>
      <c r="J2523" s="15"/>
      <c r="K2523" s="15"/>
      <c r="L2523" s="81"/>
      <c r="M2523" s="223"/>
      <c r="N2523" s="223"/>
      <c r="O2523" s="216"/>
      <c r="P2523" s="216"/>
      <c r="Q2523" s="216"/>
      <c r="R2523" s="216"/>
      <c r="S2523" s="223"/>
      <c r="T2523" s="223"/>
      <c r="U2523" s="216"/>
      <c r="V2523" s="216"/>
      <c r="W2523" s="223"/>
      <c r="X2523" s="223"/>
      <c r="Y2523" s="216"/>
      <c r="Z2523" s="216"/>
      <c r="AA2523" s="223"/>
      <c r="AB2523" s="223"/>
      <c r="AC2523" s="216"/>
      <c r="AD2523" s="216"/>
      <c r="AF2523">
        <f>IF(SUM(AF2497:AF2522,AP2497:AP2522,AZ2497:AZ2522,BJ2497:BJ2522,BT2497:BT2522,CD2497:CD2522)&gt;0,1,0)</f>
        <v>0</v>
      </c>
      <c r="AG2523">
        <f>IF(SUM(AG2497:AG2522,AQ2497:AQ2522,BA2497:BA2522,BK2497:BK2522,BU2497:BU2522,CE2497:CE2522)&gt;0,2,0)</f>
        <v>0</v>
      </c>
      <c r="AH2523">
        <f>IF(SUM(AH2497:AH2522,AR2497:AR2522,BB2497:BB2522,BL2497:BL2522,BV2497:BV2522,CF2497:CF2522)&gt;0,4,0)</f>
        <v>0</v>
      </c>
      <c r="AI2523">
        <f>IF(SUM(AI2497:AI2522,AS2497:AS2522,BC2497:BC2522,BM2497:BM2522,BW2497:BW2522,CG2497:CG2522)&gt;0,4,0)</f>
        <v>0</v>
      </c>
      <c r="AJ2523">
        <f>IF(SUM(AJ2497:AJ2522,AT2497:AT2522,BD2497:BD2522,BN2497:BN2522,BX2497:BX2522,CH2497:CH2522)&gt;0,5,0)</f>
        <v>0</v>
      </c>
      <c r="AK2523">
        <f>IF(SUM(AK2497:AK2522,AU2497:AU2522,BE2497:BE2522,BO2497:BO2522,BY2497:BY2522,CI2497:CI2522)&gt;0,6,0)</f>
        <v>0</v>
      </c>
    </row>
    <row r="2524" spans="1:37" ht="24" customHeight="1">
      <c r="A2524" s="83"/>
      <c r="B2524" s="15"/>
      <c r="C2524" s="321" t="s">
        <v>187</v>
      </c>
      <c r="D2524" s="256"/>
      <c r="E2524" s="256"/>
      <c r="F2524" s="256"/>
      <c r="G2524" s="256"/>
      <c r="H2524" s="256"/>
      <c r="I2524" s="256"/>
      <c r="J2524" s="256"/>
      <c r="K2524" s="256"/>
      <c r="L2524" s="256"/>
      <c r="M2524" s="256"/>
      <c r="N2524" s="256"/>
      <c r="O2524" s="256"/>
      <c r="P2524" s="256"/>
      <c r="Q2524" s="256"/>
      <c r="R2524" s="256"/>
      <c r="S2524" s="256"/>
      <c r="T2524" s="256"/>
      <c r="U2524" s="256"/>
      <c r="V2524" s="256"/>
      <c r="W2524" s="256"/>
      <c r="X2524" s="256"/>
      <c r="Y2524" s="256"/>
      <c r="Z2524" s="256"/>
      <c r="AA2524" s="256"/>
      <c r="AB2524" s="256"/>
      <c r="AC2524" s="256"/>
      <c r="AD2524" s="256"/>
      <c r="AH2524">
        <f>SUM(AF2523:AH2523)</f>
        <v>0</v>
      </c>
      <c r="AK2524">
        <f>SUM(AI2523:AK2523)</f>
        <v>0</v>
      </c>
    </row>
    <row r="2525" spans="1:37" ht="60" customHeight="1">
      <c r="A2525" s="83"/>
      <c r="B2525" s="15"/>
      <c r="C2525" s="322"/>
      <c r="D2525" s="323"/>
      <c r="E2525" s="323"/>
      <c r="F2525" s="323"/>
      <c r="G2525" s="323"/>
      <c r="H2525" s="323"/>
      <c r="I2525" s="323"/>
      <c r="J2525" s="323"/>
      <c r="K2525" s="323"/>
      <c r="L2525" s="323"/>
      <c r="M2525" s="323"/>
      <c r="N2525" s="323"/>
      <c r="O2525" s="323"/>
      <c r="P2525" s="323"/>
      <c r="Q2525" s="323"/>
      <c r="R2525" s="323"/>
      <c r="S2525" s="323"/>
      <c r="T2525" s="323"/>
      <c r="U2525" s="323"/>
      <c r="V2525" s="323"/>
      <c r="W2525" s="323"/>
      <c r="X2525" s="323"/>
      <c r="Y2525" s="323"/>
      <c r="Z2525" s="323"/>
      <c r="AA2525" s="323"/>
      <c r="AB2525" s="323"/>
      <c r="AC2525" s="323"/>
      <c r="AD2525" s="324"/>
      <c r="AH2525" t="e">
        <f ca="1">CAMBIAR(AH2524,0,"",1,"El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25" t="e">
        <f ca="1">CAMBIAR(AK2524,0,"",4,"Hay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26" spans="1:37" ht="15" customHeight="1">
      <c r="A2526" s="71"/>
      <c r="B2526" s="40"/>
      <c r="C2526" s="246" t="e">
        <f ca="1">AH2525</f>
        <v>#NAME?</v>
      </c>
      <c r="D2526" s="40"/>
      <c r="E2526" s="40"/>
      <c r="F2526" s="40"/>
      <c r="G2526" s="40"/>
      <c r="H2526" s="40"/>
      <c r="I2526" s="40"/>
      <c r="J2526" s="40"/>
      <c r="K2526" s="40"/>
      <c r="L2526" s="40"/>
      <c r="M2526" s="40"/>
      <c r="N2526" s="40"/>
      <c r="O2526" s="40"/>
      <c r="P2526" s="40"/>
      <c r="Q2526" s="40"/>
      <c r="R2526" s="40"/>
      <c r="S2526" s="40"/>
      <c r="T2526" s="40"/>
      <c r="U2526" s="40"/>
      <c r="V2526" s="40"/>
      <c r="W2526" s="40"/>
      <c r="X2526" s="40"/>
      <c r="Y2526" s="40"/>
      <c r="Z2526" s="40"/>
      <c r="AA2526" s="40"/>
      <c r="AB2526" s="40"/>
      <c r="AC2526" s="40"/>
      <c r="AD2526" s="40"/>
    </row>
    <row r="2527" spans="1:37" ht="15" customHeight="1">
      <c r="A2527" s="71"/>
      <c r="B2527" s="40"/>
      <c r="C2527" s="248" t="e">
        <f ca="1">AK2525</f>
        <v>#NAME?</v>
      </c>
      <c r="D2527" s="17"/>
      <c r="E2527" s="17"/>
      <c r="F2527" s="17"/>
      <c r="G2527" s="17"/>
      <c r="H2527" s="17"/>
      <c r="I2527" s="17"/>
      <c r="J2527" s="17"/>
      <c r="K2527" s="17"/>
      <c r="L2527" s="17"/>
      <c r="M2527" s="17"/>
      <c r="N2527" s="17"/>
      <c r="O2527" s="17"/>
      <c r="P2527" s="17"/>
      <c r="Q2527" s="17"/>
      <c r="R2527" s="96"/>
      <c r="S2527" s="227"/>
      <c r="T2527" s="227"/>
      <c r="U2527" s="227"/>
      <c r="V2527" s="227"/>
      <c r="W2527" s="227"/>
      <c r="X2527" s="227"/>
      <c r="Y2527" s="227"/>
      <c r="Z2527" s="227"/>
      <c r="AA2527" s="227"/>
      <c r="AB2527" s="227"/>
      <c r="AC2527" s="227"/>
      <c r="AD2527" s="227"/>
    </row>
    <row r="2528" spans="1:37" ht="15" customHeight="1">
      <c r="A2528" s="71"/>
      <c r="B2528" s="40"/>
      <c r="C2528" s="99"/>
      <c r="D2528" s="17"/>
      <c r="E2528" s="17"/>
      <c r="F2528" s="17"/>
      <c r="G2528" s="17"/>
      <c r="H2528" s="17"/>
      <c r="I2528" s="17"/>
      <c r="J2528" s="17"/>
      <c r="K2528" s="17"/>
      <c r="L2528" s="17"/>
      <c r="M2528" s="17"/>
      <c r="N2528" s="17"/>
      <c r="O2528" s="17"/>
      <c r="P2528" s="17"/>
      <c r="Q2528" s="17"/>
      <c r="R2528" s="96"/>
      <c r="S2528" s="227"/>
      <c r="T2528" s="227"/>
      <c r="U2528" s="227"/>
      <c r="V2528" s="227"/>
      <c r="W2528" s="227"/>
      <c r="X2528" s="227"/>
      <c r="Y2528" s="227"/>
      <c r="Z2528" s="227"/>
      <c r="AA2528" s="227"/>
      <c r="AB2528" s="227"/>
      <c r="AC2528" s="227"/>
      <c r="AD2528" s="227"/>
    </row>
    <row r="2529" spans="1:88" ht="15" customHeight="1">
      <c r="A2529" s="71"/>
      <c r="B2529" s="40"/>
      <c r="C2529" s="40"/>
      <c r="D2529" s="40"/>
      <c r="E2529" s="40"/>
      <c r="F2529" s="40"/>
      <c r="G2529" s="40"/>
      <c r="H2529" s="40"/>
      <c r="I2529" s="40"/>
      <c r="J2529" s="40"/>
      <c r="K2529" s="40"/>
      <c r="L2529" s="40"/>
      <c r="M2529" s="40"/>
      <c r="N2529" s="40"/>
      <c r="O2529" s="40"/>
      <c r="P2529" s="40"/>
      <c r="Q2529" s="40"/>
      <c r="R2529" s="40"/>
      <c r="S2529" s="40"/>
      <c r="T2529" s="40"/>
      <c r="U2529" s="40"/>
      <c r="V2529" s="40"/>
      <c r="W2529" s="40"/>
      <c r="X2529" s="40"/>
      <c r="Y2529" s="40"/>
      <c r="Z2529" s="40"/>
      <c r="AA2529" s="40"/>
      <c r="AB2529" s="40"/>
      <c r="AC2529" s="40"/>
      <c r="AD2529" s="40"/>
    </row>
    <row r="2530" spans="1:88" ht="15" customHeight="1">
      <c r="A2530" s="71"/>
      <c r="B2530" s="40"/>
      <c r="C2530" s="40"/>
      <c r="D2530" s="40"/>
      <c r="E2530" s="40"/>
      <c r="F2530" s="40"/>
      <c r="G2530" s="40"/>
      <c r="H2530" s="40"/>
      <c r="I2530" s="40"/>
      <c r="J2530" s="40"/>
      <c r="K2530" s="40"/>
      <c r="L2530" s="40"/>
      <c r="M2530" s="40"/>
      <c r="N2530" s="40"/>
      <c r="O2530" s="40"/>
      <c r="P2530" s="40"/>
      <c r="Q2530" s="40"/>
      <c r="R2530" s="40"/>
      <c r="S2530" s="40"/>
      <c r="T2530" s="40"/>
      <c r="U2530" s="40"/>
      <c r="V2530" s="40"/>
      <c r="W2530" s="40"/>
      <c r="X2530" s="40"/>
      <c r="Y2530" s="40"/>
      <c r="Z2530" s="40"/>
      <c r="AA2530" s="40"/>
      <c r="AB2530" s="40"/>
      <c r="AC2530" s="40"/>
      <c r="AD2530" s="40"/>
    </row>
    <row r="2531" spans="1:88" ht="15" customHeight="1">
      <c r="A2531" s="71"/>
      <c r="B2531" s="40"/>
      <c r="C2531" s="40"/>
      <c r="D2531" s="40"/>
      <c r="E2531" s="40"/>
      <c r="F2531" s="40"/>
      <c r="G2531" s="40"/>
      <c r="H2531" s="40"/>
      <c r="I2531" s="40"/>
      <c r="J2531" s="40"/>
      <c r="K2531" s="40"/>
      <c r="L2531" s="40"/>
      <c r="M2531" s="40"/>
      <c r="N2531" s="40"/>
      <c r="O2531" s="40"/>
      <c r="P2531" s="40"/>
      <c r="Q2531" s="40"/>
      <c r="R2531" s="40"/>
      <c r="S2531" s="40"/>
      <c r="T2531" s="40"/>
      <c r="U2531" s="40"/>
      <c r="V2531" s="40"/>
      <c r="W2531" s="40"/>
      <c r="X2531" s="40"/>
      <c r="Y2531" s="40"/>
      <c r="Z2531" s="40"/>
      <c r="AA2531" s="40"/>
      <c r="AB2531" s="40"/>
      <c r="AC2531" s="40"/>
      <c r="AD2531" s="40"/>
    </row>
    <row r="2532" spans="1:88" ht="36" customHeight="1">
      <c r="A2532" s="72" t="s">
        <v>944</v>
      </c>
      <c r="B2532" s="326" t="s">
        <v>945</v>
      </c>
      <c r="C2532" s="256"/>
      <c r="D2532" s="256"/>
      <c r="E2532" s="256"/>
      <c r="F2532" s="256"/>
      <c r="G2532" s="256"/>
      <c r="H2532" s="256"/>
      <c r="I2532" s="256"/>
      <c r="J2532" s="256"/>
      <c r="K2532" s="256"/>
      <c r="L2532" s="256"/>
      <c r="M2532" s="256"/>
      <c r="N2532" s="256"/>
      <c r="O2532" s="256"/>
      <c r="P2532" s="256"/>
      <c r="Q2532" s="256"/>
      <c r="R2532" s="256"/>
      <c r="S2532" s="256"/>
      <c r="T2532" s="256"/>
      <c r="U2532" s="256"/>
      <c r="V2532" s="256"/>
      <c r="W2532" s="256"/>
      <c r="X2532" s="256"/>
      <c r="Y2532" s="256"/>
      <c r="Z2532" s="256"/>
      <c r="AA2532" s="256"/>
      <c r="AB2532" s="256"/>
      <c r="AC2532" s="256"/>
      <c r="AD2532" s="256"/>
    </row>
    <row r="2533" spans="1:88" ht="15" customHeight="1">
      <c r="A2533" s="83"/>
      <c r="B2533" s="15"/>
      <c r="C2533" s="15"/>
      <c r="D2533" s="15"/>
      <c r="E2533" s="15"/>
      <c r="F2533" s="15"/>
      <c r="G2533" s="15"/>
      <c r="H2533" s="15"/>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row>
    <row r="2534" spans="1:88" ht="24" customHeight="1">
      <c r="A2534" s="83"/>
      <c r="B2534" s="15"/>
      <c r="C2534" s="265" t="s">
        <v>185</v>
      </c>
      <c r="D2534" s="278"/>
      <c r="E2534" s="278"/>
      <c r="F2534" s="278"/>
      <c r="G2534" s="278"/>
      <c r="H2534" s="278"/>
      <c r="I2534" s="278"/>
      <c r="J2534" s="278"/>
      <c r="K2534" s="278"/>
      <c r="L2534" s="279"/>
      <c r="M2534" s="265" t="s">
        <v>946</v>
      </c>
      <c r="N2534" s="266"/>
      <c r="O2534" s="266"/>
      <c r="P2534" s="266"/>
      <c r="Q2534" s="266"/>
      <c r="R2534" s="266"/>
      <c r="S2534" s="266"/>
      <c r="T2534" s="266"/>
      <c r="U2534" s="266"/>
      <c r="V2534" s="266"/>
      <c r="W2534" s="266"/>
      <c r="X2534" s="266"/>
      <c r="Y2534" s="266"/>
      <c r="Z2534" s="266"/>
      <c r="AA2534" s="266"/>
      <c r="AB2534" s="266"/>
      <c r="AC2534" s="266"/>
      <c r="AD2534" s="267"/>
    </row>
    <row r="2535" spans="1:88" ht="36" customHeight="1">
      <c r="A2535" s="83"/>
      <c r="B2535" s="15"/>
      <c r="C2535" s="280"/>
      <c r="D2535" s="256"/>
      <c r="E2535" s="256"/>
      <c r="F2535" s="256"/>
      <c r="G2535" s="256"/>
      <c r="H2535" s="256"/>
      <c r="I2535" s="256"/>
      <c r="J2535" s="256"/>
      <c r="K2535" s="256"/>
      <c r="L2535" s="281"/>
      <c r="M2535" s="265" t="s">
        <v>201</v>
      </c>
      <c r="N2535" s="279"/>
      <c r="O2535" s="331" t="s">
        <v>202</v>
      </c>
      <c r="P2535" s="279"/>
      <c r="Q2535" s="331" t="s">
        <v>203</v>
      </c>
      <c r="R2535" s="279"/>
      <c r="S2535" s="268" t="s">
        <v>947</v>
      </c>
      <c r="T2535" s="266"/>
      <c r="U2535" s="266"/>
      <c r="V2535" s="267"/>
      <c r="W2535" s="268" t="s">
        <v>948</v>
      </c>
      <c r="X2535" s="266"/>
      <c r="Y2535" s="266"/>
      <c r="Z2535" s="267"/>
      <c r="AA2535" s="268" t="s">
        <v>262</v>
      </c>
      <c r="AB2535" s="266"/>
      <c r="AC2535" s="266"/>
      <c r="AD2535" s="267"/>
    </row>
    <row r="2536" spans="1:88" ht="48" customHeight="1">
      <c r="A2536" s="83"/>
      <c r="B2536" s="15"/>
      <c r="C2536" s="282"/>
      <c r="D2536" s="272"/>
      <c r="E2536" s="272"/>
      <c r="F2536" s="272"/>
      <c r="G2536" s="272"/>
      <c r="H2536" s="272"/>
      <c r="I2536" s="272"/>
      <c r="J2536" s="272"/>
      <c r="K2536" s="272"/>
      <c r="L2536" s="283"/>
      <c r="M2536" s="282"/>
      <c r="N2536" s="283"/>
      <c r="O2536" s="282"/>
      <c r="P2536" s="283"/>
      <c r="Q2536" s="282"/>
      <c r="R2536" s="283"/>
      <c r="S2536" s="325" t="s">
        <v>234</v>
      </c>
      <c r="T2536" s="267"/>
      <c r="U2536" s="221" t="s">
        <v>202</v>
      </c>
      <c r="V2536" s="221" t="s">
        <v>203</v>
      </c>
      <c r="W2536" s="325" t="s">
        <v>234</v>
      </c>
      <c r="X2536" s="267"/>
      <c r="Y2536" s="221" t="s">
        <v>202</v>
      </c>
      <c r="Z2536" s="221" t="s">
        <v>203</v>
      </c>
      <c r="AA2536" s="325" t="s">
        <v>234</v>
      </c>
      <c r="AB2536" s="267"/>
      <c r="AC2536" s="221" t="s">
        <v>202</v>
      </c>
      <c r="AD2536" s="221" t="s">
        <v>203</v>
      </c>
      <c r="AF2536" t="s">
        <v>204</v>
      </c>
      <c r="AG2536" t="s">
        <v>205</v>
      </c>
      <c r="AH2536" t="s">
        <v>206</v>
      </c>
      <c r="AI2536" t="s">
        <v>207</v>
      </c>
      <c r="AJ2536" t="s">
        <v>208</v>
      </c>
      <c r="AK2536" t="s">
        <v>209</v>
      </c>
      <c r="AL2536" t="s">
        <v>210</v>
      </c>
      <c r="AP2536" t="s">
        <v>204</v>
      </c>
      <c r="AQ2536" t="s">
        <v>205</v>
      </c>
      <c r="AR2536" t="s">
        <v>206</v>
      </c>
      <c r="AS2536" t="s">
        <v>207</v>
      </c>
      <c r="AT2536" t="s">
        <v>208</v>
      </c>
      <c r="AU2536" t="s">
        <v>209</v>
      </c>
      <c r="AV2536" t="s">
        <v>210</v>
      </c>
      <c r="AZ2536" t="s">
        <v>204</v>
      </c>
      <c r="BA2536" t="s">
        <v>205</v>
      </c>
      <c r="BB2536" t="s">
        <v>206</v>
      </c>
      <c r="BC2536" t="s">
        <v>207</v>
      </c>
      <c r="BD2536" t="s">
        <v>208</v>
      </c>
      <c r="BE2536" t="s">
        <v>209</v>
      </c>
      <c r="BF2536" t="s">
        <v>210</v>
      </c>
      <c r="BJ2536" t="s">
        <v>204</v>
      </c>
      <c r="BK2536" t="s">
        <v>205</v>
      </c>
      <c r="BL2536" t="s">
        <v>206</v>
      </c>
      <c r="BM2536" t="s">
        <v>207</v>
      </c>
      <c r="BN2536" t="s">
        <v>208</v>
      </c>
      <c r="BO2536" t="s">
        <v>209</v>
      </c>
      <c r="BP2536" t="s">
        <v>210</v>
      </c>
      <c r="BT2536" t="s">
        <v>204</v>
      </c>
      <c r="BU2536" t="s">
        <v>205</v>
      </c>
      <c r="BV2536" t="s">
        <v>206</v>
      </c>
      <c r="BW2536" t="s">
        <v>207</v>
      </c>
      <c r="BX2536" t="s">
        <v>208</v>
      </c>
      <c r="BY2536" t="s">
        <v>209</v>
      </c>
      <c r="BZ2536" t="s">
        <v>210</v>
      </c>
      <c r="CD2536" t="s">
        <v>204</v>
      </c>
      <c r="CE2536" t="s">
        <v>205</v>
      </c>
      <c r="CF2536" t="s">
        <v>206</v>
      </c>
      <c r="CG2536" t="s">
        <v>207</v>
      </c>
      <c r="CH2536" t="s">
        <v>208</v>
      </c>
      <c r="CI2536" t="s">
        <v>209</v>
      </c>
      <c r="CJ2536" t="s">
        <v>210</v>
      </c>
    </row>
    <row r="2537" spans="1:88" ht="15" customHeight="1">
      <c r="A2537" s="83"/>
      <c r="B2537" s="15"/>
      <c r="C2537" s="79" t="s">
        <v>131</v>
      </c>
      <c r="D2537" s="382"/>
      <c r="E2537" s="272"/>
      <c r="F2537" s="272"/>
      <c r="G2537" s="272"/>
      <c r="H2537" s="272"/>
      <c r="I2537" s="272"/>
      <c r="J2537" s="272"/>
      <c r="K2537" s="272"/>
      <c r="L2537" s="283"/>
      <c r="M2537" s="268"/>
      <c r="N2537" s="267"/>
      <c r="O2537" s="268"/>
      <c r="P2537" s="267"/>
      <c r="Q2537" s="268"/>
      <c r="R2537" s="267"/>
      <c r="S2537" s="268"/>
      <c r="T2537" s="267"/>
      <c r="U2537" s="220"/>
      <c r="V2537" s="220"/>
      <c r="W2537" s="268"/>
      <c r="X2537" s="267"/>
      <c r="Y2537" s="220"/>
      <c r="Z2537" s="220"/>
      <c r="AA2537" s="268"/>
      <c r="AB2537" s="267"/>
      <c r="AC2537" s="220"/>
      <c r="AD2537" s="220"/>
      <c r="AF2537">
        <f>IF(AND(S2537=0,OR(SUM(U2537:V2537)&gt;0,COUNTIF(S2537:V2537,"NS")&gt;0)),1,0)</f>
        <v>0</v>
      </c>
      <c r="AG2537">
        <f>IF(OR(AND(S2537="NS",SUM(U2537:V2537)&gt;0),AND(S2537="NS",COUNTIF(S2537:V2537,"NS")&lt;2)),1,0)</f>
        <v>0</v>
      </c>
      <c r="AH2537">
        <f>IF(AND(S2537="NA",OR(SUM(U2537:V2537)&gt;0,COUNTIF(S2537:V2537,"NS")&gt;0,COUNTIF(S2537:V2537,"NA")&gt;1)),1,0)</f>
        <v>0</v>
      </c>
      <c r="AI2537">
        <f>IF(AND(COUNTBLANK(S2537)+COUNTBLANK(U2537)+COUNTBLANK(V2537)&gt;0,COUNTBLANK(S2537)+COUNTBLANK(U2537)+COUNTBLANK(V2537)&lt;3,S2537&lt;&gt;"NA"),1,0)</f>
        <v>0</v>
      </c>
      <c r="AJ2537">
        <f>IF(AND(IF(OR(SUM(U2537:V2537)=S2537,S2537="",AND(S2537&gt;0,COUNTIF(S2537:V2537,"NS")=2)),0,1)=1,S2537&lt;&gt;"NS",S2537&lt;&gt;"NA"),1,0)</f>
        <v>0</v>
      </c>
      <c r="AK2537">
        <f>IF(COUNTIF(S2537:V2537,"=*")&lt;&gt;SUM(COUNTIF(S2537:V2537,"NS"),COUNTIF(S2537:V2537,"NA")),1,0)</f>
        <v>0</v>
      </c>
      <c r="AL2537">
        <f>IF(SUM(AF2537:AK2537)&gt;0,1,0)</f>
        <v>0</v>
      </c>
      <c r="AP2537">
        <f>IF(AND(W2537=0,OR(SUM(Y2537:Z2537)&gt;0,COUNTIF(W2537:Z2537,"NS")&gt;0)),1,0)</f>
        <v>0</v>
      </c>
      <c r="AQ2537">
        <f>IF(OR(AND(W2537="NS",SUM(Y2537:Z2537)&gt;0),AND(W2537="NS",COUNTIF(W2537:Z2537,"NS")&lt;2)),1,0)</f>
        <v>0</v>
      </c>
      <c r="AR2537">
        <f>IF(AND(W2537="NA",OR(SUM(Y2537:Z2537)&gt;0,COUNTIF(W2537:Z2537,"NS")&gt;0,COUNTIF(W2537:Z2537,"NA")&gt;1)),1,0)</f>
        <v>0</v>
      </c>
      <c r="AS2537">
        <f>IF(AND(COUNTBLANK(W2537)+COUNTBLANK(Y2537)+COUNTBLANK(Z2537)&gt;0,COUNTBLANK(W2537)+COUNTBLANK(Y2537)+COUNTBLANK(Z2537)&lt;3,W2537&lt;&gt;"NA"),1,0)</f>
        <v>0</v>
      </c>
      <c r="AT2537">
        <f>IF(AND(IF(OR(SUM(Y2537:Z2537)=W2537,W2537="",AND(W2537&gt;0,COUNTIF(W2537:Z2537,"NS")=2)),0,1)=1,W2537&lt;&gt;"NS",W2537&lt;&gt;"NA"),1,0)</f>
        <v>0</v>
      </c>
      <c r="AU2537">
        <f>IF(COUNTIF(W2537:Z2537,"=*")&lt;&gt;SUM(COUNTIF(W2537:Z2537,"NS"),COUNTIF(W2537:Z2537,"NA")),1,0)</f>
        <v>0</v>
      </c>
      <c r="AV2537">
        <f>IF(SUM(AP2537:AU2537)&gt;0,1,0)</f>
        <v>0</v>
      </c>
      <c r="AZ2537">
        <f>IF(AND(AA2537=0,OR(SUM(AC2537:AD2537)&gt;0,COUNTIF(AA2537:AD2537,"NS")&gt;0)),1,0)</f>
        <v>0</v>
      </c>
      <c r="BA2537">
        <f>IF(OR(AND(AA2537="NS",SUM(AC2537:AD2537)&gt;0),AND(AA2537="NS",COUNTIF(AA2537:AD2537,"NS")&lt;2)),1,0)</f>
        <v>0</v>
      </c>
      <c r="BB2537">
        <f>IF(AND(AA2537="NA",OR(SUM(AC2537:AD2537)&gt;0,COUNTIF(AA2537:AD2537,"NS")&gt;0,COUNTIF(AA2537:AD2537,"NA")&gt;1)),1,0)</f>
        <v>0</v>
      </c>
      <c r="BC2537">
        <f>IF(AND(COUNTBLANK(AA2537)+COUNTBLANK(AC2537)+COUNTBLANK(AD2537)&gt;0,COUNTBLANK(AA2537)+COUNTBLANK(AC2537)+COUNTBLANK(AD2537)&lt;3,AA2537&lt;&gt;"NA"),1,0)</f>
        <v>0</v>
      </c>
      <c r="BD2537">
        <f>IF(AND(IF(OR(SUM(AC2537:AD2537)=AA2537,AA2537="",AND(AA2537&gt;0,COUNTIF(AA2537:AD2537,"NS")=2)),0,1)=1,AA2537&lt;&gt;"NS",AA2537&lt;&gt;"NA"),1,0)</f>
        <v>0</v>
      </c>
      <c r="BE2537">
        <f>IF(COUNTIF(AA2537:AD2537,"=*")&lt;&gt;SUM(COUNTIF(AA2537:AD2537,"NS"),COUNTIF(AA2537:AD2537,"NA")),1,0)</f>
        <v>0</v>
      </c>
      <c r="BF2537">
        <f>IF(SUM(AZ2537:BE2537)&gt;0,1,0)</f>
        <v>0</v>
      </c>
      <c r="BJ2537">
        <f>IF(AND(O2537=0,OR(SUM(U2537,Y2537,AC2537)&gt;0,COUNTIF(O2537,"NS")+COUNTIF(U2537,"NS")+COUNTIF(Y2537,"NS")+COUNTIF(AC2537,"NS")&gt;0)),1,0)</f>
        <v>0</v>
      </c>
      <c r="BK2537">
        <f>IF(OR(AND(O2537="NS",SUM(U2537,Y2537,AC2537)&gt;0),AND(O2537="NS",COUNTIF(O2537,"NS")+COUNTIF(U2537,"NS")+COUNTIF(Y2537,"NS")+COUNTIF(AC2537,"NS")&lt;2)),1,0)</f>
        <v>0</v>
      </c>
      <c r="BL2537">
        <f>IF(AND(O2537="NA",OR(SUM(U2537,Y2537,AC2537)&gt;0,COUNTIF(O2537,"NS")+COUNTIF(U2537,"NS")+COUNTIF(Y2537,"NS")+COUNTIF(AC2537,"NS")&gt;0,COUNTIF(O2537,"NA")+COUNTIF(U2537,"NA")+COUNTIF(Y2537,"NA")+COUNTIF(AC2537,"NA")&gt;1)),1,0)</f>
        <v>0</v>
      </c>
      <c r="BM2537">
        <f>IF(AND(COUNTBLANK(O2537)+COUNTBLANK(U2537)+COUNTBLANK(Y2537)+COUNTBLANK(AC2537)&gt;0,COUNTBLANK(O2537)+COUNTBLANK(U2537)+COUNTBLANK(Y2537)+COUNTBLANK(AC2537)&lt;4,O2537&lt;&gt;"NA"),1,0)</f>
        <v>0</v>
      </c>
      <c r="BN2537">
        <f>IF(AND(IF(OR(SUM(U2537,Y2537,AC2537)=O2537,O2537="",AND(O2537&gt;0,COUNTIF(O2537,"NS")+COUNTIF(U2537,"NS")+COUNTIF(Y2537,"NS")+COUNTIF(AC2537,"NS")=3)),0,1)=1,O2537&lt;&gt;"NS",O2537&lt;&gt;"NA"),1,0)</f>
        <v>0</v>
      </c>
      <c r="BO2537">
        <f>IF(COUNTIF(O2537,"=*")+COUNTIF(U2537,"=*")+COUNTIF(Y2537,"=*")+COUNTIF(AC2537,"=*")&lt;&gt;SUM(COUNTIF(O2537,"NS")+COUNTIF(U2537,"NS")+COUNTIF(Y2537,"NS")+COUNTIF(AC2537,"NS"),COUNTIF(O2537,"NA")+COUNTIF(U2537,"NA")+COUNTIF(Y2537,"NA")+COUNTIF(AC2537,"NA")),1,0)</f>
        <v>0</v>
      </c>
      <c r="BP2537">
        <f>IF(SUM(BJ2537:BO2537)&gt;0,1,0)</f>
        <v>0</v>
      </c>
      <c r="BT2537">
        <f>IF(AND(Q2537=0,OR(SUM(V2537,Z2537,AD2537)&gt;0,COUNTIF(Q2537,"NS")+COUNTIF(V2537,"NS")+COUNTIF(Z2537,"NS")+COUNTIF(AD2537,"NS")&gt;0)),1,0)</f>
        <v>0</v>
      </c>
      <c r="BU2537">
        <f>IF(OR(AND(Q2537="NS",SUM(V2537,Z2537,AD2537)&gt;0),AND(Q2537="NS",COUNTIF(Q2537,"NS")+COUNTIF(V2537,"NS")+COUNTIF(Z2537,"NS")+COUNTIF(AD2537,"NS")&lt;2)),1,0)</f>
        <v>0</v>
      </c>
      <c r="BV2537">
        <f>IF(AND(Q2537="NA",OR(SUM(V2537,Z2537,AD2537)&gt;0,COUNTIF(Q2537,"NS")+COUNTIF(V2537,"NS")+COUNTIF(Z2537,"NS")+COUNTIF(AD2537,"NS")&gt;0,COUNTIF(Q2537,"NA")+COUNTIF(V2537,"NA")+COUNTIF(Z2537,"NA")+COUNTIF(AD2537,"NA")&gt;1)),1,0)</f>
        <v>0</v>
      </c>
      <c r="BW2537">
        <f>IF(AND(COUNTBLANK(Q2537)+COUNTBLANK(V2537)+COUNTBLANK(Z2537)+COUNTBLANK(AD2537)&gt;0,COUNTBLANK(Q2537)+COUNTBLANK(V2537)+COUNTBLANK(Z2537)+COUNTBLANK(AD2537)&lt;4,Q2537&lt;&gt;"NA"),1,0)</f>
        <v>0</v>
      </c>
      <c r="BX2537">
        <f>IF(AND(IF(OR(SUM(V2537,Z2537,AD2537)=Q2537,Q2537="",AND(Q2537&gt;0,COUNTIF(Q2537,"NS")+COUNTIF(V2537,"NS")+COUNTIF(Z2537,"NS")+COUNTIF(AD2537,"NS")=3)),0,1)=1,Q2537&lt;&gt;"NS",Q2537&lt;&gt;"NA"),1,0)</f>
        <v>0</v>
      </c>
      <c r="BY2537">
        <f>IF(COUNTIF(Q2537,"=*")+COUNTIF(V2537,"=*")+COUNTIF(Z2537,"=*")+COUNTIF(AD2537,"=*")&lt;&gt;SUM(COUNTIF(Q2537,"NS")+COUNTIF(V2537,"NS")+COUNTIF(Z2537,"NS")+COUNTIF(AD2537,"NS"),COUNTIF(Q2537,"NA")+COUNTIF(V2537,"NA")+COUNTIF(Z2537,"NA")+COUNTIF(AD2537,"NA")),1,0)</f>
        <v>0</v>
      </c>
      <c r="BZ2537">
        <f>IF(SUM(BT2537:BY2537)&gt;0,1,0)</f>
        <v>0</v>
      </c>
      <c r="CD2537">
        <f>IF(AND(M2537=0,OR(SUM(S2537,W2537,AA2537)&gt;0,COUNTIF(M2537,"NS")+COUNTIF(S2537,"NS")+COUNTIF(W2537,"NS")+COUNTIF(AA2537,"NS")&gt;0)),1,0)</f>
        <v>0</v>
      </c>
      <c r="CE2537">
        <f>IF(OR(AND(M2537="NS",SUM(S2537,W2537,AA2537)&gt;0),AND(M2537="NS",COUNTIF(M2537,"NS")+COUNTIF(S2537,"NS")+COUNTIF(W2537,"NS")+COUNTIF(AA2537,"NS")&lt;2)),1,0)</f>
        <v>0</v>
      </c>
      <c r="CF2537">
        <f>IF(AND(M2537="NA",OR(SUM(S2537,W2537,AA2537)&gt;0,COUNTIF(M2537,"NS")+COUNTIF(S2537,"NS")+COUNTIF(W2537,"NS")+COUNTIF(AA2537,"NS")&gt;0,COUNTIF(M2537,"NA")+COUNTIF(S2537,"NA")+COUNTIF(W2537,"NA")+COUNTIF(AA2537,"NA")&gt;1)),1,0)</f>
        <v>0</v>
      </c>
      <c r="CG2537">
        <f>IF(AND(COUNTBLANK(M2537)+COUNTBLANK(S2537)+COUNTBLANK(W2537)+COUNTBLANK(AA2537)&gt;0,COUNTBLANK(M2537)+COUNTBLANK(S2537)+COUNTBLANK(W2537)+COUNTBLANK(AA2537)&lt;4,M2537&lt;&gt;"NA"),1,0)</f>
        <v>0</v>
      </c>
      <c r="CH2537">
        <f>IF(AND(IF(OR(SUM(S2537,W2537,AA2537)=M2537,M2537="",AND(M2537&gt;0,COUNTIF(M2537,"NS")+COUNTIF(S2537,"NS")+COUNTIF(W2537,"NS")+COUNTIF(AA2537,"NS")=3)),0,1)=1,M2537&lt;&gt;"NS",M2537&lt;&gt;"NA"),1,0)</f>
        <v>0</v>
      </c>
      <c r="CI2537">
        <f>IF(COUNTIF(M2537,"=*")+COUNTIF(S2537,"=*")+COUNTIF(W2537,"=*")+COUNTIF(AA2537,"=*")&lt;&gt;SUM(COUNTIF(M2537,"NS")+COUNTIF(S2537,"NS")+COUNTIF(W2537,"NS")+COUNTIF(AA2537,"NS"),COUNTIF(M2537,"NA")+COUNTIF(S2537,"NA")+COUNTIF(W2537,"NA")+COUNTIF(AA2537,"NA")),1,0)</f>
        <v>0</v>
      </c>
      <c r="CJ2537">
        <f>IF(SUM(CD2537:CI2537)&gt;0,1,0)</f>
        <v>0</v>
      </c>
    </row>
    <row r="2538" spans="1:88" ht="15" customHeight="1">
      <c r="A2538" s="83"/>
      <c r="B2538" s="15"/>
      <c r="C2538" s="80" t="s">
        <v>132</v>
      </c>
      <c r="D2538" s="320"/>
      <c r="E2538" s="266"/>
      <c r="F2538" s="266"/>
      <c r="G2538" s="266"/>
      <c r="H2538" s="266"/>
      <c r="I2538" s="266"/>
      <c r="J2538" s="266"/>
      <c r="K2538" s="266"/>
      <c r="L2538" s="267"/>
      <c r="M2538" s="268"/>
      <c r="N2538" s="267"/>
      <c r="O2538" s="268"/>
      <c r="P2538" s="267"/>
      <c r="Q2538" s="268"/>
      <c r="R2538" s="267"/>
      <c r="S2538" s="268"/>
      <c r="T2538" s="267"/>
      <c r="U2538" s="220"/>
      <c r="V2538" s="220"/>
      <c r="W2538" s="268"/>
      <c r="X2538" s="267"/>
      <c r="Y2538" s="220"/>
      <c r="Z2538" s="220"/>
      <c r="AA2538" s="268"/>
      <c r="AB2538" s="267"/>
      <c r="AC2538" s="220"/>
      <c r="AD2538" s="220"/>
    </row>
    <row r="2539" spans="1:88" ht="15" customHeight="1">
      <c r="A2539" s="83"/>
      <c r="B2539" s="15"/>
      <c r="C2539" s="80" t="s">
        <v>133</v>
      </c>
      <c r="D2539" s="320"/>
      <c r="E2539" s="266"/>
      <c r="F2539" s="266"/>
      <c r="G2539" s="266"/>
      <c r="H2539" s="266"/>
      <c r="I2539" s="266"/>
      <c r="J2539" s="266"/>
      <c r="K2539" s="266"/>
      <c r="L2539" s="267"/>
      <c r="M2539" s="268"/>
      <c r="N2539" s="267"/>
      <c r="O2539" s="268"/>
      <c r="P2539" s="267"/>
      <c r="Q2539" s="268"/>
      <c r="R2539" s="267"/>
      <c r="S2539" s="268"/>
      <c r="T2539" s="267"/>
      <c r="U2539" s="220"/>
      <c r="V2539" s="220"/>
      <c r="W2539" s="268"/>
      <c r="X2539" s="267"/>
      <c r="Y2539" s="220"/>
      <c r="Z2539" s="220"/>
      <c r="AA2539" s="268"/>
      <c r="AB2539" s="267"/>
      <c r="AC2539" s="220"/>
      <c r="AD2539" s="220"/>
    </row>
    <row r="2540" spans="1:88" ht="15" customHeight="1">
      <c r="A2540" s="83"/>
      <c r="B2540" s="15"/>
      <c r="C2540" s="80" t="s">
        <v>134</v>
      </c>
      <c r="D2540" s="320"/>
      <c r="E2540" s="266"/>
      <c r="F2540" s="266"/>
      <c r="G2540" s="266"/>
      <c r="H2540" s="266"/>
      <c r="I2540" s="266"/>
      <c r="J2540" s="266"/>
      <c r="K2540" s="266"/>
      <c r="L2540" s="267"/>
      <c r="M2540" s="268"/>
      <c r="N2540" s="267"/>
      <c r="O2540" s="268"/>
      <c r="P2540" s="267"/>
      <c r="Q2540" s="268"/>
      <c r="R2540" s="267"/>
      <c r="S2540" s="268"/>
      <c r="T2540" s="267"/>
      <c r="U2540" s="220"/>
      <c r="V2540" s="220"/>
      <c r="W2540" s="268"/>
      <c r="X2540" s="267"/>
      <c r="Y2540" s="220"/>
      <c r="Z2540" s="220"/>
      <c r="AA2540" s="268"/>
      <c r="AB2540" s="267"/>
      <c r="AC2540" s="220"/>
      <c r="AD2540" s="220"/>
    </row>
    <row r="2541" spans="1:88" ht="15" customHeight="1">
      <c r="A2541" s="71"/>
      <c r="B2541" s="40"/>
      <c r="C2541" s="80" t="s">
        <v>135</v>
      </c>
      <c r="D2541" s="320"/>
      <c r="E2541" s="266"/>
      <c r="F2541" s="266"/>
      <c r="G2541" s="266"/>
      <c r="H2541" s="266"/>
      <c r="I2541" s="266"/>
      <c r="J2541" s="266"/>
      <c r="K2541" s="266"/>
      <c r="L2541" s="267"/>
      <c r="M2541" s="268"/>
      <c r="N2541" s="267"/>
      <c r="O2541" s="268"/>
      <c r="P2541" s="267"/>
      <c r="Q2541" s="268"/>
      <c r="R2541" s="267"/>
      <c r="S2541" s="268"/>
      <c r="T2541" s="267"/>
      <c r="U2541" s="220"/>
      <c r="V2541" s="220"/>
      <c r="W2541" s="268"/>
      <c r="X2541" s="267"/>
      <c r="Y2541" s="220"/>
      <c r="Z2541" s="220"/>
      <c r="AA2541" s="268"/>
      <c r="AB2541" s="267"/>
      <c r="AC2541" s="220"/>
      <c r="AD2541" s="220"/>
    </row>
    <row r="2542" spans="1:88" ht="15" customHeight="1">
      <c r="A2542" s="71"/>
      <c r="B2542" s="40"/>
      <c r="C2542" s="80" t="s">
        <v>136</v>
      </c>
      <c r="D2542" s="320"/>
      <c r="E2542" s="266"/>
      <c r="F2542" s="266"/>
      <c r="G2542" s="266"/>
      <c r="H2542" s="266"/>
      <c r="I2542" s="266"/>
      <c r="J2542" s="266"/>
      <c r="K2542" s="266"/>
      <c r="L2542" s="267"/>
      <c r="M2542" s="268"/>
      <c r="N2542" s="267"/>
      <c r="O2542" s="268"/>
      <c r="P2542" s="267"/>
      <c r="Q2542" s="268"/>
      <c r="R2542" s="267"/>
      <c r="S2542" s="268"/>
      <c r="T2542" s="267"/>
      <c r="U2542" s="220"/>
      <c r="V2542" s="220"/>
      <c r="W2542" s="268"/>
      <c r="X2542" s="267"/>
      <c r="Y2542" s="220"/>
      <c r="Z2542" s="220"/>
      <c r="AA2542" s="268"/>
      <c r="AB2542" s="267"/>
      <c r="AC2542" s="220"/>
      <c r="AD2542" s="220"/>
    </row>
    <row r="2543" spans="1:88" ht="15" customHeight="1">
      <c r="A2543" s="71"/>
      <c r="B2543" s="40"/>
      <c r="C2543" s="80" t="s">
        <v>137</v>
      </c>
      <c r="D2543" s="320"/>
      <c r="E2543" s="266"/>
      <c r="F2543" s="266"/>
      <c r="G2543" s="266"/>
      <c r="H2543" s="266"/>
      <c r="I2543" s="266"/>
      <c r="J2543" s="266"/>
      <c r="K2543" s="266"/>
      <c r="L2543" s="267"/>
      <c r="M2543" s="268"/>
      <c r="N2543" s="267"/>
      <c r="O2543" s="268"/>
      <c r="P2543" s="267"/>
      <c r="Q2543" s="268"/>
      <c r="R2543" s="267"/>
      <c r="S2543" s="268"/>
      <c r="T2543" s="267"/>
      <c r="U2543" s="220"/>
      <c r="V2543" s="220"/>
      <c r="W2543" s="268"/>
      <c r="X2543" s="267"/>
      <c r="Y2543" s="220"/>
      <c r="Z2543" s="220"/>
      <c r="AA2543" s="268"/>
      <c r="AB2543" s="267"/>
      <c r="AC2543" s="220"/>
      <c r="AD2543" s="220"/>
    </row>
    <row r="2544" spans="1:88" ht="15" customHeight="1">
      <c r="A2544" s="71"/>
      <c r="B2544" s="40"/>
      <c r="C2544" s="80" t="s">
        <v>138</v>
      </c>
      <c r="D2544" s="320"/>
      <c r="E2544" s="266"/>
      <c r="F2544" s="266"/>
      <c r="G2544" s="266"/>
      <c r="H2544" s="266"/>
      <c r="I2544" s="266"/>
      <c r="J2544" s="266"/>
      <c r="K2544" s="266"/>
      <c r="L2544" s="267"/>
      <c r="M2544" s="268"/>
      <c r="N2544" s="267"/>
      <c r="O2544" s="268"/>
      <c r="P2544" s="267"/>
      <c r="Q2544" s="268"/>
      <c r="R2544" s="267"/>
      <c r="S2544" s="268"/>
      <c r="T2544" s="267"/>
      <c r="U2544" s="220"/>
      <c r="V2544" s="220"/>
      <c r="W2544" s="268"/>
      <c r="X2544" s="267"/>
      <c r="Y2544" s="220"/>
      <c r="Z2544" s="220"/>
      <c r="AA2544" s="268"/>
      <c r="AB2544" s="267"/>
      <c r="AC2544" s="220"/>
      <c r="AD2544" s="220"/>
    </row>
    <row r="2545" spans="1:30" ht="15" customHeight="1">
      <c r="A2545" s="71"/>
      <c r="B2545" s="40"/>
      <c r="C2545" s="80" t="s">
        <v>139</v>
      </c>
      <c r="D2545" s="320"/>
      <c r="E2545" s="266"/>
      <c r="F2545" s="266"/>
      <c r="G2545" s="266"/>
      <c r="H2545" s="266"/>
      <c r="I2545" s="266"/>
      <c r="J2545" s="266"/>
      <c r="K2545" s="266"/>
      <c r="L2545" s="267"/>
      <c r="M2545" s="268"/>
      <c r="N2545" s="267"/>
      <c r="O2545" s="268"/>
      <c r="P2545" s="267"/>
      <c r="Q2545" s="268"/>
      <c r="R2545" s="267"/>
      <c r="S2545" s="268"/>
      <c r="T2545" s="267"/>
      <c r="U2545" s="220"/>
      <c r="V2545" s="220"/>
      <c r="W2545" s="268"/>
      <c r="X2545" s="267"/>
      <c r="Y2545" s="220"/>
      <c r="Z2545" s="220"/>
      <c r="AA2545" s="268"/>
      <c r="AB2545" s="267"/>
      <c r="AC2545" s="220"/>
      <c r="AD2545" s="220"/>
    </row>
    <row r="2546" spans="1:30" ht="15" customHeight="1">
      <c r="A2546" s="71"/>
      <c r="B2546" s="40"/>
      <c r="C2546" s="80" t="s">
        <v>140</v>
      </c>
      <c r="D2546" s="320"/>
      <c r="E2546" s="266"/>
      <c r="F2546" s="266"/>
      <c r="G2546" s="266"/>
      <c r="H2546" s="266"/>
      <c r="I2546" s="266"/>
      <c r="J2546" s="266"/>
      <c r="K2546" s="266"/>
      <c r="L2546" s="267"/>
      <c r="M2546" s="268"/>
      <c r="N2546" s="267"/>
      <c r="O2546" s="268"/>
      <c r="P2546" s="267"/>
      <c r="Q2546" s="268"/>
      <c r="R2546" s="267"/>
      <c r="S2546" s="268"/>
      <c r="T2546" s="267"/>
      <c r="U2546" s="220"/>
      <c r="V2546" s="220"/>
      <c r="W2546" s="268"/>
      <c r="X2546" s="267"/>
      <c r="Y2546" s="220"/>
      <c r="Z2546" s="220"/>
      <c r="AA2546" s="268"/>
      <c r="AB2546" s="267"/>
      <c r="AC2546" s="220"/>
      <c r="AD2546" s="220"/>
    </row>
    <row r="2547" spans="1:30" ht="15" customHeight="1">
      <c r="A2547" s="71"/>
      <c r="B2547" s="40"/>
      <c r="C2547" s="80" t="s">
        <v>141</v>
      </c>
      <c r="D2547" s="320"/>
      <c r="E2547" s="266"/>
      <c r="F2547" s="266"/>
      <c r="G2547" s="266"/>
      <c r="H2547" s="266"/>
      <c r="I2547" s="266"/>
      <c r="J2547" s="266"/>
      <c r="K2547" s="266"/>
      <c r="L2547" s="267"/>
      <c r="M2547" s="268"/>
      <c r="N2547" s="267"/>
      <c r="O2547" s="268"/>
      <c r="P2547" s="267"/>
      <c r="Q2547" s="268"/>
      <c r="R2547" s="267"/>
      <c r="S2547" s="268"/>
      <c r="T2547" s="267"/>
      <c r="U2547" s="220"/>
      <c r="V2547" s="220"/>
      <c r="W2547" s="268"/>
      <c r="X2547" s="267"/>
      <c r="Y2547" s="220"/>
      <c r="Z2547" s="220"/>
      <c r="AA2547" s="268"/>
      <c r="AB2547" s="267"/>
      <c r="AC2547" s="220"/>
      <c r="AD2547" s="220"/>
    </row>
    <row r="2548" spans="1:30" ht="15" customHeight="1">
      <c r="A2548" s="71"/>
      <c r="B2548" s="40"/>
      <c r="C2548" s="80" t="s">
        <v>142</v>
      </c>
      <c r="D2548" s="320"/>
      <c r="E2548" s="266"/>
      <c r="F2548" s="266"/>
      <c r="G2548" s="266"/>
      <c r="H2548" s="266"/>
      <c r="I2548" s="266"/>
      <c r="J2548" s="266"/>
      <c r="K2548" s="266"/>
      <c r="L2548" s="267"/>
      <c r="M2548" s="268"/>
      <c r="N2548" s="267"/>
      <c r="O2548" s="268"/>
      <c r="P2548" s="267"/>
      <c r="Q2548" s="268"/>
      <c r="R2548" s="267"/>
      <c r="S2548" s="268"/>
      <c r="T2548" s="267"/>
      <c r="U2548" s="220"/>
      <c r="V2548" s="220"/>
      <c r="W2548" s="268"/>
      <c r="X2548" s="267"/>
      <c r="Y2548" s="220"/>
      <c r="Z2548" s="220"/>
      <c r="AA2548" s="268"/>
      <c r="AB2548" s="267"/>
      <c r="AC2548" s="220"/>
      <c r="AD2548" s="220"/>
    </row>
    <row r="2549" spans="1:30" ht="15" customHeight="1">
      <c r="A2549" s="71"/>
      <c r="B2549" s="40"/>
      <c r="C2549" s="80" t="s">
        <v>143</v>
      </c>
      <c r="D2549" s="320"/>
      <c r="E2549" s="266"/>
      <c r="F2549" s="266"/>
      <c r="G2549" s="266"/>
      <c r="H2549" s="266"/>
      <c r="I2549" s="266"/>
      <c r="J2549" s="266"/>
      <c r="K2549" s="266"/>
      <c r="L2549" s="267"/>
      <c r="M2549" s="268"/>
      <c r="N2549" s="267"/>
      <c r="O2549" s="268"/>
      <c r="P2549" s="267"/>
      <c r="Q2549" s="268"/>
      <c r="R2549" s="267"/>
      <c r="S2549" s="268"/>
      <c r="T2549" s="267"/>
      <c r="U2549" s="220"/>
      <c r="V2549" s="220"/>
      <c r="W2549" s="268"/>
      <c r="X2549" s="267"/>
      <c r="Y2549" s="220"/>
      <c r="Z2549" s="220"/>
      <c r="AA2549" s="268"/>
      <c r="AB2549" s="267"/>
      <c r="AC2549" s="220"/>
      <c r="AD2549" s="220"/>
    </row>
    <row r="2550" spans="1:30" ht="15" customHeight="1">
      <c r="A2550" s="71"/>
      <c r="B2550" s="40"/>
      <c r="C2550" s="80" t="s">
        <v>144</v>
      </c>
      <c r="D2550" s="320"/>
      <c r="E2550" s="266"/>
      <c r="F2550" s="266"/>
      <c r="G2550" s="266"/>
      <c r="H2550" s="266"/>
      <c r="I2550" s="266"/>
      <c r="J2550" s="266"/>
      <c r="K2550" s="266"/>
      <c r="L2550" s="267"/>
      <c r="M2550" s="268"/>
      <c r="N2550" s="267"/>
      <c r="O2550" s="268"/>
      <c r="P2550" s="267"/>
      <c r="Q2550" s="268"/>
      <c r="R2550" s="267"/>
      <c r="S2550" s="268"/>
      <c r="T2550" s="267"/>
      <c r="U2550" s="220"/>
      <c r="V2550" s="220"/>
      <c r="W2550" s="268"/>
      <c r="X2550" s="267"/>
      <c r="Y2550" s="220"/>
      <c r="Z2550" s="220"/>
      <c r="AA2550" s="268"/>
      <c r="AB2550" s="267"/>
      <c r="AC2550" s="220"/>
      <c r="AD2550" s="220"/>
    </row>
    <row r="2551" spans="1:30" ht="15" customHeight="1">
      <c r="A2551" s="71"/>
      <c r="B2551" s="40"/>
      <c r="C2551" s="80" t="s">
        <v>145</v>
      </c>
      <c r="D2551" s="320"/>
      <c r="E2551" s="266"/>
      <c r="F2551" s="266"/>
      <c r="G2551" s="266"/>
      <c r="H2551" s="266"/>
      <c r="I2551" s="266"/>
      <c r="J2551" s="266"/>
      <c r="K2551" s="266"/>
      <c r="L2551" s="267"/>
      <c r="M2551" s="268"/>
      <c r="N2551" s="267"/>
      <c r="O2551" s="268"/>
      <c r="P2551" s="267"/>
      <c r="Q2551" s="268"/>
      <c r="R2551" s="267"/>
      <c r="S2551" s="268"/>
      <c r="T2551" s="267"/>
      <c r="U2551" s="220"/>
      <c r="V2551" s="220"/>
      <c r="W2551" s="268"/>
      <c r="X2551" s="267"/>
      <c r="Y2551" s="220"/>
      <c r="Z2551" s="220"/>
      <c r="AA2551" s="268"/>
      <c r="AB2551" s="267"/>
      <c r="AC2551" s="220"/>
      <c r="AD2551" s="220"/>
    </row>
    <row r="2552" spans="1:30" ht="15" customHeight="1">
      <c r="A2552" s="71"/>
      <c r="B2552" s="40"/>
      <c r="C2552" s="80" t="s">
        <v>146</v>
      </c>
      <c r="D2552" s="320"/>
      <c r="E2552" s="266"/>
      <c r="F2552" s="266"/>
      <c r="G2552" s="266"/>
      <c r="H2552" s="266"/>
      <c r="I2552" s="266"/>
      <c r="J2552" s="266"/>
      <c r="K2552" s="266"/>
      <c r="L2552" s="267"/>
      <c r="M2552" s="268"/>
      <c r="N2552" s="267"/>
      <c r="O2552" s="268"/>
      <c r="P2552" s="267"/>
      <c r="Q2552" s="268"/>
      <c r="R2552" s="267"/>
      <c r="S2552" s="268"/>
      <c r="T2552" s="267"/>
      <c r="U2552" s="220"/>
      <c r="V2552" s="220"/>
      <c r="W2552" s="268"/>
      <c r="X2552" s="267"/>
      <c r="Y2552" s="220"/>
      <c r="Z2552" s="220"/>
      <c r="AA2552" s="268"/>
      <c r="AB2552" s="267"/>
      <c r="AC2552" s="220"/>
      <c r="AD2552" s="220"/>
    </row>
    <row r="2553" spans="1:30" ht="15" customHeight="1">
      <c r="A2553" s="71"/>
      <c r="B2553" s="40"/>
      <c r="C2553" s="80" t="s">
        <v>147</v>
      </c>
      <c r="D2553" s="320"/>
      <c r="E2553" s="266"/>
      <c r="F2553" s="266"/>
      <c r="G2553" s="266"/>
      <c r="H2553" s="266"/>
      <c r="I2553" s="266"/>
      <c r="J2553" s="266"/>
      <c r="K2553" s="266"/>
      <c r="L2553" s="267"/>
      <c r="M2553" s="268"/>
      <c r="N2553" s="267"/>
      <c r="O2553" s="268"/>
      <c r="P2553" s="267"/>
      <c r="Q2553" s="268"/>
      <c r="R2553" s="267"/>
      <c r="S2553" s="268"/>
      <c r="T2553" s="267"/>
      <c r="U2553" s="220"/>
      <c r="V2553" s="220"/>
      <c r="W2553" s="268"/>
      <c r="X2553" s="267"/>
      <c r="Y2553" s="220"/>
      <c r="Z2553" s="220"/>
      <c r="AA2553" s="268"/>
      <c r="AB2553" s="267"/>
      <c r="AC2553" s="220"/>
      <c r="AD2553" s="220"/>
    </row>
    <row r="2554" spans="1:30" ht="15" customHeight="1">
      <c r="A2554" s="71"/>
      <c r="B2554" s="40"/>
      <c r="C2554" s="80" t="s">
        <v>148</v>
      </c>
      <c r="D2554" s="320"/>
      <c r="E2554" s="266"/>
      <c r="F2554" s="266"/>
      <c r="G2554" s="266"/>
      <c r="H2554" s="266"/>
      <c r="I2554" s="266"/>
      <c r="J2554" s="266"/>
      <c r="K2554" s="266"/>
      <c r="L2554" s="267"/>
      <c r="M2554" s="268"/>
      <c r="N2554" s="267"/>
      <c r="O2554" s="268"/>
      <c r="P2554" s="267"/>
      <c r="Q2554" s="268"/>
      <c r="R2554" s="267"/>
      <c r="S2554" s="268"/>
      <c r="T2554" s="267"/>
      <c r="U2554" s="220"/>
      <c r="V2554" s="220"/>
      <c r="W2554" s="268"/>
      <c r="X2554" s="267"/>
      <c r="Y2554" s="220"/>
      <c r="Z2554" s="220"/>
      <c r="AA2554" s="268"/>
      <c r="AB2554" s="267"/>
      <c r="AC2554" s="220"/>
      <c r="AD2554" s="220"/>
    </row>
    <row r="2555" spans="1:30" ht="15" customHeight="1">
      <c r="A2555" s="71"/>
      <c r="B2555" s="40"/>
      <c r="C2555" s="80" t="s">
        <v>149</v>
      </c>
      <c r="D2555" s="320"/>
      <c r="E2555" s="266"/>
      <c r="F2555" s="266"/>
      <c r="G2555" s="266"/>
      <c r="H2555" s="266"/>
      <c r="I2555" s="266"/>
      <c r="J2555" s="266"/>
      <c r="K2555" s="266"/>
      <c r="L2555" s="267"/>
      <c r="M2555" s="268"/>
      <c r="N2555" s="267"/>
      <c r="O2555" s="268"/>
      <c r="P2555" s="267"/>
      <c r="Q2555" s="268"/>
      <c r="R2555" s="267"/>
      <c r="S2555" s="268"/>
      <c r="T2555" s="267"/>
      <c r="U2555" s="220"/>
      <c r="V2555" s="220"/>
      <c r="W2555" s="268"/>
      <c r="X2555" s="267"/>
      <c r="Y2555" s="220"/>
      <c r="Z2555" s="220"/>
      <c r="AA2555" s="268"/>
      <c r="AB2555" s="267"/>
      <c r="AC2555" s="220"/>
      <c r="AD2555" s="220"/>
    </row>
    <row r="2556" spans="1:30" ht="15" customHeight="1">
      <c r="A2556" s="71"/>
      <c r="B2556" s="40"/>
      <c r="C2556" s="80" t="s">
        <v>150</v>
      </c>
      <c r="D2556" s="320"/>
      <c r="E2556" s="266"/>
      <c r="F2556" s="266"/>
      <c r="G2556" s="266"/>
      <c r="H2556" s="266"/>
      <c r="I2556" s="266"/>
      <c r="J2556" s="266"/>
      <c r="K2556" s="266"/>
      <c r="L2556" s="267"/>
      <c r="M2556" s="268"/>
      <c r="N2556" s="267"/>
      <c r="O2556" s="268"/>
      <c r="P2556" s="267"/>
      <c r="Q2556" s="268"/>
      <c r="R2556" s="267"/>
      <c r="S2556" s="268"/>
      <c r="T2556" s="267"/>
      <c r="U2556" s="220"/>
      <c r="V2556" s="220"/>
      <c r="W2556" s="268"/>
      <c r="X2556" s="267"/>
      <c r="Y2556" s="220"/>
      <c r="Z2556" s="220"/>
      <c r="AA2556" s="268"/>
      <c r="AB2556" s="267"/>
      <c r="AC2556" s="220"/>
      <c r="AD2556" s="220"/>
    </row>
    <row r="2557" spans="1:30" ht="15" customHeight="1">
      <c r="A2557" s="83"/>
      <c r="B2557" s="15"/>
      <c r="C2557" s="80" t="s">
        <v>151</v>
      </c>
      <c r="D2557" s="320"/>
      <c r="E2557" s="266"/>
      <c r="F2557" s="266"/>
      <c r="G2557" s="266"/>
      <c r="H2557" s="266"/>
      <c r="I2557" s="266"/>
      <c r="J2557" s="266"/>
      <c r="K2557" s="266"/>
      <c r="L2557" s="267"/>
      <c r="M2557" s="268"/>
      <c r="N2557" s="267"/>
      <c r="O2557" s="268"/>
      <c r="P2557" s="267"/>
      <c r="Q2557" s="268"/>
      <c r="R2557" s="267"/>
      <c r="S2557" s="268"/>
      <c r="T2557" s="267"/>
      <c r="U2557" s="220"/>
      <c r="V2557" s="220"/>
      <c r="W2557" s="268"/>
      <c r="X2557" s="267"/>
      <c r="Y2557" s="220"/>
      <c r="Z2557" s="220"/>
      <c r="AA2557" s="268"/>
      <c r="AB2557" s="267"/>
      <c r="AC2557" s="220"/>
      <c r="AD2557" s="220"/>
    </row>
    <row r="2558" spans="1:30" ht="15" customHeight="1">
      <c r="A2558" s="83"/>
      <c r="B2558" s="15"/>
      <c r="C2558" s="80" t="s">
        <v>152</v>
      </c>
      <c r="D2558" s="320"/>
      <c r="E2558" s="266"/>
      <c r="F2558" s="266"/>
      <c r="G2558" s="266"/>
      <c r="H2558" s="266"/>
      <c r="I2558" s="266"/>
      <c r="J2558" s="266"/>
      <c r="K2558" s="266"/>
      <c r="L2558" s="267"/>
      <c r="M2558" s="268"/>
      <c r="N2558" s="267"/>
      <c r="O2558" s="268"/>
      <c r="P2558" s="267"/>
      <c r="Q2558" s="268"/>
      <c r="R2558" s="267"/>
      <c r="S2558" s="268"/>
      <c r="T2558" s="267"/>
      <c r="U2558" s="220"/>
      <c r="V2558" s="220"/>
      <c r="W2558" s="268"/>
      <c r="X2558" s="267"/>
      <c r="Y2558" s="220"/>
      <c r="Z2558" s="220"/>
      <c r="AA2558" s="268"/>
      <c r="AB2558" s="267"/>
      <c r="AC2558" s="220"/>
      <c r="AD2558" s="220"/>
    </row>
    <row r="2559" spans="1:30" ht="15" customHeight="1">
      <c r="A2559" s="83"/>
      <c r="B2559" s="15"/>
      <c r="C2559" s="80" t="s">
        <v>153</v>
      </c>
      <c r="D2559" s="320"/>
      <c r="E2559" s="266"/>
      <c r="F2559" s="266"/>
      <c r="G2559" s="266"/>
      <c r="H2559" s="266"/>
      <c r="I2559" s="266"/>
      <c r="J2559" s="266"/>
      <c r="K2559" s="266"/>
      <c r="L2559" s="267"/>
      <c r="M2559" s="268"/>
      <c r="N2559" s="267"/>
      <c r="O2559" s="268"/>
      <c r="P2559" s="267"/>
      <c r="Q2559" s="268"/>
      <c r="R2559" s="267"/>
      <c r="S2559" s="268"/>
      <c r="T2559" s="267"/>
      <c r="U2559" s="220"/>
      <c r="V2559" s="220"/>
      <c r="W2559" s="268"/>
      <c r="X2559" s="267"/>
      <c r="Y2559" s="220"/>
      <c r="Z2559" s="220"/>
      <c r="AA2559" s="268"/>
      <c r="AB2559" s="267"/>
      <c r="AC2559" s="220"/>
      <c r="AD2559" s="220"/>
    </row>
    <row r="2560" spans="1:30" ht="15" customHeight="1">
      <c r="A2560" s="83"/>
      <c r="B2560" s="15"/>
      <c r="C2560" s="80" t="s">
        <v>154</v>
      </c>
      <c r="D2560" s="320"/>
      <c r="E2560" s="266"/>
      <c r="F2560" s="266"/>
      <c r="G2560" s="266"/>
      <c r="H2560" s="266"/>
      <c r="I2560" s="266"/>
      <c r="J2560" s="266"/>
      <c r="K2560" s="266"/>
      <c r="L2560" s="267"/>
      <c r="M2560" s="268"/>
      <c r="N2560" s="267"/>
      <c r="O2560" s="268"/>
      <c r="P2560" s="267"/>
      <c r="Q2560" s="268"/>
      <c r="R2560" s="267"/>
      <c r="S2560" s="268"/>
      <c r="T2560" s="267"/>
      <c r="U2560" s="220"/>
      <c r="V2560" s="220"/>
      <c r="W2560" s="268"/>
      <c r="X2560" s="267"/>
      <c r="Y2560" s="220"/>
      <c r="Z2560" s="220"/>
      <c r="AA2560" s="268"/>
      <c r="AB2560" s="267"/>
      <c r="AC2560" s="220"/>
      <c r="AD2560" s="220"/>
    </row>
    <row r="2561" spans="1:88" ht="15" customHeight="1">
      <c r="A2561" s="83"/>
      <c r="B2561" s="15"/>
      <c r="C2561" s="80" t="s">
        <v>155</v>
      </c>
      <c r="D2561" s="320"/>
      <c r="E2561" s="266"/>
      <c r="F2561" s="266"/>
      <c r="G2561" s="266"/>
      <c r="H2561" s="266"/>
      <c r="I2561" s="266"/>
      <c r="J2561" s="266"/>
      <c r="K2561" s="266"/>
      <c r="L2561" s="267"/>
      <c r="M2561" s="268"/>
      <c r="N2561" s="267"/>
      <c r="O2561" s="268"/>
      <c r="P2561" s="267"/>
      <c r="Q2561" s="268"/>
      <c r="R2561" s="267"/>
      <c r="S2561" s="268"/>
      <c r="T2561" s="267"/>
      <c r="U2561" s="220"/>
      <c r="V2561" s="220"/>
      <c r="W2561" s="268"/>
      <c r="X2561" s="267"/>
      <c r="Y2561" s="220"/>
      <c r="Z2561" s="220"/>
      <c r="AA2561" s="268"/>
      <c r="AB2561" s="267"/>
      <c r="AC2561" s="220"/>
      <c r="AD2561" s="220"/>
    </row>
    <row r="2562" spans="1:88" ht="15" customHeight="1">
      <c r="A2562" s="83"/>
      <c r="B2562" s="15"/>
      <c r="C2562" s="15"/>
      <c r="D2562" s="15"/>
      <c r="E2562" s="15"/>
      <c r="F2562" s="15"/>
      <c r="G2562" s="15"/>
      <c r="H2562" s="15"/>
      <c r="I2562" s="15"/>
      <c r="J2562" s="15"/>
      <c r="K2562" s="15"/>
      <c r="L2562" s="81" t="s">
        <v>211</v>
      </c>
      <c r="M2562" s="268">
        <f>IF(AND(SUM(M2537:M2561)=0,COUNTIF(M2537:M2561,"NS")&gt;0),"NS",IF(AND(SUM(M2537:M2561)=0, COUNTIF(M2537:M2561,"NA")&gt;0),"NA",SUM(M2537:M2561)))</f>
        <v>0</v>
      </c>
      <c r="N2562" s="267"/>
      <c r="O2562" s="268">
        <f>IF(AND(SUM(O2537:O2561)=0,COUNTIF(O2537:O2561,"NS")&gt;0),"NS",IF(AND(SUM(O2537:O2561)=0, COUNTIF(O2537:O2561,"NA")&gt;0),"NA",SUM(O2537:O2561)))</f>
        <v>0</v>
      </c>
      <c r="P2562" s="267"/>
      <c r="Q2562" s="268">
        <f>IF(AND(SUM(Q2537:Q2561)=0,COUNTIF(Q2537:Q2561,"NS")&gt;0),"NS",IF(AND(SUM(Q2537:Q2561)=0, COUNTIF(Q2537:Q2561,"NA")&gt;0),"NA",SUM(Q2537:Q2561)))</f>
        <v>0</v>
      </c>
      <c r="R2562" s="267"/>
      <c r="S2562" s="268">
        <f>IF(AND(SUM(S2537:S2561)=0,COUNTIF(S2537:S2561,"NS")&gt;0),"NS",IF(AND(SUM(S2537:S2561)=0, COUNTIF(S2537:S2561,"NA")&gt;0),"NA",SUM(S2537:S2561)))</f>
        <v>0</v>
      </c>
      <c r="T2562" s="267"/>
      <c r="U2562" s="220">
        <f>IF(AND(SUM(U2537:U2561)=0,COUNTIF(U2537:U2561,"NS")&gt;0),"NS",IF(AND(SUM(U2537:U2561)=0, COUNTIF(U2537:U2561,"NA")&gt;0),"NA",SUM(U2537:U2561)))</f>
        <v>0</v>
      </c>
      <c r="V2562" s="220">
        <f>IF(AND(SUM(V2537:V2561)=0,COUNTIF(V2537:V2561,"NS")&gt;0),"NS",IF(AND(SUM(V2537:V2561)=0, COUNTIF(V2537:V2561,"NA")&gt;0),"NA",SUM(V2537:V2561)))</f>
        <v>0</v>
      </c>
      <c r="W2562" s="268">
        <f>IF(AND(SUM(W2537:W2561)=0,COUNTIF(W2537:W2561,"NS")&gt;0),"NS",IF(AND(SUM(W2537:W2561)=0, COUNTIF(W2537:W2561,"NA")&gt;0),"NA",SUM(W2537:W2561)))</f>
        <v>0</v>
      </c>
      <c r="X2562" s="267"/>
      <c r="Y2562" s="220">
        <f>IF(AND(SUM(Y2537:Y2561)=0,COUNTIF(Y2537:Y2561,"NS")&gt;0),"NS",IF(AND(SUM(Y2537:Y2561)=0, COUNTIF(Y2537:Y2561,"NA")&gt;0),"NA",SUM(Y2537:Y2561)))</f>
        <v>0</v>
      </c>
      <c r="Z2562" s="220">
        <f>IF(AND(SUM(Z2537:Z2561)=0,COUNTIF(Z2537:Z2561,"NS")&gt;0),"NS",IF(AND(SUM(Z2537:Z2561)=0, COUNTIF(Z2537:Z2561,"NA")&gt;0),"NA",SUM(Z2537:Z2561)))</f>
        <v>0</v>
      </c>
      <c r="AA2562" s="268">
        <f>IF(AND(SUM(AA2537:AA2561)=0,COUNTIF(AA2537:AA2561,"NS")&gt;0),"NS",IF(AND(SUM(AA2537:AA2561)=0, COUNTIF(AA2537:AA2561,"NA")&gt;0),"NA",SUM(AA2537:AA2561)))</f>
        <v>0</v>
      </c>
      <c r="AB2562" s="267"/>
      <c r="AC2562" s="220">
        <f>IF(AND(SUM(AC2537:AC2561)=0,COUNTIF(AC2537:AC2561,"NS")&gt;0),"NS",IF(AND(SUM(AC2537:AC2561)=0, COUNTIF(AC2537:AC2561,"NA")&gt;0),"NA",SUM(AC2537:AC2561)))</f>
        <v>0</v>
      </c>
      <c r="AD2562" s="220">
        <f>IF(AND(SUM(AD2537:AD2561)=0,COUNTIF(AD2537:AD2561,"NS")&gt;0),"NS",IF(AND(SUM(AD2537:AD2561)=0, COUNTIF(AD2537:AD2561,"NA")&gt;0),"NA",SUM(AD2537:AD2561)))</f>
        <v>0</v>
      </c>
    </row>
    <row r="2563" spans="1:88" ht="15" customHeight="1">
      <c r="A2563" s="83"/>
      <c r="B2563" s="15"/>
      <c r="C2563" s="15"/>
      <c r="D2563" s="15"/>
      <c r="E2563" s="15"/>
      <c r="F2563" s="15"/>
      <c r="G2563" s="15"/>
      <c r="H2563" s="15"/>
      <c r="I2563" s="15"/>
      <c r="J2563" s="15"/>
      <c r="K2563" s="15"/>
      <c r="L2563" s="81"/>
      <c r="M2563" s="223"/>
      <c r="N2563" s="223"/>
      <c r="O2563" s="216"/>
      <c r="P2563" s="216"/>
      <c r="Q2563" s="216"/>
      <c r="R2563" s="216"/>
      <c r="S2563" s="223"/>
      <c r="T2563" s="223"/>
      <c r="U2563" s="216"/>
      <c r="V2563" s="216"/>
      <c r="W2563" s="223"/>
      <c r="X2563" s="223"/>
      <c r="Y2563" s="216"/>
      <c r="Z2563" s="216"/>
      <c r="AA2563" s="223"/>
      <c r="AB2563" s="223"/>
      <c r="AC2563" s="216"/>
      <c r="AD2563" s="216"/>
      <c r="AF2563">
        <f>IF(SUM(AF2537:AF2562,AP2537:AP2562,AZ2537:AZ2562,BJ2537:BJ2562,BT2537:BT2562,CD2537:CD2562)&gt;0,1,0)</f>
        <v>0</v>
      </c>
      <c r="AG2563">
        <f>IF(SUM(AG2537:AG2562,AQ2537:AQ2562,BA2537:BA2562,BK2537:BK2562,BU2537:BU2562,CE2537:CE2562)&gt;0,2,0)</f>
        <v>0</v>
      </c>
      <c r="AH2563">
        <f>IF(SUM(AH2537:AH2562,AR2537:AR2562,BB2537:BB2562,BL2537:BL2562,BV2537:BV2562,CF2537:CF2562)&gt;0,4,0)</f>
        <v>0</v>
      </c>
      <c r="AI2563">
        <f>IF(SUM(AI2537:AI2562,AS2537:AS2562,BC2537:BC2562,BM2537:BM2562,BW2537:BW2562,CG2537:CG2562)&gt;0,4,0)</f>
        <v>0</v>
      </c>
      <c r="AJ2563">
        <f>IF(SUM(AJ2537:AJ2562,AT2537:AT2562,BD2537:BD2562,BN2537:BN2562,BX2537:BX2562,CH2537:CH2562)&gt;0,5,0)</f>
        <v>0</v>
      </c>
      <c r="AK2563">
        <f>IF(SUM(AK2537:AK2562,AU2537:AU2562,BE2537:BE2562,BO2537:BO2562,BY2537:BY2562,CI2537:CI2562)&gt;0,6,0)</f>
        <v>0</v>
      </c>
    </row>
    <row r="2564" spans="1:88" ht="24" customHeight="1">
      <c r="A2564" s="83"/>
      <c r="B2564" s="15"/>
      <c r="C2564" s="321" t="s">
        <v>187</v>
      </c>
      <c r="D2564" s="256"/>
      <c r="E2564" s="256"/>
      <c r="F2564" s="256"/>
      <c r="G2564" s="256"/>
      <c r="H2564" s="256"/>
      <c r="I2564" s="256"/>
      <c r="J2564" s="256"/>
      <c r="K2564" s="256"/>
      <c r="L2564" s="256"/>
      <c r="M2564" s="256"/>
      <c r="N2564" s="256"/>
      <c r="O2564" s="256"/>
      <c r="P2564" s="256"/>
      <c r="Q2564" s="256"/>
      <c r="R2564" s="256"/>
      <c r="S2564" s="256"/>
      <c r="T2564" s="256"/>
      <c r="U2564" s="256"/>
      <c r="V2564" s="256"/>
      <c r="W2564" s="256"/>
      <c r="X2564" s="256"/>
      <c r="Y2564" s="256"/>
      <c r="Z2564" s="256"/>
      <c r="AA2564" s="256"/>
      <c r="AB2564" s="256"/>
      <c r="AC2564" s="256"/>
      <c r="AD2564" s="256"/>
      <c r="AH2564">
        <f>SUM(AF2563:AH2563)</f>
        <v>0</v>
      </c>
      <c r="AK2564">
        <f>SUM(AI2563:AK2563)</f>
        <v>0</v>
      </c>
    </row>
    <row r="2565" spans="1:88" ht="60" customHeight="1">
      <c r="A2565" s="83"/>
      <c r="B2565" s="15"/>
      <c r="C2565" s="322"/>
      <c r="D2565" s="323"/>
      <c r="E2565" s="323"/>
      <c r="F2565" s="323"/>
      <c r="G2565" s="323"/>
      <c r="H2565" s="323"/>
      <c r="I2565" s="323"/>
      <c r="J2565" s="323"/>
      <c r="K2565" s="323"/>
      <c r="L2565" s="323"/>
      <c r="M2565" s="323"/>
      <c r="N2565" s="323"/>
      <c r="O2565" s="323"/>
      <c r="P2565" s="323"/>
      <c r="Q2565" s="323"/>
      <c r="R2565" s="323"/>
      <c r="S2565" s="323"/>
      <c r="T2565" s="323"/>
      <c r="U2565" s="323"/>
      <c r="V2565" s="323"/>
      <c r="W2565" s="323"/>
      <c r="X2565" s="323"/>
      <c r="Y2565" s="323"/>
      <c r="Z2565" s="323"/>
      <c r="AA2565" s="323"/>
      <c r="AB2565" s="323"/>
      <c r="AC2565" s="323"/>
      <c r="AD2565" s="324"/>
      <c r="AH2565" t="e">
        <f ca="1">CAMBIAR(AH2564,0,"",1,"El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565" t="e">
        <f ca="1">CAMBIAR(AK2564,0,"",4,"Hay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566" spans="1:88" ht="15" customHeight="1">
      <c r="A2566" s="71"/>
      <c r="B2566" s="40"/>
      <c r="C2566" s="246" t="e">
        <f ca="1">AH2565</f>
        <v>#NAME?</v>
      </c>
      <c r="D2566" s="40"/>
      <c r="E2566" s="40"/>
      <c r="F2566" s="40"/>
      <c r="G2566" s="40"/>
      <c r="H2566" s="40"/>
      <c r="I2566" s="40"/>
      <c r="J2566" s="40"/>
      <c r="K2566" s="40"/>
      <c r="L2566" s="40"/>
      <c r="M2566" s="40"/>
      <c r="N2566" s="40"/>
      <c r="O2566" s="40"/>
      <c r="P2566" s="40"/>
      <c r="Q2566" s="40"/>
      <c r="R2566" s="40"/>
      <c r="S2566" s="40"/>
      <c r="T2566" s="40"/>
      <c r="U2566" s="40"/>
      <c r="V2566" s="40"/>
      <c r="W2566" s="40"/>
      <c r="X2566" s="40"/>
      <c r="Y2566" s="40"/>
      <c r="Z2566" s="40"/>
      <c r="AA2566" s="40"/>
      <c r="AB2566" s="40"/>
      <c r="AC2566" s="40"/>
      <c r="AD2566" s="40"/>
    </row>
    <row r="2567" spans="1:88" ht="15" customHeight="1">
      <c r="A2567" s="71"/>
      <c r="B2567" s="40"/>
      <c r="C2567" s="248" t="e">
        <f ca="1">AK2565</f>
        <v>#NAME?</v>
      </c>
      <c r="D2567" s="17"/>
      <c r="E2567" s="17"/>
      <c r="F2567" s="17"/>
      <c r="G2567" s="17"/>
      <c r="H2567" s="17"/>
      <c r="I2567" s="17"/>
      <c r="J2567" s="17"/>
      <c r="K2567" s="17"/>
      <c r="L2567" s="17"/>
      <c r="M2567" s="17"/>
      <c r="N2567" s="17"/>
      <c r="O2567" s="17"/>
      <c r="P2567" s="17"/>
      <c r="Q2567" s="17"/>
      <c r="R2567" s="96"/>
      <c r="S2567" s="227"/>
      <c r="T2567" s="227"/>
      <c r="U2567" s="227"/>
      <c r="V2567" s="227"/>
      <c r="W2567" s="227"/>
      <c r="X2567" s="227"/>
      <c r="Y2567" s="227"/>
      <c r="Z2567" s="227"/>
      <c r="AA2567" s="227"/>
      <c r="AB2567" s="227"/>
      <c r="AC2567" s="227"/>
      <c r="AD2567" s="227"/>
    </row>
    <row r="2568" spans="1:88" ht="15" customHeight="1">
      <c r="A2568" s="71"/>
      <c r="B2568" s="40"/>
      <c r="C2568" s="99"/>
      <c r="D2568" s="17"/>
      <c r="E2568" s="17"/>
      <c r="F2568" s="17"/>
      <c r="G2568" s="17"/>
      <c r="H2568" s="17"/>
      <c r="I2568" s="17"/>
      <c r="J2568" s="17"/>
      <c r="K2568" s="17"/>
      <c r="L2568" s="17"/>
      <c r="M2568" s="17"/>
      <c r="N2568" s="17"/>
      <c r="O2568" s="17"/>
      <c r="P2568" s="17"/>
      <c r="Q2568" s="17"/>
      <c r="R2568" s="96"/>
      <c r="S2568" s="227"/>
      <c r="T2568" s="227"/>
      <c r="U2568" s="227"/>
      <c r="V2568" s="227"/>
      <c r="W2568" s="227"/>
      <c r="X2568" s="227"/>
      <c r="Y2568" s="227"/>
      <c r="Z2568" s="227"/>
      <c r="AA2568" s="227"/>
      <c r="AB2568" s="227"/>
      <c r="AC2568" s="227"/>
      <c r="AD2568" s="227"/>
    </row>
    <row r="2569" spans="1:88" ht="15" customHeight="1">
      <c r="A2569" s="71"/>
      <c r="B2569" s="40"/>
      <c r="C2569" s="40"/>
      <c r="D2569" s="40"/>
      <c r="E2569" s="40"/>
      <c r="F2569" s="40"/>
      <c r="G2569" s="40"/>
      <c r="H2569" s="40"/>
      <c r="I2569" s="40"/>
      <c r="J2569" s="40"/>
      <c r="K2569" s="40"/>
      <c r="L2569" s="40"/>
      <c r="M2569" s="40"/>
      <c r="N2569" s="40"/>
      <c r="O2569" s="40"/>
      <c r="P2569" s="40"/>
      <c r="Q2569" s="40"/>
      <c r="R2569" s="40"/>
      <c r="S2569" s="40"/>
      <c r="T2569" s="40"/>
      <c r="U2569" s="40"/>
      <c r="V2569" s="40"/>
      <c r="W2569" s="40"/>
      <c r="X2569" s="40"/>
      <c r="Y2569" s="40"/>
      <c r="Z2569" s="40"/>
      <c r="AA2569" s="40"/>
      <c r="AB2569" s="40"/>
      <c r="AC2569" s="40"/>
      <c r="AD2569" s="40"/>
    </row>
    <row r="2570" spans="1:88" ht="15" customHeight="1">
      <c r="A2570" s="71"/>
      <c r="B2570" s="40"/>
      <c r="C2570" s="40"/>
      <c r="D2570" s="40"/>
      <c r="E2570" s="40"/>
      <c r="F2570" s="40"/>
      <c r="G2570" s="40"/>
      <c r="H2570" s="40"/>
      <c r="I2570" s="40"/>
      <c r="J2570" s="40"/>
      <c r="K2570" s="40"/>
      <c r="L2570" s="40"/>
      <c r="M2570" s="40"/>
      <c r="N2570" s="40"/>
      <c r="O2570" s="40"/>
      <c r="P2570" s="40"/>
      <c r="Q2570" s="40"/>
      <c r="R2570" s="40"/>
      <c r="S2570" s="40"/>
      <c r="T2570" s="40"/>
      <c r="U2570" s="40"/>
      <c r="V2570" s="40"/>
      <c r="W2570" s="40"/>
      <c r="X2570" s="40"/>
      <c r="Y2570" s="40"/>
      <c r="Z2570" s="40"/>
      <c r="AA2570" s="40"/>
      <c r="AB2570" s="40"/>
      <c r="AC2570" s="40"/>
      <c r="AD2570" s="40"/>
    </row>
    <row r="2571" spans="1:88" ht="15" customHeight="1">
      <c r="A2571" s="71"/>
      <c r="B2571" s="40"/>
      <c r="C2571" s="40"/>
      <c r="D2571" s="40"/>
      <c r="E2571" s="40"/>
      <c r="F2571" s="40"/>
      <c r="G2571" s="40"/>
      <c r="H2571" s="40"/>
      <c r="I2571" s="40"/>
      <c r="J2571" s="40"/>
      <c r="K2571" s="40"/>
      <c r="L2571" s="40"/>
      <c r="M2571" s="40"/>
      <c r="N2571" s="40"/>
      <c r="O2571" s="40"/>
      <c r="P2571" s="40"/>
      <c r="Q2571" s="40"/>
      <c r="R2571" s="40"/>
      <c r="S2571" s="40"/>
      <c r="T2571" s="40"/>
      <c r="U2571" s="40"/>
      <c r="V2571" s="40"/>
      <c r="W2571" s="40"/>
      <c r="X2571" s="40"/>
      <c r="Y2571" s="40"/>
      <c r="Z2571" s="40"/>
      <c r="AA2571" s="40"/>
      <c r="AB2571" s="40"/>
      <c r="AC2571" s="40"/>
      <c r="AD2571" s="40"/>
    </row>
    <row r="2572" spans="1:88" ht="24" customHeight="1">
      <c r="A2572" s="72" t="s">
        <v>949</v>
      </c>
      <c r="B2572" s="326" t="s">
        <v>950</v>
      </c>
      <c r="C2572" s="256"/>
      <c r="D2572" s="256"/>
      <c r="E2572" s="256"/>
      <c r="F2572" s="256"/>
      <c r="G2572" s="256"/>
      <c r="H2572" s="256"/>
      <c r="I2572" s="256"/>
      <c r="J2572" s="256"/>
      <c r="K2572" s="256"/>
      <c r="L2572" s="256"/>
      <c r="M2572" s="256"/>
      <c r="N2572" s="256"/>
      <c r="O2572" s="256"/>
      <c r="P2572" s="256"/>
      <c r="Q2572" s="256"/>
      <c r="R2572" s="256"/>
      <c r="S2572" s="256"/>
      <c r="T2572" s="256"/>
      <c r="U2572" s="256"/>
      <c r="V2572" s="256"/>
      <c r="W2572" s="256"/>
      <c r="X2572" s="256"/>
      <c r="Y2572" s="256"/>
      <c r="Z2572" s="256"/>
      <c r="AA2572" s="256"/>
      <c r="AB2572" s="256"/>
      <c r="AC2572" s="256"/>
      <c r="AD2572" s="256"/>
    </row>
    <row r="2573" spans="1:88" ht="15" customHeight="1">
      <c r="A2573" s="83"/>
      <c r="B2573" s="15"/>
      <c r="C2573" s="15"/>
      <c r="D2573" s="15"/>
      <c r="E2573" s="15"/>
      <c r="F2573" s="15"/>
      <c r="G2573" s="15"/>
      <c r="H2573" s="15"/>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row>
    <row r="2574" spans="1:88" ht="24" customHeight="1">
      <c r="A2574" s="83"/>
      <c r="B2574" s="15"/>
      <c r="C2574" s="265" t="s">
        <v>185</v>
      </c>
      <c r="D2574" s="278"/>
      <c r="E2574" s="278"/>
      <c r="F2574" s="278"/>
      <c r="G2574" s="278"/>
      <c r="H2574" s="278"/>
      <c r="I2574" s="278"/>
      <c r="J2574" s="278"/>
      <c r="K2574" s="278"/>
      <c r="L2574" s="279"/>
      <c r="M2574" s="265" t="s">
        <v>951</v>
      </c>
      <c r="N2574" s="266"/>
      <c r="O2574" s="266"/>
      <c r="P2574" s="266"/>
      <c r="Q2574" s="266"/>
      <c r="R2574" s="266"/>
      <c r="S2574" s="266"/>
      <c r="T2574" s="266"/>
      <c r="U2574" s="266"/>
      <c r="V2574" s="266"/>
      <c r="W2574" s="266"/>
      <c r="X2574" s="266"/>
      <c r="Y2574" s="266"/>
      <c r="Z2574" s="266"/>
      <c r="AA2574" s="266"/>
      <c r="AB2574" s="266"/>
      <c r="AC2574" s="266"/>
      <c r="AD2574" s="267"/>
    </row>
    <row r="2575" spans="1:88" ht="24" customHeight="1">
      <c r="A2575" s="83"/>
      <c r="B2575" s="15"/>
      <c r="C2575" s="280"/>
      <c r="D2575" s="256"/>
      <c r="E2575" s="256"/>
      <c r="F2575" s="256"/>
      <c r="G2575" s="256"/>
      <c r="H2575" s="256"/>
      <c r="I2575" s="256"/>
      <c r="J2575" s="256"/>
      <c r="K2575" s="256"/>
      <c r="L2575" s="281"/>
      <c r="M2575" s="265" t="s">
        <v>201</v>
      </c>
      <c r="N2575" s="279"/>
      <c r="O2575" s="331" t="s">
        <v>202</v>
      </c>
      <c r="P2575" s="279"/>
      <c r="Q2575" s="331" t="s">
        <v>203</v>
      </c>
      <c r="R2575" s="279"/>
      <c r="S2575" s="268" t="s">
        <v>330</v>
      </c>
      <c r="T2575" s="266"/>
      <c r="U2575" s="266"/>
      <c r="V2575" s="267"/>
      <c r="W2575" s="268" t="s">
        <v>331</v>
      </c>
      <c r="X2575" s="266"/>
      <c r="Y2575" s="266"/>
      <c r="Z2575" s="267"/>
      <c r="AA2575" s="268" t="s">
        <v>262</v>
      </c>
      <c r="AB2575" s="266"/>
      <c r="AC2575" s="266"/>
      <c r="AD2575" s="267"/>
    </row>
    <row r="2576" spans="1:88" ht="48" customHeight="1">
      <c r="A2576" s="83"/>
      <c r="B2576" s="15"/>
      <c r="C2576" s="282"/>
      <c r="D2576" s="272"/>
      <c r="E2576" s="272"/>
      <c r="F2576" s="272"/>
      <c r="G2576" s="272"/>
      <c r="H2576" s="272"/>
      <c r="I2576" s="272"/>
      <c r="J2576" s="272"/>
      <c r="K2576" s="272"/>
      <c r="L2576" s="283"/>
      <c r="M2576" s="282"/>
      <c r="N2576" s="283"/>
      <c r="O2576" s="282"/>
      <c r="P2576" s="283"/>
      <c r="Q2576" s="282"/>
      <c r="R2576" s="283"/>
      <c r="S2576" s="325" t="s">
        <v>234</v>
      </c>
      <c r="T2576" s="267"/>
      <c r="U2576" s="221" t="s">
        <v>202</v>
      </c>
      <c r="V2576" s="221" t="s">
        <v>203</v>
      </c>
      <c r="W2576" s="325" t="s">
        <v>234</v>
      </c>
      <c r="X2576" s="267"/>
      <c r="Y2576" s="221" t="s">
        <v>202</v>
      </c>
      <c r="Z2576" s="221" t="s">
        <v>203</v>
      </c>
      <c r="AA2576" s="325" t="s">
        <v>234</v>
      </c>
      <c r="AB2576" s="267"/>
      <c r="AC2576" s="221" t="s">
        <v>202</v>
      </c>
      <c r="AD2576" s="221" t="s">
        <v>203</v>
      </c>
      <c r="AF2576" t="s">
        <v>204</v>
      </c>
      <c r="AG2576" t="s">
        <v>205</v>
      </c>
      <c r="AH2576" t="s">
        <v>206</v>
      </c>
      <c r="AI2576" t="s">
        <v>207</v>
      </c>
      <c r="AJ2576" t="s">
        <v>208</v>
      </c>
      <c r="AK2576" t="s">
        <v>209</v>
      </c>
      <c r="AL2576" t="s">
        <v>210</v>
      </c>
      <c r="AP2576" t="s">
        <v>204</v>
      </c>
      <c r="AQ2576" t="s">
        <v>205</v>
      </c>
      <c r="AR2576" t="s">
        <v>206</v>
      </c>
      <c r="AS2576" t="s">
        <v>207</v>
      </c>
      <c r="AT2576" t="s">
        <v>208</v>
      </c>
      <c r="AU2576" t="s">
        <v>209</v>
      </c>
      <c r="AV2576" t="s">
        <v>210</v>
      </c>
      <c r="AZ2576" t="s">
        <v>204</v>
      </c>
      <c r="BA2576" t="s">
        <v>205</v>
      </c>
      <c r="BB2576" t="s">
        <v>206</v>
      </c>
      <c r="BC2576" t="s">
        <v>207</v>
      </c>
      <c r="BD2576" t="s">
        <v>208</v>
      </c>
      <c r="BE2576" t="s">
        <v>209</v>
      </c>
      <c r="BF2576" t="s">
        <v>210</v>
      </c>
      <c r="BJ2576" t="s">
        <v>204</v>
      </c>
      <c r="BK2576" t="s">
        <v>205</v>
      </c>
      <c r="BL2576" t="s">
        <v>206</v>
      </c>
      <c r="BM2576" t="s">
        <v>207</v>
      </c>
      <c r="BN2576" t="s">
        <v>208</v>
      </c>
      <c r="BO2576" t="s">
        <v>209</v>
      </c>
      <c r="BP2576" t="s">
        <v>210</v>
      </c>
      <c r="BT2576" t="s">
        <v>204</v>
      </c>
      <c r="BU2576" t="s">
        <v>205</v>
      </c>
      <c r="BV2576" t="s">
        <v>206</v>
      </c>
      <c r="BW2576" t="s">
        <v>207</v>
      </c>
      <c r="BX2576" t="s">
        <v>208</v>
      </c>
      <c r="BY2576" t="s">
        <v>209</v>
      </c>
      <c r="BZ2576" t="s">
        <v>210</v>
      </c>
      <c r="CD2576" t="s">
        <v>204</v>
      </c>
      <c r="CE2576" t="s">
        <v>205</v>
      </c>
      <c r="CF2576" t="s">
        <v>206</v>
      </c>
      <c r="CG2576" t="s">
        <v>207</v>
      </c>
      <c r="CH2576" t="s">
        <v>208</v>
      </c>
      <c r="CI2576" t="s">
        <v>209</v>
      </c>
      <c r="CJ2576" t="s">
        <v>210</v>
      </c>
    </row>
    <row r="2577" spans="1:88" ht="15" customHeight="1">
      <c r="A2577" s="83"/>
      <c r="B2577" s="15"/>
      <c r="C2577" s="79" t="s">
        <v>131</v>
      </c>
      <c r="D2577" s="320"/>
      <c r="E2577" s="266"/>
      <c r="F2577" s="266"/>
      <c r="G2577" s="266"/>
      <c r="H2577" s="266"/>
      <c r="I2577" s="266"/>
      <c r="J2577" s="266"/>
      <c r="K2577" s="266"/>
      <c r="L2577" s="267"/>
      <c r="M2577" s="268"/>
      <c r="N2577" s="267"/>
      <c r="O2577" s="268"/>
      <c r="P2577" s="267"/>
      <c r="Q2577" s="268"/>
      <c r="R2577" s="267"/>
      <c r="S2577" s="268"/>
      <c r="T2577" s="267"/>
      <c r="U2577" s="220"/>
      <c r="V2577" s="220"/>
      <c r="W2577" s="268"/>
      <c r="X2577" s="267"/>
      <c r="Y2577" s="220"/>
      <c r="Z2577" s="220"/>
      <c r="AA2577" s="268"/>
      <c r="AB2577" s="267"/>
      <c r="AC2577" s="220"/>
      <c r="AD2577" s="220"/>
      <c r="AF2577">
        <f>IF(AND(S2577=0,OR(SUM(U2577:V2577)&gt;0,COUNTIF(S2577:V2577,"NS")&gt;0)),1,0)</f>
        <v>0</v>
      </c>
      <c r="AG2577">
        <f>IF(OR(AND(S2577="NS",SUM(U2577:V2577)&gt;0),AND(S2577="NS",COUNTIF(S2577:V2577,"NS")&lt;2)),1,0)</f>
        <v>0</v>
      </c>
      <c r="AH2577">
        <f>IF(AND(S2577="NA",OR(SUM(U2577:V2577)&gt;0,COUNTIF(S2577:V2577,"NS")&gt;0,COUNTIF(S2577:V2577,"NA")&gt;1)),1,0)</f>
        <v>0</v>
      </c>
      <c r="AI2577">
        <f>IF(AND(COUNTBLANK(S2577)+COUNTBLANK(U2577)+COUNTBLANK(V2577)&gt;0,COUNTBLANK(S2577)+COUNTBLANK(U2577)+COUNTBLANK(V2577)&lt;3,S2577&lt;&gt;"NA"),1,0)</f>
        <v>0</v>
      </c>
      <c r="AJ2577">
        <f>IF(AND(IF(OR(SUM(U2577:V2577)=S2577,S2577="",AND(S2577&gt;0,COUNTIF(S2577:V2577,"NS")=2)),0,1)=1,S2577&lt;&gt;"NS",S2577&lt;&gt;"NA"),1,0)</f>
        <v>0</v>
      </c>
      <c r="AK2577">
        <f>IF(COUNTIF(S2577:V2577,"=*")&lt;&gt;SUM(COUNTIF(S2577:V2577,"NS"),COUNTIF(S2577:V2577,"NA")),1,0)</f>
        <v>0</v>
      </c>
      <c r="AL2577">
        <f>IF(SUM(AF2577:AK2577)&gt;0,1,0)</f>
        <v>0</v>
      </c>
      <c r="AP2577">
        <f>IF(AND(W2577=0,OR(SUM(Y2577:Z2577)&gt;0,COUNTIF(W2577:Z2577,"NS")&gt;0)),1,0)</f>
        <v>0</v>
      </c>
      <c r="AQ2577">
        <f>IF(OR(AND(W2577="NS",SUM(Y2577:Z2577)&gt;0),AND(W2577="NS",COUNTIF(W2577:Z2577,"NS")&lt;2)),1,0)</f>
        <v>0</v>
      </c>
      <c r="AR2577">
        <f>IF(AND(W2577="NA",OR(SUM(Y2577:Z2577)&gt;0,COUNTIF(W2577:Z2577,"NS")&gt;0,COUNTIF(W2577:Z2577,"NA")&gt;1)),1,0)</f>
        <v>0</v>
      </c>
      <c r="AS2577">
        <f>IF(AND(COUNTBLANK(W2577)+COUNTBLANK(Y2577)+COUNTBLANK(Z2577)&gt;0,COUNTBLANK(W2577)+COUNTBLANK(Y2577)+COUNTBLANK(Z2577)&lt;3,W2577&lt;&gt;"NA"),1,0)</f>
        <v>0</v>
      </c>
      <c r="AT2577">
        <f>IF(AND(IF(OR(SUM(Y2577:Z2577)=W2577,W2577="",AND(W2577&gt;0,COUNTIF(W2577:Z2577,"NS")=2)),0,1)=1,W2577&lt;&gt;"NS",W2577&lt;&gt;"NA"),1,0)</f>
        <v>0</v>
      </c>
      <c r="AU2577">
        <f>IF(COUNTIF(W2577:Z2577,"=*")&lt;&gt;SUM(COUNTIF(W2577:Z2577,"NS"),COUNTIF(W2577:Z2577,"NA")),1,0)</f>
        <v>0</v>
      </c>
      <c r="AV2577">
        <f>IF(SUM(AP2577:AU2577)&gt;0,1,0)</f>
        <v>0</v>
      </c>
      <c r="AZ2577">
        <f>IF(AND(AA2577=0,OR(SUM(AC2577:AD2577)&gt;0,COUNTIF(AA2577:AD2577,"NS")&gt;0)),1,0)</f>
        <v>0</v>
      </c>
      <c r="BA2577">
        <f>IF(OR(AND(AA2577="NS",SUM(AC2577:AD2577)&gt;0),AND(AA2577="NS",COUNTIF(AA2577:AD2577,"NS")&lt;2)),1,0)</f>
        <v>0</v>
      </c>
      <c r="BB2577">
        <f>IF(AND(AA2577="NA",OR(SUM(AC2577:AD2577)&gt;0,COUNTIF(AA2577:AD2577,"NS")&gt;0,COUNTIF(AA2577:AD2577,"NA")&gt;1)),1,0)</f>
        <v>0</v>
      </c>
      <c r="BC2577">
        <f>IF(AND(COUNTBLANK(AA2577)+COUNTBLANK(AC2577)+COUNTBLANK(AD2577)&gt;0,COUNTBLANK(AA2577)+COUNTBLANK(AC2577)+COUNTBLANK(AD2577)&lt;3,AA2577&lt;&gt;"NA"),1,0)</f>
        <v>0</v>
      </c>
      <c r="BD2577">
        <f>IF(AND(IF(OR(SUM(AC2577:AD2577)=AA2577,AA2577="",AND(AA2577&gt;0,COUNTIF(AA2577:AD2577,"NS")=2)),0,1)=1,AA2577&lt;&gt;"NS",AA2577&lt;&gt;"NA"),1,0)</f>
        <v>0</v>
      </c>
      <c r="BE2577">
        <f>IF(COUNTIF(AA2577:AD2577,"=*")&lt;&gt;SUM(COUNTIF(AA2577:AD2577,"NS"),COUNTIF(AA2577:AD2577,"NA")),1,0)</f>
        <v>0</v>
      </c>
      <c r="BF2577">
        <f>IF(SUM(AZ2577:BE2577)&gt;0,1,0)</f>
        <v>0</v>
      </c>
      <c r="BJ2577">
        <f>IF(AND(O2577=0,OR(SUM(U2577,Y2577,AC2577)&gt;0,COUNTIF(O2577,"NS")+COUNTIF(U2577,"NS")+COUNTIF(Y2577,"NS")+COUNTIF(AC2577,"NS")&gt;0)),1,0)</f>
        <v>0</v>
      </c>
      <c r="BK2577">
        <f>IF(OR(AND(O2577="NS",SUM(U2577,Y2577,AC2577)&gt;0),AND(O2577="NS",COUNTIF(O2577,"NS")+COUNTIF(U2577,"NS")+COUNTIF(Y2577,"NS")+COUNTIF(AC2577,"NS")&lt;2)),1,0)</f>
        <v>0</v>
      </c>
      <c r="BL2577">
        <f>IF(AND(O2577="NA",OR(SUM(U2577,Y2577,AC2577)&gt;0,COUNTIF(O2577,"NS")+COUNTIF(U2577,"NS")+COUNTIF(Y2577,"NS")+COUNTIF(AC2577,"NS")&gt;0,COUNTIF(O2577,"NA")+COUNTIF(U2577,"NA")+COUNTIF(Y2577,"NA")+COUNTIF(AC2577,"NA")&gt;1)),1,0)</f>
        <v>0</v>
      </c>
      <c r="BM2577">
        <f>IF(AND(COUNTBLANK(O2577)+COUNTBLANK(U2577)+COUNTBLANK(Y2577)+COUNTBLANK(AC2577)&gt;0,COUNTBLANK(O2577)+COUNTBLANK(U2577)+COUNTBLANK(Y2577)+COUNTBLANK(AC2577)&lt;4,O2577&lt;&gt;"NA"),1,0)</f>
        <v>0</v>
      </c>
      <c r="BN2577">
        <f>IF(AND(IF(OR(SUM(U2577,Y2577,AC2577)=O2577,O2577="",AND(O2577&gt;0,COUNTIF(O2577,"NS")+COUNTIF(U2577,"NS")+COUNTIF(Y2577,"NS")+COUNTIF(AC2577,"NS")=3)),0,1)=1,O2577&lt;&gt;"NS",O2577&lt;&gt;"NA"),1,0)</f>
        <v>0</v>
      </c>
      <c r="BO2577">
        <f>IF(COUNTIF(O2577,"=*")+COUNTIF(U2577,"=*")+COUNTIF(Y2577,"=*")+COUNTIF(AC2577,"=*")&lt;&gt;SUM(COUNTIF(O2577,"NS")+COUNTIF(U2577,"NS")+COUNTIF(Y2577,"NS")+COUNTIF(AC2577,"NS"),COUNTIF(O2577,"NA")+COUNTIF(U2577,"NA")+COUNTIF(Y2577,"NA")+COUNTIF(AC2577,"NA")),1,0)</f>
        <v>0</v>
      </c>
      <c r="BP2577">
        <f>IF(SUM(BJ2577:BO2577)&gt;0,1,0)</f>
        <v>0</v>
      </c>
      <c r="BT2577">
        <f>IF(AND(Q2577=0,OR(SUM(V2577,Z2577,AD2577)&gt;0,COUNTIF(Q2577,"NS")+COUNTIF(V2577,"NS")+COUNTIF(Z2577,"NS")+COUNTIF(AD2577,"NS")&gt;0)),1,0)</f>
        <v>0</v>
      </c>
      <c r="BU2577">
        <f>IF(OR(AND(Q2577="NS",SUM(V2577,Z2577,AD2577)&gt;0),AND(Q2577="NS",COUNTIF(Q2577,"NS")+COUNTIF(V2577,"NS")+COUNTIF(Z2577,"NS")+COUNTIF(AD2577,"NS")&lt;2)),1,0)</f>
        <v>0</v>
      </c>
      <c r="BV2577">
        <f>IF(AND(Q2577="NA",OR(SUM(V2577,Z2577,AD2577)&gt;0,COUNTIF(Q2577,"NS")+COUNTIF(V2577,"NS")+COUNTIF(Z2577,"NS")+COUNTIF(AD2577,"NS")&gt;0,COUNTIF(Q2577,"NA")+COUNTIF(V2577,"NA")+COUNTIF(Z2577,"NA")+COUNTIF(AD2577,"NA")&gt;1)),1,0)</f>
        <v>0</v>
      </c>
      <c r="BW2577">
        <f>IF(AND(COUNTBLANK(Q2577)+COUNTBLANK(V2577)+COUNTBLANK(Z2577)+COUNTBLANK(AD2577)&gt;0,COUNTBLANK(Q2577)+COUNTBLANK(V2577)+COUNTBLANK(Z2577)+COUNTBLANK(AD2577)&lt;4,Q2577&lt;&gt;"NA"),1,0)</f>
        <v>0</v>
      </c>
      <c r="BX2577">
        <f>IF(AND(IF(OR(SUM(V2577,Z2577,AD2577)=Q2577,Q2577="",AND(Q2577&gt;0,COUNTIF(Q2577,"NS")+COUNTIF(V2577,"NS")+COUNTIF(Z2577,"NS")+COUNTIF(AD2577,"NS")=3)),0,1)=1,Q2577&lt;&gt;"NS",Q2577&lt;&gt;"NA"),1,0)</f>
        <v>0</v>
      </c>
      <c r="BY2577">
        <f>IF(COUNTIF(Q2577,"=*")+COUNTIF(V2577,"=*")+COUNTIF(Z2577,"=*")+COUNTIF(AD2577,"=*")&lt;&gt;SUM(COUNTIF(Q2577,"NS")+COUNTIF(V2577,"NS")+COUNTIF(Z2577,"NS")+COUNTIF(AD2577,"NS"),COUNTIF(Q2577,"NA")+COUNTIF(V2577,"NA")+COUNTIF(Z2577,"NA")+COUNTIF(AD2577,"NA")),1,0)</f>
        <v>0</v>
      </c>
      <c r="BZ2577">
        <f>IF(SUM(BT2577:BY2577)&gt;0,1,0)</f>
        <v>0</v>
      </c>
      <c r="CD2577">
        <f>IF(AND(M2577=0,OR(SUM(S2577,W2577,AA2577)&gt;0,COUNTIF(M2577,"NS")+COUNTIF(S2577,"NS")+COUNTIF(W2577,"NS")+COUNTIF(AA2577,"NS")&gt;0)),1,0)</f>
        <v>0</v>
      </c>
      <c r="CE2577">
        <f>IF(OR(AND(M2577="NS",SUM(S2577,W2577,AA2577)&gt;0),AND(M2577="NS",COUNTIF(M2577,"NS")+COUNTIF(S2577,"NS")+COUNTIF(W2577,"NS")+COUNTIF(AA2577,"NS")&lt;2)),1,0)</f>
        <v>0</v>
      </c>
      <c r="CF2577">
        <f>IF(AND(M2577="NA",OR(SUM(S2577,W2577,AA2577)&gt;0,COUNTIF(M2577,"NS")+COUNTIF(S2577,"NS")+COUNTIF(W2577,"NS")+COUNTIF(AA2577,"NS")&gt;0,COUNTIF(M2577,"NA")+COUNTIF(S2577,"NA")+COUNTIF(W2577,"NA")+COUNTIF(AA2577,"NA")&gt;1)),1,0)</f>
        <v>0</v>
      </c>
      <c r="CG2577">
        <f>IF(AND(COUNTBLANK(M2577)+COUNTBLANK(S2577)+COUNTBLANK(W2577)+COUNTBLANK(AA2577)&gt;0,COUNTBLANK(M2577)+COUNTBLANK(S2577)+COUNTBLANK(W2577)+COUNTBLANK(AA2577)&lt;4,M2577&lt;&gt;"NA"),1,0)</f>
        <v>0</v>
      </c>
      <c r="CH2577">
        <f>IF(AND(IF(OR(SUM(S2577,W2577,AA2577)=M2577,M2577="",AND(M2577&gt;0,COUNTIF(M2577,"NS")+COUNTIF(S2577,"NS")+COUNTIF(W2577,"NS")+COUNTIF(AA2577,"NS")=3)),0,1)=1,M2577&lt;&gt;"NS",M2577&lt;&gt;"NA"),1,0)</f>
        <v>0</v>
      </c>
      <c r="CI2577">
        <f>IF(COUNTIF(M2577,"=*")+COUNTIF(S2577,"=*")+COUNTIF(W2577,"=*")+COUNTIF(AA2577,"=*")&lt;&gt;SUM(COUNTIF(M2577,"NS")+COUNTIF(S2577,"NS")+COUNTIF(W2577,"NS")+COUNTIF(AA2577,"NS"),COUNTIF(M2577,"NA")+COUNTIF(S2577,"NA")+COUNTIF(W2577,"NA")+COUNTIF(AA2577,"NA")),1,0)</f>
        <v>0</v>
      </c>
      <c r="CJ2577">
        <f>IF(SUM(CD2577:CI2577)&gt;0,1,0)</f>
        <v>0</v>
      </c>
    </row>
    <row r="2578" spans="1:88" ht="15" customHeight="1">
      <c r="A2578" s="83"/>
      <c r="B2578" s="15"/>
      <c r="C2578" s="80" t="s">
        <v>132</v>
      </c>
      <c r="D2578" s="320"/>
      <c r="E2578" s="266"/>
      <c r="F2578" s="266"/>
      <c r="G2578" s="266"/>
      <c r="H2578" s="266"/>
      <c r="I2578" s="266"/>
      <c r="J2578" s="266"/>
      <c r="K2578" s="266"/>
      <c r="L2578" s="267"/>
      <c r="M2578" s="268"/>
      <c r="N2578" s="267"/>
      <c r="O2578" s="268"/>
      <c r="P2578" s="267"/>
      <c r="Q2578" s="268"/>
      <c r="R2578" s="267"/>
      <c r="S2578" s="268"/>
      <c r="T2578" s="267"/>
      <c r="U2578" s="220"/>
      <c r="V2578" s="220"/>
      <c r="W2578" s="268"/>
      <c r="X2578" s="267"/>
      <c r="Y2578" s="220"/>
      <c r="Z2578" s="220"/>
      <c r="AA2578" s="268"/>
      <c r="AB2578" s="267"/>
      <c r="AC2578" s="220"/>
      <c r="AD2578" s="220"/>
    </row>
    <row r="2579" spans="1:88" ht="15" customHeight="1">
      <c r="A2579" s="83"/>
      <c r="B2579" s="15"/>
      <c r="C2579" s="80" t="s">
        <v>133</v>
      </c>
      <c r="D2579" s="320"/>
      <c r="E2579" s="266"/>
      <c r="F2579" s="266"/>
      <c r="G2579" s="266"/>
      <c r="H2579" s="266"/>
      <c r="I2579" s="266"/>
      <c r="J2579" s="266"/>
      <c r="K2579" s="266"/>
      <c r="L2579" s="267"/>
      <c r="M2579" s="268"/>
      <c r="N2579" s="267"/>
      <c r="O2579" s="268"/>
      <c r="P2579" s="267"/>
      <c r="Q2579" s="268"/>
      <c r="R2579" s="267"/>
      <c r="S2579" s="268"/>
      <c r="T2579" s="267"/>
      <c r="U2579" s="220"/>
      <c r="V2579" s="220"/>
      <c r="W2579" s="268"/>
      <c r="X2579" s="267"/>
      <c r="Y2579" s="220"/>
      <c r="Z2579" s="220"/>
      <c r="AA2579" s="268"/>
      <c r="AB2579" s="267"/>
      <c r="AC2579" s="220"/>
      <c r="AD2579" s="220"/>
    </row>
    <row r="2580" spans="1:88" ht="15" customHeight="1">
      <c r="A2580" s="83"/>
      <c r="B2580" s="15"/>
      <c r="C2580" s="80" t="s">
        <v>134</v>
      </c>
      <c r="D2580" s="320"/>
      <c r="E2580" s="266"/>
      <c r="F2580" s="266"/>
      <c r="G2580" s="266"/>
      <c r="H2580" s="266"/>
      <c r="I2580" s="266"/>
      <c r="J2580" s="266"/>
      <c r="K2580" s="266"/>
      <c r="L2580" s="267"/>
      <c r="M2580" s="268"/>
      <c r="N2580" s="267"/>
      <c r="O2580" s="268"/>
      <c r="P2580" s="267"/>
      <c r="Q2580" s="268"/>
      <c r="R2580" s="267"/>
      <c r="S2580" s="268"/>
      <c r="T2580" s="267"/>
      <c r="U2580" s="220"/>
      <c r="V2580" s="220"/>
      <c r="W2580" s="268"/>
      <c r="X2580" s="267"/>
      <c r="Y2580" s="220"/>
      <c r="Z2580" s="220"/>
      <c r="AA2580" s="268"/>
      <c r="AB2580" s="267"/>
      <c r="AC2580" s="220"/>
      <c r="AD2580" s="220"/>
    </row>
    <row r="2581" spans="1:88" ht="15" customHeight="1">
      <c r="A2581" s="71"/>
      <c r="B2581" s="40"/>
      <c r="C2581" s="80" t="s">
        <v>135</v>
      </c>
      <c r="D2581" s="320"/>
      <c r="E2581" s="266"/>
      <c r="F2581" s="266"/>
      <c r="G2581" s="266"/>
      <c r="H2581" s="266"/>
      <c r="I2581" s="266"/>
      <c r="J2581" s="266"/>
      <c r="K2581" s="266"/>
      <c r="L2581" s="267"/>
      <c r="M2581" s="268"/>
      <c r="N2581" s="267"/>
      <c r="O2581" s="268"/>
      <c r="P2581" s="267"/>
      <c r="Q2581" s="268"/>
      <c r="R2581" s="267"/>
      <c r="S2581" s="268"/>
      <c r="T2581" s="267"/>
      <c r="U2581" s="220"/>
      <c r="V2581" s="220"/>
      <c r="W2581" s="268"/>
      <c r="X2581" s="267"/>
      <c r="Y2581" s="220"/>
      <c r="Z2581" s="220"/>
      <c r="AA2581" s="268"/>
      <c r="AB2581" s="267"/>
      <c r="AC2581" s="220"/>
      <c r="AD2581" s="220"/>
    </row>
    <row r="2582" spans="1:88" ht="15" customHeight="1">
      <c r="A2582" s="71"/>
      <c r="B2582" s="40"/>
      <c r="C2582" s="80" t="s">
        <v>136</v>
      </c>
      <c r="D2582" s="320"/>
      <c r="E2582" s="266"/>
      <c r="F2582" s="266"/>
      <c r="G2582" s="266"/>
      <c r="H2582" s="266"/>
      <c r="I2582" s="266"/>
      <c r="J2582" s="266"/>
      <c r="K2582" s="266"/>
      <c r="L2582" s="267"/>
      <c r="M2582" s="268"/>
      <c r="N2582" s="267"/>
      <c r="O2582" s="268"/>
      <c r="P2582" s="267"/>
      <c r="Q2582" s="268"/>
      <c r="R2582" s="267"/>
      <c r="S2582" s="268"/>
      <c r="T2582" s="267"/>
      <c r="U2582" s="220"/>
      <c r="V2582" s="220"/>
      <c r="W2582" s="268"/>
      <c r="X2582" s="267"/>
      <c r="Y2582" s="220"/>
      <c r="Z2582" s="220"/>
      <c r="AA2582" s="268"/>
      <c r="AB2582" s="267"/>
      <c r="AC2582" s="220"/>
      <c r="AD2582" s="220"/>
    </row>
    <row r="2583" spans="1:88" ht="15" customHeight="1">
      <c r="A2583" s="71"/>
      <c r="B2583" s="40"/>
      <c r="C2583" s="80" t="s">
        <v>137</v>
      </c>
      <c r="D2583" s="320"/>
      <c r="E2583" s="266"/>
      <c r="F2583" s="266"/>
      <c r="G2583" s="266"/>
      <c r="H2583" s="266"/>
      <c r="I2583" s="266"/>
      <c r="J2583" s="266"/>
      <c r="K2583" s="266"/>
      <c r="L2583" s="267"/>
      <c r="M2583" s="268"/>
      <c r="N2583" s="267"/>
      <c r="O2583" s="268"/>
      <c r="P2583" s="267"/>
      <c r="Q2583" s="268"/>
      <c r="R2583" s="267"/>
      <c r="S2583" s="268"/>
      <c r="T2583" s="267"/>
      <c r="U2583" s="220"/>
      <c r="V2583" s="220"/>
      <c r="W2583" s="268"/>
      <c r="X2583" s="267"/>
      <c r="Y2583" s="220"/>
      <c r="Z2583" s="220"/>
      <c r="AA2583" s="268"/>
      <c r="AB2583" s="267"/>
      <c r="AC2583" s="220"/>
      <c r="AD2583" s="220"/>
    </row>
    <row r="2584" spans="1:88" ht="15" customHeight="1">
      <c r="A2584" s="71"/>
      <c r="B2584" s="40"/>
      <c r="C2584" s="80" t="s">
        <v>138</v>
      </c>
      <c r="D2584" s="320"/>
      <c r="E2584" s="266"/>
      <c r="F2584" s="266"/>
      <c r="G2584" s="266"/>
      <c r="H2584" s="266"/>
      <c r="I2584" s="266"/>
      <c r="J2584" s="266"/>
      <c r="K2584" s="266"/>
      <c r="L2584" s="267"/>
      <c r="M2584" s="268"/>
      <c r="N2584" s="267"/>
      <c r="O2584" s="268"/>
      <c r="P2584" s="267"/>
      <c r="Q2584" s="268"/>
      <c r="R2584" s="267"/>
      <c r="S2584" s="268"/>
      <c r="T2584" s="267"/>
      <c r="U2584" s="220"/>
      <c r="V2584" s="220"/>
      <c r="W2584" s="268"/>
      <c r="X2584" s="267"/>
      <c r="Y2584" s="220"/>
      <c r="Z2584" s="220"/>
      <c r="AA2584" s="268"/>
      <c r="AB2584" s="267"/>
      <c r="AC2584" s="220"/>
      <c r="AD2584" s="220"/>
    </row>
    <row r="2585" spans="1:88" ht="15" customHeight="1">
      <c r="A2585" s="71"/>
      <c r="B2585" s="40"/>
      <c r="C2585" s="80" t="s">
        <v>139</v>
      </c>
      <c r="D2585" s="320"/>
      <c r="E2585" s="266"/>
      <c r="F2585" s="266"/>
      <c r="G2585" s="266"/>
      <c r="H2585" s="266"/>
      <c r="I2585" s="266"/>
      <c r="J2585" s="266"/>
      <c r="K2585" s="266"/>
      <c r="L2585" s="267"/>
      <c r="M2585" s="268"/>
      <c r="N2585" s="267"/>
      <c r="O2585" s="268"/>
      <c r="P2585" s="267"/>
      <c r="Q2585" s="268"/>
      <c r="R2585" s="267"/>
      <c r="S2585" s="268"/>
      <c r="T2585" s="267"/>
      <c r="U2585" s="220"/>
      <c r="V2585" s="220"/>
      <c r="W2585" s="268"/>
      <c r="X2585" s="267"/>
      <c r="Y2585" s="220"/>
      <c r="Z2585" s="220"/>
      <c r="AA2585" s="268"/>
      <c r="AB2585" s="267"/>
      <c r="AC2585" s="220"/>
      <c r="AD2585" s="220"/>
    </row>
    <row r="2586" spans="1:88" ht="15" customHeight="1">
      <c r="A2586" s="71"/>
      <c r="B2586" s="40"/>
      <c r="C2586" s="80" t="s">
        <v>140</v>
      </c>
      <c r="D2586" s="320"/>
      <c r="E2586" s="266"/>
      <c r="F2586" s="266"/>
      <c r="G2586" s="266"/>
      <c r="H2586" s="266"/>
      <c r="I2586" s="266"/>
      <c r="J2586" s="266"/>
      <c r="K2586" s="266"/>
      <c r="L2586" s="267"/>
      <c r="M2586" s="268"/>
      <c r="N2586" s="267"/>
      <c r="O2586" s="268"/>
      <c r="P2586" s="267"/>
      <c r="Q2586" s="268"/>
      <c r="R2586" s="267"/>
      <c r="S2586" s="268"/>
      <c r="T2586" s="267"/>
      <c r="U2586" s="220"/>
      <c r="V2586" s="220"/>
      <c r="W2586" s="268"/>
      <c r="X2586" s="267"/>
      <c r="Y2586" s="220"/>
      <c r="Z2586" s="220"/>
      <c r="AA2586" s="268"/>
      <c r="AB2586" s="267"/>
      <c r="AC2586" s="220"/>
      <c r="AD2586" s="220"/>
    </row>
    <row r="2587" spans="1:88" ht="15" customHeight="1">
      <c r="A2587" s="71"/>
      <c r="B2587" s="40"/>
      <c r="C2587" s="80" t="s">
        <v>141</v>
      </c>
      <c r="D2587" s="320"/>
      <c r="E2587" s="266"/>
      <c r="F2587" s="266"/>
      <c r="G2587" s="266"/>
      <c r="H2587" s="266"/>
      <c r="I2587" s="266"/>
      <c r="J2587" s="266"/>
      <c r="K2587" s="266"/>
      <c r="L2587" s="267"/>
      <c r="M2587" s="268"/>
      <c r="N2587" s="267"/>
      <c r="O2587" s="268"/>
      <c r="P2587" s="267"/>
      <c r="Q2587" s="268"/>
      <c r="R2587" s="267"/>
      <c r="S2587" s="268"/>
      <c r="T2587" s="267"/>
      <c r="U2587" s="220"/>
      <c r="V2587" s="220"/>
      <c r="W2587" s="268"/>
      <c r="X2587" s="267"/>
      <c r="Y2587" s="220"/>
      <c r="Z2587" s="220"/>
      <c r="AA2587" s="268"/>
      <c r="AB2587" s="267"/>
      <c r="AC2587" s="220"/>
      <c r="AD2587" s="220"/>
    </row>
    <row r="2588" spans="1:88" ht="15" customHeight="1">
      <c r="A2588" s="71"/>
      <c r="B2588" s="40"/>
      <c r="C2588" s="80" t="s">
        <v>142</v>
      </c>
      <c r="D2588" s="320"/>
      <c r="E2588" s="266"/>
      <c r="F2588" s="266"/>
      <c r="G2588" s="266"/>
      <c r="H2588" s="266"/>
      <c r="I2588" s="266"/>
      <c r="J2588" s="266"/>
      <c r="K2588" s="266"/>
      <c r="L2588" s="267"/>
      <c r="M2588" s="268"/>
      <c r="N2588" s="267"/>
      <c r="O2588" s="268"/>
      <c r="P2588" s="267"/>
      <c r="Q2588" s="268"/>
      <c r="R2588" s="267"/>
      <c r="S2588" s="268"/>
      <c r="T2588" s="267"/>
      <c r="U2588" s="220"/>
      <c r="V2588" s="220"/>
      <c r="W2588" s="268"/>
      <c r="X2588" s="267"/>
      <c r="Y2588" s="220"/>
      <c r="Z2588" s="220"/>
      <c r="AA2588" s="268"/>
      <c r="AB2588" s="267"/>
      <c r="AC2588" s="220"/>
      <c r="AD2588" s="220"/>
    </row>
    <row r="2589" spans="1:88" ht="15" customHeight="1">
      <c r="A2589" s="71"/>
      <c r="B2589" s="40"/>
      <c r="C2589" s="80" t="s">
        <v>143</v>
      </c>
      <c r="D2589" s="320"/>
      <c r="E2589" s="266"/>
      <c r="F2589" s="266"/>
      <c r="G2589" s="266"/>
      <c r="H2589" s="266"/>
      <c r="I2589" s="266"/>
      <c r="J2589" s="266"/>
      <c r="K2589" s="266"/>
      <c r="L2589" s="267"/>
      <c r="M2589" s="268"/>
      <c r="N2589" s="267"/>
      <c r="O2589" s="268"/>
      <c r="P2589" s="267"/>
      <c r="Q2589" s="268"/>
      <c r="R2589" s="267"/>
      <c r="S2589" s="268"/>
      <c r="T2589" s="267"/>
      <c r="U2589" s="220"/>
      <c r="V2589" s="220"/>
      <c r="W2589" s="268"/>
      <c r="X2589" s="267"/>
      <c r="Y2589" s="220"/>
      <c r="Z2589" s="220"/>
      <c r="AA2589" s="268"/>
      <c r="AB2589" s="267"/>
      <c r="AC2589" s="220"/>
      <c r="AD2589" s="220"/>
    </row>
    <row r="2590" spans="1:88" ht="15" customHeight="1">
      <c r="A2590" s="71"/>
      <c r="B2590" s="40"/>
      <c r="C2590" s="80" t="s">
        <v>144</v>
      </c>
      <c r="D2590" s="320"/>
      <c r="E2590" s="266"/>
      <c r="F2590" s="266"/>
      <c r="G2590" s="266"/>
      <c r="H2590" s="266"/>
      <c r="I2590" s="266"/>
      <c r="J2590" s="266"/>
      <c r="K2590" s="266"/>
      <c r="L2590" s="267"/>
      <c r="M2590" s="268"/>
      <c r="N2590" s="267"/>
      <c r="O2590" s="268"/>
      <c r="P2590" s="267"/>
      <c r="Q2590" s="268"/>
      <c r="R2590" s="267"/>
      <c r="S2590" s="268"/>
      <c r="T2590" s="267"/>
      <c r="U2590" s="220"/>
      <c r="V2590" s="220"/>
      <c r="W2590" s="268"/>
      <c r="X2590" s="267"/>
      <c r="Y2590" s="220"/>
      <c r="Z2590" s="220"/>
      <c r="AA2590" s="268"/>
      <c r="AB2590" s="267"/>
      <c r="AC2590" s="220"/>
      <c r="AD2590" s="220"/>
    </row>
    <row r="2591" spans="1:88" ht="15" customHeight="1">
      <c r="A2591" s="71"/>
      <c r="B2591" s="40"/>
      <c r="C2591" s="80" t="s">
        <v>145</v>
      </c>
      <c r="D2591" s="320"/>
      <c r="E2591" s="266"/>
      <c r="F2591" s="266"/>
      <c r="G2591" s="266"/>
      <c r="H2591" s="266"/>
      <c r="I2591" s="266"/>
      <c r="J2591" s="266"/>
      <c r="K2591" s="266"/>
      <c r="L2591" s="267"/>
      <c r="M2591" s="268"/>
      <c r="N2591" s="267"/>
      <c r="O2591" s="268"/>
      <c r="P2591" s="267"/>
      <c r="Q2591" s="268"/>
      <c r="R2591" s="267"/>
      <c r="S2591" s="268"/>
      <c r="T2591" s="267"/>
      <c r="U2591" s="220"/>
      <c r="V2591" s="220"/>
      <c r="W2591" s="268"/>
      <c r="X2591" s="267"/>
      <c r="Y2591" s="220"/>
      <c r="Z2591" s="220"/>
      <c r="AA2591" s="268"/>
      <c r="AB2591" s="267"/>
      <c r="AC2591" s="220"/>
      <c r="AD2591" s="220"/>
    </row>
    <row r="2592" spans="1:88" ht="15" customHeight="1">
      <c r="A2592" s="71"/>
      <c r="B2592" s="40"/>
      <c r="C2592" s="80" t="s">
        <v>146</v>
      </c>
      <c r="D2592" s="320"/>
      <c r="E2592" s="266"/>
      <c r="F2592" s="266"/>
      <c r="G2592" s="266"/>
      <c r="H2592" s="266"/>
      <c r="I2592" s="266"/>
      <c r="J2592" s="266"/>
      <c r="K2592" s="266"/>
      <c r="L2592" s="267"/>
      <c r="M2592" s="268"/>
      <c r="N2592" s="267"/>
      <c r="O2592" s="268"/>
      <c r="P2592" s="267"/>
      <c r="Q2592" s="268"/>
      <c r="R2592" s="267"/>
      <c r="S2592" s="268"/>
      <c r="T2592" s="267"/>
      <c r="U2592" s="220"/>
      <c r="V2592" s="220"/>
      <c r="W2592" s="268"/>
      <c r="X2592" s="267"/>
      <c r="Y2592" s="220"/>
      <c r="Z2592" s="220"/>
      <c r="AA2592" s="268"/>
      <c r="AB2592" s="267"/>
      <c r="AC2592" s="220"/>
      <c r="AD2592" s="220"/>
    </row>
    <row r="2593" spans="1:37" ht="15" customHeight="1">
      <c r="A2593" s="71"/>
      <c r="B2593" s="40"/>
      <c r="C2593" s="80" t="s">
        <v>147</v>
      </c>
      <c r="D2593" s="320"/>
      <c r="E2593" s="266"/>
      <c r="F2593" s="266"/>
      <c r="G2593" s="266"/>
      <c r="H2593" s="266"/>
      <c r="I2593" s="266"/>
      <c r="J2593" s="266"/>
      <c r="K2593" s="266"/>
      <c r="L2593" s="267"/>
      <c r="M2593" s="268"/>
      <c r="N2593" s="267"/>
      <c r="O2593" s="268"/>
      <c r="P2593" s="267"/>
      <c r="Q2593" s="268"/>
      <c r="R2593" s="267"/>
      <c r="S2593" s="268"/>
      <c r="T2593" s="267"/>
      <c r="U2593" s="220"/>
      <c r="V2593" s="220"/>
      <c r="W2593" s="268"/>
      <c r="X2593" s="267"/>
      <c r="Y2593" s="220"/>
      <c r="Z2593" s="220"/>
      <c r="AA2593" s="268"/>
      <c r="AB2593" s="267"/>
      <c r="AC2593" s="220"/>
      <c r="AD2593" s="220"/>
    </row>
    <row r="2594" spans="1:37" ht="15" customHeight="1">
      <c r="A2594" s="71"/>
      <c r="B2594" s="40"/>
      <c r="C2594" s="80" t="s">
        <v>148</v>
      </c>
      <c r="D2594" s="320"/>
      <c r="E2594" s="266"/>
      <c r="F2594" s="266"/>
      <c r="G2594" s="266"/>
      <c r="H2594" s="266"/>
      <c r="I2594" s="266"/>
      <c r="J2594" s="266"/>
      <c r="K2594" s="266"/>
      <c r="L2594" s="267"/>
      <c r="M2594" s="268"/>
      <c r="N2594" s="267"/>
      <c r="O2594" s="268"/>
      <c r="P2594" s="267"/>
      <c r="Q2594" s="268"/>
      <c r="R2594" s="267"/>
      <c r="S2594" s="268"/>
      <c r="T2594" s="267"/>
      <c r="U2594" s="220"/>
      <c r="V2594" s="220"/>
      <c r="W2594" s="268"/>
      <c r="X2594" s="267"/>
      <c r="Y2594" s="220"/>
      <c r="Z2594" s="220"/>
      <c r="AA2594" s="268"/>
      <c r="AB2594" s="267"/>
      <c r="AC2594" s="220"/>
      <c r="AD2594" s="220"/>
    </row>
    <row r="2595" spans="1:37" ht="15" customHeight="1">
      <c r="A2595" s="71"/>
      <c r="B2595" s="40"/>
      <c r="C2595" s="80" t="s">
        <v>149</v>
      </c>
      <c r="D2595" s="320"/>
      <c r="E2595" s="266"/>
      <c r="F2595" s="266"/>
      <c r="G2595" s="266"/>
      <c r="H2595" s="266"/>
      <c r="I2595" s="266"/>
      <c r="J2595" s="266"/>
      <c r="K2595" s="266"/>
      <c r="L2595" s="267"/>
      <c r="M2595" s="268"/>
      <c r="N2595" s="267"/>
      <c r="O2595" s="268"/>
      <c r="P2595" s="267"/>
      <c r="Q2595" s="268"/>
      <c r="R2595" s="267"/>
      <c r="S2595" s="268"/>
      <c r="T2595" s="267"/>
      <c r="U2595" s="220"/>
      <c r="V2595" s="220"/>
      <c r="W2595" s="268"/>
      <c r="X2595" s="267"/>
      <c r="Y2595" s="220"/>
      <c r="Z2595" s="220"/>
      <c r="AA2595" s="268"/>
      <c r="AB2595" s="267"/>
      <c r="AC2595" s="220"/>
      <c r="AD2595" s="220"/>
    </row>
    <row r="2596" spans="1:37" ht="15" customHeight="1">
      <c r="A2596" s="71"/>
      <c r="B2596" s="40"/>
      <c r="C2596" s="80" t="s">
        <v>150</v>
      </c>
      <c r="D2596" s="320"/>
      <c r="E2596" s="266"/>
      <c r="F2596" s="266"/>
      <c r="G2596" s="266"/>
      <c r="H2596" s="266"/>
      <c r="I2596" s="266"/>
      <c r="J2596" s="266"/>
      <c r="K2596" s="266"/>
      <c r="L2596" s="267"/>
      <c r="M2596" s="268"/>
      <c r="N2596" s="267"/>
      <c r="O2596" s="268"/>
      <c r="P2596" s="267"/>
      <c r="Q2596" s="268"/>
      <c r="R2596" s="267"/>
      <c r="S2596" s="268"/>
      <c r="T2596" s="267"/>
      <c r="U2596" s="220"/>
      <c r="V2596" s="220"/>
      <c r="W2596" s="268"/>
      <c r="X2596" s="267"/>
      <c r="Y2596" s="220"/>
      <c r="Z2596" s="220"/>
      <c r="AA2596" s="268"/>
      <c r="AB2596" s="267"/>
      <c r="AC2596" s="220"/>
      <c r="AD2596" s="220"/>
    </row>
    <row r="2597" spans="1:37" ht="15" customHeight="1">
      <c r="A2597" s="83"/>
      <c r="B2597" s="15"/>
      <c r="C2597" s="80" t="s">
        <v>151</v>
      </c>
      <c r="D2597" s="320"/>
      <c r="E2597" s="266"/>
      <c r="F2597" s="266"/>
      <c r="G2597" s="266"/>
      <c r="H2597" s="266"/>
      <c r="I2597" s="266"/>
      <c r="J2597" s="266"/>
      <c r="K2597" s="266"/>
      <c r="L2597" s="267"/>
      <c r="M2597" s="268"/>
      <c r="N2597" s="267"/>
      <c r="O2597" s="268"/>
      <c r="P2597" s="267"/>
      <c r="Q2597" s="268"/>
      <c r="R2597" s="267"/>
      <c r="S2597" s="268"/>
      <c r="T2597" s="267"/>
      <c r="U2597" s="220"/>
      <c r="V2597" s="220"/>
      <c r="W2597" s="268"/>
      <c r="X2597" s="267"/>
      <c r="Y2597" s="220"/>
      <c r="Z2597" s="220"/>
      <c r="AA2597" s="268"/>
      <c r="AB2597" s="267"/>
      <c r="AC2597" s="220"/>
      <c r="AD2597" s="220"/>
    </row>
    <row r="2598" spans="1:37" ht="15" customHeight="1">
      <c r="A2598" s="83"/>
      <c r="B2598" s="15"/>
      <c r="C2598" s="80" t="s">
        <v>152</v>
      </c>
      <c r="D2598" s="320"/>
      <c r="E2598" s="266"/>
      <c r="F2598" s="266"/>
      <c r="G2598" s="266"/>
      <c r="H2598" s="266"/>
      <c r="I2598" s="266"/>
      <c r="J2598" s="266"/>
      <c r="K2598" s="266"/>
      <c r="L2598" s="267"/>
      <c r="M2598" s="268"/>
      <c r="N2598" s="267"/>
      <c r="O2598" s="268"/>
      <c r="P2598" s="267"/>
      <c r="Q2598" s="268"/>
      <c r="R2598" s="267"/>
      <c r="S2598" s="268"/>
      <c r="T2598" s="267"/>
      <c r="U2598" s="220"/>
      <c r="V2598" s="220"/>
      <c r="W2598" s="268"/>
      <c r="X2598" s="267"/>
      <c r="Y2598" s="220"/>
      <c r="Z2598" s="220"/>
      <c r="AA2598" s="268"/>
      <c r="AB2598" s="267"/>
      <c r="AC2598" s="220"/>
      <c r="AD2598" s="220"/>
    </row>
    <row r="2599" spans="1:37" ht="15" customHeight="1">
      <c r="A2599" s="83"/>
      <c r="B2599" s="15"/>
      <c r="C2599" s="80" t="s">
        <v>153</v>
      </c>
      <c r="D2599" s="320"/>
      <c r="E2599" s="266"/>
      <c r="F2599" s="266"/>
      <c r="G2599" s="266"/>
      <c r="H2599" s="266"/>
      <c r="I2599" s="266"/>
      <c r="J2599" s="266"/>
      <c r="K2599" s="266"/>
      <c r="L2599" s="267"/>
      <c r="M2599" s="268"/>
      <c r="N2599" s="267"/>
      <c r="O2599" s="268"/>
      <c r="P2599" s="267"/>
      <c r="Q2599" s="268"/>
      <c r="R2599" s="267"/>
      <c r="S2599" s="268"/>
      <c r="T2599" s="267"/>
      <c r="U2599" s="220"/>
      <c r="V2599" s="220"/>
      <c r="W2599" s="268"/>
      <c r="X2599" s="267"/>
      <c r="Y2599" s="220"/>
      <c r="Z2599" s="220"/>
      <c r="AA2599" s="268"/>
      <c r="AB2599" s="267"/>
      <c r="AC2599" s="220"/>
      <c r="AD2599" s="220"/>
    </row>
    <row r="2600" spans="1:37" ht="15" customHeight="1">
      <c r="A2600" s="83"/>
      <c r="B2600" s="15"/>
      <c r="C2600" s="80" t="s">
        <v>154</v>
      </c>
      <c r="D2600" s="320"/>
      <c r="E2600" s="266"/>
      <c r="F2600" s="266"/>
      <c r="G2600" s="266"/>
      <c r="H2600" s="266"/>
      <c r="I2600" s="266"/>
      <c r="J2600" s="266"/>
      <c r="K2600" s="266"/>
      <c r="L2600" s="267"/>
      <c r="M2600" s="268"/>
      <c r="N2600" s="267"/>
      <c r="O2600" s="268"/>
      <c r="P2600" s="267"/>
      <c r="Q2600" s="268"/>
      <c r="R2600" s="267"/>
      <c r="S2600" s="268"/>
      <c r="T2600" s="267"/>
      <c r="U2600" s="220"/>
      <c r="V2600" s="220"/>
      <c r="W2600" s="268"/>
      <c r="X2600" s="267"/>
      <c r="Y2600" s="220"/>
      <c r="Z2600" s="220"/>
      <c r="AA2600" s="268"/>
      <c r="AB2600" s="267"/>
      <c r="AC2600" s="220"/>
      <c r="AD2600" s="220"/>
    </row>
    <row r="2601" spans="1:37" ht="15" customHeight="1">
      <c r="A2601" s="83"/>
      <c r="B2601" s="15"/>
      <c r="C2601" s="80" t="s">
        <v>155</v>
      </c>
      <c r="D2601" s="320"/>
      <c r="E2601" s="266"/>
      <c r="F2601" s="266"/>
      <c r="G2601" s="266"/>
      <c r="H2601" s="266"/>
      <c r="I2601" s="266"/>
      <c r="J2601" s="266"/>
      <c r="K2601" s="266"/>
      <c r="L2601" s="267"/>
      <c r="M2601" s="268"/>
      <c r="N2601" s="267"/>
      <c r="O2601" s="268"/>
      <c r="P2601" s="267"/>
      <c r="Q2601" s="268"/>
      <c r="R2601" s="267"/>
      <c r="S2601" s="268"/>
      <c r="T2601" s="267"/>
      <c r="U2601" s="220"/>
      <c r="V2601" s="220"/>
      <c r="W2601" s="268"/>
      <c r="X2601" s="267"/>
      <c r="Y2601" s="220"/>
      <c r="Z2601" s="220"/>
      <c r="AA2601" s="268"/>
      <c r="AB2601" s="267"/>
      <c r="AC2601" s="220"/>
      <c r="AD2601" s="220"/>
    </row>
    <row r="2602" spans="1:37" ht="15" customHeight="1">
      <c r="A2602" s="83"/>
      <c r="B2602" s="15"/>
      <c r="C2602" s="15"/>
      <c r="D2602" s="15"/>
      <c r="E2602" s="15"/>
      <c r="F2602" s="15"/>
      <c r="G2602" s="15"/>
      <c r="H2602" s="15"/>
      <c r="I2602" s="15"/>
      <c r="J2602" s="15"/>
      <c r="K2602" s="15"/>
      <c r="L2602" s="81" t="s">
        <v>211</v>
      </c>
      <c r="M2602" s="268">
        <f>IF(AND(SUM(M2577:M2601)=0,COUNTIF(M2577:M2601,"NS")&gt;0),"NS",IF(AND(SUM(M2577:M2601)=0, COUNTIF(M2577:M2601,"NA")&gt;0),"NA",SUM(M2577:M2601)))</f>
        <v>0</v>
      </c>
      <c r="N2602" s="267"/>
      <c r="O2602" s="268">
        <f>IF(AND(SUM(O2577:O2601)=0,COUNTIF(O2577:O2601,"NS")&gt;0),"NS",IF(AND(SUM(O2577:O2601)=0, COUNTIF(O2577:O2601,"NA")&gt;0),"NA",SUM(O2577:O2601)))</f>
        <v>0</v>
      </c>
      <c r="P2602" s="267"/>
      <c r="Q2602" s="268">
        <f>IF(AND(SUM(Q2577:Q2601)=0,COUNTIF(Q2577:Q2601,"NS")&gt;0),"NS",IF(AND(SUM(Q2577:Q2601)=0, COUNTIF(Q2577:Q2601,"NA")&gt;0),"NA",SUM(Q2577:Q2601)))</f>
        <v>0</v>
      </c>
      <c r="R2602" s="267"/>
      <c r="S2602" s="268">
        <f>IF(AND(SUM(S2577:S2601)=0,COUNTIF(S2577:S2601,"NS")&gt;0),"NS",IF(AND(SUM(S2577:S2601)=0, COUNTIF(S2577:S2601,"NA")&gt;0),"NA",SUM(S2577:S2601)))</f>
        <v>0</v>
      </c>
      <c r="T2602" s="267"/>
      <c r="U2602" s="220">
        <f>IF(AND(SUM(U2577:U2601)=0,COUNTIF(U2577:U2601,"NS")&gt;0),"NS",IF(AND(SUM(U2577:U2601)=0, COUNTIF(U2577:U2601,"NA")&gt;0),"NA",SUM(U2577:U2601)))</f>
        <v>0</v>
      </c>
      <c r="V2602" s="220">
        <f>IF(AND(SUM(V2577:V2601)=0,COUNTIF(V2577:V2601,"NS")&gt;0),"NS",IF(AND(SUM(V2577:V2601)=0, COUNTIF(V2577:V2601,"NA")&gt;0),"NA",SUM(V2577:V2601)))</f>
        <v>0</v>
      </c>
      <c r="W2602" s="268">
        <f>IF(AND(SUM(W2577:W2601)=0,COUNTIF(W2577:W2601,"NS")&gt;0),"NS",IF(AND(SUM(W2577:W2601)=0, COUNTIF(W2577:W2601,"NA")&gt;0),"NA",SUM(W2577:W2601)))</f>
        <v>0</v>
      </c>
      <c r="X2602" s="267"/>
      <c r="Y2602" s="220">
        <f>IF(AND(SUM(Y2577:Y2601)=0,COUNTIF(Y2577:Y2601,"NS")&gt;0),"NS",IF(AND(SUM(Y2577:Y2601)=0, COUNTIF(Y2577:Y2601,"NA")&gt;0),"NA",SUM(Y2577:Y2601)))</f>
        <v>0</v>
      </c>
      <c r="Z2602" s="220">
        <f>IF(AND(SUM(Z2577:Z2601)=0,COUNTIF(Z2577:Z2601,"NS")&gt;0),"NS",IF(AND(SUM(Z2577:Z2601)=0, COUNTIF(Z2577:Z2601,"NA")&gt;0),"NA",SUM(Z2577:Z2601)))</f>
        <v>0</v>
      </c>
      <c r="AA2602" s="268">
        <f>IF(AND(SUM(AA2577:AA2601)=0,COUNTIF(AA2577:AA2601,"NS")&gt;0),"NS",IF(AND(SUM(AA2577:AA2601)=0, COUNTIF(AA2577:AA2601,"NA")&gt;0),"NA",SUM(AA2577:AA2601)))</f>
        <v>0</v>
      </c>
      <c r="AB2602" s="267"/>
      <c r="AC2602" s="220">
        <f>IF(AND(SUM(AC2577:AC2601)=0,COUNTIF(AC2577:AC2601,"NS")&gt;0),"NS",IF(AND(SUM(AC2577:AC2601)=0, COUNTIF(AC2577:AC2601,"NA")&gt;0),"NA",SUM(AC2577:AC2601)))</f>
        <v>0</v>
      </c>
      <c r="AD2602" s="220">
        <f>IF(AND(SUM(AD2577:AD2601)=0,COUNTIF(AD2577:AD2601,"NS")&gt;0),"NS",IF(AND(SUM(AD2577:AD2601)=0, COUNTIF(AD2577:AD2601,"NA")&gt;0),"NA",SUM(AD2577:AD2601)))</f>
        <v>0</v>
      </c>
    </row>
    <row r="2603" spans="1:37" ht="15" customHeight="1">
      <c r="A2603" s="83"/>
      <c r="B2603" s="15"/>
      <c r="C2603" s="15"/>
      <c r="D2603" s="15"/>
      <c r="E2603" s="15"/>
      <c r="F2603" s="15"/>
      <c r="G2603" s="15"/>
      <c r="H2603" s="15"/>
      <c r="I2603" s="15"/>
      <c r="J2603" s="15"/>
      <c r="K2603" s="15"/>
      <c r="L2603" s="81"/>
      <c r="M2603" s="223"/>
      <c r="N2603" s="223"/>
      <c r="O2603" s="216"/>
      <c r="P2603" s="216"/>
      <c r="Q2603" s="216"/>
      <c r="R2603" s="216"/>
      <c r="S2603" s="223"/>
      <c r="T2603" s="223"/>
      <c r="U2603" s="216"/>
      <c r="V2603" s="216"/>
      <c r="W2603" s="223"/>
      <c r="X2603" s="223"/>
      <c r="Y2603" s="216"/>
      <c r="Z2603" s="216"/>
      <c r="AA2603" s="223"/>
      <c r="AB2603" s="223"/>
      <c r="AC2603" s="216"/>
      <c r="AD2603" s="216"/>
      <c r="AF2603">
        <f>IF(SUM(AF2577:AF2602,AP2577:AP2602,AZ2577:AZ2602,BJ2577:BJ2602,BT2577:BT2602,CD2577:CD2602)&gt;0,1,0)</f>
        <v>0</v>
      </c>
      <c r="AG2603">
        <f>IF(SUM(AG2577:AG2602,AQ2577:AQ2602,BA2577:BA2602,BK2577:BK2602,BU2577:BU2602,CE2577:CE2602)&gt;0,2,0)</f>
        <v>0</v>
      </c>
      <c r="AH2603">
        <f>IF(SUM(AH2577:AH2602,AR2577:AR2602,BB2577:BB2602,BL2577:BL2602,BV2577:BV2602,CF2577:CF2602)&gt;0,4,0)</f>
        <v>0</v>
      </c>
      <c r="AI2603">
        <f>IF(SUM(AI2577:AI2602,AS2577:AS2602,BC2577:BC2602,BM2577:BM2602,BW2577:BW2602,CG2577:CG2602)&gt;0,4,0)</f>
        <v>0</v>
      </c>
      <c r="AJ2603">
        <f>IF(SUM(AJ2577:AJ2602,AT2577:AT2602,BD2577:BD2602,BN2577:BN2602,BX2577:BX2602,CH2577:CH2602)&gt;0,5,0)</f>
        <v>0</v>
      </c>
      <c r="AK2603">
        <f>IF(SUM(AK2577:AK2602,AU2577:AU2602,BE2577:BE2602,BO2577:BO2602,BY2577:BY2602,CI2577:CI2602)&gt;0,6,0)</f>
        <v>0</v>
      </c>
    </row>
    <row r="2604" spans="1:37" ht="24" customHeight="1">
      <c r="A2604" s="83"/>
      <c r="B2604" s="15"/>
      <c r="C2604" s="321" t="s">
        <v>187</v>
      </c>
      <c r="D2604" s="256"/>
      <c r="E2604" s="256"/>
      <c r="F2604" s="256"/>
      <c r="G2604" s="256"/>
      <c r="H2604" s="256"/>
      <c r="I2604" s="256"/>
      <c r="J2604" s="256"/>
      <c r="K2604" s="256"/>
      <c r="L2604" s="256"/>
      <c r="M2604" s="256"/>
      <c r="N2604" s="256"/>
      <c r="O2604" s="256"/>
      <c r="P2604" s="256"/>
      <c r="Q2604" s="256"/>
      <c r="R2604" s="256"/>
      <c r="S2604" s="256"/>
      <c r="T2604" s="256"/>
      <c r="U2604" s="256"/>
      <c r="V2604" s="256"/>
      <c r="W2604" s="256"/>
      <c r="X2604" s="256"/>
      <c r="Y2604" s="256"/>
      <c r="Z2604" s="256"/>
      <c r="AA2604" s="256"/>
      <c r="AB2604" s="256"/>
      <c r="AC2604" s="256"/>
      <c r="AD2604" s="256"/>
      <c r="AH2604">
        <f>SUM(AF2603:AH2603)</f>
        <v>0</v>
      </c>
      <c r="AK2604">
        <f>SUM(AI2603:AK2603)</f>
        <v>0</v>
      </c>
    </row>
    <row r="2605" spans="1:37" ht="60" customHeight="1">
      <c r="A2605" s="83"/>
      <c r="B2605" s="15"/>
      <c r="C2605" s="322"/>
      <c r="D2605" s="323"/>
      <c r="E2605" s="323"/>
      <c r="F2605" s="323"/>
      <c r="G2605" s="323"/>
      <c r="H2605" s="323"/>
      <c r="I2605" s="323"/>
      <c r="J2605" s="323"/>
      <c r="K2605" s="323"/>
      <c r="L2605" s="323"/>
      <c r="M2605" s="323"/>
      <c r="N2605" s="323"/>
      <c r="O2605" s="323"/>
      <c r="P2605" s="323"/>
      <c r="Q2605" s="323"/>
      <c r="R2605" s="323"/>
      <c r="S2605" s="323"/>
      <c r="T2605" s="323"/>
      <c r="U2605" s="323"/>
      <c r="V2605" s="323"/>
      <c r="W2605" s="323"/>
      <c r="X2605" s="323"/>
      <c r="Y2605" s="323"/>
      <c r="Z2605" s="323"/>
      <c r="AA2605" s="323"/>
      <c r="AB2605" s="323"/>
      <c r="AC2605" s="323"/>
      <c r="AD2605" s="324"/>
      <c r="AH2605" t="e">
        <f ca="1">CAMBIAR(AH2604,0,"",1,"El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05" t="e">
        <f ca="1">CAMBIAR(AK2604,0,"",4,"Hay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06" spans="1:37" ht="15" customHeight="1">
      <c r="A2606" s="71"/>
      <c r="B2606" s="40"/>
      <c r="C2606" s="246" t="e">
        <f ca="1">AH2605</f>
        <v>#NAME?</v>
      </c>
      <c r="D2606" s="40"/>
      <c r="E2606" s="40"/>
      <c r="F2606" s="40"/>
      <c r="G2606" s="40"/>
      <c r="H2606" s="40"/>
      <c r="I2606" s="40"/>
      <c r="J2606" s="40"/>
      <c r="K2606" s="40"/>
      <c r="L2606" s="40"/>
      <c r="M2606" s="40"/>
      <c r="N2606" s="40"/>
      <c r="O2606" s="40"/>
      <c r="P2606" s="40"/>
      <c r="Q2606" s="40"/>
      <c r="R2606" s="40"/>
      <c r="S2606" s="40"/>
      <c r="T2606" s="40"/>
      <c r="U2606" s="40"/>
      <c r="V2606" s="40"/>
      <c r="W2606" s="40"/>
      <c r="X2606" s="40"/>
      <c r="Y2606" s="40"/>
      <c r="Z2606" s="40"/>
      <c r="AA2606" s="40"/>
      <c r="AB2606" s="40"/>
      <c r="AC2606" s="40"/>
      <c r="AD2606" s="40"/>
    </row>
    <row r="2607" spans="1:37" ht="15" customHeight="1">
      <c r="A2607" s="71"/>
      <c r="B2607" s="40"/>
      <c r="C2607" s="248" t="e">
        <f ca="1">AK2605</f>
        <v>#NAME?</v>
      </c>
      <c r="D2607" s="17"/>
      <c r="E2607" s="17"/>
      <c r="F2607" s="17"/>
      <c r="G2607" s="17"/>
      <c r="H2607" s="17"/>
      <c r="I2607" s="17"/>
      <c r="J2607" s="17"/>
      <c r="K2607" s="17"/>
      <c r="L2607" s="17"/>
      <c r="M2607" s="17"/>
      <c r="N2607" s="17"/>
      <c r="O2607" s="17"/>
      <c r="P2607" s="17"/>
      <c r="Q2607" s="17"/>
      <c r="R2607" s="96"/>
      <c r="S2607" s="227"/>
      <c r="T2607" s="227"/>
      <c r="U2607" s="227"/>
      <c r="V2607" s="227"/>
      <c r="W2607" s="227"/>
      <c r="X2607" s="227"/>
      <c r="Y2607" s="227"/>
      <c r="Z2607" s="227"/>
      <c r="AA2607" s="227"/>
      <c r="AB2607" s="227"/>
      <c r="AC2607" s="227"/>
      <c r="AD2607" s="227"/>
    </row>
    <row r="2608" spans="1:37" ht="15" customHeight="1">
      <c r="A2608" s="71"/>
      <c r="B2608" s="40"/>
      <c r="C2608" s="99"/>
      <c r="D2608" s="17"/>
      <c r="E2608" s="17"/>
      <c r="F2608" s="17"/>
      <c r="G2608" s="17"/>
      <c r="H2608" s="17"/>
      <c r="I2608" s="17"/>
      <c r="J2608" s="17"/>
      <c r="K2608" s="17"/>
      <c r="L2608" s="17"/>
      <c r="M2608" s="17"/>
      <c r="N2608" s="17"/>
      <c r="O2608" s="17"/>
      <c r="P2608" s="17"/>
      <c r="Q2608" s="17"/>
      <c r="R2608" s="96"/>
      <c r="S2608" s="227"/>
      <c r="T2608" s="227"/>
      <c r="U2608" s="227"/>
      <c r="V2608" s="227"/>
      <c r="W2608" s="227"/>
      <c r="X2608" s="227"/>
      <c r="Y2608" s="227"/>
      <c r="Z2608" s="227"/>
      <c r="AA2608" s="227"/>
      <c r="AB2608" s="227"/>
      <c r="AC2608" s="227"/>
      <c r="AD2608" s="227"/>
    </row>
    <row r="2609" spans="1:88" ht="15" customHeight="1">
      <c r="A2609" s="71"/>
      <c r="B2609" s="40"/>
      <c r="C2609" s="40"/>
      <c r="D2609" s="40"/>
      <c r="E2609" s="40"/>
      <c r="F2609" s="40"/>
      <c r="G2609" s="40"/>
      <c r="H2609" s="40"/>
      <c r="I2609" s="40"/>
      <c r="J2609" s="40"/>
      <c r="K2609" s="40"/>
      <c r="L2609" s="40"/>
      <c r="M2609" s="40"/>
      <c r="N2609" s="40"/>
      <c r="O2609" s="40"/>
      <c r="P2609" s="40"/>
      <c r="Q2609" s="40"/>
      <c r="R2609" s="40"/>
      <c r="S2609" s="40"/>
      <c r="T2609" s="40"/>
      <c r="U2609" s="40"/>
      <c r="V2609" s="40"/>
      <c r="W2609" s="40"/>
      <c r="X2609" s="40"/>
      <c r="Y2609" s="40"/>
      <c r="Z2609" s="40"/>
      <c r="AA2609" s="40"/>
      <c r="AB2609" s="40"/>
      <c r="AC2609" s="40"/>
      <c r="AD2609" s="40"/>
    </row>
    <row r="2610" spans="1:88" ht="15" customHeight="1">
      <c r="A2610" s="71"/>
      <c r="B2610" s="40"/>
      <c r="C2610" s="40"/>
      <c r="D2610" s="40"/>
      <c r="E2610" s="40"/>
      <c r="F2610" s="40"/>
      <c r="G2610" s="40"/>
      <c r="H2610" s="40"/>
      <c r="I2610" s="40"/>
      <c r="J2610" s="40"/>
      <c r="K2610" s="40"/>
      <c r="L2610" s="40"/>
      <c r="M2610" s="40"/>
      <c r="N2610" s="40"/>
      <c r="O2610" s="40"/>
      <c r="P2610" s="40"/>
      <c r="Q2610" s="40"/>
      <c r="R2610" s="40"/>
      <c r="S2610" s="40"/>
      <c r="T2610" s="40"/>
      <c r="U2610" s="40"/>
      <c r="V2610" s="40"/>
      <c r="W2610" s="40"/>
      <c r="X2610" s="40"/>
      <c r="Y2610" s="40"/>
      <c r="Z2610" s="40"/>
      <c r="AA2610" s="40"/>
      <c r="AB2610" s="40"/>
      <c r="AC2610" s="40"/>
      <c r="AD2610" s="40"/>
    </row>
    <row r="2611" spans="1:88" ht="15" customHeight="1">
      <c r="A2611" s="71"/>
      <c r="B2611" s="40"/>
      <c r="C2611" s="40"/>
      <c r="D2611" s="40"/>
      <c r="E2611" s="40"/>
      <c r="F2611" s="40"/>
      <c r="G2611" s="40"/>
      <c r="H2611" s="40"/>
      <c r="I2611" s="40"/>
      <c r="J2611" s="40"/>
      <c r="K2611" s="40"/>
      <c r="L2611" s="40"/>
      <c r="M2611" s="40"/>
      <c r="N2611" s="40"/>
      <c r="O2611" s="40"/>
      <c r="P2611" s="40"/>
      <c r="Q2611" s="40"/>
      <c r="R2611" s="40"/>
      <c r="S2611" s="40"/>
      <c r="T2611" s="40"/>
      <c r="U2611" s="40"/>
      <c r="V2611" s="40"/>
      <c r="W2611" s="40"/>
      <c r="X2611" s="40"/>
      <c r="Y2611" s="40"/>
      <c r="Z2611" s="40"/>
      <c r="AA2611" s="40"/>
      <c r="AB2611" s="40"/>
      <c r="AC2611" s="40"/>
      <c r="AD2611" s="40"/>
    </row>
    <row r="2612" spans="1:88" ht="24" customHeight="1">
      <c r="A2612" s="72" t="s">
        <v>952</v>
      </c>
      <c r="B2612" s="326" t="s">
        <v>953</v>
      </c>
      <c r="C2612" s="256"/>
      <c r="D2612" s="256"/>
      <c r="E2612" s="256"/>
      <c r="F2612" s="256"/>
      <c r="G2612" s="256"/>
      <c r="H2612" s="256"/>
      <c r="I2612" s="256"/>
      <c r="J2612" s="256"/>
      <c r="K2612" s="256"/>
      <c r="L2612" s="256"/>
      <c r="M2612" s="256"/>
      <c r="N2612" s="256"/>
      <c r="O2612" s="256"/>
      <c r="P2612" s="256"/>
      <c r="Q2612" s="256"/>
      <c r="R2612" s="256"/>
      <c r="S2612" s="256"/>
      <c r="T2612" s="256"/>
      <c r="U2612" s="256"/>
      <c r="V2612" s="256"/>
      <c r="W2612" s="256"/>
      <c r="X2612" s="256"/>
      <c r="Y2612" s="256"/>
      <c r="Z2612" s="256"/>
      <c r="AA2612" s="256"/>
      <c r="AB2612" s="256"/>
      <c r="AC2612" s="256"/>
      <c r="AD2612" s="256"/>
    </row>
    <row r="2613" spans="1:88" ht="15" customHeight="1">
      <c r="A2613" s="83"/>
      <c r="B2613" s="15"/>
      <c r="C2613" s="15"/>
      <c r="D2613" s="15"/>
      <c r="E2613" s="15"/>
      <c r="F2613" s="15"/>
      <c r="G2613" s="15"/>
      <c r="H2613" s="15"/>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row>
    <row r="2614" spans="1:88" ht="24" customHeight="1">
      <c r="A2614" s="83"/>
      <c r="B2614" s="15"/>
      <c r="C2614" s="265" t="s">
        <v>185</v>
      </c>
      <c r="D2614" s="278"/>
      <c r="E2614" s="278"/>
      <c r="F2614" s="278"/>
      <c r="G2614" s="278"/>
      <c r="H2614" s="278"/>
      <c r="I2614" s="278"/>
      <c r="J2614" s="278"/>
      <c r="K2614" s="278"/>
      <c r="L2614" s="279"/>
      <c r="M2614" s="265" t="s">
        <v>954</v>
      </c>
      <c r="N2614" s="266"/>
      <c r="O2614" s="266"/>
      <c r="P2614" s="266"/>
      <c r="Q2614" s="266"/>
      <c r="R2614" s="266"/>
      <c r="S2614" s="266"/>
      <c r="T2614" s="266"/>
      <c r="U2614" s="266"/>
      <c r="V2614" s="266"/>
      <c r="W2614" s="266"/>
      <c r="X2614" s="266"/>
      <c r="Y2614" s="266"/>
      <c r="Z2614" s="266"/>
      <c r="AA2614" s="266"/>
      <c r="AB2614" s="266"/>
      <c r="AC2614" s="266"/>
      <c r="AD2614" s="267"/>
    </row>
    <row r="2615" spans="1:88" ht="24" customHeight="1">
      <c r="A2615" s="83"/>
      <c r="B2615" s="15"/>
      <c r="C2615" s="280"/>
      <c r="D2615" s="256"/>
      <c r="E2615" s="256"/>
      <c r="F2615" s="256"/>
      <c r="G2615" s="256"/>
      <c r="H2615" s="256"/>
      <c r="I2615" s="256"/>
      <c r="J2615" s="256"/>
      <c r="K2615" s="256"/>
      <c r="L2615" s="281"/>
      <c r="M2615" s="265" t="s">
        <v>201</v>
      </c>
      <c r="N2615" s="279"/>
      <c r="O2615" s="331" t="s">
        <v>202</v>
      </c>
      <c r="P2615" s="279"/>
      <c r="Q2615" s="331" t="s">
        <v>203</v>
      </c>
      <c r="R2615" s="279"/>
      <c r="S2615" s="268" t="s">
        <v>335</v>
      </c>
      <c r="T2615" s="266"/>
      <c r="U2615" s="266"/>
      <c r="V2615" s="267"/>
      <c r="W2615" s="268" t="s">
        <v>336</v>
      </c>
      <c r="X2615" s="266"/>
      <c r="Y2615" s="266"/>
      <c r="Z2615" s="267"/>
      <c r="AA2615" s="268" t="s">
        <v>262</v>
      </c>
      <c r="AB2615" s="266"/>
      <c r="AC2615" s="266"/>
      <c r="AD2615" s="267"/>
    </row>
    <row r="2616" spans="1:88" ht="48" customHeight="1">
      <c r="A2616" s="83"/>
      <c r="B2616" s="15"/>
      <c r="C2616" s="282"/>
      <c r="D2616" s="272"/>
      <c r="E2616" s="272"/>
      <c r="F2616" s="272"/>
      <c r="G2616" s="272"/>
      <c r="H2616" s="272"/>
      <c r="I2616" s="272"/>
      <c r="J2616" s="272"/>
      <c r="K2616" s="272"/>
      <c r="L2616" s="283"/>
      <c r="M2616" s="282"/>
      <c r="N2616" s="283"/>
      <c r="O2616" s="282"/>
      <c r="P2616" s="283"/>
      <c r="Q2616" s="282"/>
      <c r="R2616" s="283"/>
      <c r="S2616" s="325" t="s">
        <v>234</v>
      </c>
      <c r="T2616" s="267"/>
      <c r="U2616" s="221" t="s">
        <v>202</v>
      </c>
      <c r="V2616" s="221" t="s">
        <v>203</v>
      </c>
      <c r="W2616" s="325" t="s">
        <v>234</v>
      </c>
      <c r="X2616" s="267"/>
      <c r="Y2616" s="221" t="s">
        <v>202</v>
      </c>
      <c r="Z2616" s="221" t="s">
        <v>203</v>
      </c>
      <c r="AA2616" s="325" t="s">
        <v>234</v>
      </c>
      <c r="AB2616" s="267"/>
      <c r="AC2616" s="221" t="s">
        <v>202</v>
      </c>
      <c r="AD2616" s="221" t="s">
        <v>203</v>
      </c>
      <c r="AF2616" t="s">
        <v>204</v>
      </c>
      <c r="AG2616" t="s">
        <v>205</v>
      </c>
      <c r="AH2616" t="s">
        <v>206</v>
      </c>
      <c r="AI2616" t="s">
        <v>207</v>
      </c>
      <c r="AJ2616" t="s">
        <v>208</v>
      </c>
      <c r="AK2616" t="s">
        <v>209</v>
      </c>
      <c r="AL2616" t="s">
        <v>210</v>
      </c>
      <c r="AP2616" t="s">
        <v>204</v>
      </c>
      <c r="AQ2616" t="s">
        <v>205</v>
      </c>
      <c r="AR2616" t="s">
        <v>206</v>
      </c>
      <c r="AS2616" t="s">
        <v>207</v>
      </c>
      <c r="AT2616" t="s">
        <v>208</v>
      </c>
      <c r="AU2616" t="s">
        <v>209</v>
      </c>
      <c r="AV2616" t="s">
        <v>210</v>
      </c>
      <c r="AZ2616" t="s">
        <v>204</v>
      </c>
      <c r="BA2616" t="s">
        <v>205</v>
      </c>
      <c r="BB2616" t="s">
        <v>206</v>
      </c>
      <c r="BC2616" t="s">
        <v>207</v>
      </c>
      <c r="BD2616" t="s">
        <v>208</v>
      </c>
      <c r="BE2616" t="s">
        <v>209</v>
      </c>
      <c r="BF2616" t="s">
        <v>210</v>
      </c>
      <c r="BJ2616" t="s">
        <v>204</v>
      </c>
      <c r="BK2616" t="s">
        <v>205</v>
      </c>
      <c r="BL2616" t="s">
        <v>206</v>
      </c>
      <c r="BM2616" t="s">
        <v>207</v>
      </c>
      <c r="BN2616" t="s">
        <v>208</v>
      </c>
      <c r="BO2616" t="s">
        <v>209</v>
      </c>
      <c r="BP2616" t="s">
        <v>210</v>
      </c>
      <c r="BT2616" t="s">
        <v>204</v>
      </c>
      <c r="BU2616" t="s">
        <v>205</v>
      </c>
      <c r="BV2616" t="s">
        <v>206</v>
      </c>
      <c r="BW2616" t="s">
        <v>207</v>
      </c>
      <c r="BX2616" t="s">
        <v>208</v>
      </c>
      <c r="BY2616" t="s">
        <v>209</v>
      </c>
      <c r="BZ2616" t="s">
        <v>210</v>
      </c>
      <c r="CD2616" t="s">
        <v>204</v>
      </c>
      <c r="CE2616" t="s">
        <v>205</v>
      </c>
      <c r="CF2616" t="s">
        <v>206</v>
      </c>
      <c r="CG2616" t="s">
        <v>207</v>
      </c>
      <c r="CH2616" t="s">
        <v>208</v>
      </c>
      <c r="CI2616" t="s">
        <v>209</v>
      </c>
      <c r="CJ2616" t="s">
        <v>210</v>
      </c>
    </row>
    <row r="2617" spans="1:88" ht="15" customHeight="1">
      <c r="A2617" s="83"/>
      <c r="B2617" s="15"/>
      <c r="C2617" s="79" t="s">
        <v>131</v>
      </c>
      <c r="D2617" s="320"/>
      <c r="E2617" s="266"/>
      <c r="F2617" s="266"/>
      <c r="G2617" s="266"/>
      <c r="H2617" s="266"/>
      <c r="I2617" s="266"/>
      <c r="J2617" s="266"/>
      <c r="K2617" s="266"/>
      <c r="L2617" s="267"/>
      <c r="M2617" s="268"/>
      <c r="N2617" s="267"/>
      <c r="O2617" s="268"/>
      <c r="P2617" s="267"/>
      <c r="Q2617" s="268"/>
      <c r="R2617" s="267"/>
      <c r="S2617" s="268"/>
      <c r="T2617" s="267"/>
      <c r="U2617" s="220"/>
      <c r="V2617" s="220"/>
      <c r="W2617" s="268"/>
      <c r="X2617" s="267"/>
      <c r="Y2617" s="220"/>
      <c r="Z2617" s="220"/>
      <c r="AA2617" s="268"/>
      <c r="AB2617" s="267"/>
      <c r="AC2617" s="220"/>
      <c r="AD2617" s="220"/>
      <c r="AF2617">
        <f>IF(AND(S2617=0,OR(SUM(U2617:V2617)&gt;0,COUNTIF(S2617:V2617,"NS")&gt;0)),1,0)</f>
        <v>0</v>
      </c>
      <c r="AG2617">
        <f>IF(OR(AND(S2617="NS",SUM(U2617:V2617)&gt;0),AND(S2617="NS",COUNTIF(S2617:V2617,"NS")&lt;2)),1,0)</f>
        <v>0</v>
      </c>
      <c r="AH2617">
        <f>IF(AND(S2617="NA",OR(SUM(U2617:V2617)&gt;0,COUNTIF(S2617:V2617,"NS")&gt;0,COUNTIF(S2617:V2617,"NA")&gt;1)),1,0)</f>
        <v>0</v>
      </c>
      <c r="AI2617">
        <f>IF(AND(COUNTBLANK(S2617)+COUNTBLANK(U2617)+COUNTBLANK(V2617)&gt;0,COUNTBLANK(S2617)+COUNTBLANK(U2617)+COUNTBLANK(V2617)&lt;3,S2617&lt;&gt;"NA"),1,0)</f>
        <v>0</v>
      </c>
      <c r="AJ2617">
        <f>IF(AND(IF(OR(SUM(U2617:V2617)=S2617,S2617="",AND(S2617&gt;0,COUNTIF(S2617:V2617,"NS")=2)),0,1)=1,S2617&lt;&gt;"NS",S2617&lt;&gt;"NA"),1,0)</f>
        <v>0</v>
      </c>
      <c r="AK2617">
        <f>IF(COUNTIF(S2617:V2617,"=*")&lt;&gt;SUM(COUNTIF(S2617:V2617,"NS"),COUNTIF(S2617:V2617,"NA")),1,0)</f>
        <v>0</v>
      </c>
      <c r="AL2617">
        <f>IF(SUM(AF2617:AK2617)&gt;0,1,0)</f>
        <v>0</v>
      </c>
      <c r="AP2617">
        <f>IF(AND(W2617=0,OR(SUM(Y2617:Z2617)&gt;0,COUNTIF(W2617:Z2617,"NS")&gt;0)),1,0)</f>
        <v>0</v>
      </c>
      <c r="AQ2617">
        <f>IF(OR(AND(W2617="NS",SUM(Y2617:Z2617)&gt;0),AND(W2617="NS",COUNTIF(W2617:Z2617,"NS")&lt;2)),1,0)</f>
        <v>0</v>
      </c>
      <c r="AR2617">
        <f>IF(AND(W2617="NA",OR(SUM(Y2617:Z2617)&gt;0,COUNTIF(W2617:Z2617,"NS")&gt;0,COUNTIF(W2617:Z2617,"NA")&gt;1)),1,0)</f>
        <v>0</v>
      </c>
      <c r="AS2617">
        <f>IF(AND(COUNTBLANK(W2617)+COUNTBLANK(Y2617)+COUNTBLANK(Z2617)&gt;0,COUNTBLANK(W2617)+COUNTBLANK(Y2617)+COUNTBLANK(Z2617)&lt;3,W2617&lt;&gt;"NA"),1,0)</f>
        <v>0</v>
      </c>
      <c r="AT2617">
        <f>IF(AND(IF(OR(SUM(Y2617:Z2617)=W2617,W2617="",AND(W2617&gt;0,COUNTIF(W2617:Z2617,"NS")=2)),0,1)=1,W2617&lt;&gt;"NS",W2617&lt;&gt;"NA"),1,0)</f>
        <v>0</v>
      </c>
      <c r="AU2617">
        <f>IF(COUNTIF(W2617:Z2617,"=*")&lt;&gt;SUM(COUNTIF(W2617:Z2617,"NS"),COUNTIF(W2617:Z2617,"NA")),1,0)</f>
        <v>0</v>
      </c>
      <c r="AV2617">
        <f>IF(SUM(AP2617:AU2617)&gt;0,1,0)</f>
        <v>0</v>
      </c>
      <c r="AZ2617">
        <f>IF(AND(AA2617=0,OR(SUM(AC2617:AD2617)&gt;0,COUNTIF(AA2617:AD2617,"NS")&gt;0)),1,0)</f>
        <v>0</v>
      </c>
      <c r="BA2617">
        <f>IF(OR(AND(AA2617="NS",SUM(AC2617:AD2617)&gt;0),AND(AA2617="NS",COUNTIF(AA2617:AD2617,"NS")&lt;2)),1,0)</f>
        <v>0</v>
      </c>
      <c r="BB2617">
        <f>IF(AND(AA2617="NA",OR(SUM(AC2617:AD2617)&gt;0,COUNTIF(AA2617:AD2617,"NS")&gt;0,COUNTIF(AA2617:AD2617,"NA")&gt;1)),1,0)</f>
        <v>0</v>
      </c>
      <c r="BC2617">
        <f>IF(AND(COUNTBLANK(AA2617)+COUNTBLANK(AC2617)+COUNTBLANK(AD2617)&gt;0,COUNTBLANK(AA2617)+COUNTBLANK(AC2617)+COUNTBLANK(AD2617)&lt;3,AA2617&lt;&gt;"NA"),1,0)</f>
        <v>0</v>
      </c>
      <c r="BD2617">
        <f>IF(AND(IF(OR(SUM(AC2617:AD2617)=AA2617,AA2617="",AND(AA2617&gt;0,COUNTIF(AA2617:AD2617,"NS")=2)),0,1)=1,AA2617&lt;&gt;"NS",AA2617&lt;&gt;"NA"),1,0)</f>
        <v>0</v>
      </c>
      <c r="BE2617">
        <f>IF(COUNTIF(AA2617:AD2617,"=*")&lt;&gt;SUM(COUNTIF(AA2617:AD2617,"NS"),COUNTIF(AA2617:AD2617,"NA")),1,0)</f>
        <v>0</v>
      </c>
      <c r="BF2617">
        <f>IF(SUM(AZ2617:BE2617)&gt;0,1,0)</f>
        <v>0</v>
      </c>
      <c r="BJ2617">
        <f>IF(AND(O2617=0,OR(SUM(U2617,Y2617,AC2617)&gt;0,COUNTIF(O2617,"NS")+COUNTIF(U2617,"NS")+COUNTIF(Y2617,"NS")+COUNTIF(AC2617,"NS")&gt;0)),1,0)</f>
        <v>0</v>
      </c>
      <c r="BK2617">
        <f>IF(OR(AND(O2617="NS",SUM(U2617,Y2617,AC2617)&gt;0),AND(O2617="NS",COUNTIF(O2617,"NS")+COUNTIF(U2617,"NS")+COUNTIF(Y2617,"NS")+COUNTIF(AC2617,"NS")&lt;2)),1,0)</f>
        <v>0</v>
      </c>
      <c r="BL2617">
        <f>IF(AND(O2617="NA",OR(SUM(U2617,Y2617,AC2617)&gt;0,COUNTIF(O2617,"NS")+COUNTIF(U2617,"NS")+COUNTIF(Y2617,"NS")+COUNTIF(AC2617,"NS")&gt;0,COUNTIF(O2617,"NA")+COUNTIF(U2617,"NA")+COUNTIF(Y2617,"NA")+COUNTIF(AC2617,"NA")&gt;1)),1,0)</f>
        <v>0</v>
      </c>
      <c r="BM2617">
        <f>IF(AND(COUNTBLANK(O2617)+COUNTBLANK(U2617)+COUNTBLANK(Y2617)+COUNTBLANK(AC2617)&gt;0,COUNTBLANK(O2617)+COUNTBLANK(U2617)+COUNTBLANK(Y2617)+COUNTBLANK(AC2617)&lt;4,O2617&lt;&gt;"NA"),1,0)</f>
        <v>0</v>
      </c>
      <c r="BN2617">
        <f>IF(AND(IF(OR(SUM(U2617,Y2617,AC2617)=O2617,O2617="",AND(O2617&gt;0,COUNTIF(O2617,"NS")+COUNTIF(U2617,"NS")+COUNTIF(Y2617,"NS")+COUNTIF(AC2617,"NS")=3)),0,1)=1,O2617&lt;&gt;"NS",O2617&lt;&gt;"NA"),1,0)</f>
        <v>0</v>
      </c>
      <c r="BO2617">
        <f>IF(COUNTIF(O2617,"=*")+COUNTIF(U2617,"=*")+COUNTIF(Y2617,"=*")+COUNTIF(AC2617,"=*")&lt;&gt;SUM(COUNTIF(O2617,"NS")+COUNTIF(U2617,"NS")+COUNTIF(Y2617,"NS")+COUNTIF(AC2617,"NS"),COUNTIF(O2617,"NA")+COUNTIF(U2617,"NA")+COUNTIF(Y2617,"NA")+COUNTIF(AC2617,"NA")),1,0)</f>
        <v>0</v>
      </c>
      <c r="BP2617">
        <f>IF(SUM(BJ2617:BO2617)&gt;0,1,0)</f>
        <v>0</v>
      </c>
      <c r="BT2617">
        <f>IF(AND(Q2617=0,OR(SUM(V2617,Z2617,AD2617)&gt;0,COUNTIF(Q2617,"NS")+COUNTIF(V2617,"NS")+COUNTIF(Z2617,"NS")+COUNTIF(AD2617,"NS")&gt;0)),1,0)</f>
        <v>0</v>
      </c>
      <c r="BU2617">
        <f>IF(OR(AND(Q2617="NS",SUM(V2617,Z2617,AD2617)&gt;0),AND(Q2617="NS",COUNTIF(Q2617,"NS")+COUNTIF(V2617,"NS")+COUNTIF(Z2617,"NS")+COUNTIF(AD2617,"NS")&lt;2)),1,0)</f>
        <v>0</v>
      </c>
      <c r="BV2617">
        <f>IF(AND(Q2617="NA",OR(SUM(V2617,Z2617,AD2617)&gt;0,COUNTIF(Q2617,"NS")+COUNTIF(V2617,"NS")+COUNTIF(Z2617,"NS")+COUNTIF(AD2617,"NS")&gt;0,COUNTIF(Q2617,"NA")+COUNTIF(V2617,"NA")+COUNTIF(Z2617,"NA")+COUNTIF(AD2617,"NA")&gt;1)),1,0)</f>
        <v>0</v>
      </c>
      <c r="BW2617">
        <f>IF(AND(COUNTBLANK(Q2617)+COUNTBLANK(V2617)+COUNTBLANK(Z2617)+COUNTBLANK(AD2617)&gt;0,COUNTBLANK(Q2617)+COUNTBLANK(V2617)+COUNTBLANK(Z2617)+COUNTBLANK(AD2617)&lt;4,Q2617&lt;&gt;"NA"),1,0)</f>
        <v>0</v>
      </c>
      <c r="BX2617">
        <f>IF(AND(IF(OR(SUM(V2617,Z2617,AD2617)=Q2617,Q2617="",AND(Q2617&gt;0,COUNTIF(Q2617,"NS")+COUNTIF(V2617,"NS")+COUNTIF(Z2617,"NS")+COUNTIF(AD2617,"NS")=3)),0,1)=1,Q2617&lt;&gt;"NS",Q2617&lt;&gt;"NA"),1,0)</f>
        <v>0</v>
      </c>
      <c r="BY2617">
        <f>IF(COUNTIF(Q2617,"=*")+COUNTIF(V2617,"=*")+COUNTIF(Z2617,"=*")+COUNTIF(AD2617,"=*")&lt;&gt;SUM(COUNTIF(Q2617,"NS")+COUNTIF(V2617,"NS")+COUNTIF(Z2617,"NS")+COUNTIF(AD2617,"NS"),COUNTIF(Q2617,"NA")+COUNTIF(V2617,"NA")+COUNTIF(Z2617,"NA")+COUNTIF(AD2617,"NA")),1,0)</f>
        <v>0</v>
      </c>
      <c r="BZ2617">
        <f>IF(SUM(BT2617:BY2617)&gt;0,1,0)</f>
        <v>0</v>
      </c>
      <c r="CD2617">
        <f>IF(AND(M2617=0,OR(SUM(S2617,W2617,AA2617)&gt;0,COUNTIF(M2617,"NS")+COUNTIF(S2617,"NS")+COUNTIF(W2617,"NS")+COUNTIF(AA2617,"NS")&gt;0)),1,0)</f>
        <v>0</v>
      </c>
      <c r="CE2617">
        <f>IF(OR(AND(M2617="NS",SUM(S2617,W2617,AA2617)&gt;0),AND(M2617="NS",COUNTIF(M2617,"NS")+COUNTIF(S2617,"NS")+COUNTIF(W2617,"NS")+COUNTIF(AA2617,"NS")&lt;2)),1,0)</f>
        <v>0</v>
      </c>
      <c r="CF2617">
        <f>IF(AND(M2617="NA",OR(SUM(S2617,W2617,AA2617)&gt;0,COUNTIF(M2617,"NS")+COUNTIF(S2617,"NS")+COUNTIF(W2617,"NS")+COUNTIF(AA2617,"NS")&gt;0,COUNTIF(M2617,"NA")+COUNTIF(S2617,"NA")+COUNTIF(W2617,"NA")+COUNTIF(AA2617,"NA")&gt;1)),1,0)</f>
        <v>0</v>
      </c>
      <c r="CG2617">
        <f>IF(AND(COUNTBLANK(M2617)+COUNTBLANK(S2617)+COUNTBLANK(W2617)+COUNTBLANK(AA2617)&gt;0,COUNTBLANK(M2617)+COUNTBLANK(S2617)+COUNTBLANK(W2617)+COUNTBLANK(AA2617)&lt;4,M2617&lt;&gt;"NA"),1,0)</f>
        <v>0</v>
      </c>
      <c r="CH2617">
        <f>IF(AND(IF(OR(SUM(S2617,W2617,AA2617)=M2617,M2617="",AND(M2617&gt;0,COUNTIF(M2617,"NS")+COUNTIF(S2617,"NS")+COUNTIF(W2617,"NS")+COUNTIF(AA2617,"NS")=3)),0,1)=1,M2617&lt;&gt;"NS",M2617&lt;&gt;"NA"),1,0)</f>
        <v>0</v>
      </c>
      <c r="CI2617">
        <f>IF(COUNTIF(M2617,"=*")+COUNTIF(S2617,"=*")+COUNTIF(W2617,"=*")+COUNTIF(AA2617,"=*")&lt;&gt;SUM(COUNTIF(M2617,"NS")+COUNTIF(S2617,"NS")+COUNTIF(W2617,"NS")+COUNTIF(AA2617,"NS"),COUNTIF(M2617,"NA")+COUNTIF(S2617,"NA")+COUNTIF(W2617,"NA")+COUNTIF(AA2617,"NA")),1,0)</f>
        <v>0</v>
      </c>
      <c r="CJ2617">
        <f>IF(SUM(CD2617:CI2617)&gt;0,1,0)</f>
        <v>0</v>
      </c>
    </row>
    <row r="2618" spans="1:88" ht="15" customHeight="1">
      <c r="A2618" s="83"/>
      <c r="B2618" s="15"/>
      <c r="C2618" s="80" t="s">
        <v>132</v>
      </c>
      <c r="D2618" s="320"/>
      <c r="E2618" s="266"/>
      <c r="F2618" s="266"/>
      <c r="G2618" s="266"/>
      <c r="H2618" s="266"/>
      <c r="I2618" s="266"/>
      <c r="J2618" s="266"/>
      <c r="K2618" s="266"/>
      <c r="L2618" s="267"/>
      <c r="M2618" s="268"/>
      <c r="N2618" s="267"/>
      <c r="O2618" s="268"/>
      <c r="P2618" s="267"/>
      <c r="Q2618" s="268"/>
      <c r="R2618" s="267"/>
      <c r="S2618" s="268"/>
      <c r="T2618" s="267"/>
      <c r="U2618" s="220"/>
      <c r="V2618" s="220"/>
      <c r="W2618" s="268"/>
      <c r="X2618" s="267"/>
      <c r="Y2618" s="220"/>
      <c r="Z2618" s="220"/>
      <c r="AA2618" s="268"/>
      <c r="AB2618" s="267"/>
      <c r="AC2618" s="220"/>
      <c r="AD2618" s="220"/>
    </row>
    <row r="2619" spans="1:88" ht="15" customHeight="1">
      <c r="A2619" s="83"/>
      <c r="B2619" s="15"/>
      <c r="C2619" s="80" t="s">
        <v>133</v>
      </c>
      <c r="D2619" s="320"/>
      <c r="E2619" s="266"/>
      <c r="F2619" s="266"/>
      <c r="G2619" s="266"/>
      <c r="H2619" s="266"/>
      <c r="I2619" s="266"/>
      <c r="J2619" s="266"/>
      <c r="K2619" s="266"/>
      <c r="L2619" s="267"/>
      <c r="M2619" s="268"/>
      <c r="N2619" s="267"/>
      <c r="O2619" s="268"/>
      <c r="P2619" s="267"/>
      <c r="Q2619" s="268"/>
      <c r="R2619" s="267"/>
      <c r="S2619" s="268"/>
      <c r="T2619" s="267"/>
      <c r="U2619" s="220"/>
      <c r="V2619" s="220"/>
      <c r="W2619" s="268"/>
      <c r="X2619" s="267"/>
      <c r="Y2619" s="220"/>
      <c r="Z2619" s="220"/>
      <c r="AA2619" s="268"/>
      <c r="AB2619" s="267"/>
      <c r="AC2619" s="220"/>
      <c r="AD2619" s="220"/>
    </row>
    <row r="2620" spans="1:88" ht="15" customHeight="1">
      <c r="A2620" s="83"/>
      <c r="B2620" s="15"/>
      <c r="C2620" s="80" t="s">
        <v>134</v>
      </c>
      <c r="D2620" s="320"/>
      <c r="E2620" s="266"/>
      <c r="F2620" s="266"/>
      <c r="G2620" s="266"/>
      <c r="H2620" s="266"/>
      <c r="I2620" s="266"/>
      <c r="J2620" s="266"/>
      <c r="K2620" s="266"/>
      <c r="L2620" s="267"/>
      <c r="M2620" s="268"/>
      <c r="N2620" s="267"/>
      <c r="O2620" s="268"/>
      <c r="P2620" s="267"/>
      <c r="Q2620" s="268"/>
      <c r="R2620" s="267"/>
      <c r="S2620" s="268"/>
      <c r="T2620" s="267"/>
      <c r="U2620" s="220"/>
      <c r="V2620" s="220"/>
      <c r="W2620" s="268"/>
      <c r="X2620" s="267"/>
      <c r="Y2620" s="220"/>
      <c r="Z2620" s="220"/>
      <c r="AA2620" s="268"/>
      <c r="AB2620" s="267"/>
      <c r="AC2620" s="220"/>
      <c r="AD2620" s="220"/>
    </row>
    <row r="2621" spans="1:88" ht="15" customHeight="1">
      <c r="A2621" s="71"/>
      <c r="B2621" s="40"/>
      <c r="C2621" s="80" t="s">
        <v>135</v>
      </c>
      <c r="D2621" s="320"/>
      <c r="E2621" s="266"/>
      <c r="F2621" s="266"/>
      <c r="G2621" s="266"/>
      <c r="H2621" s="266"/>
      <c r="I2621" s="266"/>
      <c r="J2621" s="266"/>
      <c r="K2621" s="266"/>
      <c r="L2621" s="267"/>
      <c r="M2621" s="268"/>
      <c r="N2621" s="267"/>
      <c r="O2621" s="268"/>
      <c r="P2621" s="267"/>
      <c r="Q2621" s="268"/>
      <c r="R2621" s="267"/>
      <c r="S2621" s="268"/>
      <c r="T2621" s="267"/>
      <c r="U2621" s="220"/>
      <c r="V2621" s="220"/>
      <c r="W2621" s="268"/>
      <c r="X2621" s="267"/>
      <c r="Y2621" s="220"/>
      <c r="Z2621" s="220"/>
      <c r="AA2621" s="268"/>
      <c r="AB2621" s="267"/>
      <c r="AC2621" s="220"/>
      <c r="AD2621" s="220"/>
    </row>
    <row r="2622" spans="1:88" ht="15" customHeight="1">
      <c r="A2622" s="71"/>
      <c r="B2622" s="40"/>
      <c r="C2622" s="80" t="s">
        <v>136</v>
      </c>
      <c r="D2622" s="320"/>
      <c r="E2622" s="266"/>
      <c r="F2622" s="266"/>
      <c r="G2622" s="266"/>
      <c r="H2622" s="266"/>
      <c r="I2622" s="266"/>
      <c r="J2622" s="266"/>
      <c r="K2622" s="266"/>
      <c r="L2622" s="267"/>
      <c r="M2622" s="268"/>
      <c r="N2622" s="267"/>
      <c r="O2622" s="268"/>
      <c r="P2622" s="267"/>
      <c r="Q2622" s="268"/>
      <c r="R2622" s="267"/>
      <c r="S2622" s="268"/>
      <c r="T2622" s="267"/>
      <c r="U2622" s="220"/>
      <c r="V2622" s="220"/>
      <c r="W2622" s="268"/>
      <c r="X2622" s="267"/>
      <c r="Y2622" s="220"/>
      <c r="Z2622" s="220"/>
      <c r="AA2622" s="268"/>
      <c r="AB2622" s="267"/>
      <c r="AC2622" s="220"/>
      <c r="AD2622" s="220"/>
    </row>
    <row r="2623" spans="1:88" ht="15" customHeight="1">
      <c r="A2623" s="71"/>
      <c r="B2623" s="40"/>
      <c r="C2623" s="80" t="s">
        <v>137</v>
      </c>
      <c r="D2623" s="320"/>
      <c r="E2623" s="266"/>
      <c r="F2623" s="266"/>
      <c r="G2623" s="266"/>
      <c r="H2623" s="266"/>
      <c r="I2623" s="266"/>
      <c r="J2623" s="266"/>
      <c r="K2623" s="266"/>
      <c r="L2623" s="267"/>
      <c r="M2623" s="268"/>
      <c r="N2623" s="267"/>
      <c r="O2623" s="268"/>
      <c r="P2623" s="267"/>
      <c r="Q2623" s="268"/>
      <c r="R2623" s="267"/>
      <c r="S2623" s="268"/>
      <c r="T2623" s="267"/>
      <c r="U2623" s="220"/>
      <c r="V2623" s="220"/>
      <c r="W2623" s="268"/>
      <c r="X2623" s="267"/>
      <c r="Y2623" s="220"/>
      <c r="Z2623" s="220"/>
      <c r="AA2623" s="268"/>
      <c r="AB2623" s="267"/>
      <c r="AC2623" s="220"/>
      <c r="AD2623" s="220"/>
    </row>
    <row r="2624" spans="1:88" ht="15" customHeight="1">
      <c r="A2624" s="71"/>
      <c r="B2624" s="40"/>
      <c r="C2624" s="80" t="s">
        <v>138</v>
      </c>
      <c r="D2624" s="320"/>
      <c r="E2624" s="266"/>
      <c r="F2624" s="266"/>
      <c r="G2624" s="266"/>
      <c r="H2624" s="266"/>
      <c r="I2624" s="266"/>
      <c r="J2624" s="266"/>
      <c r="K2624" s="266"/>
      <c r="L2624" s="267"/>
      <c r="M2624" s="268"/>
      <c r="N2624" s="267"/>
      <c r="O2624" s="268"/>
      <c r="P2624" s="267"/>
      <c r="Q2624" s="268"/>
      <c r="R2624" s="267"/>
      <c r="S2624" s="268"/>
      <c r="T2624" s="267"/>
      <c r="U2624" s="220"/>
      <c r="V2624" s="220"/>
      <c r="W2624" s="268"/>
      <c r="X2624" s="267"/>
      <c r="Y2624" s="220"/>
      <c r="Z2624" s="220"/>
      <c r="AA2624" s="268"/>
      <c r="AB2624" s="267"/>
      <c r="AC2624" s="220"/>
      <c r="AD2624" s="220"/>
    </row>
    <row r="2625" spans="1:30" ht="15" customHeight="1">
      <c r="A2625" s="71"/>
      <c r="B2625" s="40"/>
      <c r="C2625" s="80" t="s">
        <v>139</v>
      </c>
      <c r="D2625" s="320"/>
      <c r="E2625" s="266"/>
      <c r="F2625" s="266"/>
      <c r="G2625" s="266"/>
      <c r="H2625" s="266"/>
      <c r="I2625" s="266"/>
      <c r="J2625" s="266"/>
      <c r="K2625" s="266"/>
      <c r="L2625" s="267"/>
      <c r="M2625" s="268"/>
      <c r="N2625" s="267"/>
      <c r="O2625" s="268"/>
      <c r="P2625" s="267"/>
      <c r="Q2625" s="268"/>
      <c r="R2625" s="267"/>
      <c r="S2625" s="268"/>
      <c r="T2625" s="267"/>
      <c r="U2625" s="220"/>
      <c r="V2625" s="220"/>
      <c r="W2625" s="268"/>
      <c r="X2625" s="267"/>
      <c r="Y2625" s="220"/>
      <c r="Z2625" s="220"/>
      <c r="AA2625" s="268"/>
      <c r="AB2625" s="267"/>
      <c r="AC2625" s="220"/>
      <c r="AD2625" s="220"/>
    </row>
    <row r="2626" spans="1:30" ht="15" customHeight="1">
      <c r="A2626" s="71"/>
      <c r="B2626" s="40"/>
      <c r="C2626" s="80" t="s">
        <v>140</v>
      </c>
      <c r="D2626" s="320"/>
      <c r="E2626" s="266"/>
      <c r="F2626" s="266"/>
      <c r="G2626" s="266"/>
      <c r="H2626" s="266"/>
      <c r="I2626" s="266"/>
      <c r="J2626" s="266"/>
      <c r="K2626" s="266"/>
      <c r="L2626" s="267"/>
      <c r="M2626" s="268"/>
      <c r="N2626" s="267"/>
      <c r="O2626" s="268"/>
      <c r="P2626" s="267"/>
      <c r="Q2626" s="268"/>
      <c r="R2626" s="267"/>
      <c r="S2626" s="268"/>
      <c r="T2626" s="267"/>
      <c r="U2626" s="220"/>
      <c r="V2626" s="220"/>
      <c r="W2626" s="268"/>
      <c r="X2626" s="267"/>
      <c r="Y2626" s="220"/>
      <c r="Z2626" s="220"/>
      <c r="AA2626" s="268"/>
      <c r="AB2626" s="267"/>
      <c r="AC2626" s="220"/>
      <c r="AD2626" s="220"/>
    </row>
    <row r="2627" spans="1:30" ht="15" customHeight="1">
      <c r="A2627" s="71"/>
      <c r="B2627" s="40"/>
      <c r="C2627" s="80" t="s">
        <v>141</v>
      </c>
      <c r="D2627" s="320"/>
      <c r="E2627" s="266"/>
      <c r="F2627" s="266"/>
      <c r="G2627" s="266"/>
      <c r="H2627" s="266"/>
      <c r="I2627" s="266"/>
      <c r="J2627" s="266"/>
      <c r="K2627" s="266"/>
      <c r="L2627" s="267"/>
      <c r="M2627" s="268"/>
      <c r="N2627" s="267"/>
      <c r="O2627" s="268"/>
      <c r="P2627" s="267"/>
      <c r="Q2627" s="268"/>
      <c r="R2627" s="267"/>
      <c r="S2627" s="268"/>
      <c r="T2627" s="267"/>
      <c r="U2627" s="220"/>
      <c r="V2627" s="220"/>
      <c r="W2627" s="268"/>
      <c r="X2627" s="267"/>
      <c r="Y2627" s="220"/>
      <c r="Z2627" s="220"/>
      <c r="AA2627" s="268"/>
      <c r="AB2627" s="267"/>
      <c r="AC2627" s="220"/>
      <c r="AD2627" s="220"/>
    </row>
    <row r="2628" spans="1:30" ht="15" customHeight="1">
      <c r="A2628" s="71"/>
      <c r="B2628" s="40"/>
      <c r="C2628" s="80" t="s">
        <v>142</v>
      </c>
      <c r="D2628" s="320"/>
      <c r="E2628" s="266"/>
      <c r="F2628" s="266"/>
      <c r="G2628" s="266"/>
      <c r="H2628" s="266"/>
      <c r="I2628" s="266"/>
      <c r="J2628" s="266"/>
      <c r="K2628" s="266"/>
      <c r="L2628" s="267"/>
      <c r="M2628" s="268"/>
      <c r="N2628" s="267"/>
      <c r="O2628" s="268"/>
      <c r="P2628" s="267"/>
      <c r="Q2628" s="268"/>
      <c r="R2628" s="267"/>
      <c r="S2628" s="268"/>
      <c r="T2628" s="267"/>
      <c r="U2628" s="220"/>
      <c r="V2628" s="220"/>
      <c r="W2628" s="268"/>
      <c r="X2628" s="267"/>
      <c r="Y2628" s="220"/>
      <c r="Z2628" s="220"/>
      <c r="AA2628" s="268"/>
      <c r="AB2628" s="267"/>
      <c r="AC2628" s="220"/>
      <c r="AD2628" s="220"/>
    </row>
    <row r="2629" spans="1:30" ht="15" customHeight="1">
      <c r="A2629" s="71"/>
      <c r="B2629" s="40"/>
      <c r="C2629" s="80" t="s">
        <v>143</v>
      </c>
      <c r="D2629" s="320"/>
      <c r="E2629" s="266"/>
      <c r="F2629" s="266"/>
      <c r="G2629" s="266"/>
      <c r="H2629" s="266"/>
      <c r="I2629" s="266"/>
      <c r="J2629" s="266"/>
      <c r="K2629" s="266"/>
      <c r="L2629" s="267"/>
      <c r="M2629" s="268"/>
      <c r="N2629" s="267"/>
      <c r="O2629" s="268"/>
      <c r="P2629" s="267"/>
      <c r="Q2629" s="268"/>
      <c r="R2629" s="267"/>
      <c r="S2629" s="268"/>
      <c r="T2629" s="267"/>
      <c r="U2629" s="220"/>
      <c r="V2629" s="220"/>
      <c r="W2629" s="268"/>
      <c r="X2629" s="267"/>
      <c r="Y2629" s="220"/>
      <c r="Z2629" s="220"/>
      <c r="AA2629" s="268"/>
      <c r="AB2629" s="267"/>
      <c r="AC2629" s="220"/>
      <c r="AD2629" s="220"/>
    </row>
    <row r="2630" spans="1:30" ht="15" customHeight="1">
      <c r="A2630" s="71"/>
      <c r="B2630" s="40"/>
      <c r="C2630" s="80" t="s">
        <v>144</v>
      </c>
      <c r="D2630" s="320"/>
      <c r="E2630" s="266"/>
      <c r="F2630" s="266"/>
      <c r="G2630" s="266"/>
      <c r="H2630" s="266"/>
      <c r="I2630" s="266"/>
      <c r="J2630" s="266"/>
      <c r="K2630" s="266"/>
      <c r="L2630" s="267"/>
      <c r="M2630" s="268"/>
      <c r="N2630" s="267"/>
      <c r="O2630" s="268"/>
      <c r="P2630" s="267"/>
      <c r="Q2630" s="268"/>
      <c r="R2630" s="267"/>
      <c r="S2630" s="268"/>
      <c r="T2630" s="267"/>
      <c r="U2630" s="220"/>
      <c r="V2630" s="220"/>
      <c r="W2630" s="268"/>
      <c r="X2630" s="267"/>
      <c r="Y2630" s="220"/>
      <c r="Z2630" s="220"/>
      <c r="AA2630" s="268"/>
      <c r="AB2630" s="267"/>
      <c r="AC2630" s="220"/>
      <c r="AD2630" s="220"/>
    </row>
    <row r="2631" spans="1:30" ht="15" customHeight="1">
      <c r="A2631" s="71"/>
      <c r="B2631" s="40"/>
      <c r="C2631" s="80" t="s">
        <v>145</v>
      </c>
      <c r="D2631" s="320"/>
      <c r="E2631" s="266"/>
      <c r="F2631" s="266"/>
      <c r="G2631" s="266"/>
      <c r="H2631" s="266"/>
      <c r="I2631" s="266"/>
      <c r="J2631" s="266"/>
      <c r="K2631" s="266"/>
      <c r="L2631" s="267"/>
      <c r="M2631" s="268"/>
      <c r="N2631" s="267"/>
      <c r="O2631" s="268"/>
      <c r="P2631" s="267"/>
      <c r="Q2631" s="268"/>
      <c r="R2631" s="267"/>
      <c r="S2631" s="268"/>
      <c r="T2631" s="267"/>
      <c r="U2631" s="220"/>
      <c r="V2631" s="220"/>
      <c r="W2631" s="268"/>
      <c r="X2631" s="267"/>
      <c r="Y2631" s="220"/>
      <c r="Z2631" s="220"/>
      <c r="AA2631" s="268"/>
      <c r="AB2631" s="267"/>
      <c r="AC2631" s="220"/>
      <c r="AD2631" s="220"/>
    </row>
    <row r="2632" spans="1:30" ht="15" customHeight="1">
      <c r="A2632" s="71"/>
      <c r="B2632" s="40"/>
      <c r="C2632" s="80" t="s">
        <v>146</v>
      </c>
      <c r="D2632" s="320"/>
      <c r="E2632" s="266"/>
      <c r="F2632" s="266"/>
      <c r="G2632" s="266"/>
      <c r="H2632" s="266"/>
      <c r="I2632" s="266"/>
      <c r="J2632" s="266"/>
      <c r="K2632" s="266"/>
      <c r="L2632" s="267"/>
      <c r="M2632" s="268"/>
      <c r="N2632" s="267"/>
      <c r="O2632" s="268"/>
      <c r="P2632" s="267"/>
      <c r="Q2632" s="268"/>
      <c r="R2632" s="267"/>
      <c r="S2632" s="268"/>
      <c r="T2632" s="267"/>
      <c r="U2632" s="220"/>
      <c r="V2632" s="220"/>
      <c r="W2632" s="268"/>
      <c r="X2632" s="267"/>
      <c r="Y2632" s="220"/>
      <c r="Z2632" s="220"/>
      <c r="AA2632" s="268"/>
      <c r="AB2632" s="267"/>
      <c r="AC2632" s="220"/>
      <c r="AD2632" s="220"/>
    </row>
    <row r="2633" spans="1:30" ht="15" customHeight="1">
      <c r="A2633" s="71"/>
      <c r="B2633" s="40"/>
      <c r="C2633" s="80" t="s">
        <v>147</v>
      </c>
      <c r="D2633" s="320"/>
      <c r="E2633" s="266"/>
      <c r="F2633" s="266"/>
      <c r="G2633" s="266"/>
      <c r="H2633" s="266"/>
      <c r="I2633" s="266"/>
      <c r="J2633" s="266"/>
      <c r="K2633" s="266"/>
      <c r="L2633" s="267"/>
      <c r="M2633" s="268"/>
      <c r="N2633" s="267"/>
      <c r="O2633" s="268"/>
      <c r="P2633" s="267"/>
      <c r="Q2633" s="268"/>
      <c r="R2633" s="267"/>
      <c r="S2633" s="268"/>
      <c r="T2633" s="267"/>
      <c r="U2633" s="220"/>
      <c r="V2633" s="220"/>
      <c r="W2633" s="268"/>
      <c r="X2633" s="267"/>
      <c r="Y2633" s="220"/>
      <c r="Z2633" s="220"/>
      <c r="AA2633" s="268"/>
      <c r="AB2633" s="267"/>
      <c r="AC2633" s="220"/>
      <c r="AD2633" s="220"/>
    </row>
    <row r="2634" spans="1:30" ht="15" customHeight="1">
      <c r="A2634" s="71"/>
      <c r="B2634" s="40"/>
      <c r="C2634" s="80" t="s">
        <v>148</v>
      </c>
      <c r="D2634" s="320"/>
      <c r="E2634" s="266"/>
      <c r="F2634" s="266"/>
      <c r="G2634" s="266"/>
      <c r="H2634" s="266"/>
      <c r="I2634" s="266"/>
      <c r="J2634" s="266"/>
      <c r="K2634" s="266"/>
      <c r="L2634" s="267"/>
      <c r="M2634" s="268"/>
      <c r="N2634" s="267"/>
      <c r="O2634" s="268"/>
      <c r="P2634" s="267"/>
      <c r="Q2634" s="268"/>
      <c r="R2634" s="267"/>
      <c r="S2634" s="268"/>
      <c r="T2634" s="267"/>
      <c r="U2634" s="220"/>
      <c r="V2634" s="220"/>
      <c r="W2634" s="268"/>
      <c r="X2634" s="267"/>
      <c r="Y2634" s="220"/>
      <c r="Z2634" s="220"/>
      <c r="AA2634" s="268"/>
      <c r="AB2634" s="267"/>
      <c r="AC2634" s="220"/>
      <c r="AD2634" s="220"/>
    </row>
    <row r="2635" spans="1:30" ht="15" customHeight="1">
      <c r="A2635" s="71"/>
      <c r="B2635" s="40"/>
      <c r="C2635" s="80" t="s">
        <v>149</v>
      </c>
      <c r="D2635" s="320"/>
      <c r="E2635" s="266"/>
      <c r="F2635" s="266"/>
      <c r="G2635" s="266"/>
      <c r="H2635" s="266"/>
      <c r="I2635" s="266"/>
      <c r="J2635" s="266"/>
      <c r="K2635" s="266"/>
      <c r="L2635" s="267"/>
      <c r="M2635" s="268"/>
      <c r="N2635" s="267"/>
      <c r="O2635" s="268"/>
      <c r="P2635" s="267"/>
      <c r="Q2635" s="268"/>
      <c r="R2635" s="267"/>
      <c r="S2635" s="268"/>
      <c r="T2635" s="267"/>
      <c r="U2635" s="220"/>
      <c r="V2635" s="220"/>
      <c r="W2635" s="268"/>
      <c r="X2635" s="267"/>
      <c r="Y2635" s="220"/>
      <c r="Z2635" s="220"/>
      <c r="AA2635" s="268"/>
      <c r="AB2635" s="267"/>
      <c r="AC2635" s="220"/>
      <c r="AD2635" s="220"/>
    </row>
    <row r="2636" spans="1:30" ht="15" customHeight="1">
      <c r="A2636" s="71"/>
      <c r="B2636" s="40"/>
      <c r="C2636" s="80" t="s">
        <v>150</v>
      </c>
      <c r="D2636" s="320"/>
      <c r="E2636" s="266"/>
      <c r="F2636" s="266"/>
      <c r="G2636" s="266"/>
      <c r="H2636" s="266"/>
      <c r="I2636" s="266"/>
      <c r="J2636" s="266"/>
      <c r="K2636" s="266"/>
      <c r="L2636" s="267"/>
      <c r="M2636" s="268"/>
      <c r="N2636" s="267"/>
      <c r="O2636" s="268"/>
      <c r="P2636" s="267"/>
      <c r="Q2636" s="268"/>
      <c r="R2636" s="267"/>
      <c r="S2636" s="268"/>
      <c r="T2636" s="267"/>
      <c r="U2636" s="220"/>
      <c r="V2636" s="220"/>
      <c r="W2636" s="268"/>
      <c r="X2636" s="267"/>
      <c r="Y2636" s="220"/>
      <c r="Z2636" s="220"/>
      <c r="AA2636" s="268"/>
      <c r="AB2636" s="267"/>
      <c r="AC2636" s="220"/>
      <c r="AD2636" s="220"/>
    </row>
    <row r="2637" spans="1:30" ht="15" customHeight="1">
      <c r="A2637" s="83"/>
      <c r="B2637" s="15"/>
      <c r="C2637" s="80" t="s">
        <v>151</v>
      </c>
      <c r="D2637" s="320"/>
      <c r="E2637" s="266"/>
      <c r="F2637" s="266"/>
      <c r="G2637" s="266"/>
      <c r="H2637" s="266"/>
      <c r="I2637" s="266"/>
      <c r="J2637" s="266"/>
      <c r="K2637" s="266"/>
      <c r="L2637" s="267"/>
      <c r="M2637" s="268"/>
      <c r="N2637" s="267"/>
      <c r="O2637" s="268"/>
      <c r="P2637" s="267"/>
      <c r="Q2637" s="268"/>
      <c r="R2637" s="267"/>
      <c r="S2637" s="268"/>
      <c r="T2637" s="267"/>
      <c r="U2637" s="220"/>
      <c r="V2637" s="220"/>
      <c r="W2637" s="268"/>
      <c r="X2637" s="267"/>
      <c r="Y2637" s="220"/>
      <c r="Z2637" s="220"/>
      <c r="AA2637" s="268"/>
      <c r="AB2637" s="267"/>
      <c r="AC2637" s="220"/>
      <c r="AD2637" s="220"/>
    </row>
    <row r="2638" spans="1:30" ht="15" customHeight="1">
      <c r="A2638" s="83"/>
      <c r="B2638" s="15"/>
      <c r="C2638" s="80" t="s">
        <v>152</v>
      </c>
      <c r="D2638" s="320"/>
      <c r="E2638" s="266"/>
      <c r="F2638" s="266"/>
      <c r="G2638" s="266"/>
      <c r="H2638" s="266"/>
      <c r="I2638" s="266"/>
      <c r="J2638" s="266"/>
      <c r="K2638" s="266"/>
      <c r="L2638" s="267"/>
      <c r="M2638" s="268"/>
      <c r="N2638" s="267"/>
      <c r="O2638" s="268"/>
      <c r="P2638" s="267"/>
      <c r="Q2638" s="268"/>
      <c r="R2638" s="267"/>
      <c r="S2638" s="268"/>
      <c r="T2638" s="267"/>
      <c r="U2638" s="220"/>
      <c r="V2638" s="220"/>
      <c r="W2638" s="268"/>
      <c r="X2638" s="267"/>
      <c r="Y2638" s="220"/>
      <c r="Z2638" s="220"/>
      <c r="AA2638" s="268"/>
      <c r="AB2638" s="267"/>
      <c r="AC2638" s="220"/>
      <c r="AD2638" s="220"/>
    </row>
    <row r="2639" spans="1:30" ht="15" customHeight="1">
      <c r="A2639" s="83"/>
      <c r="B2639" s="15"/>
      <c r="C2639" s="80" t="s">
        <v>153</v>
      </c>
      <c r="D2639" s="320"/>
      <c r="E2639" s="266"/>
      <c r="F2639" s="266"/>
      <c r="G2639" s="266"/>
      <c r="H2639" s="266"/>
      <c r="I2639" s="266"/>
      <c r="J2639" s="266"/>
      <c r="K2639" s="266"/>
      <c r="L2639" s="267"/>
      <c r="M2639" s="268"/>
      <c r="N2639" s="267"/>
      <c r="O2639" s="268"/>
      <c r="P2639" s="267"/>
      <c r="Q2639" s="268"/>
      <c r="R2639" s="267"/>
      <c r="S2639" s="268"/>
      <c r="T2639" s="267"/>
      <c r="U2639" s="220"/>
      <c r="V2639" s="220"/>
      <c r="W2639" s="268"/>
      <c r="X2639" s="267"/>
      <c r="Y2639" s="220"/>
      <c r="Z2639" s="220"/>
      <c r="AA2639" s="268"/>
      <c r="AB2639" s="267"/>
      <c r="AC2639" s="220"/>
      <c r="AD2639" s="220"/>
    </row>
    <row r="2640" spans="1:30" ht="15" customHeight="1">
      <c r="A2640" s="83"/>
      <c r="B2640" s="15"/>
      <c r="C2640" s="80" t="s">
        <v>154</v>
      </c>
      <c r="D2640" s="320"/>
      <c r="E2640" s="266"/>
      <c r="F2640" s="266"/>
      <c r="G2640" s="266"/>
      <c r="H2640" s="266"/>
      <c r="I2640" s="266"/>
      <c r="J2640" s="266"/>
      <c r="K2640" s="266"/>
      <c r="L2640" s="267"/>
      <c r="M2640" s="268"/>
      <c r="N2640" s="267"/>
      <c r="O2640" s="268"/>
      <c r="P2640" s="267"/>
      <c r="Q2640" s="268"/>
      <c r="R2640" s="267"/>
      <c r="S2640" s="268"/>
      <c r="T2640" s="267"/>
      <c r="U2640" s="220"/>
      <c r="V2640" s="220"/>
      <c r="W2640" s="268"/>
      <c r="X2640" s="267"/>
      <c r="Y2640" s="220"/>
      <c r="Z2640" s="220"/>
      <c r="AA2640" s="268"/>
      <c r="AB2640" s="267"/>
      <c r="AC2640" s="220"/>
      <c r="AD2640" s="220"/>
    </row>
    <row r="2641" spans="1:88" ht="15" customHeight="1">
      <c r="A2641" s="83"/>
      <c r="B2641" s="15"/>
      <c r="C2641" s="80" t="s">
        <v>155</v>
      </c>
      <c r="D2641" s="320"/>
      <c r="E2641" s="266"/>
      <c r="F2641" s="266"/>
      <c r="G2641" s="266"/>
      <c r="H2641" s="266"/>
      <c r="I2641" s="266"/>
      <c r="J2641" s="266"/>
      <c r="K2641" s="266"/>
      <c r="L2641" s="267"/>
      <c r="M2641" s="268"/>
      <c r="N2641" s="267"/>
      <c r="O2641" s="268"/>
      <c r="P2641" s="267"/>
      <c r="Q2641" s="268"/>
      <c r="R2641" s="267"/>
      <c r="S2641" s="268"/>
      <c r="T2641" s="267"/>
      <c r="U2641" s="220"/>
      <c r="V2641" s="220"/>
      <c r="W2641" s="268"/>
      <c r="X2641" s="267"/>
      <c r="Y2641" s="220"/>
      <c r="Z2641" s="220"/>
      <c r="AA2641" s="268"/>
      <c r="AB2641" s="267"/>
      <c r="AC2641" s="220"/>
      <c r="AD2641" s="220"/>
    </row>
    <row r="2642" spans="1:88" ht="15" customHeight="1">
      <c r="A2642" s="83"/>
      <c r="B2642" s="15"/>
      <c r="C2642" s="15"/>
      <c r="D2642" s="15"/>
      <c r="E2642" s="15"/>
      <c r="F2642" s="15"/>
      <c r="G2642" s="15"/>
      <c r="H2642" s="15"/>
      <c r="I2642" s="15"/>
      <c r="J2642" s="15"/>
      <c r="K2642" s="15"/>
      <c r="L2642" s="81" t="s">
        <v>211</v>
      </c>
      <c r="M2642" s="268">
        <f>IF(AND(SUM(M2617:M2641)=0,COUNTIF(M2617:M2641,"NS")&gt;0),"NS",IF(AND(SUM(M2617:M2641)=0, COUNTIF(M2617:M2641,"NA")&gt;0),"NA",SUM(M2617:M2641)))</f>
        <v>0</v>
      </c>
      <c r="N2642" s="267"/>
      <c r="O2642" s="268">
        <f>IF(AND(SUM(O2617:O2641)=0,COUNTIF(O2617:O2641,"NS")&gt;0),"NS",IF(AND(SUM(O2617:O2641)=0, COUNTIF(O2617:O2641,"NA")&gt;0),"NA",SUM(O2617:O2641)))</f>
        <v>0</v>
      </c>
      <c r="P2642" s="267"/>
      <c r="Q2642" s="268">
        <f>IF(AND(SUM(Q2617:Q2641)=0,COUNTIF(Q2617:Q2641,"NS")&gt;0),"NS",IF(AND(SUM(Q2617:Q2641)=0, COUNTIF(Q2617:Q2641,"NA")&gt;0),"NA",SUM(Q2617:Q2641)))</f>
        <v>0</v>
      </c>
      <c r="R2642" s="267"/>
      <c r="S2642" s="268">
        <f>IF(AND(SUM(S2617:S2641)=0,COUNTIF(S2617:S2641,"NS")&gt;0),"NS",IF(AND(SUM(S2617:S2641)=0, COUNTIF(S2617:S2641,"NA")&gt;0),"NA",SUM(S2617:S2641)))</f>
        <v>0</v>
      </c>
      <c r="T2642" s="267"/>
      <c r="U2642" s="220">
        <f>IF(AND(SUM(U2617:U2641)=0,COUNTIF(U2617:U2641,"NS")&gt;0),"NS",IF(AND(SUM(U2617:U2641)=0, COUNTIF(U2617:U2641,"NA")&gt;0),"NA",SUM(U2617:U2641)))</f>
        <v>0</v>
      </c>
      <c r="V2642" s="220">
        <f>IF(AND(SUM(V2617:V2641)=0,COUNTIF(V2617:V2641,"NS")&gt;0),"NS",IF(AND(SUM(V2617:V2641)=0, COUNTIF(V2617:V2641,"NA")&gt;0),"NA",SUM(V2617:V2641)))</f>
        <v>0</v>
      </c>
      <c r="W2642" s="268">
        <f>IF(AND(SUM(W2617:W2641)=0,COUNTIF(W2617:W2641,"NS")&gt;0),"NS",IF(AND(SUM(W2617:W2641)=0, COUNTIF(W2617:W2641,"NA")&gt;0),"NA",SUM(W2617:W2641)))</f>
        <v>0</v>
      </c>
      <c r="X2642" s="267"/>
      <c r="Y2642" s="220">
        <f>IF(AND(SUM(Y2617:Y2641)=0,COUNTIF(Y2617:Y2641,"NS")&gt;0),"NS",IF(AND(SUM(Y2617:Y2641)=0, COUNTIF(Y2617:Y2641,"NA")&gt;0),"NA",SUM(Y2617:Y2641)))</f>
        <v>0</v>
      </c>
      <c r="Z2642" s="220">
        <f>IF(AND(SUM(Z2617:Z2641)=0,COUNTIF(Z2617:Z2641,"NS")&gt;0),"NS",IF(AND(SUM(Z2617:Z2641)=0, COUNTIF(Z2617:Z2641,"NA")&gt;0),"NA",SUM(Z2617:Z2641)))</f>
        <v>0</v>
      </c>
      <c r="AA2642" s="268">
        <f>IF(AND(SUM(AA2617:AA2641)=0,COUNTIF(AA2617:AA2641,"NS")&gt;0),"NS",IF(AND(SUM(AA2617:AA2641)=0, COUNTIF(AA2617:AA2641,"NA")&gt;0),"NA",SUM(AA2617:AA2641)))</f>
        <v>0</v>
      </c>
      <c r="AB2642" s="267"/>
      <c r="AC2642" s="220">
        <f>IF(AND(SUM(AC2617:AC2641)=0,COUNTIF(AC2617:AC2641,"NS")&gt;0),"NS",IF(AND(SUM(AC2617:AC2641)=0, COUNTIF(AC2617:AC2641,"NA")&gt;0),"NA",SUM(AC2617:AC2641)))</f>
        <v>0</v>
      </c>
      <c r="AD2642" s="220">
        <f>IF(AND(SUM(AD2617:AD2641)=0,COUNTIF(AD2617:AD2641,"NS")&gt;0),"NS",IF(AND(SUM(AD2617:AD2641)=0, COUNTIF(AD2617:AD2641,"NA")&gt;0),"NA",SUM(AD2617:AD2641)))</f>
        <v>0</v>
      </c>
    </row>
    <row r="2643" spans="1:88" ht="15" customHeight="1">
      <c r="A2643" s="83"/>
      <c r="B2643" s="15"/>
      <c r="C2643" s="15"/>
      <c r="D2643" s="15"/>
      <c r="E2643" s="15"/>
      <c r="F2643" s="15"/>
      <c r="G2643" s="15"/>
      <c r="H2643" s="15"/>
      <c r="I2643" s="15"/>
      <c r="J2643" s="15"/>
      <c r="K2643" s="15"/>
      <c r="L2643" s="81"/>
      <c r="M2643" s="223"/>
      <c r="N2643" s="223"/>
      <c r="O2643" s="216"/>
      <c r="P2643" s="216"/>
      <c r="Q2643" s="216"/>
      <c r="R2643" s="216"/>
      <c r="S2643" s="223"/>
      <c r="T2643" s="223"/>
      <c r="U2643" s="216"/>
      <c r="V2643" s="216"/>
      <c r="W2643" s="223"/>
      <c r="X2643" s="223"/>
      <c r="Y2643" s="216"/>
      <c r="Z2643" s="216"/>
      <c r="AA2643" s="223"/>
      <c r="AB2643" s="223"/>
      <c r="AC2643" s="216"/>
      <c r="AD2643" s="216"/>
      <c r="AF2643">
        <f>IF(SUM(AF2617:AF2642,AP2617:AP2642,AZ2617:AZ2642,BJ2617:BJ2642,BT2617:BT2642,CD2617:CD2642)&gt;0,1,0)</f>
        <v>0</v>
      </c>
      <c r="AG2643">
        <f>IF(SUM(AG2617:AG2642,AQ2617:AQ2642,BA2617:BA2642,BK2617:BK2642,BU2617:BU2642,CE2617:CE2642)&gt;0,2,0)</f>
        <v>0</v>
      </c>
      <c r="AH2643">
        <f>IF(SUM(AH2617:AH2642,AR2617:AR2642,BB2617:BB2642,BL2617:BL2642,BV2617:BV2642,CF2617:CF2642)&gt;0,4,0)</f>
        <v>0</v>
      </c>
      <c r="AI2643">
        <f>IF(SUM(AI2617:AI2642,AS2617:AS2642,BC2617:BC2642,BM2617:BM2642,BW2617:BW2642,CG2617:CG2642)&gt;0,4,0)</f>
        <v>0</v>
      </c>
      <c r="AJ2643">
        <f>IF(SUM(AJ2617:AJ2642,AT2617:AT2642,BD2617:BD2642,BN2617:BN2642,BX2617:BX2642,CH2617:CH2642)&gt;0,5,0)</f>
        <v>0</v>
      </c>
      <c r="AK2643">
        <f>IF(SUM(AK2617:AK2642,AU2617:AU2642,BE2617:BE2642,BO2617:BO2642,BY2617:BY2642,CI2617:CI2642)&gt;0,6,0)</f>
        <v>0</v>
      </c>
    </row>
    <row r="2644" spans="1:88" ht="24" customHeight="1">
      <c r="A2644" s="83"/>
      <c r="B2644" s="15"/>
      <c r="C2644" s="321" t="s">
        <v>187</v>
      </c>
      <c r="D2644" s="256"/>
      <c r="E2644" s="256"/>
      <c r="F2644" s="256"/>
      <c r="G2644" s="256"/>
      <c r="H2644" s="256"/>
      <c r="I2644" s="256"/>
      <c r="J2644" s="256"/>
      <c r="K2644" s="256"/>
      <c r="L2644" s="256"/>
      <c r="M2644" s="256"/>
      <c r="N2644" s="256"/>
      <c r="O2644" s="256"/>
      <c r="P2644" s="256"/>
      <c r="Q2644" s="256"/>
      <c r="R2644" s="256"/>
      <c r="S2644" s="256"/>
      <c r="T2644" s="256"/>
      <c r="U2644" s="256"/>
      <c r="V2644" s="256"/>
      <c r="W2644" s="256"/>
      <c r="X2644" s="256"/>
      <c r="Y2644" s="256"/>
      <c r="Z2644" s="256"/>
      <c r="AA2644" s="256"/>
      <c r="AB2644" s="256"/>
      <c r="AC2644" s="256"/>
      <c r="AD2644" s="256"/>
      <c r="AH2644">
        <f>SUM(AF2643:AH2643)</f>
        <v>0</v>
      </c>
      <c r="AK2644">
        <f>SUM(AI2643:AK2643)</f>
        <v>0</v>
      </c>
    </row>
    <row r="2645" spans="1:88" ht="60" customHeight="1">
      <c r="A2645" s="83"/>
      <c r="B2645" s="15"/>
      <c r="C2645" s="322"/>
      <c r="D2645" s="323"/>
      <c r="E2645" s="323"/>
      <c r="F2645" s="323"/>
      <c r="G2645" s="323"/>
      <c r="H2645" s="323"/>
      <c r="I2645" s="323"/>
      <c r="J2645" s="323"/>
      <c r="K2645" s="323"/>
      <c r="L2645" s="323"/>
      <c r="M2645" s="323"/>
      <c r="N2645" s="323"/>
      <c r="O2645" s="323"/>
      <c r="P2645" s="323"/>
      <c r="Q2645" s="323"/>
      <c r="R2645" s="323"/>
      <c r="S2645" s="323"/>
      <c r="T2645" s="323"/>
      <c r="U2645" s="323"/>
      <c r="V2645" s="323"/>
      <c r="W2645" s="323"/>
      <c r="X2645" s="323"/>
      <c r="Y2645" s="323"/>
      <c r="Z2645" s="323"/>
      <c r="AA2645" s="323"/>
      <c r="AB2645" s="323"/>
      <c r="AC2645" s="323"/>
      <c r="AD2645" s="324"/>
      <c r="AH2645" t="e">
        <f ca="1">CAMBIAR(AH2644,0,"",1,"El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45" t="e">
        <f ca="1">CAMBIAR(AK2644,0,"",4,"Hay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46" spans="1:88" ht="15" customHeight="1">
      <c r="A2646" s="71"/>
      <c r="B2646" s="40"/>
      <c r="C2646" s="246" t="e">
        <f ca="1">AH2645</f>
        <v>#NAME?</v>
      </c>
      <c r="D2646" s="40"/>
      <c r="E2646" s="40"/>
      <c r="F2646" s="40"/>
      <c r="G2646" s="40"/>
      <c r="H2646" s="40"/>
      <c r="I2646" s="40"/>
      <c r="J2646" s="40"/>
      <c r="K2646" s="40"/>
      <c r="L2646" s="40"/>
      <c r="M2646" s="40"/>
      <c r="N2646" s="40"/>
      <c r="O2646" s="40"/>
      <c r="P2646" s="40"/>
      <c r="Q2646" s="40"/>
      <c r="R2646" s="40"/>
      <c r="S2646" s="40"/>
      <c r="T2646" s="40"/>
      <c r="U2646" s="40"/>
      <c r="V2646" s="40"/>
      <c r="W2646" s="40"/>
      <c r="X2646" s="40"/>
      <c r="Y2646" s="40"/>
      <c r="Z2646" s="40"/>
      <c r="AA2646" s="40"/>
      <c r="AB2646" s="40"/>
      <c r="AC2646" s="40"/>
      <c r="AD2646" s="40"/>
    </row>
    <row r="2647" spans="1:88" ht="15" customHeight="1">
      <c r="A2647" s="71"/>
      <c r="B2647" s="40"/>
      <c r="C2647" s="249" t="e">
        <f ca="1">AK2645</f>
        <v>#NAME?</v>
      </c>
      <c r="D2647" s="17"/>
      <c r="E2647" s="17"/>
      <c r="F2647" s="17"/>
      <c r="G2647" s="17"/>
      <c r="H2647" s="17"/>
      <c r="I2647" s="17"/>
      <c r="J2647" s="17"/>
      <c r="K2647" s="17"/>
      <c r="L2647" s="17"/>
      <c r="M2647" s="17"/>
      <c r="N2647" s="17"/>
      <c r="O2647" s="17"/>
      <c r="P2647" s="17"/>
      <c r="Q2647" s="17"/>
      <c r="R2647" s="96"/>
      <c r="S2647" s="227"/>
      <c r="T2647" s="227"/>
      <c r="U2647" s="227"/>
      <c r="V2647" s="227"/>
      <c r="W2647" s="227"/>
      <c r="X2647" s="227"/>
      <c r="Y2647" s="227"/>
      <c r="Z2647" s="227"/>
      <c r="AA2647" s="227"/>
      <c r="AB2647" s="227"/>
      <c r="AC2647" s="227"/>
      <c r="AD2647" s="227"/>
    </row>
    <row r="2648" spans="1:88" ht="15" customHeight="1">
      <c r="A2648" s="71"/>
      <c r="B2648" s="40"/>
      <c r="C2648" s="100"/>
      <c r="D2648" s="17"/>
      <c r="E2648" s="17"/>
      <c r="F2648" s="17"/>
      <c r="G2648" s="17"/>
      <c r="H2648" s="17"/>
      <c r="I2648" s="17"/>
      <c r="J2648" s="17"/>
      <c r="K2648" s="17"/>
      <c r="L2648" s="17"/>
      <c r="M2648" s="17"/>
      <c r="N2648" s="17"/>
      <c r="O2648" s="17"/>
      <c r="P2648" s="17"/>
      <c r="Q2648" s="17"/>
      <c r="R2648" s="96"/>
      <c r="S2648" s="227"/>
      <c r="T2648" s="227"/>
      <c r="U2648" s="227"/>
      <c r="V2648" s="227"/>
      <c r="W2648" s="227"/>
      <c r="X2648" s="227"/>
      <c r="Y2648" s="227"/>
      <c r="Z2648" s="227"/>
      <c r="AA2648" s="227"/>
      <c r="AB2648" s="227"/>
      <c r="AC2648" s="227"/>
      <c r="AD2648" s="227"/>
    </row>
    <row r="2649" spans="1:88" ht="15" customHeight="1">
      <c r="A2649" s="71"/>
      <c r="B2649" s="40"/>
      <c r="C2649" s="100"/>
      <c r="D2649" s="17"/>
      <c r="E2649" s="17"/>
      <c r="F2649" s="17"/>
      <c r="G2649" s="17"/>
      <c r="H2649" s="17"/>
      <c r="I2649" s="17"/>
      <c r="J2649" s="17"/>
      <c r="K2649" s="17"/>
      <c r="L2649" s="17"/>
      <c r="M2649" s="17"/>
      <c r="N2649" s="17"/>
      <c r="O2649" s="17"/>
      <c r="P2649" s="17"/>
      <c r="Q2649" s="17"/>
      <c r="R2649" s="96"/>
      <c r="S2649" s="227"/>
      <c r="T2649" s="227"/>
      <c r="U2649" s="227"/>
      <c r="V2649" s="227"/>
      <c r="W2649" s="227"/>
      <c r="X2649" s="227"/>
      <c r="Y2649" s="227"/>
      <c r="Z2649" s="227"/>
      <c r="AA2649" s="227"/>
      <c r="AB2649" s="227"/>
      <c r="AC2649" s="227"/>
      <c r="AD2649" s="227"/>
    </row>
    <row r="2650" spans="1:88" ht="15" customHeight="1">
      <c r="A2650" s="71"/>
      <c r="B2650" s="40"/>
      <c r="C2650" s="40"/>
      <c r="D2650" s="40"/>
      <c r="E2650" s="40"/>
      <c r="F2650" s="40"/>
      <c r="G2650" s="40"/>
      <c r="H2650" s="40"/>
      <c r="I2650" s="40"/>
      <c r="J2650" s="40"/>
      <c r="K2650" s="40"/>
      <c r="L2650" s="40"/>
      <c r="M2650" s="40"/>
      <c r="N2650" s="40"/>
      <c r="O2650" s="40"/>
      <c r="P2650" s="40"/>
      <c r="Q2650" s="40"/>
      <c r="R2650" s="40"/>
      <c r="S2650" s="40"/>
      <c r="T2650" s="40"/>
      <c r="U2650" s="40"/>
      <c r="V2650" s="40"/>
      <c r="W2650" s="40"/>
      <c r="X2650" s="40"/>
      <c r="Y2650" s="40"/>
      <c r="Z2650" s="40"/>
      <c r="AA2650" s="40"/>
      <c r="AB2650" s="40"/>
      <c r="AC2650" s="40"/>
      <c r="AD2650" s="40"/>
    </row>
    <row r="2651" spans="1:88" ht="15" customHeight="1">
      <c r="A2651" s="71"/>
      <c r="B2651" s="40"/>
      <c r="C2651" s="40"/>
      <c r="D2651" s="40"/>
      <c r="E2651" s="40"/>
      <c r="F2651" s="40"/>
      <c r="G2651" s="40"/>
      <c r="H2651" s="40"/>
      <c r="I2651" s="40"/>
      <c r="J2651" s="40"/>
      <c r="K2651" s="40"/>
      <c r="L2651" s="40"/>
      <c r="M2651" s="40"/>
      <c r="N2651" s="40"/>
      <c r="O2651" s="40"/>
      <c r="P2651" s="40"/>
      <c r="Q2651" s="40"/>
      <c r="R2651" s="40"/>
      <c r="S2651" s="40"/>
      <c r="T2651" s="40"/>
      <c r="U2651" s="40"/>
      <c r="V2651" s="40"/>
      <c r="W2651" s="40"/>
      <c r="X2651" s="40"/>
      <c r="Y2651" s="40"/>
      <c r="Z2651" s="40"/>
      <c r="AA2651" s="40"/>
      <c r="AB2651" s="40"/>
      <c r="AC2651" s="40"/>
      <c r="AD2651" s="40"/>
    </row>
    <row r="2652" spans="1:88" ht="24" customHeight="1">
      <c r="A2652" s="101" t="s">
        <v>955</v>
      </c>
      <c r="B2652" s="326" t="s">
        <v>956</v>
      </c>
      <c r="C2652" s="256"/>
      <c r="D2652" s="256"/>
      <c r="E2652" s="256"/>
      <c r="F2652" s="256"/>
      <c r="G2652" s="256"/>
      <c r="H2652" s="256"/>
      <c r="I2652" s="256"/>
      <c r="J2652" s="256"/>
      <c r="K2652" s="256"/>
      <c r="L2652" s="256"/>
      <c r="M2652" s="256"/>
      <c r="N2652" s="256"/>
      <c r="O2652" s="256"/>
      <c r="P2652" s="256"/>
      <c r="Q2652" s="256"/>
      <c r="R2652" s="256"/>
      <c r="S2652" s="256"/>
      <c r="T2652" s="256"/>
      <c r="U2652" s="256"/>
      <c r="V2652" s="256"/>
      <c r="W2652" s="256"/>
      <c r="X2652" s="256"/>
      <c r="Y2652" s="256"/>
      <c r="Z2652" s="256"/>
      <c r="AA2652" s="256"/>
      <c r="AB2652" s="256"/>
      <c r="AC2652" s="256"/>
      <c r="AD2652" s="256"/>
    </row>
    <row r="2653" spans="1:88" ht="15" customHeight="1">
      <c r="A2653" s="71"/>
      <c r="B2653" s="40"/>
      <c r="C2653" s="40"/>
      <c r="D2653" s="40"/>
      <c r="E2653" s="40"/>
      <c r="F2653" s="40"/>
      <c r="G2653" s="40"/>
      <c r="H2653" s="40"/>
      <c r="I2653" s="40"/>
      <c r="J2653" s="40"/>
      <c r="K2653" s="40"/>
      <c r="L2653" s="40"/>
      <c r="M2653" s="40"/>
      <c r="N2653" s="40"/>
      <c r="O2653" s="40"/>
      <c r="P2653" s="40"/>
      <c r="Q2653" s="40"/>
      <c r="R2653" s="40"/>
      <c r="S2653" s="40"/>
      <c r="T2653" s="40"/>
      <c r="U2653" s="40"/>
      <c r="V2653" s="40"/>
      <c r="W2653" s="40"/>
      <c r="X2653" s="40"/>
      <c r="Y2653" s="40"/>
      <c r="Z2653" s="40"/>
      <c r="AA2653" s="40"/>
      <c r="AB2653" s="40"/>
      <c r="AC2653" s="40"/>
      <c r="AD2653" s="40"/>
    </row>
    <row r="2654" spans="1:88" ht="24" customHeight="1">
      <c r="A2654" s="83"/>
      <c r="B2654" s="15"/>
      <c r="C2654" s="265" t="s">
        <v>185</v>
      </c>
      <c r="D2654" s="278"/>
      <c r="E2654" s="278"/>
      <c r="F2654" s="278"/>
      <c r="G2654" s="278"/>
      <c r="H2654" s="278"/>
      <c r="I2654" s="278"/>
      <c r="J2654" s="278"/>
      <c r="K2654" s="278"/>
      <c r="L2654" s="279"/>
      <c r="M2654" s="265" t="s">
        <v>957</v>
      </c>
      <c r="N2654" s="266"/>
      <c r="O2654" s="266"/>
      <c r="P2654" s="266"/>
      <c r="Q2654" s="266"/>
      <c r="R2654" s="266"/>
      <c r="S2654" s="266"/>
      <c r="T2654" s="266"/>
      <c r="U2654" s="266"/>
      <c r="V2654" s="266"/>
      <c r="W2654" s="266"/>
      <c r="X2654" s="266"/>
      <c r="Y2654" s="266"/>
      <c r="Z2654" s="266"/>
      <c r="AA2654" s="266"/>
      <c r="AB2654" s="266"/>
      <c r="AC2654" s="266"/>
      <c r="AD2654" s="267"/>
    </row>
    <row r="2655" spans="1:88" ht="24" customHeight="1">
      <c r="A2655" s="83"/>
      <c r="B2655" s="15"/>
      <c r="C2655" s="280"/>
      <c r="D2655" s="256"/>
      <c r="E2655" s="256"/>
      <c r="F2655" s="256"/>
      <c r="G2655" s="256"/>
      <c r="H2655" s="256"/>
      <c r="I2655" s="256"/>
      <c r="J2655" s="256"/>
      <c r="K2655" s="256"/>
      <c r="L2655" s="281"/>
      <c r="M2655" s="265" t="s">
        <v>201</v>
      </c>
      <c r="N2655" s="279"/>
      <c r="O2655" s="331" t="s">
        <v>202</v>
      </c>
      <c r="P2655" s="279"/>
      <c r="Q2655" s="331" t="s">
        <v>203</v>
      </c>
      <c r="R2655" s="279"/>
      <c r="S2655" s="268" t="s">
        <v>340</v>
      </c>
      <c r="T2655" s="266"/>
      <c r="U2655" s="266"/>
      <c r="V2655" s="267"/>
      <c r="W2655" s="268" t="s">
        <v>958</v>
      </c>
      <c r="X2655" s="266"/>
      <c r="Y2655" s="266"/>
      <c r="Z2655" s="267"/>
      <c r="AA2655" s="268" t="s">
        <v>262</v>
      </c>
      <c r="AB2655" s="266"/>
      <c r="AC2655" s="266"/>
      <c r="AD2655" s="267"/>
    </row>
    <row r="2656" spans="1:88" ht="48" customHeight="1">
      <c r="A2656" s="83"/>
      <c r="B2656" s="15"/>
      <c r="C2656" s="282"/>
      <c r="D2656" s="272"/>
      <c r="E2656" s="272"/>
      <c r="F2656" s="272"/>
      <c r="G2656" s="272"/>
      <c r="H2656" s="272"/>
      <c r="I2656" s="272"/>
      <c r="J2656" s="272"/>
      <c r="K2656" s="272"/>
      <c r="L2656" s="283"/>
      <c r="M2656" s="282"/>
      <c r="N2656" s="283"/>
      <c r="O2656" s="282"/>
      <c r="P2656" s="283"/>
      <c r="Q2656" s="282"/>
      <c r="R2656" s="283"/>
      <c r="S2656" s="325" t="s">
        <v>234</v>
      </c>
      <c r="T2656" s="267"/>
      <c r="U2656" s="221" t="s">
        <v>202</v>
      </c>
      <c r="V2656" s="221" t="s">
        <v>203</v>
      </c>
      <c r="W2656" s="325" t="s">
        <v>234</v>
      </c>
      <c r="X2656" s="267"/>
      <c r="Y2656" s="221" t="s">
        <v>202</v>
      </c>
      <c r="Z2656" s="221" t="s">
        <v>203</v>
      </c>
      <c r="AA2656" s="325" t="s">
        <v>234</v>
      </c>
      <c r="AB2656" s="267"/>
      <c r="AC2656" s="221" t="s">
        <v>202</v>
      </c>
      <c r="AD2656" s="221" t="s">
        <v>203</v>
      </c>
      <c r="AF2656" t="s">
        <v>204</v>
      </c>
      <c r="AG2656" t="s">
        <v>205</v>
      </c>
      <c r="AH2656" t="s">
        <v>206</v>
      </c>
      <c r="AI2656" t="s">
        <v>207</v>
      </c>
      <c r="AJ2656" t="s">
        <v>208</v>
      </c>
      <c r="AK2656" t="s">
        <v>209</v>
      </c>
      <c r="AL2656" t="s">
        <v>210</v>
      </c>
      <c r="AP2656" t="s">
        <v>204</v>
      </c>
      <c r="AQ2656" t="s">
        <v>205</v>
      </c>
      <c r="AR2656" t="s">
        <v>206</v>
      </c>
      <c r="AS2656" t="s">
        <v>207</v>
      </c>
      <c r="AT2656" t="s">
        <v>208</v>
      </c>
      <c r="AU2656" t="s">
        <v>209</v>
      </c>
      <c r="AV2656" t="s">
        <v>210</v>
      </c>
      <c r="AZ2656" t="s">
        <v>204</v>
      </c>
      <c r="BA2656" t="s">
        <v>205</v>
      </c>
      <c r="BB2656" t="s">
        <v>206</v>
      </c>
      <c r="BC2656" t="s">
        <v>207</v>
      </c>
      <c r="BD2656" t="s">
        <v>208</v>
      </c>
      <c r="BE2656" t="s">
        <v>209</v>
      </c>
      <c r="BF2656" t="s">
        <v>210</v>
      </c>
      <c r="BJ2656" t="s">
        <v>204</v>
      </c>
      <c r="BK2656" t="s">
        <v>205</v>
      </c>
      <c r="BL2656" t="s">
        <v>206</v>
      </c>
      <c r="BM2656" t="s">
        <v>207</v>
      </c>
      <c r="BN2656" t="s">
        <v>208</v>
      </c>
      <c r="BO2656" t="s">
        <v>209</v>
      </c>
      <c r="BP2656" t="s">
        <v>210</v>
      </c>
      <c r="BT2656" t="s">
        <v>204</v>
      </c>
      <c r="BU2656" t="s">
        <v>205</v>
      </c>
      <c r="BV2656" t="s">
        <v>206</v>
      </c>
      <c r="BW2656" t="s">
        <v>207</v>
      </c>
      <c r="BX2656" t="s">
        <v>208</v>
      </c>
      <c r="BY2656" t="s">
        <v>209</v>
      </c>
      <c r="BZ2656" t="s">
        <v>210</v>
      </c>
      <c r="CD2656" t="s">
        <v>204</v>
      </c>
      <c r="CE2656" t="s">
        <v>205</v>
      </c>
      <c r="CF2656" t="s">
        <v>206</v>
      </c>
      <c r="CG2656" t="s">
        <v>207</v>
      </c>
      <c r="CH2656" t="s">
        <v>208</v>
      </c>
      <c r="CI2656" t="s">
        <v>209</v>
      </c>
      <c r="CJ2656" t="s">
        <v>210</v>
      </c>
    </row>
    <row r="2657" spans="1:88" ht="15" customHeight="1">
      <c r="A2657" s="83"/>
      <c r="B2657" s="15"/>
      <c r="C2657" s="79" t="s">
        <v>131</v>
      </c>
      <c r="D2657" s="320"/>
      <c r="E2657" s="266"/>
      <c r="F2657" s="266"/>
      <c r="G2657" s="266"/>
      <c r="H2657" s="266"/>
      <c r="I2657" s="266"/>
      <c r="J2657" s="266"/>
      <c r="K2657" s="266"/>
      <c r="L2657" s="267"/>
      <c r="M2657" s="268"/>
      <c r="N2657" s="267"/>
      <c r="O2657" s="268"/>
      <c r="P2657" s="267"/>
      <c r="Q2657" s="268"/>
      <c r="R2657" s="267"/>
      <c r="S2657" s="268"/>
      <c r="T2657" s="267"/>
      <c r="U2657" s="220"/>
      <c r="V2657" s="220"/>
      <c r="W2657" s="268"/>
      <c r="X2657" s="267"/>
      <c r="Y2657" s="220"/>
      <c r="Z2657" s="220"/>
      <c r="AA2657" s="268"/>
      <c r="AB2657" s="267"/>
      <c r="AC2657" s="220"/>
      <c r="AD2657" s="220"/>
      <c r="AF2657">
        <f>IF(AND(S2657=0,OR(SUM(U2657:V2657)&gt;0,COUNTIF(S2657:V2657,"NS")&gt;0)),1,0)</f>
        <v>0</v>
      </c>
      <c r="AG2657">
        <f>IF(OR(AND(S2657="NS",SUM(U2657:V2657)&gt;0),AND(S2657="NS",COUNTIF(S2657:V2657,"NS")&lt;2)),1,0)</f>
        <v>0</v>
      </c>
      <c r="AH2657">
        <f>IF(AND(S2657="NA",OR(SUM(U2657:V2657)&gt;0,COUNTIF(S2657:V2657,"NS")&gt;0,COUNTIF(S2657:V2657,"NA")&gt;1)),1,0)</f>
        <v>0</v>
      </c>
      <c r="AI2657">
        <f>IF(AND(COUNTBLANK(S2657)+COUNTBLANK(U2657)+COUNTBLANK(V2657)&gt;0,COUNTBLANK(S2657)+COUNTBLANK(U2657)+COUNTBLANK(V2657)&lt;3,S2657&lt;&gt;"NA"),1,0)</f>
        <v>0</v>
      </c>
      <c r="AJ2657">
        <f>IF(AND(IF(OR(SUM(U2657:V2657)=S2657,S2657="",AND(S2657&gt;0,COUNTIF(S2657:V2657,"NS")=2)),0,1)=1,S2657&lt;&gt;"NS",S2657&lt;&gt;"NA"),1,0)</f>
        <v>0</v>
      </c>
      <c r="AK2657">
        <f>IF(COUNTIF(S2657:V2657,"=*")&lt;&gt;SUM(COUNTIF(S2657:V2657,"NS"),COUNTIF(S2657:V2657,"NA")),1,0)</f>
        <v>0</v>
      </c>
      <c r="AL2657">
        <f>IF(SUM(AF2657:AK2657)&gt;0,1,0)</f>
        <v>0</v>
      </c>
      <c r="AP2657">
        <f>IF(AND(W2657=0,OR(SUM(Y2657:Z2657)&gt;0,COUNTIF(W2657:Z2657,"NS")&gt;0)),1,0)</f>
        <v>0</v>
      </c>
      <c r="AQ2657">
        <f>IF(OR(AND(W2657="NS",SUM(Y2657:Z2657)&gt;0),AND(W2657="NS",COUNTIF(W2657:Z2657,"NS")&lt;2)),1,0)</f>
        <v>0</v>
      </c>
      <c r="AR2657">
        <f>IF(AND(W2657="NA",OR(SUM(Y2657:Z2657)&gt;0,COUNTIF(W2657:Z2657,"NS")&gt;0,COUNTIF(W2657:Z2657,"NA")&gt;1)),1,0)</f>
        <v>0</v>
      </c>
      <c r="AS2657">
        <f>IF(AND(COUNTBLANK(W2657)+COUNTBLANK(Y2657)+COUNTBLANK(Z2657)&gt;0,COUNTBLANK(W2657)+COUNTBLANK(Y2657)+COUNTBLANK(Z2657)&lt;3,W2657&lt;&gt;"NA"),1,0)</f>
        <v>0</v>
      </c>
      <c r="AT2657">
        <f>IF(AND(IF(OR(SUM(Y2657:Z2657)=W2657,W2657="",AND(W2657&gt;0,COUNTIF(W2657:Z2657,"NS")=2)),0,1)=1,W2657&lt;&gt;"NS",W2657&lt;&gt;"NA"),1,0)</f>
        <v>0</v>
      </c>
      <c r="AU2657">
        <f>IF(COUNTIF(W2657:Z2657,"=*")&lt;&gt;SUM(COUNTIF(W2657:Z2657,"NS"),COUNTIF(W2657:Z2657,"NA")),1,0)</f>
        <v>0</v>
      </c>
      <c r="AV2657">
        <f>IF(SUM(AP2657:AU2657)&gt;0,1,0)</f>
        <v>0</v>
      </c>
      <c r="AZ2657">
        <f>IF(AND(AA2657=0,OR(SUM(AC2657:AD2657)&gt;0,COUNTIF(AA2657:AD2657,"NS")&gt;0)),1,0)</f>
        <v>0</v>
      </c>
      <c r="BA2657">
        <f>IF(OR(AND(AA2657="NS",SUM(AC2657:AD2657)&gt;0),AND(AA2657="NS",COUNTIF(AA2657:AD2657,"NS")&lt;2)),1,0)</f>
        <v>0</v>
      </c>
      <c r="BB2657">
        <f>IF(AND(AA2657="NA",OR(SUM(AC2657:AD2657)&gt;0,COUNTIF(AA2657:AD2657,"NS")&gt;0,COUNTIF(AA2657:AD2657,"NA")&gt;1)),1,0)</f>
        <v>0</v>
      </c>
      <c r="BC2657">
        <f>IF(AND(COUNTBLANK(AA2657)+COUNTBLANK(AC2657)+COUNTBLANK(AD2657)&gt;0,COUNTBLANK(AA2657)+COUNTBLANK(AC2657)+COUNTBLANK(AD2657)&lt;3,AA2657&lt;&gt;"NA"),1,0)</f>
        <v>0</v>
      </c>
      <c r="BD2657">
        <f>IF(AND(IF(OR(SUM(AC2657:AD2657)=AA2657,AA2657="",AND(AA2657&gt;0,COUNTIF(AA2657:AD2657,"NS")=2)),0,1)=1,AA2657&lt;&gt;"NS",AA2657&lt;&gt;"NA"),1,0)</f>
        <v>0</v>
      </c>
      <c r="BE2657">
        <f>IF(COUNTIF(AA2657:AD2657,"=*")&lt;&gt;SUM(COUNTIF(AA2657:AD2657,"NS"),COUNTIF(AA2657:AD2657,"NA")),1,0)</f>
        <v>0</v>
      </c>
      <c r="BF2657">
        <f>IF(SUM(AZ2657:BE2657)&gt;0,1,0)</f>
        <v>0</v>
      </c>
      <c r="BJ2657">
        <f>IF(AND(O2657=0,OR(SUM(U2657,Y2657,AC2657)&gt;0,COUNTIF(O2657,"NS")+COUNTIF(U2657,"NS")+COUNTIF(Y2657,"NS")+COUNTIF(AC2657,"NS")&gt;0)),1,0)</f>
        <v>0</v>
      </c>
      <c r="BK2657">
        <f>IF(OR(AND(O2657="NS",SUM(U2657,Y2657,AC2657)&gt;0),AND(O2657="NS",COUNTIF(O2657,"NS")+COUNTIF(U2657,"NS")+COUNTIF(Y2657,"NS")+COUNTIF(AC2657,"NS")&lt;2)),1,0)</f>
        <v>0</v>
      </c>
      <c r="BL2657">
        <f>IF(AND(O2657="NA",OR(SUM(U2657,Y2657,AC2657)&gt;0,COUNTIF(O2657,"NS")+COUNTIF(U2657,"NS")+COUNTIF(Y2657,"NS")+COUNTIF(AC2657,"NS")&gt;0,COUNTIF(O2657,"NA")+COUNTIF(U2657,"NA")+COUNTIF(Y2657,"NA")+COUNTIF(AC2657,"NA")&gt;1)),1,0)</f>
        <v>0</v>
      </c>
      <c r="BM2657">
        <f>IF(AND(COUNTBLANK(O2657)+COUNTBLANK(U2657)+COUNTBLANK(Y2657)+COUNTBLANK(AC2657)&gt;0,COUNTBLANK(O2657)+COUNTBLANK(U2657)+COUNTBLANK(Y2657)+COUNTBLANK(AC2657)&lt;4,O2657&lt;&gt;"NA"),1,0)</f>
        <v>0</v>
      </c>
      <c r="BN2657">
        <f>IF(AND(IF(OR(SUM(U2657,Y2657,AC2657)=O2657,O2657="",AND(O2657&gt;0,COUNTIF(O2657,"NS")+COUNTIF(U2657,"NS")+COUNTIF(Y2657,"NS")+COUNTIF(AC2657,"NS")=3)),0,1)=1,O2657&lt;&gt;"NS",O2657&lt;&gt;"NA"),1,0)</f>
        <v>0</v>
      </c>
      <c r="BO2657">
        <f>IF(COUNTIF(O2657,"=*")+COUNTIF(U2657,"=*")+COUNTIF(Y2657,"=*")+COUNTIF(AC2657,"=*")&lt;&gt;SUM(COUNTIF(O2657,"NS")+COUNTIF(U2657,"NS")+COUNTIF(Y2657,"NS")+COUNTIF(AC2657,"NS"),COUNTIF(O2657,"NA")+COUNTIF(U2657,"NA")+COUNTIF(Y2657,"NA")+COUNTIF(AC2657,"NA")),1,0)</f>
        <v>0</v>
      </c>
      <c r="BP2657">
        <f>IF(SUM(BJ2657:BO2657)&gt;0,1,0)</f>
        <v>0</v>
      </c>
      <c r="BT2657">
        <f>IF(AND(Q2657=0,OR(SUM(V2657,Z2657,AD2657)&gt;0,COUNTIF(Q2657,"NS")+COUNTIF(V2657,"NS")+COUNTIF(Z2657,"NS")+COUNTIF(AD2657,"NS")&gt;0)),1,0)</f>
        <v>0</v>
      </c>
      <c r="BU2657">
        <f>IF(OR(AND(Q2657="NS",SUM(V2657,Z2657,AD2657)&gt;0),AND(Q2657="NS",COUNTIF(Q2657,"NS")+COUNTIF(V2657,"NS")+COUNTIF(Z2657,"NS")+COUNTIF(AD2657,"NS")&lt;2)),1,0)</f>
        <v>0</v>
      </c>
      <c r="BV2657">
        <f>IF(AND(Q2657="NA",OR(SUM(V2657,Z2657,AD2657)&gt;0,COUNTIF(Q2657,"NS")+COUNTIF(V2657,"NS")+COUNTIF(Z2657,"NS")+COUNTIF(AD2657,"NS")&gt;0,COUNTIF(Q2657,"NA")+COUNTIF(V2657,"NA")+COUNTIF(Z2657,"NA")+COUNTIF(AD2657,"NA")&gt;1)),1,0)</f>
        <v>0</v>
      </c>
      <c r="BW2657">
        <f>IF(AND(COUNTBLANK(Q2657)+COUNTBLANK(V2657)+COUNTBLANK(Z2657)+COUNTBLANK(AD2657)&gt;0,COUNTBLANK(Q2657)+COUNTBLANK(V2657)+COUNTBLANK(Z2657)+COUNTBLANK(AD2657)&lt;4,Q2657&lt;&gt;"NA"),1,0)</f>
        <v>0</v>
      </c>
      <c r="BX2657">
        <f>IF(AND(IF(OR(SUM(V2657,Z2657,AD2657)=Q2657,Q2657="",AND(Q2657&gt;0,COUNTIF(Q2657,"NS")+COUNTIF(V2657,"NS")+COUNTIF(Z2657,"NS")+COUNTIF(AD2657,"NS")=3)),0,1)=1,Q2657&lt;&gt;"NS",Q2657&lt;&gt;"NA"),1,0)</f>
        <v>0</v>
      </c>
      <c r="BY2657">
        <f>IF(COUNTIF(Q2657,"=*")+COUNTIF(V2657,"=*")+COUNTIF(Z2657,"=*")+COUNTIF(AD2657,"=*")&lt;&gt;SUM(COUNTIF(Q2657,"NS")+COUNTIF(V2657,"NS")+COUNTIF(Z2657,"NS")+COUNTIF(AD2657,"NS"),COUNTIF(Q2657,"NA")+COUNTIF(V2657,"NA")+COUNTIF(Z2657,"NA")+COUNTIF(AD2657,"NA")),1,0)</f>
        <v>0</v>
      </c>
      <c r="BZ2657">
        <f>IF(SUM(BT2657:BY2657)&gt;0,1,0)</f>
        <v>0</v>
      </c>
      <c r="CD2657">
        <f>IF(AND(M2657=0,OR(SUM(S2657,W2657,AA2657)&gt;0,COUNTIF(M2657,"NS")+COUNTIF(S2657,"NS")+COUNTIF(W2657,"NS")+COUNTIF(AA2657,"NS")&gt;0)),1,0)</f>
        <v>0</v>
      </c>
      <c r="CE2657">
        <f>IF(OR(AND(M2657="NS",SUM(S2657,W2657,AA2657)&gt;0),AND(M2657="NS",COUNTIF(M2657,"NS")+COUNTIF(S2657,"NS")+COUNTIF(W2657,"NS")+COUNTIF(AA2657,"NS")&lt;2)),1,0)</f>
        <v>0</v>
      </c>
      <c r="CF2657">
        <f>IF(AND(M2657="NA",OR(SUM(S2657,W2657,AA2657)&gt;0,COUNTIF(M2657,"NS")+COUNTIF(S2657,"NS")+COUNTIF(W2657,"NS")+COUNTIF(AA2657,"NS")&gt;0,COUNTIF(M2657,"NA")+COUNTIF(S2657,"NA")+COUNTIF(W2657,"NA")+COUNTIF(AA2657,"NA")&gt;1)),1,0)</f>
        <v>0</v>
      </c>
      <c r="CG2657">
        <f>IF(AND(COUNTBLANK(M2657)+COUNTBLANK(S2657)+COUNTBLANK(W2657)+COUNTBLANK(AA2657)&gt;0,COUNTBLANK(M2657)+COUNTBLANK(S2657)+COUNTBLANK(W2657)+COUNTBLANK(AA2657)&lt;4,M2657&lt;&gt;"NA"),1,0)</f>
        <v>0</v>
      </c>
      <c r="CH2657">
        <f>IF(AND(IF(OR(SUM(S2657,W2657,AA2657)=M2657,M2657="",AND(M2657&gt;0,COUNTIF(M2657,"NS")+COUNTIF(S2657,"NS")+COUNTIF(W2657,"NS")+COUNTIF(AA2657,"NS")=3)),0,1)=1,M2657&lt;&gt;"NS",M2657&lt;&gt;"NA"),1,0)</f>
        <v>0</v>
      </c>
      <c r="CI2657">
        <f>IF(COUNTIF(M2657,"=*")+COUNTIF(S2657,"=*")+COUNTIF(W2657,"=*")+COUNTIF(AA2657,"=*")&lt;&gt;SUM(COUNTIF(M2657,"NS")+COUNTIF(S2657,"NS")+COUNTIF(W2657,"NS")+COUNTIF(AA2657,"NS"),COUNTIF(M2657,"NA")+COUNTIF(S2657,"NA")+COUNTIF(W2657,"NA")+COUNTIF(AA2657,"NA")),1,0)</f>
        <v>0</v>
      </c>
      <c r="CJ2657">
        <f>IF(SUM(CD2657:CI2657)&gt;0,1,0)</f>
        <v>0</v>
      </c>
    </row>
    <row r="2658" spans="1:88" ht="15" customHeight="1">
      <c r="A2658" s="83"/>
      <c r="B2658" s="15"/>
      <c r="C2658" s="80" t="s">
        <v>132</v>
      </c>
      <c r="D2658" s="320"/>
      <c r="E2658" s="266"/>
      <c r="F2658" s="266"/>
      <c r="G2658" s="266"/>
      <c r="H2658" s="266"/>
      <c r="I2658" s="266"/>
      <c r="J2658" s="266"/>
      <c r="K2658" s="266"/>
      <c r="L2658" s="267"/>
      <c r="M2658" s="268"/>
      <c r="N2658" s="267"/>
      <c r="O2658" s="268"/>
      <c r="P2658" s="267"/>
      <c r="Q2658" s="268"/>
      <c r="R2658" s="267"/>
      <c r="S2658" s="268"/>
      <c r="T2658" s="267"/>
      <c r="U2658" s="220"/>
      <c r="V2658" s="220"/>
      <c r="W2658" s="268"/>
      <c r="X2658" s="267"/>
      <c r="Y2658" s="220"/>
      <c r="Z2658" s="220"/>
      <c r="AA2658" s="268"/>
      <c r="AB2658" s="267"/>
      <c r="AC2658" s="220"/>
      <c r="AD2658" s="220"/>
    </row>
    <row r="2659" spans="1:88" ht="15" customHeight="1">
      <c r="A2659" s="83"/>
      <c r="B2659" s="15"/>
      <c r="C2659" s="80" t="s">
        <v>133</v>
      </c>
      <c r="D2659" s="320"/>
      <c r="E2659" s="266"/>
      <c r="F2659" s="266"/>
      <c r="G2659" s="266"/>
      <c r="H2659" s="266"/>
      <c r="I2659" s="266"/>
      <c r="J2659" s="266"/>
      <c r="K2659" s="266"/>
      <c r="L2659" s="267"/>
      <c r="M2659" s="268"/>
      <c r="N2659" s="267"/>
      <c r="O2659" s="268"/>
      <c r="P2659" s="267"/>
      <c r="Q2659" s="268"/>
      <c r="R2659" s="267"/>
      <c r="S2659" s="268"/>
      <c r="T2659" s="267"/>
      <c r="U2659" s="220"/>
      <c r="V2659" s="220"/>
      <c r="W2659" s="268"/>
      <c r="X2659" s="267"/>
      <c r="Y2659" s="220"/>
      <c r="Z2659" s="220"/>
      <c r="AA2659" s="268"/>
      <c r="AB2659" s="267"/>
      <c r="AC2659" s="220"/>
      <c r="AD2659" s="220"/>
    </row>
    <row r="2660" spans="1:88" ht="15" customHeight="1">
      <c r="A2660" s="83"/>
      <c r="B2660" s="15"/>
      <c r="C2660" s="80" t="s">
        <v>134</v>
      </c>
      <c r="D2660" s="320"/>
      <c r="E2660" s="266"/>
      <c r="F2660" s="266"/>
      <c r="G2660" s="266"/>
      <c r="H2660" s="266"/>
      <c r="I2660" s="266"/>
      <c r="J2660" s="266"/>
      <c r="K2660" s="266"/>
      <c r="L2660" s="267"/>
      <c r="M2660" s="268"/>
      <c r="N2660" s="267"/>
      <c r="O2660" s="268"/>
      <c r="P2660" s="267"/>
      <c r="Q2660" s="268"/>
      <c r="R2660" s="267"/>
      <c r="S2660" s="268"/>
      <c r="T2660" s="267"/>
      <c r="U2660" s="220"/>
      <c r="V2660" s="220"/>
      <c r="W2660" s="268"/>
      <c r="X2660" s="267"/>
      <c r="Y2660" s="220"/>
      <c r="Z2660" s="220"/>
      <c r="AA2660" s="268"/>
      <c r="AB2660" s="267"/>
      <c r="AC2660" s="220"/>
      <c r="AD2660" s="220"/>
    </row>
    <row r="2661" spans="1:88" ht="15" customHeight="1">
      <c r="A2661" s="71"/>
      <c r="B2661" s="40"/>
      <c r="C2661" s="80" t="s">
        <v>135</v>
      </c>
      <c r="D2661" s="320"/>
      <c r="E2661" s="266"/>
      <c r="F2661" s="266"/>
      <c r="G2661" s="266"/>
      <c r="H2661" s="266"/>
      <c r="I2661" s="266"/>
      <c r="J2661" s="266"/>
      <c r="K2661" s="266"/>
      <c r="L2661" s="267"/>
      <c r="M2661" s="268"/>
      <c r="N2661" s="267"/>
      <c r="O2661" s="268"/>
      <c r="P2661" s="267"/>
      <c r="Q2661" s="268"/>
      <c r="R2661" s="267"/>
      <c r="S2661" s="268"/>
      <c r="T2661" s="267"/>
      <c r="U2661" s="220"/>
      <c r="V2661" s="220"/>
      <c r="W2661" s="268"/>
      <c r="X2661" s="267"/>
      <c r="Y2661" s="220"/>
      <c r="Z2661" s="220"/>
      <c r="AA2661" s="268"/>
      <c r="AB2661" s="267"/>
      <c r="AC2661" s="220"/>
      <c r="AD2661" s="220"/>
    </row>
    <row r="2662" spans="1:88" ht="15" customHeight="1">
      <c r="A2662" s="71"/>
      <c r="B2662" s="40"/>
      <c r="C2662" s="80" t="s">
        <v>136</v>
      </c>
      <c r="D2662" s="320"/>
      <c r="E2662" s="266"/>
      <c r="F2662" s="266"/>
      <c r="G2662" s="266"/>
      <c r="H2662" s="266"/>
      <c r="I2662" s="266"/>
      <c r="J2662" s="266"/>
      <c r="K2662" s="266"/>
      <c r="L2662" s="267"/>
      <c r="M2662" s="268"/>
      <c r="N2662" s="267"/>
      <c r="O2662" s="268"/>
      <c r="P2662" s="267"/>
      <c r="Q2662" s="268"/>
      <c r="R2662" s="267"/>
      <c r="S2662" s="268"/>
      <c r="T2662" s="267"/>
      <c r="U2662" s="220"/>
      <c r="V2662" s="220"/>
      <c r="W2662" s="268"/>
      <c r="X2662" s="267"/>
      <c r="Y2662" s="220"/>
      <c r="Z2662" s="220"/>
      <c r="AA2662" s="268"/>
      <c r="AB2662" s="267"/>
      <c r="AC2662" s="220"/>
      <c r="AD2662" s="220"/>
    </row>
    <row r="2663" spans="1:88" ht="15" customHeight="1">
      <c r="A2663" s="71"/>
      <c r="B2663" s="40"/>
      <c r="C2663" s="80" t="s">
        <v>137</v>
      </c>
      <c r="D2663" s="320"/>
      <c r="E2663" s="266"/>
      <c r="F2663" s="266"/>
      <c r="G2663" s="266"/>
      <c r="H2663" s="266"/>
      <c r="I2663" s="266"/>
      <c r="J2663" s="266"/>
      <c r="K2663" s="266"/>
      <c r="L2663" s="267"/>
      <c r="M2663" s="268"/>
      <c r="N2663" s="267"/>
      <c r="O2663" s="268"/>
      <c r="P2663" s="267"/>
      <c r="Q2663" s="268"/>
      <c r="R2663" s="267"/>
      <c r="S2663" s="268"/>
      <c r="T2663" s="267"/>
      <c r="U2663" s="220"/>
      <c r="V2663" s="220"/>
      <c r="W2663" s="268"/>
      <c r="X2663" s="267"/>
      <c r="Y2663" s="220"/>
      <c r="Z2663" s="220"/>
      <c r="AA2663" s="268"/>
      <c r="AB2663" s="267"/>
      <c r="AC2663" s="220"/>
      <c r="AD2663" s="220"/>
    </row>
    <row r="2664" spans="1:88" ht="15" customHeight="1">
      <c r="A2664" s="71"/>
      <c r="B2664" s="40"/>
      <c r="C2664" s="80" t="s">
        <v>138</v>
      </c>
      <c r="D2664" s="320"/>
      <c r="E2664" s="266"/>
      <c r="F2664" s="266"/>
      <c r="G2664" s="266"/>
      <c r="H2664" s="266"/>
      <c r="I2664" s="266"/>
      <c r="J2664" s="266"/>
      <c r="K2664" s="266"/>
      <c r="L2664" s="267"/>
      <c r="M2664" s="268"/>
      <c r="N2664" s="267"/>
      <c r="O2664" s="268"/>
      <c r="P2664" s="267"/>
      <c r="Q2664" s="268"/>
      <c r="R2664" s="267"/>
      <c r="S2664" s="268"/>
      <c r="T2664" s="267"/>
      <c r="U2664" s="220"/>
      <c r="V2664" s="220"/>
      <c r="W2664" s="268"/>
      <c r="X2664" s="267"/>
      <c r="Y2664" s="220"/>
      <c r="Z2664" s="220"/>
      <c r="AA2664" s="268"/>
      <c r="AB2664" s="267"/>
      <c r="AC2664" s="220"/>
      <c r="AD2664" s="220"/>
    </row>
    <row r="2665" spans="1:88" ht="15" customHeight="1">
      <c r="A2665" s="71"/>
      <c r="B2665" s="40"/>
      <c r="C2665" s="80" t="s">
        <v>139</v>
      </c>
      <c r="D2665" s="320"/>
      <c r="E2665" s="266"/>
      <c r="F2665" s="266"/>
      <c r="G2665" s="266"/>
      <c r="H2665" s="266"/>
      <c r="I2665" s="266"/>
      <c r="J2665" s="266"/>
      <c r="K2665" s="266"/>
      <c r="L2665" s="267"/>
      <c r="M2665" s="268"/>
      <c r="N2665" s="267"/>
      <c r="O2665" s="268"/>
      <c r="P2665" s="267"/>
      <c r="Q2665" s="268"/>
      <c r="R2665" s="267"/>
      <c r="S2665" s="268"/>
      <c r="T2665" s="267"/>
      <c r="U2665" s="220"/>
      <c r="V2665" s="220"/>
      <c r="W2665" s="268"/>
      <c r="X2665" s="267"/>
      <c r="Y2665" s="220"/>
      <c r="Z2665" s="220"/>
      <c r="AA2665" s="268"/>
      <c r="AB2665" s="267"/>
      <c r="AC2665" s="220"/>
      <c r="AD2665" s="220"/>
    </row>
    <row r="2666" spans="1:88" ht="15" customHeight="1">
      <c r="A2666" s="71"/>
      <c r="B2666" s="40"/>
      <c r="C2666" s="80" t="s">
        <v>140</v>
      </c>
      <c r="D2666" s="320"/>
      <c r="E2666" s="266"/>
      <c r="F2666" s="266"/>
      <c r="G2666" s="266"/>
      <c r="H2666" s="266"/>
      <c r="I2666" s="266"/>
      <c r="J2666" s="266"/>
      <c r="K2666" s="266"/>
      <c r="L2666" s="267"/>
      <c r="M2666" s="268"/>
      <c r="N2666" s="267"/>
      <c r="O2666" s="268"/>
      <c r="P2666" s="267"/>
      <c r="Q2666" s="268"/>
      <c r="R2666" s="267"/>
      <c r="S2666" s="268"/>
      <c r="T2666" s="267"/>
      <c r="U2666" s="220"/>
      <c r="V2666" s="220"/>
      <c r="W2666" s="268"/>
      <c r="X2666" s="267"/>
      <c r="Y2666" s="220"/>
      <c r="Z2666" s="220"/>
      <c r="AA2666" s="268"/>
      <c r="AB2666" s="267"/>
      <c r="AC2666" s="220"/>
      <c r="AD2666" s="220"/>
    </row>
    <row r="2667" spans="1:88" ht="15" customHeight="1">
      <c r="A2667" s="71"/>
      <c r="B2667" s="40"/>
      <c r="C2667" s="80" t="s">
        <v>141</v>
      </c>
      <c r="D2667" s="320"/>
      <c r="E2667" s="266"/>
      <c r="F2667" s="266"/>
      <c r="G2667" s="266"/>
      <c r="H2667" s="266"/>
      <c r="I2667" s="266"/>
      <c r="J2667" s="266"/>
      <c r="K2667" s="266"/>
      <c r="L2667" s="267"/>
      <c r="M2667" s="268"/>
      <c r="N2667" s="267"/>
      <c r="O2667" s="268"/>
      <c r="P2667" s="267"/>
      <c r="Q2667" s="268"/>
      <c r="R2667" s="267"/>
      <c r="S2667" s="268"/>
      <c r="T2667" s="267"/>
      <c r="U2667" s="220"/>
      <c r="V2667" s="220"/>
      <c r="W2667" s="268"/>
      <c r="X2667" s="267"/>
      <c r="Y2667" s="220"/>
      <c r="Z2667" s="220"/>
      <c r="AA2667" s="268"/>
      <c r="AB2667" s="267"/>
      <c r="AC2667" s="220"/>
      <c r="AD2667" s="220"/>
    </row>
    <row r="2668" spans="1:88" ht="15" customHeight="1">
      <c r="A2668" s="71"/>
      <c r="B2668" s="40"/>
      <c r="C2668" s="80" t="s">
        <v>142</v>
      </c>
      <c r="D2668" s="320"/>
      <c r="E2668" s="266"/>
      <c r="F2668" s="266"/>
      <c r="G2668" s="266"/>
      <c r="H2668" s="266"/>
      <c r="I2668" s="266"/>
      <c r="J2668" s="266"/>
      <c r="K2668" s="266"/>
      <c r="L2668" s="267"/>
      <c r="M2668" s="268"/>
      <c r="N2668" s="267"/>
      <c r="O2668" s="268"/>
      <c r="P2668" s="267"/>
      <c r="Q2668" s="268"/>
      <c r="R2668" s="267"/>
      <c r="S2668" s="268"/>
      <c r="T2668" s="267"/>
      <c r="U2668" s="220"/>
      <c r="V2668" s="220"/>
      <c r="W2668" s="268"/>
      <c r="X2668" s="267"/>
      <c r="Y2668" s="220"/>
      <c r="Z2668" s="220"/>
      <c r="AA2668" s="268"/>
      <c r="AB2668" s="267"/>
      <c r="AC2668" s="220"/>
      <c r="AD2668" s="220"/>
    </row>
    <row r="2669" spans="1:88" ht="15" customHeight="1">
      <c r="A2669" s="71"/>
      <c r="B2669" s="40"/>
      <c r="C2669" s="80" t="s">
        <v>143</v>
      </c>
      <c r="D2669" s="320"/>
      <c r="E2669" s="266"/>
      <c r="F2669" s="266"/>
      <c r="G2669" s="266"/>
      <c r="H2669" s="266"/>
      <c r="I2669" s="266"/>
      <c r="J2669" s="266"/>
      <c r="K2669" s="266"/>
      <c r="L2669" s="267"/>
      <c r="M2669" s="268"/>
      <c r="N2669" s="267"/>
      <c r="O2669" s="268"/>
      <c r="P2669" s="267"/>
      <c r="Q2669" s="268"/>
      <c r="R2669" s="267"/>
      <c r="S2669" s="268"/>
      <c r="T2669" s="267"/>
      <c r="U2669" s="220"/>
      <c r="V2669" s="220"/>
      <c r="W2669" s="268"/>
      <c r="X2669" s="267"/>
      <c r="Y2669" s="220"/>
      <c r="Z2669" s="220"/>
      <c r="AA2669" s="268"/>
      <c r="AB2669" s="267"/>
      <c r="AC2669" s="220"/>
      <c r="AD2669" s="220"/>
    </row>
    <row r="2670" spans="1:88" ht="15" customHeight="1">
      <c r="A2670" s="71"/>
      <c r="B2670" s="40"/>
      <c r="C2670" s="80" t="s">
        <v>144</v>
      </c>
      <c r="D2670" s="320"/>
      <c r="E2670" s="266"/>
      <c r="F2670" s="266"/>
      <c r="G2670" s="266"/>
      <c r="H2670" s="266"/>
      <c r="I2670" s="266"/>
      <c r="J2670" s="266"/>
      <c r="K2670" s="266"/>
      <c r="L2670" s="267"/>
      <c r="M2670" s="268"/>
      <c r="N2670" s="267"/>
      <c r="O2670" s="268"/>
      <c r="P2670" s="267"/>
      <c r="Q2670" s="268"/>
      <c r="R2670" s="267"/>
      <c r="S2670" s="268"/>
      <c r="T2670" s="267"/>
      <c r="U2670" s="220"/>
      <c r="V2670" s="220"/>
      <c r="W2670" s="268"/>
      <c r="X2670" s="267"/>
      <c r="Y2670" s="220"/>
      <c r="Z2670" s="220"/>
      <c r="AA2670" s="268"/>
      <c r="AB2670" s="267"/>
      <c r="AC2670" s="220"/>
      <c r="AD2670" s="220"/>
    </row>
    <row r="2671" spans="1:88" ht="15" customHeight="1">
      <c r="A2671" s="71"/>
      <c r="B2671" s="40"/>
      <c r="C2671" s="80" t="s">
        <v>145</v>
      </c>
      <c r="D2671" s="320"/>
      <c r="E2671" s="266"/>
      <c r="F2671" s="266"/>
      <c r="G2671" s="266"/>
      <c r="H2671" s="266"/>
      <c r="I2671" s="266"/>
      <c r="J2671" s="266"/>
      <c r="K2671" s="266"/>
      <c r="L2671" s="267"/>
      <c r="M2671" s="268"/>
      <c r="N2671" s="267"/>
      <c r="O2671" s="268"/>
      <c r="P2671" s="267"/>
      <c r="Q2671" s="268"/>
      <c r="R2671" s="267"/>
      <c r="S2671" s="268"/>
      <c r="T2671" s="267"/>
      <c r="U2671" s="220"/>
      <c r="V2671" s="220"/>
      <c r="W2671" s="268"/>
      <c r="X2671" s="267"/>
      <c r="Y2671" s="220"/>
      <c r="Z2671" s="220"/>
      <c r="AA2671" s="268"/>
      <c r="AB2671" s="267"/>
      <c r="AC2671" s="220"/>
      <c r="AD2671" s="220"/>
    </row>
    <row r="2672" spans="1:88" ht="15" customHeight="1">
      <c r="A2672" s="71"/>
      <c r="B2672" s="40"/>
      <c r="C2672" s="80" t="s">
        <v>146</v>
      </c>
      <c r="D2672" s="320"/>
      <c r="E2672" s="266"/>
      <c r="F2672" s="266"/>
      <c r="G2672" s="266"/>
      <c r="H2672" s="266"/>
      <c r="I2672" s="266"/>
      <c r="J2672" s="266"/>
      <c r="K2672" s="266"/>
      <c r="L2672" s="267"/>
      <c r="M2672" s="268"/>
      <c r="N2672" s="267"/>
      <c r="O2672" s="268"/>
      <c r="P2672" s="267"/>
      <c r="Q2672" s="268"/>
      <c r="R2672" s="267"/>
      <c r="S2672" s="268"/>
      <c r="T2672" s="267"/>
      <c r="U2672" s="220"/>
      <c r="V2672" s="220"/>
      <c r="W2672" s="268"/>
      <c r="X2672" s="267"/>
      <c r="Y2672" s="220"/>
      <c r="Z2672" s="220"/>
      <c r="AA2672" s="268"/>
      <c r="AB2672" s="267"/>
      <c r="AC2672" s="220"/>
      <c r="AD2672" s="220"/>
    </row>
    <row r="2673" spans="1:37" ht="15" customHeight="1">
      <c r="A2673" s="71"/>
      <c r="B2673" s="40"/>
      <c r="C2673" s="80" t="s">
        <v>147</v>
      </c>
      <c r="D2673" s="320"/>
      <c r="E2673" s="266"/>
      <c r="F2673" s="266"/>
      <c r="G2673" s="266"/>
      <c r="H2673" s="266"/>
      <c r="I2673" s="266"/>
      <c r="J2673" s="266"/>
      <c r="K2673" s="266"/>
      <c r="L2673" s="267"/>
      <c r="M2673" s="268"/>
      <c r="N2673" s="267"/>
      <c r="O2673" s="268"/>
      <c r="P2673" s="267"/>
      <c r="Q2673" s="268"/>
      <c r="R2673" s="267"/>
      <c r="S2673" s="268"/>
      <c r="T2673" s="267"/>
      <c r="U2673" s="220"/>
      <c r="V2673" s="220"/>
      <c r="W2673" s="268"/>
      <c r="X2673" s="267"/>
      <c r="Y2673" s="220"/>
      <c r="Z2673" s="220"/>
      <c r="AA2673" s="268"/>
      <c r="AB2673" s="267"/>
      <c r="AC2673" s="220"/>
      <c r="AD2673" s="220"/>
    </row>
    <row r="2674" spans="1:37" ht="15" customHeight="1">
      <c r="A2674" s="71"/>
      <c r="B2674" s="40"/>
      <c r="C2674" s="80" t="s">
        <v>148</v>
      </c>
      <c r="D2674" s="320"/>
      <c r="E2674" s="266"/>
      <c r="F2674" s="266"/>
      <c r="G2674" s="266"/>
      <c r="H2674" s="266"/>
      <c r="I2674" s="266"/>
      <c r="J2674" s="266"/>
      <c r="K2674" s="266"/>
      <c r="L2674" s="267"/>
      <c r="M2674" s="268"/>
      <c r="N2674" s="267"/>
      <c r="O2674" s="268"/>
      <c r="P2674" s="267"/>
      <c r="Q2674" s="268"/>
      <c r="R2674" s="267"/>
      <c r="S2674" s="268"/>
      <c r="T2674" s="267"/>
      <c r="U2674" s="220"/>
      <c r="V2674" s="220"/>
      <c r="W2674" s="268"/>
      <c r="X2674" s="267"/>
      <c r="Y2674" s="220"/>
      <c r="Z2674" s="220"/>
      <c r="AA2674" s="268"/>
      <c r="AB2674" s="267"/>
      <c r="AC2674" s="220"/>
      <c r="AD2674" s="220"/>
    </row>
    <row r="2675" spans="1:37" ht="15" customHeight="1">
      <c r="A2675" s="71"/>
      <c r="B2675" s="40"/>
      <c r="C2675" s="80" t="s">
        <v>149</v>
      </c>
      <c r="D2675" s="320"/>
      <c r="E2675" s="266"/>
      <c r="F2675" s="266"/>
      <c r="G2675" s="266"/>
      <c r="H2675" s="266"/>
      <c r="I2675" s="266"/>
      <c r="J2675" s="266"/>
      <c r="K2675" s="266"/>
      <c r="L2675" s="267"/>
      <c r="M2675" s="268"/>
      <c r="N2675" s="267"/>
      <c r="O2675" s="268"/>
      <c r="P2675" s="267"/>
      <c r="Q2675" s="268"/>
      <c r="R2675" s="267"/>
      <c r="S2675" s="268"/>
      <c r="T2675" s="267"/>
      <c r="U2675" s="220"/>
      <c r="V2675" s="220"/>
      <c r="W2675" s="268"/>
      <c r="X2675" s="267"/>
      <c r="Y2675" s="220"/>
      <c r="Z2675" s="220"/>
      <c r="AA2675" s="268"/>
      <c r="AB2675" s="267"/>
      <c r="AC2675" s="220"/>
      <c r="AD2675" s="220"/>
    </row>
    <row r="2676" spans="1:37" ht="15" customHeight="1">
      <c r="A2676" s="71"/>
      <c r="B2676" s="40"/>
      <c r="C2676" s="80" t="s">
        <v>150</v>
      </c>
      <c r="D2676" s="320"/>
      <c r="E2676" s="266"/>
      <c r="F2676" s="266"/>
      <c r="G2676" s="266"/>
      <c r="H2676" s="266"/>
      <c r="I2676" s="266"/>
      <c r="J2676" s="266"/>
      <c r="K2676" s="266"/>
      <c r="L2676" s="267"/>
      <c r="M2676" s="268"/>
      <c r="N2676" s="267"/>
      <c r="O2676" s="268"/>
      <c r="P2676" s="267"/>
      <c r="Q2676" s="268"/>
      <c r="R2676" s="267"/>
      <c r="S2676" s="268"/>
      <c r="T2676" s="267"/>
      <c r="U2676" s="220"/>
      <c r="V2676" s="220"/>
      <c r="W2676" s="268"/>
      <c r="X2676" s="267"/>
      <c r="Y2676" s="220"/>
      <c r="Z2676" s="220"/>
      <c r="AA2676" s="268"/>
      <c r="AB2676" s="267"/>
      <c r="AC2676" s="220"/>
      <c r="AD2676" s="220"/>
    </row>
    <row r="2677" spans="1:37" ht="15" customHeight="1">
      <c r="A2677" s="83"/>
      <c r="B2677" s="15"/>
      <c r="C2677" s="80" t="s">
        <v>151</v>
      </c>
      <c r="D2677" s="320"/>
      <c r="E2677" s="266"/>
      <c r="F2677" s="266"/>
      <c r="G2677" s="266"/>
      <c r="H2677" s="266"/>
      <c r="I2677" s="266"/>
      <c r="J2677" s="266"/>
      <c r="K2677" s="266"/>
      <c r="L2677" s="267"/>
      <c r="M2677" s="268"/>
      <c r="N2677" s="267"/>
      <c r="O2677" s="268"/>
      <c r="P2677" s="267"/>
      <c r="Q2677" s="268"/>
      <c r="R2677" s="267"/>
      <c r="S2677" s="268"/>
      <c r="T2677" s="267"/>
      <c r="U2677" s="220"/>
      <c r="V2677" s="220"/>
      <c r="W2677" s="268"/>
      <c r="X2677" s="267"/>
      <c r="Y2677" s="220"/>
      <c r="Z2677" s="220"/>
      <c r="AA2677" s="268"/>
      <c r="AB2677" s="267"/>
      <c r="AC2677" s="220"/>
      <c r="AD2677" s="220"/>
    </row>
    <row r="2678" spans="1:37" ht="15" customHeight="1">
      <c r="A2678" s="83"/>
      <c r="B2678" s="15"/>
      <c r="C2678" s="80" t="s">
        <v>152</v>
      </c>
      <c r="D2678" s="320"/>
      <c r="E2678" s="266"/>
      <c r="F2678" s="266"/>
      <c r="G2678" s="266"/>
      <c r="H2678" s="266"/>
      <c r="I2678" s="266"/>
      <c r="J2678" s="266"/>
      <c r="K2678" s="266"/>
      <c r="L2678" s="267"/>
      <c r="M2678" s="268"/>
      <c r="N2678" s="267"/>
      <c r="O2678" s="268"/>
      <c r="P2678" s="267"/>
      <c r="Q2678" s="268"/>
      <c r="R2678" s="267"/>
      <c r="S2678" s="268"/>
      <c r="T2678" s="267"/>
      <c r="U2678" s="220"/>
      <c r="V2678" s="220"/>
      <c r="W2678" s="268"/>
      <c r="X2678" s="267"/>
      <c r="Y2678" s="220"/>
      <c r="Z2678" s="220"/>
      <c r="AA2678" s="268"/>
      <c r="AB2678" s="267"/>
      <c r="AC2678" s="220"/>
      <c r="AD2678" s="220"/>
    </row>
    <row r="2679" spans="1:37" ht="15" customHeight="1">
      <c r="A2679" s="83"/>
      <c r="B2679" s="15"/>
      <c r="C2679" s="80" t="s">
        <v>153</v>
      </c>
      <c r="D2679" s="320"/>
      <c r="E2679" s="266"/>
      <c r="F2679" s="266"/>
      <c r="G2679" s="266"/>
      <c r="H2679" s="266"/>
      <c r="I2679" s="266"/>
      <c r="J2679" s="266"/>
      <c r="K2679" s="266"/>
      <c r="L2679" s="267"/>
      <c r="M2679" s="268"/>
      <c r="N2679" s="267"/>
      <c r="O2679" s="268"/>
      <c r="P2679" s="267"/>
      <c r="Q2679" s="268"/>
      <c r="R2679" s="267"/>
      <c r="S2679" s="268"/>
      <c r="T2679" s="267"/>
      <c r="U2679" s="220"/>
      <c r="V2679" s="220"/>
      <c r="W2679" s="268"/>
      <c r="X2679" s="267"/>
      <c r="Y2679" s="220"/>
      <c r="Z2679" s="220"/>
      <c r="AA2679" s="268"/>
      <c r="AB2679" s="267"/>
      <c r="AC2679" s="220"/>
      <c r="AD2679" s="220"/>
    </row>
    <row r="2680" spans="1:37" ht="15" customHeight="1">
      <c r="A2680" s="83"/>
      <c r="B2680" s="15"/>
      <c r="C2680" s="80" t="s">
        <v>154</v>
      </c>
      <c r="D2680" s="320"/>
      <c r="E2680" s="266"/>
      <c r="F2680" s="266"/>
      <c r="G2680" s="266"/>
      <c r="H2680" s="266"/>
      <c r="I2680" s="266"/>
      <c r="J2680" s="266"/>
      <c r="K2680" s="266"/>
      <c r="L2680" s="267"/>
      <c r="M2680" s="268"/>
      <c r="N2680" s="267"/>
      <c r="O2680" s="268"/>
      <c r="P2680" s="267"/>
      <c r="Q2680" s="268"/>
      <c r="R2680" s="267"/>
      <c r="S2680" s="268"/>
      <c r="T2680" s="267"/>
      <c r="U2680" s="220"/>
      <c r="V2680" s="220"/>
      <c r="W2680" s="268"/>
      <c r="X2680" s="267"/>
      <c r="Y2680" s="220"/>
      <c r="Z2680" s="220"/>
      <c r="AA2680" s="268"/>
      <c r="AB2680" s="267"/>
      <c r="AC2680" s="220"/>
      <c r="AD2680" s="220"/>
    </row>
    <row r="2681" spans="1:37" ht="15" customHeight="1">
      <c r="A2681" s="83"/>
      <c r="B2681" s="15"/>
      <c r="C2681" s="80" t="s">
        <v>155</v>
      </c>
      <c r="D2681" s="320"/>
      <c r="E2681" s="266"/>
      <c r="F2681" s="266"/>
      <c r="G2681" s="266"/>
      <c r="H2681" s="266"/>
      <c r="I2681" s="266"/>
      <c r="J2681" s="266"/>
      <c r="K2681" s="266"/>
      <c r="L2681" s="267"/>
      <c r="M2681" s="268"/>
      <c r="N2681" s="267"/>
      <c r="O2681" s="268"/>
      <c r="P2681" s="267"/>
      <c r="Q2681" s="268"/>
      <c r="R2681" s="267"/>
      <c r="S2681" s="268"/>
      <c r="T2681" s="267"/>
      <c r="U2681" s="220"/>
      <c r="V2681" s="220"/>
      <c r="W2681" s="268"/>
      <c r="X2681" s="267"/>
      <c r="Y2681" s="220"/>
      <c r="Z2681" s="220"/>
      <c r="AA2681" s="268"/>
      <c r="AB2681" s="267"/>
      <c r="AC2681" s="220"/>
      <c r="AD2681" s="220"/>
    </row>
    <row r="2682" spans="1:37" ht="15" customHeight="1">
      <c r="A2682" s="83"/>
      <c r="B2682" s="15"/>
      <c r="C2682" s="15"/>
      <c r="D2682" s="15"/>
      <c r="E2682" s="15"/>
      <c r="F2682" s="15"/>
      <c r="G2682" s="15"/>
      <c r="H2682" s="15"/>
      <c r="I2682" s="15"/>
      <c r="J2682" s="15"/>
      <c r="K2682" s="15"/>
      <c r="L2682" s="81" t="s">
        <v>211</v>
      </c>
      <c r="M2682" s="268">
        <f>IF(AND(SUM(M2657:M2681)=0,COUNTIF(M2657:M2681,"NS")&gt;0),"NS",IF(AND(SUM(M2657:M2681)=0, COUNTIF(M2657:M2681,"NA")&gt;0),"NA",SUM(M2657:M2681)))</f>
        <v>0</v>
      </c>
      <c r="N2682" s="267"/>
      <c r="O2682" s="268">
        <f>IF(AND(SUM(O2657:O2681)=0,COUNTIF(O2657:O2681,"NS")&gt;0),"NS",IF(AND(SUM(O2657:O2681)=0, COUNTIF(O2657:O2681,"NA")&gt;0),"NA",SUM(O2657:O2681)))</f>
        <v>0</v>
      </c>
      <c r="P2682" s="267"/>
      <c r="Q2682" s="268">
        <f>IF(AND(SUM(Q2657:Q2681)=0,COUNTIF(Q2657:Q2681,"NS")&gt;0),"NS",IF(AND(SUM(Q2657:Q2681)=0, COUNTIF(Q2657:Q2681,"NA")&gt;0),"NA",SUM(Q2657:Q2681)))</f>
        <v>0</v>
      </c>
      <c r="R2682" s="267"/>
      <c r="S2682" s="268">
        <f>IF(AND(SUM(S2657:S2681)=0,COUNTIF(S2657:S2681,"NS")&gt;0),"NS",IF(AND(SUM(S2657:S2681)=0, COUNTIF(S2657:S2681,"NA")&gt;0),"NA",SUM(S2657:S2681)))</f>
        <v>0</v>
      </c>
      <c r="T2682" s="267"/>
      <c r="U2682" s="220">
        <f>IF(AND(SUM(U2657:U2681)=0,COUNTIF(U2657:U2681,"NS")&gt;0),"NS",IF(AND(SUM(U2657:U2681)=0, COUNTIF(U2657:U2681,"NA")&gt;0),"NA",SUM(U2657:U2681)))</f>
        <v>0</v>
      </c>
      <c r="V2682" s="220">
        <f>IF(AND(SUM(V2657:V2681)=0,COUNTIF(V2657:V2681,"NS")&gt;0),"NS",IF(AND(SUM(V2657:V2681)=0, COUNTIF(V2657:V2681,"NA")&gt;0),"NA",SUM(V2657:V2681)))</f>
        <v>0</v>
      </c>
      <c r="W2682" s="268">
        <f>IF(AND(SUM(W2657:W2681)=0,COUNTIF(W2657:W2681,"NS")&gt;0),"NS",IF(AND(SUM(W2657:W2681)=0, COUNTIF(W2657:W2681,"NA")&gt;0),"NA",SUM(W2657:W2681)))</f>
        <v>0</v>
      </c>
      <c r="X2682" s="267"/>
      <c r="Y2682" s="220">
        <f>IF(AND(SUM(Y2657:Y2681)=0,COUNTIF(Y2657:Y2681,"NS")&gt;0),"NS",IF(AND(SUM(Y2657:Y2681)=0, COUNTIF(Y2657:Y2681,"NA")&gt;0),"NA",SUM(Y2657:Y2681)))</f>
        <v>0</v>
      </c>
      <c r="Z2682" s="220">
        <f>IF(AND(SUM(Z2657:Z2681)=0,COUNTIF(Z2657:Z2681,"NS")&gt;0),"NS",IF(AND(SUM(Z2657:Z2681)=0, COUNTIF(Z2657:Z2681,"NA")&gt;0),"NA",SUM(Z2657:Z2681)))</f>
        <v>0</v>
      </c>
      <c r="AA2682" s="268">
        <f>IF(AND(SUM(AA2657:AA2681)=0,COUNTIF(AA2657:AA2681,"NS")&gt;0),"NS",IF(AND(SUM(AA2657:AA2681)=0, COUNTIF(AA2657:AA2681,"NA")&gt;0),"NA",SUM(AA2657:AA2681)))</f>
        <v>0</v>
      </c>
      <c r="AB2682" s="267"/>
      <c r="AC2682" s="220">
        <f>IF(AND(SUM(AC2657:AC2681)=0,COUNTIF(AC2657:AC2681,"NS")&gt;0),"NS",IF(AND(SUM(AC2657:AC2681)=0, COUNTIF(AC2657:AC2681,"NA")&gt;0),"NA",SUM(AC2657:AC2681)))</f>
        <v>0</v>
      </c>
      <c r="AD2682" s="220">
        <f>IF(AND(SUM(AD2657:AD2681)=0,COUNTIF(AD2657:AD2681,"NS")&gt;0),"NS",IF(AND(SUM(AD2657:AD2681)=0, COUNTIF(AD2657:AD2681,"NA")&gt;0),"NA",SUM(AD2657:AD2681)))</f>
        <v>0</v>
      </c>
    </row>
    <row r="2683" spans="1:37" ht="15" customHeight="1">
      <c r="A2683" s="83"/>
      <c r="B2683" s="15"/>
      <c r="C2683" s="15"/>
      <c r="D2683" s="15"/>
      <c r="E2683" s="15"/>
      <c r="F2683" s="15"/>
      <c r="G2683" s="15"/>
      <c r="H2683" s="15"/>
      <c r="I2683" s="15"/>
      <c r="J2683" s="15"/>
      <c r="K2683" s="15"/>
      <c r="L2683" s="81"/>
      <c r="M2683" s="223"/>
      <c r="N2683" s="223"/>
      <c r="O2683" s="216"/>
      <c r="P2683" s="216"/>
      <c r="Q2683" s="216"/>
      <c r="R2683" s="216"/>
      <c r="S2683" s="223"/>
      <c r="T2683" s="223"/>
      <c r="U2683" s="216"/>
      <c r="V2683" s="216"/>
      <c r="W2683" s="223"/>
      <c r="X2683" s="223"/>
      <c r="Y2683" s="216"/>
      <c r="Z2683" s="216"/>
      <c r="AA2683" s="223"/>
      <c r="AB2683" s="223"/>
      <c r="AC2683" s="216"/>
      <c r="AD2683" s="216"/>
      <c r="AF2683">
        <f>IF(SUM(AF2657:AF2682,AP2657:AP2682,AZ2657:AZ2682,BJ2657:BJ2682,BT2657:BT2682,CD2657:CD2682)&gt;0,1,0)</f>
        <v>0</v>
      </c>
      <c r="AG2683">
        <f>IF(SUM(AG2657:AG2682,AQ2657:AQ2682,BA2657:BA2682,BK2657:BK2682,BU2657:BU2682,CE2657:CE2682)&gt;0,2,0)</f>
        <v>0</v>
      </c>
      <c r="AH2683">
        <f>IF(SUM(AH2657:AH2682,AR2657:AR2682,BB2657:BB2682,BL2657:BL2682,BV2657:BV2682,CF2657:CF2682)&gt;0,4,0)</f>
        <v>0</v>
      </c>
      <c r="AI2683">
        <f>IF(SUM(AI2657:AI2682,AS2657:AS2682,BC2657:BC2682,BM2657:BM2682,BW2657:BW2682,CG2657:CG2682)&gt;0,4,0)</f>
        <v>0</v>
      </c>
      <c r="AJ2683">
        <f>IF(SUM(AJ2657:AJ2682,AT2657:AT2682,BD2657:BD2682,BN2657:BN2682,BX2657:BX2682,CH2657:CH2682)&gt;0,5,0)</f>
        <v>0</v>
      </c>
      <c r="AK2683">
        <f>IF(SUM(AK2657:AK2682,AU2657:AU2682,BE2657:BE2682,BO2657:BO2682,BY2657:BY2682,CI2657:CI2682)&gt;0,6,0)</f>
        <v>0</v>
      </c>
    </row>
    <row r="2684" spans="1:37" ht="24" customHeight="1">
      <c r="A2684" s="83"/>
      <c r="B2684" s="15"/>
      <c r="C2684" s="321" t="s">
        <v>187</v>
      </c>
      <c r="D2684" s="256"/>
      <c r="E2684" s="256"/>
      <c r="F2684" s="256"/>
      <c r="G2684" s="256"/>
      <c r="H2684" s="256"/>
      <c r="I2684" s="256"/>
      <c r="J2684" s="256"/>
      <c r="K2684" s="256"/>
      <c r="L2684" s="256"/>
      <c r="M2684" s="256"/>
      <c r="N2684" s="256"/>
      <c r="O2684" s="256"/>
      <c r="P2684" s="256"/>
      <c r="Q2684" s="256"/>
      <c r="R2684" s="256"/>
      <c r="S2684" s="256"/>
      <c r="T2684" s="256"/>
      <c r="U2684" s="256"/>
      <c r="V2684" s="256"/>
      <c r="W2684" s="256"/>
      <c r="X2684" s="256"/>
      <c r="Y2684" s="256"/>
      <c r="Z2684" s="256"/>
      <c r="AA2684" s="256"/>
      <c r="AB2684" s="256"/>
      <c r="AC2684" s="256"/>
      <c r="AD2684" s="256"/>
      <c r="AH2684">
        <f>SUM(AF2683:AH2683)</f>
        <v>0</v>
      </c>
      <c r="AK2684">
        <f>SUM(AI2683:AK2683)</f>
        <v>0</v>
      </c>
    </row>
    <row r="2685" spans="1:37" ht="60" customHeight="1">
      <c r="A2685" s="83"/>
      <c r="B2685" s="15"/>
      <c r="C2685" s="322"/>
      <c r="D2685" s="323"/>
      <c r="E2685" s="323"/>
      <c r="F2685" s="323"/>
      <c r="G2685" s="323"/>
      <c r="H2685" s="323"/>
      <c r="I2685" s="323"/>
      <c r="J2685" s="323"/>
      <c r="K2685" s="323"/>
      <c r="L2685" s="323"/>
      <c r="M2685" s="323"/>
      <c r="N2685" s="323"/>
      <c r="O2685" s="323"/>
      <c r="P2685" s="323"/>
      <c r="Q2685" s="323"/>
      <c r="R2685" s="323"/>
      <c r="S2685" s="323"/>
      <c r="T2685" s="323"/>
      <c r="U2685" s="323"/>
      <c r="V2685" s="323"/>
      <c r="W2685" s="323"/>
      <c r="X2685" s="323"/>
      <c r="Y2685" s="323"/>
      <c r="Z2685" s="323"/>
      <c r="AA2685" s="323"/>
      <c r="AB2685" s="323"/>
      <c r="AC2685" s="323"/>
      <c r="AD2685" s="324"/>
      <c r="AH2685" t="e">
        <f ca="1">CAMBIAR(AH2684,0,"",1,"El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685" t="e">
        <f ca="1">CAMBIAR(AK2684,0,"",4,"Hay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86" spans="1:37" ht="15" customHeight="1">
      <c r="A2686" s="71"/>
      <c r="B2686" s="40"/>
      <c r="C2686" s="246" t="e">
        <f ca="1">AH2685</f>
        <v>#NAME?</v>
      </c>
      <c r="D2686" s="40"/>
      <c r="E2686" s="40"/>
      <c r="F2686" s="40"/>
      <c r="G2686" s="40"/>
      <c r="H2686" s="40"/>
      <c r="I2686" s="40"/>
      <c r="J2686" s="40"/>
      <c r="K2686" s="40"/>
      <c r="L2686" s="40"/>
      <c r="M2686" s="40"/>
      <c r="N2686" s="40"/>
      <c r="O2686" s="40"/>
      <c r="P2686" s="40"/>
      <c r="Q2686" s="40"/>
      <c r="R2686" s="40"/>
      <c r="S2686" s="40"/>
      <c r="T2686" s="40"/>
      <c r="U2686" s="40"/>
      <c r="V2686" s="40"/>
      <c r="W2686" s="40"/>
      <c r="X2686" s="40"/>
      <c r="Y2686" s="40"/>
      <c r="Z2686" s="40"/>
      <c r="AA2686" s="40"/>
      <c r="AB2686" s="40"/>
      <c r="AC2686" s="40"/>
      <c r="AD2686" s="40"/>
    </row>
    <row r="2687" spans="1:37" ht="15" customHeight="1">
      <c r="A2687" s="71"/>
      <c r="B2687" s="40"/>
      <c r="C2687" s="249" t="e">
        <f ca="1">AK2685</f>
        <v>#NAME?</v>
      </c>
      <c r="D2687" s="17"/>
      <c r="E2687" s="17"/>
      <c r="F2687" s="17"/>
      <c r="G2687" s="17"/>
      <c r="H2687" s="17"/>
      <c r="I2687" s="17"/>
      <c r="J2687" s="17"/>
      <c r="K2687" s="17"/>
      <c r="L2687" s="17"/>
      <c r="M2687" s="17"/>
      <c r="N2687" s="17"/>
      <c r="O2687" s="17"/>
      <c r="P2687" s="17"/>
      <c r="Q2687" s="17"/>
      <c r="R2687" s="96"/>
      <c r="S2687" s="227"/>
      <c r="T2687" s="227"/>
      <c r="U2687" s="227"/>
      <c r="V2687" s="227"/>
      <c r="W2687" s="227"/>
      <c r="X2687" s="227"/>
      <c r="Y2687" s="227"/>
      <c r="Z2687" s="227"/>
      <c r="AA2687" s="227"/>
      <c r="AB2687" s="227"/>
      <c r="AC2687" s="227"/>
      <c r="AD2687" s="227"/>
    </row>
    <row r="2688" spans="1:37" ht="15" customHeight="1">
      <c r="A2688" s="71"/>
      <c r="B2688" s="40"/>
      <c r="C2688" s="100"/>
      <c r="D2688" s="17"/>
      <c r="E2688" s="17"/>
      <c r="F2688" s="17"/>
      <c r="G2688" s="17"/>
      <c r="H2688" s="17"/>
      <c r="I2688" s="17"/>
      <c r="J2688" s="17"/>
      <c r="K2688" s="17"/>
      <c r="L2688" s="17"/>
      <c r="M2688" s="17"/>
      <c r="N2688" s="17"/>
      <c r="O2688" s="17"/>
      <c r="P2688" s="17"/>
      <c r="Q2688" s="17"/>
      <c r="R2688" s="96"/>
      <c r="S2688" s="227"/>
      <c r="T2688" s="227"/>
      <c r="U2688" s="227"/>
      <c r="V2688" s="227"/>
      <c r="W2688" s="227"/>
      <c r="X2688" s="227"/>
      <c r="Y2688" s="227"/>
      <c r="Z2688" s="227"/>
      <c r="AA2688" s="227"/>
      <c r="AB2688" s="227"/>
      <c r="AC2688" s="227"/>
      <c r="AD2688" s="227"/>
    </row>
    <row r="2689" spans="1:38" ht="15" customHeight="1">
      <c r="A2689" s="71"/>
      <c r="B2689" s="40"/>
      <c r="C2689" s="100"/>
      <c r="D2689" s="17"/>
      <c r="E2689" s="17"/>
      <c r="F2689" s="17"/>
      <c r="G2689" s="17"/>
      <c r="H2689" s="17"/>
      <c r="I2689" s="17"/>
      <c r="J2689" s="17"/>
      <c r="K2689" s="17"/>
      <c r="L2689" s="17"/>
      <c r="M2689" s="17"/>
      <c r="N2689" s="17"/>
      <c r="O2689" s="17"/>
      <c r="P2689" s="17"/>
      <c r="Q2689" s="17"/>
      <c r="R2689" s="96"/>
      <c r="S2689" s="227"/>
      <c r="T2689" s="227"/>
      <c r="U2689" s="227"/>
      <c r="V2689" s="227"/>
      <c r="W2689" s="227"/>
      <c r="X2689" s="227"/>
      <c r="Y2689" s="227"/>
      <c r="Z2689" s="227"/>
      <c r="AA2689" s="227"/>
      <c r="AB2689" s="227"/>
      <c r="AC2689" s="227"/>
      <c r="AD2689" s="227"/>
    </row>
    <row r="2690" spans="1:38" ht="15" customHeight="1">
      <c r="A2690" s="71"/>
      <c r="B2690" s="40"/>
      <c r="C2690" s="40"/>
      <c r="D2690" s="40"/>
      <c r="E2690" s="40"/>
      <c r="F2690" s="40"/>
      <c r="G2690" s="40"/>
      <c r="H2690" s="40"/>
      <c r="I2690" s="40"/>
      <c r="J2690" s="40"/>
      <c r="K2690" s="40"/>
      <c r="L2690" s="40"/>
      <c r="M2690" s="40"/>
      <c r="N2690" s="40"/>
      <c r="O2690" s="40"/>
      <c r="P2690" s="40"/>
      <c r="Q2690" s="40"/>
      <c r="R2690" s="40"/>
      <c r="S2690" s="40"/>
      <c r="T2690" s="40"/>
      <c r="U2690" s="40"/>
      <c r="V2690" s="40"/>
      <c r="W2690" s="40"/>
      <c r="X2690" s="40"/>
      <c r="Y2690" s="40"/>
      <c r="Z2690" s="40"/>
      <c r="AA2690" s="40"/>
      <c r="AB2690" s="40"/>
      <c r="AC2690" s="40"/>
      <c r="AD2690" s="40"/>
    </row>
    <row r="2691" spans="1:38" ht="15" customHeight="1">
      <c r="A2691" s="71"/>
      <c r="B2691" s="40"/>
      <c r="C2691" s="40"/>
      <c r="D2691" s="40"/>
      <c r="E2691" s="40"/>
      <c r="F2691" s="40"/>
      <c r="G2691" s="40"/>
      <c r="H2691" s="40"/>
      <c r="I2691" s="40"/>
      <c r="J2691" s="40"/>
      <c r="K2691" s="40"/>
      <c r="L2691" s="40"/>
      <c r="M2691" s="40"/>
      <c r="N2691" s="40"/>
      <c r="O2691" s="40"/>
      <c r="P2691" s="40"/>
      <c r="Q2691" s="40"/>
      <c r="R2691" s="40"/>
      <c r="S2691" s="40"/>
      <c r="T2691" s="40"/>
      <c r="U2691" s="40"/>
      <c r="V2691" s="40"/>
      <c r="W2691" s="40"/>
      <c r="X2691" s="40"/>
      <c r="Y2691" s="40"/>
      <c r="Z2691" s="40"/>
      <c r="AA2691" s="40"/>
      <c r="AB2691" s="40"/>
      <c r="AC2691" s="40"/>
      <c r="AD2691" s="40"/>
    </row>
    <row r="2692" spans="1:38" ht="36" customHeight="1">
      <c r="A2692" s="72" t="s">
        <v>959</v>
      </c>
      <c r="B2692" s="326" t="s">
        <v>960</v>
      </c>
      <c r="C2692" s="256"/>
      <c r="D2692" s="256"/>
      <c r="E2692" s="256"/>
      <c r="F2692" s="256"/>
      <c r="G2692" s="256"/>
      <c r="H2692" s="256"/>
      <c r="I2692" s="256"/>
      <c r="J2692" s="256"/>
      <c r="K2692" s="256"/>
      <c r="L2692" s="256"/>
      <c r="M2692" s="256"/>
      <c r="N2692" s="256"/>
      <c r="O2692" s="256"/>
      <c r="P2692" s="256"/>
      <c r="Q2692" s="256"/>
      <c r="R2692" s="256"/>
      <c r="S2692" s="256"/>
      <c r="T2692" s="256"/>
      <c r="U2692" s="256"/>
      <c r="V2692" s="256"/>
      <c r="W2692" s="256"/>
      <c r="X2692" s="256"/>
      <c r="Y2692" s="256"/>
      <c r="Z2692" s="256"/>
      <c r="AA2692" s="256"/>
      <c r="AB2692" s="256"/>
      <c r="AC2692" s="256"/>
      <c r="AD2692" s="256"/>
    </row>
    <row r="2693" spans="1:38" ht="36" customHeight="1">
      <c r="A2693" s="83"/>
      <c r="B2693" s="15"/>
      <c r="C2693" s="321" t="s">
        <v>961</v>
      </c>
      <c r="D2693" s="256"/>
      <c r="E2693" s="256"/>
      <c r="F2693" s="256"/>
      <c r="G2693" s="256"/>
      <c r="H2693" s="256"/>
      <c r="I2693" s="256"/>
      <c r="J2693" s="256"/>
      <c r="K2693" s="256"/>
      <c r="L2693" s="256"/>
      <c r="M2693" s="256"/>
      <c r="N2693" s="256"/>
      <c r="O2693" s="256"/>
      <c r="P2693" s="256"/>
      <c r="Q2693" s="256"/>
      <c r="R2693" s="256"/>
      <c r="S2693" s="256"/>
      <c r="T2693" s="256"/>
      <c r="U2693" s="256"/>
      <c r="V2693" s="256"/>
      <c r="W2693" s="256"/>
      <c r="X2693" s="256"/>
      <c r="Y2693" s="256"/>
      <c r="Z2693" s="256"/>
      <c r="AA2693" s="256"/>
      <c r="AB2693" s="256"/>
      <c r="AC2693" s="256"/>
      <c r="AD2693" s="256"/>
    </row>
    <row r="2694" spans="1:38" ht="36" customHeight="1">
      <c r="A2694" s="83"/>
      <c r="B2694" s="15"/>
      <c r="C2694" s="321" t="s">
        <v>345</v>
      </c>
      <c r="D2694" s="256"/>
      <c r="E2694" s="256"/>
      <c r="F2694" s="256"/>
      <c r="G2694" s="256"/>
      <c r="H2694" s="256"/>
      <c r="I2694" s="256"/>
      <c r="J2694" s="256"/>
      <c r="K2694" s="256"/>
      <c r="L2694" s="256"/>
      <c r="M2694" s="256"/>
      <c r="N2694" s="256"/>
      <c r="O2694" s="256"/>
      <c r="P2694" s="256"/>
      <c r="Q2694" s="256"/>
      <c r="R2694" s="256"/>
      <c r="S2694" s="256"/>
      <c r="T2694" s="256"/>
      <c r="U2694" s="256"/>
      <c r="V2694" s="256"/>
      <c r="W2694" s="256"/>
      <c r="X2694" s="256"/>
      <c r="Y2694" s="256"/>
      <c r="Z2694" s="256"/>
      <c r="AA2694" s="256"/>
      <c r="AB2694" s="256"/>
      <c r="AC2694" s="256"/>
      <c r="AD2694" s="256"/>
    </row>
    <row r="2695" spans="1:38" ht="36" customHeight="1">
      <c r="A2695" s="83"/>
      <c r="B2695" s="15"/>
      <c r="C2695" s="386" t="s">
        <v>346</v>
      </c>
      <c r="D2695" s="329"/>
      <c r="E2695" s="329"/>
      <c r="F2695" s="329"/>
      <c r="G2695" s="329"/>
      <c r="H2695" s="329"/>
      <c r="I2695" s="329"/>
      <c r="J2695" s="329"/>
      <c r="K2695" s="329"/>
      <c r="L2695" s="329"/>
      <c r="M2695" s="329"/>
      <c r="N2695" s="329"/>
      <c r="O2695" s="329"/>
      <c r="P2695" s="329"/>
      <c r="Q2695" s="329"/>
      <c r="R2695" s="329"/>
      <c r="S2695" s="329"/>
      <c r="T2695" s="329"/>
      <c r="U2695" s="329"/>
      <c r="V2695" s="329"/>
      <c r="W2695" s="329"/>
      <c r="X2695" s="329"/>
      <c r="Y2695" s="329"/>
      <c r="Z2695" s="329"/>
      <c r="AA2695" s="329"/>
      <c r="AB2695" s="329"/>
      <c r="AC2695" s="329"/>
      <c r="AD2695" s="329"/>
    </row>
    <row r="2696" spans="1:38" ht="15" customHeight="1">
      <c r="A2696" s="83"/>
      <c r="B2696" s="15"/>
      <c r="C2696" s="239"/>
      <c r="D2696" s="239"/>
      <c r="E2696" s="239"/>
      <c r="F2696" s="239"/>
      <c r="G2696" s="239"/>
      <c r="H2696" s="239"/>
      <c r="I2696" s="239"/>
      <c r="J2696" s="239"/>
      <c r="K2696" s="239"/>
      <c r="L2696" s="239"/>
      <c r="M2696" s="239"/>
      <c r="N2696" s="239"/>
      <c r="O2696" s="239"/>
      <c r="P2696" s="239"/>
      <c r="Q2696" s="239"/>
      <c r="R2696" s="239"/>
      <c r="S2696" s="239"/>
      <c r="T2696" s="239"/>
      <c r="U2696" s="239"/>
      <c r="V2696" s="239"/>
      <c r="W2696" s="239"/>
      <c r="X2696" s="239"/>
      <c r="Y2696" s="239"/>
      <c r="Z2696" s="239"/>
      <c r="AA2696" s="239"/>
      <c r="AB2696" s="239"/>
      <c r="AC2696" s="239"/>
      <c r="AD2696" s="239"/>
    </row>
    <row r="2697" spans="1:38" ht="24" customHeight="1">
      <c r="A2697" s="83"/>
      <c r="B2697" s="15"/>
      <c r="C2697" s="346" t="s">
        <v>347</v>
      </c>
      <c r="D2697" s="278"/>
      <c r="E2697" s="278"/>
      <c r="F2697" s="278"/>
      <c r="G2697" s="278"/>
      <c r="H2697" s="278"/>
      <c r="I2697" s="278"/>
      <c r="J2697" s="278"/>
      <c r="K2697" s="278"/>
      <c r="L2697" s="279"/>
      <c r="M2697" s="265" t="s">
        <v>962</v>
      </c>
      <c r="N2697" s="266"/>
      <c r="O2697" s="266"/>
      <c r="P2697" s="266"/>
      <c r="Q2697" s="266"/>
      <c r="R2697" s="266"/>
      <c r="S2697" s="266"/>
      <c r="T2697" s="266"/>
      <c r="U2697" s="266"/>
      <c r="V2697" s="266"/>
      <c r="W2697" s="266"/>
      <c r="X2697" s="266"/>
      <c r="Y2697" s="266"/>
      <c r="Z2697" s="266"/>
      <c r="AA2697" s="266"/>
      <c r="AB2697" s="266"/>
      <c r="AC2697" s="266"/>
      <c r="AD2697" s="267"/>
    </row>
    <row r="2698" spans="1:38" ht="15" customHeight="1">
      <c r="A2698" s="71"/>
      <c r="B2698" s="40"/>
      <c r="C2698" s="282"/>
      <c r="D2698" s="272"/>
      <c r="E2698" s="272"/>
      <c r="F2698" s="272"/>
      <c r="G2698" s="272"/>
      <c r="H2698" s="272"/>
      <c r="I2698" s="272"/>
      <c r="J2698" s="272"/>
      <c r="K2698" s="272"/>
      <c r="L2698" s="283"/>
      <c r="M2698" s="383" t="s">
        <v>201</v>
      </c>
      <c r="N2698" s="256"/>
      <c r="O2698" s="256"/>
      <c r="P2698" s="256"/>
      <c r="Q2698" s="256"/>
      <c r="R2698" s="348"/>
      <c r="S2698" s="384" t="s">
        <v>202</v>
      </c>
      <c r="T2698" s="256"/>
      <c r="U2698" s="256"/>
      <c r="V2698" s="256"/>
      <c r="W2698" s="256"/>
      <c r="X2698" s="348"/>
      <c r="Y2698" s="384" t="s">
        <v>203</v>
      </c>
      <c r="Z2698" s="256"/>
      <c r="AA2698" s="256"/>
      <c r="AB2698" s="256"/>
      <c r="AC2698" s="256"/>
      <c r="AD2698" s="348"/>
      <c r="AF2698" t="s">
        <v>204</v>
      </c>
      <c r="AG2698" t="s">
        <v>205</v>
      </c>
      <c r="AH2698" t="s">
        <v>206</v>
      </c>
      <c r="AI2698" t="s">
        <v>207</v>
      </c>
      <c r="AJ2698" t="s">
        <v>208</v>
      </c>
      <c r="AK2698" t="s">
        <v>209</v>
      </c>
      <c r="AL2698" t="s">
        <v>210</v>
      </c>
    </row>
    <row r="2699" spans="1:38" ht="15" customHeight="1">
      <c r="A2699" s="71"/>
      <c r="B2699" s="40"/>
      <c r="C2699" s="80" t="s">
        <v>131</v>
      </c>
      <c r="D2699" s="320" t="s">
        <v>349</v>
      </c>
      <c r="E2699" s="266"/>
      <c r="F2699" s="266"/>
      <c r="G2699" s="266"/>
      <c r="H2699" s="266"/>
      <c r="I2699" s="266"/>
      <c r="J2699" s="266"/>
      <c r="K2699" s="266"/>
      <c r="L2699" s="267"/>
      <c r="M2699" s="268"/>
      <c r="N2699" s="266"/>
      <c r="O2699" s="266"/>
      <c r="P2699" s="266"/>
      <c r="Q2699" s="266"/>
      <c r="R2699" s="267"/>
      <c r="S2699" s="268"/>
      <c r="T2699" s="266"/>
      <c r="U2699" s="266"/>
      <c r="V2699" s="266"/>
      <c r="W2699" s="266"/>
      <c r="X2699" s="267"/>
      <c r="Y2699" s="268"/>
      <c r="Z2699" s="266"/>
      <c r="AA2699" s="266"/>
      <c r="AB2699" s="266"/>
      <c r="AC2699" s="266"/>
      <c r="AD2699" s="267"/>
      <c r="AF2699">
        <f>IF(AND(M2699=0,OR(SUM(S2699:Y2699)&gt;0,COUNTIF(M2699:Y2699,"NS")&gt;0)),1,0)</f>
        <v>0</v>
      </c>
      <c r="AG2699">
        <f>IF(OR(AND(M2699="NS",SUM(S2699:Y2699)&gt;0),AND(M2699="NS",COUNTIF(M2699:Y2699,"NS")&lt;2)),1,0)</f>
        <v>0</v>
      </c>
      <c r="AH2699">
        <f>IF(AND(M2699="NA",OR(SUM(S2699:Y2699)&gt;0,COUNTIF(M2699:Y2699,"NS")&gt;0,COUNTIF(M2699:Y2699,"NA")&gt;1)),1,0)</f>
        <v>0</v>
      </c>
      <c r="AI2699">
        <f>IF(AND(COUNTBLANK(M2699)+COUNTBLANK(S2699)+COUNTBLANK(Y2699)&gt;0,COUNTBLANK(M2699)+COUNTBLANK(S2699)+COUNTBLANK(Y2699)&lt;3,M2699&lt;&gt;"NA"),1,0)</f>
        <v>0</v>
      </c>
      <c r="AJ2699">
        <f>IF(AND(IF(OR(SUM(S2699:Y2699)=M2699,M2699="",AND(M2699&gt;0,COUNTIF(M2699:Y2699,"NS")=2)),0,1)=1,M2699&lt;&gt;"NS",M2699&lt;&gt;"NA"),1,0)</f>
        <v>0</v>
      </c>
      <c r="AK2699">
        <f>IF(COUNTIF(M2699:Y2699,"=*")&lt;&gt;SUM(COUNTIF(M2699:Y2699,"NS"),COUNTIF(M2699:Y2699,"NA")),1,0)</f>
        <v>0</v>
      </c>
      <c r="AL2699">
        <f>IF(SUM(AF2699:AK2699)&gt;0,1,0)</f>
        <v>0</v>
      </c>
    </row>
    <row r="2700" spans="1:38" ht="15" customHeight="1">
      <c r="A2700" s="71"/>
      <c r="B2700" s="40"/>
      <c r="C2700" s="80" t="s">
        <v>132</v>
      </c>
      <c r="D2700" s="320" t="s">
        <v>350</v>
      </c>
      <c r="E2700" s="266"/>
      <c r="F2700" s="266"/>
      <c r="G2700" s="266"/>
      <c r="H2700" s="266"/>
      <c r="I2700" s="266"/>
      <c r="J2700" s="266"/>
      <c r="K2700" s="266"/>
      <c r="L2700" s="267"/>
      <c r="M2700" s="268"/>
      <c r="N2700" s="266"/>
      <c r="O2700" s="266"/>
      <c r="P2700" s="266"/>
      <c r="Q2700" s="266"/>
      <c r="R2700" s="267"/>
      <c r="S2700" s="268"/>
      <c r="T2700" s="266"/>
      <c r="U2700" s="266"/>
      <c r="V2700" s="266"/>
      <c r="W2700" s="266"/>
      <c r="X2700" s="267"/>
      <c r="Y2700" s="268"/>
      <c r="Z2700" s="266"/>
      <c r="AA2700" s="266"/>
      <c r="AB2700" s="266"/>
      <c r="AC2700" s="266"/>
      <c r="AD2700" s="267"/>
    </row>
    <row r="2701" spans="1:38" ht="15" customHeight="1">
      <c r="A2701" s="71"/>
      <c r="B2701" s="40"/>
      <c r="C2701" s="80" t="s">
        <v>133</v>
      </c>
      <c r="D2701" s="320" t="s">
        <v>351</v>
      </c>
      <c r="E2701" s="266"/>
      <c r="F2701" s="266"/>
      <c r="G2701" s="266"/>
      <c r="H2701" s="266"/>
      <c r="I2701" s="266"/>
      <c r="J2701" s="266"/>
      <c r="K2701" s="266"/>
      <c r="L2701" s="267"/>
      <c r="M2701" s="268"/>
      <c r="N2701" s="266"/>
      <c r="O2701" s="266"/>
      <c r="P2701" s="266"/>
      <c r="Q2701" s="266"/>
      <c r="R2701" s="267"/>
      <c r="S2701" s="268"/>
      <c r="T2701" s="266"/>
      <c r="U2701" s="266"/>
      <c r="V2701" s="266"/>
      <c r="W2701" s="266"/>
      <c r="X2701" s="267"/>
      <c r="Y2701" s="268"/>
      <c r="Z2701" s="266"/>
      <c r="AA2701" s="266"/>
      <c r="AB2701" s="266"/>
      <c r="AC2701" s="266"/>
      <c r="AD2701" s="267"/>
    </row>
    <row r="2702" spans="1:38" ht="15" customHeight="1">
      <c r="A2702" s="71"/>
      <c r="B2702" s="40"/>
      <c r="C2702" s="80" t="s">
        <v>134</v>
      </c>
      <c r="D2702" s="320" t="s">
        <v>352</v>
      </c>
      <c r="E2702" s="266"/>
      <c r="F2702" s="266"/>
      <c r="G2702" s="266"/>
      <c r="H2702" s="266"/>
      <c r="I2702" s="266"/>
      <c r="J2702" s="266"/>
      <c r="K2702" s="266"/>
      <c r="L2702" s="267"/>
      <c r="M2702" s="268"/>
      <c r="N2702" s="266"/>
      <c r="O2702" s="266"/>
      <c r="P2702" s="266"/>
      <c r="Q2702" s="266"/>
      <c r="R2702" s="267"/>
      <c r="S2702" s="268"/>
      <c r="T2702" s="266"/>
      <c r="U2702" s="266"/>
      <c r="V2702" s="266"/>
      <c r="W2702" s="266"/>
      <c r="X2702" s="267"/>
      <c r="Y2702" s="268"/>
      <c r="Z2702" s="266"/>
      <c r="AA2702" s="266"/>
      <c r="AB2702" s="266"/>
      <c r="AC2702" s="266"/>
      <c r="AD2702" s="267"/>
    </row>
    <row r="2703" spans="1:38" ht="15" customHeight="1">
      <c r="A2703" s="71"/>
      <c r="B2703" s="40"/>
      <c r="C2703" s="80" t="s">
        <v>135</v>
      </c>
      <c r="D2703" s="320" t="s">
        <v>353</v>
      </c>
      <c r="E2703" s="266"/>
      <c r="F2703" s="266"/>
      <c r="G2703" s="266"/>
      <c r="H2703" s="266"/>
      <c r="I2703" s="266"/>
      <c r="J2703" s="266"/>
      <c r="K2703" s="266"/>
      <c r="L2703" s="267"/>
      <c r="M2703" s="268"/>
      <c r="N2703" s="266"/>
      <c r="O2703" s="266"/>
      <c r="P2703" s="266"/>
      <c r="Q2703" s="266"/>
      <c r="R2703" s="267"/>
      <c r="S2703" s="268"/>
      <c r="T2703" s="266"/>
      <c r="U2703" s="266"/>
      <c r="V2703" s="266"/>
      <c r="W2703" s="266"/>
      <c r="X2703" s="267"/>
      <c r="Y2703" s="268"/>
      <c r="Z2703" s="266"/>
      <c r="AA2703" s="266"/>
      <c r="AB2703" s="266"/>
      <c r="AC2703" s="266"/>
      <c r="AD2703" s="267"/>
    </row>
    <row r="2704" spans="1:38" ht="15" customHeight="1">
      <c r="A2704" s="71"/>
      <c r="B2704" s="40"/>
      <c r="C2704" s="80" t="s">
        <v>136</v>
      </c>
      <c r="D2704" s="320" t="s">
        <v>354</v>
      </c>
      <c r="E2704" s="266"/>
      <c r="F2704" s="266"/>
      <c r="G2704" s="266"/>
      <c r="H2704" s="266"/>
      <c r="I2704" s="266"/>
      <c r="J2704" s="266"/>
      <c r="K2704" s="266"/>
      <c r="L2704" s="267"/>
      <c r="M2704" s="268"/>
      <c r="N2704" s="266"/>
      <c r="O2704" s="266"/>
      <c r="P2704" s="266"/>
      <c r="Q2704" s="266"/>
      <c r="R2704" s="267"/>
      <c r="S2704" s="268"/>
      <c r="T2704" s="266"/>
      <c r="U2704" s="266"/>
      <c r="V2704" s="266"/>
      <c r="W2704" s="266"/>
      <c r="X2704" s="267"/>
      <c r="Y2704" s="268"/>
      <c r="Z2704" s="266"/>
      <c r="AA2704" s="266"/>
      <c r="AB2704" s="266"/>
      <c r="AC2704" s="266"/>
      <c r="AD2704" s="267"/>
    </row>
    <row r="2705" spans="1:37" ht="15" customHeight="1">
      <c r="A2705" s="71"/>
      <c r="B2705" s="40"/>
      <c r="C2705" s="80" t="s">
        <v>137</v>
      </c>
      <c r="D2705" s="320" t="s">
        <v>355</v>
      </c>
      <c r="E2705" s="266"/>
      <c r="F2705" s="266"/>
      <c r="G2705" s="266"/>
      <c r="H2705" s="266"/>
      <c r="I2705" s="266"/>
      <c r="J2705" s="266"/>
      <c r="K2705" s="266"/>
      <c r="L2705" s="267"/>
      <c r="M2705" s="268"/>
      <c r="N2705" s="266"/>
      <c r="O2705" s="266"/>
      <c r="P2705" s="266"/>
      <c r="Q2705" s="266"/>
      <c r="R2705" s="267"/>
      <c r="S2705" s="268"/>
      <c r="T2705" s="266"/>
      <c r="U2705" s="266"/>
      <c r="V2705" s="266"/>
      <c r="W2705" s="266"/>
      <c r="X2705" s="267"/>
      <c r="Y2705" s="268"/>
      <c r="Z2705" s="266"/>
      <c r="AA2705" s="266"/>
      <c r="AB2705" s="266"/>
      <c r="AC2705" s="266"/>
      <c r="AD2705" s="267"/>
    </row>
    <row r="2706" spans="1:37" ht="15" customHeight="1">
      <c r="A2706" s="71"/>
      <c r="B2706" s="40"/>
      <c r="C2706" s="80" t="s">
        <v>138</v>
      </c>
      <c r="D2706" s="320" t="s">
        <v>356</v>
      </c>
      <c r="E2706" s="266"/>
      <c r="F2706" s="266"/>
      <c r="G2706" s="266"/>
      <c r="H2706" s="266"/>
      <c r="I2706" s="266"/>
      <c r="J2706" s="266"/>
      <c r="K2706" s="266"/>
      <c r="L2706" s="267"/>
      <c r="M2706" s="268"/>
      <c r="N2706" s="266"/>
      <c r="O2706" s="266"/>
      <c r="P2706" s="266"/>
      <c r="Q2706" s="266"/>
      <c r="R2706" s="267"/>
      <c r="S2706" s="268"/>
      <c r="T2706" s="266"/>
      <c r="U2706" s="266"/>
      <c r="V2706" s="266"/>
      <c r="W2706" s="266"/>
      <c r="X2706" s="267"/>
      <c r="Y2706" s="268"/>
      <c r="Z2706" s="266"/>
      <c r="AA2706" s="266"/>
      <c r="AB2706" s="266"/>
      <c r="AC2706" s="266"/>
      <c r="AD2706" s="267"/>
    </row>
    <row r="2707" spans="1:37" ht="15" customHeight="1">
      <c r="A2707" s="71"/>
      <c r="B2707" s="40"/>
      <c r="C2707" s="80" t="s">
        <v>139</v>
      </c>
      <c r="D2707" s="320" t="s">
        <v>357</v>
      </c>
      <c r="E2707" s="266"/>
      <c r="F2707" s="266"/>
      <c r="G2707" s="266"/>
      <c r="H2707" s="266"/>
      <c r="I2707" s="266"/>
      <c r="J2707" s="266"/>
      <c r="K2707" s="266"/>
      <c r="L2707" s="267"/>
      <c r="M2707" s="268"/>
      <c r="N2707" s="266"/>
      <c r="O2707" s="266"/>
      <c r="P2707" s="266"/>
      <c r="Q2707" s="266"/>
      <c r="R2707" s="267"/>
      <c r="S2707" s="268"/>
      <c r="T2707" s="266"/>
      <c r="U2707" s="266"/>
      <c r="V2707" s="266"/>
      <c r="W2707" s="266"/>
      <c r="X2707" s="267"/>
      <c r="Y2707" s="268"/>
      <c r="Z2707" s="266"/>
      <c r="AA2707" s="266"/>
      <c r="AB2707" s="266"/>
      <c r="AC2707" s="266"/>
      <c r="AD2707" s="267"/>
    </row>
    <row r="2708" spans="1:37" ht="15" customHeight="1">
      <c r="A2708" s="71"/>
      <c r="B2708" s="40"/>
      <c r="C2708" s="80" t="s">
        <v>140</v>
      </c>
      <c r="D2708" s="320" t="s">
        <v>358</v>
      </c>
      <c r="E2708" s="266"/>
      <c r="F2708" s="266"/>
      <c r="G2708" s="266"/>
      <c r="H2708" s="266"/>
      <c r="I2708" s="266"/>
      <c r="J2708" s="266"/>
      <c r="K2708" s="266"/>
      <c r="L2708" s="267"/>
      <c r="M2708" s="268"/>
      <c r="N2708" s="266"/>
      <c r="O2708" s="266"/>
      <c r="P2708" s="266"/>
      <c r="Q2708" s="266"/>
      <c r="R2708" s="267"/>
      <c r="S2708" s="268"/>
      <c r="T2708" s="266"/>
      <c r="U2708" s="266"/>
      <c r="V2708" s="266"/>
      <c r="W2708" s="266"/>
      <c r="X2708" s="267"/>
      <c r="Y2708" s="268"/>
      <c r="Z2708" s="266"/>
      <c r="AA2708" s="266"/>
      <c r="AB2708" s="266"/>
      <c r="AC2708" s="266"/>
      <c r="AD2708" s="267"/>
    </row>
    <row r="2709" spans="1:37" ht="15" customHeight="1">
      <c r="A2709" s="71"/>
      <c r="B2709" s="40"/>
      <c r="C2709" s="80" t="s">
        <v>141</v>
      </c>
      <c r="D2709" s="320" t="s">
        <v>359</v>
      </c>
      <c r="E2709" s="266"/>
      <c r="F2709" s="266"/>
      <c r="G2709" s="266"/>
      <c r="H2709" s="266"/>
      <c r="I2709" s="266"/>
      <c r="J2709" s="266"/>
      <c r="K2709" s="266"/>
      <c r="L2709" s="267"/>
      <c r="M2709" s="268"/>
      <c r="N2709" s="266"/>
      <c r="O2709" s="266"/>
      <c r="P2709" s="266"/>
      <c r="Q2709" s="266"/>
      <c r="R2709" s="267"/>
      <c r="S2709" s="268"/>
      <c r="T2709" s="266"/>
      <c r="U2709" s="266"/>
      <c r="V2709" s="266"/>
      <c r="W2709" s="266"/>
      <c r="X2709" s="267"/>
      <c r="Y2709" s="268"/>
      <c r="Z2709" s="266"/>
      <c r="AA2709" s="266"/>
      <c r="AB2709" s="266"/>
      <c r="AC2709" s="266"/>
      <c r="AD2709" s="267"/>
    </row>
    <row r="2710" spans="1:37" ht="15" customHeight="1">
      <c r="A2710" s="71"/>
      <c r="B2710" s="40"/>
      <c r="C2710" s="80" t="s">
        <v>142</v>
      </c>
      <c r="D2710" s="320" t="s">
        <v>360</v>
      </c>
      <c r="E2710" s="266"/>
      <c r="F2710" s="266"/>
      <c r="G2710" s="266"/>
      <c r="H2710" s="266"/>
      <c r="I2710" s="266"/>
      <c r="J2710" s="266"/>
      <c r="K2710" s="266"/>
      <c r="L2710" s="267"/>
      <c r="M2710" s="268"/>
      <c r="N2710" s="266"/>
      <c r="O2710" s="266"/>
      <c r="P2710" s="266"/>
      <c r="Q2710" s="266"/>
      <c r="R2710" s="267"/>
      <c r="S2710" s="268"/>
      <c r="T2710" s="266"/>
      <c r="U2710" s="266"/>
      <c r="V2710" s="266"/>
      <c r="W2710" s="266"/>
      <c r="X2710" s="267"/>
      <c r="Y2710" s="268"/>
      <c r="Z2710" s="266"/>
      <c r="AA2710" s="266"/>
      <c r="AB2710" s="266"/>
      <c r="AC2710" s="266"/>
      <c r="AD2710" s="267"/>
    </row>
    <row r="2711" spans="1:37" ht="15" customHeight="1">
      <c r="A2711" s="71"/>
      <c r="B2711" s="40"/>
      <c r="C2711" s="80" t="s">
        <v>143</v>
      </c>
      <c r="D2711" s="320" t="s">
        <v>361</v>
      </c>
      <c r="E2711" s="266"/>
      <c r="F2711" s="266"/>
      <c r="G2711" s="266"/>
      <c r="H2711" s="266"/>
      <c r="I2711" s="266"/>
      <c r="J2711" s="266"/>
      <c r="K2711" s="266"/>
      <c r="L2711" s="267"/>
      <c r="M2711" s="268"/>
      <c r="N2711" s="266"/>
      <c r="O2711" s="266"/>
      <c r="P2711" s="266"/>
      <c r="Q2711" s="266"/>
      <c r="R2711" s="267"/>
      <c r="S2711" s="268"/>
      <c r="T2711" s="266"/>
      <c r="U2711" s="266"/>
      <c r="V2711" s="266"/>
      <c r="W2711" s="266"/>
      <c r="X2711" s="267"/>
      <c r="Y2711" s="268"/>
      <c r="Z2711" s="266"/>
      <c r="AA2711" s="266"/>
      <c r="AB2711" s="266"/>
      <c r="AC2711" s="266"/>
      <c r="AD2711" s="267"/>
    </row>
    <row r="2712" spans="1:37" ht="15" customHeight="1">
      <c r="A2712" s="71"/>
      <c r="B2712" s="40"/>
      <c r="C2712" s="80" t="s">
        <v>144</v>
      </c>
      <c r="D2712" s="320" t="s">
        <v>262</v>
      </c>
      <c r="E2712" s="266"/>
      <c r="F2712" s="266"/>
      <c r="G2712" s="266"/>
      <c r="H2712" s="266"/>
      <c r="I2712" s="266"/>
      <c r="J2712" s="266"/>
      <c r="K2712" s="266"/>
      <c r="L2712" s="267"/>
      <c r="M2712" s="268"/>
      <c r="N2712" s="266"/>
      <c r="O2712" s="266"/>
      <c r="P2712" s="266"/>
      <c r="Q2712" s="266"/>
      <c r="R2712" s="267"/>
      <c r="S2712" s="268"/>
      <c r="T2712" s="266"/>
      <c r="U2712" s="266"/>
      <c r="V2712" s="266"/>
      <c r="W2712" s="266"/>
      <c r="X2712" s="267"/>
      <c r="Y2712" s="268"/>
      <c r="Z2712" s="266"/>
      <c r="AA2712" s="266"/>
      <c r="AB2712" s="266"/>
      <c r="AC2712" s="266"/>
      <c r="AD2712" s="267"/>
    </row>
    <row r="2713" spans="1:37" ht="15" customHeight="1">
      <c r="A2713" s="83"/>
      <c r="B2713" s="15"/>
      <c r="C2713" s="15"/>
      <c r="D2713" s="15"/>
      <c r="E2713" s="15"/>
      <c r="F2713" s="15"/>
      <c r="G2713" s="15"/>
      <c r="H2713" s="15"/>
      <c r="I2713" s="15"/>
      <c r="J2713" s="15"/>
      <c r="K2713" s="15"/>
      <c r="L2713" s="81" t="s">
        <v>211</v>
      </c>
      <c r="M2713" s="268">
        <f>IF(AND(SUM(M2699:M2712)=0,COUNTIF(M2699:M2712,"NS")&gt;0),"NS",IF(AND(SUM(M2699:M2712)=0, COUNTIF(M2699:M2712,"NA")&gt;0),"NA",SUM(M2699:M2712)))</f>
        <v>0</v>
      </c>
      <c r="N2713" s="266"/>
      <c r="O2713" s="266"/>
      <c r="P2713" s="266"/>
      <c r="Q2713" s="266"/>
      <c r="R2713" s="267"/>
      <c r="S2713" s="268">
        <f>IF(AND(SUM(S2699:S2712)=0,COUNTIF(S2699:S2712,"NS")&gt;0),"NS",IF(AND(SUM(S2699:S2712)=0, COUNTIF(S2699:S2712,"NA")&gt;0),"NA",SUM(S2699:S2712)))</f>
        <v>0</v>
      </c>
      <c r="T2713" s="266"/>
      <c r="U2713" s="266"/>
      <c r="V2713" s="266"/>
      <c r="W2713" s="266"/>
      <c r="X2713" s="267"/>
      <c r="Y2713" s="268">
        <f>IF(AND(SUM(Y2699:Y2712)=0,COUNTIF(Y2699:Y2712,"NS")&gt;0),"NS",IF(AND(SUM(Y2699:Y2712)=0, COUNTIF(Y2699:Y2712,"NA")&gt;0),"NA",SUM(Y2699:Y2712)))</f>
        <v>0</v>
      </c>
      <c r="Z2713" s="266"/>
      <c r="AA2713" s="266"/>
      <c r="AB2713" s="266"/>
      <c r="AC2713" s="266"/>
      <c r="AD2713" s="267"/>
    </row>
    <row r="2714" spans="1:37" ht="15" customHeight="1">
      <c r="A2714" s="83"/>
      <c r="B2714" s="15"/>
      <c r="C2714" s="15"/>
      <c r="D2714" s="15"/>
      <c r="E2714" s="15"/>
      <c r="F2714" s="15"/>
      <c r="G2714" s="15"/>
      <c r="H2714" s="15"/>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F2714">
        <f>IF(SUM(AF2699:AF2713)&gt;0,1,0)</f>
        <v>0</v>
      </c>
      <c r="AG2714">
        <f>IF(SUM(AG2699:AG2713)&gt;0,2,0)</f>
        <v>0</v>
      </c>
      <c r="AH2714">
        <f>IF(SUM(AH2699:AH2713)&gt;0,4,0)</f>
        <v>0</v>
      </c>
      <c r="AI2714">
        <f>IF(SUM(AI2699:AI2713)&gt;0,4,0)</f>
        <v>0</v>
      </c>
      <c r="AJ2714">
        <f>IF(SUM(AJ2699:AJ2713)&gt;0,5,0)</f>
        <v>0</v>
      </c>
      <c r="AK2714">
        <f>IF(SUM(AK2699:AK2713)&gt;0,6,0)</f>
        <v>0</v>
      </c>
    </row>
    <row r="2715" spans="1:37" ht="45" customHeight="1">
      <c r="A2715" s="83"/>
      <c r="B2715" s="15"/>
      <c r="C2715" s="385" t="s">
        <v>362</v>
      </c>
      <c r="D2715" s="256"/>
      <c r="E2715" s="256"/>
      <c r="F2715" s="268"/>
      <c r="G2715" s="266"/>
      <c r="H2715" s="266"/>
      <c r="I2715" s="266"/>
      <c r="J2715" s="266"/>
      <c r="K2715" s="266"/>
      <c r="L2715" s="266"/>
      <c r="M2715" s="266"/>
      <c r="N2715" s="266"/>
      <c r="O2715" s="266"/>
      <c r="P2715" s="266"/>
      <c r="Q2715" s="266"/>
      <c r="R2715" s="266"/>
      <c r="S2715" s="266"/>
      <c r="T2715" s="266"/>
      <c r="U2715" s="266"/>
      <c r="V2715" s="266"/>
      <c r="W2715" s="266"/>
      <c r="X2715" s="266"/>
      <c r="Y2715" s="266"/>
      <c r="Z2715" s="266"/>
      <c r="AA2715" s="266"/>
      <c r="AB2715" s="266"/>
      <c r="AC2715" s="266"/>
      <c r="AD2715" s="267"/>
      <c r="AH2715">
        <f>SUM(AF2714:AH2714)</f>
        <v>0</v>
      </c>
      <c r="AK2715">
        <f>SUM(AI2714:AK2714)</f>
        <v>0</v>
      </c>
    </row>
    <row r="2716" spans="1:37" ht="15" customHeight="1">
      <c r="A2716" s="71"/>
      <c r="B2716" s="40"/>
      <c r="C2716" s="40"/>
      <c r="D2716" s="40"/>
      <c r="E2716" s="40"/>
      <c r="F2716" s="40"/>
      <c r="G2716" s="40"/>
      <c r="H2716" s="40"/>
      <c r="I2716" s="40"/>
      <c r="J2716" s="40"/>
      <c r="K2716" s="40"/>
      <c r="L2716" s="40"/>
      <c r="M2716" s="40"/>
      <c r="N2716" s="40"/>
      <c r="O2716" s="40"/>
      <c r="P2716" s="40"/>
      <c r="Q2716" s="40"/>
      <c r="R2716" s="40"/>
      <c r="S2716" s="40"/>
      <c r="T2716" s="40"/>
      <c r="U2716" s="40"/>
      <c r="V2716" s="40"/>
      <c r="W2716" s="40"/>
      <c r="X2716" s="40"/>
      <c r="Y2716" s="40"/>
      <c r="Z2716" s="40"/>
      <c r="AA2716" s="40"/>
      <c r="AB2716" s="40"/>
      <c r="AC2716" s="40"/>
      <c r="AD2716" s="40"/>
      <c r="AH2716" t="e">
        <f ca="1">CAMBIAR(AH2715,0,"",1,"El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16" t="e">
        <f ca="1">CAMBIAR(AK2715,0,"",4,"Hay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17" spans="1:37" ht="24" customHeight="1">
      <c r="A2717" s="83"/>
      <c r="B2717" s="15"/>
      <c r="C2717" s="321" t="s">
        <v>187</v>
      </c>
      <c r="D2717" s="256"/>
      <c r="E2717" s="256"/>
      <c r="F2717" s="256"/>
      <c r="G2717" s="256"/>
      <c r="H2717" s="256"/>
      <c r="I2717" s="256"/>
      <c r="J2717" s="256"/>
      <c r="K2717" s="256"/>
      <c r="L2717" s="256"/>
      <c r="M2717" s="256"/>
      <c r="N2717" s="256"/>
      <c r="O2717" s="256"/>
      <c r="P2717" s="256"/>
      <c r="Q2717" s="256"/>
      <c r="R2717" s="256"/>
      <c r="S2717" s="256"/>
      <c r="T2717" s="256"/>
      <c r="U2717" s="256"/>
      <c r="V2717" s="256"/>
      <c r="W2717" s="256"/>
      <c r="X2717" s="256"/>
      <c r="Y2717" s="256"/>
      <c r="Z2717" s="256"/>
      <c r="AA2717" s="256"/>
      <c r="AB2717" s="256"/>
      <c r="AC2717" s="256"/>
      <c r="AD2717" s="256"/>
    </row>
    <row r="2718" spans="1:37" ht="60" customHeight="1">
      <c r="A2718" s="83"/>
      <c r="B2718" s="15"/>
      <c r="C2718" s="322"/>
      <c r="D2718" s="323"/>
      <c r="E2718" s="323"/>
      <c r="F2718" s="323"/>
      <c r="G2718" s="323"/>
      <c r="H2718" s="323"/>
      <c r="I2718" s="323"/>
      <c r="J2718" s="323"/>
      <c r="K2718" s="323"/>
      <c r="L2718" s="323"/>
      <c r="M2718" s="323"/>
      <c r="N2718" s="323"/>
      <c r="O2718" s="323"/>
      <c r="P2718" s="323"/>
      <c r="Q2718" s="323"/>
      <c r="R2718" s="323"/>
      <c r="S2718" s="323"/>
      <c r="T2718" s="323"/>
      <c r="U2718" s="323"/>
      <c r="V2718" s="323"/>
      <c r="W2718" s="323"/>
      <c r="X2718" s="323"/>
      <c r="Y2718" s="323"/>
      <c r="Z2718" s="323"/>
      <c r="AA2718" s="323"/>
      <c r="AB2718" s="323"/>
      <c r="AC2718" s="323"/>
      <c r="AD2718" s="324"/>
    </row>
    <row r="2719" spans="1:37" ht="15" customHeight="1">
      <c r="A2719" s="71"/>
      <c r="B2719" s="40"/>
      <c r="C2719" s="246" t="e">
        <f ca="1">AH2716</f>
        <v>#NAME?</v>
      </c>
      <c r="D2719" s="40"/>
      <c r="E2719" s="40"/>
      <c r="F2719" s="40"/>
      <c r="G2719" s="40"/>
      <c r="H2719" s="40"/>
      <c r="I2719" s="40"/>
      <c r="J2719" s="40"/>
      <c r="K2719" s="40"/>
      <c r="L2719" s="40"/>
      <c r="M2719" s="40"/>
      <c r="N2719" s="40"/>
      <c r="O2719" s="40"/>
      <c r="P2719" s="40"/>
      <c r="Q2719" s="40"/>
      <c r="R2719" s="40"/>
      <c r="S2719" s="40"/>
      <c r="T2719" s="40"/>
      <c r="U2719" s="40"/>
      <c r="V2719" s="40"/>
      <c r="W2719" s="40"/>
      <c r="X2719" s="40"/>
      <c r="Y2719" s="40"/>
      <c r="Z2719" s="40"/>
      <c r="AA2719" s="40"/>
      <c r="AB2719" s="40"/>
      <c r="AC2719" s="40"/>
      <c r="AD2719" s="40"/>
    </row>
    <row r="2720" spans="1:37" ht="15" customHeight="1">
      <c r="A2720" s="71"/>
      <c r="B2720" s="40"/>
      <c r="C2720" s="246" t="e">
        <f ca="1">AK2716</f>
        <v>#NAME?</v>
      </c>
      <c r="D2720" s="40"/>
      <c r="E2720" s="40"/>
      <c r="F2720" s="40"/>
      <c r="G2720" s="40"/>
      <c r="H2720" s="40"/>
      <c r="I2720" s="40"/>
      <c r="J2720" s="40"/>
      <c r="K2720" s="40"/>
      <c r="L2720" s="40"/>
      <c r="M2720" s="40"/>
      <c r="N2720" s="40"/>
      <c r="O2720" s="40"/>
      <c r="P2720" s="40"/>
      <c r="Q2720" s="40"/>
      <c r="R2720" s="40"/>
      <c r="S2720" s="40"/>
      <c r="T2720" s="40"/>
      <c r="U2720" s="40"/>
      <c r="V2720" s="40"/>
      <c r="W2720" s="40"/>
      <c r="X2720" s="40"/>
      <c r="Y2720" s="40"/>
      <c r="Z2720" s="40"/>
      <c r="AA2720" s="40"/>
      <c r="AB2720" s="40"/>
      <c r="AC2720" s="40"/>
      <c r="AD2720" s="40"/>
    </row>
    <row r="2721" spans="1:88" ht="15" customHeight="1">
      <c r="A2721" s="73"/>
      <c r="B2721" s="40"/>
      <c r="C2721" s="40"/>
      <c r="D2721" s="40"/>
      <c r="E2721" s="40"/>
      <c r="F2721" s="40"/>
      <c r="G2721" s="40"/>
      <c r="H2721" s="40"/>
      <c r="I2721" s="40"/>
      <c r="J2721" s="40"/>
      <c r="K2721" s="40"/>
      <c r="L2721" s="40"/>
      <c r="M2721" s="40"/>
      <c r="N2721" s="40"/>
      <c r="O2721" s="40"/>
      <c r="P2721" s="40"/>
      <c r="Q2721" s="40"/>
      <c r="R2721" s="40"/>
      <c r="S2721" s="40"/>
      <c r="T2721" s="40"/>
      <c r="U2721" s="40"/>
      <c r="V2721" s="40"/>
      <c r="W2721" s="40"/>
      <c r="X2721" s="40"/>
      <c r="Y2721" s="40"/>
      <c r="Z2721" s="40"/>
      <c r="AA2721" s="40"/>
      <c r="AB2721" s="40"/>
      <c r="AC2721" s="40"/>
      <c r="AD2721" s="40"/>
    </row>
    <row r="2722" spans="1:88" ht="15" customHeight="1">
      <c r="A2722" s="71"/>
      <c r="B2722" s="40"/>
      <c r="C2722" s="40"/>
      <c r="D2722" s="40"/>
      <c r="E2722" s="40"/>
      <c r="F2722" s="40"/>
      <c r="G2722" s="40"/>
      <c r="H2722" s="40"/>
      <c r="I2722" s="40"/>
      <c r="J2722" s="40"/>
      <c r="K2722" s="40"/>
      <c r="L2722" s="40"/>
      <c r="M2722" s="40"/>
      <c r="N2722" s="40"/>
      <c r="O2722" s="40"/>
      <c r="P2722" s="40"/>
      <c r="Q2722" s="40"/>
      <c r="R2722" s="40"/>
      <c r="S2722" s="40"/>
      <c r="T2722" s="40"/>
      <c r="U2722" s="40"/>
      <c r="V2722" s="40"/>
      <c r="W2722" s="40"/>
      <c r="X2722" s="40"/>
      <c r="Y2722" s="40"/>
      <c r="Z2722" s="40"/>
      <c r="AA2722" s="40"/>
      <c r="AB2722" s="40"/>
      <c r="AC2722" s="40"/>
      <c r="AD2722" s="40"/>
    </row>
    <row r="2723" spans="1:88" ht="15" customHeight="1">
      <c r="A2723" s="71"/>
      <c r="B2723" s="40"/>
      <c r="C2723" s="40"/>
      <c r="D2723" s="40"/>
      <c r="E2723" s="40"/>
      <c r="F2723" s="40"/>
      <c r="G2723" s="40"/>
      <c r="H2723" s="40"/>
      <c r="I2723" s="40"/>
      <c r="J2723" s="40"/>
      <c r="K2723" s="40"/>
      <c r="L2723" s="40"/>
      <c r="M2723" s="40"/>
      <c r="N2723" s="40"/>
      <c r="O2723" s="40"/>
      <c r="P2723" s="40"/>
      <c r="Q2723" s="40"/>
      <c r="R2723" s="40"/>
      <c r="S2723" s="40"/>
      <c r="T2723" s="40"/>
      <c r="U2723" s="40"/>
      <c r="V2723" s="40"/>
      <c r="W2723" s="40"/>
      <c r="X2723" s="40"/>
      <c r="Y2723" s="40"/>
      <c r="Z2723" s="40"/>
      <c r="AA2723" s="40"/>
      <c r="AB2723" s="40"/>
      <c r="AC2723" s="40"/>
      <c r="AD2723" s="40"/>
    </row>
    <row r="2724" spans="1:88" ht="15" customHeight="1">
      <c r="A2724" s="71"/>
      <c r="B2724" s="40"/>
      <c r="C2724" s="40"/>
      <c r="D2724" s="40"/>
      <c r="E2724" s="40"/>
      <c r="F2724" s="40"/>
      <c r="G2724" s="40"/>
      <c r="H2724" s="40"/>
      <c r="I2724" s="40"/>
      <c r="J2724" s="40"/>
      <c r="K2724" s="40"/>
      <c r="L2724" s="40"/>
      <c r="M2724" s="40"/>
      <c r="N2724" s="40"/>
      <c r="O2724" s="40"/>
      <c r="P2724" s="40"/>
      <c r="Q2724" s="40"/>
      <c r="R2724" s="40"/>
      <c r="S2724" s="40"/>
      <c r="T2724" s="40"/>
      <c r="U2724" s="40"/>
      <c r="V2724" s="40"/>
      <c r="W2724" s="40"/>
      <c r="X2724" s="40"/>
      <c r="Y2724" s="40"/>
      <c r="Z2724" s="40"/>
      <c r="AA2724" s="40"/>
      <c r="AB2724" s="40"/>
      <c r="AC2724" s="40"/>
      <c r="AD2724" s="40"/>
    </row>
    <row r="2725" spans="1:88" ht="36" customHeight="1">
      <c r="A2725" s="101" t="s">
        <v>963</v>
      </c>
      <c r="B2725" s="326" t="s">
        <v>964</v>
      </c>
      <c r="C2725" s="256"/>
      <c r="D2725" s="256"/>
      <c r="E2725" s="256"/>
      <c r="F2725" s="256"/>
      <c r="G2725" s="256"/>
      <c r="H2725" s="256"/>
      <c r="I2725" s="256"/>
      <c r="J2725" s="256"/>
      <c r="K2725" s="256"/>
      <c r="L2725" s="256"/>
      <c r="M2725" s="256"/>
      <c r="N2725" s="256"/>
      <c r="O2725" s="256"/>
      <c r="P2725" s="256"/>
      <c r="Q2725" s="256"/>
      <c r="R2725" s="256"/>
      <c r="S2725" s="256"/>
      <c r="T2725" s="256"/>
      <c r="U2725" s="256"/>
      <c r="V2725" s="256"/>
      <c r="W2725" s="256"/>
      <c r="X2725" s="256"/>
      <c r="Y2725" s="256"/>
      <c r="Z2725" s="256"/>
      <c r="AA2725" s="256"/>
      <c r="AB2725" s="256"/>
      <c r="AC2725" s="256"/>
      <c r="AD2725" s="256"/>
    </row>
    <row r="2726" spans="1:88" ht="15" customHeight="1">
      <c r="A2726" s="71"/>
      <c r="B2726" s="40"/>
      <c r="C2726" s="40"/>
      <c r="D2726" s="40"/>
      <c r="E2726" s="40"/>
      <c r="F2726" s="40"/>
      <c r="G2726" s="40"/>
      <c r="H2726" s="40"/>
      <c r="I2726" s="40"/>
      <c r="J2726" s="40"/>
      <c r="K2726" s="40"/>
      <c r="L2726" s="40"/>
      <c r="M2726" s="40"/>
      <c r="N2726" s="40"/>
      <c r="O2726" s="40"/>
      <c r="P2726" s="40"/>
      <c r="Q2726" s="40"/>
      <c r="R2726" s="40"/>
      <c r="S2726" s="40"/>
      <c r="T2726" s="40"/>
      <c r="U2726" s="40"/>
      <c r="V2726" s="40"/>
      <c r="W2726" s="40"/>
      <c r="X2726" s="40"/>
      <c r="Y2726" s="40"/>
      <c r="Z2726" s="40"/>
      <c r="AA2726" s="40"/>
      <c r="AB2726" s="40"/>
      <c r="AC2726" s="40"/>
      <c r="AD2726" s="40"/>
    </row>
    <row r="2727" spans="1:88" ht="24" customHeight="1">
      <c r="A2727" s="83"/>
      <c r="B2727" s="15"/>
      <c r="C2727" s="265" t="s">
        <v>185</v>
      </c>
      <c r="D2727" s="278"/>
      <c r="E2727" s="278"/>
      <c r="F2727" s="278"/>
      <c r="G2727" s="278"/>
      <c r="H2727" s="278"/>
      <c r="I2727" s="278"/>
      <c r="J2727" s="278"/>
      <c r="K2727" s="278"/>
      <c r="L2727" s="279"/>
      <c r="M2727" s="265" t="s">
        <v>965</v>
      </c>
      <c r="N2727" s="266"/>
      <c r="O2727" s="266"/>
      <c r="P2727" s="266"/>
      <c r="Q2727" s="266"/>
      <c r="R2727" s="266"/>
      <c r="S2727" s="266"/>
      <c r="T2727" s="266"/>
      <c r="U2727" s="266"/>
      <c r="V2727" s="266"/>
      <c r="W2727" s="266"/>
      <c r="X2727" s="266"/>
      <c r="Y2727" s="266"/>
      <c r="Z2727" s="266"/>
      <c r="AA2727" s="266"/>
      <c r="AB2727" s="266"/>
      <c r="AC2727" s="266"/>
      <c r="AD2727" s="267"/>
    </row>
    <row r="2728" spans="1:88" ht="36" customHeight="1">
      <c r="A2728" s="83"/>
      <c r="B2728" s="15"/>
      <c r="C2728" s="280"/>
      <c r="D2728" s="256"/>
      <c r="E2728" s="256"/>
      <c r="F2728" s="256"/>
      <c r="G2728" s="256"/>
      <c r="H2728" s="256"/>
      <c r="I2728" s="256"/>
      <c r="J2728" s="256"/>
      <c r="K2728" s="256"/>
      <c r="L2728" s="281"/>
      <c r="M2728" s="265" t="s">
        <v>201</v>
      </c>
      <c r="N2728" s="279"/>
      <c r="O2728" s="331" t="s">
        <v>202</v>
      </c>
      <c r="P2728" s="279"/>
      <c r="Q2728" s="331" t="s">
        <v>203</v>
      </c>
      <c r="R2728" s="279"/>
      <c r="S2728" s="268" t="s">
        <v>366</v>
      </c>
      <c r="T2728" s="266"/>
      <c r="U2728" s="266"/>
      <c r="V2728" s="267"/>
      <c r="W2728" s="268" t="s">
        <v>367</v>
      </c>
      <c r="X2728" s="266"/>
      <c r="Y2728" s="266"/>
      <c r="Z2728" s="267"/>
      <c r="AA2728" s="268" t="s">
        <v>262</v>
      </c>
      <c r="AB2728" s="266"/>
      <c r="AC2728" s="266"/>
      <c r="AD2728" s="267"/>
    </row>
    <row r="2729" spans="1:88" ht="48" customHeight="1">
      <c r="A2729" s="83"/>
      <c r="B2729" s="15"/>
      <c r="C2729" s="282"/>
      <c r="D2729" s="272"/>
      <c r="E2729" s="272"/>
      <c r="F2729" s="272"/>
      <c r="G2729" s="272"/>
      <c r="H2729" s="272"/>
      <c r="I2729" s="272"/>
      <c r="J2729" s="272"/>
      <c r="K2729" s="272"/>
      <c r="L2729" s="283"/>
      <c r="M2729" s="282"/>
      <c r="N2729" s="283"/>
      <c r="O2729" s="282"/>
      <c r="P2729" s="283"/>
      <c r="Q2729" s="282"/>
      <c r="R2729" s="283"/>
      <c r="S2729" s="325" t="s">
        <v>234</v>
      </c>
      <c r="T2729" s="267"/>
      <c r="U2729" s="221" t="s">
        <v>202</v>
      </c>
      <c r="V2729" s="221" t="s">
        <v>203</v>
      </c>
      <c r="W2729" s="325" t="s">
        <v>234</v>
      </c>
      <c r="X2729" s="267"/>
      <c r="Y2729" s="221" t="s">
        <v>202</v>
      </c>
      <c r="Z2729" s="221" t="s">
        <v>203</v>
      </c>
      <c r="AA2729" s="325" t="s">
        <v>234</v>
      </c>
      <c r="AB2729" s="267"/>
      <c r="AC2729" s="221" t="s">
        <v>202</v>
      </c>
      <c r="AD2729" s="221" t="s">
        <v>203</v>
      </c>
      <c r="AF2729" t="s">
        <v>204</v>
      </c>
      <c r="AG2729" t="s">
        <v>205</v>
      </c>
      <c r="AH2729" t="s">
        <v>206</v>
      </c>
      <c r="AI2729" t="s">
        <v>207</v>
      </c>
      <c r="AJ2729" t="s">
        <v>208</v>
      </c>
      <c r="AK2729" t="s">
        <v>209</v>
      </c>
      <c r="AL2729" t="s">
        <v>210</v>
      </c>
      <c r="AP2729" t="s">
        <v>204</v>
      </c>
      <c r="AQ2729" t="s">
        <v>205</v>
      </c>
      <c r="AR2729" t="s">
        <v>206</v>
      </c>
      <c r="AS2729" t="s">
        <v>207</v>
      </c>
      <c r="AT2729" t="s">
        <v>208</v>
      </c>
      <c r="AU2729" t="s">
        <v>209</v>
      </c>
      <c r="AV2729" t="s">
        <v>210</v>
      </c>
      <c r="AZ2729" t="s">
        <v>204</v>
      </c>
      <c r="BA2729" t="s">
        <v>205</v>
      </c>
      <c r="BB2729" t="s">
        <v>206</v>
      </c>
      <c r="BC2729" t="s">
        <v>207</v>
      </c>
      <c r="BD2729" t="s">
        <v>208</v>
      </c>
      <c r="BE2729" t="s">
        <v>209</v>
      </c>
      <c r="BF2729" t="s">
        <v>210</v>
      </c>
      <c r="BJ2729" t="s">
        <v>204</v>
      </c>
      <c r="BK2729" t="s">
        <v>205</v>
      </c>
      <c r="BL2729" t="s">
        <v>206</v>
      </c>
      <c r="BM2729" t="s">
        <v>207</v>
      </c>
      <c r="BN2729" t="s">
        <v>208</v>
      </c>
      <c r="BO2729" t="s">
        <v>209</v>
      </c>
      <c r="BP2729" t="s">
        <v>210</v>
      </c>
      <c r="BT2729" t="s">
        <v>204</v>
      </c>
      <c r="BU2729" t="s">
        <v>205</v>
      </c>
      <c r="BV2729" t="s">
        <v>206</v>
      </c>
      <c r="BW2729" t="s">
        <v>207</v>
      </c>
      <c r="BX2729" t="s">
        <v>208</v>
      </c>
      <c r="BY2729" t="s">
        <v>209</v>
      </c>
      <c r="BZ2729" t="s">
        <v>210</v>
      </c>
      <c r="CD2729" t="s">
        <v>204</v>
      </c>
      <c r="CE2729" t="s">
        <v>205</v>
      </c>
      <c r="CF2729" t="s">
        <v>206</v>
      </c>
      <c r="CG2729" t="s">
        <v>207</v>
      </c>
      <c r="CH2729" t="s">
        <v>208</v>
      </c>
      <c r="CI2729" t="s">
        <v>209</v>
      </c>
      <c r="CJ2729" t="s">
        <v>210</v>
      </c>
    </row>
    <row r="2730" spans="1:88" ht="15" customHeight="1">
      <c r="A2730" s="83"/>
      <c r="B2730" s="15"/>
      <c r="C2730" s="79" t="s">
        <v>131</v>
      </c>
      <c r="D2730" s="320"/>
      <c r="E2730" s="266"/>
      <c r="F2730" s="266"/>
      <c r="G2730" s="266"/>
      <c r="H2730" s="266"/>
      <c r="I2730" s="266"/>
      <c r="J2730" s="266"/>
      <c r="K2730" s="266"/>
      <c r="L2730" s="267"/>
      <c r="M2730" s="268"/>
      <c r="N2730" s="267"/>
      <c r="O2730" s="268"/>
      <c r="P2730" s="267"/>
      <c r="Q2730" s="268"/>
      <c r="R2730" s="267"/>
      <c r="S2730" s="268"/>
      <c r="T2730" s="267"/>
      <c r="U2730" s="220"/>
      <c r="V2730" s="220"/>
      <c r="W2730" s="268"/>
      <c r="X2730" s="267"/>
      <c r="Y2730" s="220"/>
      <c r="Z2730" s="220"/>
      <c r="AA2730" s="268"/>
      <c r="AB2730" s="267"/>
      <c r="AC2730" s="220"/>
      <c r="AD2730" s="220"/>
      <c r="AF2730">
        <f>IF(AND(S2730=0,OR(SUM(U2730:V2730)&gt;0,COUNTIF(S2730:V2730,"NS")&gt;0)),1,0)</f>
        <v>0</v>
      </c>
      <c r="AG2730">
        <f>IF(OR(AND(S2730="NS",SUM(U2730:V2730)&gt;0),AND(S2730="NS",COUNTIF(S2730:V2730,"NS")&lt;2)),1,0)</f>
        <v>0</v>
      </c>
      <c r="AH2730">
        <f>IF(AND(S2730="NA",OR(SUM(U2730:V2730)&gt;0,COUNTIF(S2730:V2730,"NS")&gt;0,COUNTIF(S2730:V2730,"NA")&gt;1)),1,0)</f>
        <v>0</v>
      </c>
      <c r="AI2730">
        <f>IF(AND(COUNTBLANK(S2730)+COUNTBLANK(U2730)+COUNTBLANK(V2730)&gt;0,COUNTBLANK(S2730)+COUNTBLANK(U2730)+COUNTBLANK(V2730)&lt;3,S2730&lt;&gt;"NA"),1,0)</f>
        <v>0</v>
      </c>
      <c r="AJ2730">
        <f>IF(AND(IF(OR(SUM(U2730:V2730)=S2730,S2730="",AND(S2730&gt;0,COUNTIF(S2730:V2730,"NS")=2)),0,1)=1,S2730&lt;&gt;"NS",S2730&lt;&gt;"NA"),1,0)</f>
        <v>0</v>
      </c>
      <c r="AK2730">
        <f>IF(COUNTIF(S2730:V2730,"=*")&lt;&gt;SUM(COUNTIF(S2730:V2730,"NS"),COUNTIF(S2730:V2730,"NA")),1,0)</f>
        <v>0</v>
      </c>
      <c r="AL2730">
        <f>IF(SUM(AF2730:AK2730)&gt;0,1,0)</f>
        <v>0</v>
      </c>
      <c r="AP2730">
        <f>IF(AND(W2730=0,OR(SUM(Y2730:Z2730)&gt;0,COUNTIF(W2730:Z2730,"NS")&gt;0)),1,0)</f>
        <v>0</v>
      </c>
      <c r="AQ2730">
        <f>IF(OR(AND(W2730="NS",SUM(Y2730:Z2730)&gt;0),AND(W2730="NS",COUNTIF(W2730:Z2730,"NS")&lt;2)),1,0)</f>
        <v>0</v>
      </c>
      <c r="AR2730">
        <f>IF(AND(W2730="NA",OR(SUM(Y2730:Z2730)&gt;0,COUNTIF(W2730:Z2730,"NS")&gt;0,COUNTIF(W2730:Z2730,"NA")&gt;1)),1,0)</f>
        <v>0</v>
      </c>
      <c r="AS2730">
        <f>IF(AND(COUNTBLANK(W2730)+COUNTBLANK(Y2730)+COUNTBLANK(Z2730)&gt;0,COUNTBLANK(W2730)+COUNTBLANK(Y2730)+COUNTBLANK(Z2730)&lt;3,W2730&lt;&gt;"NA"),1,0)</f>
        <v>0</v>
      </c>
      <c r="AT2730">
        <f>IF(AND(IF(OR(SUM(Y2730:Z2730)=W2730,W2730="",AND(W2730&gt;0,COUNTIF(W2730:Z2730,"NS")=2)),0,1)=1,W2730&lt;&gt;"NS",W2730&lt;&gt;"NA"),1,0)</f>
        <v>0</v>
      </c>
      <c r="AU2730">
        <f>IF(COUNTIF(W2730:Z2730,"=*")&lt;&gt;SUM(COUNTIF(W2730:Z2730,"NS"),COUNTIF(W2730:Z2730,"NA")),1,0)</f>
        <v>0</v>
      </c>
      <c r="AV2730">
        <f>IF(SUM(AP2730:AU2730)&gt;0,1,0)</f>
        <v>0</v>
      </c>
      <c r="AZ2730">
        <f>IF(AND(AA2730=0,OR(SUM(AC2730:AD2730)&gt;0,COUNTIF(AA2730:AD2730,"NS")&gt;0)),1,0)</f>
        <v>0</v>
      </c>
      <c r="BA2730">
        <f>IF(OR(AND(AA2730="NS",SUM(AC2730:AD2730)&gt;0),AND(AA2730="NS",COUNTIF(AA2730:AD2730,"NS")&lt;2)),1,0)</f>
        <v>0</v>
      </c>
      <c r="BB2730">
        <f>IF(AND(AA2730="NA",OR(SUM(AC2730:AD2730)&gt;0,COUNTIF(AA2730:AD2730,"NS")&gt;0,COUNTIF(AA2730:AD2730,"NA")&gt;1)),1,0)</f>
        <v>0</v>
      </c>
      <c r="BC2730">
        <f>IF(AND(COUNTBLANK(AA2730)+COUNTBLANK(AC2730)+COUNTBLANK(AD2730)&gt;0,COUNTBLANK(AA2730)+COUNTBLANK(AC2730)+COUNTBLANK(AD2730)&lt;3,AA2730&lt;&gt;"NA"),1,0)</f>
        <v>0</v>
      </c>
      <c r="BD2730">
        <f>IF(AND(IF(OR(SUM(AC2730:AD2730)=AA2730,AA2730="",AND(AA2730&gt;0,COUNTIF(AA2730:AD2730,"NS")=2)),0,1)=1,AA2730&lt;&gt;"NS",AA2730&lt;&gt;"NA"),1,0)</f>
        <v>0</v>
      </c>
      <c r="BE2730">
        <f>IF(COUNTIF(AA2730:AD2730,"=*")&lt;&gt;SUM(COUNTIF(AA2730:AD2730,"NS"),COUNTIF(AA2730:AD2730,"NA")),1,0)</f>
        <v>0</v>
      </c>
      <c r="BF2730">
        <f>IF(SUM(AZ2730:BE2730)&gt;0,1,0)</f>
        <v>0</v>
      </c>
      <c r="BJ2730">
        <f>IF(AND(O2730=0,OR(SUM(U2730,Y2730,AC2730)&gt;0,COUNTIF(O2730,"NS")+COUNTIF(U2730,"NS")+COUNTIF(Y2730,"NS")+COUNTIF(AC2730,"NS")&gt;0)),1,0)</f>
        <v>0</v>
      </c>
      <c r="BK2730">
        <f>IF(OR(AND(O2730="NS",SUM(U2730,Y2730,AC2730)&gt;0),AND(O2730="NS",COUNTIF(O2730,"NS")+COUNTIF(U2730,"NS")+COUNTIF(Y2730,"NS")+COUNTIF(AC2730,"NS")&lt;2)),1,0)</f>
        <v>0</v>
      </c>
      <c r="BL2730">
        <f>IF(AND(O2730="NA",OR(SUM(U2730,Y2730,AC2730)&gt;0,COUNTIF(O2730,"NS")+COUNTIF(U2730,"NS")+COUNTIF(Y2730,"NS")+COUNTIF(AC2730,"NS")&gt;0,COUNTIF(O2730,"NA")+COUNTIF(U2730,"NA")+COUNTIF(Y2730,"NA")+COUNTIF(AC2730,"NA")&gt;1)),1,0)</f>
        <v>0</v>
      </c>
      <c r="BM2730">
        <f>IF(AND(COUNTBLANK(O2730)+COUNTBLANK(U2730)+COUNTBLANK(Y2730)+COUNTBLANK(AC2730)&gt;0,COUNTBLANK(O2730)+COUNTBLANK(U2730)+COUNTBLANK(Y2730)+COUNTBLANK(AC2730)&lt;4,O2730&lt;&gt;"NA"),1,0)</f>
        <v>0</v>
      </c>
      <c r="BN2730">
        <f>IF(AND(IF(OR(SUM(U2730,Y2730,AC2730)=O2730,O2730="",AND(O2730&gt;0,COUNTIF(O2730,"NS")+COUNTIF(U2730,"NS")+COUNTIF(Y2730,"NS")+COUNTIF(AC2730,"NS")=3)),0,1)=1,O2730&lt;&gt;"NS",O2730&lt;&gt;"NA"),1,0)</f>
        <v>0</v>
      </c>
      <c r="BO2730">
        <f>IF(COUNTIF(O2730,"=*")+COUNTIF(U2730,"=*")+COUNTIF(Y2730,"=*")+COUNTIF(AC2730,"=*")&lt;&gt;SUM(COUNTIF(O2730,"NS")+COUNTIF(U2730,"NS")+COUNTIF(Y2730,"NS")+COUNTIF(AC2730,"NS"),COUNTIF(O2730,"NA")+COUNTIF(U2730,"NA")+COUNTIF(Y2730,"NA")+COUNTIF(AC2730,"NA")),1,0)</f>
        <v>0</v>
      </c>
      <c r="BP2730">
        <f>IF(SUM(BJ2730:BO2730)&gt;0,1,0)</f>
        <v>0</v>
      </c>
      <c r="BT2730">
        <f>IF(AND(Q2730=0,OR(SUM(V2730,Z2730,AD2730)&gt;0,COUNTIF(Q2730,"NS")+COUNTIF(V2730,"NS")+COUNTIF(Z2730,"NS")+COUNTIF(AD2730,"NS")&gt;0)),1,0)</f>
        <v>0</v>
      </c>
      <c r="BU2730">
        <f>IF(OR(AND(Q2730="NS",SUM(V2730,Z2730,AD2730)&gt;0),AND(Q2730="NS",COUNTIF(Q2730,"NS")+COUNTIF(V2730,"NS")+COUNTIF(Z2730,"NS")+COUNTIF(AD2730,"NS")&lt;2)),1,0)</f>
        <v>0</v>
      </c>
      <c r="BV2730">
        <f>IF(AND(Q2730="NA",OR(SUM(V2730,Z2730,AD2730)&gt;0,COUNTIF(Q2730,"NS")+COUNTIF(V2730,"NS")+COUNTIF(Z2730,"NS")+COUNTIF(AD2730,"NS")&gt;0,COUNTIF(Q2730,"NA")+COUNTIF(V2730,"NA")+COUNTIF(Z2730,"NA")+COUNTIF(AD2730,"NA")&gt;1)),1,0)</f>
        <v>0</v>
      </c>
      <c r="BW2730">
        <f>IF(AND(COUNTBLANK(Q2730)+COUNTBLANK(V2730)+COUNTBLANK(Z2730)+COUNTBLANK(AD2730)&gt;0,COUNTBLANK(Q2730)+COUNTBLANK(V2730)+COUNTBLANK(Z2730)+COUNTBLANK(AD2730)&lt;4,Q2730&lt;&gt;"NA"),1,0)</f>
        <v>0</v>
      </c>
      <c r="BX2730">
        <f>IF(AND(IF(OR(SUM(V2730,Z2730,AD2730)=Q2730,Q2730="",AND(Q2730&gt;0,COUNTIF(Q2730,"NS")+COUNTIF(V2730,"NS")+COUNTIF(Z2730,"NS")+COUNTIF(AD2730,"NS")=3)),0,1)=1,Q2730&lt;&gt;"NS",Q2730&lt;&gt;"NA"),1,0)</f>
        <v>0</v>
      </c>
      <c r="BY2730">
        <f>IF(COUNTIF(Q2730,"=*")+COUNTIF(V2730,"=*")+COUNTIF(Z2730,"=*")+COUNTIF(AD2730,"=*")&lt;&gt;SUM(COUNTIF(Q2730,"NS")+COUNTIF(V2730,"NS")+COUNTIF(Z2730,"NS")+COUNTIF(AD2730,"NS"),COUNTIF(Q2730,"NA")+COUNTIF(V2730,"NA")+COUNTIF(Z2730,"NA")+COUNTIF(AD2730,"NA")),1,0)</f>
        <v>0</v>
      </c>
      <c r="BZ2730">
        <f>IF(SUM(BT2730:BY2730)&gt;0,1,0)</f>
        <v>0</v>
      </c>
      <c r="CD2730">
        <f>IF(AND(M2730=0,OR(SUM(S2730,W2730,AA2730)&gt;0,COUNTIF(M2730,"NS")+COUNTIF(S2730,"NS")+COUNTIF(W2730,"NS")+COUNTIF(AA2730,"NS")&gt;0)),1,0)</f>
        <v>0</v>
      </c>
      <c r="CE2730">
        <f>IF(OR(AND(M2730="NS",SUM(S2730,W2730,AA2730)&gt;0),AND(M2730="NS",COUNTIF(M2730,"NS")+COUNTIF(S2730,"NS")+COUNTIF(W2730,"NS")+COUNTIF(AA2730,"NS")&lt;2)),1,0)</f>
        <v>0</v>
      </c>
      <c r="CF2730">
        <f>IF(AND(M2730="NA",OR(SUM(S2730,W2730,AA2730)&gt;0,COUNTIF(M2730,"NS")+COUNTIF(S2730,"NS")+COUNTIF(W2730,"NS")+COUNTIF(AA2730,"NS")&gt;0,COUNTIF(M2730,"NA")+COUNTIF(S2730,"NA")+COUNTIF(W2730,"NA")+COUNTIF(AA2730,"NA")&gt;1)),1,0)</f>
        <v>0</v>
      </c>
      <c r="CG2730">
        <f>IF(AND(COUNTBLANK(M2730)+COUNTBLANK(S2730)+COUNTBLANK(W2730)+COUNTBLANK(AA2730)&gt;0,COUNTBLANK(M2730)+COUNTBLANK(S2730)+COUNTBLANK(W2730)+COUNTBLANK(AA2730)&lt;4,M2730&lt;&gt;"NA"),1,0)</f>
        <v>0</v>
      </c>
      <c r="CH2730">
        <f>IF(AND(IF(OR(SUM(S2730,W2730,AA2730)=M2730,M2730="",AND(M2730&gt;0,COUNTIF(M2730,"NS")+COUNTIF(S2730,"NS")+COUNTIF(W2730,"NS")+COUNTIF(AA2730,"NS")=3)),0,1)=1,M2730&lt;&gt;"NS",M2730&lt;&gt;"NA"),1,0)</f>
        <v>0</v>
      </c>
      <c r="CI2730">
        <f>IF(COUNTIF(M2730,"=*")+COUNTIF(S2730,"=*")+COUNTIF(W2730,"=*")+COUNTIF(AA2730,"=*")&lt;&gt;SUM(COUNTIF(M2730,"NS")+COUNTIF(S2730,"NS")+COUNTIF(W2730,"NS")+COUNTIF(AA2730,"NS"),COUNTIF(M2730,"NA")+COUNTIF(S2730,"NA")+COUNTIF(W2730,"NA")+COUNTIF(AA2730,"NA")),1,0)</f>
        <v>0</v>
      </c>
      <c r="CJ2730">
        <f>IF(SUM(CD2730:CI2730)&gt;0,1,0)</f>
        <v>0</v>
      </c>
    </row>
    <row r="2731" spans="1:88" ht="15" customHeight="1">
      <c r="A2731" s="83"/>
      <c r="B2731" s="15"/>
      <c r="C2731" s="80" t="s">
        <v>132</v>
      </c>
      <c r="D2731" s="320"/>
      <c r="E2731" s="266"/>
      <c r="F2731" s="266"/>
      <c r="G2731" s="266"/>
      <c r="H2731" s="266"/>
      <c r="I2731" s="266"/>
      <c r="J2731" s="266"/>
      <c r="K2731" s="266"/>
      <c r="L2731" s="267"/>
      <c r="M2731" s="268"/>
      <c r="N2731" s="267"/>
      <c r="O2731" s="268"/>
      <c r="P2731" s="267"/>
      <c r="Q2731" s="268"/>
      <c r="R2731" s="267"/>
      <c r="S2731" s="268"/>
      <c r="T2731" s="267"/>
      <c r="U2731" s="220"/>
      <c r="V2731" s="220"/>
      <c r="W2731" s="268"/>
      <c r="X2731" s="267"/>
      <c r="Y2731" s="220"/>
      <c r="Z2731" s="220"/>
      <c r="AA2731" s="268"/>
      <c r="AB2731" s="267"/>
      <c r="AC2731" s="220"/>
      <c r="AD2731" s="220"/>
    </row>
    <row r="2732" spans="1:88" ht="15" customHeight="1">
      <c r="A2732" s="83"/>
      <c r="B2732" s="15"/>
      <c r="C2732" s="80" t="s">
        <v>133</v>
      </c>
      <c r="D2732" s="320"/>
      <c r="E2732" s="266"/>
      <c r="F2732" s="266"/>
      <c r="G2732" s="266"/>
      <c r="H2732" s="266"/>
      <c r="I2732" s="266"/>
      <c r="J2732" s="266"/>
      <c r="K2732" s="266"/>
      <c r="L2732" s="267"/>
      <c r="M2732" s="268"/>
      <c r="N2732" s="267"/>
      <c r="O2732" s="268"/>
      <c r="P2732" s="267"/>
      <c r="Q2732" s="268"/>
      <c r="R2732" s="267"/>
      <c r="S2732" s="268"/>
      <c r="T2732" s="267"/>
      <c r="U2732" s="220"/>
      <c r="V2732" s="220"/>
      <c r="W2732" s="268"/>
      <c r="X2732" s="267"/>
      <c r="Y2732" s="220"/>
      <c r="Z2732" s="220"/>
      <c r="AA2732" s="268"/>
      <c r="AB2732" s="267"/>
      <c r="AC2732" s="220"/>
      <c r="AD2732" s="220"/>
    </row>
    <row r="2733" spans="1:88" ht="15" customHeight="1">
      <c r="A2733" s="83"/>
      <c r="B2733" s="15"/>
      <c r="C2733" s="80" t="s">
        <v>134</v>
      </c>
      <c r="D2733" s="320"/>
      <c r="E2733" s="266"/>
      <c r="F2733" s="266"/>
      <c r="G2733" s="266"/>
      <c r="H2733" s="266"/>
      <c r="I2733" s="266"/>
      <c r="J2733" s="266"/>
      <c r="K2733" s="266"/>
      <c r="L2733" s="267"/>
      <c r="M2733" s="268"/>
      <c r="N2733" s="267"/>
      <c r="O2733" s="268"/>
      <c r="P2733" s="267"/>
      <c r="Q2733" s="268"/>
      <c r="R2733" s="267"/>
      <c r="S2733" s="268"/>
      <c r="T2733" s="267"/>
      <c r="U2733" s="220"/>
      <c r="V2733" s="220"/>
      <c r="W2733" s="268"/>
      <c r="X2733" s="267"/>
      <c r="Y2733" s="220"/>
      <c r="Z2733" s="220"/>
      <c r="AA2733" s="268"/>
      <c r="AB2733" s="267"/>
      <c r="AC2733" s="220"/>
      <c r="AD2733" s="220"/>
    </row>
    <row r="2734" spans="1:88" ht="15" customHeight="1">
      <c r="A2734" s="71"/>
      <c r="B2734" s="40"/>
      <c r="C2734" s="80" t="s">
        <v>135</v>
      </c>
      <c r="D2734" s="320"/>
      <c r="E2734" s="266"/>
      <c r="F2734" s="266"/>
      <c r="G2734" s="266"/>
      <c r="H2734" s="266"/>
      <c r="I2734" s="266"/>
      <c r="J2734" s="266"/>
      <c r="K2734" s="266"/>
      <c r="L2734" s="267"/>
      <c r="M2734" s="268"/>
      <c r="N2734" s="267"/>
      <c r="O2734" s="268"/>
      <c r="P2734" s="267"/>
      <c r="Q2734" s="268"/>
      <c r="R2734" s="267"/>
      <c r="S2734" s="268"/>
      <c r="T2734" s="267"/>
      <c r="U2734" s="220"/>
      <c r="V2734" s="220"/>
      <c r="W2734" s="268"/>
      <c r="X2734" s="267"/>
      <c r="Y2734" s="220"/>
      <c r="Z2734" s="220"/>
      <c r="AA2734" s="268"/>
      <c r="AB2734" s="267"/>
      <c r="AC2734" s="220"/>
      <c r="AD2734" s="220"/>
    </row>
    <row r="2735" spans="1:88" ht="15" customHeight="1">
      <c r="A2735" s="71"/>
      <c r="B2735" s="40"/>
      <c r="C2735" s="80" t="s">
        <v>136</v>
      </c>
      <c r="D2735" s="320"/>
      <c r="E2735" s="266"/>
      <c r="F2735" s="266"/>
      <c r="G2735" s="266"/>
      <c r="H2735" s="266"/>
      <c r="I2735" s="266"/>
      <c r="J2735" s="266"/>
      <c r="K2735" s="266"/>
      <c r="L2735" s="267"/>
      <c r="M2735" s="268"/>
      <c r="N2735" s="267"/>
      <c r="O2735" s="268"/>
      <c r="P2735" s="267"/>
      <c r="Q2735" s="268"/>
      <c r="R2735" s="267"/>
      <c r="S2735" s="268"/>
      <c r="T2735" s="267"/>
      <c r="U2735" s="220"/>
      <c r="V2735" s="220"/>
      <c r="W2735" s="268"/>
      <c r="X2735" s="267"/>
      <c r="Y2735" s="220"/>
      <c r="Z2735" s="220"/>
      <c r="AA2735" s="268"/>
      <c r="AB2735" s="267"/>
      <c r="AC2735" s="220"/>
      <c r="AD2735" s="220"/>
    </row>
    <row r="2736" spans="1:88" ht="15" customHeight="1">
      <c r="A2736" s="71"/>
      <c r="B2736" s="40"/>
      <c r="C2736" s="80" t="s">
        <v>137</v>
      </c>
      <c r="D2736" s="320"/>
      <c r="E2736" s="266"/>
      <c r="F2736" s="266"/>
      <c r="G2736" s="266"/>
      <c r="H2736" s="266"/>
      <c r="I2736" s="266"/>
      <c r="J2736" s="266"/>
      <c r="K2736" s="266"/>
      <c r="L2736" s="267"/>
      <c r="M2736" s="268"/>
      <c r="N2736" s="267"/>
      <c r="O2736" s="268"/>
      <c r="P2736" s="267"/>
      <c r="Q2736" s="268"/>
      <c r="R2736" s="267"/>
      <c r="S2736" s="268"/>
      <c r="T2736" s="267"/>
      <c r="U2736" s="220"/>
      <c r="V2736" s="220"/>
      <c r="W2736" s="268"/>
      <c r="X2736" s="267"/>
      <c r="Y2736" s="220"/>
      <c r="Z2736" s="220"/>
      <c r="AA2736" s="268"/>
      <c r="AB2736" s="267"/>
      <c r="AC2736" s="220"/>
      <c r="AD2736" s="220"/>
    </row>
    <row r="2737" spans="1:30" ht="15" customHeight="1">
      <c r="A2737" s="71"/>
      <c r="B2737" s="40"/>
      <c r="C2737" s="80" t="s">
        <v>138</v>
      </c>
      <c r="D2737" s="320"/>
      <c r="E2737" s="266"/>
      <c r="F2737" s="266"/>
      <c r="G2737" s="266"/>
      <c r="H2737" s="266"/>
      <c r="I2737" s="266"/>
      <c r="J2737" s="266"/>
      <c r="K2737" s="266"/>
      <c r="L2737" s="267"/>
      <c r="M2737" s="268"/>
      <c r="N2737" s="267"/>
      <c r="O2737" s="268"/>
      <c r="P2737" s="267"/>
      <c r="Q2737" s="268"/>
      <c r="R2737" s="267"/>
      <c r="S2737" s="268"/>
      <c r="T2737" s="267"/>
      <c r="U2737" s="220"/>
      <c r="V2737" s="220"/>
      <c r="W2737" s="268"/>
      <c r="X2737" s="267"/>
      <c r="Y2737" s="220"/>
      <c r="Z2737" s="220"/>
      <c r="AA2737" s="268"/>
      <c r="AB2737" s="267"/>
      <c r="AC2737" s="220"/>
      <c r="AD2737" s="220"/>
    </row>
    <row r="2738" spans="1:30" ht="15" customHeight="1">
      <c r="A2738" s="71"/>
      <c r="B2738" s="40"/>
      <c r="C2738" s="80" t="s">
        <v>139</v>
      </c>
      <c r="D2738" s="320"/>
      <c r="E2738" s="266"/>
      <c r="F2738" s="266"/>
      <c r="G2738" s="266"/>
      <c r="H2738" s="266"/>
      <c r="I2738" s="266"/>
      <c r="J2738" s="266"/>
      <c r="K2738" s="266"/>
      <c r="L2738" s="267"/>
      <c r="M2738" s="268"/>
      <c r="N2738" s="267"/>
      <c r="O2738" s="268"/>
      <c r="P2738" s="267"/>
      <c r="Q2738" s="268"/>
      <c r="R2738" s="267"/>
      <c r="S2738" s="268"/>
      <c r="T2738" s="267"/>
      <c r="U2738" s="220"/>
      <c r="V2738" s="220"/>
      <c r="W2738" s="268"/>
      <c r="X2738" s="267"/>
      <c r="Y2738" s="220"/>
      <c r="Z2738" s="220"/>
      <c r="AA2738" s="268"/>
      <c r="AB2738" s="267"/>
      <c r="AC2738" s="220"/>
      <c r="AD2738" s="220"/>
    </row>
    <row r="2739" spans="1:30" ht="15" customHeight="1">
      <c r="A2739" s="71"/>
      <c r="B2739" s="40"/>
      <c r="C2739" s="80" t="s">
        <v>140</v>
      </c>
      <c r="D2739" s="320"/>
      <c r="E2739" s="266"/>
      <c r="F2739" s="266"/>
      <c r="G2739" s="266"/>
      <c r="H2739" s="266"/>
      <c r="I2739" s="266"/>
      <c r="J2739" s="266"/>
      <c r="K2739" s="266"/>
      <c r="L2739" s="267"/>
      <c r="M2739" s="268"/>
      <c r="N2739" s="267"/>
      <c r="O2739" s="268"/>
      <c r="P2739" s="267"/>
      <c r="Q2739" s="268"/>
      <c r="R2739" s="267"/>
      <c r="S2739" s="268"/>
      <c r="T2739" s="267"/>
      <c r="U2739" s="220"/>
      <c r="V2739" s="220"/>
      <c r="W2739" s="268"/>
      <c r="X2739" s="267"/>
      <c r="Y2739" s="220"/>
      <c r="Z2739" s="220"/>
      <c r="AA2739" s="268"/>
      <c r="AB2739" s="267"/>
      <c r="AC2739" s="220"/>
      <c r="AD2739" s="220"/>
    </row>
    <row r="2740" spans="1:30" ht="15" customHeight="1">
      <c r="A2740" s="71"/>
      <c r="B2740" s="40"/>
      <c r="C2740" s="80" t="s">
        <v>141</v>
      </c>
      <c r="D2740" s="320"/>
      <c r="E2740" s="266"/>
      <c r="F2740" s="266"/>
      <c r="G2740" s="266"/>
      <c r="H2740" s="266"/>
      <c r="I2740" s="266"/>
      <c r="J2740" s="266"/>
      <c r="K2740" s="266"/>
      <c r="L2740" s="267"/>
      <c r="M2740" s="268"/>
      <c r="N2740" s="267"/>
      <c r="O2740" s="268"/>
      <c r="P2740" s="267"/>
      <c r="Q2740" s="268"/>
      <c r="R2740" s="267"/>
      <c r="S2740" s="268"/>
      <c r="T2740" s="267"/>
      <c r="U2740" s="220"/>
      <c r="V2740" s="220"/>
      <c r="W2740" s="268"/>
      <c r="X2740" s="267"/>
      <c r="Y2740" s="220"/>
      <c r="Z2740" s="220"/>
      <c r="AA2740" s="268"/>
      <c r="AB2740" s="267"/>
      <c r="AC2740" s="220"/>
      <c r="AD2740" s="220"/>
    </row>
    <row r="2741" spans="1:30" ht="15" customHeight="1">
      <c r="A2741" s="71"/>
      <c r="B2741" s="40"/>
      <c r="C2741" s="80" t="s">
        <v>142</v>
      </c>
      <c r="D2741" s="320"/>
      <c r="E2741" s="266"/>
      <c r="F2741" s="266"/>
      <c r="G2741" s="266"/>
      <c r="H2741" s="266"/>
      <c r="I2741" s="266"/>
      <c r="J2741" s="266"/>
      <c r="K2741" s="266"/>
      <c r="L2741" s="267"/>
      <c r="M2741" s="268"/>
      <c r="N2741" s="267"/>
      <c r="O2741" s="268"/>
      <c r="P2741" s="267"/>
      <c r="Q2741" s="268"/>
      <c r="R2741" s="267"/>
      <c r="S2741" s="268"/>
      <c r="T2741" s="267"/>
      <c r="U2741" s="220"/>
      <c r="V2741" s="220"/>
      <c r="W2741" s="268"/>
      <c r="X2741" s="267"/>
      <c r="Y2741" s="220"/>
      <c r="Z2741" s="220"/>
      <c r="AA2741" s="268"/>
      <c r="AB2741" s="267"/>
      <c r="AC2741" s="220"/>
      <c r="AD2741" s="220"/>
    </row>
    <row r="2742" spans="1:30" ht="15" customHeight="1">
      <c r="A2742" s="71"/>
      <c r="B2742" s="40"/>
      <c r="C2742" s="80" t="s">
        <v>143</v>
      </c>
      <c r="D2742" s="320"/>
      <c r="E2742" s="266"/>
      <c r="F2742" s="266"/>
      <c r="G2742" s="266"/>
      <c r="H2742" s="266"/>
      <c r="I2742" s="266"/>
      <c r="J2742" s="266"/>
      <c r="K2742" s="266"/>
      <c r="L2742" s="267"/>
      <c r="M2742" s="268"/>
      <c r="N2742" s="267"/>
      <c r="O2742" s="268"/>
      <c r="P2742" s="267"/>
      <c r="Q2742" s="268"/>
      <c r="R2742" s="267"/>
      <c r="S2742" s="268"/>
      <c r="T2742" s="267"/>
      <c r="U2742" s="220"/>
      <c r="V2742" s="220"/>
      <c r="W2742" s="268"/>
      <c r="X2742" s="267"/>
      <c r="Y2742" s="220"/>
      <c r="Z2742" s="220"/>
      <c r="AA2742" s="268"/>
      <c r="AB2742" s="267"/>
      <c r="AC2742" s="220"/>
      <c r="AD2742" s="220"/>
    </row>
    <row r="2743" spans="1:30" ht="15" customHeight="1">
      <c r="A2743" s="71"/>
      <c r="B2743" s="40"/>
      <c r="C2743" s="80" t="s">
        <v>144</v>
      </c>
      <c r="D2743" s="320"/>
      <c r="E2743" s="266"/>
      <c r="F2743" s="266"/>
      <c r="G2743" s="266"/>
      <c r="H2743" s="266"/>
      <c r="I2743" s="266"/>
      <c r="J2743" s="266"/>
      <c r="K2743" s="266"/>
      <c r="L2743" s="267"/>
      <c r="M2743" s="268"/>
      <c r="N2743" s="267"/>
      <c r="O2743" s="268"/>
      <c r="P2743" s="267"/>
      <c r="Q2743" s="268"/>
      <c r="R2743" s="267"/>
      <c r="S2743" s="268"/>
      <c r="T2743" s="267"/>
      <c r="U2743" s="220"/>
      <c r="V2743" s="220"/>
      <c r="W2743" s="268"/>
      <c r="X2743" s="267"/>
      <c r="Y2743" s="220"/>
      <c r="Z2743" s="220"/>
      <c r="AA2743" s="268"/>
      <c r="AB2743" s="267"/>
      <c r="AC2743" s="220"/>
      <c r="AD2743" s="220"/>
    </row>
    <row r="2744" spans="1:30" ht="15" customHeight="1">
      <c r="A2744" s="71"/>
      <c r="B2744" s="40"/>
      <c r="C2744" s="80" t="s">
        <v>145</v>
      </c>
      <c r="D2744" s="320"/>
      <c r="E2744" s="266"/>
      <c r="F2744" s="266"/>
      <c r="G2744" s="266"/>
      <c r="H2744" s="266"/>
      <c r="I2744" s="266"/>
      <c r="J2744" s="266"/>
      <c r="K2744" s="266"/>
      <c r="L2744" s="267"/>
      <c r="M2744" s="268"/>
      <c r="N2744" s="267"/>
      <c r="O2744" s="268"/>
      <c r="P2744" s="267"/>
      <c r="Q2744" s="268"/>
      <c r="R2744" s="267"/>
      <c r="S2744" s="268"/>
      <c r="T2744" s="267"/>
      <c r="U2744" s="220"/>
      <c r="V2744" s="220"/>
      <c r="W2744" s="268"/>
      <c r="X2744" s="267"/>
      <c r="Y2744" s="220"/>
      <c r="Z2744" s="220"/>
      <c r="AA2744" s="268"/>
      <c r="AB2744" s="267"/>
      <c r="AC2744" s="220"/>
      <c r="AD2744" s="220"/>
    </row>
    <row r="2745" spans="1:30" ht="15" customHeight="1">
      <c r="A2745" s="71"/>
      <c r="B2745" s="40"/>
      <c r="C2745" s="80" t="s">
        <v>146</v>
      </c>
      <c r="D2745" s="320"/>
      <c r="E2745" s="266"/>
      <c r="F2745" s="266"/>
      <c r="G2745" s="266"/>
      <c r="H2745" s="266"/>
      <c r="I2745" s="266"/>
      <c r="J2745" s="266"/>
      <c r="K2745" s="266"/>
      <c r="L2745" s="267"/>
      <c r="M2745" s="268"/>
      <c r="N2745" s="267"/>
      <c r="O2745" s="268"/>
      <c r="P2745" s="267"/>
      <c r="Q2745" s="268"/>
      <c r="R2745" s="267"/>
      <c r="S2745" s="268"/>
      <c r="T2745" s="267"/>
      <c r="U2745" s="220"/>
      <c r="V2745" s="220"/>
      <c r="W2745" s="268"/>
      <c r="X2745" s="267"/>
      <c r="Y2745" s="220"/>
      <c r="Z2745" s="220"/>
      <c r="AA2745" s="268"/>
      <c r="AB2745" s="267"/>
      <c r="AC2745" s="220"/>
      <c r="AD2745" s="220"/>
    </row>
    <row r="2746" spans="1:30" ht="15" customHeight="1">
      <c r="A2746" s="71"/>
      <c r="B2746" s="40"/>
      <c r="C2746" s="80" t="s">
        <v>147</v>
      </c>
      <c r="D2746" s="320"/>
      <c r="E2746" s="266"/>
      <c r="F2746" s="266"/>
      <c r="G2746" s="266"/>
      <c r="H2746" s="266"/>
      <c r="I2746" s="266"/>
      <c r="J2746" s="266"/>
      <c r="K2746" s="266"/>
      <c r="L2746" s="267"/>
      <c r="M2746" s="268"/>
      <c r="N2746" s="267"/>
      <c r="O2746" s="268"/>
      <c r="P2746" s="267"/>
      <c r="Q2746" s="268"/>
      <c r="R2746" s="267"/>
      <c r="S2746" s="268"/>
      <c r="T2746" s="267"/>
      <c r="U2746" s="220"/>
      <c r="V2746" s="220"/>
      <c r="W2746" s="268"/>
      <c r="X2746" s="267"/>
      <c r="Y2746" s="220"/>
      <c r="Z2746" s="220"/>
      <c r="AA2746" s="268"/>
      <c r="AB2746" s="267"/>
      <c r="AC2746" s="220"/>
      <c r="AD2746" s="220"/>
    </row>
    <row r="2747" spans="1:30" ht="15" customHeight="1">
      <c r="A2747" s="71"/>
      <c r="B2747" s="40"/>
      <c r="C2747" s="80" t="s">
        <v>148</v>
      </c>
      <c r="D2747" s="320"/>
      <c r="E2747" s="266"/>
      <c r="F2747" s="266"/>
      <c r="G2747" s="266"/>
      <c r="H2747" s="266"/>
      <c r="I2747" s="266"/>
      <c r="J2747" s="266"/>
      <c r="K2747" s="266"/>
      <c r="L2747" s="267"/>
      <c r="M2747" s="268"/>
      <c r="N2747" s="267"/>
      <c r="O2747" s="268"/>
      <c r="P2747" s="267"/>
      <c r="Q2747" s="268"/>
      <c r="R2747" s="267"/>
      <c r="S2747" s="268"/>
      <c r="T2747" s="267"/>
      <c r="U2747" s="220"/>
      <c r="V2747" s="220"/>
      <c r="W2747" s="268"/>
      <c r="X2747" s="267"/>
      <c r="Y2747" s="220"/>
      <c r="Z2747" s="220"/>
      <c r="AA2747" s="268"/>
      <c r="AB2747" s="267"/>
      <c r="AC2747" s="220"/>
      <c r="AD2747" s="220"/>
    </row>
    <row r="2748" spans="1:30" ht="15" customHeight="1">
      <c r="A2748" s="71"/>
      <c r="B2748" s="40"/>
      <c r="C2748" s="80" t="s">
        <v>149</v>
      </c>
      <c r="D2748" s="320"/>
      <c r="E2748" s="266"/>
      <c r="F2748" s="266"/>
      <c r="G2748" s="266"/>
      <c r="H2748" s="266"/>
      <c r="I2748" s="266"/>
      <c r="J2748" s="266"/>
      <c r="K2748" s="266"/>
      <c r="L2748" s="267"/>
      <c r="M2748" s="268"/>
      <c r="N2748" s="267"/>
      <c r="O2748" s="268"/>
      <c r="P2748" s="267"/>
      <c r="Q2748" s="268"/>
      <c r="R2748" s="267"/>
      <c r="S2748" s="268"/>
      <c r="T2748" s="267"/>
      <c r="U2748" s="220"/>
      <c r="V2748" s="220"/>
      <c r="W2748" s="268"/>
      <c r="X2748" s="267"/>
      <c r="Y2748" s="220"/>
      <c r="Z2748" s="220"/>
      <c r="AA2748" s="268"/>
      <c r="AB2748" s="267"/>
      <c r="AC2748" s="220"/>
      <c r="AD2748" s="220"/>
    </row>
    <row r="2749" spans="1:30" ht="15" customHeight="1">
      <c r="A2749" s="71"/>
      <c r="B2749" s="40"/>
      <c r="C2749" s="80" t="s">
        <v>150</v>
      </c>
      <c r="D2749" s="320"/>
      <c r="E2749" s="266"/>
      <c r="F2749" s="266"/>
      <c r="G2749" s="266"/>
      <c r="H2749" s="266"/>
      <c r="I2749" s="266"/>
      <c r="J2749" s="266"/>
      <c r="K2749" s="266"/>
      <c r="L2749" s="267"/>
      <c r="M2749" s="268"/>
      <c r="N2749" s="267"/>
      <c r="O2749" s="268"/>
      <c r="P2749" s="267"/>
      <c r="Q2749" s="268"/>
      <c r="R2749" s="267"/>
      <c r="S2749" s="268"/>
      <c r="T2749" s="267"/>
      <c r="U2749" s="220"/>
      <c r="V2749" s="220"/>
      <c r="W2749" s="268"/>
      <c r="X2749" s="267"/>
      <c r="Y2749" s="220"/>
      <c r="Z2749" s="220"/>
      <c r="AA2749" s="268"/>
      <c r="AB2749" s="267"/>
      <c r="AC2749" s="220"/>
      <c r="AD2749" s="220"/>
    </row>
    <row r="2750" spans="1:30" ht="15" customHeight="1">
      <c r="A2750" s="83"/>
      <c r="B2750" s="15"/>
      <c r="C2750" s="80" t="s">
        <v>151</v>
      </c>
      <c r="D2750" s="320"/>
      <c r="E2750" s="266"/>
      <c r="F2750" s="266"/>
      <c r="G2750" s="266"/>
      <c r="H2750" s="266"/>
      <c r="I2750" s="266"/>
      <c r="J2750" s="266"/>
      <c r="K2750" s="266"/>
      <c r="L2750" s="267"/>
      <c r="M2750" s="268"/>
      <c r="N2750" s="267"/>
      <c r="O2750" s="268"/>
      <c r="P2750" s="267"/>
      <c r="Q2750" s="268"/>
      <c r="R2750" s="267"/>
      <c r="S2750" s="268"/>
      <c r="T2750" s="267"/>
      <c r="U2750" s="220"/>
      <c r="V2750" s="220"/>
      <c r="W2750" s="268"/>
      <c r="X2750" s="267"/>
      <c r="Y2750" s="220"/>
      <c r="Z2750" s="220"/>
      <c r="AA2750" s="268"/>
      <c r="AB2750" s="267"/>
      <c r="AC2750" s="220"/>
      <c r="AD2750" s="220"/>
    </row>
    <row r="2751" spans="1:30" ht="15" customHeight="1">
      <c r="A2751" s="83"/>
      <c r="B2751" s="15"/>
      <c r="C2751" s="80" t="s">
        <v>152</v>
      </c>
      <c r="D2751" s="320"/>
      <c r="E2751" s="266"/>
      <c r="F2751" s="266"/>
      <c r="G2751" s="266"/>
      <c r="H2751" s="266"/>
      <c r="I2751" s="266"/>
      <c r="J2751" s="266"/>
      <c r="K2751" s="266"/>
      <c r="L2751" s="267"/>
      <c r="M2751" s="268"/>
      <c r="N2751" s="267"/>
      <c r="O2751" s="268"/>
      <c r="P2751" s="267"/>
      <c r="Q2751" s="268"/>
      <c r="R2751" s="267"/>
      <c r="S2751" s="268"/>
      <c r="T2751" s="267"/>
      <c r="U2751" s="220"/>
      <c r="V2751" s="220"/>
      <c r="W2751" s="268"/>
      <c r="X2751" s="267"/>
      <c r="Y2751" s="220"/>
      <c r="Z2751" s="220"/>
      <c r="AA2751" s="268"/>
      <c r="AB2751" s="267"/>
      <c r="AC2751" s="220"/>
      <c r="AD2751" s="220"/>
    </row>
    <row r="2752" spans="1:30" ht="15" customHeight="1">
      <c r="A2752" s="83"/>
      <c r="B2752" s="15"/>
      <c r="C2752" s="80" t="s">
        <v>153</v>
      </c>
      <c r="D2752" s="320"/>
      <c r="E2752" s="266"/>
      <c r="F2752" s="266"/>
      <c r="G2752" s="266"/>
      <c r="H2752" s="266"/>
      <c r="I2752" s="266"/>
      <c r="J2752" s="266"/>
      <c r="K2752" s="266"/>
      <c r="L2752" s="267"/>
      <c r="M2752" s="268"/>
      <c r="N2752" s="267"/>
      <c r="O2752" s="268"/>
      <c r="P2752" s="267"/>
      <c r="Q2752" s="268"/>
      <c r="R2752" s="267"/>
      <c r="S2752" s="268"/>
      <c r="T2752" s="267"/>
      <c r="U2752" s="220"/>
      <c r="V2752" s="220"/>
      <c r="W2752" s="268"/>
      <c r="X2752" s="267"/>
      <c r="Y2752" s="220"/>
      <c r="Z2752" s="220"/>
      <c r="AA2752" s="268"/>
      <c r="AB2752" s="267"/>
      <c r="AC2752" s="220"/>
      <c r="AD2752" s="220"/>
    </row>
    <row r="2753" spans="1:37" ht="15" customHeight="1">
      <c r="A2753" s="83"/>
      <c r="B2753" s="15"/>
      <c r="C2753" s="80" t="s">
        <v>154</v>
      </c>
      <c r="D2753" s="320"/>
      <c r="E2753" s="266"/>
      <c r="F2753" s="266"/>
      <c r="G2753" s="266"/>
      <c r="H2753" s="266"/>
      <c r="I2753" s="266"/>
      <c r="J2753" s="266"/>
      <c r="K2753" s="266"/>
      <c r="L2753" s="267"/>
      <c r="M2753" s="268"/>
      <c r="N2753" s="267"/>
      <c r="O2753" s="268"/>
      <c r="P2753" s="267"/>
      <c r="Q2753" s="268"/>
      <c r="R2753" s="267"/>
      <c r="S2753" s="268"/>
      <c r="T2753" s="267"/>
      <c r="U2753" s="220"/>
      <c r="V2753" s="220"/>
      <c r="W2753" s="268"/>
      <c r="X2753" s="267"/>
      <c r="Y2753" s="220"/>
      <c r="Z2753" s="220"/>
      <c r="AA2753" s="268"/>
      <c r="AB2753" s="267"/>
      <c r="AC2753" s="220"/>
      <c r="AD2753" s="220"/>
    </row>
    <row r="2754" spans="1:37" ht="15" customHeight="1">
      <c r="A2754" s="83"/>
      <c r="B2754" s="15"/>
      <c r="C2754" s="80" t="s">
        <v>155</v>
      </c>
      <c r="D2754" s="320"/>
      <c r="E2754" s="266"/>
      <c r="F2754" s="266"/>
      <c r="G2754" s="266"/>
      <c r="H2754" s="266"/>
      <c r="I2754" s="266"/>
      <c r="J2754" s="266"/>
      <c r="K2754" s="266"/>
      <c r="L2754" s="267"/>
      <c r="M2754" s="268"/>
      <c r="N2754" s="267"/>
      <c r="O2754" s="268"/>
      <c r="P2754" s="267"/>
      <c r="Q2754" s="268"/>
      <c r="R2754" s="267"/>
      <c r="S2754" s="268"/>
      <c r="T2754" s="267"/>
      <c r="U2754" s="220"/>
      <c r="V2754" s="220"/>
      <c r="W2754" s="268"/>
      <c r="X2754" s="267"/>
      <c r="Y2754" s="220"/>
      <c r="Z2754" s="220"/>
      <c r="AA2754" s="268"/>
      <c r="AB2754" s="267"/>
      <c r="AC2754" s="220"/>
      <c r="AD2754" s="220"/>
    </row>
    <row r="2755" spans="1:37" ht="15" customHeight="1">
      <c r="A2755" s="83"/>
      <c r="B2755" s="15"/>
      <c r="C2755" s="15"/>
      <c r="D2755" s="15"/>
      <c r="E2755" s="15"/>
      <c r="F2755" s="15"/>
      <c r="G2755" s="15"/>
      <c r="H2755" s="15"/>
      <c r="I2755" s="15"/>
      <c r="J2755" s="15"/>
      <c r="K2755" s="15"/>
      <c r="L2755" s="81" t="s">
        <v>211</v>
      </c>
      <c r="M2755" s="268">
        <f>IF(AND(SUM(M2730:M2754)=0,COUNTIF(M2730:M2754,"NS")&gt;0),"NS",IF(AND(SUM(M2730:M2754)=0, COUNTIF(M2730:M2754,"NA")&gt;0),"NA",SUM(M2730:M2754)))</f>
        <v>0</v>
      </c>
      <c r="N2755" s="267"/>
      <c r="O2755" s="268">
        <f>IF(AND(SUM(O2730:O2754)=0,COUNTIF(O2730:O2754,"NS")&gt;0),"NS",IF(AND(SUM(O2730:O2754)=0, COUNTIF(O2730:O2754,"NA")&gt;0),"NA",SUM(O2730:O2754)))</f>
        <v>0</v>
      </c>
      <c r="P2755" s="267"/>
      <c r="Q2755" s="268">
        <f>IF(AND(SUM(Q2730:Q2754)=0,COUNTIF(Q2730:Q2754,"NS")&gt;0),"NS",IF(AND(SUM(Q2730:Q2754)=0, COUNTIF(Q2730:Q2754,"NA")&gt;0),"NA",SUM(Q2730:Q2754)))</f>
        <v>0</v>
      </c>
      <c r="R2755" s="267"/>
      <c r="S2755" s="268">
        <f>IF(AND(SUM(S2730:S2754)=0,COUNTIF(S2730:S2754,"NS")&gt;0),"NS",IF(AND(SUM(S2730:S2754)=0, COUNTIF(S2730:S2754,"NA")&gt;0),"NA",SUM(S2730:S2754)))</f>
        <v>0</v>
      </c>
      <c r="T2755" s="267"/>
      <c r="U2755" s="220">
        <f>IF(AND(SUM(U2730:U2754)=0,COUNTIF(U2730:U2754,"NS")&gt;0),"NS",IF(AND(SUM(U2730:U2754)=0, COUNTIF(U2730:U2754,"NA")&gt;0),"NA",SUM(U2730:U2754)))</f>
        <v>0</v>
      </c>
      <c r="V2755" s="220">
        <f>IF(AND(SUM(V2730:V2754)=0,COUNTIF(V2730:V2754,"NS")&gt;0),"NS",IF(AND(SUM(V2730:V2754)=0, COUNTIF(V2730:V2754,"NA")&gt;0),"NA",SUM(V2730:V2754)))</f>
        <v>0</v>
      </c>
      <c r="W2755" s="268">
        <f>IF(AND(SUM(W2730:W2754)=0,COUNTIF(W2730:W2754,"NS")&gt;0),"NS",IF(AND(SUM(W2730:W2754)=0, COUNTIF(W2730:W2754,"NA")&gt;0),"NA",SUM(W2730:W2754)))</f>
        <v>0</v>
      </c>
      <c r="X2755" s="267"/>
      <c r="Y2755" s="220">
        <f>IF(AND(SUM(Y2730:Y2754)=0,COUNTIF(Y2730:Y2754,"NS")&gt;0),"NS",IF(AND(SUM(Y2730:Y2754)=0, COUNTIF(Y2730:Y2754,"NA")&gt;0),"NA",SUM(Y2730:Y2754)))</f>
        <v>0</v>
      </c>
      <c r="Z2755" s="220">
        <f>IF(AND(SUM(Z2730:Z2754)=0,COUNTIF(Z2730:Z2754,"NS")&gt;0),"NS",IF(AND(SUM(Z2730:Z2754)=0, COUNTIF(Z2730:Z2754,"NA")&gt;0),"NA",SUM(Z2730:Z2754)))</f>
        <v>0</v>
      </c>
      <c r="AA2755" s="268">
        <f>IF(AND(SUM(AA2730:AA2754)=0,COUNTIF(AA2730:AA2754,"NS")&gt;0),"NS",IF(AND(SUM(AA2730:AA2754)=0, COUNTIF(AA2730:AA2754,"NA")&gt;0),"NA",SUM(AA2730:AA2754)))</f>
        <v>0</v>
      </c>
      <c r="AB2755" s="267"/>
      <c r="AC2755" s="220">
        <f>IF(AND(SUM(AC2730:AC2754)=0,COUNTIF(AC2730:AC2754,"NS")&gt;0),"NS",IF(AND(SUM(AC2730:AC2754)=0, COUNTIF(AC2730:AC2754,"NA")&gt;0),"NA",SUM(AC2730:AC2754)))</f>
        <v>0</v>
      </c>
      <c r="AD2755" s="220">
        <f>IF(AND(SUM(AD2730:AD2754)=0,COUNTIF(AD2730:AD2754,"NS")&gt;0),"NS",IF(AND(SUM(AD2730:AD2754)=0, COUNTIF(AD2730:AD2754,"NA")&gt;0),"NA",SUM(AD2730:AD2754)))</f>
        <v>0</v>
      </c>
    </row>
    <row r="2756" spans="1:37" ht="15" customHeight="1">
      <c r="A2756" s="83"/>
      <c r="B2756" s="15"/>
      <c r="C2756" s="15"/>
      <c r="D2756" s="15"/>
      <c r="E2756" s="15"/>
      <c r="F2756" s="15"/>
      <c r="G2756" s="15"/>
      <c r="H2756" s="15"/>
      <c r="I2756" s="15"/>
      <c r="J2756" s="15"/>
      <c r="K2756" s="15"/>
      <c r="L2756" s="81"/>
      <c r="M2756" s="223"/>
      <c r="N2756" s="223"/>
      <c r="O2756" s="216"/>
      <c r="P2756" s="216"/>
      <c r="Q2756" s="216"/>
      <c r="R2756" s="216"/>
      <c r="S2756" s="223"/>
      <c r="T2756" s="223"/>
      <c r="U2756" s="216"/>
      <c r="V2756" s="216"/>
      <c r="W2756" s="223"/>
      <c r="X2756" s="223"/>
      <c r="Y2756" s="216"/>
      <c r="Z2756" s="216"/>
      <c r="AA2756" s="223"/>
      <c r="AB2756" s="223"/>
      <c r="AC2756" s="216"/>
      <c r="AD2756" s="216"/>
      <c r="AF2756">
        <f>IF(SUM(AF2730:AF2755,AP2730:AP2755,AZ2730:AZ2755,BJ2730:BJ2755,BT2730:BT2755,CD2730:CD2755)&gt;0,1,0)</f>
        <v>0</v>
      </c>
      <c r="AG2756">
        <f>IF(SUM(AG2730:AG2755,AQ2730:AQ2755,BA2730:BA2755,BK2730:BK2755,BU2730:BU2755,CE2730:CE2755)&gt;0,2,0)</f>
        <v>0</v>
      </c>
      <c r="AH2756">
        <f>IF(SUM(AH2730:AH2755,AR2730:AR2755,BB2730:BB2755,BL2730:BL2755,BV2730:BV2755,CF2730:CF2755)&gt;0,4,0)</f>
        <v>0</v>
      </c>
      <c r="AI2756">
        <f>IF(SUM(AI2730:AI2755,AS2730:AS2755,BC2730:BC2755,BM2730:BM2755,BW2730:BW2755,CG2730:CG2755)&gt;0,4,0)</f>
        <v>0</v>
      </c>
      <c r="AJ2756">
        <f>IF(SUM(AJ2730:AJ2755,AT2730:AT2755,BD2730:BD2755,BN2730:BN2755,BX2730:BX2755,CH2730:CH2755)&gt;0,5,0)</f>
        <v>0</v>
      </c>
      <c r="AK2756">
        <f>IF(SUM(AK2730:AK2755,AU2730:AU2755,BE2730:BE2755,BO2730:BO2755,BY2730:BY2755,CI2730:CI2755)&gt;0,6,0)</f>
        <v>0</v>
      </c>
    </row>
    <row r="2757" spans="1:37" ht="24" customHeight="1">
      <c r="A2757" s="83"/>
      <c r="B2757" s="15"/>
      <c r="C2757" s="321" t="s">
        <v>187</v>
      </c>
      <c r="D2757" s="256"/>
      <c r="E2757" s="256"/>
      <c r="F2757" s="256"/>
      <c r="G2757" s="256"/>
      <c r="H2757" s="256"/>
      <c r="I2757" s="256"/>
      <c r="J2757" s="256"/>
      <c r="K2757" s="256"/>
      <c r="L2757" s="256"/>
      <c r="M2757" s="256"/>
      <c r="N2757" s="256"/>
      <c r="O2757" s="256"/>
      <c r="P2757" s="256"/>
      <c r="Q2757" s="256"/>
      <c r="R2757" s="256"/>
      <c r="S2757" s="256"/>
      <c r="T2757" s="256"/>
      <c r="U2757" s="256"/>
      <c r="V2757" s="256"/>
      <c r="W2757" s="256"/>
      <c r="X2757" s="256"/>
      <c r="Y2757" s="256"/>
      <c r="Z2757" s="256"/>
      <c r="AA2757" s="256"/>
      <c r="AB2757" s="256"/>
      <c r="AC2757" s="256"/>
      <c r="AD2757" s="256"/>
      <c r="AH2757">
        <f>SUM(AF2756:AH2756)</f>
        <v>0</v>
      </c>
      <c r="AK2757">
        <f>SUM(AI2756:AK2756)</f>
        <v>0</v>
      </c>
    </row>
    <row r="2758" spans="1:37" ht="60" customHeight="1">
      <c r="A2758" s="83"/>
      <c r="B2758" s="15"/>
      <c r="C2758" s="322"/>
      <c r="D2758" s="323"/>
      <c r="E2758" s="323"/>
      <c r="F2758" s="323"/>
      <c r="G2758" s="323"/>
      <c r="H2758" s="323"/>
      <c r="I2758" s="323"/>
      <c r="J2758" s="323"/>
      <c r="K2758" s="323"/>
      <c r="L2758" s="323"/>
      <c r="M2758" s="323"/>
      <c r="N2758" s="323"/>
      <c r="O2758" s="323"/>
      <c r="P2758" s="323"/>
      <c r="Q2758" s="323"/>
      <c r="R2758" s="323"/>
      <c r="S2758" s="323"/>
      <c r="T2758" s="323"/>
      <c r="U2758" s="323"/>
      <c r="V2758" s="323"/>
      <c r="W2758" s="323"/>
      <c r="X2758" s="323"/>
      <c r="Y2758" s="323"/>
      <c r="Z2758" s="323"/>
      <c r="AA2758" s="323"/>
      <c r="AB2758" s="323"/>
      <c r="AC2758" s="323"/>
      <c r="AD2758" s="324"/>
      <c r="AH2758" t="e">
        <f ca="1">CAMBIAR(AH2757,0,"",1,"El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58" t="e">
        <f ca="1">CAMBIAR(AK2757,0,"",4,"Hay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59" spans="1:37" ht="15" customHeight="1">
      <c r="A2759" s="71"/>
      <c r="B2759" s="40"/>
      <c r="C2759" s="246" t="e">
        <f ca="1">AH2758</f>
        <v>#NAME?</v>
      </c>
      <c r="D2759" s="40"/>
      <c r="E2759" s="40"/>
      <c r="F2759" s="40"/>
      <c r="G2759" s="40"/>
      <c r="H2759" s="40"/>
      <c r="I2759" s="40"/>
      <c r="J2759" s="40"/>
      <c r="K2759" s="40"/>
      <c r="L2759" s="40"/>
      <c r="M2759" s="40"/>
      <c r="N2759" s="40"/>
      <c r="O2759" s="40"/>
      <c r="P2759" s="40"/>
      <c r="Q2759" s="40"/>
      <c r="R2759" s="40"/>
      <c r="S2759" s="40"/>
      <c r="T2759" s="40"/>
      <c r="U2759" s="40"/>
      <c r="V2759" s="40"/>
      <c r="W2759" s="40"/>
      <c r="X2759" s="40"/>
      <c r="Y2759" s="40"/>
      <c r="Z2759" s="40"/>
      <c r="AA2759" s="40"/>
      <c r="AB2759" s="40"/>
      <c r="AC2759" s="40"/>
      <c r="AD2759" s="40"/>
    </row>
    <row r="2760" spans="1:37" ht="15" customHeight="1">
      <c r="A2760" s="71"/>
      <c r="B2760" s="40"/>
      <c r="C2760" s="249" t="e">
        <f ca="1">AK2758</f>
        <v>#NAME?</v>
      </c>
      <c r="D2760" s="17"/>
      <c r="E2760" s="17"/>
      <c r="F2760" s="17"/>
      <c r="G2760" s="17"/>
      <c r="H2760" s="17"/>
      <c r="I2760" s="17"/>
      <c r="J2760" s="17"/>
      <c r="K2760" s="17"/>
      <c r="L2760" s="17"/>
      <c r="M2760" s="17"/>
      <c r="N2760" s="17"/>
      <c r="O2760" s="17"/>
      <c r="P2760" s="17"/>
      <c r="Q2760" s="17"/>
      <c r="R2760" s="96"/>
      <c r="S2760" s="227"/>
      <c r="T2760" s="227"/>
      <c r="U2760" s="227"/>
      <c r="V2760" s="227"/>
      <c r="W2760" s="227"/>
      <c r="X2760" s="227"/>
      <c r="Y2760" s="227"/>
      <c r="Z2760" s="227"/>
      <c r="AA2760" s="227"/>
      <c r="AB2760" s="227"/>
      <c r="AC2760" s="227"/>
      <c r="AD2760" s="227"/>
    </row>
    <row r="2761" spans="1:37" ht="15" customHeight="1">
      <c r="A2761" s="71"/>
      <c r="B2761" s="40"/>
      <c r="C2761" s="100"/>
      <c r="D2761" s="17"/>
      <c r="E2761" s="17"/>
      <c r="F2761" s="17"/>
      <c r="G2761" s="17"/>
      <c r="H2761" s="17"/>
      <c r="I2761" s="17"/>
      <c r="J2761" s="17"/>
      <c r="K2761" s="17"/>
      <c r="L2761" s="17"/>
      <c r="M2761" s="17"/>
      <c r="N2761" s="17"/>
      <c r="O2761" s="17"/>
      <c r="P2761" s="17"/>
      <c r="Q2761" s="17"/>
      <c r="R2761" s="96"/>
      <c r="S2761" s="227"/>
      <c r="T2761" s="227"/>
      <c r="U2761" s="227"/>
      <c r="V2761" s="227"/>
      <c r="W2761" s="227"/>
      <c r="X2761" s="227"/>
      <c r="Y2761" s="227"/>
      <c r="Z2761" s="227"/>
      <c r="AA2761" s="227"/>
      <c r="AB2761" s="227"/>
      <c r="AC2761" s="227"/>
      <c r="AD2761" s="227"/>
    </row>
    <row r="2762" spans="1:37" ht="15" customHeight="1">
      <c r="A2762" s="71"/>
      <c r="B2762" s="40"/>
      <c r="C2762" s="100"/>
      <c r="D2762" s="17"/>
      <c r="E2762" s="17"/>
      <c r="F2762" s="17"/>
      <c r="G2762" s="17"/>
      <c r="H2762" s="17"/>
      <c r="I2762" s="17"/>
      <c r="J2762" s="17"/>
      <c r="K2762" s="17"/>
      <c r="L2762" s="17"/>
      <c r="M2762" s="17"/>
      <c r="N2762" s="17"/>
      <c r="O2762" s="17"/>
      <c r="P2762" s="17"/>
      <c r="Q2762" s="17"/>
      <c r="R2762" s="96"/>
      <c r="S2762" s="227"/>
      <c r="T2762" s="227"/>
      <c r="U2762" s="227"/>
      <c r="V2762" s="227"/>
      <c r="W2762" s="227"/>
      <c r="X2762" s="227"/>
      <c r="Y2762" s="227"/>
      <c r="Z2762" s="227"/>
      <c r="AA2762" s="227"/>
      <c r="AB2762" s="227"/>
      <c r="AC2762" s="227"/>
      <c r="AD2762" s="227"/>
    </row>
    <row r="2763" spans="1:37" ht="15" customHeight="1">
      <c r="A2763" s="71"/>
      <c r="B2763" s="40"/>
      <c r="C2763" s="40"/>
      <c r="D2763" s="40"/>
      <c r="E2763" s="40"/>
      <c r="F2763" s="40"/>
      <c r="G2763" s="40"/>
      <c r="H2763" s="40"/>
      <c r="I2763" s="40"/>
      <c r="J2763" s="40"/>
      <c r="K2763" s="40"/>
      <c r="L2763" s="40"/>
      <c r="M2763" s="40"/>
      <c r="N2763" s="40"/>
      <c r="O2763" s="40"/>
      <c r="P2763" s="40"/>
      <c r="Q2763" s="40"/>
      <c r="R2763" s="40"/>
      <c r="S2763" s="40"/>
      <c r="T2763" s="40"/>
      <c r="U2763" s="40"/>
      <c r="V2763" s="40"/>
      <c r="W2763" s="40"/>
      <c r="X2763" s="40"/>
      <c r="Y2763" s="40"/>
      <c r="Z2763" s="40"/>
      <c r="AA2763" s="40"/>
      <c r="AB2763" s="40"/>
      <c r="AC2763" s="40"/>
      <c r="AD2763" s="40"/>
    </row>
    <row r="2764" spans="1:37" ht="15" customHeight="1">
      <c r="A2764" s="71"/>
      <c r="B2764" s="40"/>
      <c r="C2764" s="40"/>
      <c r="D2764" s="40"/>
      <c r="E2764" s="40"/>
      <c r="F2764" s="40"/>
      <c r="G2764" s="40"/>
      <c r="H2764" s="40"/>
      <c r="I2764" s="40"/>
      <c r="J2764" s="40"/>
      <c r="K2764" s="40"/>
      <c r="L2764" s="40"/>
      <c r="M2764" s="40"/>
      <c r="N2764" s="40"/>
      <c r="O2764" s="40"/>
      <c r="P2764" s="40"/>
      <c r="Q2764" s="40"/>
      <c r="R2764" s="40"/>
      <c r="S2764" s="40"/>
      <c r="T2764" s="40"/>
      <c r="U2764" s="40"/>
      <c r="V2764" s="40"/>
      <c r="W2764" s="40"/>
      <c r="X2764" s="40"/>
      <c r="Y2764" s="40"/>
      <c r="Z2764" s="40"/>
      <c r="AA2764" s="40"/>
      <c r="AB2764" s="40"/>
      <c r="AC2764" s="40"/>
      <c r="AD2764" s="40"/>
    </row>
    <row r="2765" spans="1:37" ht="24" customHeight="1">
      <c r="A2765" s="72" t="s">
        <v>966</v>
      </c>
      <c r="B2765" s="326" t="s">
        <v>967</v>
      </c>
      <c r="C2765" s="256"/>
      <c r="D2765" s="256"/>
      <c r="E2765" s="256"/>
      <c r="F2765" s="256"/>
      <c r="G2765" s="256"/>
      <c r="H2765" s="256"/>
      <c r="I2765" s="256"/>
      <c r="J2765" s="256"/>
      <c r="K2765" s="256"/>
      <c r="L2765" s="256"/>
      <c r="M2765" s="256"/>
      <c r="N2765" s="256"/>
      <c r="O2765" s="256"/>
      <c r="P2765" s="256"/>
      <c r="Q2765" s="256"/>
      <c r="R2765" s="256"/>
      <c r="S2765" s="256"/>
      <c r="T2765" s="256"/>
      <c r="U2765" s="256"/>
      <c r="V2765" s="256"/>
      <c r="W2765" s="256"/>
      <c r="X2765" s="256"/>
      <c r="Y2765" s="256"/>
      <c r="Z2765" s="256"/>
      <c r="AA2765" s="256"/>
      <c r="AB2765" s="256"/>
      <c r="AC2765" s="256"/>
      <c r="AD2765" s="256"/>
    </row>
    <row r="2766" spans="1:37" ht="36" customHeight="1">
      <c r="A2766" s="83"/>
      <c r="B2766" s="15"/>
      <c r="C2766" s="321" t="s">
        <v>370</v>
      </c>
      <c r="D2766" s="256"/>
      <c r="E2766" s="256"/>
      <c r="F2766" s="256"/>
      <c r="G2766" s="256"/>
      <c r="H2766" s="256"/>
      <c r="I2766" s="256"/>
      <c r="J2766" s="256"/>
      <c r="K2766" s="256"/>
      <c r="L2766" s="256"/>
      <c r="M2766" s="256"/>
      <c r="N2766" s="256"/>
      <c r="O2766" s="256"/>
      <c r="P2766" s="256"/>
      <c r="Q2766" s="256"/>
      <c r="R2766" s="256"/>
      <c r="S2766" s="256"/>
      <c r="T2766" s="256"/>
      <c r="U2766" s="256"/>
      <c r="V2766" s="256"/>
      <c r="W2766" s="256"/>
      <c r="X2766" s="256"/>
      <c r="Y2766" s="256"/>
      <c r="Z2766" s="256"/>
      <c r="AA2766" s="256"/>
      <c r="AB2766" s="256"/>
      <c r="AC2766" s="256"/>
      <c r="AD2766" s="256"/>
    </row>
    <row r="2767" spans="1:37" ht="15" customHeight="1">
      <c r="A2767" s="83"/>
      <c r="B2767" s="15"/>
      <c r="C2767" s="15"/>
      <c r="D2767" s="15"/>
      <c r="E2767" s="15"/>
      <c r="F2767" s="15"/>
      <c r="G2767" s="15"/>
      <c r="H2767" s="15"/>
      <c r="I2767" s="15"/>
      <c r="J2767" s="15"/>
      <c r="K2767" s="15"/>
      <c r="L2767" s="15"/>
      <c r="M2767" s="15"/>
      <c r="N2767" s="15"/>
      <c r="O2767" s="15"/>
      <c r="P2767" s="15"/>
      <c r="Q2767" s="15"/>
      <c r="R2767" s="15"/>
      <c r="S2767" s="15"/>
      <c r="T2767" s="15"/>
      <c r="U2767" s="15"/>
      <c r="V2767" s="15"/>
      <c r="W2767" s="15"/>
      <c r="X2767" s="15"/>
      <c r="Y2767" s="15"/>
      <c r="Z2767" s="15"/>
      <c r="AA2767" s="15"/>
      <c r="AB2767" s="15"/>
      <c r="AC2767" s="15"/>
      <c r="AD2767" s="15"/>
    </row>
    <row r="2768" spans="1:37" ht="24" customHeight="1">
      <c r="A2768" s="83"/>
      <c r="B2768" s="15"/>
      <c r="C2768" s="265" t="s">
        <v>371</v>
      </c>
      <c r="D2768" s="278"/>
      <c r="E2768" s="278"/>
      <c r="F2768" s="278"/>
      <c r="G2768" s="278"/>
      <c r="H2768" s="278"/>
      <c r="I2768" s="278"/>
      <c r="J2768" s="278"/>
      <c r="K2768" s="278"/>
      <c r="L2768" s="279"/>
      <c r="M2768" s="265" t="s">
        <v>968</v>
      </c>
      <c r="N2768" s="266"/>
      <c r="O2768" s="266"/>
      <c r="P2768" s="266"/>
      <c r="Q2768" s="266"/>
      <c r="R2768" s="266"/>
      <c r="S2768" s="266"/>
      <c r="T2768" s="266"/>
      <c r="U2768" s="266"/>
      <c r="V2768" s="266"/>
      <c r="W2768" s="266"/>
      <c r="X2768" s="266"/>
      <c r="Y2768" s="266"/>
      <c r="Z2768" s="266"/>
      <c r="AA2768" s="266"/>
      <c r="AB2768" s="266"/>
      <c r="AC2768" s="266"/>
      <c r="AD2768" s="267"/>
    </row>
    <row r="2769" spans="1:38" ht="15" customHeight="1">
      <c r="A2769" s="83"/>
      <c r="B2769" s="15"/>
      <c r="C2769" s="282"/>
      <c r="D2769" s="272"/>
      <c r="E2769" s="272"/>
      <c r="F2769" s="272"/>
      <c r="G2769" s="272"/>
      <c r="H2769" s="272"/>
      <c r="I2769" s="272"/>
      <c r="J2769" s="272"/>
      <c r="K2769" s="272"/>
      <c r="L2769" s="283"/>
      <c r="M2769" s="383" t="s">
        <v>201</v>
      </c>
      <c r="N2769" s="256"/>
      <c r="O2769" s="256"/>
      <c r="P2769" s="256"/>
      <c r="Q2769" s="256"/>
      <c r="R2769" s="348"/>
      <c r="S2769" s="384" t="s">
        <v>202</v>
      </c>
      <c r="T2769" s="256"/>
      <c r="U2769" s="256"/>
      <c r="V2769" s="256"/>
      <c r="W2769" s="256"/>
      <c r="X2769" s="348"/>
      <c r="Y2769" s="384" t="s">
        <v>203</v>
      </c>
      <c r="Z2769" s="256"/>
      <c r="AA2769" s="256"/>
      <c r="AB2769" s="256"/>
      <c r="AC2769" s="256"/>
      <c r="AD2769" s="348"/>
      <c r="AF2769" t="s">
        <v>204</v>
      </c>
      <c r="AG2769" t="s">
        <v>205</v>
      </c>
      <c r="AH2769" t="s">
        <v>206</v>
      </c>
      <c r="AI2769" t="s">
        <v>207</v>
      </c>
      <c r="AJ2769" t="s">
        <v>208</v>
      </c>
      <c r="AK2769" t="s">
        <v>209</v>
      </c>
      <c r="AL2769" t="s">
        <v>210</v>
      </c>
    </row>
    <row r="2770" spans="1:38" ht="15" customHeight="1">
      <c r="A2770" s="83"/>
      <c r="B2770" s="15"/>
      <c r="C2770" s="79" t="s">
        <v>131</v>
      </c>
      <c r="D2770" s="320" t="s">
        <v>373</v>
      </c>
      <c r="E2770" s="266"/>
      <c r="F2770" s="266"/>
      <c r="G2770" s="266"/>
      <c r="H2770" s="266"/>
      <c r="I2770" s="266"/>
      <c r="J2770" s="266"/>
      <c r="K2770" s="266"/>
      <c r="L2770" s="267"/>
      <c r="M2770" s="268"/>
      <c r="N2770" s="266"/>
      <c r="O2770" s="266"/>
      <c r="P2770" s="266"/>
      <c r="Q2770" s="266"/>
      <c r="R2770" s="267"/>
      <c r="S2770" s="268"/>
      <c r="T2770" s="266"/>
      <c r="U2770" s="266"/>
      <c r="V2770" s="266"/>
      <c r="W2770" s="266"/>
      <c r="X2770" s="267"/>
      <c r="Y2770" s="268"/>
      <c r="Z2770" s="266"/>
      <c r="AA2770" s="266"/>
      <c r="AB2770" s="266"/>
      <c r="AC2770" s="266"/>
      <c r="AD2770" s="267"/>
      <c r="AF2770">
        <f>IF(AND(M2770=0,OR(SUM(S2770:Y2770)&gt;0,COUNTIF(M2770:Y2770,"NS")&gt;0)),1,0)</f>
        <v>0</v>
      </c>
      <c r="AG2770">
        <f>IF(OR(AND(M2770="NS",SUM(S2770:Y2770)&gt;0),AND(M2770="NS",COUNTIF(M2770:Y2770,"NS")&lt;2)),1,0)</f>
        <v>0</v>
      </c>
      <c r="AH2770">
        <f>IF(AND(M2770="NA",OR(SUM(S2770:Y2770)&gt;0,COUNTIF(M2770:Y2770,"NS")&gt;0,COUNTIF(M2770:Y2770,"NA")&gt;1)),1,0)</f>
        <v>0</v>
      </c>
      <c r="AI2770">
        <f>IF(AND(COUNTBLANK(M2770)+COUNTBLANK(S2770)+COUNTBLANK(Y2770)&gt;0,COUNTBLANK(M2770)+COUNTBLANK(S2770)+COUNTBLANK(Y2770)&lt;3,M2770&lt;&gt;"NA"),1,0)</f>
        <v>0</v>
      </c>
      <c r="AJ2770">
        <f>IF(AND(IF(OR(SUM(S2770:Y2770)=M2770,M2770="",AND(M2770&gt;0,COUNTIF(M2770:Y2770,"NS")=2)),0,1)=1,M2770&lt;&gt;"NS",M2770&lt;&gt;"NA"),1,0)</f>
        <v>0</v>
      </c>
      <c r="AK2770">
        <f>IF(COUNTIF(M2770:Y2770,"=*")&lt;&gt;SUM(COUNTIF(M2770:Y2770,"NS"),COUNTIF(M2770:Y2770,"NA")),1,0)</f>
        <v>0</v>
      </c>
      <c r="AL2770">
        <f>IF(SUM(AF2770:AK2770)&gt;0,1,0)</f>
        <v>0</v>
      </c>
    </row>
    <row r="2771" spans="1:38" ht="15" customHeight="1">
      <c r="A2771" s="83"/>
      <c r="B2771" s="15"/>
      <c r="C2771" s="80" t="s">
        <v>132</v>
      </c>
      <c r="D2771" s="320" t="s">
        <v>374</v>
      </c>
      <c r="E2771" s="266"/>
      <c r="F2771" s="266"/>
      <c r="G2771" s="266"/>
      <c r="H2771" s="266"/>
      <c r="I2771" s="266"/>
      <c r="J2771" s="266"/>
      <c r="K2771" s="266"/>
      <c r="L2771" s="267"/>
      <c r="M2771" s="268"/>
      <c r="N2771" s="266"/>
      <c r="O2771" s="266"/>
      <c r="P2771" s="266"/>
      <c r="Q2771" s="266"/>
      <c r="R2771" s="267"/>
      <c r="S2771" s="268"/>
      <c r="T2771" s="266"/>
      <c r="U2771" s="266"/>
      <c r="V2771" s="266"/>
      <c r="W2771" s="266"/>
      <c r="X2771" s="267"/>
      <c r="Y2771" s="268"/>
      <c r="Z2771" s="266"/>
      <c r="AA2771" s="266"/>
      <c r="AB2771" s="266"/>
      <c r="AC2771" s="266"/>
      <c r="AD2771" s="267"/>
    </row>
    <row r="2772" spans="1:38" ht="15" customHeight="1">
      <c r="A2772" s="83"/>
      <c r="B2772" s="15"/>
      <c r="C2772" s="80" t="s">
        <v>133</v>
      </c>
      <c r="D2772" s="320" t="s">
        <v>375</v>
      </c>
      <c r="E2772" s="266"/>
      <c r="F2772" s="266"/>
      <c r="G2772" s="266"/>
      <c r="H2772" s="266"/>
      <c r="I2772" s="266"/>
      <c r="J2772" s="266"/>
      <c r="K2772" s="266"/>
      <c r="L2772" s="267"/>
      <c r="M2772" s="268"/>
      <c r="N2772" s="266"/>
      <c r="O2772" s="266"/>
      <c r="P2772" s="266"/>
      <c r="Q2772" s="266"/>
      <c r="R2772" s="267"/>
      <c r="S2772" s="268"/>
      <c r="T2772" s="266"/>
      <c r="U2772" s="266"/>
      <c r="V2772" s="266"/>
      <c r="W2772" s="266"/>
      <c r="X2772" s="267"/>
      <c r="Y2772" s="268"/>
      <c r="Z2772" s="266"/>
      <c r="AA2772" s="266"/>
      <c r="AB2772" s="266"/>
      <c r="AC2772" s="266"/>
      <c r="AD2772" s="267"/>
    </row>
    <row r="2773" spans="1:38" ht="15" customHeight="1">
      <c r="A2773" s="83"/>
      <c r="B2773" s="15"/>
      <c r="C2773" s="80" t="s">
        <v>134</v>
      </c>
      <c r="D2773" s="320" t="s">
        <v>376</v>
      </c>
      <c r="E2773" s="266"/>
      <c r="F2773" s="266"/>
      <c r="G2773" s="266"/>
      <c r="H2773" s="266"/>
      <c r="I2773" s="266"/>
      <c r="J2773" s="266"/>
      <c r="K2773" s="266"/>
      <c r="L2773" s="267"/>
      <c r="M2773" s="268"/>
      <c r="N2773" s="266"/>
      <c r="O2773" s="266"/>
      <c r="P2773" s="266"/>
      <c r="Q2773" s="266"/>
      <c r="R2773" s="267"/>
      <c r="S2773" s="268"/>
      <c r="T2773" s="266"/>
      <c r="U2773" s="266"/>
      <c r="V2773" s="266"/>
      <c r="W2773" s="266"/>
      <c r="X2773" s="267"/>
      <c r="Y2773" s="268"/>
      <c r="Z2773" s="266"/>
      <c r="AA2773" s="266"/>
      <c r="AB2773" s="266"/>
      <c r="AC2773" s="266"/>
      <c r="AD2773" s="267"/>
    </row>
    <row r="2774" spans="1:38" ht="15" customHeight="1">
      <c r="A2774" s="83"/>
      <c r="B2774" s="15"/>
      <c r="C2774" s="80" t="s">
        <v>135</v>
      </c>
      <c r="D2774" s="320" t="s">
        <v>377</v>
      </c>
      <c r="E2774" s="266"/>
      <c r="F2774" s="266"/>
      <c r="G2774" s="266"/>
      <c r="H2774" s="266"/>
      <c r="I2774" s="266"/>
      <c r="J2774" s="266"/>
      <c r="K2774" s="266"/>
      <c r="L2774" s="267"/>
      <c r="M2774" s="268"/>
      <c r="N2774" s="266"/>
      <c r="O2774" s="266"/>
      <c r="P2774" s="266"/>
      <c r="Q2774" s="266"/>
      <c r="R2774" s="267"/>
      <c r="S2774" s="268"/>
      <c r="T2774" s="266"/>
      <c r="U2774" s="266"/>
      <c r="V2774" s="266"/>
      <c r="W2774" s="266"/>
      <c r="X2774" s="267"/>
      <c r="Y2774" s="268"/>
      <c r="Z2774" s="266"/>
      <c r="AA2774" s="266"/>
      <c r="AB2774" s="266"/>
      <c r="AC2774" s="266"/>
      <c r="AD2774" s="267"/>
    </row>
    <row r="2775" spans="1:38" ht="15" customHeight="1">
      <c r="A2775" s="71"/>
      <c r="B2775" s="40"/>
      <c r="C2775" s="80" t="s">
        <v>136</v>
      </c>
      <c r="D2775" s="320" t="s">
        <v>357</v>
      </c>
      <c r="E2775" s="266"/>
      <c r="F2775" s="266"/>
      <c r="G2775" s="266"/>
      <c r="H2775" s="266"/>
      <c r="I2775" s="266"/>
      <c r="J2775" s="266"/>
      <c r="K2775" s="266"/>
      <c r="L2775" s="267"/>
      <c r="M2775" s="268"/>
      <c r="N2775" s="266"/>
      <c r="O2775" s="266"/>
      <c r="P2775" s="266"/>
      <c r="Q2775" s="266"/>
      <c r="R2775" s="267"/>
      <c r="S2775" s="268"/>
      <c r="T2775" s="266"/>
      <c r="U2775" s="266"/>
      <c r="V2775" s="266"/>
      <c r="W2775" s="266"/>
      <c r="X2775" s="267"/>
      <c r="Y2775" s="268"/>
      <c r="Z2775" s="266"/>
      <c r="AA2775" s="266"/>
      <c r="AB2775" s="266"/>
      <c r="AC2775" s="266"/>
      <c r="AD2775" s="267"/>
    </row>
    <row r="2776" spans="1:38" ht="15" customHeight="1">
      <c r="A2776" s="71"/>
      <c r="B2776" s="40"/>
      <c r="C2776" s="80" t="s">
        <v>137</v>
      </c>
      <c r="D2776" s="320" t="s">
        <v>378</v>
      </c>
      <c r="E2776" s="266"/>
      <c r="F2776" s="266"/>
      <c r="G2776" s="266"/>
      <c r="H2776" s="266"/>
      <c r="I2776" s="266"/>
      <c r="J2776" s="266"/>
      <c r="K2776" s="266"/>
      <c r="L2776" s="267"/>
      <c r="M2776" s="268"/>
      <c r="N2776" s="266"/>
      <c r="O2776" s="266"/>
      <c r="P2776" s="266"/>
      <c r="Q2776" s="266"/>
      <c r="R2776" s="267"/>
      <c r="S2776" s="268"/>
      <c r="T2776" s="266"/>
      <c r="U2776" s="266"/>
      <c r="V2776" s="266"/>
      <c r="W2776" s="266"/>
      <c r="X2776" s="267"/>
      <c r="Y2776" s="268"/>
      <c r="Z2776" s="266"/>
      <c r="AA2776" s="266"/>
      <c r="AB2776" s="266"/>
      <c r="AC2776" s="266"/>
      <c r="AD2776" s="267"/>
    </row>
    <row r="2777" spans="1:38" ht="15" customHeight="1">
      <c r="A2777" s="71"/>
      <c r="B2777" s="40"/>
      <c r="C2777" s="80" t="s">
        <v>138</v>
      </c>
      <c r="D2777" s="320" t="s">
        <v>379</v>
      </c>
      <c r="E2777" s="266"/>
      <c r="F2777" s="266"/>
      <c r="G2777" s="266"/>
      <c r="H2777" s="266"/>
      <c r="I2777" s="266"/>
      <c r="J2777" s="266"/>
      <c r="K2777" s="266"/>
      <c r="L2777" s="267"/>
      <c r="M2777" s="268"/>
      <c r="N2777" s="266"/>
      <c r="O2777" s="266"/>
      <c r="P2777" s="266"/>
      <c r="Q2777" s="266"/>
      <c r="R2777" s="267"/>
      <c r="S2777" s="268"/>
      <c r="T2777" s="266"/>
      <c r="U2777" s="266"/>
      <c r="V2777" s="266"/>
      <c r="W2777" s="266"/>
      <c r="X2777" s="267"/>
      <c r="Y2777" s="268"/>
      <c r="Z2777" s="266"/>
      <c r="AA2777" s="266"/>
      <c r="AB2777" s="266"/>
      <c r="AC2777" s="266"/>
      <c r="AD2777" s="267"/>
    </row>
    <row r="2778" spans="1:38" ht="15" customHeight="1">
      <c r="A2778" s="71"/>
      <c r="B2778" s="40"/>
      <c r="C2778" s="80" t="s">
        <v>139</v>
      </c>
      <c r="D2778" s="320" t="s">
        <v>380</v>
      </c>
      <c r="E2778" s="266"/>
      <c r="F2778" s="266"/>
      <c r="G2778" s="266"/>
      <c r="H2778" s="266"/>
      <c r="I2778" s="266"/>
      <c r="J2778" s="266"/>
      <c r="K2778" s="266"/>
      <c r="L2778" s="267"/>
      <c r="M2778" s="268"/>
      <c r="N2778" s="266"/>
      <c r="O2778" s="266"/>
      <c r="P2778" s="266"/>
      <c r="Q2778" s="266"/>
      <c r="R2778" s="267"/>
      <c r="S2778" s="268"/>
      <c r="T2778" s="266"/>
      <c r="U2778" s="266"/>
      <c r="V2778" s="266"/>
      <c r="W2778" s="266"/>
      <c r="X2778" s="267"/>
      <c r="Y2778" s="268"/>
      <c r="Z2778" s="266"/>
      <c r="AA2778" s="266"/>
      <c r="AB2778" s="266"/>
      <c r="AC2778" s="266"/>
      <c r="AD2778" s="267"/>
    </row>
    <row r="2779" spans="1:38" ht="15" customHeight="1">
      <c r="A2779" s="71"/>
      <c r="B2779" s="40"/>
      <c r="C2779" s="80" t="s">
        <v>140</v>
      </c>
      <c r="D2779" s="320" t="s">
        <v>381</v>
      </c>
      <c r="E2779" s="266"/>
      <c r="F2779" s="266"/>
      <c r="G2779" s="266"/>
      <c r="H2779" s="266"/>
      <c r="I2779" s="266"/>
      <c r="J2779" s="266"/>
      <c r="K2779" s="266"/>
      <c r="L2779" s="267"/>
      <c r="M2779" s="268"/>
      <c r="N2779" s="266"/>
      <c r="O2779" s="266"/>
      <c r="P2779" s="266"/>
      <c r="Q2779" s="266"/>
      <c r="R2779" s="267"/>
      <c r="S2779" s="268"/>
      <c r="T2779" s="266"/>
      <c r="U2779" s="266"/>
      <c r="V2779" s="266"/>
      <c r="W2779" s="266"/>
      <c r="X2779" s="267"/>
      <c r="Y2779" s="268"/>
      <c r="Z2779" s="266"/>
      <c r="AA2779" s="266"/>
      <c r="AB2779" s="266"/>
      <c r="AC2779" s="266"/>
      <c r="AD2779" s="267"/>
    </row>
    <row r="2780" spans="1:38" ht="15" customHeight="1">
      <c r="A2780" s="71"/>
      <c r="B2780" s="40"/>
      <c r="C2780" s="80" t="s">
        <v>141</v>
      </c>
      <c r="D2780" s="320" t="s">
        <v>382</v>
      </c>
      <c r="E2780" s="266"/>
      <c r="F2780" s="266"/>
      <c r="G2780" s="266"/>
      <c r="H2780" s="266"/>
      <c r="I2780" s="266"/>
      <c r="J2780" s="266"/>
      <c r="K2780" s="266"/>
      <c r="L2780" s="267"/>
      <c r="M2780" s="268"/>
      <c r="N2780" s="266"/>
      <c r="O2780" s="266"/>
      <c r="P2780" s="266"/>
      <c r="Q2780" s="266"/>
      <c r="R2780" s="267"/>
      <c r="S2780" s="268"/>
      <c r="T2780" s="266"/>
      <c r="U2780" s="266"/>
      <c r="V2780" s="266"/>
      <c r="W2780" s="266"/>
      <c r="X2780" s="267"/>
      <c r="Y2780" s="268"/>
      <c r="Z2780" s="266"/>
      <c r="AA2780" s="266"/>
      <c r="AB2780" s="266"/>
      <c r="AC2780" s="266"/>
      <c r="AD2780" s="267"/>
    </row>
    <row r="2781" spans="1:38" ht="15" customHeight="1">
      <c r="A2781" s="71"/>
      <c r="B2781" s="40"/>
      <c r="C2781" s="80" t="s">
        <v>142</v>
      </c>
      <c r="D2781" s="320" t="s">
        <v>383</v>
      </c>
      <c r="E2781" s="266"/>
      <c r="F2781" s="266"/>
      <c r="G2781" s="266"/>
      <c r="H2781" s="266"/>
      <c r="I2781" s="266"/>
      <c r="J2781" s="266"/>
      <c r="K2781" s="266"/>
      <c r="L2781" s="267"/>
      <c r="M2781" s="268"/>
      <c r="N2781" s="266"/>
      <c r="O2781" s="266"/>
      <c r="P2781" s="266"/>
      <c r="Q2781" s="266"/>
      <c r="R2781" s="267"/>
      <c r="S2781" s="268"/>
      <c r="T2781" s="266"/>
      <c r="U2781" s="266"/>
      <c r="V2781" s="266"/>
      <c r="W2781" s="266"/>
      <c r="X2781" s="267"/>
      <c r="Y2781" s="268"/>
      <c r="Z2781" s="266"/>
      <c r="AA2781" s="266"/>
      <c r="AB2781" s="266"/>
      <c r="AC2781" s="266"/>
      <c r="AD2781" s="267"/>
    </row>
    <row r="2782" spans="1:38" ht="15" customHeight="1">
      <c r="A2782" s="71"/>
      <c r="B2782" s="40"/>
      <c r="C2782" s="80" t="s">
        <v>143</v>
      </c>
      <c r="D2782" s="320" t="s">
        <v>384</v>
      </c>
      <c r="E2782" s="266"/>
      <c r="F2782" s="266"/>
      <c r="G2782" s="266"/>
      <c r="H2782" s="266"/>
      <c r="I2782" s="266"/>
      <c r="J2782" s="266"/>
      <c r="K2782" s="266"/>
      <c r="L2782" s="267"/>
      <c r="M2782" s="268"/>
      <c r="N2782" s="266"/>
      <c r="O2782" s="266"/>
      <c r="P2782" s="266"/>
      <c r="Q2782" s="266"/>
      <c r="R2782" s="267"/>
      <c r="S2782" s="268"/>
      <c r="T2782" s="266"/>
      <c r="U2782" s="266"/>
      <c r="V2782" s="266"/>
      <c r="W2782" s="266"/>
      <c r="X2782" s="267"/>
      <c r="Y2782" s="268"/>
      <c r="Z2782" s="266"/>
      <c r="AA2782" s="266"/>
      <c r="AB2782" s="266"/>
      <c r="AC2782" s="266"/>
      <c r="AD2782" s="267"/>
    </row>
    <row r="2783" spans="1:38" ht="15" customHeight="1">
      <c r="A2783" s="71"/>
      <c r="B2783" s="40"/>
      <c r="C2783" s="80" t="s">
        <v>144</v>
      </c>
      <c r="D2783" s="320" t="s">
        <v>385</v>
      </c>
      <c r="E2783" s="266"/>
      <c r="F2783" s="266"/>
      <c r="G2783" s="266"/>
      <c r="H2783" s="266"/>
      <c r="I2783" s="266"/>
      <c r="J2783" s="266"/>
      <c r="K2783" s="266"/>
      <c r="L2783" s="267"/>
      <c r="M2783" s="268"/>
      <c r="N2783" s="266"/>
      <c r="O2783" s="266"/>
      <c r="P2783" s="266"/>
      <c r="Q2783" s="266"/>
      <c r="R2783" s="267"/>
      <c r="S2783" s="268"/>
      <c r="T2783" s="266"/>
      <c r="U2783" s="266"/>
      <c r="V2783" s="266"/>
      <c r="W2783" s="266"/>
      <c r="X2783" s="267"/>
      <c r="Y2783" s="268"/>
      <c r="Z2783" s="266"/>
      <c r="AA2783" s="266"/>
      <c r="AB2783" s="266"/>
      <c r="AC2783" s="266"/>
      <c r="AD2783" s="267"/>
    </row>
    <row r="2784" spans="1:38" ht="15" customHeight="1">
      <c r="A2784" s="71"/>
      <c r="B2784" s="40"/>
      <c r="C2784" s="80" t="s">
        <v>145</v>
      </c>
      <c r="D2784" s="320" t="s">
        <v>386</v>
      </c>
      <c r="E2784" s="266"/>
      <c r="F2784" s="266"/>
      <c r="G2784" s="266"/>
      <c r="H2784" s="266"/>
      <c r="I2784" s="266"/>
      <c r="J2784" s="266"/>
      <c r="K2784" s="266"/>
      <c r="L2784" s="267"/>
      <c r="M2784" s="268"/>
      <c r="N2784" s="266"/>
      <c r="O2784" s="266"/>
      <c r="P2784" s="266"/>
      <c r="Q2784" s="266"/>
      <c r="R2784" s="267"/>
      <c r="S2784" s="268"/>
      <c r="T2784" s="266"/>
      <c r="U2784" s="266"/>
      <c r="V2784" s="266"/>
      <c r="W2784" s="266"/>
      <c r="X2784" s="267"/>
      <c r="Y2784" s="268"/>
      <c r="Z2784" s="266"/>
      <c r="AA2784" s="266"/>
      <c r="AB2784" s="266"/>
      <c r="AC2784" s="266"/>
      <c r="AD2784" s="267"/>
    </row>
    <row r="2785" spans="1:37" ht="15" customHeight="1">
      <c r="A2785" s="71"/>
      <c r="B2785" s="40"/>
      <c r="C2785" s="80" t="s">
        <v>146</v>
      </c>
      <c r="D2785" s="320" t="s">
        <v>387</v>
      </c>
      <c r="E2785" s="266"/>
      <c r="F2785" s="266"/>
      <c r="G2785" s="266"/>
      <c r="H2785" s="266"/>
      <c r="I2785" s="266"/>
      <c r="J2785" s="266"/>
      <c r="K2785" s="266"/>
      <c r="L2785" s="267"/>
      <c r="M2785" s="268"/>
      <c r="N2785" s="266"/>
      <c r="O2785" s="266"/>
      <c r="P2785" s="266"/>
      <c r="Q2785" s="266"/>
      <c r="R2785" s="267"/>
      <c r="S2785" s="268"/>
      <c r="T2785" s="266"/>
      <c r="U2785" s="266"/>
      <c r="V2785" s="266"/>
      <c r="W2785" s="266"/>
      <c r="X2785" s="267"/>
      <c r="Y2785" s="268"/>
      <c r="Z2785" s="266"/>
      <c r="AA2785" s="266"/>
      <c r="AB2785" s="266"/>
      <c r="AC2785" s="266"/>
      <c r="AD2785" s="267"/>
    </row>
    <row r="2786" spans="1:37" ht="15" customHeight="1">
      <c r="A2786" s="71"/>
      <c r="B2786" s="40"/>
      <c r="C2786" s="80" t="s">
        <v>147</v>
      </c>
      <c r="D2786" s="320" t="s">
        <v>388</v>
      </c>
      <c r="E2786" s="266"/>
      <c r="F2786" s="266"/>
      <c r="G2786" s="266"/>
      <c r="H2786" s="266"/>
      <c r="I2786" s="266"/>
      <c r="J2786" s="266"/>
      <c r="K2786" s="266"/>
      <c r="L2786" s="267"/>
      <c r="M2786" s="268"/>
      <c r="N2786" s="266"/>
      <c r="O2786" s="266"/>
      <c r="P2786" s="266"/>
      <c r="Q2786" s="266"/>
      <c r="R2786" s="267"/>
      <c r="S2786" s="268"/>
      <c r="T2786" s="266"/>
      <c r="U2786" s="266"/>
      <c r="V2786" s="266"/>
      <c r="W2786" s="266"/>
      <c r="X2786" s="267"/>
      <c r="Y2786" s="268"/>
      <c r="Z2786" s="266"/>
      <c r="AA2786" s="266"/>
      <c r="AB2786" s="266"/>
      <c r="AC2786" s="266"/>
      <c r="AD2786" s="267"/>
    </row>
    <row r="2787" spans="1:37" ht="15" customHeight="1">
      <c r="A2787" s="71"/>
      <c r="B2787" s="40"/>
      <c r="C2787" s="80" t="s">
        <v>148</v>
      </c>
      <c r="D2787" s="320" t="s">
        <v>389</v>
      </c>
      <c r="E2787" s="266"/>
      <c r="F2787" s="266"/>
      <c r="G2787" s="266"/>
      <c r="H2787" s="266"/>
      <c r="I2787" s="266"/>
      <c r="J2787" s="266"/>
      <c r="K2787" s="266"/>
      <c r="L2787" s="267"/>
      <c r="M2787" s="268"/>
      <c r="N2787" s="266"/>
      <c r="O2787" s="266"/>
      <c r="P2787" s="266"/>
      <c r="Q2787" s="266"/>
      <c r="R2787" s="267"/>
      <c r="S2787" s="268"/>
      <c r="T2787" s="266"/>
      <c r="U2787" s="266"/>
      <c r="V2787" s="266"/>
      <c r="W2787" s="266"/>
      <c r="X2787" s="267"/>
      <c r="Y2787" s="268"/>
      <c r="Z2787" s="266"/>
      <c r="AA2787" s="266"/>
      <c r="AB2787" s="266"/>
      <c r="AC2787" s="266"/>
      <c r="AD2787" s="267"/>
    </row>
    <row r="2788" spans="1:37" ht="15" customHeight="1">
      <c r="A2788" s="71"/>
      <c r="B2788" s="40"/>
      <c r="C2788" s="80" t="s">
        <v>149</v>
      </c>
      <c r="D2788" s="320" t="s">
        <v>390</v>
      </c>
      <c r="E2788" s="266"/>
      <c r="F2788" s="266"/>
      <c r="G2788" s="266"/>
      <c r="H2788" s="266"/>
      <c r="I2788" s="266"/>
      <c r="J2788" s="266"/>
      <c r="K2788" s="266"/>
      <c r="L2788" s="267"/>
      <c r="M2788" s="268"/>
      <c r="N2788" s="266"/>
      <c r="O2788" s="266"/>
      <c r="P2788" s="266"/>
      <c r="Q2788" s="266"/>
      <c r="R2788" s="267"/>
      <c r="S2788" s="268"/>
      <c r="T2788" s="266"/>
      <c r="U2788" s="266"/>
      <c r="V2788" s="266"/>
      <c r="W2788" s="266"/>
      <c r="X2788" s="267"/>
      <c r="Y2788" s="268"/>
      <c r="Z2788" s="266"/>
      <c r="AA2788" s="266"/>
      <c r="AB2788" s="266"/>
      <c r="AC2788" s="266"/>
      <c r="AD2788" s="267"/>
    </row>
    <row r="2789" spans="1:37" ht="15" customHeight="1">
      <c r="A2789" s="71"/>
      <c r="B2789" s="40"/>
      <c r="C2789" s="80" t="s">
        <v>150</v>
      </c>
      <c r="D2789" s="320" t="s">
        <v>391</v>
      </c>
      <c r="E2789" s="266"/>
      <c r="F2789" s="266"/>
      <c r="G2789" s="266"/>
      <c r="H2789" s="266"/>
      <c r="I2789" s="266"/>
      <c r="J2789" s="266"/>
      <c r="K2789" s="266"/>
      <c r="L2789" s="267"/>
      <c r="M2789" s="268"/>
      <c r="N2789" s="266"/>
      <c r="O2789" s="266"/>
      <c r="P2789" s="266"/>
      <c r="Q2789" s="266"/>
      <c r="R2789" s="267"/>
      <c r="S2789" s="268"/>
      <c r="T2789" s="266"/>
      <c r="U2789" s="266"/>
      <c r="V2789" s="266"/>
      <c r="W2789" s="266"/>
      <c r="X2789" s="267"/>
      <c r="Y2789" s="268"/>
      <c r="Z2789" s="266"/>
      <c r="AA2789" s="266"/>
      <c r="AB2789" s="266"/>
      <c r="AC2789" s="266"/>
      <c r="AD2789" s="267"/>
    </row>
    <row r="2790" spans="1:37" ht="15" customHeight="1">
      <c r="A2790" s="71"/>
      <c r="B2790" s="40"/>
      <c r="C2790" s="80" t="s">
        <v>151</v>
      </c>
      <c r="D2790" s="320" t="s">
        <v>392</v>
      </c>
      <c r="E2790" s="266"/>
      <c r="F2790" s="266"/>
      <c r="G2790" s="266"/>
      <c r="H2790" s="266"/>
      <c r="I2790" s="266"/>
      <c r="J2790" s="266"/>
      <c r="K2790" s="266"/>
      <c r="L2790" s="267"/>
      <c r="M2790" s="268"/>
      <c r="N2790" s="266"/>
      <c r="O2790" s="266"/>
      <c r="P2790" s="266"/>
      <c r="Q2790" s="266"/>
      <c r="R2790" s="267"/>
      <c r="S2790" s="268"/>
      <c r="T2790" s="266"/>
      <c r="U2790" s="266"/>
      <c r="V2790" s="266"/>
      <c r="W2790" s="266"/>
      <c r="X2790" s="267"/>
      <c r="Y2790" s="268"/>
      <c r="Z2790" s="266"/>
      <c r="AA2790" s="266"/>
      <c r="AB2790" s="266"/>
      <c r="AC2790" s="266"/>
      <c r="AD2790" s="267"/>
    </row>
    <row r="2791" spans="1:37" ht="15" customHeight="1">
      <c r="A2791" s="83"/>
      <c r="B2791" s="15"/>
      <c r="C2791" s="80" t="s">
        <v>152</v>
      </c>
      <c r="D2791" s="320" t="s">
        <v>393</v>
      </c>
      <c r="E2791" s="266"/>
      <c r="F2791" s="266"/>
      <c r="G2791" s="266"/>
      <c r="H2791" s="266"/>
      <c r="I2791" s="266"/>
      <c r="J2791" s="266"/>
      <c r="K2791" s="266"/>
      <c r="L2791" s="267"/>
      <c r="M2791" s="268"/>
      <c r="N2791" s="266"/>
      <c r="O2791" s="266"/>
      <c r="P2791" s="266"/>
      <c r="Q2791" s="266"/>
      <c r="R2791" s="267"/>
      <c r="S2791" s="268"/>
      <c r="T2791" s="266"/>
      <c r="U2791" s="266"/>
      <c r="V2791" s="266"/>
      <c r="W2791" s="266"/>
      <c r="X2791" s="267"/>
      <c r="Y2791" s="268"/>
      <c r="Z2791" s="266"/>
      <c r="AA2791" s="266"/>
      <c r="AB2791" s="266"/>
      <c r="AC2791" s="266"/>
      <c r="AD2791" s="267"/>
    </row>
    <row r="2792" spans="1:37" ht="15" customHeight="1">
      <c r="A2792" s="83"/>
      <c r="B2792" s="15"/>
      <c r="C2792" s="80" t="s">
        <v>153</v>
      </c>
      <c r="D2792" s="320" t="s">
        <v>394</v>
      </c>
      <c r="E2792" s="266"/>
      <c r="F2792" s="266"/>
      <c r="G2792" s="266"/>
      <c r="H2792" s="266"/>
      <c r="I2792" s="266"/>
      <c r="J2792" s="266"/>
      <c r="K2792" s="266"/>
      <c r="L2792" s="267"/>
      <c r="M2792" s="268"/>
      <c r="N2792" s="266"/>
      <c r="O2792" s="266"/>
      <c r="P2792" s="266"/>
      <c r="Q2792" s="266"/>
      <c r="R2792" s="267"/>
      <c r="S2792" s="268"/>
      <c r="T2792" s="266"/>
      <c r="U2792" s="266"/>
      <c r="V2792" s="266"/>
      <c r="W2792" s="266"/>
      <c r="X2792" s="267"/>
      <c r="Y2792" s="268"/>
      <c r="Z2792" s="266"/>
      <c r="AA2792" s="266"/>
      <c r="AB2792" s="266"/>
      <c r="AC2792" s="266"/>
      <c r="AD2792" s="267"/>
    </row>
    <row r="2793" spans="1:37" ht="15" customHeight="1">
      <c r="A2793" s="83"/>
      <c r="B2793" s="15"/>
      <c r="C2793" s="80" t="s">
        <v>154</v>
      </c>
      <c r="D2793" s="320" t="s">
        <v>395</v>
      </c>
      <c r="E2793" s="266"/>
      <c r="F2793" s="266"/>
      <c r="G2793" s="266"/>
      <c r="H2793" s="266"/>
      <c r="I2793" s="266"/>
      <c r="J2793" s="266"/>
      <c r="K2793" s="266"/>
      <c r="L2793" s="267"/>
      <c r="M2793" s="268"/>
      <c r="N2793" s="266"/>
      <c r="O2793" s="266"/>
      <c r="P2793" s="266"/>
      <c r="Q2793" s="266"/>
      <c r="R2793" s="267"/>
      <c r="S2793" s="268"/>
      <c r="T2793" s="266"/>
      <c r="U2793" s="266"/>
      <c r="V2793" s="266"/>
      <c r="W2793" s="266"/>
      <c r="X2793" s="267"/>
      <c r="Y2793" s="268"/>
      <c r="Z2793" s="266"/>
      <c r="AA2793" s="266"/>
      <c r="AB2793" s="266"/>
      <c r="AC2793" s="266"/>
      <c r="AD2793" s="267"/>
    </row>
    <row r="2794" spans="1:37" ht="15" customHeight="1">
      <c r="A2794" s="83"/>
      <c r="B2794" s="15"/>
      <c r="C2794" s="80" t="s">
        <v>155</v>
      </c>
      <c r="D2794" s="320" t="s">
        <v>262</v>
      </c>
      <c r="E2794" s="266"/>
      <c r="F2794" s="266"/>
      <c r="G2794" s="266"/>
      <c r="H2794" s="266"/>
      <c r="I2794" s="266"/>
      <c r="J2794" s="266"/>
      <c r="K2794" s="266"/>
      <c r="L2794" s="267"/>
      <c r="M2794" s="268"/>
      <c r="N2794" s="266"/>
      <c r="O2794" s="266"/>
      <c r="P2794" s="266"/>
      <c r="Q2794" s="266"/>
      <c r="R2794" s="267"/>
      <c r="S2794" s="268"/>
      <c r="T2794" s="266"/>
      <c r="U2794" s="266"/>
      <c r="V2794" s="266"/>
      <c r="W2794" s="266"/>
      <c r="X2794" s="267"/>
      <c r="Y2794" s="268"/>
      <c r="Z2794" s="266"/>
      <c r="AA2794" s="266"/>
      <c r="AB2794" s="266"/>
      <c r="AC2794" s="266"/>
      <c r="AD2794" s="267"/>
    </row>
    <row r="2795" spans="1:37" ht="15" customHeight="1">
      <c r="A2795" s="83"/>
      <c r="B2795" s="15"/>
      <c r="C2795" s="15"/>
      <c r="D2795" s="15"/>
      <c r="E2795" s="15"/>
      <c r="F2795" s="15"/>
      <c r="G2795" s="15"/>
      <c r="H2795" s="15"/>
      <c r="I2795" s="15"/>
      <c r="J2795" s="15"/>
      <c r="K2795" s="15"/>
      <c r="L2795" s="81" t="s">
        <v>211</v>
      </c>
      <c r="M2795" s="268">
        <f>IF(AND(SUM(M2770:M2794)=0,COUNTIF(M2770:M2794,"NS")&gt;0),"NS",IF(AND(SUM(M2770:M2794)=0, COUNTIF(M2770:M2794,"NA")&gt;0),"NA",SUM(M2770:M2794)))</f>
        <v>0</v>
      </c>
      <c r="N2795" s="266"/>
      <c r="O2795" s="266"/>
      <c r="P2795" s="266"/>
      <c r="Q2795" s="266"/>
      <c r="R2795" s="267"/>
      <c r="S2795" s="268">
        <f>IF(AND(SUM(S2770:S2794)=0,COUNTIF(S2770:S2794,"NS")&gt;0),"NS",IF(AND(SUM(S2770:S2794)=0, COUNTIF(S2770:S2794,"NA")&gt;0),"NA",SUM(S2770:S2794)))</f>
        <v>0</v>
      </c>
      <c r="T2795" s="266"/>
      <c r="U2795" s="266"/>
      <c r="V2795" s="266"/>
      <c r="W2795" s="266"/>
      <c r="X2795" s="267"/>
      <c r="Y2795" s="268">
        <f>IF(AND(SUM(Y2770:Y2794)=0,COUNTIF(Y2770:Y2794,"NS")&gt;0),"NS",IF(AND(SUM(Y2770:Y2794)=0, COUNTIF(Y2770:Y2794,"NA")&gt;0),"NA",SUM(Y2770:Y2794)))</f>
        <v>0</v>
      </c>
      <c r="Z2795" s="266"/>
      <c r="AA2795" s="266"/>
      <c r="AB2795" s="266"/>
      <c r="AC2795" s="266"/>
      <c r="AD2795" s="267"/>
    </row>
    <row r="2796" spans="1:37" ht="15" customHeight="1">
      <c r="A2796" s="71"/>
      <c r="B2796" s="40"/>
      <c r="C2796" s="40"/>
      <c r="D2796" s="40"/>
      <c r="E2796" s="40"/>
      <c r="F2796" s="40"/>
      <c r="G2796" s="40"/>
      <c r="H2796" s="40"/>
      <c r="I2796" s="40"/>
      <c r="J2796" s="40"/>
      <c r="K2796" s="40"/>
      <c r="L2796" s="40"/>
      <c r="M2796" s="40"/>
      <c r="N2796" s="40"/>
      <c r="O2796" s="40"/>
      <c r="P2796" s="40"/>
      <c r="Q2796" s="40"/>
      <c r="R2796" s="40"/>
      <c r="S2796" s="40"/>
      <c r="T2796" s="40"/>
      <c r="U2796" s="40"/>
      <c r="V2796" s="40"/>
      <c r="W2796" s="40"/>
      <c r="X2796" s="40"/>
      <c r="Y2796" s="40"/>
      <c r="Z2796" s="40"/>
      <c r="AA2796" s="40"/>
      <c r="AB2796" s="40"/>
      <c r="AC2796" s="40"/>
      <c r="AD2796" s="40"/>
      <c r="AF2796">
        <f>IF(SUM(AF2770:AF2795)&gt;0,1,0)</f>
        <v>0</v>
      </c>
      <c r="AG2796">
        <f>IF(SUM(AG2770:AG2795)&gt;0,2,0)</f>
        <v>0</v>
      </c>
      <c r="AH2796">
        <f>IF(SUM(AH2770:AH2795)&gt;0,4,0)</f>
        <v>0</v>
      </c>
      <c r="AI2796">
        <f>IF(SUM(AI2770:AI2795)&gt;0,4,0)</f>
        <v>0</v>
      </c>
      <c r="AJ2796">
        <f>IF(SUM(AJ2770:AJ2795)&gt;0,5,0)</f>
        <v>0</v>
      </c>
      <c r="AK2796">
        <f>IF(SUM(AK2770:AK2795)&gt;0,6,0)</f>
        <v>0</v>
      </c>
    </row>
    <row r="2797" spans="1:37" ht="24" customHeight="1">
      <c r="A2797" s="83"/>
      <c r="B2797" s="15"/>
      <c r="C2797" s="321" t="s">
        <v>187</v>
      </c>
      <c r="D2797" s="256"/>
      <c r="E2797" s="256"/>
      <c r="F2797" s="256"/>
      <c r="G2797" s="256"/>
      <c r="H2797" s="256"/>
      <c r="I2797" s="256"/>
      <c r="J2797" s="256"/>
      <c r="K2797" s="256"/>
      <c r="L2797" s="256"/>
      <c r="M2797" s="256"/>
      <c r="N2797" s="256"/>
      <c r="O2797" s="256"/>
      <c r="P2797" s="256"/>
      <c r="Q2797" s="256"/>
      <c r="R2797" s="256"/>
      <c r="S2797" s="256"/>
      <c r="T2797" s="256"/>
      <c r="U2797" s="256"/>
      <c r="V2797" s="256"/>
      <c r="W2797" s="256"/>
      <c r="X2797" s="256"/>
      <c r="Y2797" s="256"/>
      <c r="Z2797" s="256"/>
      <c r="AA2797" s="256"/>
      <c r="AB2797" s="256"/>
      <c r="AC2797" s="256"/>
      <c r="AD2797" s="256"/>
      <c r="AH2797">
        <f>SUM(AF2796:AH2796)</f>
        <v>0</v>
      </c>
      <c r="AK2797">
        <f>SUM(AI2796:AK2796)</f>
        <v>0</v>
      </c>
    </row>
    <row r="2798" spans="1:37" ht="60" customHeight="1">
      <c r="A2798" s="83"/>
      <c r="B2798" s="15"/>
      <c r="C2798" s="322"/>
      <c r="D2798" s="323"/>
      <c r="E2798" s="323"/>
      <c r="F2798" s="323"/>
      <c r="G2798" s="323"/>
      <c r="H2798" s="323"/>
      <c r="I2798" s="323"/>
      <c r="J2798" s="323"/>
      <c r="K2798" s="323"/>
      <c r="L2798" s="323"/>
      <c r="M2798" s="323"/>
      <c r="N2798" s="323"/>
      <c r="O2798" s="323"/>
      <c r="P2798" s="323"/>
      <c r="Q2798" s="323"/>
      <c r="R2798" s="323"/>
      <c r="S2798" s="323"/>
      <c r="T2798" s="323"/>
      <c r="U2798" s="323"/>
      <c r="V2798" s="323"/>
      <c r="W2798" s="323"/>
      <c r="X2798" s="323"/>
      <c r="Y2798" s="323"/>
      <c r="Z2798" s="323"/>
      <c r="AA2798" s="323"/>
      <c r="AB2798" s="323"/>
      <c r="AC2798" s="323"/>
      <c r="AD2798" s="324"/>
      <c r="AH2798" t="e">
        <f ca="1">CAMBIAR(AH2797,0,"",1,"El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798" t="e">
        <f ca="1">CAMBIAR(AK2797,0,"",4,"Hay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799" spans="1:37" ht="15" customHeight="1">
      <c r="A2799" s="71"/>
      <c r="B2799" s="40"/>
      <c r="C2799" s="246" t="e">
        <f ca="1">AH2798</f>
        <v>#NAME?</v>
      </c>
      <c r="D2799" s="40"/>
      <c r="E2799" s="40"/>
      <c r="F2799" s="40"/>
      <c r="G2799" s="40"/>
      <c r="H2799" s="40"/>
      <c r="I2799" s="40"/>
      <c r="J2799" s="40"/>
      <c r="K2799" s="40"/>
      <c r="L2799" s="40"/>
      <c r="M2799" s="40"/>
      <c r="N2799" s="40"/>
      <c r="O2799" s="40"/>
      <c r="P2799" s="40"/>
      <c r="Q2799" s="40"/>
      <c r="R2799" s="40"/>
      <c r="S2799" s="40"/>
      <c r="T2799" s="40"/>
      <c r="U2799" s="40"/>
      <c r="V2799" s="40"/>
      <c r="W2799" s="40"/>
      <c r="X2799" s="40"/>
      <c r="Y2799" s="40"/>
      <c r="Z2799" s="40"/>
      <c r="AA2799" s="40"/>
      <c r="AB2799" s="40"/>
      <c r="AC2799" s="40"/>
      <c r="AD2799" s="40"/>
    </row>
    <row r="2800" spans="1:37" ht="15" customHeight="1">
      <c r="A2800" s="71"/>
      <c r="B2800" s="40"/>
      <c r="C2800" s="246" t="e">
        <f ca="1">AK2798</f>
        <v>#NAME?</v>
      </c>
      <c r="D2800" s="40"/>
      <c r="E2800" s="40"/>
      <c r="F2800" s="40"/>
      <c r="G2800" s="40"/>
      <c r="H2800" s="40"/>
      <c r="I2800" s="40"/>
      <c r="J2800" s="40"/>
      <c r="K2800" s="40"/>
      <c r="L2800" s="40"/>
      <c r="M2800" s="40"/>
      <c r="N2800" s="40"/>
      <c r="O2800" s="40"/>
      <c r="P2800" s="40"/>
      <c r="Q2800" s="40"/>
      <c r="R2800" s="40"/>
      <c r="S2800" s="40"/>
      <c r="T2800" s="40"/>
      <c r="U2800" s="40"/>
      <c r="V2800" s="40"/>
      <c r="W2800" s="40"/>
      <c r="X2800" s="40"/>
      <c r="Y2800" s="40"/>
      <c r="Z2800" s="40"/>
      <c r="AA2800" s="40"/>
      <c r="AB2800" s="40"/>
      <c r="AC2800" s="40"/>
      <c r="AD2800" s="40"/>
    </row>
    <row r="2801" spans="1:88" ht="15" customHeight="1">
      <c r="A2801" s="71"/>
      <c r="B2801" s="40"/>
      <c r="C2801" s="40"/>
      <c r="D2801" s="40"/>
      <c r="E2801" s="40"/>
      <c r="F2801" s="40"/>
      <c r="G2801" s="40"/>
      <c r="H2801" s="40"/>
      <c r="I2801" s="40"/>
      <c r="J2801" s="40"/>
      <c r="K2801" s="40"/>
      <c r="L2801" s="40"/>
      <c r="M2801" s="40"/>
      <c r="N2801" s="40"/>
      <c r="O2801" s="40"/>
      <c r="P2801" s="40"/>
      <c r="Q2801" s="40"/>
      <c r="R2801" s="40"/>
      <c r="S2801" s="40"/>
      <c r="T2801" s="40"/>
      <c r="U2801" s="40"/>
      <c r="V2801" s="40"/>
      <c r="W2801" s="40"/>
      <c r="X2801" s="40"/>
      <c r="Y2801" s="40"/>
      <c r="Z2801" s="40"/>
      <c r="AA2801" s="40"/>
      <c r="AB2801" s="40"/>
      <c r="AC2801" s="40"/>
      <c r="AD2801" s="40"/>
    </row>
    <row r="2802" spans="1:88" ht="15" customHeight="1">
      <c r="A2802" s="71"/>
      <c r="B2802" s="40"/>
      <c r="C2802" s="40"/>
      <c r="D2802" s="40"/>
      <c r="E2802" s="40"/>
      <c r="F2802" s="40"/>
      <c r="G2802" s="40"/>
      <c r="H2802" s="40"/>
      <c r="I2802" s="40"/>
      <c r="J2802" s="40"/>
      <c r="K2802" s="40"/>
      <c r="L2802" s="40"/>
      <c r="M2802" s="40"/>
      <c r="N2802" s="40"/>
      <c r="O2802" s="40"/>
      <c r="P2802" s="40"/>
      <c r="Q2802" s="40"/>
      <c r="R2802" s="40"/>
      <c r="S2802" s="40"/>
      <c r="T2802" s="40"/>
      <c r="U2802" s="40"/>
      <c r="V2802" s="40"/>
      <c r="W2802" s="40"/>
      <c r="X2802" s="40"/>
      <c r="Y2802" s="40"/>
      <c r="Z2802" s="40"/>
      <c r="AA2802" s="40"/>
      <c r="AB2802" s="40"/>
      <c r="AC2802" s="40"/>
      <c r="AD2802" s="40"/>
    </row>
    <row r="2803" spans="1:88" ht="15" customHeight="1">
      <c r="A2803" s="71"/>
      <c r="B2803" s="40"/>
      <c r="C2803" s="40"/>
      <c r="D2803" s="40"/>
      <c r="E2803" s="40"/>
      <c r="F2803" s="40"/>
      <c r="G2803" s="40"/>
      <c r="H2803" s="40"/>
      <c r="I2803" s="40"/>
      <c r="J2803" s="40"/>
      <c r="K2803" s="40"/>
      <c r="L2803" s="40"/>
      <c r="M2803" s="40"/>
      <c r="N2803" s="40"/>
      <c r="O2803" s="40"/>
      <c r="P2803" s="40"/>
      <c r="Q2803" s="40"/>
      <c r="R2803" s="40"/>
      <c r="S2803" s="40"/>
      <c r="T2803" s="40"/>
      <c r="U2803" s="40"/>
      <c r="V2803" s="40"/>
      <c r="W2803" s="40"/>
      <c r="X2803" s="40"/>
      <c r="Y2803" s="40"/>
      <c r="Z2803" s="40"/>
      <c r="AA2803" s="40"/>
      <c r="AB2803" s="40"/>
      <c r="AC2803" s="40"/>
      <c r="AD2803" s="40"/>
    </row>
    <row r="2804" spans="1:88" ht="15" customHeight="1">
      <c r="A2804" s="71"/>
      <c r="B2804" s="40"/>
      <c r="C2804" s="40"/>
      <c r="D2804" s="40"/>
      <c r="E2804" s="40"/>
      <c r="F2804" s="40"/>
      <c r="G2804" s="40"/>
      <c r="H2804" s="40"/>
      <c r="I2804" s="40"/>
      <c r="J2804" s="40"/>
      <c r="K2804" s="40"/>
      <c r="L2804" s="40"/>
      <c r="M2804" s="40"/>
      <c r="N2804" s="40"/>
      <c r="O2804" s="40"/>
      <c r="P2804" s="40"/>
      <c r="Q2804" s="40"/>
      <c r="R2804" s="40"/>
      <c r="S2804" s="40"/>
      <c r="T2804" s="40"/>
      <c r="U2804" s="40"/>
      <c r="V2804" s="40"/>
      <c r="W2804" s="40"/>
      <c r="X2804" s="40"/>
      <c r="Y2804" s="40"/>
      <c r="Z2804" s="40"/>
      <c r="AA2804" s="40"/>
      <c r="AB2804" s="40"/>
      <c r="AC2804" s="40"/>
      <c r="AD2804" s="40"/>
    </row>
    <row r="2805" spans="1:88" ht="24" customHeight="1">
      <c r="A2805" s="101" t="s">
        <v>969</v>
      </c>
      <c r="B2805" s="326" t="s">
        <v>970</v>
      </c>
      <c r="C2805" s="256"/>
      <c r="D2805" s="256"/>
      <c r="E2805" s="256"/>
      <c r="F2805" s="256"/>
      <c r="G2805" s="256"/>
      <c r="H2805" s="256"/>
      <c r="I2805" s="256"/>
      <c r="J2805" s="256"/>
      <c r="K2805" s="256"/>
      <c r="L2805" s="256"/>
      <c r="M2805" s="256"/>
      <c r="N2805" s="256"/>
      <c r="O2805" s="256"/>
      <c r="P2805" s="256"/>
      <c r="Q2805" s="256"/>
      <c r="R2805" s="256"/>
      <c r="S2805" s="256"/>
      <c r="T2805" s="256"/>
      <c r="U2805" s="256"/>
      <c r="V2805" s="256"/>
      <c r="W2805" s="256"/>
      <c r="X2805" s="256"/>
      <c r="Y2805" s="256"/>
      <c r="Z2805" s="256"/>
      <c r="AA2805" s="256"/>
      <c r="AB2805" s="256"/>
      <c r="AC2805" s="256"/>
      <c r="AD2805" s="256"/>
    </row>
    <row r="2806" spans="1:88" ht="15" customHeight="1">
      <c r="A2806" s="71"/>
      <c r="B2806" s="40"/>
      <c r="C2806" s="40"/>
      <c r="D2806" s="40"/>
      <c r="E2806" s="40"/>
      <c r="F2806" s="40"/>
      <c r="G2806" s="40"/>
      <c r="H2806" s="40"/>
      <c r="I2806" s="40"/>
      <c r="J2806" s="40"/>
      <c r="K2806" s="40"/>
      <c r="L2806" s="40"/>
      <c r="M2806" s="40"/>
      <c r="N2806" s="40"/>
      <c r="O2806" s="40"/>
      <c r="P2806" s="40"/>
      <c r="Q2806" s="40"/>
      <c r="R2806" s="40"/>
      <c r="S2806" s="40"/>
      <c r="T2806" s="40"/>
      <c r="U2806" s="40"/>
      <c r="V2806" s="40"/>
      <c r="W2806" s="40"/>
      <c r="X2806" s="40"/>
      <c r="Y2806" s="40"/>
      <c r="Z2806" s="40"/>
      <c r="AA2806" s="40"/>
      <c r="AB2806" s="40"/>
      <c r="AC2806" s="40"/>
      <c r="AD2806" s="40"/>
    </row>
    <row r="2807" spans="1:88" ht="24" customHeight="1">
      <c r="A2807" s="83"/>
      <c r="B2807" s="15"/>
      <c r="C2807" s="265" t="s">
        <v>185</v>
      </c>
      <c r="D2807" s="278"/>
      <c r="E2807" s="278"/>
      <c r="F2807" s="278"/>
      <c r="G2807" s="278"/>
      <c r="H2807" s="278"/>
      <c r="I2807" s="278"/>
      <c r="J2807" s="278"/>
      <c r="K2807" s="278"/>
      <c r="L2807" s="279"/>
      <c r="M2807" s="265" t="s">
        <v>971</v>
      </c>
      <c r="N2807" s="266"/>
      <c r="O2807" s="266"/>
      <c r="P2807" s="266"/>
      <c r="Q2807" s="266"/>
      <c r="R2807" s="266"/>
      <c r="S2807" s="266"/>
      <c r="T2807" s="266"/>
      <c r="U2807" s="266"/>
      <c r="V2807" s="266"/>
      <c r="W2807" s="266"/>
      <c r="X2807" s="266"/>
      <c r="Y2807" s="266"/>
      <c r="Z2807" s="266"/>
      <c r="AA2807" s="266"/>
      <c r="AB2807" s="266"/>
      <c r="AC2807" s="266"/>
      <c r="AD2807" s="267"/>
    </row>
    <row r="2808" spans="1:88" ht="24" customHeight="1">
      <c r="A2808" s="83"/>
      <c r="B2808" s="15"/>
      <c r="C2808" s="280"/>
      <c r="D2808" s="256"/>
      <c r="E2808" s="256"/>
      <c r="F2808" s="256"/>
      <c r="G2808" s="256"/>
      <c r="H2808" s="256"/>
      <c r="I2808" s="256"/>
      <c r="J2808" s="256"/>
      <c r="K2808" s="256"/>
      <c r="L2808" s="281"/>
      <c r="M2808" s="265" t="s">
        <v>201</v>
      </c>
      <c r="N2808" s="279"/>
      <c r="O2808" s="331" t="s">
        <v>202</v>
      </c>
      <c r="P2808" s="279"/>
      <c r="Q2808" s="331" t="s">
        <v>203</v>
      </c>
      <c r="R2808" s="279"/>
      <c r="S2808" s="268" t="s">
        <v>972</v>
      </c>
      <c r="T2808" s="266"/>
      <c r="U2808" s="266"/>
      <c r="V2808" s="267"/>
      <c r="W2808" s="268" t="s">
        <v>973</v>
      </c>
      <c r="X2808" s="266"/>
      <c r="Y2808" s="266"/>
      <c r="Z2808" s="267"/>
      <c r="AA2808" s="268" t="s">
        <v>262</v>
      </c>
      <c r="AB2808" s="266"/>
      <c r="AC2808" s="266"/>
      <c r="AD2808" s="267"/>
    </row>
    <row r="2809" spans="1:88" ht="48" customHeight="1">
      <c r="A2809" s="83"/>
      <c r="B2809" s="15"/>
      <c r="C2809" s="282"/>
      <c r="D2809" s="272"/>
      <c r="E2809" s="272"/>
      <c r="F2809" s="272"/>
      <c r="G2809" s="272"/>
      <c r="H2809" s="272"/>
      <c r="I2809" s="272"/>
      <c r="J2809" s="272"/>
      <c r="K2809" s="272"/>
      <c r="L2809" s="283"/>
      <c r="M2809" s="282"/>
      <c r="N2809" s="283"/>
      <c r="O2809" s="282"/>
      <c r="P2809" s="283"/>
      <c r="Q2809" s="282"/>
      <c r="R2809" s="283"/>
      <c r="S2809" s="325" t="s">
        <v>234</v>
      </c>
      <c r="T2809" s="267"/>
      <c r="U2809" s="221" t="s">
        <v>202</v>
      </c>
      <c r="V2809" s="221" t="s">
        <v>203</v>
      </c>
      <c r="W2809" s="325" t="s">
        <v>234</v>
      </c>
      <c r="X2809" s="267"/>
      <c r="Y2809" s="221" t="s">
        <v>202</v>
      </c>
      <c r="Z2809" s="221" t="s">
        <v>203</v>
      </c>
      <c r="AA2809" s="325" t="s">
        <v>234</v>
      </c>
      <c r="AB2809" s="267"/>
      <c r="AC2809" s="221" t="s">
        <v>202</v>
      </c>
      <c r="AD2809" s="221" t="s">
        <v>203</v>
      </c>
      <c r="AF2809" t="s">
        <v>204</v>
      </c>
      <c r="AG2809" t="s">
        <v>205</v>
      </c>
      <c r="AH2809" t="s">
        <v>206</v>
      </c>
      <c r="AI2809" t="s">
        <v>207</v>
      </c>
      <c r="AJ2809" t="s">
        <v>208</v>
      </c>
      <c r="AK2809" t="s">
        <v>209</v>
      </c>
      <c r="AL2809" t="s">
        <v>210</v>
      </c>
      <c r="AP2809" t="s">
        <v>204</v>
      </c>
      <c r="AQ2809" t="s">
        <v>205</v>
      </c>
      <c r="AR2809" t="s">
        <v>206</v>
      </c>
      <c r="AS2809" t="s">
        <v>207</v>
      </c>
      <c r="AT2809" t="s">
        <v>208</v>
      </c>
      <c r="AU2809" t="s">
        <v>209</v>
      </c>
      <c r="AV2809" t="s">
        <v>210</v>
      </c>
      <c r="AZ2809" t="s">
        <v>204</v>
      </c>
      <c r="BA2809" t="s">
        <v>205</v>
      </c>
      <c r="BB2809" t="s">
        <v>206</v>
      </c>
      <c r="BC2809" t="s">
        <v>207</v>
      </c>
      <c r="BD2809" t="s">
        <v>208</v>
      </c>
      <c r="BE2809" t="s">
        <v>209</v>
      </c>
      <c r="BF2809" t="s">
        <v>210</v>
      </c>
      <c r="BJ2809" t="s">
        <v>204</v>
      </c>
      <c r="BK2809" t="s">
        <v>205</v>
      </c>
      <c r="BL2809" t="s">
        <v>206</v>
      </c>
      <c r="BM2809" t="s">
        <v>207</v>
      </c>
      <c r="BN2809" t="s">
        <v>208</v>
      </c>
      <c r="BO2809" t="s">
        <v>209</v>
      </c>
      <c r="BP2809" t="s">
        <v>210</v>
      </c>
      <c r="BT2809" t="s">
        <v>204</v>
      </c>
      <c r="BU2809" t="s">
        <v>205</v>
      </c>
      <c r="BV2809" t="s">
        <v>206</v>
      </c>
      <c r="BW2809" t="s">
        <v>207</v>
      </c>
      <c r="BX2809" t="s">
        <v>208</v>
      </c>
      <c r="BY2809" t="s">
        <v>209</v>
      </c>
      <c r="BZ2809" t="s">
        <v>210</v>
      </c>
      <c r="CD2809" t="s">
        <v>204</v>
      </c>
      <c r="CE2809" t="s">
        <v>205</v>
      </c>
      <c r="CF2809" t="s">
        <v>206</v>
      </c>
      <c r="CG2809" t="s">
        <v>207</v>
      </c>
      <c r="CH2809" t="s">
        <v>208</v>
      </c>
      <c r="CI2809" t="s">
        <v>209</v>
      </c>
      <c r="CJ2809" t="s">
        <v>210</v>
      </c>
    </row>
    <row r="2810" spans="1:88" ht="15" customHeight="1">
      <c r="A2810" s="83"/>
      <c r="B2810" s="15"/>
      <c r="C2810" s="79" t="s">
        <v>131</v>
      </c>
      <c r="D2810" s="320"/>
      <c r="E2810" s="266"/>
      <c r="F2810" s="266"/>
      <c r="G2810" s="266"/>
      <c r="H2810" s="266"/>
      <c r="I2810" s="266"/>
      <c r="J2810" s="266"/>
      <c r="K2810" s="266"/>
      <c r="L2810" s="267"/>
      <c r="M2810" s="268"/>
      <c r="N2810" s="267"/>
      <c r="O2810" s="268"/>
      <c r="P2810" s="267"/>
      <c r="Q2810" s="268"/>
      <c r="R2810" s="267"/>
      <c r="S2810" s="268"/>
      <c r="T2810" s="267"/>
      <c r="U2810" s="220"/>
      <c r="V2810" s="220"/>
      <c r="W2810" s="268"/>
      <c r="X2810" s="267"/>
      <c r="Y2810" s="220"/>
      <c r="Z2810" s="220"/>
      <c r="AA2810" s="268"/>
      <c r="AB2810" s="267"/>
      <c r="AC2810" s="220"/>
      <c r="AD2810" s="220"/>
      <c r="AF2810">
        <f>IF(AND(S2810=0,OR(SUM(U2810:V2810)&gt;0,COUNTIF(S2810:V2810,"NS")&gt;0)),1,0)</f>
        <v>0</v>
      </c>
      <c r="AG2810">
        <f>IF(OR(AND(S2810="NS",SUM(U2810:V2810)&gt;0),AND(S2810="NS",COUNTIF(S2810:V2810,"NS")&lt;2)),1,0)</f>
        <v>0</v>
      </c>
      <c r="AH2810">
        <f>IF(AND(S2810="NA",OR(SUM(U2810:V2810)&gt;0,COUNTIF(S2810:V2810,"NS")&gt;0,COUNTIF(S2810:V2810,"NA")&gt;1)),1,0)</f>
        <v>0</v>
      </c>
      <c r="AI2810">
        <f>IF(AND(COUNTBLANK(S2810)+COUNTBLANK(U2810)+COUNTBLANK(V2810)&gt;0,COUNTBLANK(S2810)+COUNTBLANK(U2810)+COUNTBLANK(V2810)&lt;3,S2810&lt;&gt;"NA"),1,0)</f>
        <v>0</v>
      </c>
      <c r="AJ2810">
        <f>IF(AND(IF(OR(SUM(U2810:V2810)=S2810,S2810="",AND(S2810&gt;0,COUNTIF(S2810:V2810,"NS")=2)),0,1)=1,S2810&lt;&gt;"NS",S2810&lt;&gt;"NA"),1,0)</f>
        <v>0</v>
      </c>
      <c r="AK2810">
        <f>IF(COUNTIF(S2810:V2810,"=*")&lt;&gt;SUM(COUNTIF(S2810:V2810,"NS"),COUNTIF(S2810:V2810,"NA")),1,0)</f>
        <v>0</v>
      </c>
      <c r="AL2810">
        <f>IF(SUM(AF2810:AK2810)&gt;0,1,0)</f>
        <v>0</v>
      </c>
      <c r="AP2810">
        <f>IF(AND(W2810=0,OR(SUM(Y2810:Z2810)&gt;0,COUNTIF(W2810:Z2810,"NS")&gt;0)),1,0)</f>
        <v>0</v>
      </c>
      <c r="AQ2810">
        <f>IF(OR(AND(W2810="NS",SUM(Y2810:Z2810)&gt;0),AND(W2810="NS",COUNTIF(W2810:Z2810,"NS")&lt;2)),1,0)</f>
        <v>0</v>
      </c>
      <c r="AR2810">
        <f>IF(AND(W2810="NA",OR(SUM(Y2810:Z2810)&gt;0,COUNTIF(W2810:Z2810,"NS")&gt;0,COUNTIF(W2810:Z2810,"NA")&gt;1)),1,0)</f>
        <v>0</v>
      </c>
      <c r="AS2810">
        <f>IF(AND(COUNTBLANK(W2810)+COUNTBLANK(Y2810)+COUNTBLANK(Z2810)&gt;0,COUNTBLANK(W2810)+COUNTBLANK(Y2810)+COUNTBLANK(Z2810)&lt;3,W2810&lt;&gt;"NA"),1,0)</f>
        <v>0</v>
      </c>
      <c r="AT2810">
        <f>IF(AND(IF(OR(SUM(Y2810:Z2810)=W2810,W2810="",AND(W2810&gt;0,COUNTIF(W2810:Z2810,"NS")=2)),0,1)=1,W2810&lt;&gt;"NS",W2810&lt;&gt;"NA"),1,0)</f>
        <v>0</v>
      </c>
      <c r="AU2810">
        <f>IF(COUNTIF(W2810:Z2810,"=*")&lt;&gt;SUM(COUNTIF(W2810:Z2810,"NS"),COUNTIF(W2810:Z2810,"NA")),1,0)</f>
        <v>0</v>
      </c>
      <c r="AV2810">
        <f>IF(SUM(AP2810:AU2810)&gt;0,1,0)</f>
        <v>0</v>
      </c>
      <c r="AZ2810">
        <f>IF(AND(AA2810=0,OR(SUM(AC2810:AD2810)&gt;0,COUNTIF(AA2810:AD2810,"NS")&gt;0)),1,0)</f>
        <v>0</v>
      </c>
      <c r="BA2810">
        <f>IF(OR(AND(AA2810="NS",SUM(AC2810:AD2810)&gt;0),AND(AA2810="NS",COUNTIF(AA2810:AD2810,"NS")&lt;2)),1,0)</f>
        <v>0</v>
      </c>
      <c r="BB2810">
        <f>IF(AND(AA2810="NA",OR(SUM(AC2810:AD2810)&gt;0,COUNTIF(AA2810:AD2810,"NS")&gt;0,COUNTIF(AA2810:AD2810,"NA")&gt;1)),1,0)</f>
        <v>0</v>
      </c>
      <c r="BC2810">
        <f>IF(AND(COUNTBLANK(AA2810)+COUNTBLANK(AC2810)+COUNTBLANK(AD2810)&gt;0,COUNTBLANK(AA2810)+COUNTBLANK(AC2810)+COUNTBLANK(AD2810)&lt;3,AA2810&lt;&gt;"NA"),1,0)</f>
        <v>0</v>
      </c>
      <c r="BD2810">
        <f>IF(AND(IF(OR(SUM(AC2810:AD2810)=AA2810,AA2810="",AND(AA2810&gt;0,COUNTIF(AA2810:AD2810,"NS")=2)),0,1)=1,AA2810&lt;&gt;"NS",AA2810&lt;&gt;"NA"),1,0)</f>
        <v>0</v>
      </c>
      <c r="BE2810">
        <f>IF(COUNTIF(AA2810:AD2810,"=*")&lt;&gt;SUM(COUNTIF(AA2810:AD2810,"NS"),COUNTIF(AA2810:AD2810,"NA")),1,0)</f>
        <v>0</v>
      </c>
      <c r="BF2810">
        <f>IF(SUM(AZ2810:BE2810)&gt;0,1,0)</f>
        <v>0</v>
      </c>
      <c r="BJ2810">
        <f>IF(AND(O2810=0,OR(SUM(U2810,Y2810,AC2810)&gt;0,COUNTIF(O2810,"NS")+COUNTIF(U2810,"NS")+COUNTIF(Y2810,"NS")+COUNTIF(AC2810,"NS")&gt;0)),1,0)</f>
        <v>0</v>
      </c>
      <c r="BK2810">
        <f>IF(OR(AND(O2810="NS",SUM(U2810,Y2810,AC2810)&gt;0),AND(O2810="NS",COUNTIF(O2810,"NS")+COUNTIF(U2810,"NS")+COUNTIF(Y2810,"NS")+COUNTIF(AC2810,"NS")&lt;2)),1,0)</f>
        <v>0</v>
      </c>
      <c r="BL2810">
        <f>IF(AND(O2810="NA",OR(SUM(U2810,Y2810,AC2810)&gt;0,COUNTIF(O2810,"NS")+COUNTIF(U2810,"NS")+COUNTIF(Y2810,"NS")+COUNTIF(AC2810,"NS")&gt;0,COUNTIF(O2810,"NA")+COUNTIF(U2810,"NA")+COUNTIF(Y2810,"NA")+COUNTIF(AC2810,"NA")&gt;1)),1,0)</f>
        <v>0</v>
      </c>
      <c r="BM2810">
        <f>IF(AND(COUNTBLANK(O2810)+COUNTBLANK(U2810)+COUNTBLANK(Y2810)+COUNTBLANK(AC2810)&gt;0,COUNTBLANK(O2810)+COUNTBLANK(U2810)+COUNTBLANK(Y2810)+COUNTBLANK(AC2810)&lt;4,O2810&lt;&gt;"NA"),1,0)</f>
        <v>0</v>
      </c>
      <c r="BN2810">
        <f>IF(AND(IF(OR(SUM(U2810,Y2810,AC2810)=O2810,O2810="",AND(O2810&gt;0,COUNTIF(O2810,"NS")+COUNTIF(U2810,"NS")+COUNTIF(Y2810,"NS")+COUNTIF(AC2810,"NS")=3)),0,1)=1,O2810&lt;&gt;"NS",O2810&lt;&gt;"NA"),1,0)</f>
        <v>0</v>
      </c>
      <c r="BO2810">
        <f>IF(COUNTIF(O2810,"=*")+COUNTIF(U2810,"=*")+COUNTIF(Y2810,"=*")+COUNTIF(AC2810,"=*")&lt;&gt;SUM(COUNTIF(O2810,"NS")+COUNTIF(U2810,"NS")+COUNTIF(Y2810,"NS")+COUNTIF(AC2810,"NS"),COUNTIF(O2810,"NA")+COUNTIF(U2810,"NA")+COUNTIF(Y2810,"NA")+COUNTIF(AC2810,"NA")),1,0)</f>
        <v>0</v>
      </c>
      <c r="BP2810">
        <f>IF(SUM(BJ2810:BO2810)&gt;0,1,0)</f>
        <v>0</v>
      </c>
      <c r="BT2810">
        <f>IF(AND(Q2810=0,OR(SUM(V2810,Z2810,AD2810)&gt;0,COUNTIF(Q2810,"NS")+COUNTIF(V2810,"NS")+COUNTIF(Z2810,"NS")+COUNTIF(AD2810,"NS")&gt;0)),1,0)</f>
        <v>0</v>
      </c>
      <c r="BU2810">
        <f>IF(OR(AND(Q2810="NS",SUM(V2810,Z2810,AD2810)&gt;0),AND(Q2810="NS",COUNTIF(Q2810,"NS")+COUNTIF(V2810,"NS")+COUNTIF(Z2810,"NS")+COUNTIF(AD2810,"NS")&lt;2)),1,0)</f>
        <v>0</v>
      </c>
      <c r="BV2810">
        <f>IF(AND(Q2810="NA",OR(SUM(V2810,Z2810,AD2810)&gt;0,COUNTIF(Q2810,"NS")+COUNTIF(V2810,"NS")+COUNTIF(Z2810,"NS")+COUNTIF(AD2810,"NS")&gt;0,COUNTIF(Q2810,"NA")+COUNTIF(V2810,"NA")+COUNTIF(Z2810,"NA")+COUNTIF(AD2810,"NA")&gt;1)),1,0)</f>
        <v>0</v>
      </c>
      <c r="BW2810">
        <f>IF(AND(COUNTBLANK(Q2810)+COUNTBLANK(V2810)+COUNTBLANK(Z2810)+COUNTBLANK(AD2810)&gt;0,COUNTBLANK(Q2810)+COUNTBLANK(V2810)+COUNTBLANK(Z2810)+COUNTBLANK(AD2810)&lt;4,Q2810&lt;&gt;"NA"),1,0)</f>
        <v>0</v>
      </c>
      <c r="BX2810">
        <f>IF(AND(IF(OR(SUM(V2810,Z2810,AD2810)=Q2810,Q2810="",AND(Q2810&gt;0,COUNTIF(Q2810,"NS")+COUNTIF(V2810,"NS")+COUNTIF(Z2810,"NS")+COUNTIF(AD2810,"NS")=3)),0,1)=1,Q2810&lt;&gt;"NS",Q2810&lt;&gt;"NA"),1,0)</f>
        <v>0</v>
      </c>
      <c r="BY2810">
        <f>IF(COUNTIF(Q2810,"=*")+COUNTIF(V2810,"=*")+COUNTIF(Z2810,"=*")+COUNTIF(AD2810,"=*")&lt;&gt;SUM(COUNTIF(Q2810,"NS")+COUNTIF(V2810,"NS")+COUNTIF(Z2810,"NS")+COUNTIF(AD2810,"NS"),COUNTIF(Q2810,"NA")+COUNTIF(V2810,"NA")+COUNTIF(Z2810,"NA")+COUNTIF(AD2810,"NA")),1,0)</f>
        <v>0</v>
      </c>
      <c r="BZ2810">
        <f>IF(SUM(BT2810:BY2810)&gt;0,1,0)</f>
        <v>0</v>
      </c>
      <c r="CD2810">
        <f>IF(AND(M2810=0,OR(SUM(S2810,W2810,AA2810)&gt;0,COUNTIF(M2810,"NS")+COUNTIF(S2810,"NS")+COUNTIF(W2810,"NS")+COUNTIF(AA2810,"NS")&gt;0)),1,0)</f>
        <v>0</v>
      </c>
      <c r="CE2810">
        <f>IF(OR(AND(M2810="NS",SUM(S2810,W2810,AA2810)&gt;0),AND(M2810="NS",COUNTIF(M2810,"NS")+COUNTIF(S2810,"NS")+COUNTIF(W2810,"NS")+COUNTIF(AA2810,"NS")&lt;2)),1,0)</f>
        <v>0</v>
      </c>
      <c r="CF2810">
        <f>IF(AND(M2810="NA",OR(SUM(S2810,W2810,AA2810)&gt;0,COUNTIF(M2810,"NS")+COUNTIF(S2810,"NS")+COUNTIF(W2810,"NS")+COUNTIF(AA2810,"NS")&gt;0,COUNTIF(M2810,"NA")+COUNTIF(S2810,"NA")+COUNTIF(W2810,"NA")+COUNTIF(AA2810,"NA")&gt;1)),1,0)</f>
        <v>0</v>
      </c>
      <c r="CG2810">
        <f>IF(AND(COUNTBLANK(M2810)+COUNTBLANK(S2810)+COUNTBLANK(W2810)+COUNTBLANK(AA2810)&gt;0,COUNTBLANK(M2810)+COUNTBLANK(S2810)+COUNTBLANK(W2810)+COUNTBLANK(AA2810)&lt;4,M2810&lt;&gt;"NA"),1,0)</f>
        <v>0</v>
      </c>
      <c r="CH2810">
        <f>IF(AND(IF(OR(SUM(S2810,W2810,AA2810)=M2810,M2810="",AND(M2810&gt;0,COUNTIF(M2810,"NS")+COUNTIF(S2810,"NS")+COUNTIF(W2810,"NS")+COUNTIF(AA2810,"NS")=3)),0,1)=1,M2810&lt;&gt;"NS",M2810&lt;&gt;"NA"),1,0)</f>
        <v>0</v>
      </c>
      <c r="CI2810">
        <f>IF(COUNTIF(M2810,"=*")+COUNTIF(S2810,"=*")+COUNTIF(W2810,"=*")+COUNTIF(AA2810,"=*")&lt;&gt;SUM(COUNTIF(M2810,"NS")+COUNTIF(S2810,"NS")+COUNTIF(W2810,"NS")+COUNTIF(AA2810,"NS"),COUNTIF(M2810,"NA")+COUNTIF(S2810,"NA")+COUNTIF(W2810,"NA")+COUNTIF(AA2810,"NA")),1,0)</f>
        <v>0</v>
      </c>
      <c r="CJ2810">
        <f>IF(SUM(CD2810:CI2810)&gt;0,1,0)</f>
        <v>0</v>
      </c>
    </row>
    <row r="2811" spans="1:88" ht="15" customHeight="1">
      <c r="A2811" s="83"/>
      <c r="B2811" s="15"/>
      <c r="C2811" s="80" t="s">
        <v>132</v>
      </c>
      <c r="D2811" s="320"/>
      <c r="E2811" s="266"/>
      <c r="F2811" s="266"/>
      <c r="G2811" s="266"/>
      <c r="H2811" s="266"/>
      <c r="I2811" s="266"/>
      <c r="J2811" s="266"/>
      <c r="K2811" s="266"/>
      <c r="L2811" s="267"/>
      <c r="M2811" s="268"/>
      <c r="N2811" s="267"/>
      <c r="O2811" s="268"/>
      <c r="P2811" s="267"/>
      <c r="Q2811" s="268"/>
      <c r="R2811" s="267"/>
      <c r="S2811" s="268"/>
      <c r="T2811" s="267"/>
      <c r="U2811" s="220"/>
      <c r="V2811" s="220"/>
      <c r="W2811" s="268"/>
      <c r="X2811" s="267"/>
      <c r="Y2811" s="220"/>
      <c r="Z2811" s="220"/>
      <c r="AA2811" s="268"/>
      <c r="AB2811" s="267"/>
      <c r="AC2811" s="220"/>
      <c r="AD2811" s="220"/>
    </row>
    <row r="2812" spans="1:88" ht="15" customHeight="1">
      <c r="A2812" s="83"/>
      <c r="B2812" s="15"/>
      <c r="C2812" s="80" t="s">
        <v>133</v>
      </c>
      <c r="D2812" s="320"/>
      <c r="E2812" s="266"/>
      <c r="F2812" s="266"/>
      <c r="G2812" s="266"/>
      <c r="H2812" s="266"/>
      <c r="I2812" s="266"/>
      <c r="J2812" s="266"/>
      <c r="K2812" s="266"/>
      <c r="L2812" s="267"/>
      <c r="M2812" s="268"/>
      <c r="N2812" s="267"/>
      <c r="O2812" s="268"/>
      <c r="P2812" s="267"/>
      <c r="Q2812" s="268"/>
      <c r="R2812" s="267"/>
      <c r="S2812" s="268"/>
      <c r="T2812" s="267"/>
      <c r="U2812" s="220"/>
      <c r="V2812" s="220"/>
      <c r="W2812" s="268"/>
      <c r="X2812" s="267"/>
      <c r="Y2812" s="220"/>
      <c r="Z2812" s="220"/>
      <c r="AA2812" s="268"/>
      <c r="AB2812" s="267"/>
      <c r="AC2812" s="220"/>
      <c r="AD2812" s="220"/>
    </row>
    <row r="2813" spans="1:88" ht="15" customHeight="1">
      <c r="A2813" s="83"/>
      <c r="B2813" s="15"/>
      <c r="C2813" s="80" t="s">
        <v>134</v>
      </c>
      <c r="D2813" s="320"/>
      <c r="E2813" s="266"/>
      <c r="F2813" s="266"/>
      <c r="G2813" s="266"/>
      <c r="H2813" s="266"/>
      <c r="I2813" s="266"/>
      <c r="J2813" s="266"/>
      <c r="K2813" s="266"/>
      <c r="L2813" s="267"/>
      <c r="M2813" s="268"/>
      <c r="N2813" s="267"/>
      <c r="O2813" s="268"/>
      <c r="P2813" s="267"/>
      <c r="Q2813" s="268"/>
      <c r="R2813" s="267"/>
      <c r="S2813" s="268"/>
      <c r="T2813" s="267"/>
      <c r="U2813" s="220"/>
      <c r="V2813" s="220"/>
      <c r="W2813" s="268"/>
      <c r="X2813" s="267"/>
      <c r="Y2813" s="220"/>
      <c r="Z2813" s="220"/>
      <c r="AA2813" s="268"/>
      <c r="AB2813" s="267"/>
      <c r="AC2813" s="220"/>
      <c r="AD2813" s="220"/>
    </row>
    <row r="2814" spans="1:88" ht="15" customHeight="1">
      <c r="A2814" s="71"/>
      <c r="B2814" s="40"/>
      <c r="C2814" s="80" t="s">
        <v>135</v>
      </c>
      <c r="D2814" s="320"/>
      <c r="E2814" s="266"/>
      <c r="F2814" s="266"/>
      <c r="G2814" s="266"/>
      <c r="H2814" s="266"/>
      <c r="I2814" s="266"/>
      <c r="J2814" s="266"/>
      <c r="K2814" s="266"/>
      <c r="L2814" s="267"/>
      <c r="M2814" s="268"/>
      <c r="N2814" s="267"/>
      <c r="O2814" s="268"/>
      <c r="P2814" s="267"/>
      <c r="Q2814" s="268"/>
      <c r="R2814" s="267"/>
      <c r="S2814" s="268"/>
      <c r="T2814" s="267"/>
      <c r="U2814" s="220"/>
      <c r="V2814" s="220"/>
      <c r="W2814" s="268"/>
      <c r="X2814" s="267"/>
      <c r="Y2814" s="220"/>
      <c r="Z2814" s="220"/>
      <c r="AA2814" s="268"/>
      <c r="AB2814" s="267"/>
      <c r="AC2814" s="220"/>
      <c r="AD2814" s="220"/>
    </row>
    <row r="2815" spans="1:88" ht="15" customHeight="1">
      <c r="A2815" s="71"/>
      <c r="B2815" s="40"/>
      <c r="C2815" s="80" t="s">
        <v>136</v>
      </c>
      <c r="D2815" s="320"/>
      <c r="E2815" s="266"/>
      <c r="F2815" s="266"/>
      <c r="G2815" s="266"/>
      <c r="H2815" s="266"/>
      <c r="I2815" s="266"/>
      <c r="J2815" s="266"/>
      <c r="K2815" s="266"/>
      <c r="L2815" s="267"/>
      <c r="M2815" s="268"/>
      <c r="N2815" s="267"/>
      <c r="O2815" s="268"/>
      <c r="P2815" s="267"/>
      <c r="Q2815" s="268"/>
      <c r="R2815" s="267"/>
      <c r="S2815" s="268"/>
      <c r="T2815" s="267"/>
      <c r="U2815" s="220"/>
      <c r="V2815" s="220"/>
      <c r="W2815" s="268"/>
      <c r="X2815" s="267"/>
      <c r="Y2815" s="220"/>
      <c r="Z2815" s="220"/>
      <c r="AA2815" s="268"/>
      <c r="AB2815" s="267"/>
      <c r="AC2815" s="220"/>
      <c r="AD2815" s="220"/>
    </row>
    <row r="2816" spans="1:88" ht="15" customHeight="1">
      <c r="A2816" s="71"/>
      <c r="B2816" s="40"/>
      <c r="C2816" s="80" t="s">
        <v>137</v>
      </c>
      <c r="D2816" s="320"/>
      <c r="E2816" s="266"/>
      <c r="F2816" s="266"/>
      <c r="G2816" s="266"/>
      <c r="H2816" s="266"/>
      <c r="I2816" s="266"/>
      <c r="J2816" s="266"/>
      <c r="K2816" s="266"/>
      <c r="L2816" s="267"/>
      <c r="M2816" s="268"/>
      <c r="N2816" s="267"/>
      <c r="O2816" s="268"/>
      <c r="P2816" s="267"/>
      <c r="Q2816" s="268"/>
      <c r="R2816" s="267"/>
      <c r="S2816" s="268"/>
      <c r="T2816" s="267"/>
      <c r="U2816" s="220"/>
      <c r="V2816" s="220"/>
      <c r="W2816" s="268"/>
      <c r="X2816" s="267"/>
      <c r="Y2816" s="220"/>
      <c r="Z2816" s="220"/>
      <c r="AA2816" s="268"/>
      <c r="AB2816" s="267"/>
      <c r="AC2816" s="220"/>
      <c r="AD2816" s="220"/>
    </row>
    <row r="2817" spans="1:30" ht="15" customHeight="1">
      <c r="A2817" s="71"/>
      <c r="B2817" s="40"/>
      <c r="C2817" s="80" t="s">
        <v>138</v>
      </c>
      <c r="D2817" s="320"/>
      <c r="E2817" s="266"/>
      <c r="F2817" s="266"/>
      <c r="G2817" s="266"/>
      <c r="H2817" s="266"/>
      <c r="I2817" s="266"/>
      <c r="J2817" s="266"/>
      <c r="K2817" s="266"/>
      <c r="L2817" s="267"/>
      <c r="M2817" s="268"/>
      <c r="N2817" s="267"/>
      <c r="O2817" s="268"/>
      <c r="P2817" s="267"/>
      <c r="Q2817" s="268"/>
      <c r="R2817" s="267"/>
      <c r="S2817" s="268"/>
      <c r="T2817" s="267"/>
      <c r="U2817" s="220"/>
      <c r="V2817" s="220"/>
      <c r="W2817" s="268"/>
      <c r="X2817" s="267"/>
      <c r="Y2817" s="220"/>
      <c r="Z2817" s="220"/>
      <c r="AA2817" s="268"/>
      <c r="AB2817" s="267"/>
      <c r="AC2817" s="220"/>
      <c r="AD2817" s="220"/>
    </row>
    <row r="2818" spans="1:30" ht="15" customHeight="1">
      <c r="A2818" s="71"/>
      <c r="B2818" s="40"/>
      <c r="C2818" s="80" t="s">
        <v>139</v>
      </c>
      <c r="D2818" s="320"/>
      <c r="E2818" s="266"/>
      <c r="F2818" s="266"/>
      <c r="G2818" s="266"/>
      <c r="H2818" s="266"/>
      <c r="I2818" s="266"/>
      <c r="J2818" s="266"/>
      <c r="K2818" s="266"/>
      <c r="L2818" s="267"/>
      <c r="M2818" s="268"/>
      <c r="N2818" s="267"/>
      <c r="O2818" s="268"/>
      <c r="P2818" s="267"/>
      <c r="Q2818" s="268"/>
      <c r="R2818" s="267"/>
      <c r="S2818" s="268"/>
      <c r="T2818" s="267"/>
      <c r="U2818" s="220"/>
      <c r="V2818" s="220"/>
      <c r="W2818" s="268"/>
      <c r="X2818" s="267"/>
      <c r="Y2818" s="220"/>
      <c r="Z2818" s="220"/>
      <c r="AA2818" s="268"/>
      <c r="AB2818" s="267"/>
      <c r="AC2818" s="220"/>
      <c r="AD2818" s="220"/>
    </row>
    <row r="2819" spans="1:30" ht="15" customHeight="1">
      <c r="A2819" s="71"/>
      <c r="B2819" s="40"/>
      <c r="C2819" s="80" t="s">
        <v>140</v>
      </c>
      <c r="D2819" s="320"/>
      <c r="E2819" s="266"/>
      <c r="F2819" s="266"/>
      <c r="G2819" s="266"/>
      <c r="H2819" s="266"/>
      <c r="I2819" s="266"/>
      <c r="J2819" s="266"/>
      <c r="K2819" s="266"/>
      <c r="L2819" s="267"/>
      <c r="M2819" s="268"/>
      <c r="N2819" s="267"/>
      <c r="O2819" s="268"/>
      <c r="P2819" s="267"/>
      <c r="Q2819" s="268"/>
      <c r="R2819" s="267"/>
      <c r="S2819" s="268"/>
      <c r="T2819" s="267"/>
      <c r="U2819" s="220"/>
      <c r="V2819" s="220"/>
      <c r="W2819" s="268"/>
      <c r="X2819" s="267"/>
      <c r="Y2819" s="220"/>
      <c r="Z2819" s="220"/>
      <c r="AA2819" s="268"/>
      <c r="AB2819" s="267"/>
      <c r="AC2819" s="220"/>
      <c r="AD2819" s="220"/>
    </row>
    <row r="2820" spans="1:30" ht="15" customHeight="1">
      <c r="A2820" s="71"/>
      <c r="B2820" s="40"/>
      <c r="C2820" s="80" t="s">
        <v>141</v>
      </c>
      <c r="D2820" s="320"/>
      <c r="E2820" s="266"/>
      <c r="F2820" s="266"/>
      <c r="G2820" s="266"/>
      <c r="H2820" s="266"/>
      <c r="I2820" s="266"/>
      <c r="J2820" s="266"/>
      <c r="K2820" s="266"/>
      <c r="L2820" s="267"/>
      <c r="M2820" s="268"/>
      <c r="N2820" s="267"/>
      <c r="O2820" s="268"/>
      <c r="P2820" s="267"/>
      <c r="Q2820" s="268"/>
      <c r="R2820" s="267"/>
      <c r="S2820" s="268"/>
      <c r="T2820" s="267"/>
      <c r="U2820" s="220"/>
      <c r="V2820" s="220"/>
      <c r="W2820" s="268"/>
      <c r="X2820" s="267"/>
      <c r="Y2820" s="220"/>
      <c r="Z2820" s="220"/>
      <c r="AA2820" s="268"/>
      <c r="AB2820" s="267"/>
      <c r="AC2820" s="220"/>
      <c r="AD2820" s="220"/>
    </row>
    <row r="2821" spans="1:30" ht="15" customHeight="1">
      <c r="A2821" s="71"/>
      <c r="B2821" s="40"/>
      <c r="C2821" s="80" t="s">
        <v>142</v>
      </c>
      <c r="D2821" s="320"/>
      <c r="E2821" s="266"/>
      <c r="F2821" s="266"/>
      <c r="G2821" s="266"/>
      <c r="H2821" s="266"/>
      <c r="I2821" s="266"/>
      <c r="J2821" s="266"/>
      <c r="K2821" s="266"/>
      <c r="L2821" s="267"/>
      <c r="M2821" s="268"/>
      <c r="N2821" s="267"/>
      <c r="O2821" s="268"/>
      <c r="P2821" s="267"/>
      <c r="Q2821" s="268"/>
      <c r="R2821" s="267"/>
      <c r="S2821" s="268"/>
      <c r="T2821" s="267"/>
      <c r="U2821" s="220"/>
      <c r="V2821" s="220"/>
      <c r="W2821" s="268"/>
      <c r="X2821" s="267"/>
      <c r="Y2821" s="220"/>
      <c r="Z2821" s="220"/>
      <c r="AA2821" s="268"/>
      <c r="AB2821" s="267"/>
      <c r="AC2821" s="220"/>
      <c r="AD2821" s="220"/>
    </row>
    <row r="2822" spans="1:30" ht="15" customHeight="1">
      <c r="A2822" s="71"/>
      <c r="B2822" s="40"/>
      <c r="C2822" s="80" t="s">
        <v>143</v>
      </c>
      <c r="D2822" s="320"/>
      <c r="E2822" s="266"/>
      <c r="F2822" s="266"/>
      <c r="G2822" s="266"/>
      <c r="H2822" s="266"/>
      <c r="I2822" s="266"/>
      <c r="J2822" s="266"/>
      <c r="K2822" s="266"/>
      <c r="L2822" s="267"/>
      <c r="M2822" s="268"/>
      <c r="N2822" s="267"/>
      <c r="O2822" s="268"/>
      <c r="P2822" s="267"/>
      <c r="Q2822" s="268"/>
      <c r="R2822" s="267"/>
      <c r="S2822" s="268"/>
      <c r="T2822" s="267"/>
      <c r="U2822" s="220"/>
      <c r="V2822" s="220"/>
      <c r="W2822" s="268"/>
      <c r="X2822" s="267"/>
      <c r="Y2822" s="220"/>
      <c r="Z2822" s="220"/>
      <c r="AA2822" s="268"/>
      <c r="AB2822" s="267"/>
      <c r="AC2822" s="220"/>
      <c r="AD2822" s="220"/>
    </row>
    <row r="2823" spans="1:30" ht="15" customHeight="1">
      <c r="A2823" s="71"/>
      <c r="B2823" s="40"/>
      <c r="C2823" s="80" t="s">
        <v>144</v>
      </c>
      <c r="D2823" s="320"/>
      <c r="E2823" s="266"/>
      <c r="F2823" s="266"/>
      <c r="G2823" s="266"/>
      <c r="H2823" s="266"/>
      <c r="I2823" s="266"/>
      <c r="J2823" s="266"/>
      <c r="K2823" s="266"/>
      <c r="L2823" s="267"/>
      <c r="M2823" s="268"/>
      <c r="N2823" s="267"/>
      <c r="O2823" s="268"/>
      <c r="P2823" s="267"/>
      <c r="Q2823" s="268"/>
      <c r="R2823" s="267"/>
      <c r="S2823" s="268"/>
      <c r="T2823" s="267"/>
      <c r="U2823" s="220"/>
      <c r="V2823" s="220"/>
      <c r="W2823" s="268"/>
      <c r="X2823" s="267"/>
      <c r="Y2823" s="220"/>
      <c r="Z2823" s="220"/>
      <c r="AA2823" s="268"/>
      <c r="AB2823" s="267"/>
      <c r="AC2823" s="220"/>
      <c r="AD2823" s="220"/>
    </row>
    <row r="2824" spans="1:30" ht="15" customHeight="1">
      <c r="A2824" s="71"/>
      <c r="B2824" s="40"/>
      <c r="C2824" s="80" t="s">
        <v>145</v>
      </c>
      <c r="D2824" s="320"/>
      <c r="E2824" s="266"/>
      <c r="F2824" s="266"/>
      <c r="G2824" s="266"/>
      <c r="H2824" s="266"/>
      <c r="I2824" s="266"/>
      <c r="J2824" s="266"/>
      <c r="K2824" s="266"/>
      <c r="L2824" s="267"/>
      <c r="M2824" s="268"/>
      <c r="N2824" s="267"/>
      <c r="O2824" s="268"/>
      <c r="P2824" s="267"/>
      <c r="Q2824" s="268"/>
      <c r="R2824" s="267"/>
      <c r="S2824" s="268"/>
      <c r="T2824" s="267"/>
      <c r="U2824" s="220"/>
      <c r="V2824" s="220"/>
      <c r="W2824" s="268"/>
      <c r="X2824" s="267"/>
      <c r="Y2824" s="220"/>
      <c r="Z2824" s="220"/>
      <c r="AA2824" s="268"/>
      <c r="AB2824" s="267"/>
      <c r="AC2824" s="220"/>
      <c r="AD2824" s="220"/>
    </row>
    <row r="2825" spans="1:30" ht="15" customHeight="1">
      <c r="A2825" s="71"/>
      <c r="B2825" s="40"/>
      <c r="C2825" s="80" t="s">
        <v>146</v>
      </c>
      <c r="D2825" s="320"/>
      <c r="E2825" s="266"/>
      <c r="F2825" s="266"/>
      <c r="G2825" s="266"/>
      <c r="H2825" s="266"/>
      <c r="I2825" s="266"/>
      <c r="J2825" s="266"/>
      <c r="K2825" s="266"/>
      <c r="L2825" s="267"/>
      <c r="M2825" s="268"/>
      <c r="N2825" s="267"/>
      <c r="O2825" s="268"/>
      <c r="P2825" s="267"/>
      <c r="Q2825" s="268"/>
      <c r="R2825" s="267"/>
      <c r="S2825" s="268"/>
      <c r="T2825" s="267"/>
      <c r="U2825" s="220"/>
      <c r="V2825" s="220"/>
      <c r="W2825" s="268"/>
      <c r="X2825" s="267"/>
      <c r="Y2825" s="220"/>
      <c r="Z2825" s="220"/>
      <c r="AA2825" s="268"/>
      <c r="AB2825" s="267"/>
      <c r="AC2825" s="220"/>
      <c r="AD2825" s="220"/>
    </row>
    <row r="2826" spans="1:30" ht="15" customHeight="1">
      <c r="A2826" s="71"/>
      <c r="B2826" s="40"/>
      <c r="C2826" s="80" t="s">
        <v>147</v>
      </c>
      <c r="D2826" s="320"/>
      <c r="E2826" s="266"/>
      <c r="F2826" s="266"/>
      <c r="G2826" s="266"/>
      <c r="H2826" s="266"/>
      <c r="I2826" s="266"/>
      <c r="J2826" s="266"/>
      <c r="K2826" s="266"/>
      <c r="L2826" s="267"/>
      <c r="M2826" s="268"/>
      <c r="N2826" s="267"/>
      <c r="O2826" s="268"/>
      <c r="P2826" s="267"/>
      <c r="Q2826" s="268"/>
      <c r="R2826" s="267"/>
      <c r="S2826" s="268"/>
      <c r="T2826" s="267"/>
      <c r="U2826" s="220"/>
      <c r="V2826" s="220"/>
      <c r="W2826" s="268"/>
      <c r="X2826" s="267"/>
      <c r="Y2826" s="220"/>
      <c r="Z2826" s="220"/>
      <c r="AA2826" s="268"/>
      <c r="AB2826" s="267"/>
      <c r="AC2826" s="220"/>
      <c r="AD2826" s="220"/>
    </row>
    <row r="2827" spans="1:30" ht="15" customHeight="1">
      <c r="A2827" s="71"/>
      <c r="B2827" s="40"/>
      <c r="C2827" s="80" t="s">
        <v>148</v>
      </c>
      <c r="D2827" s="320"/>
      <c r="E2827" s="266"/>
      <c r="F2827" s="266"/>
      <c r="G2827" s="266"/>
      <c r="H2827" s="266"/>
      <c r="I2827" s="266"/>
      <c r="J2827" s="266"/>
      <c r="K2827" s="266"/>
      <c r="L2827" s="267"/>
      <c r="M2827" s="268"/>
      <c r="N2827" s="267"/>
      <c r="O2827" s="268"/>
      <c r="P2827" s="267"/>
      <c r="Q2827" s="268"/>
      <c r="R2827" s="267"/>
      <c r="S2827" s="268"/>
      <c r="T2827" s="267"/>
      <c r="U2827" s="220"/>
      <c r="V2827" s="220"/>
      <c r="W2827" s="268"/>
      <c r="X2827" s="267"/>
      <c r="Y2827" s="220"/>
      <c r="Z2827" s="220"/>
      <c r="AA2827" s="268"/>
      <c r="AB2827" s="267"/>
      <c r="AC2827" s="220"/>
      <c r="AD2827" s="220"/>
    </row>
    <row r="2828" spans="1:30" ht="15" customHeight="1">
      <c r="A2828" s="71"/>
      <c r="B2828" s="40"/>
      <c r="C2828" s="80" t="s">
        <v>149</v>
      </c>
      <c r="D2828" s="320"/>
      <c r="E2828" s="266"/>
      <c r="F2828" s="266"/>
      <c r="G2828" s="266"/>
      <c r="H2828" s="266"/>
      <c r="I2828" s="266"/>
      <c r="J2828" s="266"/>
      <c r="K2828" s="266"/>
      <c r="L2828" s="267"/>
      <c r="M2828" s="268"/>
      <c r="N2828" s="267"/>
      <c r="O2828" s="268"/>
      <c r="P2828" s="267"/>
      <c r="Q2828" s="268"/>
      <c r="R2828" s="267"/>
      <c r="S2828" s="268"/>
      <c r="T2828" s="267"/>
      <c r="U2828" s="220"/>
      <c r="V2828" s="220"/>
      <c r="W2828" s="268"/>
      <c r="X2828" s="267"/>
      <c r="Y2828" s="220"/>
      <c r="Z2828" s="220"/>
      <c r="AA2828" s="268"/>
      <c r="AB2828" s="267"/>
      <c r="AC2828" s="220"/>
      <c r="AD2828" s="220"/>
    </row>
    <row r="2829" spans="1:30" ht="15" customHeight="1">
      <c r="A2829" s="71"/>
      <c r="B2829" s="40"/>
      <c r="C2829" s="80" t="s">
        <v>150</v>
      </c>
      <c r="D2829" s="320"/>
      <c r="E2829" s="266"/>
      <c r="F2829" s="266"/>
      <c r="G2829" s="266"/>
      <c r="H2829" s="266"/>
      <c r="I2829" s="266"/>
      <c r="J2829" s="266"/>
      <c r="K2829" s="266"/>
      <c r="L2829" s="267"/>
      <c r="M2829" s="268"/>
      <c r="N2829" s="267"/>
      <c r="O2829" s="268"/>
      <c r="P2829" s="267"/>
      <c r="Q2829" s="268"/>
      <c r="R2829" s="267"/>
      <c r="S2829" s="268"/>
      <c r="T2829" s="267"/>
      <c r="U2829" s="220"/>
      <c r="V2829" s="220"/>
      <c r="W2829" s="268"/>
      <c r="X2829" s="267"/>
      <c r="Y2829" s="220"/>
      <c r="Z2829" s="220"/>
      <c r="AA2829" s="268"/>
      <c r="AB2829" s="267"/>
      <c r="AC2829" s="220"/>
      <c r="AD2829" s="220"/>
    </row>
    <row r="2830" spans="1:30" ht="15" customHeight="1">
      <c r="A2830" s="83"/>
      <c r="B2830" s="15"/>
      <c r="C2830" s="80" t="s">
        <v>151</v>
      </c>
      <c r="D2830" s="320"/>
      <c r="E2830" s="266"/>
      <c r="F2830" s="266"/>
      <c r="G2830" s="266"/>
      <c r="H2830" s="266"/>
      <c r="I2830" s="266"/>
      <c r="J2830" s="266"/>
      <c r="K2830" s="266"/>
      <c r="L2830" s="267"/>
      <c r="M2830" s="268"/>
      <c r="N2830" s="267"/>
      <c r="O2830" s="268"/>
      <c r="P2830" s="267"/>
      <c r="Q2830" s="268"/>
      <c r="R2830" s="267"/>
      <c r="S2830" s="268"/>
      <c r="T2830" s="267"/>
      <c r="U2830" s="220"/>
      <c r="V2830" s="220"/>
      <c r="W2830" s="268"/>
      <c r="X2830" s="267"/>
      <c r="Y2830" s="220"/>
      <c r="Z2830" s="220"/>
      <c r="AA2830" s="268"/>
      <c r="AB2830" s="267"/>
      <c r="AC2830" s="220"/>
      <c r="AD2830" s="220"/>
    </row>
    <row r="2831" spans="1:30" ht="15" customHeight="1">
      <c r="A2831" s="83"/>
      <c r="B2831" s="15"/>
      <c r="C2831" s="80" t="s">
        <v>152</v>
      </c>
      <c r="D2831" s="320"/>
      <c r="E2831" s="266"/>
      <c r="F2831" s="266"/>
      <c r="G2831" s="266"/>
      <c r="H2831" s="266"/>
      <c r="I2831" s="266"/>
      <c r="J2831" s="266"/>
      <c r="K2831" s="266"/>
      <c r="L2831" s="267"/>
      <c r="M2831" s="268"/>
      <c r="N2831" s="267"/>
      <c r="O2831" s="268"/>
      <c r="P2831" s="267"/>
      <c r="Q2831" s="268"/>
      <c r="R2831" s="267"/>
      <c r="S2831" s="268"/>
      <c r="T2831" s="267"/>
      <c r="U2831" s="220"/>
      <c r="V2831" s="220"/>
      <c r="W2831" s="268"/>
      <c r="X2831" s="267"/>
      <c r="Y2831" s="220"/>
      <c r="Z2831" s="220"/>
      <c r="AA2831" s="268"/>
      <c r="AB2831" s="267"/>
      <c r="AC2831" s="220"/>
      <c r="AD2831" s="220"/>
    </row>
    <row r="2832" spans="1:30" ht="15" customHeight="1">
      <c r="A2832" s="83"/>
      <c r="B2832" s="15"/>
      <c r="C2832" s="80" t="s">
        <v>153</v>
      </c>
      <c r="D2832" s="320"/>
      <c r="E2832" s="266"/>
      <c r="F2832" s="266"/>
      <c r="G2832" s="266"/>
      <c r="H2832" s="266"/>
      <c r="I2832" s="266"/>
      <c r="J2832" s="266"/>
      <c r="K2832" s="266"/>
      <c r="L2832" s="267"/>
      <c r="M2832" s="268"/>
      <c r="N2832" s="267"/>
      <c r="O2832" s="268"/>
      <c r="P2832" s="267"/>
      <c r="Q2832" s="268"/>
      <c r="R2832" s="267"/>
      <c r="S2832" s="268"/>
      <c r="T2832" s="267"/>
      <c r="U2832" s="220"/>
      <c r="V2832" s="220"/>
      <c r="W2832" s="268"/>
      <c r="X2832" s="267"/>
      <c r="Y2832" s="220"/>
      <c r="Z2832" s="220"/>
      <c r="AA2832" s="268"/>
      <c r="AB2832" s="267"/>
      <c r="AC2832" s="220"/>
      <c r="AD2832" s="220"/>
    </row>
    <row r="2833" spans="1:37" ht="15" customHeight="1">
      <c r="A2833" s="83"/>
      <c r="B2833" s="15"/>
      <c r="C2833" s="80" t="s">
        <v>154</v>
      </c>
      <c r="D2833" s="320"/>
      <c r="E2833" s="266"/>
      <c r="F2833" s="266"/>
      <c r="G2833" s="266"/>
      <c r="H2833" s="266"/>
      <c r="I2833" s="266"/>
      <c r="J2833" s="266"/>
      <c r="K2833" s="266"/>
      <c r="L2833" s="267"/>
      <c r="M2833" s="268"/>
      <c r="N2833" s="267"/>
      <c r="O2833" s="268"/>
      <c r="P2833" s="267"/>
      <c r="Q2833" s="268"/>
      <c r="R2833" s="267"/>
      <c r="S2833" s="268"/>
      <c r="T2833" s="267"/>
      <c r="U2833" s="220"/>
      <c r="V2833" s="220"/>
      <c r="W2833" s="268"/>
      <c r="X2833" s="267"/>
      <c r="Y2833" s="220"/>
      <c r="Z2833" s="220"/>
      <c r="AA2833" s="268"/>
      <c r="AB2833" s="267"/>
      <c r="AC2833" s="220"/>
      <c r="AD2833" s="220"/>
    </row>
    <row r="2834" spans="1:37" ht="15" customHeight="1">
      <c r="A2834" s="83"/>
      <c r="B2834" s="15"/>
      <c r="C2834" s="80" t="s">
        <v>155</v>
      </c>
      <c r="D2834" s="320"/>
      <c r="E2834" s="266"/>
      <c r="F2834" s="266"/>
      <c r="G2834" s="266"/>
      <c r="H2834" s="266"/>
      <c r="I2834" s="266"/>
      <c r="J2834" s="266"/>
      <c r="K2834" s="266"/>
      <c r="L2834" s="267"/>
      <c r="M2834" s="268"/>
      <c r="N2834" s="267"/>
      <c r="O2834" s="268"/>
      <c r="P2834" s="267"/>
      <c r="Q2834" s="268"/>
      <c r="R2834" s="267"/>
      <c r="S2834" s="268"/>
      <c r="T2834" s="267"/>
      <c r="U2834" s="220"/>
      <c r="V2834" s="220"/>
      <c r="W2834" s="268"/>
      <c r="X2834" s="267"/>
      <c r="Y2834" s="220"/>
      <c r="Z2834" s="220"/>
      <c r="AA2834" s="268"/>
      <c r="AB2834" s="267"/>
      <c r="AC2834" s="220"/>
      <c r="AD2834" s="220"/>
    </row>
    <row r="2835" spans="1:37" ht="15" customHeight="1">
      <c r="A2835" s="83"/>
      <c r="B2835" s="15"/>
      <c r="C2835" s="15"/>
      <c r="D2835" s="15"/>
      <c r="E2835" s="15"/>
      <c r="F2835" s="15"/>
      <c r="G2835" s="15"/>
      <c r="H2835" s="15"/>
      <c r="I2835" s="15"/>
      <c r="J2835" s="15"/>
      <c r="K2835" s="15"/>
      <c r="L2835" s="81" t="s">
        <v>211</v>
      </c>
      <c r="M2835" s="268">
        <f>IF(AND(SUM(M2810:M2834)=0,COUNTIF(M2810:M2834,"NS")&gt;0),"NS",IF(AND(SUM(M2810:M2834)=0, COUNTIF(M2810:M2834,"NA")&gt;0),"NA",SUM(M2810:M2834)))</f>
        <v>0</v>
      </c>
      <c r="N2835" s="267"/>
      <c r="O2835" s="268">
        <f>IF(AND(SUM(O2810:O2834)=0,COUNTIF(O2810:O2834,"NS")&gt;0),"NS",IF(AND(SUM(O2810:O2834)=0, COUNTIF(O2810:O2834,"NA")&gt;0),"NA",SUM(O2810:O2834)))</f>
        <v>0</v>
      </c>
      <c r="P2835" s="267"/>
      <c r="Q2835" s="268">
        <f>IF(AND(SUM(Q2810:Q2834)=0,COUNTIF(Q2810:Q2834,"NS")&gt;0),"NS",IF(AND(SUM(Q2810:Q2834)=0, COUNTIF(Q2810:Q2834,"NA")&gt;0),"NA",SUM(Q2810:Q2834)))</f>
        <v>0</v>
      </c>
      <c r="R2835" s="267"/>
      <c r="S2835" s="268">
        <f>IF(AND(SUM(S2810:S2834)=0,COUNTIF(S2810:S2834,"NS")&gt;0),"NS",IF(AND(SUM(S2810:S2834)=0, COUNTIF(S2810:S2834,"NA")&gt;0),"NA",SUM(S2810:S2834)))</f>
        <v>0</v>
      </c>
      <c r="T2835" s="267"/>
      <c r="U2835" s="220">
        <f>IF(AND(SUM(U2810:U2834)=0,COUNTIF(U2810:U2834,"NS")&gt;0),"NS",IF(AND(SUM(U2810:U2834)=0, COUNTIF(U2810:U2834,"NA")&gt;0),"NA",SUM(U2810:U2834)))</f>
        <v>0</v>
      </c>
      <c r="V2835" s="220">
        <f>IF(AND(SUM(V2810:V2834)=0,COUNTIF(V2810:V2834,"NS")&gt;0),"NS",IF(AND(SUM(V2810:V2834)=0, COUNTIF(V2810:V2834,"NA")&gt;0),"NA",SUM(V2810:V2834)))</f>
        <v>0</v>
      </c>
      <c r="W2835" s="268">
        <f>IF(AND(SUM(W2810:W2834)=0,COUNTIF(W2810:W2834,"NS")&gt;0),"NS",IF(AND(SUM(W2810:W2834)=0, COUNTIF(W2810:W2834,"NA")&gt;0),"NA",SUM(W2810:W2834)))</f>
        <v>0</v>
      </c>
      <c r="X2835" s="267"/>
      <c r="Y2835" s="220">
        <f>IF(AND(SUM(Y2810:Y2834)=0,COUNTIF(Y2810:Y2834,"NS")&gt;0),"NS",IF(AND(SUM(Y2810:Y2834)=0, COUNTIF(Y2810:Y2834,"NA")&gt;0),"NA",SUM(Y2810:Y2834)))</f>
        <v>0</v>
      </c>
      <c r="Z2835" s="220">
        <f>IF(AND(SUM(Z2810:Z2834)=0,COUNTIF(Z2810:Z2834,"NS")&gt;0),"NS",IF(AND(SUM(Z2810:Z2834)=0, COUNTIF(Z2810:Z2834,"NA")&gt;0),"NA",SUM(Z2810:Z2834)))</f>
        <v>0</v>
      </c>
      <c r="AA2835" s="268">
        <f>IF(AND(SUM(AA2810:AA2834)=0,COUNTIF(AA2810:AA2834,"NS")&gt;0),"NS",IF(AND(SUM(AA2810:AA2834)=0, COUNTIF(AA2810:AA2834,"NA")&gt;0),"NA",SUM(AA2810:AA2834)))</f>
        <v>0</v>
      </c>
      <c r="AB2835" s="267"/>
      <c r="AC2835" s="220">
        <f>IF(AND(SUM(AC2810:AC2834)=0,COUNTIF(AC2810:AC2834,"NS")&gt;0),"NS",IF(AND(SUM(AC2810:AC2834)=0, COUNTIF(AC2810:AC2834,"NA")&gt;0),"NA",SUM(AC2810:AC2834)))</f>
        <v>0</v>
      </c>
      <c r="AD2835" s="220">
        <f>IF(AND(SUM(AD2810:AD2834)=0,COUNTIF(AD2810:AD2834,"NS")&gt;0),"NS",IF(AND(SUM(AD2810:AD2834)=0, COUNTIF(AD2810:AD2834,"NA")&gt;0),"NA",SUM(AD2810:AD2834)))</f>
        <v>0</v>
      </c>
    </row>
    <row r="2836" spans="1:37" ht="15" customHeight="1">
      <c r="A2836" s="83"/>
      <c r="B2836" s="15"/>
      <c r="C2836" s="15"/>
      <c r="D2836" s="15"/>
      <c r="E2836" s="15"/>
      <c r="F2836" s="15"/>
      <c r="G2836" s="15"/>
      <c r="H2836" s="15"/>
      <c r="I2836" s="15"/>
      <c r="J2836" s="15"/>
      <c r="K2836" s="15"/>
      <c r="L2836" s="81"/>
      <c r="M2836" s="223"/>
      <c r="N2836" s="223"/>
      <c r="O2836" s="216"/>
      <c r="P2836" s="216"/>
      <c r="Q2836" s="216"/>
      <c r="R2836" s="216"/>
      <c r="S2836" s="223"/>
      <c r="T2836" s="223"/>
      <c r="U2836" s="216"/>
      <c r="V2836" s="216"/>
      <c r="W2836" s="223"/>
      <c r="X2836" s="223"/>
      <c r="Y2836" s="216"/>
      <c r="Z2836" s="216"/>
      <c r="AA2836" s="223"/>
      <c r="AB2836" s="223"/>
      <c r="AC2836" s="216"/>
      <c r="AD2836" s="216"/>
      <c r="AF2836">
        <f>IF(SUM(AF2810:AF2835,AP2810:AP2835,AZ2810:AZ2835,BJ2810:BJ2835,BT2810:BT2835,CD2810:CD2835)&gt;0,1,0)</f>
        <v>0</v>
      </c>
      <c r="AG2836">
        <f>IF(SUM(AG2810:AG2835,AQ2810:AQ2835,BA2810:BA2835,BK2810:BK2835,BU2810:BU2835,CE2810:CE2835)&gt;0,2,0)</f>
        <v>0</v>
      </c>
      <c r="AH2836">
        <f>IF(SUM(AH2810:AH2835,AR2810:AR2835,BB2810:BB2835,BL2810:BL2835,BV2810:BV2835,CF2810:CF2835)&gt;0,4,0)</f>
        <v>0</v>
      </c>
      <c r="AI2836">
        <f>IF(SUM(AI2810:AI2835,AS2810:AS2835,BC2810:BC2835,BM2810:BM2835,BW2810:BW2835,CG2810:CG2835)&gt;0,4,0)</f>
        <v>0</v>
      </c>
      <c r="AJ2836">
        <f>IF(SUM(AJ2810:AJ2835,AT2810:AT2835,BD2810:BD2835,BN2810:BN2835,BX2810:BX2835,CH2810:CH2835)&gt;0,5,0)</f>
        <v>0</v>
      </c>
      <c r="AK2836">
        <f>IF(SUM(AK2810:AK2835,AU2810:AU2835,BE2810:BE2835,BO2810:BO2835,BY2810:BY2835,CI2810:CI2835)&gt;0,6,0)</f>
        <v>0</v>
      </c>
    </row>
    <row r="2837" spans="1:37" ht="24" customHeight="1">
      <c r="A2837" s="83"/>
      <c r="B2837" s="15"/>
      <c r="C2837" s="321" t="s">
        <v>187</v>
      </c>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H2837">
        <f>SUM(AF2836:AH2836)</f>
        <v>0</v>
      </c>
      <c r="AK2837">
        <f>SUM(AI2836:AK2836)</f>
        <v>0</v>
      </c>
    </row>
    <row r="2838" spans="1:37" ht="60" customHeight="1">
      <c r="A2838" s="83"/>
      <c r="B2838" s="15"/>
      <c r="C2838" s="322"/>
      <c r="D2838" s="323"/>
      <c r="E2838" s="323"/>
      <c r="F2838" s="323"/>
      <c r="G2838" s="323"/>
      <c r="H2838" s="323"/>
      <c r="I2838" s="323"/>
      <c r="J2838" s="323"/>
      <c r="K2838" s="323"/>
      <c r="L2838" s="323"/>
      <c r="M2838" s="323"/>
      <c r="N2838" s="323"/>
      <c r="O2838" s="323"/>
      <c r="P2838" s="323"/>
      <c r="Q2838" s="323"/>
      <c r="R2838" s="323"/>
      <c r="S2838" s="323"/>
      <c r="T2838" s="323"/>
      <c r="U2838" s="323"/>
      <c r="V2838" s="323"/>
      <c r="W2838" s="323"/>
      <c r="X2838" s="323"/>
      <c r="Y2838" s="323"/>
      <c r="Z2838" s="323"/>
      <c r="AA2838" s="323"/>
      <c r="AB2838" s="323"/>
      <c r="AC2838" s="323"/>
      <c r="AD2838" s="324"/>
      <c r="AH2838" t="e">
        <f ca="1">CAMBIAR(AH2837,0,"",1,"El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38" t="e">
        <f ca="1">CAMBIAR(AK2837,0,"",4,"Hay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39" spans="1:37" ht="15" customHeight="1">
      <c r="A2839" s="71"/>
      <c r="B2839" s="40"/>
      <c r="C2839" s="246" t="e">
        <f ca="1">AH2838</f>
        <v>#NAME?</v>
      </c>
      <c r="D2839" s="40"/>
      <c r="E2839" s="40"/>
      <c r="F2839" s="40"/>
      <c r="G2839" s="40"/>
      <c r="H2839" s="40"/>
      <c r="I2839" s="40"/>
      <c r="J2839" s="40"/>
      <c r="K2839" s="40"/>
      <c r="L2839" s="40"/>
      <c r="M2839" s="40"/>
      <c r="N2839" s="40"/>
      <c r="O2839" s="40"/>
      <c r="P2839" s="40"/>
      <c r="Q2839" s="40"/>
      <c r="R2839" s="40"/>
      <c r="S2839" s="40"/>
      <c r="T2839" s="40"/>
      <c r="U2839" s="40"/>
      <c r="V2839" s="40"/>
      <c r="W2839" s="40"/>
      <c r="X2839" s="40"/>
      <c r="Y2839" s="40"/>
      <c r="Z2839" s="40"/>
      <c r="AA2839" s="40"/>
      <c r="AB2839" s="40"/>
      <c r="AC2839" s="40"/>
      <c r="AD2839" s="40"/>
    </row>
    <row r="2840" spans="1:37" ht="15" customHeight="1">
      <c r="A2840" s="71"/>
      <c r="B2840" s="40"/>
      <c r="C2840" s="249" t="e">
        <f ca="1">AK2838</f>
        <v>#NAME?</v>
      </c>
      <c r="D2840" s="17"/>
      <c r="E2840" s="17"/>
      <c r="F2840" s="17"/>
      <c r="G2840" s="17"/>
      <c r="H2840" s="17"/>
      <c r="I2840" s="17"/>
      <c r="J2840" s="17"/>
      <c r="K2840" s="17"/>
      <c r="L2840" s="17"/>
      <c r="M2840" s="17"/>
      <c r="N2840" s="17"/>
      <c r="O2840" s="17"/>
      <c r="P2840" s="17"/>
      <c r="Q2840" s="17"/>
      <c r="R2840" s="96"/>
      <c r="S2840" s="227"/>
      <c r="T2840" s="227"/>
      <c r="U2840" s="227"/>
      <c r="V2840" s="227"/>
      <c r="W2840" s="227"/>
      <c r="X2840" s="227"/>
      <c r="Y2840" s="227"/>
      <c r="Z2840" s="227"/>
      <c r="AA2840" s="227"/>
      <c r="AB2840" s="227"/>
      <c r="AC2840" s="227"/>
      <c r="AD2840" s="227"/>
    </row>
    <row r="2841" spans="1:37" ht="15" customHeight="1">
      <c r="A2841" s="71"/>
      <c r="B2841" s="40"/>
      <c r="C2841" s="100"/>
      <c r="D2841" s="17"/>
      <c r="E2841" s="17"/>
      <c r="F2841" s="17"/>
      <c r="G2841" s="17"/>
      <c r="H2841" s="17"/>
      <c r="I2841" s="17"/>
      <c r="J2841" s="17"/>
      <c r="K2841" s="17"/>
      <c r="L2841" s="17"/>
      <c r="M2841" s="17"/>
      <c r="N2841" s="17"/>
      <c r="O2841" s="17"/>
      <c r="P2841" s="17"/>
      <c r="Q2841" s="17"/>
      <c r="R2841" s="96"/>
      <c r="S2841" s="227"/>
      <c r="T2841" s="227"/>
      <c r="U2841" s="227"/>
      <c r="V2841" s="227"/>
      <c r="W2841" s="227"/>
      <c r="X2841" s="227"/>
      <c r="Y2841" s="227"/>
      <c r="Z2841" s="227"/>
      <c r="AA2841" s="227"/>
      <c r="AB2841" s="227"/>
      <c r="AC2841" s="227"/>
      <c r="AD2841" s="227"/>
    </row>
    <row r="2842" spans="1:37" ht="15" customHeight="1">
      <c r="A2842" s="71"/>
      <c r="B2842" s="40"/>
      <c r="C2842" s="100"/>
      <c r="D2842" s="17"/>
      <c r="E2842" s="17"/>
      <c r="F2842" s="17"/>
      <c r="G2842" s="17"/>
      <c r="H2842" s="17"/>
      <c r="I2842" s="17"/>
      <c r="J2842" s="17"/>
      <c r="K2842" s="17"/>
      <c r="L2842" s="17"/>
      <c r="M2842" s="17"/>
      <c r="N2842" s="17"/>
      <c r="O2842" s="17"/>
      <c r="P2842" s="17"/>
      <c r="Q2842" s="17"/>
      <c r="R2842" s="96"/>
      <c r="S2842" s="227"/>
      <c r="T2842" s="227"/>
      <c r="U2842" s="227"/>
      <c r="V2842" s="227"/>
      <c r="W2842" s="227"/>
      <c r="X2842" s="227"/>
      <c r="Y2842" s="227"/>
      <c r="Z2842" s="227"/>
      <c r="AA2842" s="227"/>
      <c r="AB2842" s="227"/>
      <c r="AC2842" s="227"/>
      <c r="AD2842" s="227"/>
    </row>
    <row r="2843" spans="1:37" ht="15" customHeight="1">
      <c r="A2843" s="71"/>
      <c r="B2843" s="40"/>
      <c r="C2843" s="40"/>
      <c r="D2843" s="40"/>
      <c r="E2843" s="40"/>
      <c r="F2843" s="40"/>
      <c r="G2843" s="40"/>
      <c r="H2843" s="40"/>
      <c r="I2843" s="40"/>
      <c r="J2843" s="40"/>
      <c r="K2843" s="40"/>
      <c r="L2843" s="40"/>
      <c r="M2843" s="40"/>
      <c r="N2843" s="40"/>
      <c r="O2843" s="40"/>
      <c r="P2843" s="40"/>
      <c r="Q2843" s="40"/>
      <c r="R2843" s="40"/>
      <c r="S2843" s="40"/>
      <c r="T2843" s="40"/>
      <c r="U2843" s="40"/>
      <c r="V2843" s="40"/>
      <c r="W2843" s="40"/>
      <c r="X2843" s="40"/>
      <c r="Y2843" s="40"/>
      <c r="Z2843" s="40"/>
      <c r="AA2843" s="40"/>
      <c r="AB2843" s="40"/>
      <c r="AC2843" s="40"/>
      <c r="AD2843" s="40"/>
    </row>
    <row r="2844" spans="1:37" ht="15" customHeight="1">
      <c r="A2844" s="71"/>
      <c r="B2844" s="40"/>
      <c r="C2844" s="40"/>
      <c r="D2844" s="40"/>
      <c r="E2844" s="40"/>
      <c r="F2844" s="40"/>
      <c r="G2844" s="40"/>
      <c r="H2844" s="40"/>
      <c r="I2844" s="40"/>
      <c r="J2844" s="40"/>
      <c r="K2844" s="40"/>
      <c r="L2844" s="40"/>
      <c r="M2844" s="40"/>
      <c r="N2844" s="40"/>
      <c r="O2844" s="40"/>
      <c r="P2844" s="40"/>
      <c r="Q2844" s="40"/>
      <c r="R2844" s="40"/>
      <c r="S2844" s="40"/>
      <c r="T2844" s="40"/>
      <c r="U2844" s="40"/>
      <c r="V2844" s="40"/>
      <c r="W2844" s="40"/>
      <c r="X2844" s="40"/>
      <c r="Y2844" s="40"/>
      <c r="Z2844" s="40"/>
      <c r="AA2844" s="40"/>
      <c r="AB2844" s="40"/>
      <c r="AC2844" s="40"/>
      <c r="AD2844" s="40"/>
    </row>
    <row r="2845" spans="1:37" ht="24" customHeight="1">
      <c r="A2845" s="101" t="s">
        <v>974</v>
      </c>
      <c r="B2845" s="326" t="s">
        <v>975</v>
      </c>
      <c r="C2845" s="256"/>
      <c r="D2845" s="256"/>
      <c r="E2845" s="256"/>
      <c r="F2845" s="256"/>
      <c r="G2845" s="256"/>
      <c r="H2845" s="256"/>
      <c r="I2845" s="256"/>
      <c r="J2845" s="256"/>
      <c r="K2845" s="256"/>
      <c r="L2845" s="256"/>
      <c r="M2845" s="256"/>
      <c r="N2845" s="256"/>
      <c r="O2845" s="256"/>
      <c r="P2845" s="256"/>
      <c r="Q2845" s="256"/>
      <c r="R2845" s="256"/>
      <c r="S2845" s="256"/>
      <c r="T2845" s="256"/>
      <c r="U2845" s="256"/>
      <c r="V2845" s="256"/>
      <c r="W2845" s="256"/>
      <c r="X2845" s="256"/>
      <c r="Y2845" s="256"/>
      <c r="Z2845" s="256"/>
      <c r="AA2845" s="256"/>
      <c r="AB2845" s="256"/>
      <c r="AC2845" s="256"/>
      <c r="AD2845" s="256"/>
    </row>
    <row r="2846" spans="1:37" ht="36" customHeight="1">
      <c r="A2846" s="71"/>
      <c r="B2846" s="40"/>
      <c r="C2846" s="327" t="s">
        <v>976</v>
      </c>
      <c r="D2846" s="256"/>
      <c r="E2846" s="256"/>
      <c r="F2846" s="256"/>
      <c r="G2846" s="256"/>
      <c r="H2846" s="256"/>
      <c r="I2846" s="256"/>
      <c r="J2846" s="256"/>
      <c r="K2846" s="256"/>
      <c r="L2846" s="256"/>
      <c r="M2846" s="256"/>
      <c r="N2846" s="256"/>
      <c r="O2846" s="256"/>
      <c r="P2846" s="256"/>
      <c r="Q2846" s="256"/>
      <c r="R2846" s="256"/>
      <c r="S2846" s="256"/>
      <c r="T2846" s="256"/>
      <c r="U2846" s="256"/>
      <c r="V2846" s="256"/>
      <c r="W2846" s="256"/>
      <c r="X2846" s="256"/>
      <c r="Y2846" s="256"/>
      <c r="Z2846" s="256"/>
      <c r="AA2846" s="256"/>
      <c r="AB2846" s="256"/>
      <c r="AC2846" s="256"/>
      <c r="AD2846" s="256"/>
    </row>
    <row r="2847" spans="1:37" ht="15" customHeight="1">
      <c r="A2847" s="71"/>
      <c r="B2847" s="40"/>
      <c r="C2847" s="40"/>
      <c r="D2847" s="40"/>
      <c r="E2847" s="40"/>
      <c r="F2847" s="40"/>
      <c r="G2847" s="40"/>
      <c r="H2847" s="40"/>
      <c r="I2847" s="40"/>
      <c r="J2847" s="40"/>
      <c r="K2847" s="40"/>
      <c r="L2847" s="40"/>
      <c r="M2847" s="40"/>
      <c r="N2847" s="40"/>
      <c r="O2847" s="40"/>
      <c r="P2847" s="40"/>
      <c r="Q2847" s="40"/>
      <c r="R2847" s="40"/>
      <c r="S2847" s="40"/>
      <c r="T2847" s="40"/>
      <c r="U2847" s="40"/>
      <c r="V2847" s="40"/>
      <c r="W2847" s="40"/>
      <c r="X2847" s="40"/>
      <c r="Y2847" s="40"/>
      <c r="Z2847" s="40"/>
      <c r="AA2847" s="40"/>
      <c r="AB2847" s="40"/>
      <c r="AC2847" s="40"/>
      <c r="AD2847" s="40"/>
    </row>
    <row r="2848" spans="1:37" ht="24" customHeight="1">
      <c r="A2848" s="71"/>
      <c r="B2848" s="40"/>
      <c r="C2848" s="265" t="s">
        <v>977</v>
      </c>
      <c r="D2848" s="278"/>
      <c r="E2848" s="278"/>
      <c r="F2848" s="278"/>
      <c r="G2848" s="278"/>
      <c r="H2848" s="278"/>
      <c r="I2848" s="278"/>
      <c r="J2848" s="278"/>
      <c r="K2848" s="278"/>
      <c r="L2848" s="279"/>
      <c r="M2848" s="265" t="s">
        <v>978</v>
      </c>
      <c r="N2848" s="266"/>
      <c r="O2848" s="266"/>
      <c r="P2848" s="266"/>
      <c r="Q2848" s="266"/>
      <c r="R2848" s="266"/>
      <c r="S2848" s="266"/>
      <c r="T2848" s="266"/>
      <c r="U2848" s="266"/>
      <c r="V2848" s="266"/>
      <c r="W2848" s="266"/>
      <c r="X2848" s="266"/>
      <c r="Y2848" s="266"/>
      <c r="Z2848" s="266"/>
      <c r="AA2848" s="266"/>
      <c r="AB2848" s="266"/>
      <c r="AC2848" s="266"/>
      <c r="AD2848" s="267"/>
    </row>
    <row r="2849" spans="1:38" ht="15" customHeight="1">
      <c r="A2849" s="71"/>
      <c r="B2849" s="40"/>
      <c r="C2849" s="282"/>
      <c r="D2849" s="272"/>
      <c r="E2849" s="272"/>
      <c r="F2849" s="272"/>
      <c r="G2849" s="272"/>
      <c r="H2849" s="272"/>
      <c r="I2849" s="272"/>
      <c r="J2849" s="272"/>
      <c r="K2849" s="272"/>
      <c r="L2849" s="283"/>
      <c r="M2849" s="383" t="s">
        <v>201</v>
      </c>
      <c r="N2849" s="256"/>
      <c r="O2849" s="256"/>
      <c r="P2849" s="256"/>
      <c r="Q2849" s="256"/>
      <c r="R2849" s="348"/>
      <c r="S2849" s="384" t="s">
        <v>202</v>
      </c>
      <c r="T2849" s="256"/>
      <c r="U2849" s="256"/>
      <c r="V2849" s="256"/>
      <c r="W2849" s="256"/>
      <c r="X2849" s="348"/>
      <c r="Y2849" s="384" t="s">
        <v>203</v>
      </c>
      <c r="Z2849" s="256"/>
      <c r="AA2849" s="256"/>
      <c r="AB2849" s="256"/>
      <c r="AC2849" s="256"/>
      <c r="AD2849" s="348"/>
      <c r="AF2849" t="s">
        <v>204</v>
      </c>
      <c r="AG2849" t="s">
        <v>205</v>
      </c>
      <c r="AH2849" t="s">
        <v>206</v>
      </c>
      <c r="AI2849" t="s">
        <v>207</v>
      </c>
      <c r="AJ2849" t="s">
        <v>208</v>
      </c>
      <c r="AK2849" t="s">
        <v>209</v>
      </c>
      <c r="AL2849" t="s">
        <v>210</v>
      </c>
    </row>
    <row r="2850" spans="1:38" ht="36" customHeight="1">
      <c r="A2850" s="71"/>
      <c r="B2850" s="40"/>
      <c r="C2850" s="79" t="s">
        <v>131</v>
      </c>
      <c r="D2850" s="320" t="s">
        <v>979</v>
      </c>
      <c r="E2850" s="266"/>
      <c r="F2850" s="266"/>
      <c r="G2850" s="266"/>
      <c r="H2850" s="266"/>
      <c r="I2850" s="266"/>
      <c r="J2850" s="266"/>
      <c r="K2850" s="266"/>
      <c r="L2850" s="267"/>
      <c r="M2850" s="268"/>
      <c r="N2850" s="266"/>
      <c r="O2850" s="266"/>
      <c r="P2850" s="266"/>
      <c r="Q2850" s="266"/>
      <c r="R2850" s="267"/>
      <c r="S2850" s="268"/>
      <c r="T2850" s="266"/>
      <c r="U2850" s="266"/>
      <c r="V2850" s="266"/>
      <c r="W2850" s="266"/>
      <c r="X2850" s="267"/>
      <c r="Y2850" s="268"/>
      <c r="Z2850" s="266"/>
      <c r="AA2850" s="266"/>
      <c r="AB2850" s="266"/>
      <c r="AC2850" s="266"/>
      <c r="AD2850" s="267"/>
      <c r="AF2850">
        <f>IF(AND(M2850=0,OR(SUM(S2850:Y2850)&gt;0,COUNTIF(M2850:Y2850,"NS")&gt;0)),1,0)</f>
        <v>0</v>
      </c>
      <c r="AG2850">
        <f>IF(OR(AND(M2850="NS",SUM(S2850:Y2850)&gt;0),AND(M2850="NS",COUNTIF(M2850:Y2850,"NS")&lt;2)),1,0)</f>
        <v>0</v>
      </c>
      <c r="AH2850">
        <f>IF(AND(M2850="NA",OR(SUM(S2850:Y2850)&gt;0,COUNTIF(M2850:Y2850,"NS")&gt;0,COUNTIF(M2850:Y2850,"NA")&gt;1)),1,0)</f>
        <v>0</v>
      </c>
      <c r="AI2850">
        <f>IF(AND(COUNTBLANK(M2850)+COUNTBLANK(S2850)+COUNTBLANK(Y2850)&gt;0,COUNTBLANK(M2850)+COUNTBLANK(S2850)+COUNTBLANK(Y2850)&lt;3,M2850&lt;&gt;"NA"),1,0)</f>
        <v>0</v>
      </c>
      <c r="AJ2850">
        <f>IF(AND(IF(OR(SUM(S2850:Y2850)=M2850,M2850="",AND(M2850&gt;0,COUNTIF(M2850:Y2850,"NS")=2)),0,1)=1,M2850&lt;&gt;"NS",M2850&lt;&gt;"NA"),1,0)</f>
        <v>0</v>
      </c>
      <c r="AK2850">
        <f>IF(COUNTIF(M2850:Y2850,"=*")&lt;&gt;SUM(COUNTIF(M2850:Y2850,"NS"),COUNTIF(M2850:Y2850,"NA")),1,0)</f>
        <v>0</v>
      </c>
      <c r="AL2850">
        <f>IF(SUM(AF2850:AK2850)&gt;0,1,0)</f>
        <v>0</v>
      </c>
    </row>
    <row r="2851" spans="1:38" ht="24" customHeight="1">
      <c r="A2851" s="71"/>
      <c r="B2851" s="40"/>
      <c r="C2851" s="80" t="s">
        <v>132</v>
      </c>
      <c r="D2851" s="320" t="s">
        <v>980</v>
      </c>
      <c r="E2851" s="266"/>
      <c r="F2851" s="266"/>
      <c r="G2851" s="266"/>
      <c r="H2851" s="266"/>
      <c r="I2851" s="266"/>
      <c r="J2851" s="266"/>
      <c r="K2851" s="266"/>
      <c r="L2851" s="267"/>
      <c r="M2851" s="268"/>
      <c r="N2851" s="266"/>
      <c r="O2851" s="266"/>
      <c r="P2851" s="266"/>
      <c r="Q2851" s="266"/>
      <c r="R2851" s="267"/>
      <c r="S2851" s="268"/>
      <c r="T2851" s="266"/>
      <c r="U2851" s="266"/>
      <c r="V2851" s="266"/>
      <c r="W2851" s="266"/>
      <c r="X2851" s="267"/>
      <c r="Y2851" s="268"/>
      <c r="Z2851" s="266"/>
      <c r="AA2851" s="266"/>
      <c r="AB2851" s="266"/>
      <c r="AC2851" s="266"/>
      <c r="AD2851" s="267"/>
    </row>
    <row r="2852" spans="1:38" ht="24" customHeight="1">
      <c r="A2852" s="71"/>
      <c r="B2852" s="40"/>
      <c r="C2852" s="80" t="s">
        <v>133</v>
      </c>
      <c r="D2852" s="320" t="s">
        <v>981</v>
      </c>
      <c r="E2852" s="266"/>
      <c r="F2852" s="266"/>
      <c r="G2852" s="266"/>
      <c r="H2852" s="266"/>
      <c r="I2852" s="266"/>
      <c r="J2852" s="266"/>
      <c r="K2852" s="266"/>
      <c r="L2852" s="267"/>
      <c r="M2852" s="268"/>
      <c r="N2852" s="266"/>
      <c r="O2852" s="266"/>
      <c r="P2852" s="266"/>
      <c r="Q2852" s="266"/>
      <c r="R2852" s="267"/>
      <c r="S2852" s="268"/>
      <c r="T2852" s="266"/>
      <c r="U2852" s="266"/>
      <c r="V2852" s="266"/>
      <c r="W2852" s="266"/>
      <c r="X2852" s="267"/>
      <c r="Y2852" s="268"/>
      <c r="Z2852" s="266"/>
      <c r="AA2852" s="266"/>
      <c r="AB2852" s="266"/>
      <c r="AC2852" s="266"/>
      <c r="AD2852" s="267"/>
    </row>
    <row r="2853" spans="1:38" ht="48" customHeight="1">
      <c r="A2853" s="71"/>
      <c r="B2853" s="40"/>
      <c r="C2853" s="80" t="s">
        <v>134</v>
      </c>
      <c r="D2853" s="320" t="s">
        <v>982</v>
      </c>
      <c r="E2853" s="266"/>
      <c r="F2853" s="266"/>
      <c r="G2853" s="266"/>
      <c r="H2853" s="266"/>
      <c r="I2853" s="266"/>
      <c r="J2853" s="266"/>
      <c r="K2853" s="266"/>
      <c r="L2853" s="267"/>
      <c r="M2853" s="268"/>
      <c r="N2853" s="266"/>
      <c r="O2853" s="266"/>
      <c r="P2853" s="266"/>
      <c r="Q2853" s="266"/>
      <c r="R2853" s="267"/>
      <c r="S2853" s="268"/>
      <c r="T2853" s="266"/>
      <c r="U2853" s="266"/>
      <c r="V2853" s="266"/>
      <c r="W2853" s="266"/>
      <c r="X2853" s="267"/>
      <c r="Y2853" s="268"/>
      <c r="Z2853" s="266"/>
      <c r="AA2853" s="266"/>
      <c r="AB2853" s="266"/>
      <c r="AC2853" s="266"/>
      <c r="AD2853" s="267"/>
    </row>
    <row r="2854" spans="1:38" ht="24" customHeight="1">
      <c r="A2854" s="71"/>
      <c r="B2854" s="40"/>
      <c r="C2854" s="80" t="s">
        <v>135</v>
      </c>
      <c r="D2854" s="320" t="s">
        <v>983</v>
      </c>
      <c r="E2854" s="266"/>
      <c r="F2854" s="266"/>
      <c r="G2854" s="266"/>
      <c r="H2854" s="266"/>
      <c r="I2854" s="266"/>
      <c r="J2854" s="266"/>
      <c r="K2854" s="266"/>
      <c r="L2854" s="267"/>
      <c r="M2854" s="268"/>
      <c r="N2854" s="266"/>
      <c r="O2854" s="266"/>
      <c r="P2854" s="266"/>
      <c r="Q2854" s="266"/>
      <c r="R2854" s="267"/>
      <c r="S2854" s="268"/>
      <c r="T2854" s="266"/>
      <c r="U2854" s="266"/>
      <c r="V2854" s="266"/>
      <c r="W2854" s="266"/>
      <c r="X2854" s="267"/>
      <c r="Y2854" s="268"/>
      <c r="Z2854" s="266"/>
      <c r="AA2854" s="266"/>
      <c r="AB2854" s="266"/>
      <c r="AC2854" s="266"/>
      <c r="AD2854" s="267"/>
    </row>
    <row r="2855" spans="1:38" ht="36" customHeight="1">
      <c r="A2855" s="71"/>
      <c r="B2855" s="40"/>
      <c r="C2855" s="80" t="s">
        <v>136</v>
      </c>
      <c r="D2855" s="320" t="s">
        <v>984</v>
      </c>
      <c r="E2855" s="266"/>
      <c r="F2855" s="266"/>
      <c r="G2855" s="266"/>
      <c r="H2855" s="266"/>
      <c r="I2855" s="266"/>
      <c r="J2855" s="266"/>
      <c r="K2855" s="266"/>
      <c r="L2855" s="267"/>
      <c r="M2855" s="268"/>
      <c r="N2855" s="266"/>
      <c r="O2855" s="266"/>
      <c r="P2855" s="266"/>
      <c r="Q2855" s="266"/>
      <c r="R2855" s="267"/>
      <c r="S2855" s="268"/>
      <c r="T2855" s="266"/>
      <c r="U2855" s="266"/>
      <c r="V2855" s="266"/>
      <c r="W2855" s="266"/>
      <c r="X2855" s="267"/>
      <c r="Y2855" s="268"/>
      <c r="Z2855" s="266"/>
      <c r="AA2855" s="266"/>
      <c r="AB2855" s="266"/>
      <c r="AC2855" s="266"/>
      <c r="AD2855" s="267"/>
    </row>
    <row r="2856" spans="1:38" ht="24" customHeight="1">
      <c r="A2856" s="71"/>
      <c r="B2856" s="40"/>
      <c r="C2856" s="80" t="s">
        <v>137</v>
      </c>
      <c r="D2856" s="320" t="s">
        <v>985</v>
      </c>
      <c r="E2856" s="266"/>
      <c r="F2856" s="266"/>
      <c r="G2856" s="266"/>
      <c r="H2856" s="266"/>
      <c r="I2856" s="266"/>
      <c r="J2856" s="266"/>
      <c r="K2856" s="266"/>
      <c r="L2856" s="267"/>
      <c r="M2856" s="268"/>
      <c r="N2856" s="266"/>
      <c r="O2856" s="266"/>
      <c r="P2856" s="266"/>
      <c r="Q2856" s="266"/>
      <c r="R2856" s="267"/>
      <c r="S2856" s="268"/>
      <c r="T2856" s="266"/>
      <c r="U2856" s="266"/>
      <c r="V2856" s="266"/>
      <c r="W2856" s="266"/>
      <c r="X2856" s="267"/>
      <c r="Y2856" s="268"/>
      <c r="Z2856" s="266"/>
      <c r="AA2856" s="266"/>
      <c r="AB2856" s="266"/>
      <c r="AC2856" s="266"/>
      <c r="AD2856" s="267"/>
    </row>
    <row r="2857" spans="1:38" ht="48" customHeight="1">
      <c r="A2857" s="71"/>
      <c r="B2857" s="40"/>
      <c r="C2857" s="80" t="s">
        <v>138</v>
      </c>
      <c r="D2857" s="320" t="s">
        <v>986</v>
      </c>
      <c r="E2857" s="266"/>
      <c r="F2857" s="266"/>
      <c r="G2857" s="266"/>
      <c r="H2857" s="266"/>
      <c r="I2857" s="266"/>
      <c r="J2857" s="266"/>
      <c r="K2857" s="266"/>
      <c r="L2857" s="267"/>
      <c r="M2857" s="268"/>
      <c r="N2857" s="266"/>
      <c r="O2857" s="266"/>
      <c r="P2857" s="266"/>
      <c r="Q2857" s="266"/>
      <c r="R2857" s="267"/>
      <c r="S2857" s="268"/>
      <c r="T2857" s="266"/>
      <c r="U2857" s="266"/>
      <c r="V2857" s="266"/>
      <c r="W2857" s="266"/>
      <c r="X2857" s="267"/>
      <c r="Y2857" s="268"/>
      <c r="Z2857" s="266"/>
      <c r="AA2857" s="266"/>
      <c r="AB2857" s="266"/>
      <c r="AC2857" s="266"/>
      <c r="AD2857" s="267"/>
    </row>
    <row r="2858" spans="1:38" ht="15" customHeight="1">
      <c r="A2858" s="71"/>
      <c r="B2858" s="40"/>
      <c r="C2858" s="80" t="s">
        <v>139</v>
      </c>
      <c r="D2858" s="320" t="s">
        <v>987</v>
      </c>
      <c r="E2858" s="266"/>
      <c r="F2858" s="266"/>
      <c r="G2858" s="266"/>
      <c r="H2858" s="266"/>
      <c r="I2858" s="266"/>
      <c r="J2858" s="266"/>
      <c r="K2858" s="266"/>
      <c r="L2858" s="267"/>
      <c r="M2858" s="268"/>
      <c r="N2858" s="266"/>
      <c r="O2858" s="266"/>
      <c r="P2858" s="266"/>
      <c r="Q2858" s="266"/>
      <c r="R2858" s="267"/>
      <c r="S2858" s="268"/>
      <c r="T2858" s="266"/>
      <c r="U2858" s="266"/>
      <c r="V2858" s="266"/>
      <c r="W2858" s="266"/>
      <c r="X2858" s="267"/>
      <c r="Y2858" s="268"/>
      <c r="Z2858" s="266"/>
      <c r="AA2858" s="266"/>
      <c r="AB2858" s="266"/>
      <c r="AC2858" s="266"/>
      <c r="AD2858" s="267"/>
    </row>
    <row r="2859" spans="1:38" ht="15" customHeight="1">
      <c r="A2859" s="71"/>
      <c r="B2859" s="40"/>
      <c r="C2859" s="80" t="s">
        <v>140</v>
      </c>
      <c r="D2859" s="320" t="s">
        <v>262</v>
      </c>
      <c r="E2859" s="266"/>
      <c r="F2859" s="266"/>
      <c r="G2859" s="266"/>
      <c r="H2859" s="266"/>
      <c r="I2859" s="266"/>
      <c r="J2859" s="266"/>
      <c r="K2859" s="266"/>
      <c r="L2859" s="267"/>
      <c r="M2859" s="268"/>
      <c r="N2859" s="266"/>
      <c r="O2859" s="266"/>
      <c r="P2859" s="266"/>
      <c r="Q2859" s="266"/>
      <c r="R2859" s="267"/>
      <c r="S2859" s="268"/>
      <c r="T2859" s="266"/>
      <c r="U2859" s="266"/>
      <c r="V2859" s="266"/>
      <c r="W2859" s="266"/>
      <c r="X2859" s="267"/>
      <c r="Y2859" s="268"/>
      <c r="Z2859" s="266"/>
      <c r="AA2859" s="266"/>
      <c r="AB2859" s="266"/>
      <c r="AC2859" s="266"/>
      <c r="AD2859" s="267"/>
    </row>
    <row r="2860" spans="1:38" ht="15" customHeight="1">
      <c r="A2860" s="71"/>
      <c r="B2860" s="40"/>
      <c r="C2860" s="15"/>
      <c r="D2860" s="15"/>
      <c r="E2860" s="15"/>
      <c r="F2860" s="15"/>
      <c r="G2860" s="15"/>
      <c r="H2860" s="15"/>
      <c r="I2860" s="15"/>
      <c r="J2860" s="15"/>
      <c r="K2860" s="15"/>
      <c r="L2860" s="81" t="s">
        <v>211</v>
      </c>
      <c r="M2860" s="268">
        <f>IF(AND(SUM(M2850:M2859)=0,COUNTIF(M2850:M2859,"NS")&gt;0),"NS",IF(AND(SUM(M2850:M2859)=0, COUNTIF(M2850:M2859,"NA")&gt;0),"NA",SUM(M2850:M2859)))</f>
        <v>0</v>
      </c>
      <c r="N2860" s="266"/>
      <c r="O2860" s="266"/>
      <c r="P2860" s="266"/>
      <c r="Q2860" s="266"/>
      <c r="R2860" s="267"/>
      <c r="S2860" s="268">
        <f>IF(AND(SUM(S2850:S2859)=0,COUNTIF(S2850:S2859,"NS")&gt;0),"NS",IF(AND(SUM(S2850:S2859)=0, COUNTIF(S2850:S2859,"NA")&gt;0),"NA",SUM(S2850:S2859)))</f>
        <v>0</v>
      </c>
      <c r="T2860" s="266"/>
      <c r="U2860" s="266"/>
      <c r="V2860" s="266"/>
      <c r="W2860" s="266"/>
      <c r="X2860" s="267"/>
      <c r="Y2860" s="268">
        <f>IF(AND(SUM(Y2850:Y2859)=0,COUNTIF(Y2850:Y2859,"NS")&gt;0),"NS",IF(AND(SUM(Y2850:Y2859)=0, COUNTIF(Y2850:Y2859,"NA")&gt;0),"NA",SUM(Y2850:Y2859)))</f>
        <v>0</v>
      </c>
      <c r="Z2860" s="266"/>
      <c r="AA2860" s="266"/>
      <c r="AB2860" s="266"/>
      <c r="AC2860" s="266"/>
      <c r="AD2860" s="267"/>
    </row>
    <row r="2861" spans="1:38" ht="15" customHeight="1">
      <c r="A2861" s="71"/>
      <c r="B2861" s="40"/>
      <c r="C2861" s="40"/>
      <c r="D2861" s="40"/>
      <c r="E2861" s="40"/>
      <c r="F2861" s="40"/>
      <c r="G2861" s="40"/>
      <c r="H2861" s="40"/>
      <c r="I2861" s="40"/>
      <c r="J2861" s="40"/>
      <c r="K2861" s="40"/>
      <c r="L2861" s="40"/>
      <c r="M2861" s="40"/>
      <c r="N2861" s="40"/>
      <c r="O2861" s="40"/>
      <c r="P2861" s="40"/>
      <c r="Q2861" s="40"/>
      <c r="R2861" s="40"/>
      <c r="S2861" s="40"/>
      <c r="T2861" s="40"/>
      <c r="U2861" s="40"/>
      <c r="V2861" s="40"/>
      <c r="W2861" s="40"/>
      <c r="X2861" s="40"/>
      <c r="Y2861" s="40"/>
      <c r="Z2861" s="40"/>
      <c r="AA2861" s="40"/>
      <c r="AB2861" s="40"/>
      <c r="AC2861" s="40"/>
      <c r="AD2861" s="40"/>
      <c r="AF2861">
        <f>IF(SUM(AF2850:AF2860)&gt;0,1,0)</f>
        <v>0</v>
      </c>
      <c r="AG2861">
        <f>IF(SUM(AG2850:AG2860)&gt;0,2,0)</f>
        <v>0</v>
      </c>
      <c r="AH2861">
        <f>IF(SUM(AH2850:AH2860)&gt;0,4,0)</f>
        <v>0</v>
      </c>
      <c r="AI2861">
        <f>IF(SUM(AI2850:AI2860)&gt;0,4,0)</f>
        <v>0</v>
      </c>
      <c r="AJ2861">
        <f>IF(SUM(AJ2850:AJ2860)&gt;0,5,0)</f>
        <v>0</v>
      </c>
      <c r="AK2861">
        <f>IF(SUM(AK2850:AK2860)&gt;0,6,0)</f>
        <v>0</v>
      </c>
    </row>
    <row r="2862" spans="1:38" ht="24" customHeight="1">
      <c r="A2862" s="71"/>
      <c r="B2862" s="40"/>
      <c r="C2862" s="321" t="s">
        <v>187</v>
      </c>
      <c r="D2862" s="256"/>
      <c r="E2862" s="256"/>
      <c r="F2862" s="256"/>
      <c r="G2862" s="256"/>
      <c r="H2862" s="256"/>
      <c r="I2862" s="256"/>
      <c r="J2862" s="256"/>
      <c r="K2862" s="256"/>
      <c r="L2862" s="256"/>
      <c r="M2862" s="256"/>
      <c r="N2862" s="256"/>
      <c r="O2862" s="256"/>
      <c r="P2862" s="256"/>
      <c r="Q2862" s="256"/>
      <c r="R2862" s="256"/>
      <c r="S2862" s="256"/>
      <c r="T2862" s="256"/>
      <c r="U2862" s="256"/>
      <c r="V2862" s="256"/>
      <c r="W2862" s="256"/>
      <c r="X2862" s="256"/>
      <c r="Y2862" s="256"/>
      <c r="Z2862" s="256"/>
      <c r="AA2862" s="256"/>
      <c r="AB2862" s="256"/>
      <c r="AC2862" s="256"/>
      <c r="AD2862" s="256"/>
      <c r="AH2862">
        <f>SUM(AF2861:AH2861)</f>
        <v>0</v>
      </c>
      <c r="AK2862">
        <f>SUM(AI2861:AK2861)</f>
        <v>0</v>
      </c>
    </row>
    <row r="2863" spans="1:38" ht="60" customHeight="1">
      <c r="A2863" s="71"/>
      <c r="B2863" s="40"/>
      <c r="C2863" s="377"/>
      <c r="D2863" s="266"/>
      <c r="E2863" s="266"/>
      <c r="F2863" s="266"/>
      <c r="G2863" s="266"/>
      <c r="H2863" s="266"/>
      <c r="I2863" s="266"/>
      <c r="J2863" s="266"/>
      <c r="K2863" s="266"/>
      <c r="L2863" s="266"/>
      <c r="M2863" s="266"/>
      <c r="N2863" s="266"/>
      <c r="O2863" s="266"/>
      <c r="P2863" s="266"/>
      <c r="Q2863" s="266"/>
      <c r="R2863" s="266"/>
      <c r="S2863" s="266"/>
      <c r="T2863" s="266"/>
      <c r="U2863" s="266"/>
      <c r="V2863" s="266"/>
      <c r="W2863" s="266"/>
      <c r="X2863" s="266"/>
      <c r="Y2863" s="266"/>
      <c r="Z2863" s="266"/>
      <c r="AA2863" s="266"/>
      <c r="AB2863" s="266"/>
      <c r="AC2863" s="266"/>
      <c r="AD2863" s="267"/>
      <c r="AH2863" t="e">
        <f ca="1">CAMBIAR(AH2862,0,"",1,"El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63" t="e">
        <f ca="1">CAMBIAR(AK2862,0,"",4,"Hay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64" spans="1:38" ht="15" customHeight="1">
      <c r="A2864" s="71"/>
      <c r="B2864" s="40"/>
      <c r="C2864" s="246" t="e">
        <f ca="1">AH2863</f>
        <v>#NAME?</v>
      </c>
      <c r="D2864" s="40"/>
      <c r="E2864" s="40"/>
      <c r="F2864" s="40"/>
      <c r="G2864" s="40"/>
      <c r="H2864" s="40"/>
      <c r="I2864" s="40"/>
      <c r="J2864" s="40"/>
      <c r="K2864" s="40"/>
      <c r="L2864" s="40"/>
      <c r="M2864" s="40"/>
      <c r="N2864" s="40"/>
      <c r="O2864" s="40"/>
      <c r="P2864" s="40"/>
      <c r="Q2864" s="40"/>
      <c r="R2864" s="40"/>
      <c r="S2864" s="40"/>
      <c r="T2864" s="40"/>
      <c r="U2864" s="40"/>
      <c r="V2864" s="40"/>
      <c r="W2864" s="40"/>
      <c r="X2864" s="40"/>
      <c r="Y2864" s="40"/>
      <c r="Z2864" s="40"/>
      <c r="AA2864" s="40"/>
      <c r="AB2864" s="40"/>
      <c r="AC2864" s="40"/>
      <c r="AD2864" s="40"/>
    </row>
    <row r="2865" spans="1:88" ht="15" customHeight="1">
      <c r="A2865" s="71"/>
      <c r="B2865" s="40"/>
      <c r="C2865" s="246" t="e">
        <f ca="1">AK2863</f>
        <v>#NAME?</v>
      </c>
      <c r="D2865" s="40"/>
      <c r="E2865" s="40"/>
      <c r="F2865" s="40"/>
      <c r="G2865" s="40"/>
      <c r="H2865" s="40"/>
      <c r="I2865" s="40"/>
      <c r="J2865" s="40"/>
      <c r="K2865" s="40"/>
      <c r="L2865" s="40"/>
      <c r="M2865" s="40"/>
      <c r="N2865" s="40"/>
      <c r="O2865" s="40"/>
      <c r="P2865" s="40"/>
      <c r="Q2865" s="40"/>
      <c r="R2865" s="40"/>
      <c r="S2865" s="40"/>
      <c r="T2865" s="40"/>
      <c r="U2865" s="40"/>
      <c r="V2865" s="40"/>
      <c r="W2865" s="40"/>
      <c r="X2865" s="40"/>
      <c r="Y2865" s="40"/>
      <c r="Z2865" s="40"/>
      <c r="AA2865" s="40"/>
      <c r="AB2865" s="40"/>
      <c r="AC2865" s="40"/>
      <c r="AD2865" s="40"/>
    </row>
    <row r="2866" spans="1:88" ht="15" customHeight="1">
      <c r="A2866" s="71"/>
      <c r="B2866" s="40"/>
      <c r="C2866" s="40"/>
      <c r="D2866" s="40"/>
      <c r="E2866" s="40"/>
      <c r="F2866" s="40"/>
      <c r="G2866" s="40"/>
      <c r="H2866" s="40"/>
      <c r="I2866" s="40"/>
      <c r="J2866" s="40"/>
      <c r="K2866" s="40"/>
      <c r="L2866" s="40"/>
      <c r="M2866" s="40"/>
      <c r="N2866" s="40"/>
      <c r="O2866" s="40"/>
      <c r="P2866" s="40"/>
      <c r="Q2866" s="40"/>
      <c r="R2866" s="40"/>
      <c r="S2866" s="40"/>
      <c r="T2866" s="40"/>
      <c r="U2866" s="40"/>
      <c r="V2866" s="40"/>
      <c r="W2866" s="40"/>
      <c r="X2866" s="40"/>
      <c r="Y2866" s="40"/>
      <c r="Z2866" s="40"/>
      <c r="AA2866" s="40"/>
      <c r="AB2866" s="40"/>
      <c r="AC2866" s="40"/>
      <c r="AD2866" s="40"/>
    </row>
    <row r="2867" spans="1:88" ht="15" customHeight="1">
      <c r="A2867" s="71"/>
      <c r="B2867" s="40"/>
      <c r="C2867" s="40"/>
      <c r="D2867" s="40"/>
      <c r="E2867" s="40"/>
      <c r="F2867" s="40"/>
      <c r="G2867" s="40"/>
      <c r="H2867" s="40"/>
      <c r="I2867" s="40"/>
      <c r="J2867" s="40"/>
      <c r="K2867" s="40"/>
      <c r="L2867" s="40"/>
      <c r="M2867" s="40"/>
      <c r="N2867" s="40"/>
      <c r="O2867" s="40"/>
      <c r="P2867" s="40"/>
      <c r="Q2867" s="40"/>
      <c r="R2867" s="40"/>
      <c r="S2867" s="40"/>
      <c r="T2867" s="40"/>
      <c r="U2867" s="40"/>
      <c r="V2867" s="40"/>
      <c r="W2867" s="40"/>
      <c r="X2867" s="40"/>
      <c r="Y2867" s="40"/>
      <c r="Z2867" s="40"/>
      <c r="AA2867" s="40"/>
      <c r="AB2867" s="40"/>
      <c r="AC2867" s="40"/>
      <c r="AD2867" s="40"/>
    </row>
    <row r="2868" spans="1:88" ht="15" customHeight="1">
      <c r="A2868" s="71"/>
      <c r="B2868" s="40"/>
      <c r="C2868" s="40"/>
      <c r="D2868" s="40"/>
      <c r="E2868" s="40"/>
      <c r="F2868" s="40"/>
      <c r="G2868" s="40"/>
      <c r="H2868" s="40"/>
      <c r="I2868" s="40"/>
      <c r="J2868" s="40"/>
      <c r="K2868" s="40"/>
      <c r="L2868" s="40"/>
      <c r="M2868" s="40"/>
      <c r="N2868" s="40"/>
      <c r="O2868" s="40"/>
      <c r="P2868" s="40"/>
      <c r="Q2868" s="40"/>
      <c r="R2868" s="40"/>
      <c r="S2868" s="40"/>
      <c r="T2868" s="40"/>
      <c r="U2868" s="40"/>
      <c r="V2868" s="40"/>
      <c r="W2868" s="40"/>
      <c r="X2868" s="40"/>
      <c r="Y2868" s="40"/>
      <c r="Z2868" s="40"/>
      <c r="AA2868" s="40"/>
      <c r="AB2868" s="40"/>
      <c r="AC2868" s="40"/>
      <c r="AD2868" s="40"/>
    </row>
    <row r="2869" spans="1:88" ht="15" customHeight="1">
      <c r="A2869" s="71"/>
      <c r="B2869" s="40"/>
      <c r="C2869" s="40"/>
      <c r="D2869" s="40"/>
      <c r="E2869" s="40"/>
      <c r="F2869" s="40"/>
      <c r="G2869" s="40"/>
      <c r="H2869" s="40"/>
      <c r="I2869" s="40"/>
      <c r="J2869" s="40"/>
      <c r="K2869" s="40"/>
      <c r="L2869" s="40"/>
      <c r="M2869" s="40"/>
      <c r="N2869" s="40"/>
      <c r="O2869" s="40"/>
      <c r="P2869" s="40"/>
      <c r="Q2869" s="40"/>
      <c r="R2869" s="40"/>
      <c r="S2869" s="40"/>
      <c r="T2869" s="40"/>
      <c r="U2869" s="40"/>
      <c r="V2869" s="40"/>
      <c r="W2869" s="40"/>
      <c r="X2869" s="40"/>
      <c r="Y2869" s="40"/>
      <c r="Z2869" s="40"/>
      <c r="AA2869" s="40"/>
      <c r="AB2869" s="40"/>
      <c r="AC2869" s="40"/>
      <c r="AD2869" s="40"/>
    </row>
    <row r="2870" spans="1:88" ht="36" customHeight="1">
      <c r="A2870" s="101" t="s">
        <v>988</v>
      </c>
      <c r="B2870" s="326" t="s">
        <v>989</v>
      </c>
      <c r="C2870" s="256"/>
      <c r="D2870" s="256"/>
      <c r="E2870" s="256"/>
      <c r="F2870" s="256"/>
      <c r="G2870" s="256"/>
      <c r="H2870" s="256"/>
      <c r="I2870" s="256"/>
      <c r="J2870" s="256"/>
      <c r="K2870" s="256"/>
      <c r="L2870" s="256"/>
      <c r="M2870" s="256"/>
      <c r="N2870" s="256"/>
      <c r="O2870" s="256"/>
      <c r="P2870" s="256"/>
      <c r="Q2870" s="256"/>
      <c r="R2870" s="256"/>
      <c r="S2870" s="256"/>
      <c r="T2870" s="256"/>
      <c r="U2870" s="256"/>
      <c r="V2870" s="256"/>
      <c r="W2870" s="256"/>
      <c r="X2870" s="256"/>
      <c r="Y2870" s="256"/>
      <c r="Z2870" s="256"/>
      <c r="AA2870" s="256"/>
      <c r="AB2870" s="256"/>
      <c r="AC2870" s="256"/>
      <c r="AD2870" s="256"/>
    </row>
    <row r="2871" spans="1:88" ht="15" customHeight="1">
      <c r="A2871" s="71"/>
      <c r="B2871" s="40"/>
      <c r="C2871" s="40"/>
      <c r="D2871" s="40"/>
      <c r="E2871" s="40"/>
      <c r="F2871" s="40"/>
      <c r="G2871" s="40"/>
      <c r="H2871" s="40"/>
      <c r="I2871" s="40"/>
      <c r="J2871" s="40"/>
      <c r="K2871" s="40"/>
      <c r="L2871" s="40"/>
      <c r="M2871" s="40"/>
      <c r="N2871" s="40"/>
      <c r="O2871" s="40"/>
      <c r="P2871" s="40"/>
      <c r="Q2871" s="40"/>
      <c r="R2871" s="40"/>
      <c r="S2871" s="40"/>
      <c r="T2871" s="40"/>
      <c r="U2871" s="40"/>
      <c r="V2871" s="40"/>
      <c r="W2871" s="40"/>
      <c r="X2871" s="40"/>
      <c r="Y2871" s="40"/>
      <c r="Z2871" s="40"/>
      <c r="AA2871" s="40"/>
      <c r="AB2871" s="40"/>
      <c r="AC2871" s="40"/>
      <c r="AD2871" s="40"/>
    </row>
    <row r="2872" spans="1:88" ht="24" customHeight="1">
      <c r="A2872" s="83"/>
      <c r="B2872" s="15"/>
      <c r="C2872" s="265" t="s">
        <v>185</v>
      </c>
      <c r="D2872" s="278"/>
      <c r="E2872" s="278"/>
      <c r="F2872" s="278"/>
      <c r="G2872" s="278"/>
      <c r="H2872" s="278"/>
      <c r="I2872" s="278"/>
      <c r="J2872" s="278"/>
      <c r="K2872" s="278"/>
      <c r="L2872" s="279"/>
      <c r="M2872" s="265" t="s">
        <v>990</v>
      </c>
      <c r="N2872" s="266"/>
      <c r="O2872" s="266"/>
      <c r="P2872" s="266"/>
      <c r="Q2872" s="266"/>
      <c r="R2872" s="266"/>
      <c r="S2872" s="266"/>
      <c r="T2872" s="266"/>
      <c r="U2872" s="266"/>
      <c r="V2872" s="266"/>
      <c r="W2872" s="266"/>
      <c r="X2872" s="266"/>
      <c r="Y2872" s="266"/>
      <c r="Z2872" s="266"/>
      <c r="AA2872" s="266"/>
      <c r="AB2872" s="266"/>
      <c r="AC2872" s="266"/>
      <c r="AD2872" s="267"/>
    </row>
    <row r="2873" spans="1:88" ht="36" customHeight="1">
      <c r="A2873" s="83"/>
      <c r="B2873" s="15"/>
      <c r="C2873" s="280"/>
      <c r="D2873" s="256"/>
      <c r="E2873" s="256"/>
      <c r="F2873" s="256"/>
      <c r="G2873" s="256"/>
      <c r="H2873" s="256"/>
      <c r="I2873" s="256"/>
      <c r="J2873" s="256"/>
      <c r="K2873" s="256"/>
      <c r="L2873" s="281"/>
      <c r="M2873" s="265" t="s">
        <v>201</v>
      </c>
      <c r="N2873" s="279"/>
      <c r="O2873" s="331" t="s">
        <v>202</v>
      </c>
      <c r="P2873" s="279"/>
      <c r="Q2873" s="331" t="s">
        <v>203</v>
      </c>
      <c r="R2873" s="279"/>
      <c r="S2873" s="268" t="s">
        <v>991</v>
      </c>
      <c r="T2873" s="266"/>
      <c r="U2873" s="266"/>
      <c r="V2873" s="267"/>
      <c r="W2873" s="268" t="s">
        <v>992</v>
      </c>
      <c r="X2873" s="266"/>
      <c r="Y2873" s="266"/>
      <c r="Z2873" s="267"/>
      <c r="AA2873" s="268" t="s">
        <v>262</v>
      </c>
      <c r="AB2873" s="266"/>
      <c r="AC2873" s="266"/>
      <c r="AD2873" s="267"/>
    </row>
    <row r="2874" spans="1:88" ht="48" customHeight="1">
      <c r="A2874" s="83"/>
      <c r="B2874" s="15"/>
      <c r="C2874" s="282"/>
      <c r="D2874" s="272"/>
      <c r="E2874" s="272"/>
      <c r="F2874" s="272"/>
      <c r="G2874" s="272"/>
      <c r="H2874" s="272"/>
      <c r="I2874" s="272"/>
      <c r="J2874" s="272"/>
      <c r="K2874" s="272"/>
      <c r="L2874" s="283"/>
      <c r="M2874" s="282"/>
      <c r="N2874" s="283"/>
      <c r="O2874" s="282"/>
      <c r="P2874" s="283"/>
      <c r="Q2874" s="282"/>
      <c r="R2874" s="283"/>
      <c r="S2874" s="325" t="s">
        <v>234</v>
      </c>
      <c r="T2874" s="267"/>
      <c r="U2874" s="221" t="s">
        <v>202</v>
      </c>
      <c r="V2874" s="221" t="s">
        <v>203</v>
      </c>
      <c r="W2874" s="325" t="s">
        <v>234</v>
      </c>
      <c r="X2874" s="267"/>
      <c r="Y2874" s="221" t="s">
        <v>202</v>
      </c>
      <c r="Z2874" s="221" t="s">
        <v>203</v>
      </c>
      <c r="AA2874" s="325" t="s">
        <v>234</v>
      </c>
      <c r="AB2874" s="267"/>
      <c r="AC2874" s="221" t="s">
        <v>202</v>
      </c>
      <c r="AD2874" s="221" t="s">
        <v>203</v>
      </c>
      <c r="AF2874" t="s">
        <v>204</v>
      </c>
      <c r="AG2874" t="s">
        <v>205</v>
      </c>
      <c r="AH2874" t="s">
        <v>206</v>
      </c>
      <c r="AI2874" t="s">
        <v>207</v>
      </c>
      <c r="AJ2874" t="s">
        <v>208</v>
      </c>
      <c r="AK2874" t="s">
        <v>209</v>
      </c>
      <c r="AL2874" t="s">
        <v>210</v>
      </c>
      <c r="AP2874" t="s">
        <v>204</v>
      </c>
      <c r="AQ2874" t="s">
        <v>205</v>
      </c>
      <c r="AR2874" t="s">
        <v>206</v>
      </c>
      <c r="AS2874" t="s">
        <v>207</v>
      </c>
      <c r="AT2874" t="s">
        <v>208</v>
      </c>
      <c r="AU2874" t="s">
        <v>209</v>
      </c>
      <c r="AV2874" t="s">
        <v>210</v>
      </c>
      <c r="AZ2874" t="s">
        <v>204</v>
      </c>
      <c r="BA2874" t="s">
        <v>205</v>
      </c>
      <c r="BB2874" t="s">
        <v>206</v>
      </c>
      <c r="BC2874" t="s">
        <v>207</v>
      </c>
      <c r="BD2874" t="s">
        <v>208</v>
      </c>
      <c r="BE2874" t="s">
        <v>209</v>
      </c>
      <c r="BF2874" t="s">
        <v>210</v>
      </c>
      <c r="BJ2874" t="s">
        <v>204</v>
      </c>
      <c r="BK2874" t="s">
        <v>205</v>
      </c>
      <c r="BL2874" t="s">
        <v>206</v>
      </c>
      <c r="BM2874" t="s">
        <v>207</v>
      </c>
      <c r="BN2874" t="s">
        <v>208</v>
      </c>
      <c r="BO2874" t="s">
        <v>209</v>
      </c>
      <c r="BP2874" t="s">
        <v>210</v>
      </c>
      <c r="BT2874" t="s">
        <v>204</v>
      </c>
      <c r="BU2874" t="s">
        <v>205</v>
      </c>
      <c r="BV2874" t="s">
        <v>206</v>
      </c>
      <c r="BW2874" t="s">
        <v>207</v>
      </c>
      <c r="BX2874" t="s">
        <v>208</v>
      </c>
      <c r="BY2874" t="s">
        <v>209</v>
      </c>
      <c r="BZ2874" t="s">
        <v>210</v>
      </c>
      <c r="CD2874" t="s">
        <v>204</v>
      </c>
      <c r="CE2874" t="s">
        <v>205</v>
      </c>
      <c r="CF2874" t="s">
        <v>206</v>
      </c>
      <c r="CG2874" t="s">
        <v>207</v>
      </c>
      <c r="CH2874" t="s">
        <v>208</v>
      </c>
      <c r="CI2874" t="s">
        <v>209</v>
      </c>
      <c r="CJ2874" t="s">
        <v>210</v>
      </c>
    </row>
    <row r="2875" spans="1:88" ht="15" customHeight="1">
      <c r="A2875" s="83"/>
      <c r="B2875" s="15"/>
      <c r="C2875" s="79" t="s">
        <v>131</v>
      </c>
      <c r="D2875" s="320"/>
      <c r="E2875" s="266"/>
      <c r="F2875" s="266"/>
      <c r="G2875" s="266"/>
      <c r="H2875" s="266"/>
      <c r="I2875" s="266"/>
      <c r="J2875" s="266"/>
      <c r="K2875" s="266"/>
      <c r="L2875" s="267"/>
      <c r="M2875" s="268"/>
      <c r="N2875" s="267"/>
      <c r="O2875" s="268"/>
      <c r="P2875" s="267"/>
      <c r="Q2875" s="268"/>
      <c r="R2875" s="267"/>
      <c r="S2875" s="268"/>
      <c r="T2875" s="267"/>
      <c r="U2875" s="220"/>
      <c r="V2875" s="220"/>
      <c r="W2875" s="268"/>
      <c r="X2875" s="267"/>
      <c r="Y2875" s="220"/>
      <c r="Z2875" s="220"/>
      <c r="AA2875" s="268"/>
      <c r="AB2875" s="267"/>
      <c r="AC2875" s="220"/>
      <c r="AD2875" s="220"/>
      <c r="AF2875">
        <f>IF(AND(S2875=0,OR(SUM(U2875:V2875)&gt;0,COUNTIF(S2875:V2875,"NS")&gt;0)),1,0)</f>
        <v>0</v>
      </c>
      <c r="AG2875">
        <f>IF(OR(AND(S2875="NS",SUM(U2875:V2875)&gt;0),AND(S2875="NS",COUNTIF(S2875:V2875,"NS")&lt;2)),1,0)</f>
        <v>0</v>
      </c>
      <c r="AH2875">
        <f>IF(AND(S2875="NA",OR(SUM(U2875:V2875)&gt;0,COUNTIF(S2875:V2875,"NS")&gt;0,COUNTIF(S2875:V2875,"NA")&gt;1)),1,0)</f>
        <v>0</v>
      </c>
      <c r="AI2875">
        <f>IF(AND(COUNTBLANK(S2875)+COUNTBLANK(U2875)+COUNTBLANK(V2875)&gt;0,COUNTBLANK(S2875)+COUNTBLANK(U2875)+COUNTBLANK(V2875)&lt;3,S2875&lt;&gt;"NA"),1,0)</f>
        <v>0</v>
      </c>
      <c r="AJ2875">
        <f>IF(AND(IF(OR(SUM(U2875:V2875)=S2875,S2875="",AND(S2875&gt;0,COUNTIF(S2875:V2875,"NS")=2)),0,1)=1,S2875&lt;&gt;"NS",S2875&lt;&gt;"NA"),1,0)</f>
        <v>0</v>
      </c>
      <c r="AK2875">
        <f>IF(COUNTIF(S2875:V2875,"=*")&lt;&gt;SUM(COUNTIF(S2875:V2875,"NS"),COUNTIF(S2875:V2875,"NA")),1,0)</f>
        <v>0</v>
      </c>
      <c r="AL2875">
        <f>IF(SUM(AF2875:AK2875)&gt;0,1,0)</f>
        <v>0</v>
      </c>
      <c r="AP2875">
        <f>IF(AND(W2875=0,OR(SUM(Y2875:Z2875)&gt;0,COUNTIF(W2875:Z2875,"NS")&gt;0)),1,0)</f>
        <v>0</v>
      </c>
      <c r="AQ2875">
        <f>IF(OR(AND(W2875="NS",SUM(Y2875:Z2875)&gt;0),AND(W2875="NS",COUNTIF(W2875:Z2875,"NS")&lt;2)),1,0)</f>
        <v>0</v>
      </c>
      <c r="AR2875">
        <f>IF(AND(W2875="NA",OR(SUM(Y2875:Z2875)&gt;0,COUNTIF(W2875:Z2875,"NS")&gt;0,COUNTIF(W2875:Z2875,"NA")&gt;1)),1,0)</f>
        <v>0</v>
      </c>
      <c r="AS2875">
        <f>IF(AND(COUNTBLANK(W2875)+COUNTBLANK(Y2875)+COUNTBLANK(Z2875)&gt;0,COUNTBLANK(W2875)+COUNTBLANK(Y2875)+COUNTBLANK(Z2875)&lt;3,W2875&lt;&gt;"NA"),1,0)</f>
        <v>0</v>
      </c>
      <c r="AT2875">
        <f>IF(AND(IF(OR(SUM(Y2875:Z2875)=W2875,W2875="",AND(W2875&gt;0,COUNTIF(W2875:Z2875,"NS")=2)),0,1)=1,W2875&lt;&gt;"NS",W2875&lt;&gt;"NA"),1,0)</f>
        <v>0</v>
      </c>
      <c r="AU2875">
        <f>IF(COUNTIF(W2875:Z2875,"=*")&lt;&gt;SUM(COUNTIF(W2875:Z2875,"NS"),COUNTIF(W2875:Z2875,"NA")),1,0)</f>
        <v>0</v>
      </c>
      <c r="AV2875">
        <f>IF(SUM(AP2875:AU2875)&gt;0,1,0)</f>
        <v>0</v>
      </c>
      <c r="AZ2875">
        <f>IF(AND(AA2875=0,OR(SUM(AC2875:AD2875)&gt;0,COUNTIF(AA2875:AD2875,"NS")&gt;0)),1,0)</f>
        <v>0</v>
      </c>
      <c r="BA2875">
        <f>IF(OR(AND(AA2875="NS",SUM(AC2875:AD2875)&gt;0),AND(AA2875="NS",COUNTIF(AA2875:AD2875,"NS")&lt;2)),1,0)</f>
        <v>0</v>
      </c>
      <c r="BB2875">
        <f>IF(AND(AA2875="NA",OR(SUM(AC2875:AD2875)&gt;0,COUNTIF(AA2875:AD2875,"NS")&gt;0,COUNTIF(AA2875:AD2875,"NA")&gt;1)),1,0)</f>
        <v>0</v>
      </c>
      <c r="BC2875">
        <f>IF(AND(COUNTBLANK(AA2875)+COUNTBLANK(AC2875)+COUNTBLANK(AD2875)&gt;0,COUNTBLANK(AA2875)+COUNTBLANK(AC2875)+COUNTBLANK(AD2875)&lt;3,AA2875&lt;&gt;"NA"),1,0)</f>
        <v>0</v>
      </c>
      <c r="BD2875">
        <f>IF(AND(IF(OR(SUM(AC2875:AD2875)=AA2875,AA2875="",AND(AA2875&gt;0,COUNTIF(AA2875:AD2875,"NS")=2)),0,1)=1,AA2875&lt;&gt;"NS",AA2875&lt;&gt;"NA"),1,0)</f>
        <v>0</v>
      </c>
      <c r="BE2875">
        <f>IF(COUNTIF(AA2875:AD2875,"=*")&lt;&gt;SUM(COUNTIF(AA2875:AD2875,"NS"),COUNTIF(AA2875:AD2875,"NA")),1,0)</f>
        <v>0</v>
      </c>
      <c r="BF2875">
        <f>IF(SUM(AZ2875:BE2875)&gt;0,1,0)</f>
        <v>0</v>
      </c>
      <c r="BJ2875">
        <f>IF(AND(O2875=0,OR(SUM(U2875,Y2875,AC2875)&gt;0,COUNTIF(O2875,"NS")+COUNTIF(U2875,"NS")+COUNTIF(Y2875,"NS")+COUNTIF(AC2875,"NS")&gt;0)),1,0)</f>
        <v>0</v>
      </c>
      <c r="BK2875">
        <f>IF(OR(AND(O2875="NS",SUM(U2875,Y2875,AC2875)&gt;0),AND(O2875="NS",COUNTIF(O2875,"NS")+COUNTIF(U2875,"NS")+COUNTIF(Y2875,"NS")+COUNTIF(AC2875,"NS")&lt;2)),1,0)</f>
        <v>0</v>
      </c>
      <c r="BL2875">
        <f>IF(AND(O2875="NA",OR(SUM(U2875,Y2875,AC2875)&gt;0,COUNTIF(O2875,"NS")+COUNTIF(U2875,"NS")+COUNTIF(Y2875,"NS")+COUNTIF(AC2875,"NS")&gt;0,COUNTIF(O2875,"NA")+COUNTIF(U2875,"NA")+COUNTIF(Y2875,"NA")+COUNTIF(AC2875,"NA")&gt;1)),1,0)</f>
        <v>0</v>
      </c>
      <c r="BM2875">
        <f>IF(AND(COUNTBLANK(O2875)+COUNTBLANK(U2875)+COUNTBLANK(Y2875)+COUNTBLANK(AC2875)&gt;0,COUNTBLANK(O2875)+COUNTBLANK(U2875)+COUNTBLANK(Y2875)+COUNTBLANK(AC2875)&lt;4,O2875&lt;&gt;"NA"),1,0)</f>
        <v>0</v>
      </c>
      <c r="BN2875">
        <f>IF(AND(IF(OR(SUM(U2875,Y2875,AC2875)=O2875,O2875="",AND(O2875&gt;0,COUNTIF(O2875,"NS")+COUNTIF(U2875,"NS")+COUNTIF(Y2875,"NS")+COUNTIF(AC2875,"NS")=3)),0,1)=1,O2875&lt;&gt;"NS",O2875&lt;&gt;"NA"),1,0)</f>
        <v>0</v>
      </c>
      <c r="BO2875">
        <f>IF(COUNTIF(O2875,"=*")+COUNTIF(U2875,"=*")+COUNTIF(Y2875,"=*")+COUNTIF(AC2875,"=*")&lt;&gt;SUM(COUNTIF(O2875,"NS")+COUNTIF(U2875,"NS")+COUNTIF(Y2875,"NS")+COUNTIF(AC2875,"NS"),COUNTIF(O2875,"NA")+COUNTIF(U2875,"NA")+COUNTIF(Y2875,"NA")+COUNTIF(AC2875,"NA")),1,0)</f>
        <v>0</v>
      </c>
      <c r="BP2875">
        <f>IF(SUM(BJ2875:BO2875)&gt;0,1,0)</f>
        <v>0</v>
      </c>
      <c r="BT2875">
        <f>IF(AND(Q2875=0,OR(SUM(V2875,Z2875,AD2875)&gt;0,COUNTIF(Q2875,"NS")+COUNTIF(V2875,"NS")+COUNTIF(Z2875,"NS")+COUNTIF(AD2875,"NS")&gt;0)),1,0)</f>
        <v>0</v>
      </c>
      <c r="BU2875">
        <f>IF(OR(AND(Q2875="NS",SUM(V2875,Z2875,AD2875)&gt;0),AND(Q2875="NS",COUNTIF(Q2875,"NS")+COUNTIF(V2875,"NS")+COUNTIF(Z2875,"NS")+COUNTIF(AD2875,"NS")&lt;2)),1,0)</f>
        <v>0</v>
      </c>
      <c r="BV2875">
        <f>IF(AND(Q2875="NA",OR(SUM(V2875,Z2875,AD2875)&gt;0,COUNTIF(Q2875,"NS")+COUNTIF(V2875,"NS")+COUNTIF(Z2875,"NS")+COUNTIF(AD2875,"NS")&gt;0,COUNTIF(Q2875,"NA")+COUNTIF(V2875,"NA")+COUNTIF(Z2875,"NA")+COUNTIF(AD2875,"NA")&gt;1)),1,0)</f>
        <v>0</v>
      </c>
      <c r="BW2875">
        <f>IF(AND(COUNTBLANK(Q2875)+COUNTBLANK(V2875)+COUNTBLANK(Z2875)+COUNTBLANK(AD2875)&gt;0,COUNTBLANK(Q2875)+COUNTBLANK(V2875)+COUNTBLANK(Z2875)+COUNTBLANK(AD2875)&lt;4,Q2875&lt;&gt;"NA"),1,0)</f>
        <v>0</v>
      </c>
      <c r="BX2875">
        <f>IF(AND(IF(OR(SUM(V2875,Z2875,AD2875)=Q2875,Q2875="",AND(Q2875&gt;0,COUNTIF(Q2875,"NS")+COUNTIF(V2875,"NS")+COUNTIF(Z2875,"NS")+COUNTIF(AD2875,"NS")=3)),0,1)=1,Q2875&lt;&gt;"NS",Q2875&lt;&gt;"NA"),1,0)</f>
        <v>0</v>
      </c>
      <c r="BY2875">
        <f>IF(COUNTIF(Q2875,"=*")+COUNTIF(V2875,"=*")+COUNTIF(Z2875,"=*")+COUNTIF(AD2875,"=*")&lt;&gt;SUM(COUNTIF(Q2875,"NS")+COUNTIF(V2875,"NS")+COUNTIF(Z2875,"NS")+COUNTIF(AD2875,"NS"),COUNTIF(Q2875,"NA")+COUNTIF(V2875,"NA")+COUNTIF(Z2875,"NA")+COUNTIF(AD2875,"NA")),1,0)</f>
        <v>0</v>
      </c>
      <c r="BZ2875">
        <f>IF(SUM(BT2875:BY2875)&gt;0,1,0)</f>
        <v>0</v>
      </c>
      <c r="CD2875">
        <f>IF(AND(M2875=0,OR(SUM(S2875,W2875,AA2875)&gt;0,COUNTIF(M2875,"NS")+COUNTIF(S2875,"NS")+COUNTIF(W2875,"NS")+COUNTIF(AA2875,"NS")&gt;0)),1,0)</f>
        <v>0</v>
      </c>
      <c r="CE2875">
        <f>IF(OR(AND(M2875="NS",SUM(S2875,W2875,AA2875)&gt;0),AND(M2875="NS",COUNTIF(M2875,"NS")+COUNTIF(S2875,"NS")+COUNTIF(W2875,"NS")+COUNTIF(AA2875,"NS")&lt;2)),1,0)</f>
        <v>0</v>
      </c>
      <c r="CF2875">
        <f>IF(AND(M2875="NA",OR(SUM(S2875,W2875,AA2875)&gt;0,COUNTIF(M2875,"NS")+COUNTIF(S2875,"NS")+COUNTIF(W2875,"NS")+COUNTIF(AA2875,"NS")&gt;0,COUNTIF(M2875,"NA")+COUNTIF(S2875,"NA")+COUNTIF(W2875,"NA")+COUNTIF(AA2875,"NA")&gt;1)),1,0)</f>
        <v>0</v>
      </c>
      <c r="CG2875">
        <f>IF(AND(COUNTBLANK(M2875)+COUNTBLANK(S2875)+COUNTBLANK(W2875)+COUNTBLANK(AA2875)&gt;0,COUNTBLANK(M2875)+COUNTBLANK(S2875)+COUNTBLANK(W2875)+COUNTBLANK(AA2875)&lt;4,M2875&lt;&gt;"NA"),1,0)</f>
        <v>0</v>
      </c>
      <c r="CH2875">
        <f>IF(AND(IF(OR(SUM(S2875,W2875,AA2875)=M2875,M2875="",AND(M2875&gt;0,COUNTIF(M2875,"NS")+COUNTIF(S2875,"NS")+COUNTIF(W2875,"NS")+COUNTIF(AA2875,"NS")=3)),0,1)=1,M2875&lt;&gt;"NS",M2875&lt;&gt;"NA"),1,0)</f>
        <v>0</v>
      </c>
      <c r="CI2875">
        <f>IF(COUNTIF(M2875,"=*")+COUNTIF(S2875,"=*")+COUNTIF(W2875,"=*")+COUNTIF(AA2875,"=*")&lt;&gt;SUM(COUNTIF(M2875,"NS")+COUNTIF(S2875,"NS")+COUNTIF(W2875,"NS")+COUNTIF(AA2875,"NS"),COUNTIF(M2875,"NA")+COUNTIF(S2875,"NA")+COUNTIF(W2875,"NA")+COUNTIF(AA2875,"NA")),1,0)</f>
        <v>0</v>
      </c>
      <c r="CJ2875">
        <f>IF(SUM(CD2875:CI2875)&gt;0,1,0)</f>
        <v>0</v>
      </c>
    </row>
    <row r="2876" spans="1:88" ht="15" customHeight="1">
      <c r="A2876" s="83"/>
      <c r="B2876" s="15"/>
      <c r="C2876" s="80" t="s">
        <v>132</v>
      </c>
      <c r="D2876" s="320"/>
      <c r="E2876" s="266"/>
      <c r="F2876" s="266"/>
      <c r="G2876" s="266"/>
      <c r="H2876" s="266"/>
      <c r="I2876" s="266"/>
      <c r="J2876" s="266"/>
      <c r="K2876" s="266"/>
      <c r="L2876" s="267"/>
      <c r="M2876" s="268"/>
      <c r="N2876" s="267"/>
      <c r="O2876" s="268"/>
      <c r="P2876" s="267"/>
      <c r="Q2876" s="268"/>
      <c r="R2876" s="267"/>
      <c r="S2876" s="268"/>
      <c r="T2876" s="267"/>
      <c r="U2876" s="220"/>
      <c r="V2876" s="220"/>
      <c r="W2876" s="268"/>
      <c r="X2876" s="267"/>
      <c r="Y2876" s="220"/>
      <c r="Z2876" s="220"/>
      <c r="AA2876" s="268"/>
      <c r="AB2876" s="267"/>
      <c r="AC2876" s="220"/>
      <c r="AD2876" s="220"/>
    </row>
    <row r="2877" spans="1:88" ht="15" customHeight="1">
      <c r="A2877" s="83"/>
      <c r="B2877" s="15"/>
      <c r="C2877" s="80" t="s">
        <v>133</v>
      </c>
      <c r="D2877" s="320"/>
      <c r="E2877" s="266"/>
      <c r="F2877" s="266"/>
      <c r="G2877" s="266"/>
      <c r="H2877" s="266"/>
      <c r="I2877" s="266"/>
      <c r="J2877" s="266"/>
      <c r="K2877" s="266"/>
      <c r="L2877" s="267"/>
      <c r="M2877" s="268"/>
      <c r="N2877" s="267"/>
      <c r="O2877" s="268"/>
      <c r="P2877" s="267"/>
      <c r="Q2877" s="268"/>
      <c r="R2877" s="267"/>
      <c r="S2877" s="268"/>
      <c r="T2877" s="267"/>
      <c r="U2877" s="220"/>
      <c r="V2877" s="220"/>
      <c r="W2877" s="268"/>
      <c r="X2877" s="267"/>
      <c r="Y2877" s="220"/>
      <c r="Z2877" s="220"/>
      <c r="AA2877" s="268"/>
      <c r="AB2877" s="267"/>
      <c r="AC2877" s="220"/>
      <c r="AD2877" s="220"/>
    </row>
    <row r="2878" spans="1:88" ht="15" customHeight="1">
      <c r="A2878" s="83"/>
      <c r="B2878" s="15"/>
      <c r="C2878" s="80" t="s">
        <v>134</v>
      </c>
      <c r="D2878" s="320"/>
      <c r="E2878" s="266"/>
      <c r="F2878" s="266"/>
      <c r="G2878" s="266"/>
      <c r="H2878" s="266"/>
      <c r="I2878" s="266"/>
      <c r="J2878" s="266"/>
      <c r="K2878" s="266"/>
      <c r="L2878" s="267"/>
      <c r="M2878" s="268"/>
      <c r="N2878" s="267"/>
      <c r="O2878" s="268"/>
      <c r="P2878" s="267"/>
      <c r="Q2878" s="268"/>
      <c r="R2878" s="267"/>
      <c r="S2878" s="268"/>
      <c r="T2878" s="267"/>
      <c r="U2878" s="220"/>
      <c r="V2878" s="220"/>
      <c r="W2878" s="268"/>
      <c r="X2878" s="267"/>
      <c r="Y2878" s="220"/>
      <c r="Z2878" s="220"/>
      <c r="AA2878" s="268"/>
      <c r="AB2878" s="267"/>
      <c r="AC2878" s="220"/>
      <c r="AD2878" s="220"/>
    </row>
    <row r="2879" spans="1:88" ht="15" customHeight="1">
      <c r="A2879" s="71"/>
      <c r="B2879" s="40"/>
      <c r="C2879" s="80" t="s">
        <v>135</v>
      </c>
      <c r="D2879" s="320"/>
      <c r="E2879" s="266"/>
      <c r="F2879" s="266"/>
      <c r="G2879" s="266"/>
      <c r="H2879" s="266"/>
      <c r="I2879" s="266"/>
      <c r="J2879" s="266"/>
      <c r="K2879" s="266"/>
      <c r="L2879" s="267"/>
      <c r="M2879" s="268"/>
      <c r="N2879" s="267"/>
      <c r="O2879" s="268"/>
      <c r="P2879" s="267"/>
      <c r="Q2879" s="268"/>
      <c r="R2879" s="267"/>
      <c r="S2879" s="268"/>
      <c r="T2879" s="267"/>
      <c r="U2879" s="220"/>
      <c r="V2879" s="220"/>
      <c r="W2879" s="268"/>
      <c r="X2879" s="267"/>
      <c r="Y2879" s="220"/>
      <c r="Z2879" s="220"/>
      <c r="AA2879" s="268"/>
      <c r="AB2879" s="267"/>
      <c r="AC2879" s="220"/>
      <c r="AD2879" s="220"/>
    </row>
    <row r="2880" spans="1:88" ht="15" customHeight="1">
      <c r="A2880" s="71"/>
      <c r="B2880" s="40"/>
      <c r="C2880" s="80" t="s">
        <v>136</v>
      </c>
      <c r="D2880" s="320"/>
      <c r="E2880" s="266"/>
      <c r="F2880" s="266"/>
      <c r="G2880" s="266"/>
      <c r="H2880" s="266"/>
      <c r="I2880" s="266"/>
      <c r="J2880" s="266"/>
      <c r="K2880" s="266"/>
      <c r="L2880" s="267"/>
      <c r="M2880" s="268"/>
      <c r="N2880" s="267"/>
      <c r="O2880" s="268"/>
      <c r="P2880" s="267"/>
      <c r="Q2880" s="268"/>
      <c r="R2880" s="267"/>
      <c r="S2880" s="268"/>
      <c r="T2880" s="267"/>
      <c r="U2880" s="220"/>
      <c r="V2880" s="220"/>
      <c r="W2880" s="268"/>
      <c r="X2880" s="267"/>
      <c r="Y2880" s="220"/>
      <c r="Z2880" s="220"/>
      <c r="AA2880" s="268"/>
      <c r="AB2880" s="267"/>
      <c r="AC2880" s="220"/>
      <c r="AD2880" s="220"/>
    </row>
    <row r="2881" spans="1:30" ht="15" customHeight="1">
      <c r="A2881" s="71"/>
      <c r="B2881" s="40"/>
      <c r="C2881" s="80" t="s">
        <v>137</v>
      </c>
      <c r="D2881" s="320"/>
      <c r="E2881" s="266"/>
      <c r="F2881" s="266"/>
      <c r="G2881" s="266"/>
      <c r="H2881" s="266"/>
      <c r="I2881" s="266"/>
      <c r="J2881" s="266"/>
      <c r="K2881" s="266"/>
      <c r="L2881" s="267"/>
      <c r="M2881" s="268"/>
      <c r="N2881" s="267"/>
      <c r="O2881" s="268"/>
      <c r="P2881" s="267"/>
      <c r="Q2881" s="268"/>
      <c r="R2881" s="267"/>
      <c r="S2881" s="268"/>
      <c r="T2881" s="267"/>
      <c r="U2881" s="220"/>
      <c r="V2881" s="220"/>
      <c r="W2881" s="268"/>
      <c r="X2881" s="267"/>
      <c r="Y2881" s="220"/>
      <c r="Z2881" s="220"/>
      <c r="AA2881" s="268"/>
      <c r="AB2881" s="267"/>
      <c r="AC2881" s="220"/>
      <c r="AD2881" s="220"/>
    </row>
    <row r="2882" spans="1:30" ht="15" customHeight="1">
      <c r="A2882" s="71"/>
      <c r="B2882" s="40"/>
      <c r="C2882" s="80" t="s">
        <v>138</v>
      </c>
      <c r="D2882" s="320"/>
      <c r="E2882" s="266"/>
      <c r="F2882" s="266"/>
      <c r="G2882" s="266"/>
      <c r="H2882" s="266"/>
      <c r="I2882" s="266"/>
      <c r="J2882" s="266"/>
      <c r="K2882" s="266"/>
      <c r="L2882" s="267"/>
      <c r="M2882" s="268"/>
      <c r="N2882" s="267"/>
      <c r="O2882" s="268"/>
      <c r="P2882" s="267"/>
      <c r="Q2882" s="268"/>
      <c r="R2882" s="267"/>
      <c r="S2882" s="268"/>
      <c r="T2882" s="267"/>
      <c r="U2882" s="220"/>
      <c r="V2882" s="220"/>
      <c r="W2882" s="268"/>
      <c r="X2882" s="267"/>
      <c r="Y2882" s="220"/>
      <c r="Z2882" s="220"/>
      <c r="AA2882" s="268"/>
      <c r="AB2882" s="267"/>
      <c r="AC2882" s="220"/>
      <c r="AD2882" s="220"/>
    </row>
    <row r="2883" spans="1:30" ht="15" customHeight="1">
      <c r="A2883" s="71"/>
      <c r="B2883" s="40"/>
      <c r="C2883" s="80" t="s">
        <v>139</v>
      </c>
      <c r="D2883" s="320"/>
      <c r="E2883" s="266"/>
      <c r="F2883" s="266"/>
      <c r="G2883" s="266"/>
      <c r="H2883" s="266"/>
      <c r="I2883" s="266"/>
      <c r="J2883" s="266"/>
      <c r="K2883" s="266"/>
      <c r="L2883" s="267"/>
      <c r="M2883" s="268"/>
      <c r="N2883" s="267"/>
      <c r="O2883" s="268"/>
      <c r="P2883" s="267"/>
      <c r="Q2883" s="268"/>
      <c r="R2883" s="267"/>
      <c r="S2883" s="268"/>
      <c r="T2883" s="267"/>
      <c r="U2883" s="220"/>
      <c r="V2883" s="220"/>
      <c r="W2883" s="268"/>
      <c r="X2883" s="267"/>
      <c r="Y2883" s="220"/>
      <c r="Z2883" s="220"/>
      <c r="AA2883" s="268"/>
      <c r="AB2883" s="267"/>
      <c r="AC2883" s="220"/>
      <c r="AD2883" s="220"/>
    </row>
    <row r="2884" spans="1:30" ht="15" customHeight="1">
      <c r="A2884" s="71"/>
      <c r="B2884" s="40"/>
      <c r="C2884" s="80" t="s">
        <v>140</v>
      </c>
      <c r="D2884" s="320"/>
      <c r="E2884" s="266"/>
      <c r="F2884" s="266"/>
      <c r="G2884" s="266"/>
      <c r="H2884" s="266"/>
      <c r="I2884" s="266"/>
      <c r="J2884" s="266"/>
      <c r="K2884" s="266"/>
      <c r="L2884" s="267"/>
      <c r="M2884" s="268"/>
      <c r="N2884" s="267"/>
      <c r="O2884" s="268"/>
      <c r="P2884" s="267"/>
      <c r="Q2884" s="268"/>
      <c r="R2884" s="267"/>
      <c r="S2884" s="268"/>
      <c r="T2884" s="267"/>
      <c r="U2884" s="220"/>
      <c r="V2884" s="220"/>
      <c r="W2884" s="268"/>
      <c r="X2884" s="267"/>
      <c r="Y2884" s="220"/>
      <c r="Z2884" s="220"/>
      <c r="AA2884" s="268"/>
      <c r="AB2884" s="267"/>
      <c r="AC2884" s="220"/>
      <c r="AD2884" s="220"/>
    </row>
    <row r="2885" spans="1:30" ht="15" customHeight="1">
      <c r="A2885" s="71"/>
      <c r="B2885" s="40"/>
      <c r="C2885" s="80" t="s">
        <v>141</v>
      </c>
      <c r="D2885" s="320"/>
      <c r="E2885" s="266"/>
      <c r="F2885" s="266"/>
      <c r="G2885" s="266"/>
      <c r="H2885" s="266"/>
      <c r="I2885" s="266"/>
      <c r="J2885" s="266"/>
      <c r="K2885" s="266"/>
      <c r="L2885" s="267"/>
      <c r="M2885" s="268"/>
      <c r="N2885" s="267"/>
      <c r="O2885" s="268"/>
      <c r="P2885" s="267"/>
      <c r="Q2885" s="268"/>
      <c r="R2885" s="267"/>
      <c r="S2885" s="268"/>
      <c r="T2885" s="267"/>
      <c r="U2885" s="220"/>
      <c r="V2885" s="220"/>
      <c r="W2885" s="268"/>
      <c r="X2885" s="267"/>
      <c r="Y2885" s="220"/>
      <c r="Z2885" s="220"/>
      <c r="AA2885" s="268"/>
      <c r="AB2885" s="267"/>
      <c r="AC2885" s="220"/>
      <c r="AD2885" s="220"/>
    </row>
    <row r="2886" spans="1:30" ht="15" customHeight="1">
      <c r="A2886" s="71"/>
      <c r="B2886" s="40"/>
      <c r="C2886" s="80" t="s">
        <v>142</v>
      </c>
      <c r="D2886" s="320"/>
      <c r="E2886" s="266"/>
      <c r="F2886" s="266"/>
      <c r="G2886" s="266"/>
      <c r="H2886" s="266"/>
      <c r="I2886" s="266"/>
      <c r="J2886" s="266"/>
      <c r="K2886" s="266"/>
      <c r="L2886" s="267"/>
      <c r="M2886" s="268"/>
      <c r="N2886" s="267"/>
      <c r="O2886" s="268"/>
      <c r="P2886" s="267"/>
      <c r="Q2886" s="268"/>
      <c r="R2886" s="267"/>
      <c r="S2886" s="268"/>
      <c r="T2886" s="267"/>
      <c r="U2886" s="220"/>
      <c r="V2886" s="220"/>
      <c r="W2886" s="268"/>
      <c r="X2886" s="267"/>
      <c r="Y2886" s="220"/>
      <c r="Z2886" s="220"/>
      <c r="AA2886" s="268"/>
      <c r="AB2886" s="267"/>
      <c r="AC2886" s="220"/>
      <c r="AD2886" s="220"/>
    </row>
    <row r="2887" spans="1:30" ht="15" customHeight="1">
      <c r="A2887" s="71"/>
      <c r="B2887" s="40"/>
      <c r="C2887" s="80" t="s">
        <v>143</v>
      </c>
      <c r="D2887" s="320"/>
      <c r="E2887" s="266"/>
      <c r="F2887" s="266"/>
      <c r="G2887" s="266"/>
      <c r="H2887" s="266"/>
      <c r="I2887" s="266"/>
      <c r="J2887" s="266"/>
      <c r="K2887" s="266"/>
      <c r="L2887" s="267"/>
      <c r="M2887" s="268"/>
      <c r="N2887" s="267"/>
      <c r="O2887" s="268"/>
      <c r="P2887" s="267"/>
      <c r="Q2887" s="268"/>
      <c r="R2887" s="267"/>
      <c r="S2887" s="268"/>
      <c r="T2887" s="267"/>
      <c r="U2887" s="220"/>
      <c r="V2887" s="220"/>
      <c r="W2887" s="268"/>
      <c r="X2887" s="267"/>
      <c r="Y2887" s="220"/>
      <c r="Z2887" s="220"/>
      <c r="AA2887" s="268"/>
      <c r="AB2887" s="267"/>
      <c r="AC2887" s="220"/>
      <c r="AD2887" s="220"/>
    </row>
    <row r="2888" spans="1:30" ht="15" customHeight="1">
      <c r="A2888" s="71"/>
      <c r="B2888" s="40"/>
      <c r="C2888" s="80" t="s">
        <v>144</v>
      </c>
      <c r="D2888" s="320"/>
      <c r="E2888" s="266"/>
      <c r="F2888" s="266"/>
      <c r="G2888" s="266"/>
      <c r="H2888" s="266"/>
      <c r="I2888" s="266"/>
      <c r="J2888" s="266"/>
      <c r="K2888" s="266"/>
      <c r="L2888" s="267"/>
      <c r="M2888" s="268"/>
      <c r="N2888" s="267"/>
      <c r="O2888" s="268"/>
      <c r="P2888" s="267"/>
      <c r="Q2888" s="268"/>
      <c r="R2888" s="267"/>
      <c r="S2888" s="268"/>
      <c r="T2888" s="267"/>
      <c r="U2888" s="220"/>
      <c r="V2888" s="220"/>
      <c r="W2888" s="268"/>
      <c r="X2888" s="267"/>
      <c r="Y2888" s="220"/>
      <c r="Z2888" s="220"/>
      <c r="AA2888" s="268"/>
      <c r="AB2888" s="267"/>
      <c r="AC2888" s="220"/>
      <c r="AD2888" s="220"/>
    </row>
    <row r="2889" spans="1:30" ht="15" customHeight="1">
      <c r="A2889" s="71"/>
      <c r="B2889" s="40"/>
      <c r="C2889" s="80" t="s">
        <v>145</v>
      </c>
      <c r="D2889" s="320"/>
      <c r="E2889" s="266"/>
      <c r="F2889" s="266"/>
      <c r="G2889" s="266"/>
      <c r="H2889" s="266"/>
      <c r="I2889" s="266"/>
      <c r="J2889" s="266"/>
      <c r="K2889" s="266"/>
      <c r="L2889" s="267"/>
      <c r="M2889" s="268"/>
      <c r="N2889" s="267"/>
      <c r="O2889" s="268"/>
      <c r="P2889" s="267"/>
      <c r="Q2889" s="268"/>
      <c r="R2889" s="267"/>
      <c r="S2889" s="268"/>
      <c r="T2889" s="267"/>
      <c r="U2889" s="220"/>
      <c r="V2889" s="220"/>
      <c r="W2889" s="268"/>
      <c r="X2889" s="267"/>
      <c r="Y2889" s="220"/>
      <c r="Z2889" s="220"/>
      <c r="AA2889" s="268"/>
      <c r="AB2889" s="267"/>
      <c r="AC2889" s="220"/>
      <c r="AD2889" s="220"/>
    </row>
    <row r="2890" spans="1:30" ht="15" customHeight="1">
      <c r="A2890" s="71"/>
      <c r="B2890" s="40"/>
      <c r="C2890" s="80" t="s">
        <v>146</v>
      </c>
      <c r="D2890" s="320"/>
      <c r="E2890" s="266"/>
      <c r="F2890" s="266"/>
      <c r="G2890" s="266"/>
      <c r="H2890" s="266"/>
      <c r="I2890" s="266"/>
      <c r="J2890" s="266"/>
      <c r="K2890" s="266"/>
      <c r="L2890" s="267"/>
      <c r="M2890" s="268"/>
      <c r="N2890" s="267"/>
      <c r="O2890" s="268"/>
      <c r="P2890" s="267"/>
      <c r="Q2890" s="268"/>
      <c r="R2890" s="267"/>
      <c r="S2890" s="268"/>
      <c r="T2890" s="267"/>
      <c r="U2890" s="220"/>
      <c r="V2890" s="220"/>
      <c r="W2890" s="268"/>
      <c r="X2890" s="267"/>
      <c r="Y2890" s="220"/>
      <c r="Z2890" s="220"/>
      <c r="AA2890" s="268"/>
      <c r="AB2890" s="267"/>
      <c r="AC2890" s="220"/>
      <c r="AD2890" s="220"/>
    </row>
    <row r="2891" spans="1:30" ht="15" customHeight="1">
      <c r="A2891" s="71"/>
      <c r="B2891" s="40"/>
      <c r="C2891" s="80" t="s">
        <v>147</v>
      </c>
      <c r="D2891" s="320"/>
      <c r="E2891" s="266"/>
      <c r="F2891" s="266"/>
      <c r="G2891" s="266"/>
      <c r="H2891" s="266"/>
      <c r="I2891" s="266"/>
      <c r="J2891" s="266"/>
      <c r="K2891" s="266"/>
      <c r="L2891" s="267"/>
      <c r="M2891" s="268"/>
      <c r="N2891" s="267"/>
      <c r="O2891" s="268"/>
      <c r="P2891" s="267"/>
      <c r="Q2891" s="268"/>
      <c r="R2891" s="267"/>
      <c r="S2891" s="268"/>
      <c r="T2891" s="267"/>
      <c r="U2891" s="220"/>
      <c r="V2891" s="220"/>
      <c r="W2891" s="268"/>
      <c r="X2891" s="267"/>
      <c r="Y2891" s="220"/>
      <c r="Z2891" s="220"/>
      <c r="AA2891" s="268"/>
      <c r="AB2891" s="267"/>
      <c r="AC2891" s="220"/>
      <c r="AD2891" s="220"/>
    </row>
    <row r="2892" spans="1:30" ht="15" customHeight="1">
      <c r="A2892" s="71"/>
      <c r="B2892" s="40"/>
      <c r="C2892" s="80" t="s">
        <v>148</v>
      </c>
      <c r="D2892" s="320"/>
      <c r="E2892" s="266"/>
      <c r="F2892" s="266"/>
      <c r="G2892" s="266"/>
      <c r="H2892" s="266"/>
      <c r="I2892" s="266"/>
      <c r="J2892" s="266"/>
      <c r="K2892" s="266"/>
      <c r="L2892" s="267"/>
      <c r="M2892" s="268"/>
      <c r="N2892" s="267"/>
      <c r="O2892" s="268"/>
      <c r="P2892" s="267"/>
      <c r="Q2892" s="268"/>
      <c r="R2892" s="267"/>
      <c r="S2892" s="268"/>
      <c r="T2892" s="267"/>
      <c r="U2892" s="220"/>
      <c r="V2892" s="220"/>
      <c r="W2892" s="268"/>
      <c r="X2892" s="267"/>
      <c r="Y2892" s="220"/>
      <c r="Z2892" s="220"/>
      <c r="AA2892" s="268"/>
      <c r="AB2892" s="267"/>
      <c r="AC2892" s="220"/>
      <c r="AD2892" s="220"/>
    </row>
    <row r="2893" spans="1:30" ht="15" customHeight="1">
      <c r="A2893" s="71"/>
      <c r="B2893" s="40"/>
      <c r="C2893" s="80" t="s">
        <v>149</v>
      </c>
      <c r="D2893" s="320"/>
      <c r="E2893" s="266"/>
      <c r="F2893" s="266"/>
      <c r="G2893" s="266"/>
      <c r="H2893" s="266"/>
      <c r="I2893" s="266"/>
      <c r="J2893" s="266"/>
      <c r="K2893" s="266"/>
      <c r="L2893" s="267"/>
      <c r="M2893" s="268"/>
      <c r="N2893" s="267"/>
      <c r="O2893" s="268"/>
      <c r="P2893" s="267"/>
      <c r="Q2893" s="268"/>
      <c r="R2893" s="267"/>
      <c r="S2893" s="268"/>
      <c r="T2893" s="267"/>
      <c r="U2893" s="220"/>
      <c r="V2893" s="220"/>
      <c r="W2893" s="268"/>
      <c r="X2893" s="267"/>
      <c r="Y2893" s="220"/>
      <c r="Z2893" s="220"/>
      <c r="AA2893" s="268"/>
      <c r="AB2893" s="267"/>
      <c r="AC2893" s="220"/>
      <c r="AD2893" s="220"/>
    </row>
    <row r="2894" spans="1:30" ht="15" customHeight="1">
      <c r="A2894" s="71"/>
      <c r="B2894" s="40"/>
      <c r="C2894" s="80" t="s">
        <v>150</v>
      </c>
      <c r="D2894" s="320"/>
      <c r="E2894" s="266"/>
      <c r="F2894" s="266"/>
      <c r="G2894" s="266"/>
      <c r="H2894" s="266"/>
      <c r="I2894" s="266"/>
      <c r="J2894" s="266"/>
      <c r="K2894" s="266"/>
      <c r="L2894" s="267"/>
      <c r="M2894" s="268"/>
      <c r="N2894" s="267"/>
      <c r="O2894" s="268"/>
      <c r="P2894" s="267"/>
      <c r="Q2894" s="268"/>
      <c r="R2894" s="267"/>
      <c r="S2894" s="268"/>
      <c r="T2894" s="267"/>
      <c r="U2894" s="220"/>
      <c r="V2894" s="220"/>
      <c r="W2894" s="268"/>
      <c r="X2894" s="267"/>
      <c r="Y2894" s="220"/>
      <c r="Z2894" s="220"/>
      <c r="AA2894" s="268"/>
      <c r="AB2894" s="267"/>
      <c r="AC2894" s="220"/>
      <c r="AD2894" s="220"/>
    </row>
    <row r="2895" spans="1:30" ht="15" customHeight="1">
      <c r="A2895" s="83"/>
      <c r="B2895" s="15"/>
      <c r="C2895" s="80" t="s">
        <v>151</v>
      </c>
      <c r="D2895" s="320"/>
      <c r="E2895" s="266"/>
      <c r="F2895" s="266"/>
      <c r="G2895" s="266"/>
      <c r="H2895" s="266"/>
      <c r="I2895" s="266"/>
      <c r="J2895" s="266"/>
      <c r="K2895" s="266"/>
      <c r="L2895" s="267"/>
      <c r="M2895" s="268"/>
      <c r="N2895" s="267"/>
      <c r="O2895" s="268"/>
      <c r="P2895" s="267"/>
      <c r="Q2895" s="268"/>
      <c r="R2895" s="267"/>
      <c r="S2895" s="268"/>
      <c r="T2895" s="267"/>
      <c r="U2895" s="220"/>
      <c r="V2895" s="220"/>
      <c r="W2895" s="268"/>
      <c r="X2895" s="267"/>
      <c r="Y2895" s="220"/>
      <c r="Z2895" s="220"/>
      <c r="AA2895" s="268"/>
      <c r="AB2895" s="267"/>
      <c r="AC2895" s="220"/>
      <c r="AD2895" s="220"/>
    </row>
    <row r="2896" spans="1:30" ht="15" customHeight="1">
      <c r="A2896" s="83"/>
      <c r="B2896" s="15"/>
      <c r="C2896" s="80" t="s">
        <v>152</v>
      </c>
      <c r="D2896" s="320"/>
      <c r="E2896" s="266"/>
      <c r="F2896" s="266"/>
      <c r="G2896" s="266"/>
      <c r="H2896" s="266"/>
      <c r="I2896" s="266"/>
      <c r="J2896" s="266"/>
      <c r="K2896" s="266"/>
      <c r="L2896" s="267"/>
      <c r="M2896" s="268"/>
      <c r="N2896" s="267"/>
      <c r="O2896" s="268"/>
      <c r="P2896" s="267"/>
      <c r="Q2896" s="268"/>
      <c r="R2896" s="267"/>
      <c r="S2896" s="268"/>
      <c r="T2896" s="267"/>
      <c r="U2896" s="220"/>
      <c r="V2896" s="220"/>
      <c r="W2896" s="268"/>
      <c r="X2896" s="267"/>
      <c r="Y2896" s="220"/>
      <c r="Z2896" s="220"/>
      <c r="AA2896" s="268"/>
      <c r="AB2896" s="267"/>
      <c r="AC2896" s="220"/>
      <c r="AD2896" s="220"/>
    </row>
    <row r="2897" spans="1:37" ht="15" customHeight="1">
      <c r="A2897" s="83"/>
      <c r="B2897" s="15"/>
      <c r="C2897" s="80" t="s">
        <v>153</v>
      </c>
      <c r="D2897" s="320"/>
      <c r="E2897" s="266"/>
      <c r="F2897" s="266"/>
      <c r="G2897" s="266"/>
      <c r="H2897" s="266"/>
      <c r="I2897" s="266"/>
      <c r="J2897" s="266"/>
      <c r="K2897" s="266"/>
      <c r="L2897" s="267"/>
      <c r="M2897" s="268"/>
      <c r="N2897" s="267"/>
      <c r="O2897" s="268"/>
      <c r="P2897" s="267"/>
      <c r="Q2897" s="268"/>
      <c r="R2897" s="267"/>
      <c r="S2897" s="268"/>
      <c r="T2897" s="267"/>
      <c r="U2897" s="220"/>
      <c r="V2897" s="220"/>
      <c r="W2897" s="268"/>
      <c r="X2897" s="267"/>
      <c r="Y2897" s="220"/>
      <c r="Z2897" s="220"/>
      <c r="AA2897" s="268"/>
      <c r="AB2897" s="267"/>
      <c r="AC2897" s="220"/>
      <c r="AD2897" s="220"/>
    </row>
    <row r="2898" spans="1:37" ht="15" customHeight="1">
      <c r="A2898" s="83"/>
      <c r="B2898" s="15"/>
      <c r="C2898" s="80" t="s">
        <v>154</v>
      </c>
      <c r="D2898" s="320"/>
      <c r="E2898" s="266"/>
      <c r="F2898" s="266"/>
      <c r="G2898" s="266"/>
      <c r="H2898" s="266"/>
      <c r="I2898" s="266"/>
      <c r="J2898" s="266"/>
      <c r="K2898" s="266"/>
      <c r="L2898" s="267"/>
      <c r="M2898" s="268"/>
      <c r="N2898" s="267"/>
      <c r="O2898" s="268"/>
      <c r="P2898" s="267"/>
      <c r="Q2898" s="268"/>
      <c r="R2898" s="267"/>
      <c r="S2898" s="268"/>
      <c r="T2898" s="267"/>
      <c r="U2898" s="220"/>
      <c r="V2898" s="220"/>
      <c r="W2898" s="268"/>
      <c r="X2898" s="267"/>
      <c r="Y2898" s="220"/>
      <c r="Z2898" s="220"/>
      <c r="AA2898" s="268"/>
      <c r="AB2898" s="267"/>
      <c r="AC2898" s="220"/>
      <c r="AD2898" s="220"/>
    </row>
    <row r="2899" spans="1:37" ht="15" customHeight="1">
      <c r="A2899" s="83"/>
      <c r="B2899" s="15"/>
      <c r="C2899" s="80" t="s">
        <v>155</v>
      </c>
      <c r="D2899" s="320"/>
      <c r="E2899" s="266"/>
      <c r="F2899" s="266"/>
      <c r="G2899" s="266"/>
      <c r="H2899" s="266"/>
      <c r="I2899" s="266"/>
      <c r="J2899" s="266"/>
      <c r="K2899" s="266"/>
      <c r="L2899" s="267"/>
      <c r="M2899" s="268"/>
      <c r="N2899" s="267"/>
      <c r="O2899" s="268"/>
      <c r="P2899" s="267"/>
      <c r="Q2899" s="268"/>
      <c r="R2899" s="267"/>
      <c r="S2899" s="268"/>
      <c r="T2899" s="267"/>
      <c r="U2899" s="220"/>
      <c r="V2899" s="220"/>
      <c r="W2899" s="268"/>
      <c r="X2899" s="267"/>
      <c r="Y2899" s="220"/>
      <c r="Z2899" s="220"/>
      <c r="AA2899" s="268"/>
      <c r="AB2899" s="267"/>
      <c r="AC2899" s="220"/>
      <c r="AD2899" s="220"/>
    </row>
    <row r="2900" spans="1:37" ht="15" customHeight="1">
      <c r="A2900" s="83"/>
      <c r="B2900" s="15"/>
      <c r="C2900" s="15"/>
      <c r="D2900" s="15"/>
      <c r="E2900" s="15"/>
      <c r="F2900" s="15"/>
      <c r="G2900" s="15"/>
      <c r="H2900" s="15"/>
      <c r="I2900" s="15"/>
      <c r="J2900" s="15"/>
      <c r="K2900" s="15"/>
      <c r="L2900" s="81" t="s">
        <v>211</v>
      </c>
      <c r="M2900" s="268">
        <f>IF(AND(SUM(M2875:M2899)=0,COUNTIF(M2875:M2899,"NS")&gt;0),"NS",IF(AND(SUM(M2875:M2899)=0, COUNTIF(M2875:M2899,"NA")&gt;0),"NA",SUM(M2875:M2899)))</f>
        <v>0</v>
      </c>
      <c r="N2900" s="267"/>
      <c r="O2900" s="268">
        <f>IF(AND(SUM(O2875:O2899)=0,COUNTIF(O2875:O2899,"NS")&gt;0),"NS",IF(AND(SUM(O2875:O2899)=0, COUNTIF(O2875:O2899,"NA")&gt;0),"NA",SUM(O2875:O2899)))</f>
        <v>0</v>
      </c>
      <c r="P2900" s="267"/>
      <c r="Q2900" s="268">
        <f>IF(AND(SUM(Q2875:Q2899)=0,COUNTIF(Q2875:Q2899,"NS")&gt;0),"NS",IF(AND(SUM(Q2875:Q2899)=0, COUNTIF(Q2875:Q2899,"NA")&gt;0),"NA",SUM(Q2875:Q2899)))</f>
        <v>0</v>
      </c>
      <c r="R2900" s="267"/>
      <c r="S2900" s="268">
        <f>IF(AND(SUM(S2875:S2899)=0,COUNTIF(S2875:S2899,"NS")&gt;0),"NS",IF(AND(SUM(S2875:S2899)=0, COUNTIF(S2875:S2899,"NA")&gt;0),"NA",SUM(S2875:S2899)))</f>
        <v>0</v>
      </c>
      <c r="T2900" s="267"/>
      <c r="U2900" s="220">
        <f>IF(AND(SUM(U2875:U2899)=0,COUNTIF(U2875:U2899,"NS")&gt;0),"NS",IF(AND(SUM(U2875:U2899)=0, COUNTIF(U2875:U2899,"NA")&gt;0),"NA",SUM(U2875:U2899)))</f>
        <v>0</v>
      </c>
      <c r="V2900" s="220">
        <f>IF(AND(SUM(V2875:V2899)=0,COUNTIF(V2875:V2899,"NS")&gt;0),"NS",IF(AND(SUM(V2875:V2899)=0, COUNTIF(V2875:V2899,"NA")&gt;0),"NA",SUM(V2875:V2899)))</f>
        <v>0</v>
      </c>
      <c r="W2900" s="268">
        <f>IF(AND(SUM(W2875:W2899)=0,COUNTIF(W2875:W2899,"NS")&gt;0),"NS",IF(AND(SUM(W2875:W2899)=0, COUNTIF(W2875:W2899,"NA")&gt;0),"NA",SUM(W2875:W2899)))</f>
        <v>0</v>
      </c>
      <c r="X2900" s="267"/>
      <c r="Y2900" s="220">
        <f>IF(AND(SUM(Y2875:Y2899)=0,COUNTIF(Y2875:Y2899,"NS")&gt;0),"NS",IF(AND(SUM(Y2875:Y2899)=0, COUNTIF(Y2875:Y2899,"NA")&gt;0),"NA",SUM(Y2875:Y2899)))</f>
        <v>0</v>
      </c>
      <c r="Z2900" s="220">
        <f>IF(AND(SUM(Z2875:Z2899)=0,COUNTIF(Z2875:Z2899,"NS")&gt;0),"NS",IF(AND(SUM(Z2875:Z2899)=0, COUNTIF(Z2875:Z2899,"NA")&gt;0),"NA",SUM(Z2875:Z2899)))</f>
        <v>0</v>
      </c>
      <c r="AA2900" s="268">
        <f>IF(AND(SUM(AA2875:AA2899)=0,COUNTIF(AA2875:AA2899,"NS")&gt;0),"NS",IF(AND(SUM(AA2875:AA2899)=0, COUNTIF(AA2875:AA2899,"NA")&gt;0),"NA",SUM(AA2875:AA2899)))</f>
        <v>0</v>
      </c>
      <c r="AB2900" s="267"/>
      <c r="AC2900" s="220">
        <f>IF(AND(SUM(AC2875:AC2899)=0,COUNTIF(AC2875:AC2899,"NS")&gt;0),"NS",IF(AND(SUM(AC2875:AC2899)=0, COUNTIF(AC2875:AC2899,"NA")&gt;0),"NA",SUM(AC2875:AC2899)))</f>
        <v>0</v>
      </c>
      <c r="AD2900" s="220">
        <f>IF(AND(SUM(AD2875:AD2899)=0,COUNTIF(AD2875:AD2899,"NS")&gt;0),"NS",IF(AND(SUM(AD2875:AD2899)=0, COUNTIF(AD2875:AD2899,"NA")&gt;0),"NA",SUM(AD2875:AD2899)))</f>
        <v>0</v>
      </c>
    </row>
    <row r="2901" spans="1:37" ht="15" customHeight="1">
      <c r="A2901" s="83"/>
      <c r="B2901" s="15"/>
      <c r="C2901" s="15"/>
      <c r="D2901" s="15"/>
      <c r="E2901" s="15"/>
      <c r="F2901" s="15"/>
      <c r="G2901" s="15"/>
      <c r="H2901" s="15"/>
      <c r="I2901" s="15"/>
      <c r="J2901" s="15"/>
      <c r="K2901" s="15"/>
      <c r="L2901" s="81"/>
      <c r="M2901" s="223"/>
      <c r="N2901" s="223"/>
      <c r="O2901" s="216"/>
      <c r="P2901" s="216"/>
      <c r="Q2901" s="216"/>
      <c r="R2901" s="216"/>
      <c r="S2901" s="223"/>
      <c r="T2901" s="223"/>
      <c r="U2901" s="216"/>
      <c r="V2901" s="216"/>
      <c r="W2901" s="223"/>
      <c r="X2901" s="223"/>
      <c r="Y2901" s="216"/>
      <c r="Z2901" s="216"/>
      <c r="AA2901" s="223"/>
      <c r="AB2901" s="223"/>
      <c r="AC2901" s="216"/>
      <c r="AD2901" s="216"/>
      <c r="AF2901">
        <f>IF(SUM(AF2875:AF2900,AP2875:AP2900,AZ2875:AZ2900,BJ2875:BJ2900,BT2875:BT2900,CD2875:CD2900)&gt;0,1,0)</f>
        <v>0</v>
      </c>
      <c r="AG2901">
        <f>IF(SUM(AG2875:AG2900,AQ2875:AQ2900,BA2875:BA2900,BK2875:BK2900,BU2875:BU2900,CE2875:CE2900)&gt;0,2,0)</f>
        <v>0</v>
      </c>
      <c r="AH2901">
        <f>IF(SUM(AH2875:AH2900,AR2875:AR2900,BB2875:BB2900,BL2875:BL2900,BV2875:BV2900,CF2875:CF2900)&gt;0,4,0)</f>
        <v>0</v>
      </c>
      <c r="AI2901">
        <f>IF(SUM(AI2875:AI2900,AS2875:AS2900,BC2875:BC2900,BM2875:BM2900,BW2875:BW2900,CG2875:CG2900)&gt;0,4,0)</f>
        <v>0</v>
      </c>
      <c r="AJ2901">
        <f>IF(SUM(AJ2875:AJ2900,AT2875:AT2900,BD2875:BD2900,BN2875:BN2900,BX2875:BX2900,CH2875:CH2900)&gt;0,5,0)</f>
        <v>0</v>
      </c>
      <c r="AK2901">
        <f>IF(SUM(AK2875:AK2900,AU2875:AU2900,BE2875:BE2900,BO2875:BO2900,BY2875:BY2900,CI2875:CI2900)&gt;0,6,0)</f>
        <v>0</v>
      </c>
    </row>
    <row r="2902" spans="1:37" ht="24" customHeight="1">
      <c r="A2902" s="83"/>
      <c r="B2902" s="15"/>
      <c r="C2902" s="321" t="s">
        <v>187</v>
      </c>
      <c r="D2902" s="256"/>
      <c r="E2902" s="256"/>
      <c r="F2902" s="256"/>
      <c r="G2902" s="256"/>
      <c r="H2902" s="256"/>
      <c r="I2902" s="256"/>
      <c r="J2902" s="256"/>
      <c r="K2902" s="256"/>
      <c r="L2902" s="256"/>
      <c r="M2902" s="256"/>
      <c r="N2902" s="256"/>
      <c r="O2902" s="256"/>
      <c r="P2902" s="256"/>
      <c r="Q2902" s="256"/>
      <c r="R2902" s="256"/>
      <c r="S2902" s="256"/>
      <c r="T2902" s="256"/>
      <c r="U2902" s="256"/>
      <c r="V2902" s="256"/>
      <c r="W2902" s="256"/>
      <c r="X2902" s="256"/>
      <c r="Y2902" s="256"/>
      <c r="Z2902" s="256"/>
      <c r="AA2902" s="256"/>
      <c r="AB2902" s="256"/>
      <c r="AC2902" s="256"/>
      <c r="AD2902" s="256"/>
      <c r="AH2902">
        <f>SUM(AF2901:AH2901)</f>
        <v>0</v>
      </c>
      <c r="AK2902">
        <f>SUM(AI2901:AK2901)</f>
        <v>0</v>
      </c>
    </row>
    <row r="2903" spans="1:37" ht="60" customHeight="1">
      <c r="A2903" s="83"/>
      <c r="B2903" s="15"/>
      <c r="C2903" s="322"/>
      <c r="D2903" s="323"/>
      <c r="E2903" s="323"/>
      <c r="F2903" s="323"/>
      <c r="G2903" s="323"/>
      <c r="H2903" s="323"/>
      <c r="I2903" s="323"/>
      <c r="J2903" s="323"/>
      <c r="K2903" s="323"/>
      <c r="L2903" s="323"/>
      <c r="M2903" s="323"/>
      <c r="N2903" s="323"/>
      <c r="O2903" s="323"/>
      <c r="P2903" s="323"/>
      <c r="Q2903" s="323"/>
      <c r="R2903" s="323"/>
      <c r="S2903" s="323"/>
      <c r="T2903" s="323"/>
      <c r="U2903" s="323"/>
      <c r="V2903" s="323"/>
      <c r="W2903" s="323"/>
      <c r="X2903" s="323"/>
      <c r="Y2903" s="323"/>
      <c r="Z2903" s="323"/>
      <c r="AA2903" s="323"/>
      <c r="AB2903" s="323"/>
      <c r="AC2903" s="323"/>
      <c r="AD2903" s="324"/>
      <c r="AH2903" t="e">
        <f ca="1">CAMBIAR(AH2902,0,"",1,"El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03" t="e">
        <f ca="1">CAMBIAR(AK2902,0,"",4,"Hay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04" spans="1:37" ht="15" customHeight="1">
      <c r="A2904" s="71"/>
      <c r="B2904" s="40"/>
      <c r="C2904" s="246" t="e">
        <f ca="1">AH2903</f>
        <v>#NAME?</v>
      </c>
      <c r="D2904" s="40"/>
      <c r="E2904" s="40"/>
      <c r="F2904" s="40"/>
      <c r="G2904" s="40"/>
      <c r="H2904" s="40"/>
      <c r="I2904" s="40"/>
      <c r="J2904" s="40"/>
      <c r="K2904" s="40"/>
      <c r="L2904" s="40"/>
      <c r="M2904" s="40"/>
      <c r="N2904" s="40"/>
      <c r="O2904" s="40"/>
      <c r="P2904" s="40"/>
      <c r="Q2904" s="40"/>
      <c r="R2904" s="40"/>
      <c r="S2904" s="40"/>
      <c r="T2904" s="40"/>
      <c r="U2904" s="40"/>
      <c r="V2904" s="40"/>
      <c r="W2904" s="40"/>
      <c r="X2904" s="40"/>
      <c r="Y2904" s="40"/>
      <c r="Z2904" s="40"/>
      <c r="AA2904" s="40"/>
      <c r="AB2904" s="40"/>
      <c r="AC2904" s="40"/>
      <c r="AD2904" s="40"/>
    </row>
    <row r="2905" spans="1:37" ht="15" customHeight="1">
      <c r="A2905" s="71"/>
      <c r="B2905" s="40"/>
      <c r="C2905" s="246" t="e">
        <f ca="1">AK2903</f>
        <v>#NAME?</v>
      </c>
      <c r="D2905" s="40"/>
      <c r="E2905" s="40"/>
      <c r="F2905" s="40"/>
      <c r="G2905" s="40"/>
      <c r="H2905" s="40"/>
      <c r="I2905" s="40"/>
      <c r="J2905" s="40"/>
      <c r="K2905" s="40"/>
      <c r="L2905" s="40"/>
      <c r="M2905" s="40"/>
      <c r="N2905" s="40"/>
      <c r="O2905" s="40"/>
      <c r="P2905" s="40"/>
      <c r="Q2905" s="40"/>
      <c r="R2905" s="40"/>
      <c r="S2905" s="40"/>
      <c r="T2905" s="40"/>
      <c r="U2905" s="40"/>
      <c r="V2905" s="40"/>
      <c r="W2905" s="40"/>
      <c r="X2905" s="40"/>
      <c r="Y2905" s="40"/>
      <c r="Z2905" s="40"/>
      <c r="AA2905" s="40"/>
      <c r="AB2905" s="40"/>
      <c r="AC2905" s="40"/>
      <c r="AD2905" s="40"/>
    </row>
    <row r="2906" spans="1:37" ht="15" customHeight="1">
      <c r="A2906" s="71"/>
      <c r="B2906" s="40"/>
      <c r="C2906" s="40"/>
      <c r="D2906" s="40"/>
      <c r="E2906" s="40"/>
      <c r="F2906" s="40"/>
      <c r="G2906" s="40"/>
      <c r="H2906" s="40"/>
      <c r="I2906" s="40"/>
      <c r="J2906" s="40"/>
      <c r="K2906" s="40"/>
      <c r="L2906" s="40"/>
      <c r="M2906" s="40"/>
      <c r="N2906" s="40"/>
      <c r="O2906" s="40"/>
      <c r="P2906" s="40"/>
      <c r="Q2906" s="40"/>
      <c r="R2906" s="40"/>
      <c r="S2906" s="40"/>
      <c r="T2906" s="40"/>
      <c r="U2906" s="40"/>
      <c r="V2906" s="40"/>
      <c r="W2906" s="40"/>
      <c r="X2906" s="40"/>
      <c r="Y2906" s="40"/>
      <c r="Z2906" s="40"/>
      <c r="AA2906" s="40"/>
      <c r="AB2906" s="40"/>
      <c r="AC2906" s="40"/>
      <c r="AD2906" s="40"/>
    </row>
    <row r="2907" spans="1:37" ht="15" customHeight="1">
      <c r="A2907" s="71"/>
      <c r="B2907" s="40"/>
      <c r="C2907" s="40"/>
      <c r="D2907" s="40"/>
      <c r="E2907" s="40"/>
      <c r="F2907" s="40"/>
      <c r="G2907" s="40"/>
      <c r="H2907" s="40"/>
      <c r="I2907" s="40"/>
      <c r="J2907" s="40"/>
      <c r="K2907" s="40"/>
      <c r="L2907" s="40"/>
      <c r="M2907" s="40"/>
      <c r="N2907" s="40"/>
      <c r="O2907" s="40"/>
      <c r="P2907" s="40"/>
      <c r="Q2907" s="40"/>
      <c r="R2907" s="40"/>
      <c r="S2907" s="40"/>
      <c r="T2907" s="40"/>
      <c r="U2907" s="40"/>
      <c r="V2907" s="40"/>
      <c r="W2907" s="40"/>
      <c r="X2907" s="40"/>
      <c r="Y2907" s="40"/>
      <c r="Z2907" s="40"/>
      <c r="AA2907" s="40"/>
      <c r="AB2907" s="40"/>
      <c r="AC2907" s="40"/>
      <c r="AD2907" s="40"/>
    </row>
    <row r="2908" spans="1:37" ht="15" customHeight="1">
      <c r="A2908" s="71"/>
      <c r="B2908" s="40"/>
      <c r="C2908" s="40"/>
      <c r="D2908" s="40"/>
      <c r="E2908" s="40"/>
      <c r="F2908" s="40"/>
      <c r="G2908" s="40"/>
      <c r="H2908" s="40"/>
      <c r="I2908" s="40"/>
      <c r="J2908" s="40"/>
      <c r="K2908" s="40"/>
      <c r="L2908" s="40"/>
      <c r="M2908" s="40"/>
      <c r="N2908" s="40"/>
      <c r="O2908" s="40"/>
      <c r="P2908" s="40"/>
      <c r="Q2908" s="40"/>
      <c r="R2908" s="40"/>
      <c r="S2908" s="40"/>
      <c r="T2908" s="40"/>
      <c r="U2908" s="40"/>
      <c r="V2908" s="40"/>
      <c r="W2908" s="40"/>
      <c r="X2908" s="40"/>
      <c r="Y2908" s="40"/>
      <c r="Z2908" s="40"/>
      <c r="AA2908" s="40"/>
      <c r="AB2908" s="40"/>
      <c r="AC2908" s="40"/>
      <c r="AD2908" s="40"/>
    </row>
    <row r="2909" spans="1:37" ht="15" customHeight="1">
      <c r="A2909" s="71"/>
      <c r="B2909" s="40"/>
      <c r="C2909" s="40"/>
      <c r="D2909" s="40"/>
      <c r="E2909" s="40"/>
      <c r="F2909" s="40"/>
      <c r="G2909" s="40"/>
      <c r="H2909" s="40"/>
      <c r="I2909" s="40"/>
      <c r="J2909" s="40"/>
      <c r="K2909" s="40"/>
      <c r="L2909" s="40"/>
      <c r="M2909" s="40"/>
      <c r="N2909" s="40"/>
      <c r="O2909" s="40"/>
      <c r="P2909" s="40"/>
      <c r="Q2909" s="40"/>
      <c r="R2909" s="40"/>
      <c r="S2909" s="40"/>
      <c r="T2909" s="40"/>
      <c r="U2909" s="40"/>
      <c r="V2909" s="40"/>
      <c r="W2909" s="40"/>
      <c r="X2909" s="40"/>
      <c r="Y2909" s="40"/>
      <c r="Z2909" s="40"/>
      <c r="AA2909" s="40"/>
      <c r="AB2909" s="40"/>
      <c r="AC2909" s="40"/>
      <c r="AD2909" s="40"/>
    </row>
    <row r="2910" spans="1:37" ht="24" customHeight="1">
      <c r="A2910" s="101" t="s">
        <v>993</v>
      </c>
      <c r="B2910" s="326" t="s">
        <v>994</v>
      </c>
      <c r="C2910" s="256"/>
      <c r="D2910" s="256"/>
      <c r="E2910" s="256"/>
      <c r="F2910" s="256"/>
      <c r="G2910" s="256"/>
      <c r="H2910" s="256"/>
      <c r="I2910" s="256"/>
      <c r="J2910" s="256"/>
      <c r="K2910" s="256"/>
      <c r="L2910" s="256"/>
      <c r="M2910" s="256"/>
      <c r="N2910" s="256"/>
      <c r="O2910" s="256"/>
      <c r="P2910" s="256"/>
      <c r="Q2910" s="256"/>
      <c r="R2910" s="256"/>
      <c r="S2910" s="256"/>
      <c r="T2910" s="256"/>
      <c r="U2910" s="256"/>
      <c r="V2910" s="256"/>
      <c r="W2910" s="256"/>
      <c r="X2910" s="256"/>
      <c r="Y2910" s="256"/>
      <c r="Z2910" s="256"/>
      <c r="AA2910" s="256"/>
      <c r="AB2910" s="256"/>
      <c r="AC2910" s="256"/>
      <c r="AD2910" s="256"/>
    </row>
    <row r="2911" spans="1:37" ht="36" customHeight="1">
      <c r="A2911" s="71"/>
      <c r="B2911" s="40"/>
      <c r="C2911" s="327" t="s">
        <v>995</v>
      </c>
      <c r="D2911" s="256"/>
      <c r="E2911" s="256"/>
      <c r="F2911" s="256"/>
      <c r="G2911" s="256"/>
      <c r="H2911" s="256"/>
      <c r="I2911" s="256"/>
      <c r="J2911" s="256"/>
      <c r="K2911" s="256"/>
      <c r="L2911" s="256"/>
      <c r="M2911" s="256"/>
      <c r="N2911" s="256"/>
      <c r="O2911" s="256"/>
      <c r="P2911" s="256"/>
      <c r="Q2911" s="256"/>
      <c r="R2911" s="256"/>
      <c r="S2911" s="256"/>
      <c r="T2911" s="256"/>
      <c r="U2911" s="256"/>
      <c r="V2911" s="256"/>
      <c r="W2911" s="256"/>
      <c r="X2911" s="256"/>
      <c r="Y2911" s="256"/>
      <c r="Z2911" s="256"/>
      <c r="AA2911" s="256"/>
      <c r="AB2911" s="256"/>
      <c r="AC2911" s="256"/>
      <c r="AD2911" s="256"/>
    </row>
    <row r="2912" spans="1:37" ht="15" customHeight="1">
      <c r="A2912" s="71"/>
      <c r="B2912" s="40"/>
      <c r="C2912" s="40"/>
      <c r="D2912" s="40"/>
      <c r="E2912" s="40"/>
      <c r="F2912" s="40"/>
      <c r="G2912" s="40"/>
      <c r="H2912" s="40"/>
      <c r="I2912" s="40"/>
      <c r="J2912" s="40"/>
      <c r="K2912" s="40"/>
      <c r="L2912" s="40"/>
      <c r="M2912" s="40"/>
      <c r="N2912" s="40"/>
      <c r="O2912" s="40"/>
      <c r="P2912" s="40"/>
      <c r="Q2912" s="40"/>
      <c r="R2912" s="40"/>
      <c r="S2912" s="40"/>
      <c r="T2912" s="40"/>
      <c r="U2912" s="40"/>
      <c r="V2912" s="40"/>
      <c r="W2912" s="40"/>
      <c r="X2912" s="40"/>
      <c r="Y2912" s="40"/>
      <c r="Z2912" s="40"/>
      <c r="AA2912" s="40"/>
      <c r="AB2912" s="40"/>
      <c r="AC2912" s="40"/>
      <c r="AD2912" s="40"/>
    </row>
    <row r="2913" spans="1:38" ht="24" customHeight="1">
      <c r="A2913" s="71"/>
      <c r="B2913" s="40"/>
      <c r="C2913" s="265" t="s">
        <v>996</v>
      </c>
      <c r="D2913" s="278"/>
      <c r="E2913" s="278"/>
      <c r="F2913" s="278"/>
      <c r="G2913" s="278"/>
      <c r="H2913" s="278"/>
      <c r="I2913" s="278"/>
      <c r="J2913" s="278"/>
      <c r="K2913" s="278"/>
      <c r="L2913" s="279"/>
      <c r="M2913" s="265" t="s">
        <v>997</v>
      </c>
      <c r="N2913" s="266"/>
      <c r="O2913" s="266"/>
      <c r="P2913" s="266"/>
      <c r="Q2913" s="266"/>
      <c r="R2913" s="266"/>
      <c r="S2913" s="266"/>
      <c r="T2913" s="266"/>
      <c r="U2913" s="266"/>
      <c r="V2913" s="266"/>
      <c r="W2913" s="266"/>
      <c r="X2913" s="266"/>
      <c r="Y2913" s="266"/>
      <c r="Z2913" s="266"/>
      <c r="AA2913" s="266"/>
      <c r="AB2913" s="266"/>
      <c r="AC2913" s="266"/>
      <c r="AD2913" s="267"/>
    </row>
    <row r="2914" spans="1:38" ht="15" customHeight="1">
      <c r="A2914" s="71"/>
      <c r="B2914" s="40"/>
      <c r="C2914" s="282"/>
      <c r="D2914" s="272"/>
      <c r="E2914" s="272"/>
      <c r="F2914" s="272"/>
      <c r="G2914" s="272"/>
      <c r="H2914" s="272"/>
      <c r="I2914" s="272"/>
      <c r="J2914" s="272"/>
      <c r="K2914" s="272"/>
      <c r="L2914" s="283"/>
      <c r="M2914" s="383" t="s">
        <v>201</v>
      </c>
      <c r="N2914" s="256"/>
      <c r="O2914" s="256"/>
      <c r="P2914" s="256"/>
      <c r="Q2914" s="256"/>
      <c r="R2914" s="348"/>
      <c r="S2914" s="384" t="s">
        <v>202</v>
      </c>
      <c r="T2914" s="256"/>
      <c r="U2914" s="256"/>
      <c r="V2914" s="256"/>
      <c r="W2914" s="256"/>
      <c r="X2914" s="348"/>
      <c r="Y2914" s="384" t="s">
        <v>203</v>
      </c>
      <c r="Z2914" s="256"/>
      <c r="AA2914" s="256"/>
      <c r="AB2914" s="256"/>
      <c r="AC2914" s="256"/>
      <c r="AD2914" s="348"/>
      <c r="AF2914" t="s">
        <v>204</v>
      </c>
      <c r="AG2914" t="s">
        <v>205</v>
      </c>
      <c r="AH2914" t="s">
        <v>206</v>
      </c>
      <c r="AI2914" t="s">
        <v>207</v>
      </c>
      <c r="AJ2914" t="s">
        <v>208</v>
      </c>
      <c r="AK2914" t="s">
        <v>209</v>
      </c>
      <c r="AL2914" t="s">
        <v>210</v>
      </c>
    </row>
    <row r="2915" spans="1:38" ht="15" customHeight="1">
      <c r="A2915" s="71"/>
      <c r="B2915" s="40"/>
      <c r="C2915" s="79" t="s">
        <v>131</v>
      </c>
      <c r="D2915" s="320" t="s">
        <v>998</v>
      </c>
      <c r="E2915" s="266"/>
      <c r="F2915" s="266"/>
      <c r="G2915" s="266"/>
      <c r="H2915" s="266"/>
      <c r="I2915" s="266"/>
      <c r="J2915" s="266"/>
      <c r="K2915" s="266"/>
      <c r="L2915" s="267"/>
      <c r="M2915" s="268"/>
      <c r="N2915" s="266"/>
      <c r="O2915" s="266"/>
      <c r="P2915" s="266"/>
      <c r="Q2915" s="266"/>
      <c r="R2915" s="267"/>
      <c r="S2915" s="268"/>
      <c r="T2915" s="266"/>
      <c r="U2915" s="266"/>
      <c r="V2915" s="266"/>
      <c r="W2915" s="266"/>
      <c r="X2915" s="267"/>
      <c r="Y2915" s="268"/>
      <c r="Z2915" s="266"/>
      <c r="AA2915" s="266"/>
      <c r="AB2915" s="266"/>
      <c r="AC2915" s="266"/>
      <c r="AD2915" s="267"/>
      <c r="AF2915">
        <f>IF(AND(M2915=0,OR(SUM(S2915:Y2915)&gt;0,COUNTIF(M2915:Y2915,"NS")&gt;0)),1,0)</f>
        <v>0</v>
      </c>
      <c r="AG2915">
        <f>IF(OR(AND(M2915="NS",SUM(S2915:Y2915)&gt;0),AND(M2915="NS",COUNTIF(M2915:Y2915,"NS")&lt;2)),1,0)</f>
        <v>0</v>
      </c>
      <c r="AH2915">
        <f>IF(AND(M2915="NA",OR(SUM(S2915:Y2915)&gt;0,COUNTIF(M2915:Y2915,"NS")&gt;0,COUNTIF(M2915:Y2915,"NA")&gt;1)),1,0)</f>
        <v>0</v>
      </c>
      <c r="AI2915">
        <f>IF(AND(COUNTBLANK(M2915)+COUNTBLANK(S2915)+COUNTBLANK(Y2915)&gt;0,COUNTBLANK(M2915)+COUNTBLANK(S2915)+COUNTBLANK(Y2915)&lt;3,M2915&lt;&gt;"NA"),1,0)</f>
        <v>0</v>
      </c>
      <c r="AJ2915">
        <f>IF(AND(IF(OR(SUM(S2915:Y2915)=M2915,M2915="",AND(M2915&gt;0,COUNTIF(M2915:Y2915,"NS")=2)),0,1)=1,M2915&lt;&gt;"NS",M2915&lt;&gt;"NA"),1,0)</f>
        <v>0</v>
      </c>
      <c r="AK2915">
        <f>IF(COUNTIF(M2915:Y2915,"=*")&lt;&gt;SUM(COUNTIF(M2915:Y2915,"NS"),COUNTIF(M2915:Y2915,"NA")),1,0)</f>
        <v>0</v>
      </c>
      <c r="AL2915">
        <f>IF(SUM(AF2915:AK2915)&gt;0,1,0)</f>
        <v>0</v>
      </c>
    </row>
    <row r="2916" spans="1:38" ht="15" customHeight="1">
      <c r="A2916" s="71"/>
      <c r="B2916" s="40"/>
      <c r="C2916" s="80" t="s">
        <v>132</v>
      </c>
      <c r="D2916" s="320" t="s">
        <v>999</v>
      </c>
      <c r="E2916" s="266"/>
      <c r="F2916" s="266"/>
      <c r="G2916" s="266"/>
      <c r="H2916" s="266"/>
      <c r="I2916" s="266"/>
      <c r="J2916" s="266"/>
      <c r="K2916" s="266"/>
      <c r="L2916" s="267"/>
      <c r="M2916" s="268"/>
      <c r="N2916" s="266"/>
      <c r="O2916" s="266"/>
      <c r="P2916" s="266"/>
      <c r="Q2916" s="266"/>
      <c r="R2916" s="267"/>
      <c r="S2916" s="268"/>
      <c r="T2916" s="266"/>
      <c r="U2916" s="266"/>
      <c r="V2916" s="266"/>
      <c r="W2916" s="266"/>
      <c r="X2916" s="267"/>
      <c r="Y2916" s="268"/>
      <c r="Z2916" s="266"/>
      <c r="AA2916" s="266"/>
      <c r="AB2916" s="266"/>
      <c r="AC2916" s="266"/>
      <c r="AD2916" s="267"/>
    </row>
    <row r="2917" spans="1:38" ht="15" customHeight="1">
      <c r="A2917" s="71"/>
      <c r="B2917" s="40"/>
      <c r="C2917" s="80" t="s">
        <v>133</v>
      </c>
      <c r="D2917" s="320" t="s">
        <v>1000</v>
      </c>
      <c r="E2917" s="266"/>
      <c r="F2917" s="266"/>
      <c r="G2917" s="266"/>
      <c r="H2917" s="266"/>
      <c r="I2917" s="266"/>
      <c r="J2917" s="266"/>
      <c r="K2917" s="266"/>
      <c r="L2917" s="267"/>
      <c r="M2917" s="268"/>
      <c r="N2917" s="266"/>
      <c r="O2917" s="266"/>
      <c r="P2917" s="266"/>
      <c r="Q2917" s="266"/>
      <c r="R2917" s="267"/>
      <c r="S2917" s="268"/>
      <c r="T2917" s="266"/>
      <c r="U2917" s="266"/>
      <c r="V2917" s="266"/>
      <c r="W2917" s="266"/>
      <c r="X2917" s="267"/>
      <c r="Y2917" s="268"/>
      <c r="Z2917" s="266"/>
      <c r="AA2917" s="266"/>
      <c r="AB2917" s="266"/>
      <c r="AC2917" s="266"/>
      <c r="AD2917" s="267"/>
    </row>
    <row r="2918" spans="1:38" ht="24" customHeight="1">
      <c r="A2918" s="71"/>
      <c r="B2918" s="40"/>
      <c r="C2918" s="80" t="s">
        <v>134</v>
      </c>
      <c r="D2918" s="320" t="s">
        <v>1001</v>
      </c>
      <c r="E2918" s="266"/>
      <c r="F2918" s="266"/>
      <c r="G2918" s="266"/>
      <c r="H2918" s="266"/>
      <c r="I2918" s="266"/>
      <c r="J2918" s="266"/>
      <c r="K2918" s="266"/>
      <c r="L2918" s="267"/>
      <c r="M2918" s="268"/>
      <c r="N2918" s="266"/>
      <c r="O2918" s="266"/>
      <c r="P2918" s="266"/>
      <c r="Q2918" s="266"/>
      <c r="R2918" s="267"/>
      <c r="S2918" s="268"/>
      <c r="T2918" s="266"/>
      <c r="U2918" s="266"/>
      <c r="V2918" s="266"/>
      <c r="W2918" s="266"/>
      <c r="X2918" s="267"/>
      <c r="Y2918" s="268"/>
      <c r="Z2918" s="266"/>
      <c r="AA2918" s="266"/>
      <c r="AB2918" s="266"/>
      <c r="AC2918" s="266"/>
      <c r="AD2918" s="267"/>
    </row>
    <row r="2919" spans="1:38" ht="15.75" customHeight="1">
      <c r="A2919" s="71"/>
      <c r="B2919" s="40"/>
      <c r="C2919" s="80" t="s">
        <v>135</v>
      </c>
      <c r="D2919" s="320" t="s">
        <v>1002</v>
      </c>
      <c r="E2919" s="266"/>
      <c r="F2919" s="266"/>
      <c r="G2919" s="266"/>
      <c r="H2919" s="266"/>
      <c r="I2919" s="266"/>
      <c r="J2919" s="266"/>
      <c r="K2919" s="266"/>
      <c r="L2919" s="267"/>
      <c r="M2919" s="268"/>
      <c r="N2919" s="266"/>
      <c r="O2919" s="266"/>
      <c r="P2919" s="266"/>
      <c r="Q2919" s="266"/>
      <c r="R2919" s="267"/>
      <c r="S2919" s="268"/>
      <c r="T2919" s="266"/>
      <c r="U2919" s="266"/>
      <c r="V2919" s="266"/>
      <c r="W2919" s="266"/>
      <c r="X2919" s="267"/>
      <c r="Y2919" s="268"/>
      <c r="Z2919" s="266"/>
      <c r="AA2919" s="266"/>
      <c r="AB2919" s="266"/>
      <c r="AC2919" s="266"/>
      <c r="AD2919" s="267"/>
    </row>
    <row r="2920" spans="1:38" ht="15" customHeight="1">
      <c r="A2920" s="71"/>
      <c r="B2920" s="40"/>
      <c r="C2920" s="80" t="s">
        <v>136</v>
      </c>
      <c r="D2920" s="320" t="s">
        <v>1003</v>
      </c>
      <c r="E2920" s="266"/>
      <c r="F2920" s="266"/>
      <c r="G2920" s="266"/>
      <c r="H2920" s="266"/>
      <c r="I2920" s="266"/>
      <c r="J2920" s="266"/>
      <c r="K2920" s="266"/>
      <c r="L2920" s="267"/>
      <c r="M2920" s="268"/>
      <c r="N2920" s="266"/>
      <c r="O2920" s="266"/>
      <c r="P2920" s="266"/>
      <c r="Q2920" s="266"/>
      <c r="R2920" s="267"/>
      <c r="S2920" s="268"/>
      <c r="T2920" s="266"/>
      <c r="U2920" s="266"/>
      <c r="V2920" s="266"/>
      <c r="W2920" s="266"/>
      <c r="X2920" s="267"/>
      <c r="Y2920" s="268"/>
      <c r="Z2920" s="266"/>
      <c r="AA2920" s="266"/>
      <c r="AB2920" s="266"/>
      <c r="AC2920" s="266"/>
      <c r="AD2920" s="267"/>
    </row>
    <row r="2921" spans="1:38" ht="15" customHeight="1">
      <c r="A2921" s="71"/>
      <c r="B2921" s="40"/>
      <c r="C2921" s="80" t="s">
        <v>137</v>
      </c>
      <c r="D2921" s="320" t="s">
        <v>1004</v>
      </c>
      <c r="E2921" s="266"/>
      <c r="F2921" s="266"/>
      <c r="G2921" s="266"/>
      <c r="H2921" s="266"/>
      <c r="I2921" s="266"/>
      <c r="J2921" s="266"/>
      <c r="K2921" s="266"/>
      <c r="L2921" s="267"/>
      <c r="M2921" s="268"/>
      <c r="N2921" s="266"/>
      <c r="O2921" s="266"/>
      <c r="P2921" s="266"/>
      <c r="Q2921" s="266"/>
      <c r="R2921" s="267"/>
      <c r="S2921" s="268"/>
      <c r="T2921" s="266"/>
      <c r="U2921" s="266"/>
      <c r="V2921" s="266"/>
      <c r="W2921" s="266"/>
      <c r="X2921" s="267"/>
      <c r="Y2921" s="268"/>
      <c r="Z2921" s="266"/>
      <c r="AA2921" s="266"/>
      <c r="AB2921" s="266"/>
      <c r="AC2921" s="266"/>
      <c r="AD2921" s="267"/>
    </row>
    <row r="2922" spans="1:38" ht="15" customHeight="1">
      <c r="A2922" s="71"/>
      <c r="B2922" s="40"/>
      <c r="C2922" s="80" t="s">
        <v>138</v>
      </c>
      <c r="D2922" s="320" t="s">
        <v>1005</v>
      </c>
      <c r="E2922" s="266"/>
      <c r="F2922" s="266"/>
      <c r="G2922" s="266"/>
      <c r="H2922" s="266"/>
      <c r="I2922" s="266"/>
      <c r="J2922" s="266"/>
      <c r="K2922" s="266"/>
      <c r="L2922" s="267"/>
      <c r="M2922" s="268"/>
      <c r="N2922" s="266"/>
      <c r="O2922" s="266"/>
      <c r="P2922" s="266"/>
      <c r="Q2922" s="266"/>
      <c r="R2922" s="267"/>
      <c r="S2922" s="268"/>
      <c r="T2922" s="266"/>
      <c r="U2922" s="266"/>
      <c r="V2922" s="266"/>
      <c r="W2922" s="266"/>
      <c r="X2922" s="267"/>
      <c r="Y2922" s="268"/>
      <c r="Z2922" s="266"/>
      <c r="AA2922" s="266"/>
      <c r="AB2922" s="266"/>
      <c r="AC2922" s="266"/>
      <c r="AD2922" s="267"/>
    </row>
    <row r="2923" spans="1:38" ht="24" customHeight="1">
      <c r="A2923" s="71"/>
      <c r="B2923" s="40"/>
      <c r="C2923" s="80" t="s">
        <v>139</v>
      </c>
      <c r="D2923" s="320" t="s">
        <v>1006</v>
      </c>
      <c r="E2923" s="266"/>
      <c r="F2923" s="266"/>
      <c r="G2923" s="266"/>
      <c r="H2923" s="266"/>
      <c r="I2923" s="266"/>
      <c r="J2923" s="266"/>
      <c r="K2923" s="266"/>
      <c r="L2923" s="267"/>
      <c r="M2923" s="268"/>
      <c r="N2923" s="266"/>
      <c r="O2923" s="266"/>
      <c r="P2923" s="266"/>
      <c r="Q2923" s="266"/>
      <c r="R2923" s="267"/>
      <c r="S2923" s="268"/>
      <c r="T2923" s="266"/>
      <c r="U2923" s="266"/>
      <c r="V2923" s="266"/>
      <c r="W2923" s="266"/>
      <c r="X2923" s="267"/>
      <c r="Y2923" s="268"/>
      <c r="Z2923" s="266"/>
      <c r="AA2923" s="266"/>
      <c r="AB2923" s="266"/>
      <c r="AC2923" s="266"/>
      <c r="AD2923" s="267"/>
    </row>
    <row r="2924" spans="1:38" ht="15" customHeight="1">
      <c r="A2924" s="71"/>
      <c r="B2924" s="40"/>
      <c r="C2924" s="80" t="s">
        <v>140</v>
      </c>
      <c r="D2924" s="320" t="s">
        <v>1007</v>
      </c>
      <c r="E2924" s="266"/>
      <c r="F2924" s="266"/>
      <c r="G2924" s="266"/>
      <c r="H2924" s="266"/>
      <c r="I2924" s="266"/>
      <c r="J2924" s="266"/>
      <c r="K2924" s="266"/>
      <c r="L2924" s="267"/>
      <c r="M2924" s="268"/>
      <c r="N2924" s="266"/>
      <c r="O2924" s="266"/>
      <c r="P2924" s="266"/>
      <c r="Q2924" s="266"/>
      <c r="R2924" s="267"/>
      <c r="S2924" s="268"/>
      <c r="T2924" s="266"/>
      <c r="U2924" s="266"/>
      <c r="V2924" s="266"/>
      <c r="W2924" s="266"/>
      <c r="X2924" s="267"/>
      <c r="Y2924" s="268"/>
      <c r="Z2924" s="266"/>
      <c r="AA2924" s="266"/>
      <c r="AB2924" s="266"/>
      <c r="AC2924" s="266"/>
      <c r="AD2924" s="267"/>
    </row>
    <row r="2925" spans="1:38" ht="15" customHeight="1">
      <c r="A2925" s="71"/>
      <c r="B2925" s="40"/>
      <c r="C2925" s="80" t="s">
        <v>141</v>
      </c>
      <c r="D2925" s="320" t="s">
        <v>262</v>
      </c>
      <c r="E2925" s="266"/>
      <c r="F2925" s="266"/>
      <c r="G2925" s="266"/>
      <c r="H2925" s="266"/>
      <c r="I2925" s="266"/>
      <c r="J2925" s="266"/>
      <c r="K2925" s="266"/>
      <c r="L2925" s="267"/>
      <c r="M2925" s="268"/>
      <c r="N2925" s="266"/>
      <c r="O2925" s="266"/>
      <c r="P2925" s="266"/>
      <c r="Q2925" s="266"/>
      <c r="R2925" s="267"/>
      <c r="S2925" s="268"/>
      <c r="T2925" s="266"/>
      <c r="U2925" s="266"/>
      <c r="V2925" s="266"/>
      <c r="W2925" s="266"/>
      <c r="X2925" s="267"/>
      <c r="Y2925" s="268"/>
      <c r="Z2925" s="266"/>
      <c r="AA2925" s="266"/>
      <c r="AB2925" s="266"/>
      <c r="AC2925" s="266"/>
      <c r="AD2925" s="267"/>
    </row>
    <row r="2926" spans="1:38" ht="15" customHeight="1">
      <c r="A2926" s="71"/>
      <c r="B2926" s="40"/>
      <c r="C2926" s="15"/>
      <c r="D2926" s="15"/>
      <c r="E2926" s="15"/>
      <c r="F2926" s="15"/>
      <c r="G2926" s="15"/>
      <c r="H2926" s="15"/>
      <c r="I2926" s="15"/>
      <c r="J2926" s="15"/>
      <c r="K2926" s="15"/>
      <c r="L2926" s="81" t="s">
        <v>211</v>
      </c>
      <c r="M2926" s="268">
        <f>IF(AND(SUM(M2915:M2925)=0,COUNTIF(M2915:M2925,"NS")&gt;0),"NS",IF(AND(SUM(M2915:M2925)=0, COUNTIF(M2915:M2925,"NA")&gt;0),"NA",SUM(M2915:M2925)))</f>
        <v>0</v>
      </c>
      <c r="N2926" s="266"/>
      <c r="O2926" s="266"/>
      <c r="P2926" s="266"/>
      <c r="Q2926" s="266"/>
      <c r="R2926" s="267"/>
      <c r="S2926" s="268">
        <f>IF(AND(SUM(S2915:S2925)=0,COUNTIF(S2915:S2925,"NS")&gt;0),"NS",IF(AND(SUM(S2915:S2925)=0, COUNTIF(S2915:S2925,"NA")&gt;0),"NA",SUM(S2915:S2925)))</f>
        <v>0</v>
      </c>
      <c r="T2926" s="266"/>
      <c r="U2926" s="266"/>
      <c r="V2926" s="266"/>
      <c r="W2926" s="266"/>
      <c r="X2926" s="267"/>
      <c r="Y2926" s="268">
        <f>IF(AND(SUM(Y2915:Y2925)=0,COUNTIF(Y2915:Y2925,"NS")&gt;0),"NS",IF(AND(SUM(Y2915:Y2925)=0, COUNTIF(Y2915:Y2925,"NA")&gt;0),"NA",SUM(Y2915:Y2925)))</f>
        <v>0</v>
      </c>
      <c r="Z2926" s="266"/>
      <c r="AA2926" s="266"/>
      <c r="AB2926" s="266"/>
      <c r="AC2926" s="266"/>
      <c r="AD2926" s="267"/>
    </row>
    <row r="2927" spans="1:38" ht="15" customHeight="1">
      <c r="A2927" s="71"/>
      <c r="B2927" s="40"/>
      <c r="C2927" s="40"/>
      <c r="D2927" s="40"/>
      <c r="E2927" s="40"/>
      <c r="F2927" s="40"/>
      <c r="G2927" s="40"/>
      <c r="H2927" s="40"/>
      <c r="I2927" s="40"/>
      <c r="J2927" s="40"/>
      <c r="K2927" s="40"/>
      <c r="L2927" s="40"/>
      <c r="M2927" s="40"/>
      <c r="N2927" s="40"/>
      <c r="O2927" s="40"/>
      <c r="P2927" s="40"/>
      <c r="Q2927" s="40"/>
      <c r="R2927" s="40"/>
      <c r="S2927" s="40"/>
      <c r="T2927" s="40"/>
      <c r="U2927" s="40"/>
      <c r="V2927" s="40"/>
      <c r="W2927" s="40"/>
      <c r="X2927" s="40"/>
      <c r="Y2927" s="40"/>
      <c r="Z2927" s="40"/>
      <c r="AA2927" s="40"/>
      <c r="AB2927" s="40"/>
      <c r="AC2927" s="40"/>
      <c r="AD2927" s="40"/>
      <c r="AF2927">
        <f>IF(SUM(AF2915:AF2926)&gt;0,1,0)</f>
        <v>0</v>
      </c>
      <c r="AG2927">
        <f>IF(SUM(AG2915:AG2926)&gt;0,2,0)</f>
        <v>0</v>
      </c>
      <c r="AH2927">
        <f>IF(SUM(AH2915:AH2926)&gt;0,4,0)</f>
        <v>0</v>
      </c>
      <c r="AI2927">
        <f>IF(SUM(AI2915:AI2926)&gt;0,4,0)</f>
        <v>0</v>
      </c>
      <c r="AJ2927">
        <f>IF(SUM(AJ2915:AJ2926)&gt;0,5,0)</f>
        <v>0</v>
      </c>
      <c r="AK2927">
        <f>IF(SUM(AK2915:AK2926)&gt;0,6,0)</f>
        <v>0</v>
      </c>
    </row>
    <row r="2928" spans="1:38" ht="24" customHeight="1">
      <c r="A2928" s="71"/>
      <c r="B2928" s="40"/>
      <c r="C2928" s="321" t="s">
        <v>187</v>
      </c>
      <c r="D2928" s="256"/>
      <c r="E2928" s="256"/>
      <c r="F2928" s="256"/>
      <c r="G2928" s="256"/>
      <c r="H2928" s="256"/>
      <c r="I2928" s="256"/>
      <c r="J2928" s="256"/>
      <c r="K2928" s="256"/>
      <c r="L2928" s="256"/>
      <c r="M2928" s="256"/>
      <c r="N2928" s="256"/>
      <c r="O2928" s="256"/>
      <c r="P2928" s="256"/>
      <c r="Q2928" s="256"/>
      <c r="R2928" s="256"/>
      <c r="S2928" s="256"/>
      <c r="T2928" s="256"/>
      <c r="U2928" s="256"/>
      <c r="V2928" s="256"/>
      <c r="W2928" s="256"/>
      <c r="X2928" s="256"/>
      <c r="Y2928" s="256"/>
      <c r="Z2928" s="256"/>
      <c r="AA2928" s="256"/>
      <c r="AB2928" s="256"/>
      <c r="AC2928" s="256"/>
      <c r="AD2928" s="256"/>
      <c r="AH2928">
        <f>SUM(AF2927:AH2927)</f>
        <v>0</v>
      </c>
      <c r="AK2928">
        <f>SUM(AI2927:AK2927)</f>
        <v>0</v>
      </c>
    </row>
    <row r="2929" spans="1:88" ht="60" customHeight="1">
      <c r="A2929" s="71"/>
      <c r="B2929" s="40"/>
      <c r="C2929" s="377"/>
      <c r="D2929" s="266"/>
      <c r="E2929" s="266"/>
      <c r="F2929" s="266"/>
      <c r="G2929" s="266"/>
      <c r="H2929" s="266"/>
      <c r="I2929" s="266"/>
      <c r="J2929" s="266"/>
      <c r="K2929" s="266"/>
      <c r="L2929" s="266"/>
      <c r="M2929" s="266"/>
      <c r="N2929" s="266"/>
      <c r="O2929" s="266"/>
      <c r="P2929" s="266"/>
      <c r="Q2929" s="266"/>
      <c r="R2929" s="266"/>
      <c r="S2929" s="266"/>
      <c r="T2929" s="266"/>
      <c r="U2929" s="266"/>
      <c r="V2929" s="266"/>
      <c r="W2929" s="266"/>
      <c r="X2929" s="266"/>
      <c r="Y2929" s="266"/>
      <c r="Z2929" s="266"/>
      <c r="AA2929" s="266"/>
      <c r="AB2929" s="266"/>
      <c r="AC2929" s="266"/>
      <c r="AD2929" s="267"/>
      <c r="AH2929" t="e">
        <f ca="1">CAMBIAR(AH2928,0,"",1,"El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9" t="e">
        <f ca="1">CAMBIAR(AK2928,0,"",4,"Hay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0" spans="1:88" ht="15" customHeight="1">
      <c r="A2930" s="71"/>
      <c r="B2930" s="40"/>
      <c r="C2930" s="246" t="e">
        <f ca="1">AH2929</f>
        <v>#NAME?</v>
      </c>
      <c r="D2930" s="40"/>
      <c r="E2930" s="40"/>
      <c r="F2930" s="40"/>
      <c r="G2930" s="40"/>
      <c r="H2930" s="40"/>
      <c r="I2930" s="40"/>
      <c r="J2930" s="40"/>
      <c r="K2930" s="40"/>
      <c r="L2930" s="40"/>
      <c r="M2930" s="40"/>
      <c r="N2930" s="40"/>
      <c r="O2930" s="40"/>
      <c r="P2930" s="40"/>
      <c r="Q2930" s="40"/>
      <c r="R2930" s="40"/>
      <c r="S2930" s="40"/>
      <c r="T2930" s="40"/>
      <c r="U2930" s="40"/>
      <c r="V2930" s="40"/>
      <c r="W2930" s="40"/>
      <c r="X2930" s="40"/>
      <c r="Y2930" s="40"/>
      <c r="Z2930" s="40"/>
      <c r="AA2930" s="40"/>
      <c r="AB2930" s="40"/>
      <c r="AC2930" s="40"/>
      <c r="AD2930" s="40"/>
    </row>
    <row r="2931" spans="1:88" ht="15" customHeight="1">
      <c r="A2931" s="71"/>
      <c r="B2931" s="40"/>
      <c r="C2931" s="246" t="e">
        <f ca="1">AK2929</f>
        <v>#NAME?</v>
      </c>
      <c r="D2931" s="40"/>
      <c r="E2931" s="40"/>
      <c r="F2931" s="40"/>
      <c r="G2931" s="40"/>
      <c r="H2931" s="40"/>
      <c r="I2931" s="40"/>
      <c r="J2931" s="40"/>
      <c r="K2931" s="40"/>
      <c r="L2931" s="40"/>
      <c r="M2931" s="40"/>
      <c r="N2931" s="40"/>
      <c r="O2931" s="40"/>
      <c r="P2931" s="40"/>
      <c r="Q2931" s="40"/>
      <c r="R2931" s="40"/>
      <c r="S2931" s="40"/>
      <c r="T2931" s="40"/>
      <c r="U2931" s="40"/>
      <c r="V2931" s="40"/>
      <c r="W2931" s="40"/>
      <c r="X2931" s="40"/>
      <c r="Y2931" s="40"/>
      <c r="Z2931" s="40"/>
      <c r="AA2931" s="40"/>
      <c r="AB2931" s="40"/>
      <c r="AC2931" s="40"/>
      <c r="AD2931" s="40"/>
    </row>
    <row r="2932" spans="1:88" ht="15" customHeight="1">
      <c r="A2932" s="71"/>
      <c r="B2932" s="40"/>
      <c r="C2932" s="40"/>
      <c r="D2932" s="40"/>
      <c r="E2932" s="40"/>
      <c r="F2932" s="40"/>
      <c r="G2932" s="40"/>
      <c r="H2932" s="40"/>
      <c r="I2932" s="40"/>
      <c r="J2932" s="40"/>
      <c r="K2932" s="40"/>
      <c r="L2932" s="40"/>
      <c r="M2932" s="40"/>
      <c r="N2932" s="40"/>
      <c r="O2932" s="40"/>
      <c r="P2932" s="40"/>
      <c r="Q2932" s="40"/>
      <c r="R2932" s="40"/>
      <c r="S2932" s="40"/>
      <c r="T2932" s="40"/>
      <c r="U2932" s="40"/>
      <c r="V2932" s="40"/>
      <c r="W2932" s="40"/>
      <c r="X2932" s="40"/>
      <c r="Y2932" s="40"/>
      <c r="Z2932" s="40"/>
      <c r="AA2932" s="40"/>
      <c r="AB2932" s="40"/>
      <c r="AC2932" s="40"/>
      <c r="AD2932" s="40"/>
    </row>
    <row r="2933" spans="1:88" ht="15" customHeight="1">
      <c r="A2933" s="71"/>
      <c r="B2933" s="40"/>
      <c r="C2933" s="40"/>
      <c r="D2933" s="40"/>
      <c r="E2933" s="40"/>
      <c r="F2933" s="40"/>
      <c r="G2933" s="40"/>
      <c r="H2933" s="40"/>
      <c r="I2933" s="40"/>
      <c r="J2933" s="40"/>
      <c r="K2933" s="40"/>
      <c r="L2933" s="40"/>
      <c r="M2933" s="40"/>
      <c r="N2933" s="40"/>
      <c r="O2933" s="40"/>
      <c r="P2933" s="40"/>
      <c r="Q2933" s="40"/>
      <c r="R2933" s="40"/>
      <c r="S2933" s="40"/>
      <c r="T2933" s="40"/>
      <c r="U2933" s="40"/>
      <c r="V2933" s="40"/>
      <c r="W2933" s="40"/>
      <c r="X2933" s="40"/>
      <c r="Y2933" s="40"/>
      <c r="Z2933" s="40"/>
      <c r="AA2933" s="40"/>
      <c r="AB2933" s="40"/>
      <c r="AC2933" s="40"/>
      <c r="AD2933" s="40"/>
    </row>
    <row r="2934" spans="1:88" ht="15" customHeight="1">
      <c r="A2934" s="71"/>
      <c r="B2934" s="40"/>
      <c r="C2934" s="40"/>
      <c r="D2934" s="40"/>
      <c r="E2934" s="40"/>
      <c r="F2934" s="40"/>
      <c r="G2934" s="40"/>
      <c r="H2934" s="40"/>
      <c r="I2934" s="40"/>
      <c r="J2934" s="40"/>
      <c r="K2934" s="40"/>
      <c r="L2934" s="40"/>
      <c r="M2934" s="40"/>
      <c r="N2934" s="40"/>
      <c r="O2934" s="40"/>
      <c r="P2934" s="40"/>
      <c r="Q2934" s="40"/>
      <c r="R2934" s="40"/>
      <c r="S2934" s="40"/>
      <c r="T2934" s="40"/>
      <c r="U2934" s="40"/>
      <c r="V2934" s="40"/>
      <c r="W2934" s="40"/>
      <c r="X2934" s="40"/>
      <c r="Y2934" s="40"/>
      <c r="Z2934" s="40"/>
      <c r="AA2934" s="40"/>
      <c r="AB2934" s="40"/>
      <c r="AC2934" s="40"/>
      <c r="AD2934" s="40"/>
    </row>
    <row r="2935" spans="1:88" ht="15" customHeight="1">
      <c r="A2935" s="71"/>
      <c r="B2935" s="40"/>
      <c r="C2935" s="40"/>
      <c r="D2935" s="40"/>
      <c r="E2935" s="40"/>
      <c r="F2935" s="40"/>
      <c r="G2935" s="40"/>
      <c r="H2935" s="40"/>
      <c r="I2935" s="40"/>
      <c r="J2935" s="40"/>
      <c r="K2935" s="40"/>
      <c r="L2935" s="40"/>
      <c r="M2935" s="40"/>
      <c r="N2935" s="40"/>
      <c r="O2935" s="40"/>
      <c r="P2935" s="40"/>
      <c r="Q2935" s="40"/>
      <c r="R2935" s="40"/>
      <c r="S2935" s="40"/>
      <c r="T2935" s="40"/>
      <c r="U2935" s="40"/>
      <c r="V2935" s="40"/>
      <c r="W2935" s="40"/>
      <c r="X2935" s="40"/>
      <c r="Y2935" s="40"/>
      <c r="Z2935" s="40"/>
      <c r="AA2935" s="40"/>
      <c r="AB2935" s="40"/>
      <c r="AC2935" s="40"/>
      <c r="AD2935" s="40"/>
    </row>
    <row r="2936" spans="1:88" ht="36" customHeight="1">
      <c r="A2936" s="101" t="s">
        <v>1008</v>
      </c>
      <c r="B2936" s="326" t="s">
        <v>1009</v>
      </c>
      <c r="C2936" s="256"/>
      <c r="D2936" s="256"/>
      <c r="E2936" s="256"/>
      <c r="F2936" s="256"/>
      <c r="G2936" s="256"/>
      <c r="H2936" s="256"/>
      <c r="I2936" s="256"/>
      <c r="J2936" s="256"/>
      <c r="K2936" s="256"/>
      <c r="L2936" s="256"/>
      <c r="M2936" s="256"/>
      <c r="N2936" s="256"/>
      <c r="O2936" s="256"/>
      <c r="P2936" s="256"/>
      <c r="Q2936" s="256"/>
      <c r="R2936" s="256"/>
      <c r="S2936" s="256"/>
      <c r="T2936" s="256"/>
      <c r="U2936" s="256"/>
      <c r="V2936" s="256"/>
      <c r="W2936" s="256"/>
      <c r="X2936" s="256"/>
      <c r="Y2936" s="256"/>
      <c r="Z2936" s="256"/>
      <c r="AA2936" s="256"/>
      <c r="AB2936" s="256"/>
      <c r="AC2936" s="256"/>
      <c r="AD2936" s="256"/>
    </row>
    <row r="2937" spans="1:88" ht="15" customHeight="1">
      <c r="A2937" s="71"/>
      <c r="B2937" s="40"/>
      <c r="C2937" s="40"/>
      <c r="D2937" s="40"/>
      <c r="E2937" s="40"/>
      <c r="F2937" s="40"/>
      <c r="G2937" s="40"/>
      <c r="H2937" s="40"/>
      <c r="I2937" s="40"/>
      <c r="J2937" s="40"/>
      <c r="K2937" s="40"/>
      <c r="L2937" s="40"/>
      <c r="M2937" s="40"/>
      <c r="N2937" s="40"/>
      <c r="O2937" s="40"/>
      <c r="P2937" s="40"/>
      <c r="Q2937" s="40"/>
      <c r="R2937" s="40"/>
      <c r="S2937" s="40"/>
      <c r="T2937" s="40"/>
      <c r="U2937" s="40"/>
      <c r="V2937" s="40"/>
      <c r="W2937" s="40"/>
      <c r="X2937" s="40"/>
      <c r="Y2937" s="40"/>
      <c r="Z2937" s="40"/>
      <c r="AA2937" s="40"/>
      <c r="AB2937" s="40"/>
      <c r="AC2937" s="40"/>
      <c r="AD2937" s="40"/>
    </row>
    <row r="2938" spans="1:88" ht="24" customHeight="1">
      <c r="A2938" s="71"/>
      <c r="B2938" s="40"/>
      <c r="C2938" s="265" t="s">
        <v>185</v>
      </c>
      <c r="D2938" s="278"/>
      <c r="E2938" s="278"/>
      <c r="F2938" s="278"/>
      <c r="G2938" s="278"/>
      <c r="H2938" s="278"/>
      <c r="I2938" s="278"/>
      <c r="J2938" s="278"/>
      <c r="K2938" s="278"/>
      <c r="L2938" s="279"/>
      <c r="M2938" s="265" t="s">
        <v>1010</v>
      </c>
      <c r="N2938" s="266"/>
      <c r="O2938" s="266"/>
      <c r="P2938" s="266"/>
      <c r="Q2938" s="266"/>
      <c r="R2938" s="266"/>
      <c r="S2938" s="266"/>
      <c r="T2938" s="266"/>
      <c r="U2938" s="266"/>
      <c r="V2938" s="266"/>
      <c r="W2938" s="266"/>
      <c r="X2938" s="266"/>
      <c r="Y2938" s="266"/>
      <c r="Z2938" s="266"/>
      <c r="AA2938" s="266"/>
      <c r="AB2938" s="266"/>
      <c r="AC2938" s="266"/>
      <c r="AD2938" s="267"/>
    </row>
    <row r="2939" spans="1:88" ht="48" customHeight="1">
      <c r="A2939" s="71"/>
      <c r="B2939" s="40"/>
      <c r="C2939" s="280"/>
      <c r="D2939" s="256"/>
      <c r="E2939" s="256"/>
      <c r="F2939" s="256"/>
      <c r="G2939" s="256"/>
      <c r="H2939" s="256"/>
      <c r="I2939" s="256"/>
      <c r="J2939" s="256"/>
      <c r="K2939" s="256"/>
      <c r="L2939" s="281"/>
      <c r="M2939" s="265" t="s">
        <v>201</v>
      </c>
      <c r="N2939" s="279"/>
      <c r="O2939" s="331" t="s">
        <v>202</v>
      </c>
      <c r="P2939" s="279"/>
      <c r="Q2939" s="331" t="s">
        <v>203</v>
      </c>
      <c r="R2939" s="279"/>
      <c r="S2939" s="268" t="s">
        <v>1011</v>
      </c>
      <c r="T2939" s="266"/>
      <c r="U2939" s="266"/>
      <c r="V2939" s="267"/>
      <c r="W2939" s="268" t="s">
        <v>1012</v>
      </c>
      <c r="X2939" s="266"/>
      <c r="Y2939" s="266"/>
      <c r="Z2939" s="267"/>
      <c r="AA2939" s="268" t="s">
        <v>262</v>
      </c>
      <c r="AB2939" s="266"/>
      <c r="AC2939" s="266"/>
      <c r="AD2939" s="267"/>
    </row>
    <row r="2940" spans="1:88" ht="48" customHeight="1">
      <c r="A2940" s="71"/>
      <c r="B2940" s="40"/>
      <c r="C2940" s="282"/>
      <c r="D2940" s="272"/>
      <c r="E2940" s="272"/>
      <c r="F2940" s="272"/>
      <c r="G2940" s="272"/>
      <c r="H2940" s="272"/>
      <c r="I2940" s="272"/>
      <c r="J2940" s="272"/>
      <c r="K2940" s="272"/>
      <c r="L2940" s="283"/>
      <c r="M2940" s="282"/>
      <c r="N2940" s="283"/>
      <c r="O2940" s="282"/>
      <c r="P2940" s="283"/>
      <c r="Q2940" s="282"/>
      <c r="R2940" s="283"/>
      <c r="S2940" s="325" t="s">
        <v>234</v>
      </c>
      <c r="T2940" s="267"/>
      <c r="U2940" s="221" t="s">
        <v>202</v>
      </c>
      <c r="V2940" s="221" t="s">
        <v>203</v>
      </c>
      <c r="W2940" s="325" t="s">
        <v>234</v>
      </c>
      <c r="X2940" s="267"/>
      <c r="Y2940" s="221" t="s">
        <v>202</v>
      </c>
      <c r="Z2940" s="221" t="s">
        <v>203</v>
      </c>
      <c r="AA2940" s="325" t="s">
        <v>234</v>
      </c>
      <c r="AB2940" s="267"/>
      <c r="AC2940" s="221" t="s">
        <v>202</v>
      </c>
      <c r="AD2940" s="221" t="s">
        <v>203</v>
      </c>
      <c r="AF2940" t="s">
        <v>204</v>
      </c>
      <c r="AG2940" t="s">
        <v>205</v>
      </c>
      <c r="AH2940" t="s">
        <v>206</v>
      </c>
      <c r="AI2940" t="s">
        <v>207</v>
      </c>
      <c r="AJ2940" t="s">
        <v>208</v>
      </c>
      <c r="AK2940" t="s">
        <v>209</v>
      </c>
      <c r="AL2940" t="s">
        <v>210</v>
      </c>
      <c r="AP2940" t="s">
        <v>204</v>
      </c>
      <c r="AQ2940" t="s">
        <v>205</v>
      </c>
      <c r="AR2940" t="s">
        <v>206</v>
      </c>
      <c r="AS2940" t="s">
        <v>207</v>
      </c>
      <c r="AT2940" t="s">
        <v>208</v>
      </c>
      <c r="AU2940" t="s">
        <v>209</v>
      </c>
      <c r="AV2940" t="s">
        <v>210</v>
      </c>
      <c r="AZ2940" t="s">
        <v>204</v>
      </c>
      <c r="BA2940" t="s">
        <v>205</v>
      </c>
      <c r="BB2940" t="s">
        <v>206</v>
      </c>
      <c r="BC2940" t="s">
        <v>207</v>
      </c>
      <c r="BD2940" t="s">
        <v>208</v>
      </c>
      <c r="BE2940" t="s">
        <v>209</v>
      </c>
      <c r="BF2940" t="s">
        <v>210</v>
      </c>
      <c r="BJ2940" t="s">
        <v>204</v>
      </c>
      <c r="BK2940" t="s">
        <v>205</v>
      </c>
      <c r="BL2940" t="s">
        <v>206</v>
      </c>
      <c r="BM2940" t="s">
        <v>207</v>
      </c>
      <c r="BN2940" t="s">
        <v>208</v>
      </c>
      <c r="BO2940" t="s">
        <v>209</v>
      </c>
      <c r="BP2940" t="s">
        <v>210</v>
      </c>
      <c r="BT2940" t="s">
        <v>204</v>
      </c>
      <c r="BU2940" t="s">
        <v>205</v>
      </c>
      <c r="BV2940" t="s">
        <v>206</v>
      </c>
      <c r="BW2940" t="s">
        <v>207</v>
      </c>
      <c r="BX2940" t="s">
        <v>208</v>
      </c>
      <c r="BY2940" t="s">
        <v>209</v>
      </c>
      <c r="BZ2940" t="s">
        <v>210</v>
      </c>
      <c r="CD2940" t="s">
        <v>204</v>
      </c>
      <c r="CE2940" t="s">
        <v>205</v>
      </c>
      <c r="CF2940" t="s">
        <v>206</v>
      </c>
      <c r="CG2940" t="s">
        <v>207</v>
      </c>
      <c r="CH2940" t="s">
        <v>208</v>
      </c>
      <c r="CI2940" t="s">
        <v>209</v>
      </c>
      <c r="CJ2940" t="s">
        <v>210</v>
      </c>
    </row>
    <row r="2941" spans="1:88" ht="15" customHeight="1">
      <c r="A2941" s="71"/>
      <c r="B2941" s="40"/>
      <c r="C2941" s="79" t="s">
        <v>131</v>
      </c>
      <c r="D2941" s="320"/>
      <c r="E2941" s="266"/>
      <c r="F2941" s="266"/>
      <c r="G2941" s="266"/>
      <c r="H2941" s="266"/>
      <c r="I2941" s="266"/>
      <c r="J2941" s="266"/>
      <c r="K2941" s="266"/>
      <c r="L2941" s="267"/>
      <c r="M2941" s="268"/>
      <c r="N2941" s="267"/>
      <c r="O2941" s="268"/>
      <c r="P2941" s="267"/>
      <c r="Q2941" s="268"/>
      <c r="R2941" s="267"/>
      <c r="S2941" s="268"/>
      <c r="T2941" s="267"/>
      <c r="U2941" s="220"/>
      <c r="V2941" s="220"/>
      <c r="W2941" s="268"/>
      <c r="X2941" s="267"/>
      <c r="Y2941" s="220"/>
      <c r="Z2941" s="220"/>
      <c r="AA2941" s="268"/>
      <c r="AB2941" s="267"/>
      <c r="AC2941" s="220"/>
      <c r="AD2941" s="220"/>
      <c r="AF2941">
        <f>IF(AND(S2941=0,OR(SUM(U2941:V2941)&gt;0,COUNTIF(S2941:V2941,"NS")&gt;0)),1,0)</f>
        <v>0</v>
      </c>
      <c r="AG2941">
        <f>IF(OR(AND(S2941="NS",SUM(U2941:V2941)&gt;0),AND(S2941="NS",COUNTIF(S2941:V2941,"NS")&lt;2)),1,0)</f>
        <v>0</v>
      </c>
      <c r="AH2941">
        <f>IF(AND(S2941="NA",OR(SUM(U2941:V2941)&gt;0,COUNTIF(S2941:V2941,"NS")&gt;0,COUNTIF(S2941:V2941,"NA")&gt;1)),1,0)</f>
        <v>0</v>
      </c>
      <c r="AI2941">
        <f>IF(AND(COUNTBLANK(S2941)+COUNTBLANK(U2941)+COUNTBLANK(V2941)&gt;0,COUNTBLANK(S2941)+COUNTBLANK(U2941)+COUNTBLANK(V2941)&lt;3,S2941&lt;&gt;"NA"),1,0)</f>
        <v>0</v>
      </c>
      <c r="AJ2941">
        <f>IF(AND(IF(OR(SUM(U2941:V2941)=S2941,S2941="",AND(S2941&gt;0,COUNTIF(S2941:V2941,"NS")=2)),0,1)=1,S2941&lt;&gt;"NS",S2941&lt;&gt;"NA"),1,0)</f>
        <v>0</v>
      </c>
      <c r="AK2941">
        <f>IF(COUNTIF(S2941:V2941,"=*")&lt;&gt;SUM(COUNTIF(S2941:V2941,"NS"),COUNTIF(S2941:V2941,"NA")),1,0)</f>
        <v>0</v>
      </c>
      <c r="AL2941">
        <f>IF(SUM(AF2941:AK2941)&gt;0,1,0)</f>
        <v>0</v>
      </c>
      <c r="AP2941">
        <f>IF(AND(W2941=0,OR(SUM(Y2941:Z2941)&gt;0,COUNTIF(W2941:Z2941,"NS")&gt;0)),1,0)</f>
        <v>0</v>
      </c>
      <c r="AQ2941">
        <f>IF(OR(AND(W2941="NS",SUM(Y2941:Z2941)&gt;0),AND(W2941="NS",COUNTIF(W2941:Z2941,"NS")&lt;2)),1,0)</f>
        <v>0</v>
      </c>
      <c r="AR2941">
        <f>IF(AND(W2941="NA",OR(SUM(Y2941:Z2941)&gt;0,COUNTIF(W2941:Z2941,"NS")&gt;0,COUNTIF(W2941:Z2941,"NA")&gt;1)),1,0)</f>
        <v>0</v>
      </c>
      <c r="AS2941">
        <f>IF(AND(COUNTBLANK(W2941)+COUNTBLANK(Y2941)+COUNTBLANK(Z2941)&gt;0,COUNTBLANK(W2941)+COUNTBLANK(Y2941)+COUNTBLANK(Z2941)&lt;3,W2941&lt;&gt;"NA"),1,0)</f>
        <v>0</v>
      </c>
      <c r="AT2941">
        <f>IF(AND(IF(OR(SUM(Y2941:Z2941)=W2941,W2941="",AND(W2941&gt;0,COUNTIF(W2941:Z2941,"NS")=2)),0,1)=1,W2941&lt;&gt;"NS",W2941&lt;&gt;"NA"),1,0)</f>
        <v>0</v>
      </c>
      <c r="AU2941">
        <f>IF(COUNTIF(W2941:Z2941,"=*")&lt;&gt;SUM(COUNTIF(W2941:Z2941,"NS"),COUNTIF(W2941:Z2941,"NA")),1,0)</f>
        <v>0</v>
      </c>
      <c r="AV2941">
        <f>IF(SUM(AP2941:AU2941)&gt;0,1,0)</f>
        <v>0</v>
      </c>
      <c r="AZ2941">
        <f>IF(AND(AA2941=0,OR(SUM(AC2941:AD2941)&gt;0,COUNTIF(AA2941:AD2941,"NS")&gt;0)),1,0)</f>
        <v>0</v>
      </c>
      <c r="BA2941">
        <f>IF(OR(AND(AA2941="NS",SUM(AC2941:AD2941)&gt;0),AND(AA2941="NS",COUNTIF(AA2941:AD2941,"NS")&lt;2)),1,0)</f>
        <v>0</v>
      </c>
      <c r="BB2941">
        <f>IF(AND(AA2941="NA",OR(SUM(AC2941:AD2941)&gt;0,COUNTIF(AA2941:AD2941,"NS")&gt;0,COUNTIF(AA2941:AD2941,"NA")&gt;1)),1,0)</f>
        <v>0</v>
      </c>
      <c r="BC2941">
        <f>IF(AND(COUNTBLANK(AA2941)+COUNTBLANK(AC2941)+COUNTBLANK(AD2941)&gt;0,COUNTBLANK(AA2941)+COUNTBLANK(AC2941)+COUNTBLANK(AD2941)&lt;3,AA2941&lt;&gt;"NA"),1,0)</f>
        <v>0</v>
      </c>
      <c r="BD2941">
        <f>IF(AND(IF(OR(SUM(AC2941:AD2941)=AA2941,AA2941="",AND(AA2941&gt;0,COUNTIF(AA2941:AD2941,"NS")=2)),0,1)=1,AA2941&lt;&gt;"NS",AA2941&lt;&gt;"NA"),1,0)</f>
        <v>0</v>
      </c>
      <c r="BE2941">
        <f>IF(COUNTIF(AA2941:AD2941,"=*")&lt;&gt;SUM(COUNTIF(AA2941:AD2941,"NS"),COUNTIF(AA2941:AD2941,"NA")),1,0)</f>
        <v>0</v>
      </c>
      <c r="BF2941">
        <f>IF(SUM(AZ2941:BE2941)&gt;0,1,0)</f>
        <v>0</v>
      </c>
      <c r="BJ2941">
        <f>IF(AND(O2941=0,OR(SUM(U2941,Y2941,AC2941)&gt;0,COUNTIF(O2941,"NS")+COUNTIF(U2941,"NS")+COUNTIF(Y2941,"NS")+COUNTIF(AC2941,"NS")&gt;0)),1,0)</f>
        <v>0</v>
      </c>
      <c r="BK2941">
        <f>IF(OR(AND(O2941="NS",SUM(U2941,Y2941,AC2941)&gt;0),AND(O2941="NS",COUNTIF(O2941,"NS")+COUNTIF(U2941,"NS")+COUNTIF(Y2941,"NS")+COUNTIF(AC2941,"NS")&lt;2)),1,0)</f>
        <v>0</v>
      </c>
      <c r="BL2941">
        <f>IF(AND(O2941="NA",OR(SUM(U2941,Y2941,AC2941)&gt;0,COUNTIF(O2941,"NS")+COUNTIF(U2941,"NS")+COUNTIF(Y2941,"NS")+COUNTIF(AC2941,"NS")&gt;0,COUNTIF(O2941,"NA")+COUNTIF(U2941,"NA")+COUNTIF(Y2941,"NA")+COUNTIF(AC2941,"NA")&gt;1)),1,0)</f>
        <v>0</v>
      </c>
      <c r="BM2941">
        <f>IF(AND(COUNTBLANK(O2941)+COUNTBLANK(U2941)+COUNTBLANK(Y2941)+COUNTBLANK(AC2941)&gt;0,COUNTBLANK(O2941)+COUNTBLANK(U2941)+COUNTBLANK(Y2941)+COUNTBLANK(AC2941)&lt;4,O2941&lt;&gt;"NA"),1,0)</f>
        <v>0</v>
      </c>
      <c r="BN2941">
        <f>IF(AND(IF(OR(SUM(U2941,Y2941,AC2941)=O2941,O2941="",AND(O2941&gt;0,COUNTIF(O2941,"NS")+COUNTIF(U2941,"NS")+COUNTIF(Y2941,"NS")+COUNTIF(AC2941,"NS")=3)),0,1)=1,O2941&lt;&gt;"NS",O2941&lt;&gt;"NA"),1,0)</f>
        <v>0</v>
      </c>
      <c r="BO2941">
        <f>IF(COUNTIF(O2941,"=*")+COUNTIF(U2941,"=*")+COUNTIF(Y2941,"=*")+COUNTIF(AC2941,"=*")&lt;&gt;SUM(COUNTIF(O2941,"NS")+COUNTIF(U2941,"NS")+COUNTIF(Y2941,"NS")+COUNTIF(AC2941,"NS"),COUNTIF(O2941,"NA")+COUNTIF(U2941,"NA")+COUNTIF(Y2941,"NA")+COUNTIF(AC2941,"NA")),1,0)</f>
        <v>0</v>
      </c>
      <c r="BP2941">
        <f>IF(SUM(BJ2941:BO2941)&gt;0,1,0)</f>
        <v>0</v>
      </c>
      <c r="BT2941">
        <f>IF(AND(Q2941=0,OR(SUM(V2941,Z2941,AD2941)&gt;0,COUNTIF(Q2941,"NS")+COUNTIF(V2941,"NS")+COUNTIF(Z2941,"NS")+COUNTIF(AD2941,"NS")&gt;0)),1,0)</f>
        <v>0</v>
      </c>
      <c r="BU2941">
        <f>IF(OR(AND(Q2941="NS",SUM(V2941,Z2941,AD2941)&gt;0),AND(Q2941="NS",COUNTIF(Q2941,"NS")+COUNTIF(V2941,"NS")+COUNTIF(Z2941,"NS")+COUNTIF(AD2941,"NS")&lt;2)),1,0)</f>
        <v>0</v>
      </c>
      <c r="BV2941">
        <f>IF(AND(Q2941="NA",OR(SUM(V2941,Z2941,AD2941)&gt;0,COUNTIF(Q2941,"NS")+COUNTIF(V2941,"NS")+COUNTIF(Z2941,"NS")+COUNTIF(AD2941,"NS")&gt;0,COUNTIF(Q2941,"NA")+COUNTIF(V2941,"NA")+COUNTIF(Z2941,"NA")+COUNTIF(AD2941,"NA")&gt;1)),1,0)</f>
        <v>0</v>
      </c>
      <c r="BW2941">
        <f>IF(AND(COUNTBLANK(Q2941)+COUNTBLANK(V2941)+COUNTBLANK(Z2941)+COUNTBLANK(AD2941)&gt;0,COUNTBLANK(Q2941)+COUNTBLANK(V2941)+COUNTBLANK(Z2941)+COUNTBLANK(AD2941)&lt;4,Q2941&lt;&gt;"NA"),1,0)</f>
        <v>0</v>
      </c>
      <c r="BX2941">
        <f>IF(AND(IF(OR(SUM(V2941,Z2941,AD2941)=Q2941,Q2941="",AND(Q2941&gt;0,COUNTIF(Q2941,"NS")+COUNTIF(V2941,"NS")+COUNTIF(Z2941,"NS")+COUNTIF(AD2941,"NS")=3)),0,1)=1,Q2941&lt;&gt;"NS",Q2941&lt;&gt;"NA"),1,0)</f>
        <v>0</v>
      </c>
      <c r="BY2941">
        <f>IF(COUNTIF(Q2941,"=*")+COUNTIF(V2941,"=*")+COUNTIF(Z2941,"=*")+COUNTIF(AD2941,"=*")&lt;&gt;SUM(COUNTIF(Q2941,"NS")+COUNTIF(V2941,"NS")+COUNTIF(Z2941,"NS")+COUNTIF(AD2941,"NS"),COUNTIF(Q2941,"NA")+COUNTIF(V2941,"NA")+COUNTIF(Z2941,"NA")+COUNTIF(AD2941,"NA")),1,0)</f>
        <v>0</v>
      </c>
      <c r="BZ2941">
        <f>IF(SUM(BT2941:BY2941)&gt;0,1,0)</f>
        <v>0</v>
      </c>
      <c r="CD2941">
        <f>IF(AND(M2941=0,OR(SUM(S2941,W2941,AA2941)&gt;0,COUNTIF(M2941,"NS")+COUNTIF(S2941,"NS")+COUNTIF(W2941,"NS")+COUNTIF(AA2941,"NS")&gt;0)),1,0)</f>
        <v>0</v>
      </c>
      <c r="CE2941">
        <f>IF(OR(AND(M2941="NS",SUM(S2941,W2941,AA2941)&gt;0),AND(M2941="NS",COUNTIF(M2941,"NS")+COUNTIF(S2941,"NS")+COUNTIF(W2941,"NS")+COUNTIF(AA2941,"NS")&lt;2)),1,0)</f>
        <v>0</v>
      </c>
      <c r="CF2941">
        <f>IF(AND(M2941="NA",OR(SUM(S2941,W2941,AA2941)&gt;0,COUNTIF(M2941,"NS")+COUNTIF(S2941,"NS")+COUNTIF(W2941,"NS")+COUNTIF(AA2941,"NS")&gt;0,COUNTIF(M2941,"NA")+COUNTIF(S2941,"NA")+COUNTIF(W2941,"NA")+COUNTIF(AA2941,"NA")&gt;1)),1,0)</f>
        <v>0</v>
      </c>
      <c r="CG2941">
        <f>IF(AND(COUNTBLANK(M2941)+COUNTBLANK(S2941)+COUNTBLANK(W2941)+COUNTBLANK(AA2941)&gt;0,COUNTBLANK(M2941)+COUNTBLANK(S2941)+COUNTBLANK(W2941)+COUNTBLANK(AA2941)&lt;4,M2941&lt;&gt;"NA"),1,0)</f>
        <v>0</v>
      </c>
      <c r="CH2941">
        <f>IF(AND(IF(OR(SUM(S2941,W2941,AA2941)=M2941,M2941="",AND(M2941&gt;0,COUNTIF(M2941,"NS")+COUNTIF(S2941,"NS")+COUNTIF(W2941,"NS")+COUNTIF(AA2941,"NS")=3)),0,1)=1,M2941&lt;&gt;"NS",M2941&lt;&gt;"NA"),1,0)</f>
        <v>0</v>
      </c>
      <c r="CI2941">
        <f>IF(COUNTIF(M2941,"=*")+COUNTIF(S2941,"=*")+COUNTIF(W2941,"=*")+COUNTIF(AA2941,"=*")&lt;&gt;SUM(COUNTIF(M2941,"NS")+COUNTIF(S2941,"NS")+COUNTIF(W2941,"NS")+COUNTIF(AA2941,"NS"),COUNTIF(M2941,"NA")+COUNTIF(S2941,"NA")+COUNTIF(W2941,"NA")+COUNTIF(AA2941,"NA")),1,0)</f>
        <v>0</v>
      </c>
      <c r="CJ2941">
        <f>IF(SUM(CD2941:CI2941)&gt;0,1,0)</f>
        <v>0</v>
      </c>
    </row>
    <row r="2942" spans="1:88" ht="15" customHeight="1">
      <c r="A2942" s="71"/>
      <c r="B2942" s="40"/>
      <c r="C2942" s="80" t="s">
        <v>132</v>
      </c>
      <c r="D2942" s="320"/>
      <c r="E2942" s="266"/>
      <c r="F2942" s="266"/>
      <c r="G2942" s="266"/>
      <c r="H2942" s="266"/>
      <c r="I2942" s="266"/>
      <c r="J2942" s="266"/>
      <c r="K2942" s="266"/>
      <c r="L2942" s="267"/>
      <c r="M2942" s="268"/>
      <c r="N2942" s="267"/>
      <c r="O2942" s="268"/>
      <c r="P2942" s="267"/>
      <c r="Q2942" s="268"/>
      <c r="R2942" s="267"/>
      <c r="S2942" s="268"/>
      <c r="T2942" s="267"/>
      <c r="U2942" s="220"/>
      <c r="V2942" s="220"/>
      <c r="W2942" s="268"/>
      <c r="X2942" s="267"/>
      <c r="Y2942" s="220"/>
      <c r="Z2942" s="220"/>
      <c r="AA2942" s="268"/>
      <c r="AB2942" s="267"/>
      <c r="AC2942" s="220"/>
      <c r="AD2942" s="220"/>
    </row>
    <row r="2943" spans="1:88" ht="15" customHeight="1">
      <c r="A2943" s="71"/>
      <c r="B2943" s="40"/>
      <c r="C2943" s="80" t="s">
        <v>133</v>
      </c>
      <c r="D2943" s="320"/>
      <c r="E2943" s="266"/>
      <c r="F2943" s="266"/>
      <c r="G2943" s="266"/>
      <c r="H2943" s="266"/>
      <c r="I2943" s="266"/>
      <c r="J2943" s="266"/>
      <c r="K2943" s="266"/>
      <c r="L2943" s="267"/>
      <c r="M2943" s="268"/>
      <c r="N2943" s="267"/>
      <c r="O2943" s="268"/>
      <c r="P2943" s="267"/>
      <c r="Q2943" s="268"/>
      <c r="R2943" s="267"/>
      <c r="S2943" s="268"/>
      <c r="T2943" s="267"/>
      <c r="U2943" s="220"/>
      <c r="V2943" s="220"/>
      <c r="W2943" s="268"/>
      <c r="X2943" s="267"/>
      <c r="Y2943" s="220"/>
      <c r="Z2943" s="220"/>
      <c r="AA2943" s="268"/>
      <c r="AB2943" s="267"/>
      <c r="AC2943" s="220"/>
      <c r="AD2943" s="220"/>
    </row>
    <row r="2944" spans="1:88" ht="15" customHeight="1">
      <c r="A2944" s="71"/>
      <c r="B2944" s="40"/>
      <c r="C2944" s="80" t="s">
        <v>134</v>
      </c>
      <c r="D2944" s="320"/>
      <c r="E2944" s="266"/>
      <c r="F2944" s="266"/>
      <c r="G2944" s="266"/>
      <c r="H2944" s="266"/>
      <c r="I2944" s="266"/>
      <c r="J2944" s="266"/>
      <c r="K2944" s="266"/>
      <c r="L2944" s="267"/>
      <c r="M2944" s="268"/>
      <c r="N2944" s="267"/>
      <c r="O2944" s="268"/>
      <c r="P2944" s="267"/>
      <c r="Q2944" s="268"/>
      <c r="R2944" s="267"/>
      <c r="S2944" s="268"/>
      <c r="T2944" s="267"/>
      <c r="U2944" s="220"/>
      <c r="V2944" s="220"/>
      <c r="W2944" s="268"/>
      <c r="X2944" s="267"/>
      <c r="Y2944" s="220"/>
      <c r="Z2944" s="220"/>
      <c r="AA2944" s="268"/>
      <c r="AB2944" s="267"/>
      <c r="AC2944" s="220"/>
      <c r="AD2944" s="220"/>
    </row>
    <row r="2945" spans="1:30" ht="15" customHeight="1">
      <c r="A2945" s="71"/>
      <c r="B2945" s="40"/>
      <c r="C2945" s="80" t="s">
        <v>135</v>
      </c>
      <c r="D2945" s="320"/>
      <c r="E2945" s="266"/>
      <c r="F2945" s="266"/>
      <c r="G2945" s="266"/>
      <c r="H2945" s="266"/>
      <c r="I2945" s="266"/>
      <c r="J2945" s="266"/>
      <c r="K2945" s="266"/>
      <c r="L2945" s="267"/>
      <c r="M2945" s="268"/>
      <c r="N2945" s="267"/>
      <c r="O2945" s="268"/>
      <c r="P2945" s="267"/>
      <c r="Q2945" s="268"/>
      <c r="R2945" s="267"/>
      <c r="S2945" s="268"/>
      <c r="T2945" s="267"/>
      <c r="U2945" s="220"/>
      <c r="V2945" s="220"/>
      <c r="W2945" s="268"/>
      <c r="X2945" s="267"/>
      <c r="Y2945" s="220"/>
      <c r="Z2945" s="220"/>
      <c r="AA2945" s="268"/>
      <c r="AB2945" s="267"/>
      <c r="AC2945" s="220"/>
      <c r="AD2945" s="220"/>
    </row>
    <row r="2946" spans="1:30" ht="15" customHeight="1">
      <c r="A2946" s="71"/>
      <c r="B2946" s="40"/>
      <c r="C2946" s="80" t="s">
        <v>136</v>
      </c>
      <c r="D2946" s="320"/>
      <c r="E2946" s="266"/>
      <c r="F2946" s="266"/>
      <c r="G2946" s="266"/>
      <c r="H2946" s="266"/>
      <c r="I2946" s="266"/>
      <c r="J2946" s="266"/>
      <c r="K2946" s="266"/>
      <c r="L2946" s="267"/>
      <c r="M2946" s="268"/>
      <c r="N2946" s="267"/>
      <c r="O2946" s="268"/>
      <c r="P2946" s="267"/>
      <c r="Q2946" s="268"/>
      <c r="R2946" s="267"/>
      <c r="S2946" s="268"/>
      <c r="T2946" s="267"/>
      <c r="U2946" s="220"/>
      <c r="V2946" s="220"/>
      <c r="W2946" s="268"/>
      <c r="X2946" s="267"/>
      <c r="Y2946" s="220"/>
      <c r="Z2946" s="220"/>
      <c r="AA2946" s="268"/>
      <c r="AB2946" s="267"/>
      <c r="AC2946" s="220"/>
      <c r="AD2946" s="220"/>
    </row>
    <row r="2947" spans="1:30" ht="15" customHeight="1">
      <c r="A2947" s="71"/>
      <c r="B2947" s="40"/>
      <c r="C2947" s="80" t="s">
        <v>137</v>
      </c>
      <c r="D2947" s="320"/>
      <c r="E2947" s="266"/>
      <c r="F2947" s="266"/>
      <c r="G2947" s="266"/>
      <c r="H2947" s="266"/>
      <c r="I2947" s="266"/>
      <c r="J2947" s="266"/>
      <c r="K2947" s="266"/>
      <c r="L2947" s="267"/>
      <c r="M2947" s="268"/>
      <c r="N2947" s="267"/>
      <c r="O2947" s="268"/>
      <c r="P2947" s="267"/>
      <c r="Q2947" s="268"/>
      <c r="R2947" s="267"/>
      <c r="S2947" s="268"/>
      <c r="T2947" s="267"/>
      <c r="U2947" s="220"/>
      <c r="V2947" s="220"/>
      <c r="W2947" s="268"/>
      <c r="X2947" s="267"/>
      <c r="Y2947" s="220"/>
      <c r="Z2947" s="220"/>
      <c r="AA2947" s="268"/>
      <c r="AB2947" s="267"/>
      <c r="AC2947" s="220"/>
      <c r="AD2947" s="220"/>
    </row>
    <row r="2948" spans="1:30" ht="15" customHeight="1">
      <c r="A2948" s="71"/>
      <c r="B2948" s="40"/>
      <c r="C2948" s="80" t="s">
        <v>138</v>
      </c>
      <c r="D2948" s="320"/>
      <c r="E2948" s="266"/>
      <c r="F2948" s="266"/>
      <c r="G2948" s="266"/>
      <c r="H2948" s="266"/>
      <c r="I2948" s="266"/>
      <c r="J2948" s="266"/>
      <c r="K2948" s="266"/>
      <c r="L2948" s="267"/>
      <c r="M2948" s="268"/>
      <c r="N2948" s="267"/>
      <c r="O2948" s="268"/>
      <c r="P2948" s="267"/>
      <c r="Q2948" s="268"/>
      <c r="R2948" s="267"/>
      <c r="S2948" s="268"/>
      <c r="T2948" s="267"/>
      <c r="U2948" s="220"/>
      <c r="V2948" s="220"/>
      <c r="W2948" s="268"/>
      <c r="X2948" s="267"/>
      <c r="Y2948" s="220"/>
      <c r="Z2948" s="220"/>
      <c r="AA2948" s="268"/>
      <c r="AB2948" s="267"/>
      <c r="AC2948" s="220"/>
      <c r="AD2948" s="220"/>
    </row>
    <row r="2949" spans="1:30" ht="15" customHeight="1">
      <c r="A2949" s="71"/>
      <c r="B2949" s="40"/>
      <c r="C2949" s="80" t="s">
        <v>139</v>
      </c>
      <c r="D2949" s="320"/>
      <c r="E2949" s="266"/>
      <c r="F2949" s="266"/>
      <c r="G2949" s="266"/>
      <c r="H2949" s="266"/>
      <c r="I2949" s="266"/>
      <c r="J2949" s="266"/>
      <c r="K2949" s="266"/>
      <c r="L2949" s="267"/>
      <c r="M2949" s="268"/>
      <c r="N2949" s="267"/>
      <c r="O2949" s="268"/>
      <c r="P2949" s="267"/>
      <c r="Q2949" s="268"/>
      <c r="R2949" s="267"/>
      <c r="S2949" s="268"/>
      <c r="T2949" s="267"/>
      <c r="U2949" s="220"/>
      <c r="V2949" s="220"/>
      <c r="W2949" s="268"/>
      <c r="X2949" s="267"/>
      <c r="Y2949" s="220"/>
      <c r="Z2949" s="220"/>
      <c r="AA2949" s="268"/>
      <c r="AB2949" s="267"/>
      <c r="AC2949" s="220"/>
      <c r="AD2949" s="220"/>
    </row>
    <row r="2950" spans="1:30" ht="15" customHeight="1">
      <c r="A2950" s="71"/>
      <c r="B2950" s="40"/>
      <c r="C2950" s="80" t="s">
        <v>140</v>
      </c>
      <c r="D2950" s="320"/>
      <c r="E2950" s="266"/>
      <c r="F2950" s="266"/>
      <c r="G2950" s="266"/>
      <c r="H2950" s="266"/>
      <c r="I2950" s="266"/>
      <c r="J2950" s="266"/>
      <c r="K2950" s="266"/>
      <c r="L2950" s="267"/>
      <c r="M2950" s="268"/>
      <c r="N2950" s="267"/>
      <c r="O2950" s="268"/>
      <c r="P2950" s="267"/>
      <c r="Q2950" s="268"/>
      <c r="R2950" s="267"/>
      <c r="S2950" s="268"/>
      <c r="T2950" s="267"/>
      <c r="U2950" s="220"/>
      <c r="V2950" s="220"/>
      <c r="W2950" s="268"/>
      <c r="X2950" s="267"/>
      <c r="Y2950" s="220"/>
      <c r="Z2950" s="220"/>
      <c r="AA2950" s="268"/>
      <c r="AB2950" s="267"/>
      <c r="AC2950" s="220"/>
      <c r="AD2950" s="220"/>
    </row>
    <row r="2951" spans="1:30" ht="15" customHeight="1">
      <c r="A2951" s="71"/>
      <c r="B2951" s="40"/>
      <c r="C2951" s="80" t="s">
        <v>141</v>
      </c>
      <c r="D2951" s="320"/>
      <c r="E2951" s="266"/>
      <c r="F2951" s="266"/>
      <c r="G2951" s="266"/>
      <c r="H2951" s="266"/>
      <c r="I2951" s="266"/>
      <c r="J2951" s="266"/>
      <c r="K2951" s="266"/>
      <c r="L2951" s="267"/>
      <c r="M2951" s="268"/>
      <c r="N2951" s="267"/>
      <c r="O2951" s="268"/>
      <c r="P2951" s="267"/>
      <c r="Q2951" s="268"/>
      <c r="R2951" s="267"/>
      <c r="S2951" s="268"/>
      <c r="T2951" s="267"/>
      <c r="U2951" s="220"/>
      <c r="V2951" s="220"/>
      <c r="W2951" s="268"/>
      <c r="X2951" s="267"/>
      <c r="Y2951" s="220"/>
      <c r="Z2951" s="220"/>
      <c r="AA2951" s="268"/>
      <c r="AB2951" s="267"/>
      <c r="AC2951" s="220"/>
      <c r="AD2951" s="220"/>
    </row>
    <row r="2952" spans="1:30" ht="15" customHeight="1">
      <c r="A2952" s="71"/>
      <c r="B2952" s="40"/>
      <c r="C2952" s="80" t="s">
        <v>142</v>
      </c>
      <c r="D2952" s="320"/>
      <c r="E2952" s="266"/>
      <c r="F2952" s="266"/>
      <c r="G2952" s="266"/>
      <c r="H2952" s="266"/>
      <c r="I2952" s="266"/>
      <c r="J2952" s="266"/>
      <c r="K2952" s="266"/>
      <c r="L2952" s="267"/>
      <c r="M2952" s="268"/>
      <c r="N2952" s="267"/>
      <c r="O2952" s="268"/>
      <c r="P2952" s="267"/>
      <c r="Q2952" s="268"/>
      <c r="R2952" s="267"/>
      <c r="S2952" s="268"/>
      <c r="T2952" s="267"/>
      <c r="U2952" s="220"/>
      <c r="V2952" s="220"/>
      <c r="W2952" s="268"/>
      <c r="X2952" s="267"/>
      <c r="Y2952" s="220"/>
      <c r="Z2952" s="220"/>
      <c r="AA2952" s="268"/>
      <c r="AB2952" s="267"/>
      <c r="AC2952" s="220"/>
      <c r="AD2952" s="220"/>
    </row>
    <row r="2953" spans="1:30" ht="15" customHeight="1">
      <c r="A2953" s="71"/>
      <c r="B2953" s="40"/>
      <c r="C2953" s="80" t="s">
        <v>143</v>
      </c>
      <c r="D2953" s="320"/>
      <c r="E2953" s="266"/>
      <c r="F2953" s="266"/>
      <c r="G2953" s="266"/>
      <c r="H2953" s="266"/>
      <c r="I2953" s="266"/>
      <c r="J2953" s="266"/>
      <c r="K2953" s="266"/>
      <c r="L2953" s="267"/>
      <c r="M2953" s="268"/>
      <c r="N2953" s="267"/>
      <c r="O2953" s="268"/>
      <c r="P2953" s="267"/>
      <c r="Q2953" s="268"/>
      <c r="R2953" s="267"/>
      <c r="S2953" s="268"/>
      <c r="T2953" s="267"/>
      <c r="U2953" s="220"/>
      <c r="V2953" s="220"/>
      <c r="W2953" s="268"/>
      <c r="X2953" s="267"/>
      <c r="Y2953" s="220"/>
      <c r="Z2953" s="220"/>
      <c r="AA2953" s="268"/>
      <c r="AB2953" s="267"/>
      <c r="AC2953" s="220"/>
      <c r="AD2953" s="220"/>
    </row>
    <row r="2954" spans="1:30" ht="15" customHeight="1">
      <c r="A2954" s="71"/>
      <c r="B2954" s="40"/>
      <c r="C2954" s="80" t="s">
        <v>144</v>
      </c>
      <c r="D2954" s="320"/>
      <c r="E2954" s="266"/>
      <c r="F2954" s="266"/>
      <c r="G2954" s="266"/>
      <c r="H2954" s="266"/>
      <c r="I2954" s="266"/>
      <c r="J2954" s="266"/>
      <c r="K2954" s="266"/>
      <c r="L2954" s="267"/>
      <c r="M2954" s="268"/>
      <c r="N2954" s="267"/>
      <c r="O2954" s="268"/>
      <c r="P2954" s="267"/>
      <c r="Q2954" s="268"/>
      <c r="R2954" s="267"/>
      <c r="S2954" s="268"/>
      <c r="T2954" s="267"/>
      <c r="U2954" s="220"/>
      <c r="V2954" s="220"/>
      <c r="W2954" s="268"/>
      <c r="X2954" s="267"/>
      <c r="Y2954" s="220"/>
      <c r="Z2954" s="220"/>
      <c r="AA2954" s="268"/>
      <c r="AB2954" s="267"/>
      <c r="AC2954" s="220"/>
      <c r="AD2954" s="220"/>
    </row>
    <row r="2955" spans="1:30" ht="15" customHeight="1">
      <c r="A2955" s="71"/>
      <c r="B2955" s="40"/>
      <c r="C2955" s="80" t="s">
        <v>145</v>
      </c>
      <c r="D2955" s="320"/>
      <c r="E2955" s="266"/>
      <c r="F2955" s="266"/>
      <c r="G2955" s="266"/>
      <c r="H2955" s="266"/>
      <c r="I2955" s="266"/>
      <c r="J2955" s="266"/>
      <c r="K2955" s="266"/>
      <c r="L2955" s="267"/>
      <c r="M2955" s="268"/>
      <c r="N2955" s="267"/>
      <c r="O2955" s="268"/>
      <c r="P2955" s="267"/>
      <c r="Q2955" s="268"/>
      <c r="R2955" s="267"/>
      <c r="S2955" s="268"/>
      <c r="T2955" s="267"/>
      <c r="U2955" s="220"/>
      <c r="V2955" s="220"/>
      <c r="W2955" s="268"/>
      <c r="X2955" s="267"/>
      <c r="Y2955" s="220"/>
      <c r="Z2955" s="220"/>
      <c r="AA2955" s="268"/>
      <c r="AB2955" s="267"/>
      <c r="AC2955" s="220"/>
      <c r="AD2955" s="220"/>
    </row>
    <row r="2956" spans="1:30" ht="15" customHeight="1">
      <c r="A2956" s="71"/>
      <c r="B2956" s="40"/>
      <c r="C2956" s="80" t="s">
        <v>146</v>
      </c>
      <c r="D2956" s="320"/>
      <c r="E2956" s="266"/>
      <c r="F2956" s="266"/>
      <c r="G2956" s="266"/>
      <c r="H2956" s="266"/>
      <c r="I2956" s="266"/>
      <c r="J2956" s="266"/>
      <c r="K2956" s="266"/>
      <c r="L2956" s="267"/>
      <c r="M2956" s="268"/>
      <c r="N2956" s="267"/>
      <c r="O2956" s="268"/>
      <c r="P2956" s="267"/>
      <c r="Q2956" s="268"/>
      <c r="R2956" s="267"/>
      <c r="S2956" s="268"/>
      <c r="T2956" s="267"/>
      <c r="U2956" s="220"/>
      <c r="V2956" s="220"/>
      <c r="W2956" s="268"/>
      <c r="X2956" s="267"/>
      <c r="Y2956" s="220"/>
      <c r="Z2956" s="220"/>
      <c r="AA2956" s="268"/>
      <c r="AB2956" s="267"/>
      <c r="AC2956" s="220"/>
      <c r="AD2956" s="220"/>
    </row>
    <row r="2957" spans="1:30" ht="15" customHeight="1">
      <c r="A2957" s="71"/>
      <c r="B2957" s="40"/>
      <c r="C2957" s="80" t="s">
        <v>147</v>
      </c>
      <c r="D2957" s="320"/>
      <c r="E2957" s="266"/>
      <c r="F2957" s="266"/>
      <c r="G2957" s="266"/>
      <c r="H2957" s="266"/>
      <c r="I2957" s="266"/>
      <c r="J2957" s="266"/>
      <c r="K2957" s="266"/>
      <c r="L2957" s="267"/>
      <c r="M2957" s="268"/>
      <c r="N2957" s="267"/>
      <c r="O2957" s="268"/>
      <c r="P2957" s="267"/>
      <c r="Q2957" s="268"/>
      <c r="R2957" s="267"/>
      <c r="S2957" s="268"/>
      <c r="T2957" s="267"/>
      <c r="U2957" s="220"/>
      <c r="V2957" s="220"/>
      <c r="W2957" s="268"/>
      <c r="X2957" s="267"/>
      <c r="Y2957" s="220"/>
      <c r="Z2957" s="220"/>
      <c r="AA2957" s="268"/>
      <c r="AB2957" s="267"/>
      <c r="AC2957" s="220"/>
      <c r="AD2957" s="220"/>
    </row>
    <row r="2958" spans="1:30" ht="15" customHeight="1">
      <c r="A2958" s="71"/>
      <c r="B2958" s="40"/>
      <c r="C2958" s="80" t="s">
        <v>148</v>
      </c>
      <c r="D2958" s="320"/>
      <c r="E2958" s="266"/>
      <c r="F2958" s="266"/>
      <c r="G2958" s="266"/>
      <c r="H2958" s="266"/>
      <c r="I2958" s="266"/>
      <c r="J2958" s="266"/>
      <c r="K2958" s="266"/>
      <c r="L2958" s="267"/>
      <c r="M2958" s="268"/>
      <c r="N2958" s="267"/>
      <c r="O2958" s="268"/>
      <c r="P2958" s="267"/>
      <c r="Q2958" s="268"/>
      <c r="R2958" s="267"/>
      <c r="S2958" s="268"/>
      <c r="T2958" s="267"/>
      <c r="U2958" s="220"/>
      <c r="V2958" s="220"/>
      <c r="W2958" s="268"/>
      <c r="X2958" s="267"/>
      <c r="Y2958" s="220"/>
      <c r="Z2958" s="220"/>
      <c r="AA2958" s="268"/>
      <c r="AB2958" s="267"/>
      <c r="AC2958" s="220"/>
      <c r="AD2958" s="220"/>
    </row>
    <row r="2959" spans="1:30" ht="15" customHeight="1">
      <c r="A2959" s="71"/>
      <c r="B2959" s="40"/>
      <c r="C2959" s="80" t="s">
        <v>149</v>
      </c>
      <c r="D2959" s="320"/>
      <c r="E2959" s="266"/>
      <c r="F2959" s="266"/>
      <c r="G2959" s="266"/>
      <c r="H2959" s="266"/>
      <c r="I2959" s="266"/>
      <c r="J2959" s="266"/>
      <c r="K2959" s="266"/>
      <c r="L2959" s="267"/>
      <c r="M2959" s="268"/>
      <c r="N2959" s="267"/>
      <c r="O2959" s="268"/>
      <c r="P2959" s="267"/>
      <c r="Q2959" s="268"/>
      <c r="R2959" s="267"/>
      <c r="S2959" s="268"/>
      <c r="T2959" s="267"/>
      <c r="U2959" s="220"/>
      <c r="V2959" s="220"/>
      <c r="W2959" s="268"/>
      <c r="X2959" s="267"/>
      <c r="Y2959" s="220"/>
      <c r="Z2959" s="220"/>
      <c r="AA2959" s="268"/>
      <c r="AB2959" s="267"/>
      <c r="AC2959" s="220"/>
      <c r="AD2959" s="220"/>
    </row>
    <row r="2960" spans="1:30" ht="15" customHeight="1">
      <c r="A2960" s="71"/>
      <c r="B2960" s="40"/>
      <c r="C2960" s="80" t="s">
        <v>150</v>
      </c>
      <c r="D2960" s="320"/>
      <c r="E2960" s="266"/>
      <c r="F2960" s="266"/>
      <c r="G2960" s="266"/>
      <c r="H2960" s="266"/>
      <c r="I2960" s="266"/>
      <c r="J2960" s="266"/>
      <c r="K2960" s="266"/>
      <c r="L2960" s="267"/>
      <c r="M2960" s="268"/>
      <c r="N2960" s="267"/>
      <c r="O2960" s="268"/>
      <c r="P2960" s="267"/>
      <c r="Q2960" s="268"/>
      <c r="R2960" s="267"/>
      <c r="S2960" s="268"/>
      <c r="T2960" s="267"/>
      <c r="U2960" s="220"/>
      <c r="V2960" s="220"/>
      <c r="W2960" s="268"/>
      <c r="X2960" s="267"/>
      <c r="Y2960" s="220"/>
      <c r="Z2960" s="220"/>
      <c r="AA2960" s="268"/>
      <c r="AB2960" s="267"/>
      <c r="AC2960" s="220"/>
      <c r="AD2960" s="220"/>
    </row>
    <row r="2961" spans="1:37" ht="15" customHeight="1">
      <c r="A2961" s="71"/>
      <c r="B2961" s="40"/>
      <c r="C2961" s="80" t="s">
        <v>151</v>
      </c>
      <c r="D2961" s="320"/>
      <c r="E2961" s="266"/>
      <c r="F2961" s="266"/>
      <c r="G2961" s="266"/>
      <c r="H2961" s="266"/>
      <c r="I2961" s="266"/>
      <c r="J2961" s="266"/>
      <c r="K2961" s="266"/>
      <c r="L2961" s="267"/>
      <c r="M2961" s="268"/>
      <c r="N2961" s="267"/>
      <c r="O2961" s="268"/>
      <c r="P2961" s="267"/>
      <c r="Q2961" s="268"/>
      <c r="R2961" s="267"/>
      <c r="S2961" s="268"/>
      <c r="T2961" s="267"/>
      <c r="U2961" s="220"/>
      <c r="V2961" s="220"/>
      <c r="W2961" s="268"/>
      <c r="X2961" s="267"/>
      <c r="Y2961" s="220"/>
      <c r="Z2961" s="220"/>
      <c r="AA2961" s="268"/>
      <c r="AB2961" s="267"/>
      <c r="AC2961" s="220"/>
      <c r="AD2961" s="220"/>
    </row>
    <row r="2962" spans="1:37" ht="15" customHeight="1">
      <c r="A2962" s="71"/>
      <c r="B2962" s="40"/>
      <c r="C2962" s="80" t="s">
        <v>152</v>
      </c>
      <c r="D2962" s="320"/>
      <c r="E2962" s="266"/>
      <c r="F2962" s="266"/>
      <c r="G2962" s="266"/>
      <c r="H2962" s="266"/>
      <c r="I2962" s="266"/>
      <c r="J2962" s="266"/>
      <c r="K2962" s="266"/>
      <c r="L2962" s="267"/>
      <c r="M2962" s="268"/>
      <c r="N2962" s="267"/>
      <c r="O2962" s="268"/>
      <c r="P2962" s="267"/>
      <c r="Q2962" s="268"/>
      <c r="R2962" s="267"/>
      <c r="S2962" s="268"/>
      <c r="T2962" s="267"/>
      <c r="U2962" s="220"/>
      <c r="V2962" s="220"/>
      <c r="W2962" s="268"/>
      <c r="X2962" s="267"/>
      <c r="Y2962" s="220"/>
      <c r="Z2962" s="220"/>
      <c r="AA2962" s="268"/>
      <c r="AB2962" s="267"/>
      <c r="AC2962" s="220"/>
      <c r="AD2962" s="220"/>
    </row>
    <row r="2963" spans="1:37" ht="15" customHeight="1">
      <c r="A2963" s="71"/>
      <c r="B2963" s="40"/>
      <c r="C2963" s="80" t="s">
        <v>153</v>
      </c>
      <c r="D2963" s="320"/>
      <c r="E2963" s="266"/>
      <c r="F2963" s="266"/>
      <c r="G2963" s="266"/>
      <c r="H2963" s="266"/>
      <c r="I2963" s="266"/>
      <c r="J2963" s="266"/>
      <c r="K2963" s="266"/>
      <c r="L2963" s="267"/>
      <c r="M2963" s="268"/>
      <c r="N2963" s="267"/>
      <c r="O2963" s="268"/>
      <c r="P2963" s="267"/>
      <c r="Q2963" s="268"/>
      <c r="R2963" s="267"/>
      <c r="S2963" s="268"/>
      <c r="T2963" s="267"/>
      <c r="U2963" s="220"/>
      <c r="V2963" s="220"/>
      <c r="W2963" s="268"/>
      <c r="X2963" s="267"/>
      <c r="Y2963" s="220"/>
      <c r="Z2963" s="220"/>
      <c r="AA2963" s="268"/>
      <c r="AB2963" s="267"/>
      <c r="AC2963" s="220"/>
      <c r="AD2963" s="220"/>
    </row>
    <row r="2964" spans="1:37" ht="15" customHeight="1">
      <c r="A2964" s="71"/>
      <c r="B2964" s="40"/>
      <c r="C2964" s="80" t="s">
        <v>154</v>
      </c>
      <c r="D2964" s="320"/>
      <c r="E2964" s="266"/>
      <c r="F2964" s="266"/>
      <c r="G2964" s="266"/>
      <c r="H2964" s="266"/>
      <c r="I2964" s="266"/>
      <c r="J2964" s="266"/>
      <c r="K2964" s="266"/>
      <c r="L2964" s="267"/>
      <c r="M2964" s="268"/>
      <c r="N2964" s="267"/>
      <c r="O2964" s="268"/>
      <c r="P2964" s="267"/>
      <c r="Q2964" s="268"/>
      <c r="R2964" s="267"/>
      <c r="S2964" s="268"/>
      <c r="T2964" s="267"/>
      <c r="U2964" s="220"/>
      <c r="V2964" s="220"/>
      <c r="W2964" s="268"/>
      <c r="X2964" s="267"/>
      <c r="Y2964" s="220"/>
      <c r="Z2964" s="220"/>
      <c r="AA2964" s="268"/>
      <c r="AB2964" s="267"/>
      <c r="AC2964" s="220"/>
      <c r="AD2964" s="220"/>
    </row>
    <row r="2965" spans="1:37" ht="15" customHeight="1">
      <c r="A2965" s="71"/>
      <c r="B2965" s="40"/>
      <c r="C2965" s="80" t="s">
        <v>155</v>
      </c>
      <c r="D2965" s="320"/>
      <c r="E2965" s="266"/>
      <c r="F2965" s="266"/>
      <c r="G2965" s="266"/>
      <c r="H2965" s="266"/>
      <c r="I2965" s="266"/>
      <c r="J2965" s="266"/>
      <c r="K2965" s="266"/>
      <c r="L2965" s="267"/>
      <c r="M2965" s="268"/>
      <c r="N2965" s="267"/>
      <c r="O2965" s="268"/>
      <c r="P2965" s="267"/>
      <c r="Q2965" s="268"/>
      <c r="R2965" s="267"/>
      <c r="S2965" s="268"/>
      <c r="T2965" s="267"/>
      <c r="U2965" s="220"/>
      <c r="V2965" s="220"/>
      <c r="W2965" s="268"/>
      <c r="X2965" s="267"/>
      <c r="Y2965" s="220"/>
      <c r="Z2965" s="220"/>
      <c r="AA2965" s="268"/>
      <c r="AB2965" s="267"/>
      <c r="AC2965" s="220"/>
      <c r="AD2965" s="220"/>
    </row>
    <row r="2966" spans="1:37" ht="15" customHeight="1">
      <c r="A2966" s="71"/>
      <c r="B2966" s="40"/>
      <c r="C2966" s="15"/>
      <c r="D2966" s="15"/>
      <c r="E2966" s="15"/>
      <c r="F2966" s="15"/>
      <c r="G2966" s="15"/>
      <c r="H2966" s="15"/>
      <c r="I2966" s="15"/>
      <c r="J2966" s="15"/>
      <c r="K2966" s="15"/>
      <c r="L2966" s="81" t="s">
        <v>211</v>
      </c>
      <c r="M2966" s="268">
        <f>IF(AND(SUM(M2941:M2965)=0,COUNTIF(M2941:M2965,"NS")&gt;0),"NS",IF(AND(SUM(M2941:M2965)=0, COUNTIF(M2941:M2965,"NA")&gt;0),"NA",SUM(M2941:M2965)))</f>
        <v>0</v>
      </c>
      <c r="N2966" s="267"/>
      <c r="O2966" s="268">
        <f>IF(AND(SUM(O2941:O2965)=0,COUNTIF(O2941:O2965,"NS")&gt;0),"NS",IF(AND(SUM(O2941:O2965)=0, COUNTIF(O2941:O2965,"NA")&gt;0),"NA",SUM(O2941:O2965)))</f>
        <v>0</v>
      </c>
      <c r="P2966" s="267"/>
      <c r="Q2966" s="268">
        <f>IF(AND(SUM(Q2941:Q2965)=0,COUNTIF(Q2941:Q2965,"NS")&gt;0),"NS",IF(AND(SUM(Q2941:Q2965)=0, COUNTIF(Q2941:Q2965,"NA")&gt;0),"NA",SUM(Q2941:Q2965)))</f>
        <v>0</v>
      </c>
      <c r="R2966" s="267"/>
      <c r="S2966" s="268">
        <f>IF(AND(SUM(S2941:S2965)=0,COUNTIF(S2941:S2965,"NS")&gt;0),"NS",IF(AND(SUM(S2941:S2965)=0, COUNTIF(S2941:S2965,"NA")&gt;0),"NA",SUM(S2941:S2965)))</f>
        <v>0</v>
      </c>
      <c r="T2966" s="267"/>
      <c r="U2966" s="220">
        <f>IF(AND(SUM(U2941:U2965)=0,COUNTIF(U2941:U2965,"NS")&gt;0),"NS",IF(AND(SUM(U2941:U2965)=0, COUNTIF(U2941:U2965,"NA")&gt;0),"NA",SUM(U2941:U2965)))</f>
        <v>0</v>
      </c>
      <c r="V2966" s="220">
        <f>IF(AND(SUM(V2941:V2965)=0,COUNTIF(V2941:V2965,"NS")&gt;0),"NS",IF(AND(SUM(V2941:V2965)=0, COUNTIF(V2941:V2965,"NA")&gt;0),"NA",SUM(V2941:V2965)))</f>
        <v>0</v>
      </c>
      <c r="W2966" s="268">
        <f>IF(AND(SUM(W2941:W2965)=0,COUNTIF(W2941:W2965,"NS")&gt;0),"NS",IF(AND(SUM(W2941:W2965)=0, COUNTIF(W2941:W2965,"NA")&gt;0),"NA",SUM(W2941:W2965)))</f>
        <v>0</v>
      </c>
      <c r="X2966" s="267"/>
      <c r="Y2966" s="220">
        <f>IF(AND(SUM(Y2941:Y2965)=0,COUNTIF(Y2941:Y2965,"NS")&gt;0),"NS",IF(AND(SUM(Y2941:Y2965)=0, COUNTIF(Y2941:Y2965,"NA")&gt;0),"NA",SUM(Y2941:Y2965)))</f>
        <v>0</v>
      </c>
      <c r="Z2966" s="220">
        <f>IF(AND(SUM(Z2941:Z2965)=0,COUNTIF(Z2941:Z2965,"NS")&gt;0),"NS",IF(AND(SUM(Z2941:Z2965)=0, COUNTIF(Z2941:Z2965,"NA")&gt;0),"NA",SUM(Z2941:Z2965)))</f>
        <v>0</v>
      </c>
      <c r="AA2966" s="268">
        <f>IF(AND(SUM(AA2941:AA2965)=0,COUNTIF(AA2941:AA2965,"NS")&gt;0),"NS",IF(AND(SUM(AA2941:AA2965)=0, COUNTIF(AA2941:AA2965,"NA")&gt;0),"NA",SUM(AA2941:AA2965)))</f>
        <v>0</v>
      </c>
      <c r="AB2966" s="267"/>
      <c r="AC2966" s="220">
        <f>IF(AND(SUM(AC2941:AC2965)=0,COUNTIF(AC2941:AC2965,"NS")&gt;0),"NS",IF(AND(SUM(AC2941:AC2965)=0, COUNTIF(AC2941:AC2965,"NA")&gt;0),"NA",SUM(AC2941:AC2965)))</f>
        <v>0</v>
      </c>
      <c r="AD2966" s="220">
        <f>IF(AND(SUM(AD2941:AD2965)=0,COUNTIF(AD2941:AD2965,"NS")&gt;0),"NS",IF(AND(SUM(AD2941:AD2965)=0, COUNTIF(AD2941:AD2965,"NA")&gt;0),"NA",SUM(AD2941:AD2965)))</f>
        <v>0</v>
      </c>
    </row>
    <row r="2967" spans="1:37" ht="15" customHeight="1">
      <c r="A2967" s="71"/>
      <c r="B2967" s="40"/>
      <c r="C2967" s="40"/>
      <c r="D2967" s="40"/>
      <c r="E2967" s="40"/>
      <c r="F2967" s="40"/>
      <c r="G2967" s="40"/>
      <c r="H2967" s="40"/>
      <c r="I2967" s="40"/>
      <c r="J2967" s="40"/>
      <c r="K2967" s="40"/>
      <c r="L2967" s="40"/>
      <c r="M2967" s="40"/>
      <c r="N2967" s="40"/>
      <c r="O2967" s="40"/>
      <c r="P2967" s="40"/>
      <c r="Q2967" s="40"/>
      <c r="R2967" s="40"/>
      <c r="S2967" s="40"/>
      <c r="T2967" s="40"/>
      <c r="U2967" s="40"/>
      <c r="V2967" s="40"/>
      <c r="W2967" s="40"/>
      <c r="X2967" s="40"/>
      <c r="Y2967" s="40"/>
      <c r="Z2967" s="40"/>
      <c r="AA2967" s="40"/>
      <c r="AB2967" s="40"/>
      <c r="AC2967" s="40"/>
      <c r="AD2967" s="40"/>
      <c r="AF2967">
        <f>IF(SUM(AF2941:AF2966,AP2941:AP2966,AZ2941:AZ2966,BJ2941:BJ2966,BT2941:BT2966,CD2941:CD2966)&gt;0,1,0)</f>
        <v>0</v>
      </c>
      <c r="AG2967">
        <f>IF(SUM(AG2941:AG2966,AQ2941:AQ2966,BA2941:BA2966,BK2941:BK2966,BU2941:BU2966,CE2941:CE2966)&gt;0,2,0)</f>
        <v>0</v>
      </c>
      <c r="AH2967">
        <f>IF(SUM(AH2941:AH2966,AR2941:AR2966,BB2941:BB2966,BL2941:BL2966,BV2941:BV2966,CF2941:CF2966)&gt;0,4,0)</f>
        <v>0</v>
      </c>
      <c r="AI2967">
        <f>IF(SUM(AI2941:AI2966,AS2941:AS2966,BC2941:BC2966,BM2941:BM2966,BW2941:BW2966,CG2941:CG2966)&gt;0,4,0)</f>
        <v>0</v>
      </c>
      <c r="AJ2967">
        <f>IF(SUM(AJ2941:AJ2966,AT2941:AT2966,BD2941:BD2966,BN2941:BN2966,BX2941:BX2966,CH2941:CH2966)&gt;0,5,0)</f>
        <v>0</v>
      </c>
      <c r="AK2967">
        <f>IF(SUM(AK2941:AK2966,AU2941:AU2966,BE2941:BE2966,BO2941:BO2966,BY2941:BY2966,CI2941:CI2966)&gt;0,6,0)</f>
        <v>0</v>
      </c>
    </row>
    <row r="2968" spans="1:37" ht="24" customHeight="1">
      <c r="A2968" s="71"/>
      <c r="B2968" s="40"/>
      <c r="C2968" s="321" t="s">
        <v>187</v>
      </c>
      <c r="D2968" s="256"/>
      <c r="E2968" s="256"/>
      <c r="F2968" s="256"/>
      <c r="G2968" s="256"/>
      <c r="H2968" s="256"/>
      <c r="I2968" s="256"/>
      <c r="J2968" s="256"/>
      <c r="K2968" s="256"/>
      <c r="L2968" s="256"/>
      <c r="M2968" s="256"/>
      <c r="N2968" s="256"/>
      <c r="O2968" s="256"/>
      <c r="P2968" s="256"/>
      <c r="Q2968" s="256"/>
      <c r="R2968" s="256"/>
      <c r="S2968" s="256"/>
      <c r="T2968" s="256"/>
      <c r="U2968" s="256"/>
      <c r="V2968" s="256"/>
      <c r="W2968" s="256"/>
      <c r="X2968" s="256"/>
      <c r="Y2968" s="256"/>
      <c r="Z2968" s="256"/>
      <c r="AA2968" s="256"/>
      <c r="AB2968" s="256"/>
      <c r="AC2968" s="256"/>
      <c r="AD2968" s="256"/>
      <c r="AH2968">
        <f>SUM(AF2967:AH2967)</f>
        <v>0</v>
      </c>
      <c r="AK2968">
        <f>SUM(AI2967:AK2967)</f>
        <v>0</v>
      </c>
    </row>
    <row r="2969" spans="1:37" ht="60" customHeight="1">
      <c r="A2969" s="71"/>
      <c r="B2969" s="40"/>
      <c r="C2969" s="377"/>
      <c r="D2969" s="266"/>
      <c r="E2969" s="266"/>
      <c r="F2969" s="266"/>
      <c r="G2969" s="266"/>
      <c r="H2969" s="266"/>
      <c r="I2969" s="266"/>
      <c r="J2969" s="266"/>
      <c r="K2969" s="266"/>
      <c r="L2969" s="266"/>
      <c r="M2969" s="266"/>
      <c r="N2969" s="266"/>
      <c r="O2969" s="266"/>
      <c r="P2969" s="266"/>
      <c r="Q2969" s="266"/>
      <c r="R2969" s="266"/>
      <c r="S2969" s="266"/>
      <c r="T2969" s="266"/>
      <c r="U2969" s="266"/>
      <c r="V2969" s="266"/>
      <c r="W2969" s="266"/>
      <c r="X2969" s="266"/>
      <c r="Y2969" s="266"/>
      <c r="Z2969" s="266"/>
      <c r="AA2969" s="266"/>
      <c r="AB2969" s="266"/>
      <c r="AC2969" s="266"/>
      <c r="AD2969" s="267"/>
      <c r="AH2969" t="e">
        <f ca="1">CAMBIAR(AH2968,0,"",1,"El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69" t="e">
        <f ca="1">CAMBIAR(AK2968,0,"",4,"Hay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70" spans="1:37" ht="15" customHeight="1">
      <c r="A2970" s="71"/>
      <c r="B2970" s="40"/>
      <c r="C2970" s="246" t="e">
        <f ca="1">AH2969</f>
        <v>#NAME?</v>
      </c>
      <c r="D2970" s="40"/>
      <c r="E2970" s="40"/>
      <c r="F2970" s="40"/>
      <c r="G2970" s="40"/>
      <c r="H2970" s="40"/>
      <c r="I2970" s="40"/>
      <c r="J2970" s="40"/>
      <c r="K2970" s="40"/>
      <c r="L2970" s="40"/>
      <c r="M2970" s="40"/>
      <c r="N2970" s="40"/>
      <c r="O2970" s="40"/>
      <c r="P2970" s="40"/>
      <c r="Q2970" s="40"/>
      <c r="R2970" s="40"/>
      <c r="S2970" s="40"/>
      <c r="T2970" s="40"/>
      <c r="U2970" s="40"/>
      <c r="V2970" s="40"/>
      <c r="W2970" s="40"/>
      <c r="X2970" s="40"/>
      <c r="Y2970" s="40"/>
      <c r="Z2970" s="40"/>
      <c r="AA2970" s="40"/>
      <c r="AB2970" s="40"/>
      <c r="AC2970" s="40"/>
      <c r="AD2970" s="40"/>
    </row>
    <row r="2971" spans="1:37" ht="15" customHeight="1">
      <c r="A2971" s="71"/>
      <c r="B2971" s="40"/>
      <c r="C2971" s="246" t="e">
        <f ca="1">AK2969</f>
        <v>#NAME?</v>
      </c>
      <c r="D2971" s="40"/>
      <c r="E2971" s="40"/>
      <c r="F2971" s="40"/>
      <c r="G2971" s="40"/>
      <c r="H2971" s="40"/>
      <c r="I2971" s="40"/>
      <c r="J2971" s="40"/>
      <c r="K2971" s="40"/>
      <c r="L2971" s="40"/>
      <c r="M2971" s="40"/>
      <c r="N2971" s="40"/>
      <c r="O2971" s="40"/>
      <c r="P2971" s="40"/>
      <c r="Q2971" s="40"/>
      <c r="R2971" s="40"/>
      <c r="S2971" s="40"/>
      <c r="T2971" s="40"/>
      <c r="U2971" s="40"/>
      <c r="V2971" s="40"/>
      <c r="W2971" s="40"/>
      <c r="X2971" s="40"/>
      <c r="Y2971" s="40"/>
      <c r="Z2971" s="40"/>
      <c r="AA2971" s="40"/>
      <c r="AB2971" s="40"/>
      <c r="AC2971" s="40"/>
      <c r="AD2971" s="40"/>
    </row>
    <row r="2972" spans="1:37" ht="15" customHeight="1">
      <c r="A2972" s="71"/>
      <c r="B2972" s="40"/>
      <c r="C2972" s="40"/>
      <c r="D2972" s="40"/>
      <c r="E2972" s="40"/>
      <c r="F2972" s="40"/>
      <c r="G2972" s="40"/>
      <c r="H2972" s="40"/>
      <c r="I2972" s="40"/>
      <c r="J2972" s="40"/>
      <c r="K2972" s="40"/>
      <c r="L2972" s="40"/>
      <c r="M2972" s="40"/>
      <c r="N2972" s="40"/>
      <c r="O2972" s="40"/>
      <c r="P2972" s="40"/>
      <c r="Q2972" s="40"/>
      <c r="R2972" s="40"/>
      <c r="S2972" s="40"/>
      <c r="T2972" s="40"/>
      <c r="U2972" s="40"/>
      <c r="V2972" s="40"/>
      <c r="W2972" s="40"/>
      <c r="X2972" s="40"/>
      <c r="Y2972" s="40"/>
      <c r="Z2972" s="40"/>
      <c r="AA2972" s="40"/>
      <c r="AB2972" s="40"/>
      <c r="AC2972" s="40"/>
      <c r="AD2972" s="40"/>
    </row>
    <row r="2973" spans="1:37" ht="15" customHeight="1">
      <c r="A2973" s="71"/>
      <c r="B2973" s="40"/>
      <c r="C2973" s="40"/>
      <c r="D2973" s="40"/>
      <c r="E2973" s="40"/>
      <c r="F2973" s="40"/>
      <c r="G2973" s="40"/>
      <c r="H2973" s="40"/>
      <c r="I2973" s="40"/>
      <c r="J2973" s="40"/>
      <c r="K2973" s="40"/>
      <c r="L2973" s="40"/>
      <c r="M2973" s="40"/>
      <c r="N2973" s="40"/>
      <c r="O2973" s="40"/>
      <c r="P2973" s="40"/>
      <c r="Q2973" s="40"/>
      <c r="R2973" s="40"/>
      <c r="S2973" s="40"/>
      <c r="T2973" s="40"/>
      <c r="U2973" s="40"/>
      <c r="V2973" s="40"/>
      <c r="W2973" s="40"/>
      <c r="X2973" s="40"/>
      <c r="Y2973" s="40"/>
      <c r="Z2973" s="40"/>
      <c r="AA2973" s="40"/>
      <c r="AB2973" s="40"/>
      <c r="AC2973" s="40"/>
      <c r="AD2973" s="40"/>
    </row>
    <row r="2974" spans="1:37" ht="15" customHeight="1">
      <c r="A2974" s="71"/>
      <c r="B2974" s="40"/>
      <c r="C2974" s="40"/>
      <c r="D2974" s="40"/>
      <c r="E2974" s="40"/>
      <c r="F2974" s="40"/>
      <c r="G2974" s="40"/>
      <c r="H2974" s="40"/>
      <c r="I2974" s="40"/>
      <c r="J2974" s="40"/>
      <c r="K2974" s="40"/>
      <c r="L2974" s="40"/>
      <c r="M2974" s="40"/>
      <c r="N2974" s="40"/>
      <c r="O2974" s="40"/>
      <c r="P2974" s="40"/>
      <c r="Q2974" s="40"/>
      <c r="R2974" s="40"/>
      <c r="S2974" s="40"/>
      <c r="T2974" s="40"/>
      <c r="U2974" s="40"/>
      <c r="V2974" s="40"/>
      <c r="W2974" s="40"/>
      <c r="X2974" s="40"/>
      <c r="Y2974" s="40"/>
      <c r="Z2974" s="40"/>
      <c r="AA2974" s="40"/>
      <c r="AB2974" s="40"/>
      <c r="AC2974" s="40"/>
      <c r="AD2974" s="40"/>
    </row>
    <row r="2975" spans="1:37" ht="15" customHeight="1">
      <c r="A2975" s="71"/>
      <c r="B2975" s="40"/>
      <c r="C2975" s="40"/>
      <c r="D2975" s="40"/>
      <c r="E2975" s="40"/>
      <c r="F2975" s="40"/>
      <c r="G2975" s="40"/>
      <c r="H2975" s="40"/>
      <c r="I2975" s="40"/>
      <c r="J2975" s="40"/>
      <c r="K2975" s="40"/>
      <c r="L2975" s="40"/>
      <c r="M2975" s="40"/>
      <c r="N2975" s="40"/>
      <c r="O2975" s="40"/>
      <c r="P2975" s="40"/>
      <c r="Q2975" s="40"/>
      <c r="R2975" s="40"/>
      <c r="S2975" s="40"/>
      <c r="T2975" s="40"/>
      <c r="U2975" s="40"/>
      <c r="V2975" s="40"/>
      <c r="W2975" s="40"/>
      <c r="X2975" s="40"/>
      <c r="Y2975" s="40"/>
      <c r="Z2975" s="40"/>
      <c r="AA2975" s="40"/>
      <c r="AB2975" s="40"/>
      <c r="AC2975" s="40"/>
      <c r="AD2975" s="40"/>
    </row>
    <row r="2976" spans="1:37" ht="36" customHeight="1">
      <c r="A2976" s="101" t="s">
        <v>1013</v>
      </c>
      <c r="B2976" s="326" t="s">
        <v>1014</v>
      </c>
      <c r="C2976" s="256"/>
      <c r="D2976" s="256"/>
      <c r="E2976" s="256"/>
      <c r="F2976" s="256"/>
      <c r="G2976" s="256"/>
      <c r="H2976" s="256"/>
      <c r="I2976" s="256"/>
      <c r="J2976" s="256"/>
      <c r="K2976" s="256"/>
      <c r="L2976" s="256"/>
      <c r="M2976" s="256"/>
      <c r="N2976" s="256"/>
      <c r="O2976" s="256"/>
      <c r="P2976" s="256"/>
      <c r="Q2976" s="256"/>
      <c r="R2976" s="256"/>
      <c r="S2976" s="256"/>
      <c r="T2976" s="256"/>
      <c r="U2976" s="256"/>
      <c r="V2976" s="256"/>
      <c r="W2976" s="256"/>
      <c r="X2976" s="256"/>
      <c r="Y2976" s="256"/>
      <c r="Z2976" s="256"/>
      <c r="AA2976" s="256"/>
      <c r="AB2976" s="256"/>
      <c r="AC2976" s="256"/>
      <c r="AD2976" s="256"/>
    </row>
    <row r="2977" spans="1:38" ht="36" customHeight="1">
      <c r="A2977" s="71"/>
      <c r="B2977" s="40"/>
      <c r="C2977" s="327" t="s">
        <v>1015</v>
      </c>
      <c r="D2977" s="256"/>
      <c r="E2977" s="256"/>
      <c r="F2977" s="256"/>
      <c r="G2977" s="256"/>
      <c r="H2977" s="256"/>
      <c r="I2977" s="256"/>
      <c r="J2977" s="256"/>
      <c r="K2977" s="256"/>
      <c r="L2977" s="256"/>
      <c r="M2977" s="256"/>
      <c r="N2977" s="256"/>
      <c r="O2977" s="256"/>
      <c r="P2977" s="256"/>
      <c r="Q2977" s="256"/>
      <c r="R2977" s="256"/>
      <c r="S2977" s="256"/>
      <c r="T2977" s="256"/>
      <c r="U2977" s="256"/>
      <c r="V2977" s="256"/>
      <c r="W2977" s="256"/>
      <c r="X2977" s="256"/>
      <c r="Y2977" s="256"/>
      <c r="Z2977" s="256"/>
      <c r="AA2977" s="256"/>
      <c r="AB2977" s="256"/>
      <c r="AC2977" s="256"/>
      <c r="AD2977" s="256"/>
    </row>
    <row r="2978" spans="1:38" ht="15" customHeight="1">
      <c r="A2978" s="71"/>
      <c r="B2978" s="40"/>
      <c r="C2978" s="40"/>
      <c r="D2978" s="40"/>
      <c r="E2978" s="40"/>
      <c r="F2978" s="40"/>
      <c r="G2978" s="40"/>
      <c r="H2978" s="40"/>
      <c r="I2978" s="40"/>
      <c r="J2978" s="40"/>
      <c r="K2978" s="40"/>
      <c r="L2978" s="40"/>
      <c r="M2978" s="40"/>
      <c r="N2978" s="40"/>
      <c r="O2978" s="40"/>
      <c r="P2978" s="40"/>
      <c r="Q2978" s="40"/>
      <c r="R2978" s="40"/>
      <c r="S2978" s="40"/>
      <c r="T2978" s="40"/>
      <c r="U2978" s="40"/>
      <c r="V2978" s="40"/>
      <c r="W2978" s="40"/>
      <c r="X2978" s="40"/>
      <c r="Y2978" s="40"/>
      <c r="Z2978" s="40"/>
      <c r="AA2978" s="40"/>
      <c r="AB2978" s="40"/>
      <c r="AC2978" s="40"/>
      <c r="AD2978" s="40"/>
    </row>
    <row r="2979" spans="1:38" ht="24" customHeight="1">
      <c r="A2979" s="71"/>
      <c r="B2979" s="40"/>
      <c r="C2979" s="265" t="s">
        <v>1016</v>
      </c>
      <c r="D2979" s="278"/>
      <c r="E2979" s="278"/>
      <c r="F2979" s="278"/>
      <c r="G2979" s="278"/>
      <c r="H2979" s="278"/>
      <c r="I2979" s="278"/>
      <c r="J2979" s="278"/>
      <c r="K2979" s="278"/>
      <c r="L2979" s="279"/>
      <c r="M2979" s="265" t="s">
        <v>1017</v>
      </c>
      <c r="N2979" s="266"/>
      <c r="O2979" s="266"/>
      <c r="P2979" s="266"/>
      <c r="Q2979" s="266"/>
      <c r="R2979" s="266"/>
      <c r="S2979" s="266"/>
      <c r="T2979" s="266"/>
      <c r="U2979" s="266"/>
      <c r="V2979" s="266"/>
      <c r="W2979" s="266"/>
      <c r="X2979" s="266"/>
      <c r="Y2979" s="266"/>
      <c r="Z2979" s="266"/>
      <c r="AA2979" s="266"/>
      <c r="AB2979" s="266"/>
      <c r="AC2979" s="266"/>
      <c r="AD2979" s="267"/>
    </row>
    <row r="2980" spans="1:38" ht="15" customHeight="1">
      <c r="A2980" s="71"/>
      <c r="B2980" s="40"/>
      <c r="C2980" s="282"/>
      <c r="D2980" s="272"/>
      <c r="E2980" s="272"/>
      <c r="F2980" s="272"/>
      <c r="G2980" s="272"/>
      <c r="H2980" s="272"/>
      <c r="I2980" s="272"/>
      <c r="J2980" s="272"/>
      <c r="K2980" s="272"/>
      <c r="L2980" s="283"/>
      <c r="M2980" s="383" t="s">
        <v>201</v>
      </c>
      <c r="N2980" s="256"/>
      <c r="O2980" s="256"/>
      <c r="P2980" s="256"/>
      <c r="Q2980" s="256"/>
      <c r="R2980" s="348"/>
      <c r="S2980" s="384" t="s">
        <v>202</v>
      </c>
      <c r="T2980" s="256"/>
      <c r="U2980" s="256"/>
      <c r="V2980" s="256"/>
      <c r="W2980" s="256"/>
      <c r="X2980" s="348"/>
      <c r="Y2980" s="384" t="s">
        <v>203</v>
      </c>
      <c r="Z2980" s="256"/>
      <c r="AA2980" s="256"/>
      <c r="AB2980" s="256"/>
      <c r="AC2980" s="256"/>
      <c r="AD2980" s="348"/>
      <c r="AF2980" t="s">
        <v>204</v>
      </c>
      <c r="AG2980" t="s">
        <v>205</v>
      </c>
      <c r="AH2980" t="s">
        <v>206</v>
      </c>
      <c r="AI2980" t="s">
        <v>207</v>
      </c>
      <c r="AJ2980" t="s">
        <v>208</v>
      </c>
      <c r="AK2980" t="s">
        <v>209</v>
      </c>
      <c r="AL2980" t="s">
        <v>210</v>
      </c>
    </row>
    <row r="2981" spans="1:38" ht="15" customHeight="1">
      <c r="A2981" s="71"/>
      <c r="B2981" s="40"/>
      <c r="C2981" s="79" t="s">
        <v>131</v>
      </c>
      <c r="D2981" s="320" t="s">
        <v>1018</v>
      </c>
      <c r="E2981" s="266"/>
      <c r="F2981" s="266"/>
      <c r="G2981" s="266"/>
      <c r="H2981" s="266"/>
      <c r="I2981" s="266"/>
      <c r="J2981" s="266"/>
      <c r="K2981" s="266"/>
      <c r="L2981" s="267"/>
      <c r="M2981" s="268"/>
      <c r="N2981" s="266"/>
      <c r="O2981" s="266"/>
      <c r="P2981" s="266"/>
      <c r="Q2981" s="266"/>
      <c r="R2981" s="267"/>
      <c r="S2981" s="268"/>
      <c r="T2981" s="266"/>
      <c r="U2981" s="266"/>
      <c r="V2981" s="266"/>
      <c r="W2981" s="266"/>
      <c r="X2981" s="267"/>
      <c r="Y2981" s="268"/>
      <c r="Z2981" s="266"/>
      <c r="AA2981" s="266"/>
      <c r="AB2981" s="266"/>
      <c r="AC2981" s="266"/>
      <c r="AD2981" s="267"/>
      <c r="AF2981">
        <f>IF(AND(M2981=0,OR(SUM(S2981:Y2981)&gt;0,COUNTIF(M2981:Y2981,"NS")&gt;0)),1,0)</f>
        <v>0</v>
      </c>
      <c r="AG2981">
        <f>IF(OR(AND(M2981="NS",SUM(S2981:Y2981)&gt;0),AND(M2981="NS",COUNTIF(M2981:Y2981,"NS")&lt;2)),1,0)</f>
        <v>0</v>
      </c>
      <c r="AH2981">
        <f>IF(AND(M2981="NA",OR(SUM(S2981:Y2981)&gt;0,COUNTIF(M2981:Y2981,"NS")&gt;0,COUNTIF(M2981:Y2981,"NA")&gt;1)),1,0)</f>
        <v>0</v>
      </c>
      <c r="AI2981">
        <f>IF(AND(COUNTBLANK(M2981)+COUNTBLANK(S2981)+COUNTBLANK(Y2981)&gt;0,COUNTBLANK(M2981)+COUNTBLANK(S2981)+COUNTBLANK(Y2981)&lt;3,M2981&lt;&gt;"NA"),1,0)</f>
        <v>0</v>
      </c>
      <c r="AJ2981">
        <f>IF(AND(IF(OR(SUM(S2981:Y2981)=M2981,M2981="",AND(M2981&gt;0,COUNTIF(M2981:Y2981,"NS")=2)),0,1)=1,M2981&lt;&gt;"NS",M2981&lt;&gt;"NA"),1,0)</f>
        <v>0</v>
      </c>
      <c r="AK2981">
        <f>IF(COUNTIF(M2981:Y2981,"=*")&lt;&gt;SUM(COUNTIF(M2981:Y2981,"NS"),COUNTIF(M2981:Y2981,"NA")),1,0)</f>
        <v>0</v>
      </c>
      <c r="AL2981">
        <f>IF(SUM(AF2981:AK2981)&gt;0,1,0)</f>
        <v>0</v>
      </c>
    </row>
    <row r="2982" spans="1:38" ht="15" customHeight="1">
      <c r="A2982" s="71"/>
      <c r="B2982" s="40"/>
      <c r="C2982" s="80" t="s">
        <v>132</v>
      </c>
      <c r="D2982" s="320" t="s">
        <v>1019</v>
      </c>
      <c r="E2982" s="266"/>
      <c r="F2982" s="266"/>
      <c r="G2982" s="266"/>
      <c r="H2982" s="266"/>
      <c r="I2982" s="266"/>
      <c r="J2982" s="266"/>
      <c r="K2982" s="266"/>
      <c r="L2982" s="267"/>
      <c r="M2982" s="268"/>
      <c r="N2982" s="266"/>
      <c r="O2982" s="266"/>
      <c r="P2982" s="266"/>
      <c r="Q2982" s="266"/>
      <c r="R2982" s="267"/>
      <c r="S2982" s="268"/>
      <c r="T2982" s="266"/>
      <c r="U2982" s="266"/>
      <c r="V2982" s="266"/>
      <c r="W2982" s="266"/>
      <c r="X2982" s="267"/>
      <c r="Y2982" s="268"/>
      <c r="Z2982" s="266"/>
      <c r="AA2982" s="266"/>
      <c r="AB2982" s="266"/>
      <c r="AC2982" s="266"/>
      <c r="AD2982" s="267"/>
    </row>
    <row r="2983" spans="1:38" ht="15" customHeight="1">
      <c r="A2983" s="71"/>
      <c r="B2983" s="40"/>
      <c r="C2983" s="80" t="s">
        <v>133</v>
      </c>
      <c r="D2983" s="320" t="s">
        <v>1020</v>
      </c>
      <c r="E2983" s="266"/>
      <c r="F2983" s="266"/>
      <c r="G2983" s="266"/>
      <c r="H2983" s="266"/>
      <c r="I2983" s="266"/>
      <c r="J2983" s="266"/>
      <c r="K2983" s="266"/>
      <c r="L2983" s="267"/>
      <c r="M2983" s="268"/>
      <c r="N2983" s="266"/>
      <c r="O2983" s="266"/>
      <c r="P2983" s="266"/>
      <c r="Q2983" s="266"/>
      <c r="R2983" s="267"/>
      <c r="S2983" s="268"/>
      <c r="T2983" s="266"/>
      <c r="U2983" s="266"/>
      <c r="V2983" s="266"/>
      <c r="W2983" s="266"/>
      <c r="X2983" s="267"/>
      <c r="Y2983" s="268"/>
      <c r="Z2983" s="266"/>
      <c r="AA2983" s="266"/>
      <c r="AB2983" s="266"/>
      <c r="AC2983" s="266"/>
      <c r="AD2983" s="267"/>
    </row>
    <row r="2984" spans="1:38" ht="15" customHeight="1">
      <c r="A2984" s="71"/>
      <c r="B2984" s="40"/>
      <c r="C2984" s="80" t="s">
        <v>134</v>
      </c>
      <c r="D2984" s="320" t="s">
        <v>1021</v>
      </c>
      <c r="E2984" s="266"/>
      <c r="F2984" s="266"/>
      <c r="G2984" s="266"/>
      <c r="H2984" s="266"/>
      <c r="I2984" s="266"/>
      <c r="J2984" s="266"/>
      <c r="K2984" s="266"/>
      <c r="L2984" s="267"/>
      <c r="M2984" s="268"/>
      <c r="N2984" s="266"/>
      <c r="O2984" s="266"/>
      <c r="P2984" s="266"/>
      <c r="Q2984" s="266"/>
      <c r="R2984" s="267"/>
      <c r="S2984" s="268"/>
      <c r="T2984" s="266"/>
      <c r="U2984" s="266"/>
      <c r="V2984" s="266"/>
      <c r="W2984" s="266"/>
      <c r="X2984" s="267"/>
      <c r="Y2984" s="268"/>
      <c r="Z2984" s="266"/>
      <c r="AA2984" s="266"/>
      <c r="AB2984" s="266"/>
      <c r="AC2984" s="266"/>
      <c r="AD2984" s="267"/>
    </row>
    <row r="2985" spans="1:38" ht="15" customHeight="1">
      <c r="A2985" s="71"/>
      <c r="B2985" s="40"/>
      <c r="C2985" s="80" t="s">
        <v>135</v>
      </c>
      <c r="D2985" s="320" t="s">
        <v>1022</v>
      </c>
      <c r="E2985" s="266"/>
      <c r="F2985" s="266"/>
      <c r="G2985" s="266"/>
      <c r="H2985" s="266"/>
      <c r="I2985" s="266"/>
      <c r="J2985" s="266"/>
      <c r="K2985" s="266"/>
      <c r="L2985" s="267"/>
      <c r="M2985" s="268"/>
      <c r="N2985" s="266"/>
      <c r="O2985" s="266"/>
      <c r="P2985" s="266"/>
      <c r="Q2985" s="266"/>
      <c r="R2985" s="267"/>
      <c r="S2985" s="268"/>
      <c r="T2985" s="266"/>
      <c r="U2985" s="266"/>
      <c r="V2985" s="266"/>
      <c r="W2985" s="266"/>
      <c r="X2985" s="267"/>
      <c r="Y2985" s="268"/>
      <c r="Z2985" s="266"/>
      <c r="AA2985" s="266"/>
      <c r="AB2985" s="266"/>
      <c r="AC2985" s="266"/>
      <c r="AD2985" s="267"/>
    </row>
    <row r="2986" spans="1:38" ht="15" customHeight="1">
      <c r="A2986" s="71"/>
      <c r="B2986" s="40"/>
      <c r="C2986" s="80" t="s">
        <v>136</v>
      </c>
      <c r="D2986" s="320" t="s">
        <v>262</v>
      </c>
      <c r="E2986" s="266"/>
      <c r="F2986" s="266"/>
      <c r="G2986" s="266"/>
      <c r="H2986" s="266"/>
      <c r="I2986" s="266"/>
      <c r="J2986" s="266"/>
      <c r="K2986" s="266"/>
      <c r="L2986" s="267"/>
      <c r="M2986" s="268"/>
      <c r="N2986" s="266"/>
      <c r="O2986" s="266"/>
      <c r="P2986" s="266"/>
      <c r="Q2986" s="266"/>
      <c r="R2986" s="267"/>
      <c r="S2986" s="268"/>
      <c r="T2986" s="266"/>
      <c r="U2986" s="266"/>
      <c r="V2986" s="266"/>
      <c r="W2986" s="266"/>
      <c r="X2986" s="267"/>
      <c r="Y2986" s="268"/>
      <c r="Z2986" s="266"/>
      <c r="AA2986" s="266"/>
      <c r="AB2986" s="266"/>
      <c r="AC2986" s="266"/>
      <c r="AD2986" s="267"/>
    </row>
    <row r="2987" spans="1:38" ht="15" customHeight="1">
      <c r="A2987" s="71"/>
      <c r="B2987" s="40"/>
      <c r="C2987" s="40"/>
      <c r="D2987" s="40"/>
      <c r="E2987" s="40"/>
      <c r="F2987" s="40"/>
      <c r="G2987" s="40"/>
      <c r="H2987" s="40"/>
      <c r="I2987" s="40"/>
      <c r="J2987" s="40"/>
      <c r="K2987" s="40"/>
      <c r="L2987" s="81" t="s">
        <v>211</v>
      </c>
      <c r="M2987" s="268">
        <f>IF(AND(SUM(M2981:M2986)=0,COUNTIF(M2981:M2986,"NS")&gt;0),"NS",IF(AND(SUM(M2981:M2986)=0, COUNTIF(M2981:M2986,"NA")&gt;0),"NA",SUM(M2981:M2986)))</f>
        <v>0</v>
      </c>
      <c r="N2987" s="266"/>
      <c r="O2987" s="266"/>
      <c r="P2987" s="266"/>
      <c r="Q2987" s="266"/>
      <c r="R2987" s="267"/>
      <c r="S2987" s="268">
        <f>IF(AND(SUM(S2981:S2986)=0,COUNTIF(S2981:S2986,"NS")&gt;0),"NS",IF(AND(SUM(S2981:S2986)=0, COUNTIF(S2981:S2986,"NA")&gt;0),"NA",SUM(S2981:S2986)))</f>
        <v>0</v>
      </c>
      <c r="T2987" s="266"/>
      <c r="U2987" s="266"/>
      <c r="V2987" s="266"/>
      <c r="W2987" s="266"/>
      <c r="X2987" s="267"/>
      <c r="Y2987" s="268">
        <f>IF(AND(SUM(Y2981:Y2986)=0,COUNTIF(Y2981:Y2986,"NS")&gt;0),"NS",IF(AND(SUM(Y2981:Y2986)=0, COUNTIF(Y2981:Y2986,"NA")&gt;0),"NA",SUM(Y2981:Y2986)))</f>
        <v>0</v>
      </c>
      <c r="Z2987" s="266"/>
      <c r="AA2987" s="266"/>
      <c r="AB2987" s="266"/>
      <c r="AC2987" s="266"/>
      <c r="AD2987" s="267"/>
    </row>
    <row r="2988" spans="1:38" ht="15" customHeight="1">
      <c r="A2988" s="71"/>
      <c r="B2988" s="40"/>
      <c r="C2988" s="40"/>
      <c r="D2988" s="40"/>
      <c r="E2988" s="40"/>
      <c r="F2988" s="40"/>
      <c r="G2988" s="40"/>
      <c r="H2988" s="40"/>
      <c r="I2988" s="40"/>
      <c r="J2988" s="40"/>
      <c r="K2988" s="40"/>
      <c r="L2988" s="40"/>
      <c r="M2988" s="40"/>
      <c r="N2988" s="40"/>
      <c r="O2988" s="40"/>
      <c r="P2988" s="40"/>
      <c r="Q2988" s="40"/>
      <c r="R2988" s="40"/>
      <c r="S2988" s="40"/>
      <c r="T2988" s="40"/>
      <c r="U2988" s="40"/>
      <c r="V2988" s="40"/>
      <c r="W2988" s="40"/>
      <c r="X2988" s="40"/>
      <c r="Y2988" s="40"/>
      <c r="Z2988" s="40"/>
      <c r="AA2988" s="40"/>
      <c r="AB2988" s="40"/>
      <c r="AC2988" s="40"/>
      <c r="AD2988" s="40"/>
      <c r="AF2988">
        <f>IF(SUM(AF2981:AF2987)&gt;0,1,0)</f>
        <v>0</v>
      </c>
      <c r="AG2988">
        <f>IF(SUM(AG2981:AG2987)&gt;0,2,0)</f>
        <v>0</v>
      </c>
      <c r="AH2988">
        <f>IF(SUM(AH2981:AH2987)&gt;0,4,0)</f>
        <v>0</v>
      </c>
      <c r="AI2988">
        <f>IF(SUM(AI2981:AI2987)&gt;0,4,0)</f>
        <v>0</v>
      </c>
      <c r="AJ2988">
        <f>IF(SUM(AJ2981:AJ2987)&gt;0,5,0)</f>
        <v>0</v>
      </c>
      <c r="AK2988">
        <f>IF(SUM(AK2981:AK2987)&gt;0,6,0)</f>
        <v>0</v>
      </c>
    </row>
    <row r="2989" spans="1:38" ht="24" customHeight="1">
      <c r="A2989" s="71"/>
      <c r="B2989" s="40"/>
      <c r="C2989" s="321" t="s">
        <v>187</v>
      </c>
      <c r="D2989" s="256"/>
      <c r="E2989" s="256"/>
      <c r="F2989" s="256"/>
      <c r="G2989" s="256"/>
      <c r="H2989" s="256"/>
      <c r="I2989" s="256"/>
      <c r="J2989" s="256"/>
      <c r="K2989" s="256"/>
      <c r="L2989" s="256"/>
      <c r="M2989" s="256"/>
      <c r="N2989" s="256"/>
      <c r="O2989" s="256"/>
      <c r="P2989" s="256"/>
      <c r="Q2989" s="256"/>
      <c r="R2989" s="256"/>
      <c r="S2989" s="256"/>
      <c r="T2989" s="256"/>
      <c r="U2989" s="256"/>
      <c r="V2989" s="256"/>
      <c r="W2989" s="256"/>
      <c r="X2989" s="256"/>
      <c r="Y2989" s="256"/>
      <c r="Z2989" s="256"/>
      <c r="AA2989" s="256"/>
      <c r="AB2989" s="256"/>
      <c r="AC2989" s="256"/>
      <c r="AD2989" s="256"/>
      <c r="AH2989">
        <f>SUM(AF2988:AH2988)</f>
        <v>0</v>
      </c>
      <c r="AK2989">
        <f>SUM(AI2988:AK2988)</f>
        <v>0</v>
      </c>
    </row>
    <row r="2990" spans="1:38" ht="60" customHeight="1">
      <c r="A2990" s="71"/>
      <c r="B2990" s="40"/>
      <c r="C2990" s="377"/>
      <c r="D2990" s="266"/>
      <c r="E2990" s="266"/>
      <c r="F2990" s="266"/>
      <c r="G2990" s="266"/>
      <c r="H2990" s="266"/>
      <c r="I2990" s="266"/>
      <c r="J2990" s="266"/>
      <c r="K2990" s="266"/>
      <c r="L2990" s="266"/>
      <c r="M2990" s="266"/>
      <c r="N2990" s="266"/>
      <c r="O2990" s="266"/>
      <c r="P2990" s="266"/>
      <c r="Q2990" s="266"/>
      <c r="R2990" s="266"/>
      <c r="S2990" s="266"/>
      <c r="T2990" s="266"/>
      <c r="U2990" s="266"/>
      <c r="V2990" s="266"/>
      <c r="W2990" s="266"/>
      <c r="X2990" s="266"/>
      <c r="Y2990" s="266"/>
      <c r="Z2990" s="266"/>
      <c r="AA2990" s="266"/>
      <c r="AB2990" s="266"/>
      <c r="AC2990" s="266"/>
      <c r="AD2990" s="267"/>
      <c r="AH2990" t="e">
        <f ca="1">CAMBIAR(AH2989,0,"",1,"El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90" t="e">
        <f ca="1">CAMBIAR(AK2989,0,"",4,"Hay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91" spans="1:38" ht="15" customHeight="1">
      <c r="A2991" s="71"/>
      <c r="B2991" s="40"/>
      <c r="C2991" s="246" t="e">
        <f ca="1">AH2990</f>
        <v>#NAME?</v>
      </c>
      <c r="D2991" s="40"/>
      <c r="E2991" s="40"/>
      <c r="F2991" s="40"/>
      <c r="G2991" s="40"/>
      <c r="H2991" s="40"/>
      <c r="I2991" s="40"/>
      <c r="J2991" s="40"/>
      <c r="K2991" s="40"/>
      <c r="L2991" s="40"/>
      <c r="M2991" s="40"/>
      <c r="N2991" s="40"/>
      <c r="O2991" s="40"/>
      <c r="P2991" s="40"/>
      <c r="Q2991" s="40"/>
      <c r="R2991" s="40"/>
      <c r="S2991" s="40"/>
      <c r="T2991" s="40"/>
      <c r="U2991" s="40"/>
      <c r="V2991" s="40"/>
      <c r="W2991" s="40"/>
      <c r="X2991" s="40"/>
      <c r="Y2991" s="40"/>
      <c r="Z2991" s="40"/>
      <c r="AA2991" s="40"/>
      <c r="AB2991" s="40"/>
      <c r="AC2991" s="40"/>
      <c r="AD2991" s="40"/>
    </row>
    <row r="2992" spans="1:38" ht="15" customHeight="1">
      <c r="A2992" s="71"/>
      <c r="B2992" s="40"/>
      <c r="C2992" s="246" t="e">
        <f ca="1">AK2990</f>
        <v>#NAME?</v>
      </c>
      <c r="D2992" s="40"/>
      <c r="E2992" s="40"/>
      <c r="F2992" s="40"/>
      <c r="G2992" s="40"/>
      <c r="H2992" s="40"/>
      <c r="I2992" s="40"/>
      <c r="J2992" s="40"/>
      <c r="K2992" s="40"/>
      <c r="L2992" s="40"/>
      <c r="M2992" s="40"/>
      <c r="N2992" s="40"/>
      <c r="O2992" s="40"/>
      <c r="P2992" s="40"/>
      <c r="Q2992" s="40"/>
      <c r="R2992" s="40"/>
      <c r="S2992" s="40"/>
      <c r="T2992" s="40"/>
      <c r="U2992" s="40"/>
      <c r="V2992" s="40"/>
      <c r="W2992" s="40"/>
      <c r="X2992" s="40"/>
      <c r="Y2992" s="40"/>
      <c r="Z2992" s="40"/>
      <c r="AA2992" s="40"/>
      <c r="AB2992" s="40"/>
      <c r="AC2992" s="40"/>
      <c r="AD2992" s="40"/>
    </row>
    <row r="2993" spans="1:88" ht="15" customHeight="1">
      <c r="A2993" s="71"/>
      <c r="B2993" s="40"/>
      <c r="C2993" s="40"/>
      <c r="D2993" s="40"/>
      <c r="E2993" s="40"/>
      <c r="F2993" s="40"/>
      <c r="G2993" s="40"/>
      <c r="H2993" s="40"/>
      <c r="I2993" s="40"/>
      <c r="J2993" s="40"/>
      <c r="K2993" s="40"/>
      <c r="L2993" s="40"/>
      <c r="M2993" s="40"/>
      <c r="N2993" s="40"/>
      <c r="O2993" s="40"/>
      <c r="P2993" s="40"/>
      <c r="Q2993" s="40"/>
      <c r="R2993" s="40"/>
      <c r="S2993" s="40"/>
      <c r="T2993" s="40"/>
      <c r="U2993" s="40"/>
      <c r="V2993" s="40"/>
      <c r="W2993" s="40"/>
      <c r="X2993" s="40"/>
      <c r="Y2993" s="40"/>
      <c r="Z2993" s="40"/>
      <c r="AA2993" s="40"/>
      <c r="AB2993" s="40"/>
      <c r="AC2993" s="40"/>
      <c r="AD2993" s="40"/>
    </row>
    <row r="2994" spans="1:88" ht="15" customHeight="1">
      <c r="A2994" s="71"/>
      <c r="B2994" s="40"/>
      <c r="C2994" s="40"/>
      <c r="D2994" s="40"/>
      <c r="E2994" s="40"/>
      <c r="F2994" s="40"/>
      <c r="G2994" s="40"/>
      <c r="H2994" s="40"/>
      <c r="I2994" s="40"/>
      <c r="J2994" s="40"/>
      <c r="K2994" s="40"/>
      <c r="L2994" s="40"/>
      <c r="M2994" s="40"/>
      <c r="N2994" s="40"/>
      <c r="O2994" s="40"/>
      <c r="P2994" s="40"/>
      <c r="Q2994" s="40"/>
      <c r="R2994" s="40"/>
      <c r="S2994" s="40"/>
      <c r="T2994" s="40"/>
      <c r="U2994" s="40"/>
      <c r="V2994" s="40"/>
      <c r="W2994" s="40"/>
      <c r="X2994" s="40"/>
      <c r="Y2994" s="40"/>
      <c r="Z2994" s="40"/>
      <c r="AA2994" s="40"/>
      <c r="AB2994" s="40"/>
      <c r="AC2994" s="40"/>
      <c r="AD2994" s="40"/>
    </row>
    <row r="2995" spans="1:88" ht="15" customHeight="1">
      <c r="A2995" s="71"/>
      <c r="B2995" s="40"/>
      <c r="C2995" s="40"/>
      <c r="D2995" s="40"/>
      <c r="E2995" s="40"/>
      <c r="F2995" s="40"/>
      <c r="G2995" s="40"/>
      <c r="H2995" s="40"/>
      <c r="I2995" s="40"/>
      <c r="J2995" s="40"/>
      <c r="K2995" s="40"/>
      <c r="L2995" s="40"/>
      <c r="M2995" s="40"/>
      <c r="N2995" s="40"/>
      <c r="O2995" s="40"/>
      <c r="P2995" s="40"/>
      <c r="Q2995" s="40"/>
      <c r="R2995" s="40"/>
      <c r="S2995" s="40"/>
      <c r="T2995" s="40"/>
      <c r="U2995" s="40"/>
      <c r="V2995" s="40"/>
      <c r="W2995" s="40"/>
      <c r="X2995" s="40"/>
      <c r="Y2995" s="40"/>
      <c r="Z2995" s="40"/>
      <c r="AA2995" s="40"/>
      <c r="AB2995" s="40"/>
      <c r="AC2995" s="40"/>
      <c r="AD2995" s="40"/>
    </row>
    <row r="2996" spans="1:88" ht="15" customHeight="1">
      <c r="A2996" s="71"/>
      <c r="B2996" s="40"/>
      <c r="C2996" s="40"/>
      <c r="D2996" s="40"/>
      <c r="E2996" s="40"/>
      <c r="F2996" s="40"/>
      <c r="G2996" s="40"/>
      <c r="H2996" s="40"/>
      <c r="I2996" s="40"/>
      <c r="J2996" s="40"/>
      <c r="K2996" s="40"/>
      <c r="L2996" s="40"/>
      <c r="M2996" s="40"/>
      <c r="N2996" s="40"/>
      <c r="O2996" s="40"/>
      <c r="P2996" s="40"/>
      <c r="Q2996" s="40"/>
      <c r="R2996" s="40"/>
      <c r="S2996" s="40"/>
      <c r="T2996" s="40"/>
      <c r="U2996" s="40"/>
      <c r="V2996" s="40"/>
      <c r="W2996" s="40"/>
      <c r="X2996" s="40"/>
      <c r="Y2996" s="40"/>
      <c r="Z2996" s="40"/>
      <c r="AA2996" s="40"/>
      <c r="AB2996" s="40"/>
      <c r="AC2996" s="40"/>
      <c r="AD2996" s="40"/>
    </row>
    <row r="2997" spans="1:88" ht="36" customHeight="1">
      <c r="A2997" s="101" t="s">
        <v>1023</v>
      </c>
      <c r="B2997" s="326" t="s">
        <v>1024</v>
      </c>
      <c r="C2997" s="256"/>
      <c r="D2997" s="256"/>
      <c r="E2997" s="256"/>
      <c r="F2997" s="256"/>
      <c r="G2997" s="256"/>
      <c r="H2997" s="256"/>
      <c r="I2997" s="256"/>
      <c r="J2997" s="256"/>
      <c r="K2997" s="256"/>
      <c r="L2997" s="256"/>
      <c r="M2997" s="256"/>
      <c r="N2997" s="256"/>
      <c r="O2997" s="256"/>
      <c r="P2997" s="256"/>
      <c r="Q2997" s="256"/>
      <c r="R2997" s="256"/>
      <c r="S2997" s="256"/>
      <c r="T2997" s="256"/>
      <c r="U2997" s="256"/>
      <c r="V2997" s="256"/>
      <c r="W2997" s="256"/>
      <c r="X2997" s="256"/>
      <c r="Y2997" s="256"/>
      <c r="Z2997" s="256"/>
      <c r="AA2997" s="256"/>
      <c r="AB2997" s="256"/>
      <c r="AC2997" s="256"/>
      <c r="AD2997" s="256"/>
    </row>
    <row r="2998" spans="1:88" ht="15" customHeight="1">
      <c r="A2998" s="71"/>
      <c r="B2998" s="40"/>
      <c r="C2998" s="40"/>
      <c r="D2998" s="40"/>
      <c r="E2998" s="40"/>
      <c r="F2998" s="40"/>
      <c r="G2998" s="40"/>
      <c r="H2998" s="40"/>
      <c r="I2998" s="40"/>
      <c r="J2998" s="40"/>
      <c r="K2998" s="40"/>
      <c r="L2998" s="40"/>
      <c r="M2998" s="40"/>
      <c r="N2998" s="40"/>
      <c r="O2998" s="40"/>
      <c r="P2998" s="40"/>
      <c r="Q2998" s="40"/>
      <c r="R2998" s="40"/>
      <c r="S2998" s="40"/>
      <c r="T2998" s="40"/>
      <c r="U2998" s="40"/>
      <c r="V2998" s="40"/>
      <c r="W2998" s="40"/>
      <c r="X2998" s="40"/>
      <c r="Y2998" s="40"/>
      <c r="Z2998" s="40"/>
      <c r="AA2998" s="40"/>
      <c r="AB2998" s="40"/>
      <c r="AC2998" s="40"/>
      <c r="AD2998" s="40"/>
    </row>
    <row r="2999" spans="1:88" ht="24" customHeight="1">
      <c r="A2999" s="71"/>
      <c r="B2999" s="40"/>
      <c r="C2999" s="265" t="s">
        <v>185</v>
      </c>
      <c r="D2999" s="278"/>
      <c r="E2999" s="278"/>
      <c r="F2999" s="278"/>
      <c r="G2999" s="278"/>
      <c r="H2999" s="278"/>
      <c r="I2999" s="278"/>
      <c r="J2999" s="278"/>
      <c r="K2999" s="278"/>
      <c r="L2999" s="279"/>
      <c r="M2999" s="265" t="s">
        <v>1025</v>
      </c>
      <c r="N2999" s="266"/>
      <c r="O2999" s="266"/>
      <c r="P2999" s="266"/>
      <c r="Q2999" s="266"/>
      <c r="R2999" s="266"/>
      <c r="S2999" s="266"/>
      <c r="T2999" s="266"/>
      <c r="U2999" s="266"/>
      <c r="V2999" s="266"/>
      <c r="W2999" s="266"/>
      <c r="X2999" s="266"/>
      <c r="Y2999" s="266"/>
      <c r="Z2999" s="266"/>
      <c r="AA2999" s="266"/>
      <c r="AB2999" s="266"/>
      <c r="AC2999" s="266"/>
      <c r="AD2999" s="267"/>
    </row>
    <row r="3000" spans="1:88" ht="60" customHeight="1">
      <c r="A3000" s="71"/>
      <c r="B3000" s="40"/>
      <c r="C3000" s="280"/>
      <c r="D3000" s="256"/>
      <c r="E3000" s="256"/>
      <c r="F3000" s="256"/>
      <c r="G3000" s="256"/>
      <c r="H3000" s="256"/>
      <c r="I3000" s="256"/>
      <c r="J3000" s="256"/>
      <c r="K3000" s="256"/>
      <c r="L3000" s="281"/>
      <c r="M3000" s="265" t="s">
        <v>201</v>
      </c>
      <c r="N3000" s="279"/>
      <c r="O3000" s="331" t="s">
        <v>202</v>
      </c>
      <c r="P3000" s="279"/>
      <c r="Q3000" s="331" t="s">
        <v>203</v>
      </c>
      <c r="R3000" s="279"/>
      <c r="S3000" s="268" t="s">
        <v>1026</v>
      </c>
      <c r="T3000" s="266"/>
      <c r="U3000" s="266"/>
      <c r="V3000" s="267"/>
      <c r="W3000" s="268" t="s">
        <v>1027</v>
      </c>
      <c r="X3000" s="266"/>
      <c r="Y3000" s="266"/>
      <c r="Z3000" s="267"/>
      <c r="AA3000" s="268" t="s">
        <v>262</v>
      </c>
      <c r="AB3000" s="266"/>
      <c r="AC3000" s="266"/>
      <c r="AD3000" s="267"/>
    </row>
    <row r="3001" spans="1:88" ht="48" customHeight="1">
      <c r="A3001" s="71"/>
      <c r="B3001" s="40"/>
      <c r="C3001" s="282"/>
      <c r="D3001" s="272"/>
      <c r="E3001" s="272"/>
      <c r="F3001" s="272"/>
      <c r="G3001" s="272"/>
      <c r="H3001" s="272"/>
      <c r="I3001" s="272"/>
      <c r="J3001" s="272"/>
      <c r="K3001" s="272"/>
      <c r="L3001" s="283"/>
      <c r="M3001" s="282"/>
      <c r="N3001" s="283"/>
      <c r="O3001" s="282"/>
      <c r="P3001" s="283"/>
      <c r="Q3001" s="282"/>
      <c r="R3001" s="283"/>
      <c r="S3001" s="325" t="s">
        <v>234</v>
      </c>
      <c r="T3001" s="267"/>
      <c r="U3001" s="221" t="s">
        <v>202</v>
      </c>
      <c r="V3001" s="221" t="s">
        <v>203</v>
      </c>
      <c r="W3001" s="325" t="s">
        <v>234</v>
      </c>
      <c r="X3001" s="267"/>
      <c r="Y3001" s="221" t="s">
        <v>202</v>
      </c>
      <c r="Z3001" s="221" t="s">
        <v>203</v>
      </c>
      <c r="AA3001" s="325" t="s">
        <v>234</v>
      </c>
      <c r="AB3001" s="267"/>
      <c r="AC3001" s="221" t="s">
        <v>202</v>
      </c>
      <c r="AD3001" s="221" t="s">
        <v>203</v>
      </c>
      <c r="AF3001" t="s">
        <v>204</v>
      </c>
      <c r="AG3001" t="s">
        <v>205</v>
      </c>
      <c r="AH3001" t="s">
        <v>206</v>
      </c>
      <c r="AI3001" t="s">
        <v>207</v>
      </c>
      <c r="AJ3001" t="s">
        <v>208</v>
      </c>
      <c r="AK3001" t="s">
        <v>209</v>
      </c>
      <c r="AL3001" t="s">
        <v>210</v>
      </c>
      <c r="AP3001" t="s">
        <v>204</v>
      </c>
      <c r="AQ3001" t="s">
        <v>205</v>
      </c>
      <c r="AR3001" t="s">
        <v>206</v>
      </c>
      <c r="AS3001" t="s">
        <v>207</v>
      </c>
      <c r="AT3001" t="s">
        <v>208</v>
      </c>
      <c r="AU3001" t="s">
        <v>209</v>
      </c>
      <c r="AV3001" t="s">
        <v>210</v>
      </c>
      <c r="AZ3001" t="s">
        <v>204</v>
      </c>
      <c r="BA3001" t="s">
        <v>205</v>
      </c>
      <c r="BB3001" t="s">
        <v>206</v>
      </c>
      <c r="BC3001" t="s">
        <v>207</v>
      </c>
      <c r="BD3001" t="s">
        <v>208</v>
      </c>
      <c r="BE3001" t="s">
        <v>209</v>
      </c>
      <c r="BF3001" t="s">
        <v>210</v>
      </c>
      <c r="BJ3001" t="s">
        <v>204</v>
      </c>
      <c r="BK3001" t="s">
        <v>205</v>
      </c>
      <c r="BL3001" t="s">
        <v>206</v>
      </c>
      <c r="BM3001" t="s">
        <v>207</v>
      </c>
      <c r="BN3001" t="s">
        <v>208</v>
      </c>
      <c r="BO3001" t="s">
        <v>209</v>
      </c>
      <c r="BP3001" t="s">
        <v>210</v>
      </c>
      <c r="BT3001" t="s">
        <v>204</v>
      </c>
      <c r="BU3001" t="s">
        <v>205</v>
      </c>
      <c r="BV3001" t="s">
        <v>206</v>
      </c>
      <c r="BW3001" t="s">
        <v>207</v>
      </c>
      <c r="BX3001" t="s">
        <v>208</v>
      </c>
      <c r="BY3001" t="s">
        <v>209</v>
      </c>
      <c r="BZ3001" t="s">
        <v>210</v>
      </c>
      <c r="CD3001" t="s">
        <v>204</v>
      </c>
      <c r="CE3001" t="s">
        <v>205</v>
      </c>
      <c r="CF3001" t="s">
        <v>206</v>
      </c>
      <c r="CG3001" t="s">
        <v>207</v>
      </c>
      <c r="CH3001" t="s">
        <v>208</v>
      </c>
      <c r="CI3001" t="s">
        <v>209</v>
      </c>
      <c r="CJ3001" t="s">
        <v>210</v>
      </c>
    </row>
    <row r="3002" spans="1:88" ht="15" customHeight="1">
      <c r="A3002" s="71"/>
      <c r="B3002" s="40"/>
      <c r="C3002" s="79" t="s">
        <v>131</v>
      </c>
      <c r="D3002" s="320"/>
      <c r="E3002" s="266"/>
      <c r="F3002" s="266"/>
      <c r="G3002" s="266"/>
      <c r="H3002" s="266"/>
      <c r="I3002" s="266"/>
      <c r="J3002" s="266"/>
      <c r="K3002" s="266"/>
      <c r="L3002" s="267"/>
      <c r="M3002" s="268"/>
      <c r="N3002" s="267"/>
      <c r="O3002" s="268"/>
      <c r="P3002" s="267"/>
      <c r="Q3002" s="268"/>
      <c r="R3002" s="267"/>
      <c r="S3002" s="268"/>
      <c r="T3002" s="267"/>
      <c r="U3002" s="220"/>
      <c r="V3002" s="220"/>
      <c r="W3002" s="268"/>
      <c r="X3002" s="267"/>
      <c r="Y3002" s="220"/>
      <c r="Z3002" s="220"/>
      <c r="AA3002" s="268"/>
      <c r="AB3002" s="267"/>
      <c r="AC3002" s="220"/>
      <c r="AD3002" s="220"/>
      <c r="AF3002">
        <f>IF(AND(S3002=0,OR(SUM(U3002:V3002)&gt;0,COUNTIF(S3002:V3002,"NS")&gt;0)),1,0)</f>
        <v>0</v>
      </c>
      <c r="AG3002">
        <f>IF(OR(AND(S3002="NS",SUM(U3002:V3002)&gt;0),AND(S3002="NS",COUNTIF(S3002:V3002,"NS")&lt;2)),1,0)</f>
        <v>0</v>
      </c>
      <c r="AH3002">
        <f>IF(AND(S3002="NA",OR(SUM(U3002:V3002)&gt;0,COUNTIF(S3002:V3002,"NS")&gt;0,COUNTIF(S3002:V3002,"NA")&gt;1)),1,0)</f>
        <v>0</v>
      </c>
      <c r="AI3002">
        <f>IF(AND(COUNTBLANK(S3002)+COUNTBLANK(U3002)+COUNTBLANK(V3002)&gt;0,COUNTBLANK(S3002)+COUNTBLANK(U3002)+COUNTBLANK(V3002)&lt;3,S3002&lt;&gt;"NA"),1,0)</f>
        <v>0</v>
      </c>
      <c r="AJ3002">
        <f>IF(AND(IF(OR(SUM(U3002:V3002)=S3002,S3002="",AND(S3002&gt;0,COUNTIF(S3002:V3002,"NS")=2)),0,1)=1,S3002&lt;&gt;"NS",S3002&lt;&gt;"NA"),1,0)</f>
        <v>0</v>
      </c>
      <c r="AK3002">
        <f>IF(COUNTIF(S3002:V3002,"=*")&lt;&gt;SUM(COUNTIF(S3002:V3002,"NS"),COUNTIF(S3002:V3002,"NA")),1,0)</f>
        <v>0</v>
      </c>
      <c r="AL3002">
        <f>IF(SUM(AF3002:AK3002)&gt;0,1,0)</f>
        <v>0</v>
      </c>
      <c r="AP3002">
        <f>IF(AND(W3002=0,OR(SUM(Y3002:Z3002)&gt;0,COUNTIF(W3002:Z3002,"NS")&gt;0)),1,0)</f>
        <v>0</v>
      </c>
      <c r="AQ3002">
        <f>IF(OR(AND(W3002="NS",SUM(Y3002:Z3002)&gt;0),AND(W3002="NS",COUNTIF(W3002:Z3002,"NS")&lt;2)),1,0)</f>
        <v>0</v>
      </c>
      <c r="AR3002">
        <f>IF(AND(W3002="NA",OR(SUM(Y3002:Z3002)&gt;0,COUNTIF(W3002:Z3002,"NS")&gt;0,COUNTIF(W3002:Z3002,"NA")&gt;1)),1,0)</f>
        <v>0</v>
      </c>
      <c r="AS3002">
        <f>IF(AND(COUNTBLANK(W3002)+COUNTBLANK(Y3002)+COUNTBLANK(Z3002)&gt;0,COUNTBLANK(W3002)+COUNTBLANK(Y3002)+COUNTBLANK(Z3002)&lt;3,W3002&lt;&gt;"NA"),1,0)</f>
        <v>0</v>
      </c>
      <c r="AT3002">
        <f>IF(AND(IF(OR(SUM(Y3002:Z3002)=W3002,W3002="",AND(W3002&gt;0,COUNTIF(W3002:Z3002,"NS")=2)),0,1)=1,W3002&lt;&gt;"NS",W3002&lt;&gt;"NA"),1,0)</f>
        <v>0</v>
      </c>
      <c r="AU3002">
        <f>IF(COUNTIF(W3002:Z3002,"=*")&lt;&gt;SUM(COUNTIF(W3002:Z3002,"NS"),COUNTIF(W3002:Z3002,"NA")),1,0)</f>
        <v>0</v>
      </c>
      <c r="AV3002">
        <f>IF(SUM(AP3002:AU3002)&gt;0,1,0)</f>
        <v>0</v>
      </c>
      <c r="AZ3002">
        <f>IF(AND(AA3002=0,OR(SUM(AC3002:AD3002)&gt;0,COUNTIF(AA3002:AD3002,"NS")&gt;0)),1,0)</f>
        <v>0</v>
      </c>
      <c r="BA3002">
        <f>IF(OR(AND(AA3002="NS",SUM(AC3002:AD3002)&gt;0),AND(AA3002="NS",COUNTIF(AA3002:AD3002,"NS")&lt;2)),1,0)</f>
        <v>0</v>
      </c>
      <c r="BB3002">
        <f>IF(AND(AA3002="NA",OR(SUM(AC3002:AD3002)&gt;0,COUNTIF(AA3002:AD3002,"NS")&gt;0,COUNTIF(AA3002:AD3002,"NA")&gt;1)),1,0)</f>
        <v>0</v>
      </c>
      <c r="BC3002">
        <f>IF(AND(COUNTBLANK(AA3002)+COUNTBLANK(AC3002)+COUNTBLANK(AD3002)&gt;0,COUNTBLANK(AA3002)+COUNTBLANK(AC3002)+COUNTBLANK(AD3002)&lt;3,AA3002&lt;&gt;"NA"),1,0)</f>
        <v>0</v>
      </c>
      <c r="BD3002">
        <f>IF(AND(IF(OR(SUM(AC3002:AD3002)=AA3002,AA3002="",AND(AA3002&gt;0,COUNTIF(AA3002:AD3002,"NS")=2)),0,1)=1,AA3002&lt;&gt;"NS",AA3002&lt;&gt;"NA"),1,0)</f>
        <v>0</v>
      </c>
      <c r="BE3002">
        <f>IF(COUNTIF(AA3002:AD3002,"=*")&lt;&gt;SUM(COUNTIF(AA3002:AD3002,"NS"),COUNTIF(AA3002:AD3002,"NA")),1,0)</f>
        <v>0</v>
      </c>
      <c r="BF3002">
        <f>IF(SUM(AZ3002:BE3002)&gt;0,1,0)</f>
        <v>0</v>
      </c>
      <c r="BJ3002">
        <f>IF(AND(O3002=0,OR(SUM(U3002,Y3002,AC3002)&gt;0,COUNTIF(O3002,"NS")+COUNTIF(U3002,"NS")+COUNTIF(Y3002,"NS")+COUNTIF(AC3002,"NS")&gt;0)),1,0)</f>
        <v>0</v>
      </c>
      <c r="BK3002">
        <f>IF(OR(AND(O3002="NS",SUM(U3002,Y3002,AC3002)&gt;0),AND(O3002="NS",COUNTIF(O3002,"NS")+COUNTIF(U3002,"NS")+COUNTIF(Y3002,"NS")+COUNTIF(AC3002,"NS")&lt;2)),1,0)</f>
        <v>0</v>
      </c>
      <c r="BL3002">
        <f>IF(AND(O3002="NA",OR(SUM(U3002,Y3002,AC3002)&gt;0,COUNTIF(O3002,"NS")+COUNTIF(U3002,"NS")+COUNTIF(Y3002,"NS")+COUNTIF(AC3002,"NS")&gt;0,COUNTIF(O3002,"NA")+COUNTIF(U3002,"NA")+COUNTIF(Y3002,"NA")+COUNTIF(AC3002,"NA")&gt;1)),1,0)</f>
        <v>0</v>
      </c>
      <c r="BM3002">
        <f>IF(AND(COUNTBLANK(O3002)+COUNTBLANK(U3002)+COUNTBLANK(Y3002)+COUNTBLANK(AC3002)&gt;0,COUNTBLANK(O3002)+COUNTBLANK(U3002)+COUNTBLANK(Y3002)+COUNTBLANK(AC3002)&lt;4,O3002&lt;&gt;"NA"),1,0)</f>
        <v>0</v>
      </c>
      <c r="BN3002">
        <f>IF(AND(IF(OR(SUM(U3002,Y3002,AC3002)=O3002,O3002="",AND(O3002&gt;0,COUNTIF(O3002,"NS")+COUNTIF(U3002,"NS")+COUNTIF(Y3002,"NS")+COUNTIF(AC3002,"NS")=3)),0,1)=1,O3002&lt;&gt;"NS",O3002&lt;&gt;"NA"),1,0)</f>
        <v>0</v>
      </c>
      <c r="BO3002">
        <f>IF(COUNTIF(O3002,"=*")+COUNTIF(U3002,"=*")+COUNTIF(Y3002,"=*")+COUNTIF(AC3002,"=*")&lt;&gt;SUM(COUNTIF(O3002,"NS")+COUNTIF(U3002,"NS")+COUNTIF(Y3002,"NS")+COUNTIF(AC3002,"NS"),COUNTIF(O3002,"NA")+COUNTIF(U3002,"NA")+COUNTIF(Y3002,"NA")+COUNTIF(AC3002,"NA")),1,0)</f>
        <v>0</v>
      </c>
      <c r="BP3002">
        <f>IF(SUM(BJ3002:BO3002)&gt;0,1,0)</f>
        <v>0</v>
      </c>
      <c r="BT3002">
        <f>IF(AND(Q3002=0,OR(SUM(V3002,Z3002,AD3002)&gt;0,COUNTIF(Q3002,"NS")+COUNTIF(V3002,"NS")+COUNTIF(Z3002,"NS")+COUNTIF(AD3002,"NS")&gt;0)),1,0)</f>
        <v>0</v>
      </c>
      <c r="BU3002">
        <f>IF(OR(AND(Q3002="NS",SUM(V3002,Z3002,AD3002)&gt;0),AND(Q3002="NS",COUNTIF(Q3002,"NS")+COUNTIF(V3002,"NS")+COUNTIF(Z3002,"NS")+COUNTIF(AD3002,"NS")&lt;2)),1,0)</f>
        <v>0</v>
      </c>
      <c r="BV3002">
        <f>IF(AND(Q3002="NA",OR(SUM(V3002,Z3002,AD3002)&gt;0,COUNTIF(Q3002,"NS")+COUNTIF(V3002,"NS")+COUNTIF(Z3002,"NS")+COUNTIF(AD3002,"NS")&gt;0,COUNTIF(Q3002,"NA")+COUNTIF(V3002,"NA")+COUNTIF(Z3002,"NA")+COUNTIF(AD3002,"NA")&gt;1)),1,0)</f>
        <v>0</v>
      </c>
      <c r="BW3002">
        <f>IF(AND(COUNTBLANK(Q3002)+COUNTBLANK(V3002)+COUNTBLANK(Z3002)+COUNTBLANK(AD3002)&gt;0,COUNTBLANK(Q3002)+COUNTBLANK(V3002)+COUNTBLANK(Z3002)+COUNTBLANK(AD3002)&lt;4,Q3002&lt;&gt;"NA"),1,0)</f>
        <v>0</v>
      </c>
      <c r="BX3002">
        <f>IF(AND(IF(OR(SUM(V3002,Z3002,AD3002)=Q3002,Q3002="",AND(Q3002&gt;0,COUNTIF(Q3002,"NS")+COUNTIF(V3002,"NS")+COUNTIF(Z3002,"NS")+COUNTIF(AD3002,"NS")=3)),0,1)=1,Q3002&lt;&gt;"NS",Q3002&lt;&gt;"NA"),1,0)</f>
        <v>0</v>
      </c>
      <c r="BY3002">
        <f>IF(COUNTIF(Q3002,"=*")+COUNTIF(V3002,"=*")+COUNTIF(Z3002,"=*")+COUNTIF(AD3002,"=*")&lt;&gt;SUM(COUNTIF(Q3002,"NS")+COUNTIF(V3002,"NS")+COUNTIF(Z3002,"NS")+COUNTIF(AD3002,"NS"),COUNTIF(Q3002,"NA")+COUNTIF(V3002,"NA")+COUNTIF(Z3002,"NA")+COUNTIF(AD3002,"NA")),1,0)</f>
        <v>0</v>
      </c>
      <c r="BZ3002">
        <f>IF(SUM(BT3002:BY3002)&gt;0,1,0)</f>
        <v>0</v>
      </c>
      <c r="CD3002">
        <f>IF(AND(M3002=0,OR(SUM(S3002,W3002,AA3002)&gt;0,COUNTIF(M3002,"NS")+COUNTIF(S3002,"NS")+COUNTIF(W3002,"NS")+COUNTIF(AA3002,"NS")&gt;0)),1,0)</f>
        <v>0</v>
      </c>
      <c r="CE3002">
        <f>IF(OR(AND(M3002="NS",SUM(S3002,W3002,AA3002)&gt;0),AND(M3002="NS",COUNTIF(M3002,"NS")+COUNTIF(S3002,"NS")+COUNTIF(W3002,"NS")+COUNTIF(AA3002,"NS")&lt;2)),1,0)</f>
        <v>0</v>
      </c>
      <c r="CF3002">
        <f>IF(AND(M3002="NA",OR(SUM(S3002,W3002,AA3002)&gt;0,COUNTIF(M3002,"NS")+COUNTIF(S3002,"NS")+COUNTIF(W3002,"NS")+COUNTIF(AA3002,"NS")&gt;0,COUNTIF(M3002,"NA")+COUNTIF(S3002,"NA")+COUNTIF(W3002,"NA")+COUNTIF(AA3002,"NA")&gt;1)),1,0)</f>
        <v>0</v>
      </c>
      <c r="CG3002">
        <f>IF(AND(COUNTBLANK(M3002)+COUNTBLANK(S3002)+COUNTBLANK(W3002)+COUNTBLANK(AA3002)&gt;0,COUNTBLANK(M3002)+COUNTBLANK(S3002)+COUNTBLANK(W3002)+COUNTBLANK(AA3002)&lt;4,M3002&lt;&gt;"NA"),1,0)</f>
        <v>0</v>
      </c>
      <c r="CH3002">
        <f>IF(AND(IF(OR(SUM(S3002,W3002,AA3002)=M3002,M3002="",AND(M3002&gt;0,COUNTIF(M3002,"NS")+COUNTIF(S3002,"NS")+COUNTIF(W3002,"NS")+COUNTIF(AA3002,"NS")=3)),0,1)=1,M3002&lt;&gt;"NS",M3002&lt;&gt;"NA"),1,0)</f>
        <v>0</v>
      </c>
      <c r="CI3002">
        <f>IF(COUNTIF(M3002,"=*")+COUNTIF(S3002,"=*")+COUNTIF(W3002,"=*")+COUNTIF(AA3002,"=*")&lt;&gt;SUM(COUNTIF(M3002,"NS")+COUNTIF(S3002,"NS")+COUNTIF(W3002,"NS")+COUNTIF(AA3002,"NS"),COUNTIF(M3002,"NA")+COUNTIF(S3002,"NA")+COUNTIF(W3002,"NA")+COUNTIF(AA3002,"NA")),1,0)</f>
        <v>0</v>
      </c>
      <c r="CJ3002">
        <f>IF(SUM(CD3002:CI3002)&gt;0,1,0)</f>
        <v>0</v>
      </c>
    </row>
    <row r="3003" spans="1:88" ht="15" customHeight="1">
      <c r="A3003" s="71"/>
      <c r="B3003" s="40"/>
      <c r="C3003" s="80" t="s">
        <v>132</v>
      </c>
      <c r="D3003" s="320"/>
      <c r="E3003" s="266"/>
      <c r="F3003" s="266"/>
      <c r="G3003" s="266"/>
      <c r="H3003" s="266"/>
      <c r="I3003" s="266"/>
      <c r="J3003" s="266"/>
      <c r="K3003" s="266"/>
      <c r="L3003" s="267"/>
      <c r="M3003" s="268"/>
      <c r="N3003" s="267"/>
      <c r="O3003" s="268"/>
      <c r="P3003" s="267"/>
      <c r="Q3003" s="268"/>
      <c r="R3003" s="267"/>
      <c r="S3003" s="268"/>
      <c r="T3003" s="267"/>
      <c r="U3003" s="220"/>
      <c r="V3003" s="220"/>
      <c r="W3003" s="268"/>
      <c r="X3003" s="267"/>
      <c r="Y3003" s="220"/>
      <c r="Z3003" s="220"/>
      <c r="AA3003" s="268"/>
      <c r="AB3003" s="267"/>
      <c r="AC3003" s="220"/>
      <c r="AD3003" s="220"/>
    </row>
    <row r="3004" spans="1:88" ht="15" customHeight="1">
      <c r="A3004" s="71"/>
      <c r="B3004" s="40"/>
      <c r="C3004" s="80" t="s">
        <v>133</v>
      </c>
      <c r="D3004" s="320"/>
      <c r="E3004" s="266"/>
      <c r="F3004" s="266"/>
      <c r="G3004" s="266"/>
      <c r="H3004" s="266"/>
      <c r="I3004" s="266"/>
      <c r="J3004" s="266"/>
      <c r="K3004" s="266"/>
      <c r="L3004" s="267"/>
      <c r="M3004" s="268"/>
      <c r="N3004" s="267"/>
      <c r="O3004" s="268"/>
      <c r="P3004" s="267"/>
      <c r="Q3004" s="268"/>
      <c r="R3004" s="267"/>
      <c r="S3004" s="268"/>
      <c r="T3004" s="267"/>
      <c r="U3004" s="220"/>
      <c r="V3004" s="220"/>
      <c r="W3004" s="268"/>
      <c r="X3004" s="267"/>
      <c r="Y3004" s="220"/>
      <c r="Z3004" s="220"/>
      <c r="AA3004" s="268"/>
      <c r="AB3004" s="267"/>
      <c r="AC3004" s="220"/>
      <c r="AD3004" s="220"/>
    </row>
    <row r="3005" spans="1:88" ht="15" customHeight="1">
      <c r="A3005" s="71"/>
      <c r="B3005" s="40"/>
      <c r="C3005" s="80" t="s">
        <v>134</v>
      </c>
      <c r="D3005" s="320"/>
      <c r="E3005" s="266"/>
      <c r="F3005" s="266"/>
      <c r="G3005" s="266"/>
      <c r="H3005" s="266"/>
      <c r="I3005" s="266"/>
      <c r="J3005" s="266"/>
      <c r="K3005" s="266"/>
      <c r="L3005" s="267"/>
      <c r="M3005" s="268"/>
      <c r="N3005" s="267"/>
      <c r="O3005" s="268"/>
      <c r="P3005" s="267"/>
      <c r="Q3005" s="268"/>
      <c r="R3005" s="267"/>
      <c r="S3005" s="268"/>
      <c r="T3005" s="267"/>
      <c r="U3005" s="220"/>
      <c r="V3005" s="220"/>
      <c r="W3005" s="268"/>
      <c r="X3005" s="267"/>
      <c r="Y3005" s="220"/>
      <c r="Z3005" s="220"/>
      <c r="AA3005" s="268"/>
      <c r="AB3005" s="267"/>
      <c r="AC3005" s="220"/>
      <c r="AD3005" s="220"/>
    </row>
    <row r="3006" spans="1:88" ht="15" customHeight="1">
      <c r="A3006" s="71"/>
      <c r="B3006" s="40"/>
      <c r="C3006" s="80" t="s">
        <v>135</v>
      </c>
      <c r="D3006" s="320"/>
      <c r="E3006" s="266"/>
      <c r="F3006" s="266"/>
      <c r="G3006" s="266"/>
      <c r="H3006" s="266"/>
      <c r="I3006" s="266"/>
      <c r="J3006" s="266"/>
      <c r="K3006" s="266"/>
      <c r="L3006" s="267"/>
      <c r="M3006" s="268"/>
      <c r="N3006" s="267"/>
      <c r="O3006" s="268"/>
      <c r="P3006" s="267"/>
      <c r="Q3006" s="268"/>
      <c r="R3006" s="267"/>
      <c r="S3006" s="268"/>
      <c r="T3006" s="267"/>
      <c r="U3006" s="220"/>
      <c r="V3006" s="220"/>
      <c r="W3006" s="268"/>
      <c r="X3006" s="267"/>
      <c r="Y3006" s="220"/>
      <c r="Z3006" s="220"/>
      <c r="AA3006" s="268"/>
      <c r="AB3006" s="267"/>
      <c r="AC3006" s="220"/>
      <c r="AD3006" s="220"/>
    </row>
    <row r="3007" spans="1:88" ht="15" customHeight="1">
      <c r="A3007" s="71"/>
      <c r="B3007" s="40"/>
      <c r="C3007" s="80" t="s">
        <v>136</v>
      </c>
      <c r="D3007" s="320"/>
      <c r="E3007" s="266"/>
      <c r="F3007" s="266"/>
      <c r="G3007" s="266"/>
      <c r="H3007" s="266"/>
      <c r="I3007" s="266"/>
      <c r="J3007" s="266"/>
      <c r="K3007" s="266"/>
      <c r="L3007" s="267"/>
      <c r="M3007" s="268"/>
      <c r="N3007" s="267"/>
      <c r="O3007" s="268"/>
      <c r="P3007" s="267"/>
      <c r="Q3007" s="268"/>
      <c r="R3007" s="267"/>
      <c r="S3007" s="268"/>
      <c r="T3007" s="267"/>
      <c r="U3007" s="220"/>
      <c r="V3007" s="220"/>
      <c r="W3007" s="268"/>
      <c r="X3007" s="267"/>
      <c r="Y3007" s="220"/>
      <c r="Z3007" s="220"/>
      <c r="AA3007" s="268"/>
      <c r="AB3007" s="267"/>
      <c r="AC3007" s="220"/>
      <c r="AD3007" s="220"/>
    </row>
    <row r="3008" spans="1:88" ht="15" customHeight="1">
      <c r="A3008" s="71"/>
      <c r="B3008" s="40"/>
      <c r="C3008" s="80" t="s">
        <v>137</v>
      </c>
      <c r="D3008" s="320"/>
      <c r="E3008" s="266"/>
      <c r="F3008" s="266"/>
      <c r="G3008" s="266"/>
      <c r="H3008" s="266"/>
      <c r="I3008" s="266"/>
      <c r="J3008" s="266"/>
      <c r="K3008" s="266"/>
      <c r="L3008" s="267"/>
      <c r="M3008" s="268"/>
      <c r="N3008" s="267"/>
      <c r="O3008" s="268"/>
      <c r="P3008" s="267"/>
      <c r="Q3008" s="268"/>
      <c r="R3008" s="267"/>
      <c r="S3008" s="268"/>
      <c r="T3008" s="267"/>
      <c r="U3008" s="220"/>
      <c r="V3008" s="220"/>
      <c r="W3008" s="268"/>
      <c r="X3008" s="267"/>
      <c r="Y3008" s="220"/>
      <c r="Z3008" s="220"/>
      <c r="AA3008" s="268"/>
      <c r="AB3008" s="267"/>
      <c r="AC3008" s="220"/>
      <c r="AD3008" s="220"/>
    </row>
    <row r="3009" spans="1:30" ht="15" customHeight="1">
      <c r="A3009" s="71"/>
      <c r="B3009" s="40"/>
      <c r="C3009" s="80" t="s">
        <v>138</v>
      </c>
      <c r="D3009" s="320"/>
      <c r="E3009" s="266"/>
      <c r="F3009" s="266"/>
      <c r="G3009" s="266"/>
      <c r="H3009" s="266"/>
      <c r="I3009" s="266"/>
      <c r="J3009" s="266"/>
      <c r="K3009" s="266"/>
      <c r="L3009" s="267"/>
      <c r="M3009" s="268"/>
      <c r="N3009" s="267"/>
      <c r="O3009" s="268"/>
      <c r="P3009" s="267"/>
      <c r="Q3009" s="268"/>
      <c r="R3009" s="267"/>
      <c r="S3009" s="268"/>
      <c r="T3009" s="267"/>
      <c r="U3009" s="220"/>
      <c r="V3009" s="220"/>
      <c r="W3009" s="268"/>
      <c r="X3009" s="267"/>
      <c r="Y3009" s="220"/>
      <c r="Z3009" s="220"/>
      <c r="AA3009" s="268"/>
      <c r="AB3009" s="267"/>
      <c r="AC3009" s="220"/>
      <c r="AD3009" s="220"/>
    </row>
    <row r="3010" spans="1:30" ht="15" customHeight="1">
      <c r="A3010" s="71"/>
      <c r="B3010" s="40"/>
      <c r="C3010" s="80" t="s">
        <v>139</v>
      </c>
      <c r="D3010" s="320"/>
      <c r="E3010" s="266"/>
      <c r="F3010" s="266"/>
      <c r="G3010" s="266"/>
      <c r="H3010" s="266"/>
      <c r="I3010" s="266"/>
      <c r="J3010" s="266"/>
      <c r="K3010" s="266"/>
      <c r="L3010" s="267"/>
      <c r="M3010" s="268"/>
      <c r="N3010" s="267"/>
      <c r="O3010" s="268"/>
      <c r="P3010" s="267"/>
      <c r="Q3010" s="268"/>
      <c r="R3010" s="267"/>
      <c r="S3010" s="268"/>
      <c r="T3010" s="267"/>
      <c r="U3010" s="220"/>
      <c r="V3010" s="220"/>
      <c r="W3010" s="268"/>
      <c r="X3010" s="267"/>
      <c r="Y3010" s="220"/>
      <c r="Z3010" s="220"/>
      <c r="AA3010" s="268"/>
      <c r="AB3010" s="267"/>
      <c r="AC3010" s="220"/>
      <c r="AD3010" s="220"/>
    </row>
    <row r="3011" spans="1:30" ht="15" customHeight="1">
      <c r="A3011" s="71"/>
      <c r="B3011" s="40"/>
      <c r="C3011" s="80" t="s">
        <v>140</v>
      </c>
      <c r="D3011" s="320"/>
      <c r="E3011" s="266"/>
      <c r="F3011" s="266"/>
      <c r="G3011" s="266"/>
      <c r="H3011" s="266"/>
      <c r="I3011" s="266"/>
      <c r="J3011" s="266"/>
      <c r="K3011" s="266"/>
      <c r="L3011" s="267"/>
      <c r="M3011" s="268"/>
      <c r="N3011" s="267"/>
      <c r="O3011" s="268"/>
      <c r="P3011" s="267"/>
      <c r="Q3011" s="268"/>
      <c r="R3011" s="267"/>
      <c r="S3011" s="268"/>
      <c r="T3011" s="267"/>
      <c r="U3011" s="220"/>
      <c r="V3011" s="220"/>
      <c r="W3011" s="268"/>
      <c r="X3011" s="267"/>
      <c r="Y3011" s="220"/>
      <c r="Z3011" s="220"/>
      <c r="AA3011" s="268"/>
      <c r="AB3011" s="267"/>
      <c r="AC3011" s="220"/>
      <c r="AD3011" s="220"/>
    </row>
    <row r="3012" spans="1:30" ht="15" customHeight="1">
      <c r="A3012" s="71"/>
      <c r="B3012" s="40"/>
      <c r="C3012" s="80" t="s">
        <v>141</v>
      </c>
      <c r="D3012" s="320"/>
      <c r="E3012" s="266"/>
      <c r="F3012" s="266"/>
      <c r="G3012" s="266"/>
      <c r="H3012" s="266"/>
      <c r="I3012" s="266"/>
      <c r="J3012" s="266"/>
      <c r="K3012" s="266"/>
      <c r="L3012" s="267"/>
      <c r="M3012" s="268"/>
      <c r="N3012" s="267"/>
      <c r="O3012" s="268"/>
      <c r="P3012" s="267"/>
      <c r="Q3012" s="268"/>
      <c r="R3012" s="267"/>
      <c r="S3012" s="268"/>
      <c r="T3012" s="267"/>
      <c r="U3012" s="220"/>
      <c r="V3012" s="220"/>
      <c r="W3012" s="268"/>
      <c r="X3012" s="267"/>
      <c r="Y3012" s="220"/>
      <c r="Z3012" s="220"/>
      <c r="AA3012" s="268"/>
      <c r="AB3012" s="267"/>
      <c r="AC3012" s="220"/>
      <c r="AD3012" s="220"/>
    </row>
    <row r="3013" spans="1:30" ht="15" customHeight="1">
      <c r="A3013" s="71"/>
      <c r="B3013" s="40"/>
      <c r="C3013" s="80" t="s">
        <v>142</v>
      </c>
      <c r="D3013" s="320"/>
      <c r="E3013" s="266"/>
      <c r="F3013" s="266"/>
      <c r="G3013" s="266"/>
      <c r="H3013" s="266"/>
      <c r="I3013" s="266"/>
      <c r="J3013" s="266"/>
      <c r="K3013" s="266"/>
      <c r="L3013" s="267"/>
      <c r="M3013" s="268"/>
      <c r="N3013" s="267"/>
      <c r="O3013" s="268"/>
      <c r="P3013" s="267"/>
      <c r="Q3013" s="268"/>
      <c r="R3013" s="267"/>
      <c r="S3013" s="268"/>
      <c r="T3013" s="267"/>
      <c r="U3013" s="220"/>
      <c r="V3013" s="220"/>
      <c r="W3013" s="268"/>
      <c r="X3013" s="267"/>
      <c r="Y3013" s="220"/>
      <c r="Z3013" s="220"/>
      <c r="AA3013" s="268"/>
      <c r="AB3013" s="267"/>
      <c r="AC3013" s="220"/>
      <c r="AD3013" s="220"/>
    </row>
    <row r="3014" spans="1:30" ht="15" customHeight="1">
      <c r="A3014" s="71"/>
      <c r="B3014" s="40"/>
      <c r="C3014" s="80" t="s">
        <v>143</v>
      </c>
      <c r="D3014" s="320"/>
      <c r="E3014" s="266"/>
      <c r="F3014" s="266"/>
      <c r="G3014" s="266"/>
      <c r="H3014" s="266"/>
      <c r="I3014" s="266"/>
      <c r="J3014" s="266"/>
      <c r="K3014" s="266"/>
      <c r="L3014" s="267"/>
      <c r="M3014" s="268"/>
      <c r="N3014" s="267"/>
      <c r="O3014" s="268"/>
      <c r="P3014" s="267"/>
      <c r="Q3014" s="268"/>
      <c r="R3014" s="267"/>
      <c r="S3014" s="268"/>
      <c r="T3014" s="267"/>
      <c r="U3014" s="220"/>
      <c r="V3014" s="220"/>
      <c r="W3014" s="268"/>
      <c r="X3014" s="267"/>
      <c r="Y3014" s="220"/>
      <c r="Z3014" s="220"/>
      <c r="AA3014" s="268"/>
      <c r="AB3014" s="267"/>
      <c r="AC3014" s="220"/>
      <c r="AD3014" s="220"/>
    </row>
    <row r="3015" spans="1:30" ht="15" customHeight="1">
      <c r="A3015" s="71"/>
      <c r="B3015" s="40"/>
      <c r="C3015" s="80" t="s">
        <v>144</v>
      </c>
      <c r="D3015" s="320"/>
      <c r="E3015" s="266"/>
      <c r="F3015" s="266"/>
      <c r="G3015" s="266"/>
      <c r="H3015" s="266"/>
      <c r="I3015" s="266"/>
      <c r="J3015" s="266"/>
      <c r="K3015" s="266"/>
      <c r="L3015" s="267"/>
      <c r="M3015" s="268"/>
      <c r="N3015" s="267"/>
      <c r="O3015" s="268"/>
      <c r="P3015" s="267"/>
      <c r="Q3015" s="268"/>
      <c r="R3015" s="267"/>
      <c r="S3015" s="268"/>
      <c r="T3015" s="267"/>
      <c r="U3015" s="220"/>
      <c r="V3015" s="220"/>
      <c r="W3015" s="268"/>
      <c r="X3015" s="267"/>
      <c r="Y3015" s="220"/>
      <c r="Z3015" s="220"/>
      <c r="AA3015" s="268"/>
      <c r="AB3015" s="267"/>
      <c r="AC3015" s="220"/>
      <c r="AD3015" s="220"/>
    </row>
    <row r="3016" spans="1:30" ht="15" customHeight="1">
      <c r="A3016" s="71"/>
      <c r="B3016" s="40"/>
      <c r="C3016" s="80" t="s">
        <v>145</v>
      </c>
      <c r="D3016" s="320"/>
      <c r="E3016" s="266"/>
      <c r="F3016" s="266"/>
      <c r="G3016" s="266"/>
      <c r="H3016" s="266"/>
      <c r="I3016" s="266"/>
      <c r="J3016" s="266"/>
      <c r="K3016" s="266"/>
      <c r="L3016" s="267"/>
      <c r="M3016" s="268"/>
      <c r="N3016" s="267"/>
      <c r="O3016" s="268"/>
      <c r="P3016" s="267"/>
      <c r="Q3016" s="268"/>
      <c r="R3016" s="267"/>
      <c r="S3016" s="268"/>
      <c r="T3016" s="267"/>
      <c r="U3016" s="220"/>
      <c r="V3016" s="220"/>
      <c r="W3016" s="268"/>
      <c r="X3016" s="267"/>
      <c r="Y3016" s="220"/>
      <c r="Z3016" s="220"/>
      <c r="AA3016" s="268"/>
      <c r="AB3016" s="267"/>
      <c r="AC3016" s="220"/>
      <c r="AD3016" s="220"/>
    </row>
    <row r="3017" spans="1:30" ht="15" customHeight="1">
      <c r="A3017" s="71"/>
      <c r="B3017" s="40"/>
      <c r="C3017" s="80" t="s">
        <v>146</v>
      </c>
      <c r="D3017" s="320"/>
      <c r="E3017" s="266"/>
      <c r="F3017" s="266"/>
      <c r="G3017" s="266"/>
      <c r="H3017" s="266"/>
      <c r="I3017" s="266"/>
      <c r="J3017" s="266"/>
      <c r="K3017" s="266"/>
      <c r="L3017" s="267"/>
      <c r="M3017" s="268"/>
      <c r="N3017" s="267"/>
      <c r="O3017" s="268"/>
      <c r="P3017" s="267"/>
      <c r="Q3017" s="268"/>
      <c r="R3017" s="267"/>
      <c r="S3017" s="268"/>
      <c r="T3017" s="267"/>
      <c r="U3017" s="220"/>
      <c r="V3017" s="220"/>
      <c r="W3017" s="268"/>
      <c r="X3017" s="267"/>
      <c r="Y3017" s="220"/>
      <c r="Z3017" s="220"/>
      <c r="AA3017" s="268"/>
      <c r="AB3017" s="267"/>
      <c r="AC3017" s="220"/>
      <c r="AD3017" s="220"/>
    </row>
    <row r="3018" spans="1:30" ht="15" customHeight="1">
      <c r="A3018" s="71"/>
      <c r="B3018" s="40"/>
      <c r="C3018" s="80" t="s">
        <v>147</v>
      </c>
      <c r="D3018" s="320"/>
      <c r="E3018" s="266"/>
      <c r="F3018" s="266"/>
      <c r="G3018" s="266"/>
      <c r="H3018" s="266"/>
      <c r="I3018" s="266"/>
      <c r="J3018" s="266"/>
      <c r="K3018" s="266"/>
      <c r="L3018" s="267"/>
      <c r="M3018" s="268"/>
      <c r="N3018" s="267"/>
      <c r="O3018" s="268"/>
      <c r="P3018" s="267"/>
      <c r="Q3018" s="268"/>
      <c r="R3018" s="267"/>
      <c r="S3018" s="268"/>
      <c r="T3018" s="267"/>
      <c r="U3018" s="220"/>
      <c r="V3018" s="220"/>
      <c r="W3018" s="268"/>
      <c r="X3018" s="267"/>
      <c r="Y3018" s="220"/>
      <c r="Z3018" s="220"/>
      <c r="AA3018" s="268"/>
      <c r="AB3018" s="267"/>
      <c r="AC3018" s="220"/>
      <c r="AD3018" s="220"/>
    </row>
    <row r="3019" spans="1:30" ht="15" customHeight="1">
      <c r="A3019" s="71"/>
      <c r="B3019" s="40"/>
      <c r="C3019" s="80" t="s">
        <v>148</v>
      </c>
      <c r="D3019" s="320"/>
      <c r="E3019" s="266"/>
      <c r="F3019" s="266"/>
      <c r="G3019" s="266"/>
      <c r="H3019" s="266"/>
      <c r="I3019" s="266"/>
      <c r="J3019" s="266"/>
      <c r="K3019" s="266"/>
      <c r="L3019" s="267"/>
      <c r="M3019" s="268"/>
      <c r="N3019" s="267"/>
      <c r="O3019" s="268"/>
      <c r="P3019" s="267"/>
      <c r="Q3019" s="268"/>
      <c r="R3019" s="267"/>
      <c r="S3019" s="268"/>
      <c r="T3019" s="267"/>
      <c r="U3019" s="220"/>
      <c r="V3019" s="220"/>
      <c r="W3019" s="268"/>
      <c r="X3019" s="267"/>
      <c r="Y3019" s="220"/>
      <c r="Z3019" s="220"/>
      <c r="AA3019" s="268"/>
      <c r="AB3019" s="267"/>
      <c r="AC3019" s="220"/>
      <c r="AD3019" s="220"/>
    </row>
    <row r="3020" spans="1:30" ht="15" customHeight="1">
      <c r="A3020" s="71"/>
      <c r="B3020" s="40"/>
      <c r="C3020" s="80" t="s">
        <v>149</v>
      </c>
      <c r="D3020" s="320"/>
      <c r="E3020" s="266"/>
      <c r="F3020" s="266"/>
      <c r="G3020" s="266"/>
      <c r="H3020" s="266"/>
      <c r="I3020" s="266"/>
      <c r="J3020" s="266"/>
      <c r="K3020" s="266"/>
      <c r="L3020" s="267"/>
      <c r="M3020" s="268"/>
      <c r="N3020" s="267"/>
      <c r="O3020" s="268"/>
      <c r="P3020" s="267"/>
      <c r="Q3020" s="268"/>
      <c r="R3020" s="267"/>
      <c r="S3020" s="268"/>
      <c r="T3020" s="267"/>
      <c r="U3020" s="220"/>
      <c r="V3020" s="220"/>
      <c r="W3020" s="268"/>
      <c r="X3020" s="267"/>
      <c r="Y3020" s="220"/>
      <c r="Z3020" s="220"/>
      <c r="AA3020" s="268"/>
      <c r="AB3020" s="267"/>
      <c r="AC3020" s="220"/>
      <c r="AD3020" s="220"/>
    </row>
    <row r="3021" spans="1:30" ht="15" customHeight="1">
      <c r="A3021" s="71"/>
      <c r="B3021" s="40"/>
      <c r="C3021" s="80" t="s">
        <v>150</v>
      </c>
      <c r="D3021" s="320"/>
      <c r="E3021" s="266"/>
      <c r="F3021" s="266"/>
      <c r="G3021" s="266"/>
      <c r="H3021" s="266"/>
      <c r="I3021" s="266"/>
      <c r="J3021" s="266"/>
      <c r="K3021" s="266"/>
      <c r="L3021" s="267"/>
      <c r="M3021" s="268"/>
      <c r="N3021" s="267"/>
      <c r="O3021" s="268"/>
      <c r="P3021" s="267"/>
      <c r="Q3021" s="268"/>
      <c r="R3021" s="267"/>
      <c r="S3021" s="268"/>
      <c r="T3021" s="267"/>
      <c r="U3021" s="220"/>
      <c r="V3021" s="220"/>
      <c r="W3021" s="268"/>
      <c r="X3021" s="267"/>
      <c r="Y3021" s="220"/>
      <c r="Z3021" s="220"/>
      <c r="AA3021" s="268"/>
      <c r="AB3021" s="267"/>
      <c r="AC3021" s="220"/>
      <c r="AD3021" s="220"/>
    </row>
    <row r="3022" spans="1:30" ht="15" customHeight="1">
      <c r="A3022" s="71"/>
      <c r="B3022" s="40"/>
      <c r="C3022" s="80" t="s">
        <v>151</v>
      </c>
      <c r="D3022" s="320"/>
      <c r="E3022" s="266"/>
      <c r="F3022" s="266"/>
      <c r="G3022" s="266"/>
      <c r="H3022" s="266"/>
      <c r="I3022" s="266"/>
      <c r="J3022" s="266"/>
      <c r="K3022" s="266"/>
      <c r="L3022" s="267"/>
      <c r="M3022" s="268"/>
      <c r="N3022" s="267"/>
      <c r="O3022" s="268"/>
      <c r="P3022" s="267"/>
      <c r="Q3022" s="268"/>
      <c r="R3022" s="267"/>
      <c r="S3022" s="268"/>
      <c r="T3022" s="267"/>
      <c r="U3022" s="220"/>
      <c r="V3022" s="220"/>
      <c r="W3022" s="268"/>
      <c r="X3022" s="267"/>
      <c r="Y3022" s="220"/>
      <c r="Z3022" s="220"/>
      <c r="AA3022" s="268"/>
      <c r="AB3022" s="267"/>
      <c r="AC3022" s="220"/>
      <c r="AD3022" s="220"/>
    </row>
    <row r="3023" spans="1:30" ht="15" customHeight="1">
      <c r="A3023" s="71"/>
      <c r="B3023" s="40"/>
      <c r="C3023" s="80" t="s">
        <v>152</v>
      </c>
      <c r="D3023" s="320"/>
      <c r="E3023" s="266"/>
      <c r="F3023" s="266"/>
      <c r="G3023" s="266"/>
      <c r="H3023" s="266"/>
      <c r="I3023" s="266"/>
      <c r="J3023" s="266"/>
      <c r="K3023" s="266"/>
      <c r="L3023" s="267"/>
      <c r="M3023" s="268"/>
      <c r="N3023" s="267"/>
      <c r="O3023" s="268"/>
      <c r="P3023" s="267"/>
      <c r="Q3023" s="268"/>
      <c r="R3023" s="267"/>
      <c r="S3023" s="268"/>
      <c r="T3023" s="267"/>
      <c r="U3023" s="220"/>
      <c r="V3023" s="220"/>
      <c r="W3023" s="268"/>
      <c r="X3023" s="267"/>
      <c r="Y3023" s="220"/>
      <c r="Z3023" s="220"/>
      <c r="AA3023" s="268"/>
      <c r="AB3023" s="267"/>
      <c r="AC3023" s="220"/>
      <c r="AD3023" s="220"/>
    </row>
    <row r="3024" spans="1:30" ht="15" customHeight="1">
      <c r="A3024" s="71"/>
      <c r="B3024" s="40"/>
      <c r="C3024" s="80" t="s">
        <v>153</v>
      </c>
      <c r="D3024" s="320"/>
      <c r="E3024" s="266"/>
      <c r="F3024" s="266"/>
      <c r="G3024" s="266"/>
      <c r="H3024" s="266"/>
      <c r="I3024" s="266"/>
      <c r="J3024" s="266"/>
      <c r="K3024" s="266"/>
      <c r="L3024" s="267"/>
      <c r="M3024" s="268"/>
      <c r="N3024" s="267"/>
      <c r="O3024" s="268"/>
      <c r="P3024" s="267"/>
      <c r="Q3024" s="268"/>
      <c r="R3024" s="267"/>
      <c r="S3024" s="268"/>
      <c r="T3024" s="267"/>
      <c r="U3024" s="220"/>
      <c r="V3024" s="220"/>
      <c r="W3024" s="268"/>
      <c r="X3024" s="267"/>
      <c r="Y3024" s="220"/>
      <c r="Z3024" s="220"/>
      <c r="AA3024" s="268"/>
      <c r="AB3024" s="267"/>
      <c r="AC3024" s="220"/>
      <c r="AD3024" s="220"/>
    </row>
    <row r="3025" spans="1:37" ht="15" customHeight="1">
      <c r="A3025" s="71"/>
      <c r="B3025" s="40"/>
      <c r="C3025" s="80" t="s">
        <v>154</v>
      </c>
      <c r="D3025" s="320"/>
      <c r="E3025" s="266"/>
      <c r="F3025" s="266"/>
      <c r="G3025" s="266"/>
      <c r="H3025" s="266"/>
      <c r="I3025" s="266"/>
      <c r="J3025" s="266"/>
      <c r="K3025" s="266"/>
      <c r="L3025" s="267"/>
      <c r="M3025" s="268"/>
      <c r="N3025" s="267"/>
      <c r="O3025" s="268"/>
      <c r="P3025" s="267"/>
      <c r="Q3025" s="268"/>
      <c r="R3025" s="267"/>
      <c r="S3025" s="268"/>
      <c r="T3025" s="267"/>
      <c r="U3025" s="220"/>
      <c r="V3025" s="220"/>
      <c r="W3025" s="268"/>
      <c r="X3025" s="267"/>
      <c r="Y3025" s="220"/>
      <c r="Z3025" s="220"/>
      <c r="AA3025" s="268"/>
      <c r="AB3025" s="267"/>
      <c r="AC3025" s="220"/>
      <c r="AD3025" s="220"/>
    </row>
    <row r="3026" spans="1:37" ht="15" customHeight="1">
      <c r="A3026" s="71"/>
      <c r="B3026" s="40"/>
      <c r="C3026" s="80" t="s">
        <v>155</v>
      </c>
      <c r="D3026" s="320"/>
      <c r="E3026" s="266"/>
      <c r="F3026" s="266"/>
      <c r="G3026" s="266"/>
      <c r="H3026" s="266"/>
      <c r="I3026" s="266"/>
      <c r="J3026" s="266"/>
      <c r="K3026" s="266"/>
      <c r="L3026" s="267"/>
      <c r="M3026" s="268"/>
      <c r="N3026" s="267"/>
      <c r="O3026" s="268"/>
      <c r="P3026" s="267"/>
      <c r="Q3026" s="268"/>
      <c r="R3026" s="267"/>
      <c r="S3026" s="268"/>
      <c r="T3026" s="267"/>
      <c r="U3026" s="220"/>
      <c r="V3026" s="220"/>
      <c r="W3026" s="268"/>
      <c r="X3026" s="267"/>
      <c r="Y3026" s="220"/>
      <c r="Z3026" s="220"/>
      <c r="AA3026" s="268"/>
      <c r="AB3026" s="267"/>
      <c r="AC3026" s="220"/>
      <c r="AD3026" s="220"/>
    </row>
    <row r="3027" spans="1:37" ht="15" customHeight="1">
      <c r="A3027" s="71"/>
      <c r="B3027" s="40"/>
      <c r="C3027" s="15"/>
      <c r="D3027" s="15"/>
      <c r="E3027" s="15"/>
      <c r="F3027" s="15"/>
      <c r="G3027" s="15"/>
      <c r="H3027" s="15"/>
      <c r="I3027" s="15"/>
      <c r="J3027" s="15"/>
      <c r="K3027" s="15"/>
      <c r="L3027" s="81" t="s">
        <v>211</v>
      </c>
      <c r="M3027" s="268">
        <f>IF(AND(SUM(M3002:M3026)=0,COUNTIF(M3002:M3026,"NS")&gt;0),"NS",IF(AND(SUM(M3002:M3026)=0, COUNTIF(M3002:M3026,"NA")&gt;0),"NA",SUM(M3002:M3026)))</f>
        <v>0</v>
      </c>
      <c r="N3027" s="267"/>
      <c r="O3027" s="268">
        <f>IF(AND(SUM(O3002:O3026)=0,COUNTIF(O3002:O3026,"NS")&gt;0),"NS",IF(AND(SUM(O3002:O3026)=0, COUNTIF(O3002:O3026,"NA")&gt;0),"NA",SUM(O3002:O3026)))</f>
        <v>0</v>
      </c>
      <c r="P3027" s="267"/>
      <c r="Q3027" s="268">
        <f>IF(AND(SUM(Q3002:Q3026)=0,COUNTIF(Q3002:Q3026,"NS")&gt;0),"NS",IF(AND(SUM(Q3002:Q3026)=0, COUNTIF(Q3002:Q3026,"NA")&gt;0),"NA",SUM(Q3002:Q3026)))</f>
        <v>0</v>
      </c>
      <c r="R3027" s="267"/>
      <c r="S3027" s="268">
        <f>IF(AND(SUM(S3002:S3026)=0,COUNTIF(S3002:S3026,"NS")&gt;0),"NS",IF(AND(SUM(S3002:S3026)=0, COUNTIF(S3002:S3026,"NA")&gt;0),"NA",SUM(S3002:S3026)))</f>
        <v>0</v>
      </c>
      <c r="T3027" s="267"/>
      <c r="U3027" s="220">
        <f>IF(AND(SUM(U3002:U3026)=0,COUNTIF(U3002:U3026,"NS")&gt;0),"NS",IF(AND(SUM(U3002:U3026)=0, COUNTIF(U3002:U3026,"NA")&gt;0),"NA",SUM(U3002:U3026)))</f>
        <v>0</v>
      </c>
      <c r="V3027" s="220">
        <f>IF(AND(SUM(V3002:V3026)=0,COUNTIF(V3002:V3026,"NS")&gt;0),"NS",IF(AND(SUM(V3002:V3026)=0, COUNTIF(V3002:V3026,"NA")&gt;0),"NA",SUM(V3002:V3026)))</f>
        <v>0</v>
      </c>
      <c r="W3027" s="268">
        <f>IF(AND(SUM(W3002:W3026)=0,COUNTIF(W3002:W3026,"NS")&gt;0),"NS",IF(AND(SUM(W3002:W3026)=0, COUNTIF(W3002:W3026,"NA")&gt;0),"NA",SUM(W3002:W3026)))</f>
        <v>0</v>
      </c>
      <c r="X3027" s="267"/>
      <c r="Y3027" s="220">
        <f>IF(AND(SUM(Y3002:Y3026)=0,COUNTIF(Y3002:Y3026,"NS")&gt;0),"NS",IF(AND(SUM(Y3002:Y3026)=0, COUNTIF(Y3002:Y3026,"NA")&gt;0),"NA",SUM(Y3002:Y3026)))</f>
        <v>0</v>
      </c>
      <c r="Z3027" s="220">
        <f>IF(AND(SUM(Z3002:Z3026)=0,COUNTIF(Z3002:Z3026,"NS")&gt;0),"NS",IF(AND(SUM(Z3002:Z3026)=0, COUNTIF(Z3002:Z3026,"NA")&gt;0),"NA",SUM(Z3002:Z3026)))</f>
        <v>0</v>
      </c>
      <c r="AA3027" s="268">
        <f>IF(AND(SUM(AA3002:AA3026)=0,COUNTIF(AA3002:AA3026,"NS")&gt;0),"NS",IF(AND(SUM(AA3002:AA3026)=0, COUNTIF(AA3002:AA3026,"NA")&gt;0),"NA",SUM(AA3002:AA3026)))</f>
        <v>0</v>
      </c>
      <c r="AB3027" s="267"/>
      <c r="AC3027" s="220">
        <f>IF(AND(SUM(AC3002:AC3026)=0,COUNTIF(AC3002:AC3026,"NS")&gt;0),"NS",IF(AND(SUM(AC3002:AC3026)=0, COUNTIF(AC3002:AC3026,"NA")&gt;0),"NA",SUM(AC3002:AC3026)))</f>
        <v>0</v>
      </c>
      <c r="AD3027" s="220">
        <f>IF(AND(SUM(AD3002:AD3026)=0,COUNTIF(AD3002:AD3026,"NS")&gt;0),"NS",IF(AND(SUM(AD3002:AD3026)=0, COUNTIF(AD3002:AD3026,"NA")&gt;0),"NA",SUM(AD3002:AD3026)))</f>
        <v>0</v>
      </c>
    </row>
    <row r="3028" spans="1:37" ht="15" customHeight="1">
      <c r="A3028" s="71"/>
      <c r="B3028" s="40"/>
      <c r="C3028" s="40"/>
      <c r="D3028" s="40"/>
      <c r="E3028" s="40"/>
      <c r="F3028" s="40"/>
      <c r="G3028" s="40"/>
      <c r="H3028" s="40"/>
      <c r="I3028" s="40"/>
      <c r="J3028" s="40"/>
      <c r="K3028" s="40"/>
      <c r="L3028" s="40"/>
      <c r="M3028" s="40"/>
      <c r="N3028" s="40"/>
      <c r="O3028" s="40"/>
      <c r="P3028" s="40"/>
      <c r="Q3028" s="40"/>
      <c r="R3028" s="40"/>
      <c r="S3028" s="40"/>
      <c r="T3028" s="40"/>
      <c r="U3028" s="40"/>
      <c r="V3028" s="40"/>
      <c r="W3028" s="40"/>
      <c r="X3028" s="40"/>
      <c r="Y3028" s="40"/>
      <c r="Z3028" s="40"/>
      <c r="AA3028" s="40"/>
      <c r="AB3028" s="40"/>
      <c r="AC3028" s="40"/>
      <c r="AD3028" s="40"/>
      <c r="AF3028">
        <f>IF(SUM(AF3002:AF3027,AP3002:AP3027,AZ3002:AZ3027,BJ3002:BJ3027,BT3002:BT3027,CD3002:CD3027)&gt;0,1,0)</f>
        <v>0</v>
      </c>
      <c r="AG3028">
        <f>IF(SUM(AG3002:AG3027,AQ3002:AQ3027,BA3002:BA3027,BK3002:BK3027,BU3002:BU3027,CE3002:CE3027)&gt;0,2,0)</f>
        <v>0</v>
      </c>
      <c r="AH3028">
        <f>IF(SUM(AH3002:AH3027,AR3002:AR3027,BB3002:BB3027,BL3002:BL3027,BV3002:BV3027,CF3002:CF3027)&gt;0,4,0)</f>
        <v>0</v>
      </c>
      <c r="AI3028">
        <f>IF(SUM(AI3002:AI3027,AS3002:AS3027,BC3002:BC3027,BM3002:BM3027,BW3002:BW3027,CG3002:CG3027)&gt;0,4,0)</f>
        <v>0</v>
      </c>
      <c r="AJ3028">
        <f>IF(SUM(AJ3002:AJ3027,AT3002:AT3027,BD3002:BD3027,BN3002:BN3027,BX3002:BX3027,CH3002:CH3027)&gt;0,5,0)</f>
        <v>0</v>
      </c>
      <c r="AK3028">
        <f>IF(SUM(AK3002:AK3027,AU3002:AU3027,BE3002:BE3027,BO3002:BO3027,BY3002:BY3027,CI3002:CI3027)&gt;0,6,0)</f>
        <v>0</v>
      </c>
    </row>
    <row r="3029" spans="1:37" ht="24" customHeight="1">
      <c r="A3029" s="71"/>
      <c r="B3029" s="40"/>
      <c r="C3029" s="321" t="s">
        <v>187</v>
      </c>
      <c r="D3029" s="256"/>
      <c r="E3029" s="256"/>
      <c r="F3029" s="256"/>
      <c r="G3029" s="256"/>
      <c r="H3029" s="256"/>
      <c r="I3029" s="256"/>
      <c r="J3029" s="256"/>
      <c r="K3029" s="256"/>
      <c r="L3029" s="256"/>
      <c r="M3029" s="256"/>
      <c r="N3029" s="256"/>
      <c r="O3029" s="256"/>
      <c r="P3029" s="256"/>
      <c r="Q3029" s="256"/>
      <c r="R3029" s="256"/>
      <c r="S3029" s="256"/>
      <c r="T3029" s="256"/>
      <c r="U3029" s="256"/>
      <c r="V3029" s="256"/>
      <c r="W3029" s="256"/>
      <c r="X3029" s="256"/>
      <c r="Y3029" s="256"/>
      <c r="Z3029" s="256"/>
      <c r="AA3029" s="256"/>
      <c r="AB3029" s="256"/>
      <c r="AC3029" s="256"/>
      <c r="AD3029" s="256"/>
      <c r="AH3029">
        <f>SUM(AF3028:AH3028)</f>
        <v>0</v>
      </c>
      <c r="AK3029">
        <f>SUM(AI3028:AK3028)</f>
        <v>0</v>
      </c>
    </row>
    <row r="3030" spans="1:37" ht="60" customHeight="1">
      <c r="A3030" s="71"/>
      <c r="B3030" s="40"/>
      <c r="C3030" s="377"/>
      <c r="D3030" s="266"/>
      <c r="E3030" s="266"/>
      <c r="F3030" s="266"/>
      <c r="G3030" s="266"/>
      <c r="H3030" s="266"/>
      <c r="I3030" s="266"/>
      <c r="J3030" s="266"/>
      <c r="K3030" s="266"/>
      <c r="L3030" s="266"/>
      <c r="M3030" s="266"/>
      <c r="N3030" s="266"/>
      <c r="O3030" s="266"/>
      <c r="P3030" s="266"/>
      <c r="Q3030" s="266"/>
      <c r="R3030" s="266"/>
      <c r="S3030" s="266"/>
      <c r="T3030" s="266"/>
      <c r="U3030" s="266"/>
      <c r="V3030" s="266"/>
      <c r="W3030" s="266"/>
      <c r="X3030" s="266"/>
      <c r="Y3030" s="266"/>
      <c r="Z3030" s="266"/>
      <c r="AA3030" s="266"/>
      <c r="AB3030" s="266"/>
      <c r="AC3030" s="266"/>
      <c r="AD3030" s="267"/>
      <c r="AH3030" t="e">
        <f ca="1">CAMBIAR(AH3029,0,"",1,"El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30" t="e">
        <f ca="1">CAMBIAR(AK3029,0,"",4,"Hay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31" spans="1:37" ht="15" customHeight="1">
      <c r="A3031" s="71"/>
      <c r="B3031" s="40"/>
      <c r="C3031" s="246" t="e">
        <f ca="1">AH3030</f>
        <v>#NAME?</v>
      </c>
      <c r="D3031" s="40"/>
      <c r="E3031" s="40"/>
      <c r="F3031" s="40"/>
      <c r="G3031" s="40"/>
      <c r="H3031" s="40"/>
      <c r="I3031" s="40"/>
      <c r="J3031" s="40"/>
      <c r="K3031" s="40"/>
      <c r="L3031" s="40"/>
      <c r="M3031" s="40"/>
      <c r="N3031" s="40"/>
      <c r="O3031" s="40"/>
      <c r="P3031" s="40"/>
      <c r="Q3031" s="40"/>
      <c r="R3031" s="40"/>
      <c r="S3031" s="40"/>
      <c r="T3031" s="40"/>
      <c r="U3031" s="40"/>
      <c r="V3031" s="40"/>
      <c r="W3031" s="40"/>
      <c r="X3031" s="40"/>
      <c r="Y3031" s="40"/>
      <c r="Z3031" s="40"/>
      <c r="AA3031" s="40"/>
      <c r="AB3031" s="40"/>
      <c r="AC3031" s="40"/>
      <c r="AD3031" s="40"/>
    </row>
    <row r="3032" spans="1:37" ht="15" customHeight="1">
      <c r="A3032" s="71"/>
      <c r="B3032" s="40"/>
      <c r="C3032" s="246" t="e">
        <f ca="1">AK3030</f>
        <v>#NAME?</v>
      </c>
      <c r="D3032" s="40"/>
      <c r="E3032" s="40"/>
      <c r="F3032" s="40"/>
      <c r="G3032" s="40"/>
      <c r="H3032" s="40"/>
      <c r="I3032" s="40"/>
      <c r="J3032" s="40"/>
      <c r="K3032" s="40"/>
      <c r="L3032" s="40"/>
      <c r="M3032" s="40"/>
      <c r="N3032" s="40"/>
      <c r="O3032" s="40"/>
      <c r="P3032" s="40"/>
      <c r="Q3032" s="40"/>
      <c r="R3032" s="40"/>
      <c r="S3032" s="40"/>
      <c r="T3032" s="40"/>
      <c r="U3032" s="40"/>
      <c r="V3032" s="40"/>
      <c r="W3032" s="40"/>
      <c r="X3032" s="40"/>
      <c r="Y3032" s="40"/>
      <c r="Z3032" s="40"/>
      <c r="AA3032" s="40"/>
      <c r="AB3032" s="40"/>
      <c r="AC3032" s="40"/>
      <c r="AD3032" s="40"/>
    </row>
    <row r="3033" spans="1:37" ht="15" customHeight="1">
      <c r="A3033" s="71"/>
      <c r="B3033" s="40"/>
      <c r="C3033" s="40"/>
      <c r="D3033" s="40"/>
      <c r="E3033" s="40"/>
      <c r="F3033" s="40"/>
      <c r="G3033" s="40"/>
      <c r="H3033" s="40"/>
      <c r="I3033" s="40"/>
      <c r="J3033" s="40"/>
      <c r="K3033" s="40"/>
      <c r="L3033" s="40"/>
      <c r="M3033" s="40"/>
      <c r="N3033" s="40"/>
      <c r="O3033" s="40"/>
      <c r="P3033" s="40"/>
      <c r="Q3033" s="40"/>
      <c r="R3033" s="40"/>
      <c r="S3033" s="40"/>
      <c r="T3033" s="40"/>
      <c r="U3033" s="40"/>
      <c r="V3033" s="40"/>
      <c r="W3033" s="40"/>
      <c r="X3033" s="40"/>
      <c r="Y3033" s="40"/>
      <c r="Z3033" s="40"/>
      <c r="AA3033" s="40"/>
      <c r="AB3033" s="40"/>
      <c r="AC3033" s="40"/>
      <c r="AD3033" s="40"/>
    </row>
    <row r="3034" spans="1:37" ht="15" customHeight="1">
      <c r="A3034" s="71"/>
      <c r="B3034" s="40"/>
      <c r="C3034" s="40"/>
      <c r="D3034" s="40"/>
      <c r="E3034" s="40"/>
      <c r="F3034" s="40"/>
      <c r="G3034" s="40"/>
      <c r="H3034" s="40"/>
      <c r="I3034" s="40"/>
      <c r="J3034" s="40"/>
      <c r="K3034" s="40"/>
      <c r="L3034" s="40"/>
      <c r="M3034" s="40"/>
      <c r="N3034" s="40"/>
      <c r="O3034" s="40"/>
      <c r="P3034" s="40"/>
      <c r="Q3034" s="40"/>
      <c r="R3034" s="40"/>
      <c r="S3034" s="40"/>
      <c r="T3034" s="40"/>
      <c r="U3034" s="40"/>
      <c r="V3034" s="40"/>
      <c r="W3034" s="40"/>
      <c r="X3034" s="40"/>
      <c r="Y3034" s="40"/>
      <c r="Z3034" s="40"/>
      <c r="AA3034" s="40"/>
      <c r="AB3034" s="40"/>
      <c r="AC3034" s="40"/>
      <c r="AD3034" s="40"/>
    </row>
    <row r="3035" spans="1:37" ht="15" customHeight="1">
      <c r="A3035" s="71"/>
      <c r="B3035" s="40"/>
      <c r="C3035" s="40"/>
      <c r="D3035" s="40"/>
      <c r="E3035" s="40"/>
      <c r="F3035" s="40"/>
      <c r="G3035" s="40"/>
      <c r="H3035" s="40"/>
      <c r="I3035" s="40"/>
      <c r="J3035" s="40"/>
      <c r="K3035" s="40"/>
      <c r="L3035" s="40"/>
      <c r="M3035" s="40"/>
      <c r="N3035" s="40"/>
      <c r="O3035" s="40"/>
      <c r="P3035" s="40"/>
      <c r="Q3035" s="40"/>
      <c r="R3035" s="40"/>
      <c r="S3035" s="40"/>
      <c r="T3035" s="40"/>
      <c r="U3035" s="40"/>
      <c r="V3035" s="40"/>
      <c r="W3035" s="40"/>
      <c r="X3035" s="40"/>
      <c r="Y3035" s="40"/>
      <c r="Z3035" s="40"/>
      <c r="AA3035" s="40"/>
      <c r="AB3035" s="40"/>
      <c r="AC3035" s="40"/>
      <c r="AD3035" s="40"/>
    </row>
    <row r="3036" spans="1:37" ht="15" customHeight="1">
      <c r="A3036" s="71"/>
      <c r="B3036" s="40"/>
      <c r="C3036" s="40"/>
      <c r="D3036" s="40"/>
      <c r="E3036" s="40"/>
      <c r="F3036" s="40"/>
      <c r="G3036" s="40"/>
      <c r="H3036" s="40"/>
      <c r="I3036" s="40"/>
      <c r="J3036" s="40"/>
      <c r="K3036" s="40"/>
      <c r="L3036" s="40"/>
      <c r="M3036" s="40"/>
      <c r="N3036" s="40"/>
      <c r="O3036" s="40"/>
      <c r="P3036" s="40"/>
      <c r="Q3036" s="40"/>
      <c r="R3036" s="40"/>
      <c r="S3036" s="40"/>
      <c r="T3036" s="40"/>
      <c r="U3036" s="40"/>
      <c r="V3036" s="40"/>
      <c r="W3036" s="40"/>
      <c r="X3036" s="40"/>
      <c r="Y3036" s="40"/>
      <c r="Z3036" s="40"/>
      <c r="AA3036" s="40"/>
      <c r="AB3036" s="40"/>
      <c r="AC3036" s="40"/>
      <c r="AD3036" s="40"/>
    </row>
    <row r="3037" spans="1:37" ht="36" customHeight="1">
      <c r="A3037" s="101" t="s">
        <v>1028</v>
      </c>
      <c r="B3037" s="326" t="s">
        <v>1029</v>
      </c>
      <c r="C3037" s="256"/>
      <c r="D3037" s="256"/>
      <c r="E3037" s="256"/>
      <c r="F3037" s="256"/>
      <c r="G3037" s="256"/>
      <c r="H3037" s="256"/>
      <c r="I3037" s="256"/>
      <c r="J3037" s="256"/>
      <c r="K3037" s="256"/>
      <c r="L3037" s="256"/>
      <c r="M3037" s="256"/>
      <c r="N3037" s="256"/>
      <c r="O3037" s="256"/>
      <c r="P3037" s="256"/>
      <c r="Q3037" s="256"/>
      <c r="R3037" s="256"/>
      <c r="S3037" s="256"/>
      <c r="T3037" s="256"/>
      <c r="U3037" s="256"/>
      <c r="V3037" s="256"/>
      <c r="W3037" s="256"/>
      <c r="X3037" s="256"/>
      <c r="Y3037" s="256"/>
      <c r="Z3037" s="256"/>
      <c r="AA3037" s="256"/>
      <c r="AB3037" s="256"/>
      <c r="AC3037" s="256"/>
      <c r="AD3037" s="256"/>
    </row>
    <row r="3038" spans="1:37" ht="36" customHeight="1">
      <c r="A3038" s="71"/>
      <c r="B3038" s="40"/>
      <c r="C3038" s="327" t="s">
        <v>1030</v>
      </c>
      <c r="D3038" s="256"/>
      <c r="E3038" s="256"/>
      <c r="F3038" s="256"/>
      <c r="G3038" s="256"/>
      <c r="H3038" s="256"/>
      <c r="I3038" s="256"/>
      <c r="J3038" s="256"/>
      <c r="K3038" s="256"/>
      <c r="L3038" s="256"/>
      <c r="M3038" s="256"/>
      <c r="N3038" s="256"/>
      <c r="O3038" s="256"/>
      <c r="P3038" s="256"/>
      <c r="Q3038" s="256"/>
      <c r="R3038" s="256"/>
      <c r="S3038" s="256"/>
      <c r="T3038" s="256"/>
      <c r="U3038" s="256"/>
      <c r="V3038" s="256"/>
      <c r="W3038" s="256"/>
      <c r="X3038" s="256"/>
      <c r="Y3038" s="256"/>
      <c r="Z3038" s="256"/>
      <c r="AA3038" s="256"/>
      <c r="AB3038" s="256"/>
      <c r="AC3038" s="256"/>
      <c r="AD3038" s="256"/>
    </row>
    <row r="3039" spans="1:37" ht="15" customHeight="1">
      <c r="A3039" s="71"/>
      <c r="B3039" s="40"/>
      <c r="C3039" s="40"/>
      <c r="D3039" s="40"/>
      <c r="E3039" s="40"/>
      <c r="F3039" s="40"/>
      <c r="G3039" s="40"/>
      <c r="H3039" s="40"/>
      <c r="I3039" s="40"/>
      <c r="J3039" s="40"/>
      <c r="K3039" s="40"/>
      <c r="L3039" s="40"/>
      <c r="M3039" s="40"/>
      <c r="N3039" s="40"/>
      <c r="O3039" s="40"/>
      <c r="P3039" s="40"/>
      <c r="Q3039" s="40"/>
      <c r="R3039" s="40"/>
      <c r="S3039" s="40"/>
      <c r="T3039" s="40"/>
      <c r="U3039" s="40"/>
      <c r="V3039" s="40"/>
      <c r="W3039" s="40"/>
      <c r="X3039" s="40"/>
      <c r="Y3039" s="40"/>
      <c r="Z3039" s="40"/>
      <c r="AA3039" s="40"/>
      <c r="AB3039" s="40"/>
      <c r="AC3039" s="40"/>
      <c r="AD3039" s="40"/>
    </row>
    <row r="3040" spans="1:37" ht="24" customHeight="1">
      <c r="A3040" s="71"/>
      <c r="B3040" s="40"/>
      <c r="C3040" s="265" t="s">
        <v>1031</v>
      </c>
      <c r="D3040" s="278"/>
      <c r="E3040" s="278"/>
      <c r="F3040" s="278"/>
      <c r="G3040" s="278"/>
      <c r="H3040" s="278"/>
      <c r="I3040" s="278"/>
      <c r="J3040" s="278"/>
      <c r="K3040" s="278"/>
      <c r="L3040" s="279"/>
      <c r="M3040" s="265" t="s">
        <v>1032</v>
      </c>
      <c r="N3040" s="266"/>
      <c r="O3040" s="266"/>
      <c r="P3040" s="266"/>
      <c r="Q3040" s="266"/>
      <c r="R3040" s="266"/>
      <c r="S3040" s="266"/>
      <c r="T3040" s="266"/>
      <c r="U3040" s="266"/>
      <c r="V3040" s="266"/>
      <c r="W3040" s="266"/>
      <c r="X3040" s="266"/>
      <c r="Y3040" s="266"/>
      <c r="Z3040" s="266"/>
      <c r="AA3040" s="266"/>
      <c r="AB3040" s="266"/>
      <c r="AC3040" s="266"/>
      <c r="AD3040" s="267"/>
    </row>
    <row r="3041" spans="1:38" ht="15" customHeight="1">
      <c r="A3041" s="71"/>
      <c r="B3041" s="40"/>
      <c r="C3041" s="282"/>
      <c r="D3041" s="272"/>
      <c r="E3041" s="272"/>
      <c r="F3041" s="272"/>
      <c r="G3041" s="272"/>
      <c r="H3041" s="272"/>
      <c r="I3041" s="272"/>
      <c r="J3041" s="272"/>
      <c r="K3041" s="272"/>
      <c r="L3041" s="283"/>
      <c r="M3041" s="383" t="s">
        <v>201</v>
      </c>
      <c r="N3041" s="256"/>
      <c r="O3041" s="256"/>
      <c r="P3041" s="256"/>
      <c r="Q3041" s="256"/>
      <c r="R3041" s="348"/>
      <c r="S3041" s="384" t="s">
        <v>202</v>
      </c>
      <c r="T3041" s="256"/>
      <c r="U3041" s="256"/>
      <c r="V3041" s="256"/>
      <c r="W3041" s="256"/>
      <c r="X3041" s="348"/>
      <c r="Y3041" s="384" t="s">
        <v>203</v>
      </c>
      <c r="Z3041" s="256"/>
      <c r="AA3041" s="256"/>
      <c r="AB3041" s="256"/>
      <c r="AC3041" s="256"/>
      <c r="AD3041" s="348"/>
      <c r="AF3041" t="s">
        <v>204</v>
      </c>
      <c r="AG3041" t="s">
        <v>205</v>
      </c>
      <c r="AH3041" t="s">
        <v>206</v>
      </c>
      <c r="AI3041" t="s">
        <v>207</v>
      </c>
      <c r="AJ3041" t="s">
        <v>208</v>
      </c>
      <c r="AK3041" t="s">
        <v>209</v>
      </c>
      <c r="AL3041" t="s">
        <v>210</v>
      </c>
    </row>
    <row r="3042" spans="1:38" ht="15" customHeight="1">
      <c r="A3042" s="71"/>
      <c r="B3042" s="40"/>
      <c r="C3042" s="79" t="s">
        <v>131</v>
      </c>
      <c r="D3042" s="320" t="s">
        <v>1033</v>
      </c>
      <c r="E3042" s="266"/>
      <c r="F3042" s="266"/>
      <c r="G3042" s="266"/>
      <c r="H3042" s="266"/>
      <c r="I3042" s="266"/>
      <c r="J3042" s="266"/>
      <c r="K3042" s="266"/>
      <c r="L3042" s="267"/>
      <c r="M3042" s="268"/>
      <c r="N3042" s="266"/>
      <c r="O3042" s="266"/>
      <c r="P3042" s="266"/>
      <c r="Q3042" s="266"/>
      <c r="R3042" s="267"/>
      <c r="S3042" s="268"/>
      <c r="T3042" s="266"/>
      <c r="U3042" s="266"/>
      <c r="V3042" s="266"/>
      <c r="W3042" s="266"/>
      <c r="X3042" s="267"/>
      <c r="Y3042" s="268"/>
      <c r="Z3042" s="266"/>
      <c r="AA3042" s="266"/>
      <c r="AB3042" s="266"/>
      <c r="AC3042" s="266"/>
      <c r="AD3042" s="267"/>
      <c r="AF3042">
        <f>IF(AND(M3042=0,OR(SUM(S3042:Y3042)&gt;0,COUNTIF(M3042:Y3042,"NS")&gt;0)),1,0)</f>
        <v>0</v>
      </c>
      <c r="AG3042">
        <f>IF(OR(AND(M3042="NS",SUM(S3042:Y3042)&gt;0),AND(M3042="NS",COUNTIF(M3042:Y3042,"NS")&lt;2)),1,0)</f>
        <v>0</v>
      </c>
      <c r="AH3042">
        <f>IF(AND(M3042="NA",OR(SUM(S3042:Y3042)&gt;0,COUNTIF(M3042:Y3042,"NS")&gt;0,COUNTIF(M3042:Y3042,"NA")&gt;1)),1,0)</f>
        <v>0</v>
      </c>
      <c r="AI3042">
        <f>IF(AND(COUNTBLANK(M3042)+COUNTBLANK(S3042)+COUNTBLANK(Y3042)&gt;0,COUNTBLANK(M3042)+COUNTBLANK(S3042)+COUNTBLANK(Y3042)&lt;3,M3042&lt;&gt;"NA"),1,0)</f>
        <v>0</v>
      </c>
      <c r="AJ3042">
        <f>IF(AND(IF(OR(SUM(S3042:Y3042)=M3042,M3042="",AND(M3042&gt;0,COUNTIF(M3042:Y3042,"NS")=2)),0,1)=1,M3042&lt;&gt;"NS",M3042&lt;&gt;"NA"),1,0)</f>
        <v>0</v>
      </c>
      <c r="AK3042">
        <f>IF(COUNTIF(M3042:Y3042,"=*")&lt;&gt;SUM(COUNTIF(M3042:Y3042,"NS"),COUNTIF(M3042:Y3042,"NA")),1,0)</f>
        <v>0</v>
      </c>
      <c r="AL3042">
        <f>IF(SUM(AF3042:AK3042)&gt;0,1,0)</f>
        <v>0</v>
      </c>
    </row>
    <row r="3043" spans="1:38" ht="15" customHeight="1">
      <c r="A3043" s="71"/>
      <c r="B3043" s="40"/>
      <c r="C3043" s="80" t="s">
        <v>132</v>
      </c>
      <c r="D3043" s="320" t="s">
        <v>1034</v>
      </c>
      <c r="E3043" s="266"/>
      <c r="F3043" s="266"/>
      <c r="G3043" s="266"/>
      <c r="H3043" s="266"/>
      <c r="I3043" s="266"/>
      <c r="J3043" s="266"/>
      <c r="K3043" s="266"/>
      <c r="L3043" s="267"/>
      <c r="M3043" s="268"/>
      <c r="N3043" s="266"/>
      <c r="O3043" s="266"/>
      <c r="P3043" s="266"/>
      <c r="Q3043" s="266"/>
      <c r="R3043" s="267"/>
      <c r="S3043" s="268"/>
      <c r="T3043" s="266"/>
      <c r="U3043" s="266"/>
      <c r="V3043" s="266"/>
      <c r="W3043" s="266"/>
      <c r="X3043" s="267"/>
      <c r="Y3043" s="268"/>
      <c r="Z3043" s="266"/>
      <c r="AA3043" s="266"/>
      <c r="AB3043" s="266"/>
      <c r="AC3043" s="266"/>
      <c r="AD3043" s="267"/>
    </row>
    <row r="3044" spans="1:38" ht="15" customHeight="1">
      <c r="A3044" s="71"/>
      <c r="B3044" s="40"/>
      <c r="C3044" s="80" t="s">
        <v>133</v>
      </c>
      <c r="D3044" s="320" t="s">
        <v>1035</v>
      </c>
      <c r="E3044" s="266"/>
      <c r="F3044" s="266"/>
      <c r="G3044" s="266"/>
      <c r="H3044" s="266"/>
      <c r="I3044" s="266"/>
      <c r="J3044" s="266"/>
      <c r="K3044" s="266"/>
      <c r="L3044" s="267"/>
      <c r="M3044" s="268"/>
      <c r="N3044" s="266"/>
      <c r="O3044" s="266"/>
      <c r="P3044" s="266"/>
      <c r="Q3044" s="266"/>
      <c r="R3044" s="267"/>
      <c r="S3044" s="268"/>
      <c r="T3044" s="266"/>
      <c r="U3044" s="266"/>
      <c r="V3044" s="266"/>
      <c r="W3044" s="266"/>
      <c r="X3044" s="267"/>
      <c r="Y3044" s="268"/>
      <c r="Z3044" s="266"/>
      <c r="AA3044" s="266"/>
      <c r="AB3044" s="266"/>
      <c r="AC3044" s="266"/>
      <c r="AD3044" s="267"/>
    </row>
    <row r="3045" spans="1:38" ht="15" customHeight="1">
      <c r="A3045" s="71"/>
      <c r="B3045" s="40"/>
      <c r="C3045" s="80" t="s">
        <v>134</v>
      </c>
      <c r="D3045" s="320" t="s">
        <v>1036</v>
      </c>
      <c r="E3045" s="266"/>
      <c r="F3045" s="266"/>
      <c r="G3045" s="266"/>
      <c r="H3045" s="266"/>
      <c r="I3045" s="266"/>
      <c r="J3045" s="266"/>
      <c r="K3045" s="266"/>
      <c r="L3045" s="267"/>
      <c r="M3045" s="268"/>
      <c r="N3045" s="266"/>
      <c r="O3045" s="266"/>
      <c r="P3045" s="266"/>
      <c r="Q3045" s="266"/>
      <c r="R3045" s="267"/>
      <c r="S3045" s="268"/>
      <c r="T3045" s="266"/>
      <c r="U3045" s="266"/>
      <c r="V3045" s="266"/>
      <c r="W3045" s="266"/>
      <c r="X3045" s="267"/>
      <c r="Y3045" s="268"/>
      <c r="Z3045" s="266"/>
      <c r="AA3045" s="266"/>
      <c r="AB3045" s="266"/>
      <c r="AC3045" s="266"/>
      <c r="AD3045" s="267"/>
    </row>
    <row r="3046" spans="1:38" ht="24" customHeight="1">
      <c r="A3046" s="71"/>
      <c r="B3046" s="40"/>
      <c r="C3046" s="80" t="s">
        <v>135</v>
      </c>
      <c r="D3046" s="320" t="s">
        <v>1037</v>
      </c>
      <c r="E3046" s="266"/>
      <c r="F3046" s="266"/>
      <c r="G3046" s="266"/>
      <c r="H3046" s="266"/>
      <c r="I3046" s="266"/>
      <c r="J3046" s="266"/>
      <c r="K3046" s="266"/>
      <c r="L3046" s="267"/>
      <c r="M3046" s="268"/>
      <c r="N3046" s="266"/>
      <c r="O3046" s="266"/>
      <c r="P3046" s="266"/>
      <c r="Q3046" s="266"/>
      <c r="R3046" s="267"/>
      <c r="S3046" s="268"/>
      <c r="T3046" s="266"/>
      <c r="U3046" s="266"/>
      <c r="V3046" s="266"/>
      <c r="W3046" s="266"/>
      <c r="X3046" s="267"/>
      <c r="Y3046" s="268"/>
      <c r="Z3046" s="266"/>
      <c r="AA3046" s="266"/>
      <c r="AB3046" s="266"/>
      <c r="AC3046" s="266"/>
      <c r="AD3046" s="267"/>
    </row>
    <row r="3047" spans="1:38" ht="24" customHeight="1">
      <c r="A3047" s="71"/>
      <c r="B3047" s="40"/>
      <c r="C3047" s="80" t="s">
        <v>136</v>
      </c>
      <c r="D3047" s="320" t="s">
        <v>1038</v>
      </c>
      <c r="E3047" s="266"/>
      <c r="F3047" s="266"/>
      <c r="G3047" s="266"/>
      <c r="H3047" s="266"/>
      <c r="I3047" s="266"/>
      <c r="J3047" s="266"/>
      <c r="K3047" s="266"/>
      <c r="L3047" s="267"/>
      <c r="M3047" s="268"/>
      <c r="N3047" s="266"/>
      <c r="O3047" s="266"/>
      <c r="P3047" s="266"/>
      <c r="Q3047" s="266"/>
      <c r="R3047" s="267"/>
      <c r="S3047" s="268"/>
      <c r="T3047" s="266"/>
      <c r="U3047" s="266"/>
      <c r="V3047" s="266"/>
      <c r="W3047" s="266"/>
      <c r="X3047" s="267"/>
      <c r="Y3047" s="268"/>
      <c r="Z3047" s="266"/>
      <c r="AA3047" s="266"/>
      <c r="AB3047" s="266"/>
      <c r="AC3047" s="266"/>
      <c r="AD3047" s="267"/>
    </row>
    <row r="3048" spans="1:38" ht="15" customHeight="1">
      <c r="A3048" s="71"/>
      <c r="B3048" s="40"/>
      <c r="C3048" s="80" t="s">
        <v>137</v>
      </c>
      <c r="D3048" s="320" t="s">
        <v>262</v>
      </c>
      <c r="E3048" s="266"/>
      <c r="F3048" s="266"/>
      <c r="G3048" s="266"/>
      <c r="H3048" s="266"/>
      <c r="I3048" s="266"/>
      <c r="J3048" s="266"/>
      <c r="K3048" s="266"/>
      <c r="L3048" s="267"/>
      <c r="M3048" s="268"/>
      <c r="N3048" s="266"/>
      <c r="O3048" s="266"/>
      <c r="P3048" s="266"/>
      <c r="Q3048" s="266"/>
      <c r="R3048" s="267"/>
      <c r="S3048" s="268"/>
      <c r="T3048" s="266"/>
      <c r="U3048" s="266"/>
      <c r="V3048" s="266"/>
      <c r="W3048" s="266"/>
      <c r="X3048" s="267"/>
      <c r="Y3048" s="268"/>
      <c r="Z3048" s="266"/>
      <c r="AA3048" s="266"/>
      <c r="AB3048" s="266"/>
      <c r="AC3048" s="266"/>
      <c r="AD3048" s="267"/>
    </row>
    <row r="3049" spans="1:38" ht="15" customHeight="1">
      <c r="A3049" s="71"/>
      <c r="B3049" s="40"/>
      <c r="C3049" s="40"/>
      <c r="D3049" s="40"/>
      <c r="E3049" s="40"/>
      <c r="F3049" s="40"/>
      <c r="G3049" s="40"/>
      <c r="H3049" s="40"/>
      <c r="I3049" s="40"/>
      <c r="J3049" s="40"/>
      <c r="K3049" s="40"/>
      <c r="L3049" s="81" t="s">
        <v>211</v>
      </c>
      <c r="M3049" s="268">
        <f>IF(AND(SUM(M3042:M3048)=0,COUNTIF(M3042:M3048,"NS")&gt;0),"NS",IF(AND(SUM(M3042:M3048)=0, COUNTIF(M3042:M3048,"NA")&gt;0),"NA",SUM(M3042:M3048)))</f>
        <v>0</v>
      </c>
      <c r="N3049" s="266"/>
      <c r="O3049" s="266"/>
      <c r="P3049" s="266"/>
      <c r="Q3049" s="266"/>
      <c r="R3049" s="267"/>
      <c r="S3049" s="268">
        <f>IF(AND(SUM(S3042:S3048)=0,COUNTIF(S3042:S3048,"NS")&gt;0),"NS",IF(AND(SUM(S3042:S3048)=0, COUNTIF(S3042:S3048,"NA")&gt;0),"NA",SUM(S3042:S3048)))</f>
        <v>0</v>
      </c>
      <c r="T3049" s="266"/>
      <c r="U3049" s="266"/>
      <c r="V3049" s="266"/>
      <c r="W3049" s="266"/>
      <c r="X3049" s="267"/>
      <c r="Y3049" s="268">
        <f>IF(AND(SUM(Y3042:Y3048)=0,COUNTIF(Y3042:Y3048,"NS")&gt;0),"NS",IF(AND(SUM(Y3042:Y3048)=0, COUNTIF(Y3042:Y3048,"NA")&gt;0),"NA",SUM(Y3042:Y3048)))</f>
        <v>0</v>
      </c>
      <c r="Z3049" s="266"/>
      <c r="AA3049" s="266"/>
      <c r="AB3049" s="266"/>
      <c r="AC3049" s="266"/>
      <c r="AD3049" s="267"/>
    </row>
    <row r="3050" spans="1:38" ht="15" customHeight="1">
      <c r="A3050" s="71"/>
      <c r="B3050" s="40"/>
      <c r="C3050" s="40"/>
      <c r="D3050" s="40"/>
      <c r="E3050" s="40"/>
      <c r="F3050" s="40"/>
      <c r="G3050" s="40"/>
      <c r="H3050" s="40"/>
      <c r="I3050" s="40"/>
      <c r="J3050" s="40"/>
      <c r="K3050" s="40"/>
      <c r="L3050" s="40"/>
      <c r="M3050" s="40"/>
      <c r="N3050" s="40"/>
      <c r="O3050" s="40"/>
      <c r="P3050" s="40"/>
      <c r="Q3050" s="40"/>
      <c r="R3050" s="40"/>
      <c r="S3050" s="40"/>
      <c r="T3050" s="40"/>
      <c r="U3050" s="40"/>
      <c r="V3050" s="40"/>
      <c r="W3050" s="40"/>
      <c r="X3050" s="40"/>
      <c r="Y3050" s="40"/>
      <c r="Z3050" s="40"/>
      <c r="AA3050" s="40"/>
      <c r="AB3050" s="40"/>
      <c r="AC3050" s="40"/>
      <c r="AD3050" s="40"/>
      <c r="AF3050">
        <f>IF(SUM(AF3042:AF3049)&gt;0,1,0)</f>
        <v>0</v>
      </c>
      <c r="AG3050">
        <f>IF(SUM(AG3042:AG3049)&gt;0,2,0)</f>
        <v>0</v>
      </c>
      <c r="AH3050">
        <f>IF(SUM(AH3042:AH3049)&gt;0,4,0)</f>
        <v>0</v>
      </c>
      <c r="AI3050">
        <f>IF(SUM(AI3042:AI3049)&gt;0,4,0)</f>
        <v>0</v>
      </c>
      <c r="AJ3050">
        <f>IF(SUM(AJ3042:AJ3049)&gt;0,5,0)</f>
        <v>0</v>
      </c>
      <c r="AK3050">
        <f>IF(SUM(AK3042:AK3049)&gt;0,6,0)</f>
        <v>0</v>
      </c>
    </row>
    <row r="3051" spans="1:38" ht="24" customHeight="1">
      <c r="A3051" s="71"/>
      <c r="B3051" s="40"/>
      <c r="C3051" s="321" t="s">
        <v>187</v>
      </c>
      <c r="D3051" s="256"/>
      <c r="E3051" s="256"/>
      <c r="F3051" s="256"/>
      <c r="G3051" s="256"/>
      <c r="H3051" s="256"/>
      <c r="I3051" s="256"/>
      <c r="J3051" s="256"/>
      <c r="K3051" s="256"/>
      <c r="L3051" s="256"/>
      <c r="M3051" s="256"/>
      <c r="N3051" s="256"/>
      <c r="O3051" s="256"/>
      <c r="P3051" s="256"/>
      <c r="Q3051" s="256"/>
      <c r="R3051" s="256"/>
      <c r="S3051" s="256"/>
      <c r="T3051" s="256"/>
      <c r="U3051" s="256"/>
      <c r="V3051" s="256"/>
      <c r="W3051" s="256"/>
      <c r="X3051" s="256"/>
      <c r="Y3051" s="256"/>
      <c r="Z3051" s="256"/>
      <c r="AA3051" s="256"/>
      <c r="AB3051" s="256"/>
      <c r="AC3051" s="256"/>
      <c r="AD3051" s="256"/>
      <c r="AH3051">
        <f>SUM(AF3050:AH3050)</f>
        <v>0</v>
      </c>
      <c r="AK3051">
        <f>SUM(AI3050:AK3050)</f>
        <v>0</v>
      </c>
    </row>
    <row r="3052" spans="1:38" ht="60" customHeight="1">
      <c r="A3052" s="71"/>
      <c r="B3052" s="40"/>
      <c r="C3052" s="377"/>
      <c r="D3052" s="266"/>
      <c r="E3052" s="266"/>
      <c r="F3052" s="266"/>
      <c r="G3052" s="266"/>
      <c r="H3052" s="266"/>
      <c r="I3052" s="266"/>
      <c r="J3052" s="266"/>
      <c r="K3052" s="266"/>
      <c r="L3052" s="266"/>
      <c r="M3052" s="266"/>
      <c r="N3052" s="266"/>
      <c r="O3052" s="266"/>
      <c r="P3052" s="266"/>
      <c r="Q3052" s="266"/>
      <c r="R3052" s="266"/>
      <c r="S3052" s="266"/>
      <c r="T3052" s="266"/>
      <c r="U3052" s="266"/>
      <c r="V3052" s="266"/>
      <c r="W3052" s="266"/>
      <c r="X3052" s="266"/>
      <c r="Y3052" s="266"/>
      <c r="Z3052" s="266"/>
      <c r="AA3052" s="266"/>
      <c r="AB3052" s="266"/>
      <c r="AC3052" s="266"/>
      <c r="AD3052" s="267"/>
      <c r="AH3052" t="e">
        <f ca="1">CAMBIAR(AH3051,0,"",1,"El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52" t="e">
        <f ca="1">CAMBIAR(AK3051,0,"",4,"Hay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53" spans="1:38" ht="15" customHeight="1">
      <c r="A3053" s="71"/>
      <c r="B3053" s="40"/>
      <c r="C3053" s="246" t="e">
        <f ca="1">AH3052</f>
        <v>#NAME?</v>
      </c>
      <c r="D3053" s="40"/>
      <c r="E3053" s="40"/>
      <c r="F3053" s="40"/>
      <c r="G3053" s="40"/>
      <c r="H3053" s="40"/>
      <c r="I3053" s="40"/>
      <c r="J3053" s="40"/>
      <c r="K3053" s="40"/>
      <c r="L3053" s="40"/>
      <c r="M3053" s="40"/>
      <c r="N3053" s="40"/>
      <c r="O3053" s="40"/>
      <c r="P3053" s="40"/>
      <c r="Q3053" s="40"/>
      <c r="R3053" s="40"/>
      <c r="S3053" s="40"/>
      <c r="T3053" s="40"/>
      <c r="U3053" s="40"/>
      <c r="V3053" s="40"/>
      <c r="W3053" s="40"/>
      <c r="X3053" s="40"/>
      <c r="Y3053" s="40"/>
      <c r="Z3053" s="40"/>
      <c r="AA3053" s="40"/>
      <c r="AB3053" s="40"/>
      <c r="AC3053" s="40"/>
      <c r="AD3053" s="40"/>
    </row>
    <row r="3054" spans="1:38" ht="15" customHeight="1">
      <c r="A3054" s="71"/>
      <c r="B3054" s="40"/>
      <c r="C3054" s="246" t="e">
        <f ca="1">AK3052</f>
        <v>#NAME?</v>
      </c>
      <c r="D3054" s="40"/>
      <c r="E3054" s="40"/>
      <c r="F3054" s="40"/>
      <c r="G3054" s="40"/>
      <c r="H3054" s="40"/>
      <c r="I3054" s="40"/>
      <c r="J3054" s="40"/>
      <c r="K3054" s="40"/>
      <c r="L3054" s="40"/>
      <c r="M3054" s="40"/>
      <c r="N3054" s="40"/>
      <c r="O3054" s="40"/>
      <c r="P3054" s="40"/>
      <c r="Q3054" s="40"/>
      <c r="R3054" s="40"/>
      <c r="S3054" s="40"/>
      <c r="T3054" s="40"/>
      <c r="U3054" s="40"/>
      <c r="V3054" s="40"/>
      <c r="W3054" s="40"/>
      <c r="X3054" s="40"/>
      <c r="Y3054" s="40"/>
      <c r="Z3054" s="40"/>
      <c r="AA3054" s="40"/>
      <c r="AB3054" s="40"/>
      <c r="AC3054" s="40"/>
      <c r="AD3054" s="40"/>
    </row>
    <row r="3055" spans="1:38" ht="15" customHeight="1">
      <c r="A3055" s="71"/>
      <c r="B3055" s="40"/>
      <c r="C3055" s="40"/>
      <c r="D3055" s="40"/>
      <c r="E3055" s="40"/>
      <c r="F3055" s="40"/>
      <c r="G3055" s="40"/>
      <c r="H3055" s="40"/>
      <c r="I3055" s="40"/>
      <c r="J3055" s="40"/>
      <c r="K3055" s="40"/>
      <c r="L3055" s="40"/>
      <c r="M3055" s="40"/>
      <c r="N3055" s="40"/>
      <c r="O3055" s="40"/>
      <c r="P3055" s="40"/>
      <c r="Q3055" s="40"/>
      <c r="R3055" s="40"/>
      <c r="S3055" s="40"/>
      <c r="T3055" s="40"/>
      <c r="U3055" s="40"/>
      <c r="V3055" s="40"/>
      <c r="W3055" s="40"/>
      <c r="X3055" s="40"/>
      <c r="Y3055" s="40"/>
      <c r="Z3055" s="40"/>
      <c r="AA3055" s="40"/>
      <c r="AB3055" s="40"/>
      <c r="AC3055" s="40"/>
      <c r="AD3055" s="40"/>
    </row>
    <row r="3056" spans="1:38" ht="15" customHeight="1">
      <c r="A3056" s="71"/>
      <c r="B3056" s="40"/>
      <c r="C3056" s="40"/>
      <c r="D3056" s="40"/>
      <c r="E3056" s="40"/>
      <c r="F3056" s="40"/>
      <c r="G3056" s="40"/>
      <c r="H3056" s="40"/>
      <c r="I3056" s="40"/>
      <c r="J3056" s="40"/>
      <c r="K3056" s="40"/>
      <c r="L3056" s="40"/>
      <c r="M3056" s="40"/>
      <c r="N3056" s="40"/>
      <c r="O3056" s="40"/>
      <c r="P3056" s="40"/>
      <c r="Q3056" s="40"/>
      <c r="R3056" s="40"/>
      <c r="S3056" s="40"/>
      <c r="T3056" s="40"/>
      <c r="U3056" s="40"/>
      <c r="V3056" s="40"/>
      <c r="W3056" s="40"/>
      <c r="X3056" s="40"/>
      <c r="Y3056" s="40"/>
      <c r="Z3056" s="40"/>
      <c r="AA3056" s="40"/>
      <c r="AB3056" s="40"/>
      <c r="AC3056" s="40"/>
      <c r="AD3056" s="40"/>
    </row>
    <row r="3057" spans="1:88" ht="15" customHeight="1">
      <c r="A3057" s="71"/>
      <c r="B3057" s="40"/>
      <c r="C3057" s="40"/>
      <c r="D3057" s="40"/>
      <c r="E3057" s="40"/>
      <c r="F3057" s="40"/>
      <c r="G3057" s="40"/>
      <c r="H3057" s="40"/>
      <c r="I3057" s="40"/>
      <c r="J3057" s="40"/>
      <c r="K3057" s="40"/>
      <c r="L3057" s="40"/>
      <c r="M3057" s="40"/>
      <c r="N3057" s="40"/>
      <c r="O3057" s="40"/>
      <c r="P3057" s="40"/>
      <c r="Q3057" s="40"/>
      <c r="R3057" s="40"/>
      <c r="S3057" s="40"/>
      <c r="T3057" s="40"/>
      <c r="U3057" s="40"/>
      <c r="V3057" s="40"/>
      <c r="W3057" s="40"/>
      <c r="X3057" s="40"/>
      <c r="Y3057" s="40"/>
      <c r="Z3057" s="40"/>
      <c r="AA3057" s="40"/>
      <c r="AB3057" s="40"/>
      <c r="AC3057" s="40"/>
      <c r="AD3057" s="40"/>
    </row>
    <row r="3058" spans="1:88" ht="15" customHeight="1">
      <c r="A3058" s="71"/>
      <c r="B3058" s="40"/>
      <c r="C3058" s="40"/>
      <c r="D3058" s="40"/>
      <c r="E3058" s="40"/>
      <c r="F3058" s="40"/>
      <c r="G3058" s="40"/>
      <c r="H3058" s="40"/>
      <c r="I3058" s="40"/>
      <c r="J3058" s="40"/>
      <c r="K3058" s="40"/>
      <c r="L3058" s="40"/>
      <c r="M3058" s="40"/>
      <c r="N3058" s="40"/>
      <c r="O3058" s="40"/>
      <c r="P3058" s="40"/>
      <c r="Q3058" s="40"/>
      <c r="R3058" s="40"/>
      <c r="S3058" s="40"/>
      <c r="T3058" s="40"/>
      <c r="U3058" s="40"/>
      <c r="V3058" s="40"/>
      <c r="W3058" s="40"/>
      <c r="X3058" s="40"/>
      <c r="Y3058" s="40"/>
      <c r="Z3058" s="40"/>
      <c r="AA3058" s="40"/>
      <c r="AB3058" s="40"/>
      <c r="AC3058" s="40"/>
      <c r="AD3058" s="40"/>
    </row>
    <row r="3059" spans="1:88" ht="36" customHeight="1">
      <c r="A3059" s="101" t="s">
        <v>1039</v>
      </c>
      <c r="B3059" s="326" t="s">
        <v>1040</v>
      </c>
      <c r="C3059" s="256"/>
      <c r="D3059" s="256"/>
      <c r="E3059" s="256"/>
      <c r="F3059" s="256"/>
      <c r="G3059" s="256"/>
      <c r="H3059" s="256"/>
      <c r="I3059" s="256"/>
      <c r="J3059" s="256"/>
      <c r="K3059" s="256"/>
      <c r="L3059" s="256"/>
      <c r="M3059" s="256"/>
      <c r="N3059" s="256"/>
      <c r="O3059" s="256"/>
      <c r="P3059" s="256"/>
      <c r="Q3059" s="256"/>
      <c r="R3059" s="256"/>
      <c r="S3059" s="256"/>
      <c r="T3059" s="256"/>
      <c r="U3059" s="256"/>
      <c r="V3059" s="256"/>
      <c r="W3059" s="256"/>
      <c r="X3059" s="256"/>
      <c r="Y3059" s="256"/>
      <c r="Z3059" s="256"/>
      <c r="AA3059" s="256"/>
      <c r="AB3059" s="256"/>
      <c r="AC3059" s="256"/>
      <c r="AD3059" s="256"/>
    </row>
    <row r="3060" spans="1:88" ht="15" customHeight="1">
      <c r="A3060" s="71"/>
      <c r="B3060" s="40"/>
      <c r="C3060" s="40"/>
      <c r="D3060" s="40"/>
      <c r="E3060" s="40"/>
      <c r="F3060" s="40"/>
      <c r="G3060" s="40"/>
      <c r="H3060" s="40"/>
      <c r="I3060" s="40"/>
      <c r="J3060" s="40"/>
      <c r="K3060" s="40"/>
      <c r="L3060" s="40"/>
      <c r="M3060" s="40"/>
      <c r="N3060" s="40"/>
      <c r="O3060" s="40"/>
      <c r="P3060" s="40"/>
      <c r="Q3060" s="40"/>
      <c r="R3060" s="40"/>
      <c r="S3060" s="40"/>
      <c r="T3060" s="40"/>
      <c r="U3060" s="40"/>
      <c r="V3060" s="40"/>
      <c r="W3060" s="40"/>
      <c r="X3060" s="40"/>
      <c r="Y3060" s="40"/>
      <c r="Z3060" s="40"/>
      <c r="AA3060" s="40"/>
      <c r="AB3060" s="40"/>
      <c r="AC3060" s="40"/>
      <c r="AD3060" s="40"/>
    </row>
    <row r="3061" spans="1:88" ht="24" customHeight="1">
      <c r="A3061" s="71"/>
      <c r="B3061" s="15"/>
      <c r="C3061" s="265" t="s">
        <v>185</v>
      </c>
      <c r="D3061" s="278"/>
      <c r="E3061" s="278"/>
      <c r="F3061" s="278"/>
      <c r="G3061" s="278"/>
      <c r="H3061" s="278"/>
      <c r="I3061" s="278"/>
      <c r="J3061" s="278"/>
      <c r="K3061" s="278"/>
      <c r="L3061" s="279"/>
      <c r="M3061" s="265" t="s">
        <v>1041</v>
      </c>
      <c r="N3061" s="266"/>
      <c r="O3061" s="266"/>
      <c r="P3061" s="266"/>
      <c r="Q3061" s="266"/>
      <c r="R3061" s="266"/>
      <c r="S3061" s="266"/>
      <c r="T3061" s="266"/>
      <c r="U3061" s="266"/>
      <c r="V3061" s="266"/>
      <c r="W3061" s="266"/>
      <c r="X3061" s="266"/>
      <c r="Y3061" s="266"/>
      <c r="Z3061" s="266"/>
      <c r="AA3061" s="266"/>
      <c r="AB3061" s="266"/>
      <c r="AC3061" s="266"/>
      <c r="AD3061" s="267"/>
    </row>
    <row r="3062" spans="1:88" ht="48" customHeight="1">
      <c r="A3062" s="71"/>
      <c r="B3062" s="15"/>
      <c r="C3062" s="280"/>
      <c r="D3062" s="256"/>
      <c r="E3062" s="256"/>
      <c r="F3062" s="256"/>
      <c r="G3062" s="256"/>
      <c r="H3062" s="256"/>
      <c r="I3062" s="256"/>
      <c r="J3062" s="256"/>
      <c r="K3062" s="256"/>
      <c r="L3062" s="281"/>
      <c r="M3062" s="265" t="s">
        <v>201</v>
      </c>
      <c r="N3062" s="279"/>
      <c r="O3062" s="331" t="s">
        <v>202</v>
      </c>
      <c r="P3062" s="279"/>
      <c r="Q3062" s="331" t="s">
        <v>203</v>
      </c>
      <c r="R3062" s="279"/>
      <c r="S3062" s="268" t="s">
        <v>1042</v>
      </c>
      <c r="T3062" s="266"/>
      <c r="U3062" s="266"/>
      <c r="V3062" s="267"/>
      <c r="W3062" s="268" t="s">
        <v>1043</v>
      </c>
      <c r="X3062" s="266"/>
      <c r="Y3062" s="266"/>
      <c r="Z3062" s="267"/>
      <c r="AA3062" s="268" t="s">
        <v>262</v>
      </c>
      <c r="AB3062" s="266"/>
      <c r="AC3062" s="266"/>
      <c r="AD3062" s="267"/>
    </row>
    <row r="3063" spans="1:88" ht="48" customHeight="1">
      <c r="A3063" s="71"/>
      <c r="B3063" s="15"/>
      <c r="C3063" s="282"/>
      <c r="D3063" s="272"/>
      <c r="E3063" s="272"/>
      <c r="F3063" s="272"/>
      <c r="G3063" s="272"/>
      <c r="H3063" s="272"/>
      <c r="I3063" s="272"/>
      <c r="J3063" s="272"/>
      <c r="K3063" s="272"/>
      <c r="L3063" s="283"/>
      <c r="M3063" s="282"/>
      <c r="N3063" s="283"/>
      <c r="O3063" s="282"/>
      <c r="P3063" s="283"/>
      <c r="Q3063" s="282"/>
      <c r="R3063" s="283"/>
      <c r="S3063" s="325" t="s">
        <v>234</v>
      </c>
      <c r="T3063" s="267"/>
      <c r="U3063" s="221" t="s">
        <v>202</v>
      </c>
      <c r="V3063" s="221" t="s">
        <v>203</v>
      </c>
      <c r="W3063" s="325" t="s">
        <v>234</v>
      </c>
      <c r="X3063" s="267"/>
      <c r="Y3063" s="221" t="s">
        <v>202</v>
      </c>
      <c r="Z3063" s="221" t="s">
        <v>203</v>
      </c>
      <c r="AA3063" s="325" t="s">
        <v>234</v>
      </c>
      <c r="AB3063" s="267"/>
      <c r="AC3063" s="221" t="s">
        <v>202</v>
      </c>
      <c r="AD3063" s="221" t="s">
        <v>203</v>
      </c>
      <c r="AF3063" t="s">
        <v>204</v>
      </c>
      <c r="AG3063" t="s">
        <v>205</v>
      </c>
      <c r="AH3063" t="s">
        <v>206</v>
      </c>
      <c r="AI3063" t="s">
        <v>207</v>
      </c>
      <c r="AJ3063" t="s">
        <v>208</v>
      </c>
      <c r="AK3063" t="s">
        <v>209</v>
      </c>
      <c r="AL3063" t="s">
        <v>210</v>
      </c>
      <c r="AP3063" t="s">
        <v>204</v>
      </c>
      <c r="AQ3063" t="s">
        <v>205</v>
      </c>
      <c r="AR3063" t="s">
        <v>206</v>
      </c>
      <c r="AS3063" t="s">
        <v>207</v>
      </c>
      <c r="AT3063" t="s">
        <v>208</v>
      </c>
      <c r="AU3063" t="s">
        <v>209</v>
      </c>
      <c r="AV3063" t="s">
        <v>210</v>
      </c>
      <c r="AZ3063" t="s">
        <v>204</v>
      </c>
      <c r="BA3063" t="s">
        <v>205</v>
      </c>
      <c r="BB3063" t="s">
        <v>206</v>
      </c>
      <c r="BC3063" t="s">
        <v>207</v>
      </c>
      <c r="BD3063" t="s">
        <v>208</v>
      </c>
      <c r="BE3063" t="s">
        <v>209</v>
      </c>
      <c r="BF3063" t="s">
        <v>210</v>
      </c>
      <c r="BJ3063" t="s">
        <v>204</v>
      </c>
      <c r="BK3063" t="s">
        <v>205</v>
      </c>
      <c r="BL3063" t="s">
        <v>206</v>
      </c>
      <c r="BM3063" t="s">
        <v>207</v>
      </c>
      <c r="BN3063" t="s">
        <v>208</v>
      </c>
      <c r="BO3063" t="s">
        <v>209</v>
      </c>
      <c r="BP3063" t="s">
        <v>210</v>
      </c>
      <c r="BT3063" t="s">
        <v>204</v>
      </c>
      <c r="BU3063" t="s">
        <v>205</v>
      </c>
      <c r="BV3063" t="s">
        <v>206</v>
      </c>
      <c r="BW3063" t="s">
        <v>207</v>
      </c>
      <c r="BX3063" t="s">
        <v>208</v>
      </c>
      <c r="BY3063" t="s">
        <v>209</v>
      </c>
      <c r="BZ3063" t="s">
        <v>210</v>
      </c>
      <c r="CD3063" t="s">
        <v>204</v>
      </c>
      <c r="CE3063" t="s">
        <v>205</v>
      </c>
      <c r="CF3063" t="s">
        <v>206</v>
      </c>
      <c r="CG3063" t="s">
        <v>207</v>
      </c>
      <c r="CH3063" t="s">
        <v>208</v>
      </c>
      <c r="CI3063" t="s">
        <v>209</v>
      </c>
      <c r="CJ3063" t="s">
        <v>210</v>
      </c>
    </row>
    <row r="3064" spans="1:88" ht="15" customHeight="1">
      <c r="A3064" s="71"/>
      <c r="B3064" s="40"/>
      <c r="C3064" s="79" t="s">
        <v>131</v>
      </c>
      <c r="D3064" s="320"/>
      <c r="E3064" s="266"/>
      <c r="F3064" s="266"/>
      <c r="G3064" s="266"/>
      <c r="H3064" s="266"/>
      <c r="I3064" s="266"/>
      <c r="J3064" s="266"/>
      <c r="K3064" s="266"/>
      <c r="L3064" s="267"/>
      <c r="M3064" s="268"/>
      <c r="N3064" s="267"/>
      <c r="O3064" s="268"/>
      <c r="P3064" s="267"/>
      <c r="Q3064" s="268"/>
      <c r="R3064" s="267"/>
      <c r="S3064" s="268"/>
      <c r="T3064" s="267"/>
      <c r="U3064" s="220"/>
      <c r="V3064" s="220"/>
      <c r="W3064" s="268"/>
      <c r="X3064" s="267"/>
      <c r="Y3064" s="220"/>
      <c r="Z3064" s="220"/>
      <c r="AA3064" s="268"/>
      <c r="AB3064" s="267"/>
      <c r="AC3064" s="220"/>
      <c r="AD3064" s="220"/>
      <c r="AF3064">
        <f>IF(AND(S3064=0,OR(SUM(U3064:V3064)&gt;0,COUNTIF(S3064:V3064,"NS")&gt;0)),1,0)</f>
        <v>0</v>
      </c>
      <c r="AG3064">
        <f>IF(OR(AND(S3064="NS",SUM(U3064:V3064)&gt;0),AND(S3064="NS",COUNTIF(S3064:V3064,"NS")&lt;2)),1,0)</f>
        <v>0</v>
      </c>
      <c r="AH3064">
        <f>IF(AND(S3064="NA",OR(SUM(U3064:V3064)&gt;0,COUNTIF(S3064:V3064,"NS")&gt;0,COUNTIF(S3064:V3064,"NA")&gt;1)),1,0)</f>
        <v>0</v>
      </c>
      <c r="AI3064">
        <f>IF(AND(COUNTBLANK(S3064)+COUNTBLANK(U3064)+COUNTBLANK(V3064)&gt;0,COUNTBLANK(S3064)+COUNTBLANK(U3064)+COUNTBLANK(V3064)&lt;3,S3064&lt;&gt;"NA"),1,0)</f>
        <v>0</v>
      </c>
      <c r="AJ3064">
        <f>IF(AND(IF(OR(SUM(U3064:V3064)=S3064,S3064="",AND(S3064&gt;0,COUNTIF(S3064:V3064,"NS")=2)),0,1)=1,S3064&lt;&gt;"NS",S3064&lt;&gt;"NA"),1,0)</f>
        <v>0</v>
      </c>
      <c r="AK3064">
        <f>IF(COUNTIF(S3064:V3064,"=*")&lt;&gt;SUM(COUNTIF(S3064:V3064,"NS"),COUNTIF(S3064:V3064,"NA")),1,0)</f>
        <v>0</v>
      </c>
      <c r="AL3064">
        <f>IF(SUM(AF3064:AK3064)&gt;0,1,0)</f>
        <v>0</v>
      </c>
      <c r="AP3064">
        <f>IF(AND(W3064=0,OR(SUM(Y3064:Z3064)&gt;0,COUNTIF(W3064:Z3064,"NS")&gt;0)),1,0)</f>
        <v>0</v>
      </c>
      <c r="AQ3064">
        <f>IF(OR(AND(W3064="NS",SUM(Y3064:Z3064)&gt;0),AND(W3064="NS",COUNTIF(W3064:Z3064,"NS")&lt;2)),1,0)</f>
        <v>0</v>
      </c>
      <c r="AR3064">
        <f>IF(AND(W3064="NA",OR(SUM(Y3064:Z3064)&gt;0,COUNTIF(W3064:Z3064,"NS")&gt;0,COUNTIF(W3064:Z3064,"NA")&gt;1)),1,0)</f>
        <v>0</v>
      </c>
      <c r="AS3064">
        <f>IF(AND(COUNTBLANK(W3064)+COUNTBLANK(Y3064)+COUNTBLANK(Z3064)&gt;0,COUNTBLANK(W3064)+COUNTBLANK(Y3064)+COUNTBLANK(Z3064)&lt;3,W3064&lt;&gt;"NA"),1,0)</f>
        <v>0</v>
      </c>
      <c r="AT3064">
        <f>IF(AND(IF(OR(SUM(Y3064:Z3064)=W3064,W3064="",AND(W3064&gt;0,COUNTIF(W3064:Z3064,"NS")=2)),0,1)=1,W3064&lt;&gt;"NS",W3064&lt;&gt;"NA"),1,0)</f>
        <v>0</v>
      </c>
      <c r="AU3064">
        <f>IF(COUNTIF(W3064:Z3064,"=*")&lt;&gt;SUM(COUNTIF(W3064:Z3064,"NS"),COUNTIF(W3064:Z3064,"NA")),1,0)</f>
        <v>0</v>
      </c>
      <c r="AV3064">
        <f>IF(SUM(AP3064:AU3064)&gt;0,1,0)</f>
        <v>0</v>
      </c>
      <c r="AZ3064">
        <f>IF(AND(AA3064=0,OR(SUM(AC3064:AD3064)&gt;0,COUNTIF(AA3064:AD3064,"NS")&gt;0)),1,0)</f>
        <v>0</v>
      </c>
      <c r="BA3064">
        <f>IF(OR(AND(AA3064="NS",SUM(AC3064:AD3064)&gt;0),AND(AA3064="NS",COUNTIF(AA3064:AD3064,"NS")&lt;2)),1,0)</f>
        <v>0</v>
      </c>
      <c r="BB3064">
        <f>IF(AND(AA3064="NA",OR(SUM(AC3064:AD3064)&gt;0,COUNTIF(AA3064:AD3064,"NS")&gt;0,COUNTIF(AA3064:AD3064,"NA")&gt;1)),1,0)</f>
        <v>0</v>
      </c>
      <c r="BC3064">
        <f>IF(AND(COUNTBLANK(AA3064)+COUNTBLANK(AC3064)+COUNTBLANK(AD3064)&gt;0,COUNTBLANK(AA3064)+COUNTBLANK(AC3064)+COUNTBLANK(AD3064)&lt;3,AA3064&lt;&gt;"NA"),1,0)</f>
        <v>0</v>
      </c>
      <c r="BD3064">
        <f>IF(AND(IF(OR(SUM(AC3064:AD3064)=AA3064,AA3064="",AND(AA3064&gt;0,COUNTIF(AA3064:AD3064,"NS")=2)),0,1)=1,AA3064&lt;&gt;"NS",AA3064&lt;&gt;"NA"),1,0)</f>
        <v>0</v>
      </c>
      <c r="BE3064">
        <f>IF(COUNTIF(AA3064:AD3064,"=*")&lt;&gt;SUM(COUNTIF(AA3064:AD3064,"NS"),COUNTIF(AA3064:AD3064,"NA")),1,0)</f>
        <v>0</v>
      </c>
      <c r="BF3064">
        <f>IF(SUM(AZ3064:BE3064)&gt;0,1,0)</f>
        <v>0</v>
      </c>
      <c r="BJ3064">
        <f>IF(AND(O3064=0,OR(SUM(U3064,Y3064,AC3064)&gt;0,COUNTIF(O3064,"NS")+COUNTIF(U3064,"NS")+COUNTIF(Y3064,"NS")+COUNTIF(AC3064,"NS")&gt;0)),1,0)</f>
        <v>0</v>
      </c>
      <c r="BK3064">
        <f>IF(OR(AND(O3064="NS",SUM(U3064,Y3064,AC3064)&gt;0),AND(O3064="NS",COUNTIF(O3064,"NS")+COUNTIF(U3064,"NS")+COUNTIF(Y3064,"NS")+COUNTIF(AC3064,"NS")&lt;2)),1,0)</f>
        <v>0</v>
      </c>
      <c r="BL3064">
        <f>IF(AND(O3064="NA",OR(SUM(U3064,Y3064,AC3064)&gt;0,COUNTIF(O3064,"NS")+COUNTIF(U3064,"NS")+COUNTIF(Y3064,"NS")+COUNTIF(AC3064,"NS")&gt;0,COUNTIF(O3064,"NA")+COUNTIF(U3064,"NA")+COUNTIF(Y3064,"NA")+COUNTIF(AC3064,"NA")&gt;1)),1,0)</f>
        <v>0</v>
      </c>
      <c r="BM3064">
        <f>IF(AND(COUNTBLANK(O3064)+COUNTBLANK(U3064)+COUNTBLANK(Y3064)+COUNTBLANK(AC3064)&gt;0,COUNTBLANK(O3064)+COUNTBLANK(U3064)+COUNTBLANK(Y3064)+COUNTBLANK(AC3064)&lt;4,O3064&lt;&gt;"NA"),1,0)</f>
        <v>0</v>
      </c>
      <c r="BN3064">
        <f>IF(AND(IF(OR(SUM(U3064,Y3064,AC3064)=O3064,O3064="",AND(O3064&gt;0,COUNTIF(O3064,"NS")+COUNTIF(U3064,"NS")+COUNTIF(Y3064,"NS")+COUNTIF(AC3064,"NS")=3)),0,1)=1,O3064&lt;&gt;"NS",O3064&lt;&gt;"NA"),1,0)</f>
        <v>0</v>
      </c>
      <c r="BO3064">
        <f>IF(COUNTIF(O3064,"=*")+COUNTIF(U3064,"=*")+COUNTIF(Y3064,"=*")+COUNTIF(AC3064,"=*")&lt;&gt;SUM(COUNTIF(O3064,"NS")+COUNTIF(U3064,"NS")+COUNTIF(Y3064,"NS")+COUNTIF(AC3064,"NS"),COUNTIF(O3064,"NA")+COUNTIF(U3064,"NA")+COUNTIF(Y3064,"NA")+COUNTIF(AC3064,"NA")),1,0)</f>
        <v>0</v>
      </c>
      <c r="BP3064">
        <f>IF(SUM(BJ3064:BO3064)&gt;0,1,0)</f>
        <v>0</v>
      </c>
      <c r="BT3064">
        <f>IF(AND(Q3064=0,OR(SUM(V3064,Z3064,AD3064)&gt;0,COUNTIF(Q3064,"NS")+COUNTIF(V3064,"NS")+COUNTIF(Z3064,"NS")+COUNTIF(AD3064,"NS")&gt;0)),1,0)</f>
        <v>0</v>
      </c>
      <c r="BU3064">
        <f>IF(OR(AND(Q3064="NS",SUM(V3064,Z3064,AD3064)&gt;0),AND(Q3064="NS",COUNTIF(Q3064,"NS")+COUNTIF(V3064,"NS")+COUNTIF(Z3064,"NS")+COUNTIF(AD3064,"NS")&lt;2)),1,0)</f>
        <v>0</v>
      </c>
      <c r="BV3064">
        <f>IF(AND(Q3064="NA",OR(SUM(V3064,Z3064,AD3064)&gt;0,COUNTIF(Q3064,"NS")+COUNTIF(V3064,"NS")+COUNTIF(Z3064,"NS")+COUNTIF(AD3064,"NS")&gt;0,COUNTIF(Q3064,"NA")+COUNTIF(V3064,"NA")+COUNTIF(Z3064,"NA")+COUNTIF(AD3064,"NA")&gt;1)),1,0)</f>
        <v>0</v>
      </c>
      <c r="BW3064">
        <f>IF(AND(COUNTBLANK(Q3064)+COUNTBLANK(V3064)+COUNTBLANK(Z3064)+COUNTBLANK(AD3064)&gt;0,COUNTBLANK(Q3064)+COUNTBLANK(V3064)+COUNTBLANK(Z3064)+COUNTBLANK(AD3064)&lt;4,Q3064&lt;&gt;"NA"),1,0)</f>
        <v>0</v>
      </c>
      <c r="BX3064">
        <f>IF(AND(IF(OR(SUM(V3064,Z3064,AD3064)=Q3064,Q3064="",AND(Q3064&gt;0,COUNTIF(Q3064,"NS")+COUNTIF(V3064,"NS")+COUNTIF(Z3064,"NS")+COUNTIF(AD3064,"NS")=3)),0,1)=1,Q3064&lt;&gt;"NS",Q3064&lt;&gt;"NA"),1,0)</f>
        <v>0</v>
      </c>
      <c r="BY3064">
        <f>IF(COUNTIF(Q3064,"=*")+COUNTIF(V3064,"=*")+COUNTIF(Z3064,"=*")+COUNTIF(AD3064,"=*")&lt;&gt;SUM(COUNTIF(Q3064,"NS")+COUNTIF(V3064,"NS")+COUNTIF(Z3064,"NS")+COUNTIF(AD3064,"NS"),COUNTIF(Q3064,"NA")+COUNTIF(V3064,"NA")+COUNTIF(Z3064,"NA")+COUNTIF(AD3064,"NA")),1,0)</f>
        <v>0</v>
      </c>
      <c r="BZ3064">
        <f>IF(SUM(BT3064:BY3064)&gt;0,1,0)</f>
        <v>0</v>
      </c>
      <c r="CD3064">
        <f>IF(AND(M3064=0,OR(SUM(S3064,W3064,AA3064)&gt;0,COUNTIF(M3064,"NS")+COUNTIF(S3064,"NS")+COUNTIF(W3064,"NS")+COUNTIF(AA3064,"NS")&gt;0)),1,0)</f>
        <v>0</v>
      </c>
      <c r="CE3064">
        <f>IF(OR(AND(M3064="NS",SUM(S3064,W3064,AA3064)&gt;0),AND(M3064="NS",COUNTIF(M3064,"NS")+COUNTIF(S3064,"NS")+COUNTIF(W3064,"NS")+COUNTIF(AA3064,"NS")&lt;2)),1,0)</f>
        <v>0</v>
      </c>
      <c r="CF3064">
        <f>IF(AND(M3064="NA",OR(SUM(S3064,W3064,AA3064)&gt;0,COUNTIF(M3064,"NS")+COUNTIF(S3064,"NS")+COUNTIF(W3064,"NS")+COUNTIF(AA3064,"NS")&gt;0,COUNTIF(M3064,"NA")+COUNTIF(S3064,"NA")+COUNTIF(W3064,"NA")+COUNTIF(AA3064,"NA")&gt;1)),1,0)</f>
        <v>0</v>
      </c>
      <c r="CG3064">
        <f>IF(AND(COUNTBLANK(M3064)+COUNTBLANK(S3064)+COUNTBLANK(W3064)+COUNTBLANK(AA3064)&gt;0,COUNTBLANK(M3064)+COUNTBLANK(S3064)+COUNTBLANK(W3064)+COUNTBLANK(AA3064)&lt;4,M3064&lt;&gt;"NA"),1,0)</f>
        <v>0</v>
      </c>
      <c r="CH3064">
        <f>IF(AND(IF(OR(SUM(S3064,W3064,AA3064)=M3064,M3064="",AND(M3064&gt;0,COUNTIF(M3064,"NS")+COUNTIF(S3064,"NS")+COUNTIF(W3064,"NS")+COUNTIF(AA3064,"NS")=3)),0,1)=1,M3064&lt;&gt;"NS",M3064&lt;&gt;"NA"),1,0)</f>
        <v>0</v>
      </c>
      <c r="CI3064">
        <f>IF(COUNTIF(M3064,"=*")+COUNTIF(S3064,"=*")+COUNTIF(W3064,"=*")+COUNTIF(AA3064,"=*")&lt;&gt;SUM(COUNTIF(M3064,"NS")+COUNTIF(S3064,"NS")+COUNTIF(W3064,"NS")+COUNTIF(AA3064,"NS"),COUNTIF(M3064,"NA")+COUNTIF(S3064,"NA")+COUNTIF(W3064,"NA")+COUNTIF(AA3064,"NA")),1,0)</f>
        <v>0</v>
      </c>
      <c r="CJ3064">
        <f>IF(SUM(CD3064:CI3064)&gt;0,1,0)</f>
        <v>0</v>
      </c>
    </row>
    <row r="3065" spans="1:88" ht="15" customHeight="1">
      <c r="A3065" s="71"/>
      <c r="B3065" s="40"/>
      <c r="C3065" s="80" t="s">
        <v>132</v>
      </c>
      <c r="D3065" s="320"/>
      <c r="E3065" s="266"/>
      <c r="F3065" s="266"/>
      <c r="G3065" s="266"/>
      <c r="H3065" s="266"/>
      <c r="I3065" s="266"/>
      <c r="J3065" s="266"/>
      <c r="K3065" s="266"/>
      <c r="L3065" s="267"/>
      <c r="M3065" s="268"/>
      <c r="N3065" s="267"/>
      <c r="O3065" s="268"/>
      <c r="P3065" s="267"/>
      <c r="Q3065" s="268"/>
      <c r="R3065" s="267"/>
      <c r="S3065" s="268"/>
      <c r="T3065" s="267"/>
      <c r="U3065" s="220"/>
      <c r="V3065" s="220"/>
      <c r="W3065" s="268"/>
      <c r="X3065" s="267"/>
      <c r="Y3065" s="220"/>
      <c r="Z3065" s="220"/>
      <c r="AA3065" s="268"/>
      <c r="AB3065" s="267"/>
      <c r="AC3065" s="220"/>
      <c r="AD3065" s="220"/>
    </row>
    <row r="3066" spans="1:88" ht="15" customHeight="1">
      <c r="A3066" s="71"/>
      <c r="B3066" s="40"/>
      <c r="C3066" s="80" t="s">
        <v>133</v>
      </c>
      <c r="D3066" s="320"/>
      <c r="E3066" s="266"/>
      <c r="F3066" s="266"/>
      <c r="G3066" s="266"/>
      <c r="H3066" s="266"/>
      <c r="I3066" s="266"/>
      <c r="J3066" s="266"/>
      <c r="K3066" s="266"/>
      <c r="L3066" s="267"/>
      <c r="M3066" s="268"/>
      <c r="N3066" s="267"/>
      <c r="O3066" s="268"/>
      <c r="P3066" s="267"/>
      <c r="Q3066" s="268"/>
      <c r="R3066" s="267"/>
      <c r="S3066" s="268"/>
      <c r="T3066" s="267"/>
      <c r="U3066" s="220"/>
      <c r="V3066" s="220"/>
      <c r="W3066" s="268"/>
      <c r="X3066" s="267"/>
      <c r="Y3066" s="220"/>
      <c r="Z3066" s="220"/>
      <c r="AA3066" s="268"/>
      <c r="AB3066" s="267"/>
      <c r="AC3066" s="220"/>
      <c r="AD3066" s="220"/>
    </row>
    <row r="3067" spans="1:88" ht="15" customHeight="1">
      <c r="A3067" s="71"/>
      <c r="B3067" s="40"/>
      <c r="C3067" s="80" t="s">
        <v>134</v>
      </c>
      <c r="D3067" s="320"/>
      <c r="E3067" s="266"/>
      <c r="F3067" s="266"/>
      <c r="G3067" s="266"/>
      <c r="H3067" s="266"/>
      <c r="I3067" s="266"/>
      <c r="J3067" s="266"/>
      <c r="K3067" s="266"/>
      <c r="L3067" s="267"/>
      <c r="M3067" s="268"/>
      <c r="N3067" s="267"/>
      <c r="O3067" s="268"/>
      <c r="P3067" s="267"/>
      <c r="Q3067" s="268"/>
      <c r="R3067" s="267"/>
      <c r="S3067" s="268"/>
      <c r="T3067" s="267"/>
      <c r="U3067" s="220"/>
      <c r="V3067" s="220"/>
      <c r="W3067" s="268"/>
      <c r="X3067" s="267"/>
      <c r="Y3067" s="220"/>
      <c r="Z3067" s="220"/>
      <c r="AA3067" s="268"/>
      <c r="AB3067" s="267"/>
      <c r="AC3067" s="220"/>
      <c r="AD3067" s="220"/>
    </row>
    <row r="3068" spans="1:88" ht="15" customHeight="1">
      <c r="A3068" s="71"/>
      <c r="B3068" s="40"/>
      <c r="C3068" s="80" t="s">
        <v>135</v>
      </c>
      <c r="D3068" s="320"/>
      <c r="E3068" s="266"/>
      <c r="F3068" s="266"/>
      <c r="G3068" s="266"/>
      <c r="H3068" s="266"/>
      <c r="I3068" s="266"/>
      <c r="J3068" s="266"/>
      <c r="K3068" s="266"/>
      <c r="L3068" s="267"/>
      <c r="M3068" s="268"/>
      <c r="N3068" s="267"/>
      <c r="O3068" s="268"/>
      <c r="P3068" s="267"/>
      <c r="Q3068" s="268"/>
      <c r="R3068" s="267"/>
      <c r="S3068" s="268"/>
      <c r="T3068" s="267"/>
      <c r="U3068" s="220"/>
      <c r="V3068" s="220"/>
      <c r="W3068" s="268"/>
      <c r="X3068" s="267"/>
      <c r="Y3068" s="220"/>
      <c r="Z3068" s="220"/>
      <c r="AA3068" s="268"/>
      <c r="AB3068" s="267"/>
      <c r="AC3068" s="220"/>
      <c r="AD3068" s="220"/>
    </row>
    <row r="3069" spans="1:88" ht="15" customHeight="1">
      <c r="A3069" s="71"/>
      <c r="B3069" s="40"/>
      <c r="C3069" s="80" t="s">
        <v>136</v>
      </c>
      <c r="D3069" s="320"/>
      <c r="E3069" s="266"/>
      <c r="F3069" s="266"/>
      <c r="G3069" s="266"/>
      <c r="H3069" s="266"/>
      <c r="I3069" s="266"/>
      <c r="J3069" s="266"/>
      <c r="K3069" s="266"/>
      <c r="L3069" s="267"/>
      <c r="M3069" s="268"/>
      <c r="N3069" s="267"/>
      <c r="O3069" s="268"/>
      <c r="P3069" s="267"/>
      <c r="Q3069" s="268"/>
      <c r="R3069" s="267"/>
      <c r="S3069" s="268"/>
      <c r="T3069" s="267"/>
      <c r="U3069" s="220"/>
      <c r="V3069" s="220"/>
      <c r="W3069" s="268"/>
      <c r="X3069" s="267"/>
      <c r="Y3069" s="220"/>
      <c r="Z3069" s="220"/>
      <c r="AA3069" s="268"/>
      <c r="AB3069" s="267"/>
      <c r="AC3069" s="220"/>
      <c r="AD3069" s="220"/>
    </row>
    <row r="3070" spans="1:88" ht="15" customHeight="1">
      <c r="A3070" s="71"/>
      <c r="B3070" s="40"/>
      <c r="C3070" s="80" t="s">
        <v>137</v>
      </c>
      <c r="D3070" s="320"/>
      <c r="E3070" s="266"/>
      <c r="F3070" s="266"/>
      <c r="G3070" s="266"/>
      <c r="H3070" s="266"/>
      <c r="I3070" s="266"/>
      <c r="J3070" s="266"/>
      <c r="K3070" s="266"/>
      <c r="L3070" s="267"/>
      <c r="M3070" s="268"/>
      <c r="N3070" s="267"/>
      <c r="O3070" s="268"/>
      <c r="P3070" s="267"/>
      <c r="Q3070" s="268"/>
      <c r="R3070" s="267"/>
      <c r="S3070" s="268"/>
      <c r="T3070" s="267"/>
      <c r="U3070" s="220"/>
      <c r="V3070" s="220"/>
      <c r="W3070" s="268"/>
      <c r="X3070" s="267"/>
      <c r="Y3070" s="220"/>
      <c r="Z3070" s="220"/>
      <c r="AA3070" s="268"/>
      <c r="AB3070" s="267"/>
      <c r="AC3070" s="220"/>
      <c r="AD3070" s="220"/>
    </row>
    <row r="3071" spans="1:88" ht="15" customHeight="1">
      <c r="A3071" s="71"/>
      <c r="B3071" s="40"/>
      <c r="C3071" s="80" t="s">
        <v>138</v>
      </c>
      <c r="D3071" s="320"/>
      <c r="E3071" s="266"/>
      <c r="F3071" s="266"/>
      <c r="G3071" s="266"/>
      <c r="H3071" s="266"/>
      <c r="I3071" s="266"/>
      <c r="J3071" s="266"/>
      <c r="K3071" s="266"/>
      <c r="L3071" s="267"/>
      <c r="M3071" s="268"/>
      <c r="N3071" s="267"/>
      <c r="O3071" s="268"/>
      <c r="P3071" s="267"/>
      <c r="Q3071" s="268"/>
      <c r="R3071" s="267"/>
      <c r="S3071" s="268"/>
      <c r="T3071" s="267"/>
      <c r="U3071" s="220"/>
      <c r="V3071" s="220"/>
      <c r="W3071" s="268"/>
      <c r="X3071" s="267"/>
      <c r="Y3071" s="220"/>
      <c r="Z3071" s="220"/>
      <c r="AA3071" s="268"/>
      <c r="AB3071" s="267"/>
      <c r="AC3071" s="220"/>
      <c r="AD3071" s="220"/>
    </row>
    <row r="3072" spans="1:88" ht="15" customHeight="1">
      <c r="A3072" s="71"/>
      <c r="B3072" s="40"/>
      <c r="C3072" s="80" t="s">
        <v>139</v>
      </c>
      <c r="D3072" s="320"/>
      <c r="E3072" s="266"/>
      <c r="F3072" s="266"/>
      <c r="G3072" s="266"/>
      <c r="H3072" s="266"/>
      <c r="I3072" s="266"/>
      <c r="J3072" s="266"/>
      <c r="K3072" s="266"/>
      <c r="L3072" s="267"/>
      <c r="M3072" s="268"/>
      <c r="N3072" s="267"/>
      <c r="O3072" s="268"/>
      <c r="P3072" s="267"/>
      <c r="Q3072" s="268"/>
      <c r="R3072" s="267"/>
      <c r="S3072" s="268"/>
      <c r="T3072" s="267"/>
      <c r="U3072" s="220"/>
      <c r="V3072" s="220"/>
      <c r="W3072" s="268"/>
      <c r="X3072" s="267"/>
      <c r="Y3072" s="220"/>
      <c r="Z3072" s="220"/>
      <c r="AA3072" s="268"/>
      <c r="AB3072" s="267"/>
      <c r="AC3072" s="220"/>
      <c r="AD3072" s="220"/>
    </row>
    <row r="3073" spans="1:30" ht="15" customHeight="1">
      <c r="A3073" s="71"/>
      <c r="B3073" s="40"/>
      <c r="C3073" s="80" t="s">
        <v>140</v>
      </c>
      <c r="D3073" s="320"/>
      <c r="E3073" s="266"/>
      <c r="F3073" s="266"/>
      <c r="G3073" s="266"/>
      <c r="H3073" s="266"/>
      <c r="I3073" s="266"/>
      <c r="J3073" s="266"/>
      <c r="K3073" s="266"/>
      <c r="L3073" s="267"/>
      <c r="M3073" s="268"/>
      <c r="N3073" s="267"/>
      <c r="O3073" s="268"/>
      <c r="P3073" s="267"/>
      <c r="Q3073" s="268"/>
      <c r="R3073" s="267"/>
      <c r="S3073" s="268"/>
      <c r="T3073" s="267"/>
      <c r="U3073" s="220"/>
      <c r="V3073" s="220"/>
      <c r="W3073" s="268"/>
      <c r="X3073" s="267"/>
      <c r="Y3073" s="220"/>
      <c r="Z3073" s="220"/>
      <c r="AA3073" s="268"/>
      <c r="AB3073" s="267"/>
      <c r="AC3073" s="220"/>
      <c r="AD3073" s="220"/>
    </row>
    <row r="3074" spans="1:30" ht="15" customHeight="1">
      <c r="A3074" s="71"/>
      <c r="B3074" s="40"/>
      <c r="C3074" s="80" t="s">
        <v>141</v>
      </c>
      <c r="D3074" s="320"/>
      <c r="E3074" s="266"/>
      <c r="F3074" s="266"/>
      <c r="G3074" s="266"/>
      <c r="H3074" s="266"/>
      <c r="I3074" s="266"/>
      <c r="J3074" s="266"/>
      <c r="K3074" s="266"/>
      <c r="L3074" s="267"/>
      <c r="M3074" s="268"/>
      <c r="N3074" s="267"/>
      <c r="O3074" s="268"/>
      <c r="P3074" s="267"/>
      <c r="Q3074" s="268"/>
      <c r="R3074" s="267"/>
      <c r="S3074" s="268"/>
      <c r="T3074" s="267"/>
      <c r="U3074" s="220"/>
      <c r="V3074" s="220"/>
      <c r="W3074" s="268"/>
      <c r="X3074" s="267"/>
      <c r="Y3074" s="220"/>
      <c r="Z3074" s="220"/>
      <c r="AA3074" s="268"/>
      <c r="AB3074" s="267"/>
      <c r="AC3074" s="220"/>
      <c r="AD3074" s="220"/>
    </row>
    <row r="3075" spans="1:30" ht="15" customHeight="1">
      <c r="A3075" s="71"/>
      <c r="B3075" s="40"/>
      <c r="C3075" s="80" t="s">
        <v>142</v>
      </c>
      <c r="D3075" s="320"/>
      <c r="E3075" s="266"/>
      <c r="F3075" s="266"/>
      <c r="G3075" s="266"/>
      <c r="H3075" s="266"/>
      <c r="I3075" s="266"/>
      <c r="J3075" s="266"/>
      <c r="K3075" s="266"/>
      <c r="L3075" s="267"/>
      <c r="M3075" s="268"/>
      <c r="N3075" s="267"/>
      <c r="O3075" s="268"/>
      <c r="P3075" s="267"/>
      <c r="Q3075" s="268"/>
      <c r="R3075" s="267"/>
      <c r="S3075" s="268"/>
      <c r="T3075" s="267"/>
      <c r="U3075" s="220"/>
      <c r="V3075" s="220"/>
      <c r="W3075" s="268"/>
      <c r="X3075" s="267"/>
      <c r="Y3075" s="220"/>
      <c r="Z3075" s="220"/>
      <c r="AA3075" s="268"/>
      <c r="AB3075" s="267"/>
      <c r="AC3075" s="220"/>
      <c r="AD3075" s="220"/>
    </row>
    <row r="3076" spans="1:30" ht="15" customHeight="1">
      <c r="A3076" s="71"/>
      <c r="B3076" s="40"/>
      <c r="C3076" s="80" t="s">
        <v>143</v>
      </c>
      <c r="D3076" s="320"/>
      <c r="E3076" s="266"/>
      <c r="F3076" s="266"/>
      <c r="G3076" s="266"/>
      <c r="H3076" s="266"/>
      <c r="I3076" s="266"/>
      <c r="J3076" s="266"/>
      <c r="K3076" s="266"/>
      <c r="L3076" s="267"/>
      <c r="M3076" s="268"/>
      <c r="N3076" s="267"/>
      <c r="O3076" s="268"/>
      <c r="P3076" s="267"/>
      <c r="Q3076" s="268"/>
      <c r="R3076" s="267"/>
      <c r="S3076" s="268"/>
      <c r="T3076" s="267"/>
      <c r="U3076" s="220"/>
      <c r="V3076" s="220"/>
      <c r="W3076" s="268"/>
      <c r="X3076" s="267"/>
      <c r="Y3076" s="220"/>
      <c r="Z3076" s="220"/>
      <c r="AA3076" s="268"/>
      <c r="AB3076" s="267"/>
      <c r="AC3076" s="220"/>
      <c r="AD3076" s="220"/>
    </row>
    <row r="3077" spans="1:30" ht="15" customHeight="1">
      <c r="A3077" s="71"/>
      <c r="B3077" s="40"/>
      <c r="C3077" s="80" t="s">
        <v>144</v>
      </c>
      <c r="D3077" s="320"/>
      <c r="E3077" s="266"/>
      <c r="F3077" s="266"/>
      <c r="G3077" s="266"/>
      <c r="H3077" s="266"/>
      <c r="I3077" s="266"/>
      <c r="J3077" s="266"/>
      <c r="K3077" s="266"/>
      <c r="L3077" s="267"/>
      <c r="M3077" s="268"/>
      <c r="N3077" s="267"/>
      <c r="O3077" s="268"/>
      <c r="P3077" s="267"/>
      <c r="Q3077" s="268"/>
      <c r="R3077" s="267"/>
      <c r="S3077" s="268"/>
      <c r="T3077" s="267"/>
      <c r="U3077" s="220"/>
      <c r="V3077" s="220"/>
      <c r="W3077" s="268"/>
      <c r="X3077" s="267"/>
      <c r="Y3077" s="220"/>
      <c r="Z3077" s="220"/>
      <c r="AA3077" s="268"/>
      <c r="AB3077" s="267"/>
      <c r="AC3077" s="220"/>
      <c r="AD3077" s="220"/>
    </row>
    <row r="3078" spans="1:30" ht="15" customHeight="1">
      <c r="A3078" s="71"/>
      <c r="B3078" s="40"/>
      <c r="C3078" s="80" t="s">
        <v>145</v>
      </c>
      <c r="D3078" s="320"/>
      <c r="E3078" s="266"/>
      <c r="F3078" s="266"/>
      <c r="G3078" s="266"/>
      <c r="H3078" s="266"/>
      <c r="I3078" s="266"/>
      <c r="J3078" s="266"/>
      <c r="K3078" s="266"/>
      <c r="L3078" s="267"/>
      <c r="M3078" s="268"/>
      <c r="N3078" s="267"/>
      <c r="O3078" s="268"/>
      <c r="P3078" s="267"/>
      <c r="Q3078" s="268"/>
      <c r="R3078" s="267"/>
      <c r="S3078" s="268"/>
      <c r="T3078" s="267"/>
      <c r="U3078" s="220"/>
      <c r="V3078" s="220"/>
      <c r="W3078" s="268"/>
      <c r="X3078" s="267"/>
      <c r="Y3078" s="220"/>
      <c r="Z3078" s="220"/>
      <c r="AA3078" s="268"/>
      <c r="AB3078" s="267"/>
      <c r="AC3078" s="220"/>
      <c r="AD3078" s="220"/>
    </row>
    <row r="3079" spans="1:30" ht="15" customHeight="1">
      <c r="A3079" s="71"/>
      <c r="B3079" s="40"/>
      <c r="C3079" s="80" t="s">
        <v>146</v>
      </c>
      <c r="D3079" s="320"/>
      <c r="E3079" s="266"/>
      <c r="F3079" s="266"/>
      <c r="G3079" s="266"/>
      <c r="H3079" s="266"/>
      <c r="I3079" s="266"/>
      <c r="J3079" s="266"/>
      <c r="K3079" s="266"/>
      <c r="L3079" s="267"/>
      <c r="M3079" s="268"/>
      <c r="N3079" s="267"/>
      <c r="O3079" s="268"/>
      <c r="P3079" s="267"/>
      <c r="Q3079" s="268"/>
      <c r="R3079" s="267"/>
      <c r="S3079" s="268"/>
      <c r="T3079" s="267"/>
      <c r="U3079" s="220"/>
      <c r="V3079" s="220"/>
      <c r="W3079" s="268"/>
      <c r="X3079" s="267"/>
      <c r="Y3079" s="220"/>
      <c r="Z3079" s="220"/>
      <c r="AA3079" s="268"/>
      <c r="AB3079" s="267"/>
      <c r="AC3079" s="220"/>
      <c r="AD3079" s="220"/>
    </row>
    <row r="3080" spans="1:30" ht="15" customHeight="1">
      <c r="A3080" s="71"/>
      <c r="B3080" s="40"/>
      <c r="C3080" s="80" t="s">
        <v>147</v>
      </c>
      <c r="D3080" s="320"/>
      <c r="E3080" s="266"/>
      <c r="F3080" s="266"/>
      <c r="G3080" s="266"/>
      <c r="H3080" s="266"/>
      <c r="I3080" s="266"/>
      <c r="J3080" s="266"/>
      <c r="K3080" s="266"/>
      <c r="L3080" s="267"/>
      <c r="M3080" s="268"/>
      <c r="N3080" s="267"/>
      <c r="O3080" s="268"/>
      <c r="P3080" s="267"/>
      <c r="Q3080" s="268"/>
      <c r="R3080" s="267"/>
      <c r="S3080" s="268"/>
      <c r="T3080" s="267"/>
      <c r="U3080" s="220"/>
      <c r="V3080" s="220"/>
      <c r="W3080" s="268"/>
      <c r="X3080" s="267"/>
      <c r="Y3080" s="220"/>
      <c r="Z3080" s="220"/>
      <c r="AA3080" s="268"/>
      <c r="AB3080" s="267"/>
      <c r="AC3080" s="220"/>
      <c r="AD3080" s="220"/>
    </row>
    <row r="3081" spans="1:30" ht="15" customHeight="1">
      <c r="A3081" s="71"/>
      <c r="B3081" s="40"/>
      <c r="C3081" s="80" t="s">
        <v>148</v>
      </c>
      <c r="D3081" s="320"/>
      <c r="E3081" s="266"/>
      <c r="F3081" s="266"/>
      <c r="G3081" s="266"/>
      <c r="H3081" s="266"/>
      <c r="I3081" s="266"/>
      <c r="J3081" s="266"/>
      <c r="K3081" s="266"/>
      <c r="L3081" s="267"/>
      <c r="M3081" s="268"/>
      <c r="N3081" s="267"/>
      <c r="O3081" s="268"/>
      <c r="P3081" s="267"/>
      <c r="Q3081" s="268"/>
      <c r="R3081" s="267"/>
      <c r="S3081" s="268"/>
      <c r="T3081" s="267"/>
      <c r="U3081" s="220"/>
      <c r="V3081" s="220"/>
      <c r="W3081" s="268"/>
      <c r="X3081" s="267"/>
      <c r="Y3081" s="220"/>
      <c r="Z3081" s="220"/>
      <c r="AA3081" s="268"/>
      <c r="AB3081" s="267"/>
      <c r="AC3081" s="220"/>
      <c r="AD3081" s="220"/>
    </row>
    <row r="3082" spans="1:30" ht="15" customHeight="1">
      <c r="A3082" s="71"/>
      <c r="B3082" s="40"/>
      <c r="C3082" s="80" t="s">
        <v>149</v>
      </c>
      <c r="D3082" s="320"/>
      <c r="E3082" s="266"/>
      <c r="F3082" s="266"/>
      <c r="G3082" s="266"/>
      <c r="H3082" s="266"/>
      <c r="I3082" s="266"/>
      <c r="J3082" s="266"/>
      <c r="K3082" s="266"/>
      <c r="L3082" s="267"/>
      <c r="M3082" s="268"/>
      <c r="N3082" s="267"/>
      <c r="O3082" s="268"/>
      <c r="P3082" s="267"/>
      <c r="Q3082" s="268"/>
      <c r="R3082" s="267"/>
      <c r="S3082" s="268"/>
      <c r="T3082" s="267"/>
      <c r="U3082" s="220"/>
      <c r="V3082" s="220"/>
      <c r="W3082" s="268"/>
      <c r="X3082" s="267"/>
      <c r="Y3082" s="220"/>
      <c r="Z3082" s="220"/>
      <c r="AA3082" s="268"/>
      <c r="AB3082" s="267"/>
      <c r="AC3082" s="220"/>
      <c r="AD3082" s="220"/>
    </row>
    <row r="3083" spans="1:30" ht="15" customHeight="1">
      <c r="A3083" s="71"/>
      <c r="B3083" s="40"/>
      <c r="C3083" s="80" t="s">
        <v>150</v>
      </c>
      <c r="D3083" s="320"/>
      <c r="E3083" s="266"/>
      <c r="F3083" s="266"/>
      <c r="G3083" s="266"/>
      <c r="H3083" s="266"/>
      <c r="I3083" s="266"/>
      <c r="J3083" s="266"/>
      <c r="K3083" s="266"/>
      <c r="L3083" s="267"/>
      <c r="M3083" s="268"/>
      <c r="N3083" s="267"/>
      <c r="O3083" s="268"/>
      <c r="P3083" s="267"/>
      <c r="Q3083" s="268"/>
      <c r="R3083" s="267"/>
      <c r="S3083" s="268"/>
      <c r="T3083" s="267"/>
      <c r="U3083" s="220"/>
      <c r="V3083" s="220"/>
      <c r="W3083" s="268"/>
      <c r="X3083" s="267"/>
      <c r="Y3083" s="220"/>
      <c r="Z3083" s="220"/>
      <c r="AA3083" s="268"/>
      <c r="AB3083" s="267"/>
      <c r="AC3083" s="220"/>
      <c r="AD3083" s="220"/>
    </row>
    <row r="3084" spans="1:30" ht="15" customHeight="1">
      <c r="A3084" s="71"/>
      <c r="B3084" s="40"/>
      <c r="C3084" s="80" t="s">
        <v>151</v>
      </c>
      <c r="D3084" s="320"/>
      <c r="E3084" s="266"/>
      <c r="F3084" s="266"/>
      <c r="G3084" s="266"/>
      <c r="H3084" s="266"/>
      <c r="I3084" s="266"/>
      <c r="J3084" s="266"/>
      <c r="K3084" s="266"/>
      <c r="L3084" s="267"/>
      <c r="M3084" s="268"/>
      <c r="N3084" s="267"/>
      <c r="O3084" s="268"/>
      <c r="P3084" s="267"/>
      <c r="Q3084" s="268"/>
      <c r="R3084" s="267"/>
      <c r="S3084" s="268"/>
      <c r="T3084" s="267"/>
      <c r="U3084" s="220"/>
      <c r="V3084" s="220"/>
      <c r="W3084" s="268"/>
      <c r="X3084" s="267"/>
      <c r="Y3084" s="220"/>
      <c r="Z3084" s="220"/>
      <c r="AA3084" s="268"/>
      <c r="AB3084" s="267"/>
      <c r="AC3084" s="220"/>
      <c r="AD3084" s="220"/>
    </row>
    <row r="3085" spans="1:30" ht="15" customHeight="1">
      <c r="A3085" s="71"/>
      <c r="B3085" s="40"/>
      <c r="C3085" s="80" t="s">
        <v>152</v>
      </c>
      <c r="D3085" s="320"/>
      <c r="E3085" s="266"/>
      <c r="F3085" s="266"/>
      <c r="G3085" s="266"/>
      <c r="H3085" s="266"/>
      <c r="I3085" s="266"/>
      <c r="J3085" s="266"/>
      <c r="K3085" s="266"/>
      <c r="L3085" s="267"/>
      <c r="M3085" s="268"/>
      <c r="N3085" s="267"/>
      <c r="O3085" s="268"/>
      <c r="P3085" s="267"/>
      <c r="Q3085" s="268"/>
      <c r="R3085" s="267"/>
      <c r="S3085" s="268"/>
      <c r="T3085" s="267"/>
      <c r="U3085" s="220"/>
      <c r="V3085" s="220"/>
      <c r="W3085" s="268"/>
      <c r="X3085" s="267"/>
      <c r="Y3085" s="220"/>
      <c r="Z3085" s="220"/>
      <c r="AA3085" s="268"/>
      <c r="AB3085" s="267"/>
      <c r="AC3085" s="220"/>
      <c r="AD3085" s="220"/>
    </row>
    <row r="3086" spans="1:30" ht="15" customHeight="1">
      <c r="A3086" s="71"/>
      <c r="B3086" s="40"/>
      <c r="C3086" s="80" t="s">
        <v>153</v>
      </c>
      <c r="D3086" s="320"/>
      <c r="E3086" s="266"/>
      <c r="F3086" s="266"/>
      <c r="G3086" s="266"/>
      <c r="H3086" s="266"/>
      <c r="I3086" s="266"/>
      <c r="J3086" s="266"/>
      <c r="K3086" s="266"/>
      <c r="L3086" s="267"/>
      <c r="M3086" s="268"/>
      <c r="N3086" s="267"/>
      <c r="O3086" s="268"/>
      <c r="P3086" s="267"/>
      <c r="Q3086" s="268"/>
      <c r="R3086" s="267"/>
      <c r="S3086" s="268"/>
      <c r="T3086" s="267"/>
      <c r="U3086" s="220"/>
      <c r="V3086" s="220"/>
      <c r="W3086" s="268"/>
      <c r="X3086" s="267"/>
      <c r="Y3086" s="220"/>
      <c r="Z3086" s="220"/>
      <c r="AA3086" s="268"/>
      <c r="AB3086" s="267"/>
      <c r="AC3086" s="220"/>
      <c r="AD3086" s="220"/>
    </row>
    <row r="3087" spans="1:30" ht="15" customHeight="1">
      <c r="A3087" s="71"/>
      <c r="B3087" s="40"/>
      <c r="C3087" s="80" t="s">
        <v>154</v>
      </c>
      <c r="D3087" s="320"/>
      <c r="E3087" s="266"/>
      <c r="F3087" s="266"/>
      <c r="G3087" s="266"/>
      <c r="H3087" s="266"/>
      <c r="I3087" s="266"/>
      <c r="J3087" s="266"/>
      <c r="K3087" s="266"/>
      <c r="L3087" s="267"/>
      <c r="M3087" s="268"/>
      <c r="N3087" s="267"/>
      <c r="O3087" s="268"/>
      <c r="P3087" s="267"/>
      <c r="Q3087" s="268"/>
      <c r="R3087" s="267"/>
      <c r="S3087" s="268"/>
      <c r="T3087" s="267"/>
      <c r="U3087" s="220"/>
      <c r="V3087" s="220"/>
      <c r="W3087" s="268"/>
      <c r="X3087" s="267"/>
      <c r="Y3087" s="220"/>
      <c r="Z3087" s="220"/>
      <c r="AA3087" s="268"/>
      <c r="AB3087" s="267"/>
      <c r="AC3087" s="220"/>
      <c r="AD3087" s="220"/>
    </row>
    <row r="3088" spans="1:30" ht="15" customHeight="1">
      <c r="A3088" s="71"/>
      <c r="B3088" s="40"/>
      <c r="C3088" s="80" t="s">
        <v>155</v>
      </c>
      <c r="D3088" s="320"/>
      <c r="E3088" s="266"/>
      <c r="F3088" s="266"/>
      <c r="G3088" s="266"/>
      <c r="H3088" s="266"/>
      <c r="I3088" s="266"/>
      <c r="J3088" s="266"/>
      <c r="K3088" s="266"/>
      <c r="L3088" s="267"/>
      <c r="M3088" s="268"/>
      <c r="N3088" s="267"/>
      <c r="O3088" s="268"/>
      <c r="P3088" s="267"/>
      <c r="Q3088" s="268"/>
      <c r="R3088" s="267"/>
      <c r="S3088" s="268"/>
      <c r="T3088" s="267"/>
      <c r="U3088" s="220"/>
      <c r="V3088" s="220"/>
      <c r="W3088" s="268"/>
      <c r="X3088" s="267"/>
      <c r="Y3088" s="220"/>
      <c r="Z3088" s="220"/>
      <c r="AA3088" s="268"/>
      <c r="AB3088" s="267"/>
      <c r="AC3088" s="220"/>
      <c r="AD3088" s="220"/>
    </row>
    <row r="3089" spans="1:38" ht="15" customHeight="1">
      <c r="A3089" s="71"/>
      <c r="B3089" s="40"/>
      <c r="C3089" s="15"/>
      <c r="D3089" s="15"/>
      <c r="E3089" s="15"/>
      <c r="F3089" s="15"/>
      <c r="G3089" s="15"/>
      <c r="H3089" s="15"/>
      <c r="I3089" s="15"/>
      <c r="J3089" s="15"/>
      <c r="K3089" s="15"/>
      <c r="L3089" s="81" t="s">
        <v>211</v>
      </c>
      <c r="M3089" s="268">
        <f>IF(AND(SUM(M3064:M3088)=0,COUNTIF(M3064:M3088,"NS")&gt;0),"NS",IF(AND(SUM(M3064:M3088)=0, COUNTIF(M3064:M3088,"NA")&gt;0),"NA",SUM(M3064:M3088)))</f>
        <v>0</v>
      </c>
      <c r="N3089" s="267"/>
      <c r="O3089" s="268">
        <f>IF(AND(SUM(O3064:O3088)=0,COUNTIF(O3064:O3088,"NS")&gt;0),"NS",IF(AND(SUM(O3064:O3088)=0, COUNTIF(O3064:O3088,"NA")&gt;0),"NA",SUM(O3064:O3088)))</f>
        <v>0</v>
      </c>
      <c r="P3089" s="267"/>
      <c r="Q3089" s="268">
        <f>IF(AND(SUM(Q3064:Q3088)=0,COUNTIF(Q3064:Q3088,"NS")&gt;0),"NS",IF(AND(SUM(Q3064:Q3088)=0, COUNTIF(Q3064:Q3088,"NA")&gt;0),"NA",SUM(Q3064:Q3088)))</f>
        <v>0</v>
      </c>
      <c r="R3089" s="267"/>
      <c r="S3089" s="268">
        <f>IF(AND(SUM(S3064:S3088)=0,COUNTIF(S3064:S3088,"NS")&gt;0),"NS",IF(AND(SUM(S3064:S3088)=0, COUNTIF(S3064:S3088,"NA")&gt;0),"NA",SUM(S3064:S3088)))</f>
        <v>0</v>
      </c>
      <c r="T3089" s="267"/>
      <c r="U3089" s="220">
        <f>IF(AND(SUM(U3064:U3088)=0,COUNTIF(U3064:U3088,"NS")&gt;0),"NS",IF(AND(SUM(U3064:U3088)=0, COUNTIF(U3064:U3088,"NA")&gt;0),"NA",SUM(U3064:U3088)))</f>
        <v>0</v>
      </c>
      <c r="V3089" s="220">
        <f>IF(AND(SUM(V3064:V3088)=0,COUNTIF(V3064:V3088,"NS")&gt;0),"NS",IF(AND(SUM(V3064:V3088)=0, COUNTIF(V3064:V3088,"NA")&gt;0),"NA",SUM(V3064:V3088)))</f>
        <v>0</v>
      </c>
      <c r="W3089" s="268">
        <f>IF(AND(SUM(W3064:W3088)=0,COUNTIF(W3064:W3088,"NS")&gt;0),"NS",IF(AND(SUM(W3064:W3088)=0, COUNTIF(W3064:W3088,"NA")&gt;0),"NA",SUM(W3064:W3088)))</f>
        <v>0</v>
      </c>
      <c r="X3089" s="267"/>
      <c r="Y3089" s="220">
        <f>IF(AND(SUM(Y3064:Y3088)=0,COUNTIF(Y3064:Y3088,"NS")&gt;0),"NS",IF(AND(SUM(Y3064:Y3088)=0, COUNTIF(Y3064:Y3088,"NA")&gt;0),"NA",SUM(Y3064:Y3088)))</f>
        <v>0</v>
      </c>
      <c r="Z3089" s="220">
        <f>IF(AND(SUM(Z3064:Z3088)=0,COUNTIF(Z3064:Z3088,"NS")&gt;0),"NS",IF(AND(SUM(Z3064:Z3088)=0, COUNTIF(Z3064:Z3088,"NA")&gt;0),"NA",SUM(Z3064:Z3088)))</f>
        <v>0</v>
      </c>
      <c r="AA3089" s="268">
        <f>IF(AND(SUM(AA3064:AA3088)=0,COUNTIF(AA3064:AA3088,"NS")&gt;0),"NS",IF(AND(SUM(AA3064:AA3088)=0, COUNTIF(AA3064:AA3088,"NA")&gt;0),"NA",SUM(AA3064:AA3088)))</f>
        <v>0</v>
      </c>
      <c r="AB3089" s="267"/>
      <c r="AC3089" s="220">
        <f>IF(AND(SUM(AC3064:AC3088)=0,COUNTIF(AC3064:AC3088,"NS")&gt;0),"NS",IF(AND(SUM(AC3064:AC3088)=0, COUNTIF(AC3064:AC3088,"NA")&gt;0),"NA",SUM(AC3064:AC3088)))</f>
        <v>0</v>
      </c>
      <c r="AD3089" s="220">
        <f>IF(AND(SUM(AD3064:AD3088)=0,COUNTIF(AD3064:AD3088,"NS")&gt;0),"NS",IF(AND(SUM(AD3064:AD3088)=0, COUNTIF(AD3064:AD3088,"NA")&gt;0),"NA",SUM(AD3064:AD3088)))</f>
        <v>0</v>
      </c>
    </row>
    <row r="3090" spans="1:38" ht="15" customHeight="1">
      <c r="A3090" s="71"/>
      <c r="B3090" s="40"/>
      <c r="C3090" s="40"/>
      <c r="D3090" s="40"/>
      <c r="E3090" s="40"/>
      <c r="F3090" s="40"/>
      <c r="G3090" s="40"/>
      <c r="H3090" s="40"/>
      <c r="I3090" s="40"/>
      <c r="J3090" s="40"/>
      <c r="K3090" s="40"/>
      <c r="L3090" s="40"/>
      <c r="M3090" s="40"/>
      <c r="N3090" s="40"/>
      <c r="O3090" s="40"/>
      <c r="P3090" s="40"/>
      <c r="Q3090" s="40"/>
      <c r="R3090" s="40"/>
      <c r="S3090" s="40"/>
      <c r="T3090" s="40"/>
      <c r="U3090" s="40"/>
      <c r="V3090" s="40"/>
      <c r="W3090" s="40"/>
      <c r="X3090" s="40"/>
      <c r="Y3090" s="40"/>
      <c r="Z3090" s="40"/>
      <c r="AA3090" s="40"/>
      <c r="AB3090" s="40"/>
      <c r="AC3090" s="40"/>
      <c r="AD3090" s="40"/>
      <c r="AF3090">
        <f>IF(SUM(AF3064:AF3089,AP3064:AP3089,AZ3064:AZ3089,BJ3064:BJ3089,BT3064:BT3089,CD3064:CD3089)&gt;0,1,0)</f>
        <v>0</v>
      </c>
      <c r="AG3090">
        <f>IF(SUM(AG3064:AG3089,AQ3064:AQ3089,BA3064:BA3089,BK3064:BK3089,BU3064:BU3089,CE3064:CE3089)&gt;0,2,0)</f>
        <v>0</v>
      </c>
      <c r="AH3090">
        <f>IF(SUM(AH3064:AH3089,AR3064:AR3089,BB3064:BB3089,BL3064:BL3089,BV3064:BV3089,CF3064:CF3089)&gt;0,4,0)</f>
        <v>0</v>
      </c>
      <c r="AI3090">
        <f>IF(SUM(AI3064:AI3089,AS3064:AS3089,BC3064:BC3089,BM3064:BM3089,BW3064:BW3089,CG3064:CG3089)&gt;0,4,0)</f>
        <v>0</v>
      </c>
      <c r="AJ3090">
        <f>IF(SUM(AJ3064:AJ3089,AT3064:AT3089,BD3064:BD3089,BN3064:BN3089,BX3064:BX3089,CH3064:CH3089)&gt;0,5,0)</f>
        <v>0</v>
      </c>
      <c r="AK3090">
        <f>IF(SUM(AK3064:AK3089,AU3064:AU3089,BE3064:BE3089,BO3064:BO3089,BY3064:BY3089,CI3064:CI3089)&gt;0,6,0)</f>
        <v>0</v>
      </c>
    </row>
    <row r="3091" spans="1:38" ht="24" customHeight="1">
      <c r="A3091" s="71"/>
      <c r="B3091" s="40"/>
      <c r="C3091" s="321" t="s">
        <v>187</v>
      </c>
      <c r="D3091" s="256"/>
      <c r="E3091" s="256"/>
      <c r="F3091" s="256"/>
      <c r="G3091" s="256"/>
      <c r="H3091" s="256"/>
      <c r="I3091" s="256"/>
      <c r="J3091" s="256"/>
      <c r="K3091" s="256"/>
      <c r="L3091" s="256"/>
      <c r="M3091" s="256"/>
      <c r="N3091" s="256"/>
      <c r="O3091" s="256"/>
      <c r="P3091" s="256"/>
      <c r="Q3091" s="256"/>
      <c r="R3091" s="256"/>
      <c r="S3091" s="256"/>
      <c r="T3091" s="256"/>
      <c r="U3091" s="256"/>
      <c r="V3091" s="256"/>
      <c r="W3091" s="256"/>
      <c r="X3091" s="256"/>
      <c r="Y3091" s="256"/>
      <c r="Z3091" s="256"/>
      <c r="AA3091" s="256"/>
      <c r="AB3091" s="256"/>
      <c r="AC3091" s="256"/>
      <c r="AD3091" s="256"/>
      <c r="AH3091">
        <f>SUM(AF3090:AH3090)</f>
        <v>0</v>
      </c>
      <c r="AK3091">
        <f>SUM(AI3090:AK3090)</f>
        <v>0</v>
      </c>
    </row>
    <row r="3092" spans="1:38" ht="60" customHeight="1">
      <c r="A3092" s="71"/>
      <c r="B3092" s="40"/>
      <c r="C3092" s="377"/>
      <c r="D3092" s="266"/>
      <c r="E3092" s="266"/>
      <c r="F3092" s="266"/>
      <c r="G3092" s="266"/>
      <c r="H3092" s="266"/>
      <c r="I3092" s="266"/>
      <c r="J3092" s="266"/>
      <c r="K3092" s="266"/>
      <c r="L3092" s="266"/>
      <c r="M3092" s="266"/>
      <c r="N3092" s="266"/>
      <c r="O3092" s="266"/>
      <c r="P3092" s="266"/>
      <c r="Q3092" s="266"/>
      <c r="R3092" s="266"/>
      <c r="S3092" s="266"/>
      <c r="T3092" s="266"/>
      <c r="U3092" s="266"/>
      <c r="V3092" s="266"/>
      <c r="W3092" s="266"/>
      <c r="X3092" s="266"/>
      <c r="Y3092" s="266"/>
      <c r="Z3092" s="266"/>
      <c r="AA3092" s="266"/>
      <c r="AB3092" s="266"/>
      <c r="AC3092" s="266"/>
      <c r="AD3092" s="267"/>
      <c r="AH3092" t="e">
        <f ca="1">CAMBIAR(AH3091,0,"",1,"El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092" t="e">
        <f ca="1">CAMBIAR(AK3091,0,"",4,"Hay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093" spans="1:38" ht="15" customHeight="1">
      <c r="A3093" s="71"/>
      <c r="B3093" s="40"/>
      <c r="C3093" s="246" t="e">
        <f ca="1">AH3092</f>
        <v>#NAME?</v>
      </c>
      <c r="D3093" s="40"/>
      <c r="E3093" s="40"/>
      <c r="F3093" s="40"/>
      <c r="G3093" s="40"/>
      <c r="H3093" s="40"/>
      <c r="I3093" s="40"/>
      <c r="J3093" s="40"/>
      <c r="K3093" s="40"/>
      <c r="L3093" s="40"/>
      <c r="M3093" s="40"/>
      <c r="N3093" s="40"/>
      <c r="O3093" s="40"/>
      <c r="P3093" s="40"/>
      <c r="Q3093" s="40"/>
      <c r="R3093" s="40"/>
      <c r="S3093" s="40"/>
      <c r="T3093" s="40"/>
      <c r="U3093" s="40"/>
      <c r="V3093" s="40"/>
      <c r="W3093" s="40"/>
      <c r="X3093" s="40"/>
      <c r="Y3093" s="40"/>
      <c r="Z3093" s="40"/>
      <c r="AA3093" s="40"/>
      <c r="AB3093" s="40"/>
      <c r="AC3093" s="40"/>
      <c r="AD3093" s="40"/>
    </row>
    <row r="3094" spans="1:38" ht="15" customHeight="1">
      <c r="A3094" s="71"/>
      <c r="B3094" s="40"/>
      <c r="C3094" s="246" t="e">
        <f ca="1">AK3092</f>
        <v>#NAME?</v>
      </c>
      <c r="D3094" s="40"/>
      <c r="E3094" s="40"/>
      <c r="F3094" s="40"/>
      <c r="G3094" s="40"/>
      <c r="H3094" s="40"/>
      <c r="I3094" s="40"/>
      <c r="J3094" s="40"/>
      <c r="K3094" s="40"/>
      <c r="L3094" s="40"/>
      <c r="M3094" s="40"/>
      <c r="N3094" s="40"/>
      <c r="O3094" s="40"/>
      <c r="P3094" s="40"/>
      <c r="Q3094" s="40"/>
      <c r="R3094" s="40"/>
      <c r="S3094" s="40"/>
      <c r="T3094" s="40"/>
      <c r="U3094" s="40"/>
      <c r="V3094" s="40"/>
      <c r="W3094" s="40"/>
      <c r="X3094" s="40"/>
      <c r="Y3094" s="40"/>
      <c r="Z3094" s="40"/>
      <c r="AA3094" s="40"/>
      <c r="AB3094" s="40"/>
      <c r="AC3094" s="40"/>
      <c r="AD3094" s="40"/>
    </row>
    <row r="3095" spans="1:38" ht="15" customHeight="1">
      <c r="A3095" s="71"/>
      <c r="B3095" s="40"/>
      <c r="C3095" s="40"/>
      <c r="D3095" s="40"/>
      <c r="E3095" s="40"/>
      <c r="F3095" s="40"/>
      <c r="G3095" s="40"/>
      <c r="H3095" s="40"/>
      <c r="I3095" s="40"/>
      <c r="J3095" s="40"/>
      <c r="K3095" s="40"/>
      <c r="L3095" s="40"/>
      <c r="M3095" s="40"/>
      <c r="N3095" s="40"/>
      <c r="O3095" s="40"/>
      <c r="P3095" s="40"/>
      <c r="Q3095" s="40"/>
      <c r="R3095" s="40"/>
      <c r="S3095" s="40"/>
      <c r="T3095" s="40"/>
      <c r="U3095" s="40"/>
      <c r="V3095" s="40"/>
      <c r="W3095" s="40"/>
      <c r="X3095" s="40"/>
      <c r="Y3095" s="40"/>
      <c r="Z3095" s="40"/>
      <c r="AA3095" s="40"/>
      <c r="AB3095" s="40"/>
      <c r="AC3095" s="40"/>
      <c r="AD3095" s="40"/>
    </row>
    <row r="3096" spans="1:38" ht="15" customHeight="1">
      <c r="A3096" s="71"/>
      <c r="B3096" s="40"/>
      <c r="C3096" s="40"/>
      <c r="D3096" s="40"/>
      <c r="E3096" s="40"/>
      <c r="F3096" s="40"/>
      <c r="G3096" s="40"/>
      <c r="H3096" s="40"/>
      <c r="I3096" s="40"/>
      <c r="J3096" s="40"/>
      <c r="K3096" s="40"/>
      <c r="L3096" s="40"/>
      <c r="M3096" s="40"/>
      <c r="N3096" s="40"/>
      <c r="O3096" s="40"/>
      <c r="P3096" s="40"/>
      <c r="Q3096" s="40"/>
      <c r="R3096" s="40"/>
      <c r="S3096" s="40"/>
      <c r="T3096" s="40"/>
      <c r="U3096" s="40"/>
      <c r="V3096" s="40"/>
      <c r="W3096" s="40"/>
      <c r="X3096" s="40"/>
      <c r="Y3096" s="40"/>
      <c r="Z3096" s="40"/>
      <c r="AA3096" s="40"/>
      <c r="AB3096" s="40"/>
      <c r="AC3096" s="40"/>
      <c r="AD3096" s="40"/>
    </row>
    <row r="3097" spans="1:38" ht="15" customHeight="1">
      <c r="A3097" s="71"/>
      <c r="B3097" s="40"/>
      <c r="C3097" s="40"/>
      <c r="D3097" s="40"/>
      <c r="E3097" s="40"/>
      <c r="F3097" s="40"/>
      <c r="G3097" s="40"/>
      <c r="H3097" s="40"/>
      <c r="I3097" s="40"/>
      <c r="J3097" s="40"/>
      <c r="K3097" s="40"/>
      <c r="L3097" s="40"/>
      <c r="M3097" s="40"/>
      <c r="N3097" s="40"/>
      <c r="O3097" s="40"/>
      <c r="P3097" s="40"/>
      <c r="Q3097" s="40"/>
      <c r="R3097" s="40"/>
      <c r="S3097" s="40"/>
      <c r="T3097" s="40"/>
      <c r="U3097" s="40"/>
      <c r="V3097" s="40"/>
      <c r="W3097" s="40"/>
      <c r="X3097" s="40"/>
      <c r="Y3097" s="40"/>
      <c r="Z3097" s="40"/>
      <c r="AA3097" s="40"/>
      <c r="AB3097" s="40"/>
      <c r="AC3097" s="40"/>
      <c r="AD3097" s="40"/>
    </row>
    <row r="3098" spans="1:38" ht="15" customHeight="1">
      <c r="A3098" s="71"/>
      <c r="B3098" s="40"/>
      <c r="C3098" s="40"/>
      <c r="D3098" s="40"/>
      <c r="E3098" s="40"/>
      <c r="F3098" s="40"/>
      <c r="G3098" s="40"/>
      <c r="H3098" s="40"/>
      <c r="I3098" s="40"/>
      <c r="J3098" s="40"/>
      <c r="K3098" s="40"/>
      <c r="L3098" s="40"/>
      <c r="M3098" s="40"/>
      <c r="N3098" s="40"/>
      <c r="O3098" s="40"/>
      <c r="P3098" s="40"/>
      <c r="Q3098" s="40"/>
      <c r="R3098" s="40"/>
      <c r="S3098" s="40"/>
      <c r="T3098" s="40"/>
      <c r="U3098" s="40"/>
      <c r="V3098" s="40"/>
      <c r="W3098" s="40"/>
      <c r="X3098" s="40"/>
      <c r="Y3098" s="40"/>
      <c r="Z3098" s="40"/>
      <c r="AA3098" s="40"/>
      <c r="AB3098" s="40"/>
      <c r="AC3098" s="40"/>
      <c r="AD3098" s="40"/>
    </row>
    <row r="3099" spans="1:38" ht="36" customHeight="1">
      <c r="A3099" s="101" t="s">
        <v>1044</v>
      </c>
      <c r="B3099" s="326" t="s">
        <v>1045</v>
      </c>
      <c r="C3099" s="256"/>
      <c r="D3099" s="256"/>
      <c r="E3099" s="256"/>
      <c r="F3099" s="256"/>
      <c r="G3099" s="256"/>
      <c r="H3099" s="256"/>
      <c r="I3099" s="256"/>
      <c r="J3099" s="256"/>
      <c r="K3099" s="256"/>
      <c r="L3099" s="256"/>
      <c r="M3099" s="256"/>
      <c r="N3099" s="256"/>
      <c r="O3099" s="256"/>
      <c r="P3099" s="256"/>
      <c r="Q3099" s="256"/>
      <c r="R3099" s="256"/>
      <c r="S3099" s="256"/>
      <c r="T3099" s="256"/>
      <c r="U3099" s="256"/>
      <c r="V3099" s="256"/>
      <c r="W3099" s="256"/>
      <c r="X3099" s="256"/>
      <c r="Y3099" s="256"/>
      <c r="Z3099" s="256"/>
      <c r="AA3099" s="256"/>
      <c r="AB3099" s="256"/>
      <c r="AC3099" s="256"/>
      <c r="AD3099" s="256"/>
    </row>
    <row r="3100" spans="1:38" ht="36" customHeight="1">
      <c r="A3100" s="71"/>
      <c r="B3100" s="40"/>
      <c r="C3100" s="327" t="s">
        <v>1046</v>
      </c>
      <c r="D3100" s="256"/>
      <c r="E3100" s="256"/>
      <c r="F3100" s="256"/>
      <c r="G3100" s="256"/>
      <c r="H3100" s="256"/>
      <c r="I3100" s="256"/>
      <c r="J3100" s="256"/>
      <c r="K3100" s="256"/>
      <c r="L3100" s="256"/>
      <c r="M3100" s="256"/>
      <c r="N3100" s="256"/>
      <c r="O3100" s="256"/>
      <c r="P3100" s="256"/>
      <c r="Q3100" s="256"/>
      <c r="R3100" s="256"/>
      <c r="S3100" s="256"/>
      <c r="T3100" s="256"/>
      <c r="U3100" s="256"/>
      <c r="V3100" s="256"/>
      <c r="W3100" s="256"/>
      <c r="X3100" s="256"/>
      <c r="Y3100" s="256"/>
      <c r="Z3100" s="256"/>
      <c r="AA3100" s="256"/>
      <c r="AB3100" s="256"/>
      <c r="AC3100" s="256"/>
      <c r="AD3100" s="256"/>
    </row>
    <row r="3101" spans="1:38" ht="15" customHeight="1">
      <c r="A3101" s="71"/>
      <c r="B3101" s="40"/>
      <c r="C3101" s="40"/>
      <c r="D3101" s="40"/>
      <c r="E3101" s="40"/>
      <c r="F3101" s="40"/>
      <c r="G3101" s="40"/>
      <c r="H3101" s="40"/>
      <c r="I3101" s="40"/>
      <c r="J3101" s="40"/>
      <c r="K3101" s="40"/>
      <c r="L3101" s="40"/>
      <c r="M3101" s="40"/>
      <c r="N3101" s="40"/>
      <c r="O3101" s="40"/>
      <c r="P3101" s="40"/>
      <c r="Q3101" s="40"/>
      <c r="R3101" s="40"/>
      <c r="S3101" s="40"/>
      <c r="T3101" s="40"/>
      <c r="U3101" s="40"/>
      <c r="V3101" s="40"/>
      <c r="W3101" s="40"/>
      <c r="X3101" s="40"/>
      <c r="Y3101" s="40"/>
      <c r="Z3101" s="40"/>
      <c r="AA3101" s="40"/>
      <c r="AB3101" s="40"/>
      <c r="AC3101" s="40"/>
      <c r="AD3101" s="40"/>
    </row>
    <row r="3102" spans="1:38" ht="24" customHeight="1">
      <c r="A3102" s="71"/>
      <c r="B3102" s="40"/>
      <c r="C3102" s="265" t="s">
        <v>1047</v>
      </c>
      <c r="D3102" s="278"/>
      <c r="E3102" s="278"/>
      <c r="F3102" s="278"/>
      <c r="G3102" s="278"/>
      <c r="H3102" s="278"/>
      <c r="I3102" s="278"/>
      <c r="J3102" s="278"/>
      <c r="K3102" s="278"/>
      <c r="L3102" s="279"/>
      <c r="M3102" s="265" t="s">
        <v>1048</v>
      </c>
      <c r="N3102" s="266"/>
      <c r="O3102" s="266"/>
      <c r="P3102" s="266"/>
      <c r="Q3102" s="266"/>
      <c r="R3102" s="266"/>
      <c r="S3102" s="266"/>
      <c r="T3102" s="266"/>
      <c r="U3102" s="266"/>
      <c r="V3102" s="266"/>
      <c r="W3102" s="266"/>
      <c r="X3102" s="266"/>
      <c r="Y3102" s="266"/>
      <c r="Z3102" s="266"/>
      <c r="AA3102" s="266"/>
      <c r="AB3102" s="266"/>
      <c r="AC3102" s="266"/>
      <c r="AD3102" s="267"/>
    </row>
    <row r="3103" spans="1:38" ht="15" customHeight="1">
      <c r="A3103" s="71"/>
      <c r="B3103" s="40"/>
      <c r="C3103" s="282"/>
      <c r="D3103" s="272"/>
      <c r="E3103" s="272"/>
      <c r="F3103" s="272"/>
      <c r="G3103" s="272"/>
      <c r="H3103" s="272"/>
      <c r="I3103" s="272"/>
      <c r="J3103" s="272"/>
      <c r="K3103" s="272"/>
      <c r="L3103" s="283"/>
      <c r="M3103" s="383" t="s">
        <v>201</v>
      </c>
      <c r="N3103" s="256"/>
      <c r="O3103" s="256"/>
      <c r="P3103" s="256"/>
      <c r="Q3103" s="256"/>
      <c r="R3103" s="348"/>
      <c r="S3103" s="384" t="s">
        <v>202</v>
      </c>
      <c r="T3103" s="256"/>
      <c r="U3103" s="256"/>
      <c r="V3103" s="256"/>
      <c r="W3103" s="256"/>
      <c r="X3103" s="348"/>
      <c r="Y3103" s="384" t="s">
        <v>203</v>
      </c>
      <c r="Z3103" s="256"/>
      <c r="AA3103" s="256"/>
      <c r="AB3103" s="256"/>
      <c r="AC3103" s="256"/>
      <c r="AD3103" s="348"/>
      <c r="AF3103" t="s">
        <v>204</v>
      </c>
      <c r="AG3103" t="s">
        <v>205</v>
      </c>
      <c r="AH3103" t="s">
        <v>206</v>
      </c>
      <c r="AI3103" t="s">
        <v>207</v>
      </c>
      <c r="AJ3103" t="s">
        <v>208</v>
      </c>
      <c r="AK3103" t="s">
        <v>209</v>
      </c>
      <c r="AL3103" t="s">
        <v>210</v>
      </c>
    </row>
    <row r="3104" spans="1:38" ht="15" customHeight="1">
      <c r="A3104" s="71"/>
      <c r="B3104" s="40"/>
      <c r="C3104" s="79" t="s">
        <v>131</v>
      </c>
      <c r="D3104" s="320" t="s">
        <v>1049</v>
      </c>
      <c r="E3104" s="266"/>
      <c r="F3104" s="266"/>
      <c r="G3104" s="266"/>
      <c r="H3104" s="266"/>
      <c r="I3104" s="266"/>
      <c r="J3104" s="266"/>
      <c r="K3104" s="266"/>
      <c r="L3104" s="267"/>
      <c r="M3104" s="268"/>
      <c r="N3104" s="266"/>
      <c r="O3104" s="266"/>
      <c r="P3104" s="266"/>
      <c r="Q3104" s="266"/>
      <c r="R3104" s="267"/>
      <c r="S3104" s="268"/>
      <c r="T3104" s="266"/>
      <c r="U3104" s="266"/>
      <c r="V3104" s="266"/>
      <c r="W3104" s="266"/>
      <c r="X3104" s="267"/>
      <c r="Y3104" s="268"/>
      <c r="Z3104" s="266"/>
      <c r="AA3104" s="266"/>
      <c r="AB3104" s="266"/>
      <c r="AC3104" s="266"/>
      <c r="AD3104" s="267"/>
      <c r="AF3104">
        <f>IF(AND(M3104=0,OR(SUM(S3104:Y3104)&gt;0,COUNTIF(M3104:Y3104,"NS")&gt;0)),1,0)</f>
        <v>0</v>
      </c>
      <c r="AG3104">
        <f>IF(OR(AND(M3104="NS",SUM(S3104:Y3104)&gt;0),AND(M3104="NS",COUNTIF(M3104:Y3104,"NS")&lt;2)),1,0)</f>
        <v>0</v>
      </c>
      <c r="AH3104">
        <f>IF(AND(M3104="NA",OR(SUM(S3104:Y3104)&gt;0,COUNTIF(M3104:Y3104,"NS")&gt;0,COUNTIF(M3104:Y3104,"NA")&gt;1)),1,0)</f>
        <v>0</v>
      </c>
      <c r="AI3104">
        <f>IF(AND(COUNTBLANK(M3104)+COUNTBLANK(S3104)+COUNTBLANK(Y3104)&gt;0,COUNTBLANK(M3104)+COUNTBLANK(S3104)+COUNTBLANK(Y3104)&lt;3,M3104&lt;&gt;"NA"),1,0)</f>
        <v>0</v>
      </c>
      <c r="AJ3104">
        <f>IF(AND(IF(OR(SUM(S3104:Y3104)=M3104,M3104="",AND(M3104&gt;0,COUNTIF(M3104:Y3104,"NS")=2)),0,1)=1,M3104&lt;&gt;"NS",M3104&lt;&gt;"NA"),1,0)</f>
        <v>0</v>
      </c>
      <c r="AK3104">
        <f>IF(COUNTIF(M3104:Y3104,"=*")&lt;&gt;SUM(COUNTIF(M3104:Y3104,"NS"),COUNTIF(M3104:Y3104,"NA")),1,0)</f>
        <v>0</v>
      </c>
      <c r="AL3104">
        <f>IF(SUM(AF3104:AK3104)&gt;0,1,0)</f>
        <v>0</v>
      </c>
    </row>
    <row r="3105" spans="1:30" ht="15" customHeight="1">
      <c r="A3105" s="71"/>
      <c r="B3105" s="40"/>
      <c r="C3105" s="80" t="s">
        <v>132</v>
      </c>
      <c r="D3105" s="320" t="s">
        <v>1050</v>
      </c>
      <c r="E3105" s="266"/>
      <c r="F3105" s="266"/>
      <c r="G3105" s="266"/>
      <c r="H3105" s="266"/>
      <c r="I3105" s="266"/>
      <c r="J3105" s="266"/>
      <c r="K3105" s="266"/>
      <c r="L3105" s="267"/>
      <c r="M3105" s="268"/>
      <c r="N3105" s="266"/>
      <c r="O3105" s="266"/>
      <c r="P3105" s="266"/>
      <c r="Q3105" s="266"/>
      <c r="R3105" s="267"/>
      <c r="S3105" s="268"/>
      <c r="T3105" s="266"/>
      <c r="U3105" s="266"/>
      <c r="V3105" s="266"/>
      <c r="W3105" s="266"/>
      <c r="X3105" s="267"/>
      <c r="Y3105" s="268"/>
      <c r="Z3105" s="266"/>
      <c r="AA3105" s="266"/>
      <c r="AB3105" s="266"/>
      <c r="AC3105" s="266"/>
      <c r="AD3105" s="267"/>
    </row>
    <row r="3106" spans="1:30" ht="15" customHeight="1">
      <c r="A3106" s="71"/>
      <c r="B3106" s="40"/>
      <c r="C3106" s="80" t="s">
        <v>133</v>
      </c>
      <c r="D3106" s="320" t="s">
        <v>1051</v>
      </c>
      <c r="E3106" s="266"/>
      <c r="F3106" s="266"/>
      <c r="G3106" s="266"/>
      <c r="H3106" s="266"/>
      <c r="I3106" s="266"/>
      <c r="J3106" s="266"/>
      <c r="K3106" s="266"/>
      <c r="L3106" s="267"/>
      <c r="M3106" s="268"/>
      <c r="N3106" s="266"/>
      <c r="O3106" s="266"/>
      <c r="P3106" s="266"/>
      <c r="Q3106" s="266"/>
      <c r="R3106" s="267"/>
      <c r="S3106" s="268"/>
      <c r="T3106" s="266"/>
      <c r="U3106" s="266"/>
      <c r="V3106" s="266"/>
      <c r="W3106" s="266"/>
      <c r="X3106" s="267"/>
      <c r="Y3106" s="268"/>
      <c r="Z3106" s="266"/>
      <c r="AA3106" s="266"/>
      <c r="AB3106" s="266"/>
      <c r="AC3106" s="266"/>
      <c r="AD3106" s="267"/>
    </row>
    <row r="3107" spans="1:30" ht="15" customHeight="1">
      <c r="A3107" s="71"/>
      <c r="B3107" s="40"/>
      <c r="C3107" s="80" t="s">
        <v>134</v>
      </c>
      <c r="D3107" s="320" t="s">
        <v>1052</v>
      </c>
      <c r="E3107" s="266"/>
      <c r="F3107" s="266"/>
      <c r="G3107" s="266"/>
      <c r="H3107" s="266"/>
      <c r="I3107" s="266"/>
      <c r="J3107" s="266"/>
      <c r="K3107" s="266"/>
      <c r="L3107" s="267"/>
      <c r="M3107" s="268"/>
      <c r="N3107" s="266"/>
      <c r="O3107" s="266"/>
      <c r="P3107" s="266"/>
      <c r="Q3107" s="266"/>
      <c r="R3107" s="267"/>
      <c r="S3107" s="268"/>
      <c r="T3107" s="266"/>
      <c r="U3107" s="266"/>
      <c r="V3107" s="266"/>
      <c r="W3107" s="266"/>
      <c r="X3107" s="267"/>
      <c r="Y3107" s="268"/>
      <c r="Z3107" s="266"/>
      <c r="AA3107" s="266"/>
      <c r="AB3107" s="266"/>
      <c r="AC3107" s="266"/>
      <c r="AD3107" s="267"/>
    </row>
    <row r="3108" spans="1:30" ht="15" customHeight="1">
      <c r="A3108" s="71"/>
      <c r="B3108" s="40"/>
      <c r="C3108" s="80" t="s">
        <v>135</v>
      </c>
      <c r="D3108" s="320" t="s">
        <v>1053</v>
      </c>
      <c r="E3108" s="266"/>
      <c r="F3108" s="266"/>
      <c r="G3108" s="266"/>
      <c r="H3108" s="266"/>
      <c r="I3108" s="266"/>
      <c r="J3108" s="266"/>
      <c r="K3108" s="266"/>
      <c r="L3108" s="267"/>
      <c r="M3108" s="268"/>
      <c r="N3108" s="266"/>
      <c r="O3108" s="266"/>
      <c r="P3108" s="266"/>
      <c r="Q3108" s="266"/>
      <c r="R3108" s="267"/>
      <c r="S3108" s="268"/>
      <c r="T3108" s="266"/>
      <c r="U3108" s="266"/>
      <c r="V3108" s="266"/>
      <c r="W3108" s="266"/>
      <c r="X3108" s="267"/>
      <c r="Y3108" s="268"/>
      <c r="Z3108" s="266"/>
      <c r="AA3108" s="266"/>
      <c r="AB3108" s="266"/>
      <c r="AC3108" s="266"/>
      <c r="AD3108" s="267"/>
    </row>
    <row r="3109" spans="1:30" ht="15" customHeight="1">
      <c r="A3109" s="71"/>
      <c r="B3109" s="40"/>
      <c r="C3109" s="80" t="s">
        <v>136</v>
      </c>
      <c r="D3109" s="320" t="s">
        <v>1054</v>
      </c>
      <c r="E3109" s="266"/>
      <c r="F3109" s="266"/>
      <c r="G3109" s="266"/>
      <c r="H3109" s="266"/>
      <c r="I3109" s="266"/>
      <c r="J3109" s="266"/>
      <c r="K3109" s="266"/>
      <c r="L3109" s="267"/>
      <c r="M3109" s="268"/>
      <c r="N3109" s="266"/>
      <c r="O3109" s="266"/>
      <c r="P3109" s="266"/>
      <c r="Q3109" s="266"/>
      <c r="R3109" s="267"/>
      <c r="S3109" s="268"/>
      <c r="T3109" s="266"/>
      <c r="U3109" s="266"/>
      <c r="V3109" s="266"/>
      <c r="W3109" s="266"/>
      <c r="X3109" s="267"/>
      <c r="Y3109" s="268"/>
      <c r="Z3109" s="266"/>
      <c r="AA3109" s="266"/>
      <c r="AB3109" s="266"/>
      <c r="AC3109" s="266"/>
      <c r="AD3109" s="267"/>
    </row>
    <row r="3110" spans="1:30" ht="15" customHeight="1">
      <c r="A3110" s="71"/>
      <c r="B3110" s="40"/>
      <c r="C3110" s="80" t="s">
        <v>137</v>
      </c>
      <c r="D3110" s="320" t="s">
        <v>1055</v>
      </c>
      <c r="E3110" s="266"/>
      <c r="F3110" s="266"/>
      <c r="G3110" s="266"/>
      <c r="H3110" s="266"/>
      <c r="I3110" s="266"/>
      <c r="J3110" s="266"/>
      <c r="K3110" s="266"/>
      <c r="L3110" s="267"/>
      <c r="M3110" s="268"/>
      <c r="N3110" s="266"/>
      <c r="O3110" s="266"/>
      <c r="P3110" s="266"/>
      <c r="Q3110" s="266"/>
      <c r="R3110" s="267"/>
      <c r="S3110" s="268"/>
      <c r="T3110" s="266"/>
      <c r="U3110" s="266"/>
      <c r="V3110" s="266"/>
      <c r="W3110" s="266"/>
      <c r="X3110" s="267"/>
      <c r="Y3110" s="268"/>
      <c r="Z3110" s="266"/>
      <c r="AA3110" s="266"/>
      <c r="AB3110" s="266"/>
      <c r="AC3110" s="266"/>
      <c r="AD3110" s="267"/>
    </row>
    <row r="3111" spans="1:30" ht="15" customHeight="1">
      <c r="A3111" s="71"/>
      <c r="B3111" s="40"/>
      <c r="C3111" s="80" t="s">
        <v>138</v>
      </c>
      <c r="D3111" s="320" t="s">
        <v>1056</v>
      </c>
      <c r="E3111" s="266"/>
      <c r="F3111" s="266"/>
      <c r="G3111" s="266"/>
      <c r="H3111" s="266"/>
      <c r="I3111" s="266"/>
      <c r="J3111" s="266"/>
      <c r="K3111" s="266"/>
      <c r="L3111" s="267"/>
      <c r="M3111" s="268"/>
      <c r="N3111" s="266"/>
      <c r="O3111" s="266"/>
      <c r="P3111" s="266"/>
      <c r="Q3111" s="266"/>
      <c r="R3111" s="267"/>
      <c r="S3111" s="268"/>
      <c r="T3111" s="266"/>
      <c r="U3111" s="266"/>
      <c r="V3111" s="266"/>
      <c r="W3111" s="266"/>
      <c r="X3111" s="267"/>
      <c r="Y3111" s="268"/>
      <c r="Z3111" s="266"/>
      <c r="AA3111" s="266"/>
      <c r="AB3111" s="266"/>
      <c r="AC3111" s="266"/>
      <c r="AD3111" s="267"/>
    </row>
    <row r="3112" spans="1:30" ht="15" customHeight="1">
      <c r="A3112" s="71"/>
      <c r="B3112" s="40"/>
      <c r="C3112" s="80" t="s">
        <v>139</v>
      </c>
      <c r="D3112" s="320" t="s">
        <v>1057</v>
      </c>
      <c r="E3112" s="266"/>
      <c r="F3112" s="266"/>
      <c r="G3112" s="266"/>
      <c r="H3112" s="266"/>
      <c r="I3112" s="266"/>
      <c r="J3112" s="266"/>
      <c r="K3112" s="266"/>
      <c r="L3112" s="267"/>
      <c r="M3112" s="268"/>
      <c r="N3112" s="266"/>
      <c r="O3112" s="266"/>
      <c r="P3112" s="266"/>
      <c r="Q3112" s="266"/>
      <c r="R3112" s="267"/>
      <c r="S3112" s="268"/>
      <c r="T3112" s="266"/>
      <c r="U3112" s="266"/>
      <c r="V3112" s="266"/>
      <c r="W3112" s="266"/>
      <c r="X3112" s="267"/>
      <c r="Y3112" s="268"/>
      <c r="Z3112" s="266"/>
      <c r="AA3112" s="266"/>
      <c r="AB3112" s="266"/>
      <c r="AC3112" s="266"/>
      <c r="AD3112" s="267"/>
    </row>
    <row r="3113" spans="1:30" ht="15" customHeight="1">
      <c r="A3113" s="71"/>
      <c r="B3113" s="40"/>
      <c r="C3113" s="80" t="s">
        <v>140</v>
      </c>
      <c r="D3113" s="320" t="s">
        <v>1058</v>
      </c>
      <c r="E3113" s="266"/>
      <c r="F3113" s="266"/>
      <c r="G3113" s="266"/>
      <c r="H3113" s="266"/>
      <c r="I3113" s="266"/>
      <c r="J3113" s="266"/>
      <c r="K3113" s="266"/>
      <c r="L3113" s="267"/>
      <c r="M3113" s="268"/>
      <c r="N3113" s="266"/>
      <c r="O3113" s="266"/>
      <c r="P3113" s="266"/>
      <c r="Q3113" s="266"/>
      <c r="R3113" s="267"/>
      <c r="S3113" s="268"/>
      <c r="T3113" s="266"/>
      <c r="U3113" s="266"/>
      <c r="V3113" s="266"/>
      <c r="W3113" s="266"/>
      <c r="X3113" s="267"/>
      <c r="Y3113" s="268"/>
      <c r="Z3113" s="266"/>
      <c r="AA3113" s="266"/>
      <c r="AB3113" s="266"/>
      <c r="AC3113" s="266"/>
      <c r="AD3113" s="267"/>
    </row>
    <row r="3114" spans="1:30" ht="15" customHeight="1">
      <c r="A3114" s="71"/>
      <c r="B3114" s="40"/>
      <c r="C3114" s="80" t="s">
        <v>141</v>
      </c>
      <c r="D3114" s="320" t="s">
        <v>1059</v>
      </c>
      <c r="E3114" s="266"/>
      <c r="F3114" s="266"/>
      <c r="G3114" s="266"/>
      <c r="H3114" s="266"/>
      <c r="I3114" s="266"/>
      <c r="J3114" s="266"/>
      <c r="K3114" s="266"/>
      <c r="L3114" s="267"/>
      <c r="M3114" s="268"/>
      <c r="N3114" s="266"/>
      <c r="O3114" s="266"/>
      <c r="P3114" s="266"/>
      <c r="Q3114" s="266"/>
      <c r="R3114" s="267"/>
      <c r="S3114" s="268"/>
      <c r="T3114" s="266"/>
      <c r="U3114" s="266"/>
      <c r="V3114" s="266"/>
      <c r="W3114" s="266"/>
      <c r="X3114" s="267"/>
      <c r="Y3114" s="268"/>
      <c r="Z3114" s="266"/>
      <c r="AA3114" s="266"/>
      <c r="AB3114" s="266"/>
      <c r="AC3114" s="266"/>
      <c r="AD3114" s="267"/>
    </row>
    <row r="3115" spans="1:30" ht="15" customHeight="1">
      <c r="A3115" s="71"/>
      <c r="B3115" s="40"/>
      <c r="C3115" s="80" t="s">
        <v>142</v>
      </c>
      <c r="D3115" s="320" t="s">
        <v>1060</v>
      </c>
      <c r="E3115" s="266"/>
      <c r="F3115" s="266"/>
      <c r="G3115" s="266"/>
      <c r="H3115" s="266"/>
      <c r="I3115" s="266"/>
      <c r="J3115" s="266"/>
      <c r="K3115" s="266"/>
      <c r="L3115" s="267"/>
      <c r="M3115" s="268"/>
      <c r="N3115" s="266"/>
      <c r="O3115" s="266"/>
      <c r="P3115" s="266"/>
      <c r="Q3115" s="266"/>
      <c r="R3115" s="267"/>
      <c r="S3115" s="268"/>
      <c r="T3115" s="266"/>
      <c r="U3115" s="266"/>
      <c r="V3115" s="266"/>
      <c r="W3115" s="266"/>
      <c r="X3115" s="267"/>
      <c r="Y3115" s="268"/>
      <c r="Z3115" s="266"/>
      <c r="AA3115" s="266"/>
      <c r="AB3115" s="266"/>
      <c r="AC3115" s="266"/>
      <c r="AD3115" s="267"/>
    </row>
    <row r="3116" spans="1:30" ht="15" customHeight="1">
      <c r="A3116" s="71"/>
      <c r="B3116" s="40"/>
      <c r="C3116" s="80" t="s">
        <v>143</v>
      </c>
      <c r="D3116" s="320" t="s">
        <v>1061</v>
      </c>
      <c r="E3116" s="266"/>
      <c r="F3116" s="266"/>
      <c r="G3116" s="266"/>
      <c r="H3116" s="266"/>
      <c r="I3116" s="266"/>
      <c r="J3116" s="266"/>
      <c r="K3116" s="266"/>
      <c r="L3116" s="267"/>
      <c r="M3116" s="268"/>
      <c r="N3116" s="266"/>
      <c r="O3116" s="266"/>
      <c r="P3116" s="266"/>
      <c r="Q3116" s="266"/>
      <c r="R3116" s="267"/>
      <c r="S3116" s="268"/>
      <c r="T3116" s="266"/>
      <c r="U3116" s="266"/>
      <c r="V3116" s="266"/>
      <c r="W3116" s="266"/>
      <c r="X3116" s="267"/>
      <c r="Y3116" s="268"/>
      <c r="Z3116" s="266"/>
      <c r="AA3116" s="266"/>
      <c r="AB3116" s="266"/>
      <c r="AC3116" s="266"/>
      <c r="AD3116" s="267"/>
    </row>
    <row r="3117" spans="1:30" ht="15" customHeight="1">
      <c r="A3117" s="71"/>
      <c r="B3117" s="40"/>
      <c r="C3117" s="80" t="s">
        <v>144</v>
      </c>
      <c r="D3117" s="320" t="s">
        <v>1062</v>
      </c>
      <c r="E3117" s="266"/>
      <c r="F3117" s="266"/>
      <c r="G3117" s="266"/>
      <c r="H3117" s="266"/>
      <c r="I3117" s="266"/>
      <c r="J3117" s="266"/>
      <c r="K3117" s="266"/>
      <c r="L3117" s="267"/>
      <c r="M3117" s="268"/>
      <c r="N3117" s="266"/>
      <c r="O3117" s="266"/>
      <c r="P3117" s="266"/>
      <c r="Q3117" s="266"/>
      <c r="R3117" s="267"/>
      <c r="S3117" s="268"/>
      <c r="T3117" s="266"/>
      <c r="U3117" s="266"/>
      <c r="V3117" s="266"/>
      <c r="W3117" s="266"/>
      <c r="X3117" s="267"/>
      <c r="Y3117" s="268"/>
      <c r="Z3117" s="266"/>
      <c r="AA3117" s="266"/>
      <c r="AB3117" s="266"/>
      <c r="AC3117" s="266"/>
      <c r="AD3117" s="267"/>
    </row>
    <row r="3118" spans="1:30" ht="15" customHeight="1">
      <c r="A3118" s="71"/>
      <c r="B3118" s="40"/>
      <c r="C3118" s="80" t="s">
        <v>145</v>
      </c>
      <c r="D3118" s="320" t="s">
        <v>1063</v>
      </c>
      <c r="E3118" s="266"/>
      <c r="F3118" s="266"/>
      <c r="G3118" s="266"/>
      <c r="H3118" s="266"/>
      <c r="I3118" s="266"/>
      <c r="J3118" s="266"/>
      <c r="K3118" s="266"/>
      <c r="L3118" s="267"/>
      <c r="M3118" s="268"/>
      <c r="N3118" s="266"/>
      <c r="O3118" s="266"/>
      <c r="P3118" s="266"/>
      <c r="Q3118" s="266"/>
      <c r="R3118" s="267"/>
      <c r="S3118" s="268"/>
      <c r="T3118" s="266"/>
      <c r="U3118" s="266"/>
      <c r="V3118" s="266"/>
      <c r="W3118" s="266"/>
      <c r="X3118" s="267"/>
      <c r="Y3118" s="268"/>
      <c r="Z3118" s="266"/>
      <c r="AA3118" s="266"/>
      <c r="AB3118" s="266"/>
      <c r="AC3118" s="266"/>
      <c r="AD3118" s="267"/>
    </row>
    <row r="3119" spans="1:30" ht="24" customHeight="1">
      <c r="A3119" s="71"/>
      <c r="B3119" s="40"/>
      <c r="C3119" s="80" t="s">
        <v>146</v>
      </c>
      <c r="D3119" s="320" t="s">
        <v>1064</v>
      </c>
      <c r="E3119" s="266"/>
      <c r="F3119" s="266"/>
      <c r="G3119" s="266"/>
      <c r="H3119" s="266"/>
      <c r="I3119" s="266"/>
      <c r="J3119" s="266"/>
      <c r="K3119" s="266"/>
      <c r="L3119" s="267"/>
      <c r="M3119" s="268"/>
      <c r="N3119" s="266"/>
      <c r="O3119" s="266"/>
      <c r="P3119" s="266"/>
      <c r="Q3119" s="266"/>
      <c r="R3119" s="267"/>
      <c r="S3119" s="268"/>
      <c r="T3119" s="266"/>
      <c r="U3119" s="266"/>
      <c r="V3119" s="266"/>
      <c r="W3119" s="266"/>
      <c r="X3119" s="267"/>
      <c r="Y3119" s="268"/>
      <c r="Z3119" s="266"/>
      <c r="AA3119" s="266"/>
      <c r="AB3119" s="266"/>
      <c r="AC3119" s="266"/>
      <c r="AD3119" s="267"/>
    </row>
    <row r="3120" spans="1:30" ht="15" customHeight="1">
      <c r="A3120" s="71"/>
      <c r="B3120" s="40"/>
      <c r="C3120" s="80" t="s">
        <v>147</v>
      </c>
      <c r="D3120" s="320" t="s">
        <v>262</v>
      </c>
      <c r="E3120" s="266"/>
      <c r="F3120" s="266"/>
      <c r="G3120" s="266"/>
      <c r="H3120" s="266"/>
      <c r="I3120" s="266"/>
      <c r="J3120" s="266"/>
      <c r="K3120" s="266"/>
      <c r="L3120" s="267"/>
      <c r="M3120" s="268"/>
      <c r="N3120" s="266"/>
      <c r="O3120" s="266"/>
      <c r="P3120" s="266"/>
      <c r="Q3120" s="266"/>
      <c r="R3120" s="267"/>
      <c r="S3120" s="268"/>
      <c r="T3120" s="266"/>
      <c r="U3120" s="266"/>
      <c r="V3120" s="266"/>
      <c r="W3120" s="266"/>
      <c r="X3120" s="267"/>
      <c r="Y3120" s="268"/>
      <c r="Z3120" s="266"/>
      <c r="AA3120" s="266"/>
      <c r="AB3120" s="266"/>
      <c r="AC3120" s="266"/>
      <c r="AD3120" s="267"/>
    </row>
    <row r="3121" spans="1:38" ht="15" customHeight="1">
      <c r="A3121" s="71"/>
      <c r="B3121" s="40"/>
      <c r="C3121" s="40"/>
      <c r="D3121" s="40"/>
      <c r="E3121" s="40"/>
      <c r="F3121" s="40"/>
      <c r="G3121" s="40"/>
      <c r="H3121" s="40"/>
      <c r="I3121" s="40"/>
      <c r="J3121" s="40"/>
      <c r="K3121" s="40"/>
      <c r="L3121" s="81" t="s">
        <v>211</v>
      </c>
      <c r="M3121" s="268">
        <f>IF(AND(SUM(M3104:M3120)=0,COUNTIF(M3104:M3120,"NS")&gt;0),"NS",IF(AND(SUM(M3104:M3120)=0, COUNTIF(M3104:M3120,"NA")&gt;0),"NA",SUM(M3104:M3120)))</f>
        <v>0</v>
      </c>
      <c r="N3121" s="266"/>
      <c r="O3121" s="266"/>
      <c r="P3121" s="266"/>
      <c r="Q3121" s="266"/>
      <c r="R3121" s="267"/>
      <c r="S3121" s="268">
        <f>IF(AND(SUM(S3104:S3120)=0,COUNTIF(S3104:S3120,"NS")&gt;0),"NS",IF(AND(SUM(S3104:S3120)=0, COUNTIF(S3104:S3120,"NA")&gt;0),"NA",SUM(S3104:S3120)))</f>
        <v>0</v>
      </c>
      <c r="T3121" s="266"/>
      <c r="U3121" s="266"/>
      <c r="V3121" s="266"/>
      <c r="W3121" s="266"/>
      <c r="X3121" s="267"/>
      <c r="Y3121" s="268">
        <f>IF(AND(SUM(Y3104:Y3120)=0,COUNTIF(Y3104:Y3120,"NS")&gt;0),"NS",IF(AND(SUM(Y3104:Y3120)=0, COUNTIF(Y3104:Y3120,"NA")&gt;0),"NA",SUM(Y3104:Y3120)))</f>
        <v>0</v>
      </c>
      <c r="Z3121" s="266"/>
      <c r="AA3121" s="266"/>
      <c r="AB3121" s="266"/>
      <c r="AC3121" s="266"/>
      <c r="AD3121" s="267"/>
    </row>
    <row r="3122" spans="1:38" ht="15" customHeight="1">
      <c r="A3122" s="71"/>
      <c r="B3122" s="40"/>
      <c r="C3122" s="40"/>
      <c r="D3122" s="40"/>
      <c r="E3122" s="40"/>
      <c r="F3122" s="40"/>
      <c r="G3122" s="40"/>
      <c r="H3122" s="40"/>
      <c r="I3122" s="40"/>
      <c r="J3122" s="40"/>
      <c r="K3122" s="40"/>
      <c r="L3122" s="40"/>
      <c r="M3122" s="40"/>
      <c r="N3122" s="40"/>
      <c r="O3122" s="40"/>
      <c r="P3122" s="40"/>
      <c r="Q3122" s="40"/>
      <c r="R3122" s="40"/>
      <c r="S3122" s="40"/>
      <c r="T3122" s="40"/>
      <c r="U3122" s="40"/>
      <c r="V3122" s="40"/>
      <c r="W3122" s="40"/>
      <c r="X3122" s="40"/>
      <c r="Y3122" s="40"/>
      <c r="Z3122" s="40"/>
      <c r="AA3122" s="40"/>
      <c r="AB3122" s="40"/>
      <c r="AC3122" s="40"/>
      <c r="AD3122" s="40"/>
      <c r="AF3122">
        <f>IF(SUM(AF3104:AF3121)&gt;0,1,0)</f>
        <v>0</v>
      </c>
      <c r="AG3122">
        <f>IF(SUM(AG3104:AG3121)&gt;0,2,0)</f>
        <v>0</v>
      </c>
      <c r="AH3122">
        <f>IF(SUM(AH3104:AH3121)&gt;0,4,0)</f>
        <v>0</v>
      </c>
      <c r="AI3122">
        <f>IF(SUM(AI3104:AI3121)&gt;0,4,0)</f>
        <v>0</v>
      </c>
      <c r="AJ3122">
        <f>IF(SUM(AJ3104:AJ3121)&gt;0,5,0)</f>
        <v>0</v>
      </c>
      <c r="AK3122">
        <f>IF(SUM(AK3104:AK3121)&gt;0,6,0)</f>
        <v>0</v>
      </c>
    </row>
    <row r="3123" spans="1:38" ht="24" customHeight="1">
      <c r="A3123" s="71"/>
      <c r="B3123" s="40"/>
      <c r="C3123" s="321" t="s">
        <v>187</v>
      </c>
      <c r="D3123" s="256"/>
      <c r="E3123" s="256"/>
      <c r="F3123" s="256"/>
      <c r="G3123" s="256"/>
      <c r="H3123" s="256"/>
      <c r="I3123" s="256"/>
      <c r="J3123" s="256"/>
      <c r="K3123" s="256"/>
      <c r="L3123" s="256"/>
      <c r="M3123" s="256"/>
      <c r="N3123" s="256"/>
      <c r="O3123" s="256"/>
      <c r="P3123" s="256"/>
      <c r="Q3123" s="256"/>
      <c r="R3123" s="256"/>
      <c r="S3123" s="256"/>
      <c r="T3123" s="256"/>
      <c r="U3123" s="256"/>
      <c r="V3123" s="256"/>
      <c r="W3123" s="256"/>
      <c r="X3123" s="256"/>
      <c r="Y3123" s="256"/>
      <c r="Z3123" s="256"/>
      <c r="AA3123" s="256"/>
      <c r="AB3123" s="256"/>
      <c r="AC3123" s="256"/>
      <c r="AD3123" s="256"/>
      <c r="AH3123">
        <f>SUM(AF3122:AH3122)</f>
        <v>0</v>
      </c>
      <c r="AK3123">
        <f>SUM(AI3122:AK3122)</f>
        <v>0</v>
      </c>
    </row>
    <row r="3124" spans="1:38" ht="60" customHeight="1">
      <c r="A3124" s="71"/>
      <c r="B3124" s="40"/>
      <c r="C3124" s="377"/>
      <c r="D3124" s="266"/>
      <c r="E3124" s="266"/>
      <c r="F3124" s="266"/>
      <c r="G3124" s="266"/>
      <c r="H3124" s="266"/>
      <c r="I3124" s="266"/>
      <c r="J3124" s="266"/>
      <c r="K3124" s="266"/>
      <c r="L3124" s="266"/>
      <c r="M3124" s="266"/>
      <c r="N3124" s="266"/>
      <c r="O3124" s="266"/>
      <c r="P3124" s="266"/>
      <c r="Q3124" s="266"/>
      <c r="R3124" s="266"/>
      <c r="S3124" s="266"/>
      <c r="T3124" s="266"/>
      <c r="U3124" s="266"/>
      <c r="V3124" s="266"/>
      <c r="W3124" s="266"/>
      <c r="X3124" s="266"/>
      <c r="Y3124" s="266"/>
      <c r="Z3124" s="266"/>
      <c r="AA3124" s="266"/>
      <c r="AB3124" s="266"/>
      <c r="AC3124" s="266"/>
      <c r="AD3124" s="267"/>
      <c r="AH3124" t="e">
        <f ca="1">CAMBIAR(AH3123,0,"",1,"El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4" t="e">
        <f ca="1">CAMBIAR(AK3123,0,"",4,"Hay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25" spans="1:38" ht="15" customHeight="1">
      <c r="A3125" s="71"/>
      <c r="B3125" s="40"/>
      <c r="C3125" s="246" t="e">
        <f ca="1">AH3124</f>
        <v>#NAME?</v>
      </c>
      <c r="D3125" s="40"/>
      <c r="E3125" s="40"/>
      <c r="F3125" s="40"/>
      <c r="G3125" s="40"/>
      <c r="H3125" s="40"/>
      <c r="I3125" s="40"/>
      <c r="J3125" s="40"/>
      <c r="K3125" s="40"/>
      <c r="L3125" s="40"/>
      <c r="M3125" s="40"/>
      <c r="N3125" s="40"/>
      <c r="O3125" s="40"/>
      <c r="P3125" s="40"/>
      <c r="Q3125" s="40"/>
      <c r="R3125" s="40"/>
      <c r="S3125" s="40"/>
      <c r="T3125" s="40"/>
      <c r="U3125" s="40"/>
      <c r="V3125" s="40"/>
      <c r="W3125" s="40"/>
      <c r="X3125" s="40"/>
      <c r="Y3125" s="40"/>
      <c r="Z3125" s="40"/>
      <c r="AA3125" s="40"/>
      <c r="AB3125" s="40"/>
      <c r="AC3125" s="40"/>
      <c r="AD3125" s="40"/>
    </row>
    <row r="3126" spans="1:38" ht="15" customHeight="1">
      <c r="A3126" s="71"/>
      <c r="B3126" s="40"/>
      <c r="C3126" s="246" t="e">
        <f ca="1">AK3124</f>
        <v>#NAME?</v>
      </c>
      <c r="D3126" s="40"/>
      <c r="E3126" s="40"/>
      <c r="F3126" s="40"/>
      <c r="G3126" s="40"/>
      <c r="H3126" s="40"/>
      <c r="I3126" s="40"/>
      <c r="J3126" s="40"/>
      <c r="K3126" s="40"/>
      <c r="L3126" s="40"/>
      <c r="M3126" s="40"/>
      <c r="N3126" s="40"/>
      <c r="O3126" s="40"/>
      <c r="P3126" s="40"/>
      <c r="Q3126" s="40"/>
      <c r="R3126" s="40"/>
      <c r="S3126" s="40"/>
      <c r="T3126" s="40"/>
      <c r="U3126" s="40"/>
      <c r="V3126" s="40"/>
      <c r="W3126" s="40"/>
      <c r="X3126" s="40"/>
      <c r="Y3126" s="40"/>
      <c r="Z3126" s="40"/>
      <c r="AA3126" s="40"/>
      <c r="AB3126" s="40"/>
      <c r="AC3126" s="40"/>
      <c r="AD3126" s="40"/>
    </row>
    <row r="3127" spans="1:38" ht="15" customHeight="1">
      <c r="A3127" s="71"/>
      <c r="B3127" s="40"/>
      <c r="C3127" s="40"/>
      <c r="D3127" s="40"/>
      <c r="E3127" s="40"/>
      <c r="F3127" s="40"/>
      <c r="G3127" s="40"/>
      <c r="H3127" s="40"/>
      <c r="I3127" s="40"/>
      <c r="J3127" s="40"/>
      <c r="K3127" s="40"/>
      <c r="L3127" s="40"/>
      <c r="M3127" s="40"/>
      <c r="N3127" s="40"/>
      <c r="O3127" s="40"/>
      <c r="P3127" s="40"/>
      <c r="Q3127" s="40"/>
      <c r="R3127" s="40"/>
      <c r="S3127" s="40"/>
      <c r="T3127" s="40"/>
      <c r="U3127" s="40"/>
      <c r="V3127" s="40"/>
      <c r="W3127" s="40"/>
      <c r="X3127" s="40"/>
      <c r="Y3127" s="40"/>
      <c r="Z3127" s="40"/>
      <c r="AA3127" s="40"/>
      <c r="AB3127" s="40"/>
      <c r="AC3127" s="40"/>
      <c r="AD3127" s="40"/>
    </row>
    <row r="3128" spans="1:38" ht="15" customHeight="1">
      <c r="A3128" s="71"/>
      <c r="B3128" s="40"/>
      <c r="C3128" s="40"/>
      <c r="D3128" s="40"/>
      <c r="E3128" s="40"/>
      <c r="F3128" s="40"/>
      <c r="G3128" s="40"/>
      <c r="H3128" s="40"/>
      <c r="I3128" s="40"/>
      <c r="J3128" s="40"/>
      <c r="K3128" s="40"/>
      <c r="L3128" s="40"/>
      <c r="M3128" s="40"/>
      <c r="N3128" s="40"/>
      <c r="O3128" s="40"/>
      <c r="P3128" s="40"/>
      <c r="Q3128" s="40"/>
      <c r="R3128" s="40"/>
      <c r="S3128" s="40"/>
      <c r="T3128" s="40"/>
      <c r="U3128" s="40"/>
      <c r="V3128" s="40"/>
      <c r="W3128" s="40"/>
      <c r="X3128" s="40"/>
      <c r="Y3128" s="40"/>
      <c r="Z3128" s="40"/>
      <c r="AA3128" s="40"/>
      <c r="AB3128" s="40"/>
      <c r="AC3128" s="40"/>
      <c r="AD3128" s="40"/>
    </row>
    <row r="3129" spans="1:38" ht="15" customHeight="1">
      <c r="A3129" s="71"/>
      <c r="B3129" s="40"/>
      <c r="C3129" s="40"/>
      <c r="D3129" s="40"/>
      <c r="E3129" s="40"/>
      <c r="F3129" s="40"/>
      <c r="G3129" s="40"/>
      <c r="H3129" s="40"/>
      <c r="I3129" s="40"/>
      <c r="J3129" s="40"/>
      <c r="K3129" s="40"/>
      <c r="L3129" s="40"/>
      <c r="M3129" s="40"/>
      <c r="N3129" s="40"/>
      <c r="O3129" s="40"/>
      <c r="P3129" s="40"/>
      <c r="Q3129" s="40"/>
      <c r="R3129" s="40"/>
      <c r="S3129" s="40"/>
      <c r="T3129" s="40"/>
      <c r="U3129" s="40"/>
      <c r="V3129" s="40"/>
      <c r="W3129" s="40"/>
      <c r="X3129" s="40"/>
      <c r="Y3129" s="40"/>
      <c r="Z3129" s="40"/>
      <c r="AA3129" s="40"/>
      <c r="AB3129" s="40"/>
      <c r="AC3129" s="40"/>
      <c r="AD3129" s="40"/>
    </row>
    <row r="3130" spans="1:38" ht="15" customHeight="1">
      <c r="A3130" s="71"/>
      <c r="B3130" s="40"/>
      <c r="C3130" s="40"/>
      <c r="D3130" s="40"/>
      <c r="E3130" s="40"/>
      <c r="F3130" s="40"/>
      <c r="G3130" s="40"/>
      <c r="H3130" s="40"/>
      <c r="I3130" s="40"/>
      <c r="J3130" s="40"/>
      <c r="K3130" s="40"/>
      <c r="L3130" s="40"/>
      <c r="M3130" s="40"/>
      <c r="N3130" s="40"/>
      <c r="O3130" s="40"/>
      <c r="P3130" s="40"/>
      <c r="Q3130" s="40"/>
      <c r="R3130" s="40"/>
      <c r="S3130" s="40"/>
      <c r="T3130" s="40"/>
      <c r="U3130" s="40"/>
      <c r="V3130" s="40"/>
      <c r="W3130" s="40"/>
      <c r="X3130" s="40"/>
      <c r="Y3130" s="40"/>
      <c r="Z3130" s="40"/>
      <c r="AA3130" s="40"/>
      <c r="AB3130" s="40"/>
      <c r="AC3130" s="40"/>
      <c r="AD3130" s="40"/>
    </row>
    <row r="3131" spans="1:38" ht="24" customHeight="1">
      <c r="A3131" s="72" t="s">
        <v>1065</v>
      </c>
      <c r="B3131" s="326" t="s">
        <v>1066</v>
      </c>
      <c r="C3131" s="256"/>
      <c r="D3131" s="256"/>
      <c r="E3131" s="256"/>
      <c r="F3131" s="256"/>
      <c r="G3131" s="256"/>
      <c r="H3131" s="256"/>
      <c r="I3131" s="256"/>
      <c r="J3131" s="256"/>
      <c r="K3131" s="256"/>
      <c r="L3131" s="256"/>
      <c r="M3131" s="256"/>
      <c r="N3131" s="256"/>
      <c r="O3131" s="256"/>
      <c r="P3131" s="256"/>
      <c r="Q3131" s="256"/>
      <c r="R3131" s="256"/>
      <c r="S3131" s="256"/>
      <c r="T3131" s="256"/>
      <c r="U3131" s="256"/>
      <c r="V3131" s="256"/>
      <c r="W3131" s="256"/>
      <c r="X3131" s="256"/>
      <c r="Y3131" s="256"/>
      <c r="Z3131" s="256"/>
      <c r="AA3131" s="256"/>
      <c r="AB3131" s="256"/>
      <c r="AC3131" s="256"/>
      <c r="AD3131" s="256"/>
    </row>
    <row r="3132" spans="1:38" ht="15" customHeight="1">
      <c r="A3132" s="83"/>
      <c r="B3132" s="15"/>
      <c r="C3132" s="15"/>
      <c r="D3132" s="15"/>
      <c r="E3132" s="15"/>
      <c r="F3132" s="15"/>
      <c r="G3132" s="15"/>
      <c r="H3132" s="15"/>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row>
    <row r="3133" spans="1:38" ht="24" customHeight="1">
      <c r="A3133" s="83"/>
      <c r="B3133" s="15"/>
      <c r="C3133" s="265" t="s">
        <v>1067</v>
      </c>
      <c r="D3133" s="278"/>
      <c r="E3133" s="278"/>
      <c r="F3133" s="278"/>
      <c r="G3133" s="278"/>
      <c r="H3133" s="278"/>
      <c r="I3133" s="278"/>
      <c r="J3133" s="278"/>
      <c r="K3133" s="278"/>
      <c r="L3133" s="279"/>
      <c r="M3133" s="265" t="s">
        <v>871</v>
      </c>
      <c r="N3133" s="266"/>
      <c r="O3133" s="266"/>
      <c r="P3133" s="266"/>
      <c r="Q3133" s="266"/>
      <c r="R3133" s="266"/>
      <c r="S3133" s="266"/>
      <c r="T3133" s="266"/>
      <c r="U3133" s="266"/>
      <c r="V3133" s="266"/>
      <c r="W3133" s="266"/>
      <c r="X3133" s="266"/>
      <c r="Y3133" s="266"/>
      <c r="Z3133" s="266"/>
      <c r="AA3133" s="266"/>
      <c r="AB3133" s="266"/>
      <c r="AC3133" s="266"/>
      <c r="AD3133" s="267"/>
    </row>
    <row r="3134" spans="1:38" ht="15" customHeight="1">
      <c r="A3134" s="83"/>
      <c r="B3134" s="15"/>
      <c r="C3134" s="282"/>
      <c r="D3134" s="272"/>
      <c r="E3134" s="272"/>
      <c r="F3134" s="272"/>
      <c r="G3134" s="272"/>
      <c r="H3134" s="272"/>
      <c r="I3134" s="272"/>
      <c r="J3134" s="272"/>
      <c r="K3134" s="272"/>
      <c r="L3134" s="283"/>
      <c r="M3134" s="265" t="s">
        <v>201</v>
      </c>
      <c r="N3134" s="266"/>
      <c r="O3134" s="266"/>
      <c r="P3134" s="266"/>
      <c r="Q3134" s="266"/>
      <c r="R3134" s="267"/>
      <c r="S3134" s="268" t="s">
        <v>202</v>
      </c>
      <c r="T3134" s="266"/>
      <c r="U3134" s="266"/>
      <c r="V3134" s="266"/>
      <c r="W3134" s="266"/>
      <c r="X3134" s="267"/>
      <c r="Y3134" s="268" t="s">
        <v>203</v>
      </c>
      <c r="Z3134" s="266"/>
      <c r="AA3134" s="266"/>
      <c r="AB3134" s="266"/>
      <c r="AC3134" s="266"/>
      <c r="AD3134" s="267"/>
      <c r="AF3134" t="s">
        <v>204</v>
      </c>
      <c r="AG3134" t="s">
        <v>205</v>
      </c>
      <c r="AH3134" t="s">
        <v>206</v>
      </c>
      <c r="AI3134" t="s">
        <v>207</v>
      </c>
      <c r="AJ3134" t="s">
        <v>208</v>
      </c>
      <c r="AK3134" t="s">
        <v>209</v>
      </c>
      <c r="AL3134" t="s">
        <v>210</v>
      </c>
    </row>
    <row r="3135" spans="1:38" ht="15" customHeight="1">
      <c r="A3135" s="83"/>
      <c r="B3135" s="15"/>
      <c r="C3135" s="98" t="s">
        <v>131</v>
      </c>
      <c r="D3135" s="320" t="s">
        <v>413</v>
      </c>
      <c r="E3135" s="266"/>
      <c r="F3135" s="266"/>
      <c r="G3135" s="266"/>
      <c r="H3135" s="266"/>
      <c r="I3135" s="266"/>
      <c r="J3135" s="266"/>
      <c r="K3135" s="266"/>
      <c r="L3135" s="267"/>
      <c r="M3135" s="268"/>
      <c r="N3135" s="266"/>
      <c r="O3135" s="266"/>
      <c r="P3135" s="266"/>
      <c r="Q3135" s="266"/>
      <c r="R3135" s="267"/>
      <c r="S3135" s="268"/>
      <c r="T3135" s="266"/>
      <c r="U3135" s="266"/>
      <c r="V3135" s="266"/>
      <c r="W3135" s="266"/>
      <c r="X3135" s="267"/>
      <c r="Y3135" s="268"/>
      <c r="Z3135" s="266"/>
      <c r="AA3135" s="266"/>
      <c r="AB3135" s="266"/>
      <c r="AC3135" s="266"/>
      <c r="AD3135" s="267"/>
      <c r="AF3135">
        <f>IF(AND(M3135=0,OR(SUM(S3135:Y3135)&gt;0,COUNTIF(M3135:Y3135,"NS")&gt;0)),1,0)</f>
        <v>0</v>
      </c>
      <c r="AG3135">
        <f>IF(OR(AND(M3135="NS",SUM(S3135:Y3135)&gt;0),AND(M3135="NS",COUNTIF(M3135:Y3135,"NS")&lt;2)),1,0)</f>
        <v>0</v>
      </c>
      <c r="AH3135">
        <f>IF(AND(M3135="NA",OR(SUM(S3135:Y3135)&gt;0,COUNTIF(M3135:Y3135,"NS")&gt;0,COUNTIF(M3135:Y3135,"NA")&gt;1)),1,0)</f>
        <v>0</v>
      </c>
      <c r="AI3135">
        <f>IF(AND(COUNTBLANK(M3135)+COUNTBLANK(S3135)+COUNTBLANK(Y3135)&gt;0,COUNTBLANK(M3135)+COUNTBLANK(S3135)+COUNTBLANK(Y3135)&lt;3,M3135&lt;&gt;"NA"),1,0)</f>
        <v>0</v>
      </c>
      <c r="AJ3135">
        <f>IF(AND(IF(OR(SUM(S3135:Y3135)=M3135,M3135="",AND(M3135&gt;0,COUNTIF(M3135:Y3135,"NS")=2)),0,1)=1,M3135&lt;&gt;"NS",M3135&lt;&gt;"NA"),1,0)</f>
        <v>0</v>
      </c>
      <c r="AK3135">
        <f>IF(COUNTIF(M3135:Y3135,"=*")&lt;&gt;SUM(COUNTIF(M3135:Y3135,"NS"),COUNTIF(M3135:Y3135,"NA")),1,0)</f>
        <v>0</v>
      </c>
      <c r="AL3135">
        <f>IF(SUM(AF3135:AK3135)&gt;0,1,0)</f>
        <v>0</v>
      </c>
    </row>
    <row r="3136" spans="1:38" ht="15" customHeight="1">
      <c r="A3136" s="83"/>
      <c r="B3136" s="15"/>
      <c r="C3136" s="79" t="s">
        <v>132</v>
      </c>
      <c r="D3136" s="382" t="s">
        <v>414</v>
      </c>
      <c r="E3136" s="272"/>
      <c r="F3136" s="272"/>
      <c r="G3136" s="272"/>
      <c r="H3136" s="272"/>
      <c r="I3136" s="272"/>
      <c r="J3136" s="272"/>
      <c r="K3136" s="272"/>
      <c r="L3136" s="283"/>
      <c r="M3136" s="268"/>
      <c r="N3136" s="266"/>
      <c r="O3136" s="266"/>
      <c r="P3136" s="266"/>
      <c r="Q3136" s="266"/>
      <c r="R3136" s="267"/>
      <c r="S3136" s="268"/>
      <c r="T3136" s="266"/>
      <c r="U3136" s="266"/>
      <c r="V3136" s="266"/>
      <c r="W3136" s="266"/>
      <c r="X3136" s="267"/>
      <c r="Y3136" s="268"/>
      <c r="Z3136" s="266"/>
      <c r="AA3136" s="266"/>
      <c r="AB3136" s="266"/>
      <c r="AC3136" s="266"/>
      <c r="AD3136" s="267"/>
    </row>
    <row r="3137" spans="1:37" ht="15" customHeight="1">
      <c r="A3137" s="83"/>
      <c r="B3137" s="15"/>
      <c r="C3137" s="80" t="s">
        <v>133</v>
      </c>
      <c r="D3137" s="320" t="s">
        <v>415</v>
      </c>
      <c r="E3137" s="266"/>
      <c r="F3137" s="266"/>
      <c r="G3137" s="266"/>
      <c r="H3137" s="266"/>
      <c r="I3137" s="266"/>
      <c r="J3137" s="266"/>
      <c r="K3137" s="266"/>
      <c r="L3137" s="267"/>
      <c r="M3137" s="268"/>
      <c r="N3137" s="266"/>
      <c r="O3137" s="266"/>
      <c r="P3137" s="266"/>
      <c r="Q3137" s="266"/>
      <c r="R3137" s="267"/>
      <c r="S3137" s="268"/>
      <c r="T3137" s="266"/>
      <c r="U3137" s="266"/>
      <c r="V3137" s="266"/>
      <c r="W3137" s="266"/>
      <c r="X3137" s="267"/>
      <c r="Y3137" s="268"/>
      <c r="Z3137" s="266"/>
      <c r="AA3137" s="266"/>
      <c r="AB3137" s="266"/>
      <c r="AC3137" s="266"/>
      <c r="AD3137" s="267"/>
    </row>
    <row r="3138" spans="1:37" ht="15" customHeight="1">
      <c r="A3138" s="83"/>
      <c r="B3138" s="15"/>
      <c r="C3138" s="80" t="s">
        <v>134</v>
      </c>
      <c r="D3138" s="320" t="s">
        <v>416</v>
      </c>
      <c r="E3138" s="266"/>
      <c r="F3138" s="266"/>
      <c r="G3138" s="266"/>
      <c r="H3138" s="266"/>
      <c r="I3138" s="266"/>
      <c r="J3138" s="266"/>
      <c r="K3138" s="266"/>
      <c r="L3138" s="267"/>
      <c r="M3138" s="268"/>
      <c r="N3138" s="266"/>
      <c r="O3138" s="266"/>
      <c r="P3138" s="266"/>
      <c r="Q3138" s="266"/>
      <c r="R3138" s="267"/>
      <c r="S3138" s="268"/>
      <c r="T3138" s="266"/>
      <c r="U3138" s="266"/>
      <c r="V3138" s="266"/>
      <c r="W3138" s="266"/>
      <c r="X3138" s="267"/>
      <c r="Y3138" s="268"/>
      <c r="Z3138" s="266"/>
      <c r="AA3138" s="266"/>
      <c r="AB3138" s="266"/>
      <c r="AC3138" s="266"/>
      <c r="AD3138" s="267"/>
    </row>
    <row r="3139" spans="1:37" ht="15" customHeight="1">
      <c r="A3139" s="83"/>
      <c r="B3139" s="15"/>
      <c r="C3139" s="80" t="s">
        <v>135</v>
      </c>
      <c r="D3139" s="320" t="s">
        <v>417</v>
      </c>
      <c r="E3139" s="266"/>
      <c r="F3139" s="266"/>
      <c r="G3139" s="266"/>
      <c r="H3139" s="266"/>
      <c r="I3139" s="266"/>
      <c r="J3139" s="266"/>
      <c r="K3139" s="266"/>
      <c r="L3139" s="267"/>
      <c r="M3139" s="268"/>
      <c r="N3139" s="266"/>
      <c r="O3139" s="266"/>
      <c r="P3139" s="266"/>
      <c r="Q3139" s="266"/>
      <c r="R3139" s="267"/>
      <c r="S3139" s="268"/>
      <c r="T3139" s="266"/>
      <c r="U3139" s="266"/>
      <c r="V3139" s="266"/>
      <c r="W3139" s="266"/>
      <c r="X3139" s="267"/>
      <c r="Y3139" s="268"/>
      <c r="Z3139" s="266"/>
      <c r="AA3139" s="266"/>
      <c r="AB3139" s="266"/>
      <c r="AC3139" s="266"/>
      <c r="AD3139" s="267"/>
    </row>
    <row r="3140" spans="1:37" ht="15" customHeight="1">
      <c r="A3140" s="83"/>
      <c r="B3140" s="15"/>
      <c r="C3140" s="80" t="s">
        <v>136</v>
      </c>
      <c r="D3140" s="320" t="s">
        <v>418</v>
      </c>
      <c r="E3140" s="266"/>
      <c r="F3140" s="266"/>
      <c r="G3140" s="266"/>
      <c r="H3140" s="266"/>
      <c r="I3140" s="266"/>
      <c r="J3140" s="266"/>
      <c r="K3140" s="266"/>
      <c r="L3140" s="267"/>
      <c r="M3140" s="268"/>
      <c r="N3140" s="266"/>
      <c r="O3140" s="266"/>
      <c r="P3140" s="266"/>
      <c r="Q3140" s="266"/>
      <c r="R3140" s="267"/>
      <c r="S3140" s="268"/>
      <c r="T3140" s="266"/>
      <c r="U3140" s="266"/>
      <c r="V3140" s="266"/>
      <c r="W3140" s="266"/>
      <c r="X3140" s="267"/>
      <c r="Y3140" s="268"/>
      <c r="Z3140" s="266"/>
      <c r="AA3140" s="266"/>
      <c r="AB3140" s="266"/>
      <c r="AC3140" s="266"/>
      <c r="AD3140" s="267"/>
    </row>
    <row r="3141" spans="1:37" ht="15" customHeight="1">
      <c r="A3141" s="83"/>
      <c r="B3141" s="15"/>
      <c r="C3141" s="15"/>
      <c r="D3141" s="15"/>
      <c r="E3141" s="15"/>
      <c r="F3141" s="15"/>
      <c r="G3141" s="15"/>
      <c r="H3141" s="15"/>
      <c r="I3141" s="15"/>
      <c r="J3141" s="15"/>
      <c r="K3141" s="15"/>
      <c r="L3141" s="81" t="s">
        <v>211</v>
      </c>
      <c r="M3141" s="268">
        <f>IF(AND(SUM(M3135:M3140)=0,COUNTIF(M3135:M3140,"NS")&gt;0),"NS",IF(AND(SUM(M3135:M3140)=0, COUNTIF(M3135:M3140,"NA")&gt;0),"NA",SUM(M3135:M3140)))</f>
        <v>0</v>
      </c>
      <c r="N3141" s="266"/>
      <c r="O3141" s="266"/>
      <c r="P3141" s="266"/>
      <c r="Q3141" s="266"/>
      <c r="R3141" s="267"/>
      <c r="S3141" s="268">
        <f>IF(AND(SUM(S3135:S3140)=0,COUNTIF(S3135:S3140,"NS")&gt;0),"NS",IF(AND(SUM(S3135:S3140)=0, COUNTIF(S3135:S3140,"NA")&gt;0),"NA",SUM(S3135:S3140)))</f>
        <v>0</v>
      </c>
      <c r="T3141" s="266"/>
      <c r="U3141" s="266"/>
      <c r="V3141" s="266"/>
      <c r="W3141" s="266"/>
      <c r="X3141" s="267"/>
      <c r="Y3141" s="268">
        <f>IF(AND(SUM(Y3135:Y3140)=0,COUNTIF(Y3135:Y3140,"NS")&gt;0),"NS",IF(AND(SUM(Y3135:Y3140)=0, COUNTIF(Y3135:Y3140,"NA")&gt;0),"NA",SUM(Y3135:Y3140)))</f>
        <v>0</v>
      </c>
      <c r="Z3141" s="266"/>
      <c r="AA3141" s="266"/>
      <c r="AB3141" s="266"/>
      <c r="AC3141" s="266"/>
      <c r="AD3141" s="267"/>
    </row>
    <row r="3142" spans="1:37" ht="15" customHeight="1">
      <c r="AF3142">
        <f>IF(SUM(AF3135:AF3141)&gt;0,1,0)</f>
        <v>0</v>
      </c>
      <c r="AG3142">
        <f>IF(SUM(AG3135:AG3141)&gt;0,2,0)</f>
        <v>0</v>
      </c>
      <c r="AH3142">
        <f>IF(SUM(AH3135:AH3141)&gt;0,4,0)</f>
        <v>0</v>
      </c>
      <c r="AI3142">
        <f>IF(SUM(AI3135:AI3141)&gt;0,4,0)</f>
        <v>0</v>
      </c>
      <c r="AJ3142">
        <f>IF(SUM(AJ3135:AJ3141)&gt;0,5,0)</f>
        <v>0</v>
      </c>
      <c r="AK3142">
        <f>IF(SUM(AK3135:AK3141)&gt;0,6,0)</f>
        <v>0</v>
      </c>
    </row>
    <row r="3143" spans="1:37" ht="24" customHeight="1">
      <c r="A3143" s="83"/>
      <c r="B3143" s="15"/>
      <c r="C3143" s="321" t="s">
        <v>187</v>
      </c>
      <c r="D3143" s="256"/>
      <c r="E3143" s="256"/>
      <c r="F3143" s="256"/>
      <c r="G3143" s="256"/>
      <c r="H3143" s="256"/>
      <c r="I3143" s="256"/>
      <c r="J3143" s="256"/>
      <c r="K3143" s="256"/>
      <c r="L3143" s="256"/>
      <c r="M3143" s="256"/>
      <c r="N3143" s="256"/>
      <c r="O3143" s="256"/>
      <c r="P3143" s="256"/>
      <c r="Q3143" s="256"/>
      <c r="R3143" s="256"/>
      <c r="S3143" s="256"/>
      <c r="T3143" s="256"/>
      <c r="U3143" s="256"/>
      <c r="V3143" s="256"/>
      <c r="W3143" s="256"/>
      <c r="X3143" s="256"/>
      <c r="Y3143" s="256"/>
      <c r="Z3143" s="256"/>
      <c r="AA3143" s="256"/>
      <c r="AB3143" s="256"/>
      <c r="AC3143" s="256"/>
      <c r="AD3143" s="256"/>
      <c r="AH3143">
        <f>SUM(AF3142:AH3142)</f>
        <v>0</v>
      </c>
      <c r="AK3143">
        <f>SUM(AI3142:AK3142)</f>
        <v>0</v>
      </c>
    </row>
    <row r="3144" spans="1:37" ht="60" customHeight="1">
      <c r="A3144" s="83"/>
      <c r="B3144" s="15"/>
      <c r="C3144" s="322"/>
      <c r="D3144" s="323"/>
      <c r="E3144" s="323"/>
      <c r="F3144" s="323"/>
      <c r="G3144" s="323"/>
      <c r="H3144" s="323"/>
      <c r="I3144" s="323"/>
      <c r="J3144" s="323"/>
      <c r="K3144" s="323"/>
      <c r="L3144" s="323"/>
      <c r="M3144" s="323"/>
      <c r="N3144" s="323"/>
      <c r="O3144" s="323"/>
      <c r="P3144" s="323"/>
      <c r="Q3144" s="323"/>
      <c r="R3144" s="323"/>
      <c r="S3144" s="323"/>
      <c r="T3144" s="323"/>
      <c r="U3144" s="323"/>
      <c r="V3144" s="323"/>
      <c r="W3144" s="323"/>
      <c r="X3144" s="323"/>
      <c r="Y3144" s="323"/>
      <c r="Z3144" s="323"/>
      <c r="AA3144" s="323"/>
      <c r="AB3144" s="323"/>
      <c r="AC3144" s="323"/>
      <c r="AD3144" s="324"/>
      <c r="AH3144" t="e">
        <f ca="1">CAMBIAR(AH3143,0,"",1,"El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44" t="e">
        <f ca="1">CAMBIAR(AK3143,0,"",4,"Hay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45" spans="1:37" ht="15" customHeight="1">
      <c r="A3145" s="72"/>
      <c r="B3145" s="88"/>
      <c r="C3145" s="88"/>
      <c r="D3145" s="88"/>
      <c r="E3145" s="88"/>
      <c r="F3145" s="88"/>
      <c r="G3145" s="88"/>
      <c r="H3145" s="88"/>
      <c r="I3145" s="88"/>
      <c r="J3145" s="88"/>
      <c r="K3145" s="88"/>
      <c r="L3145" s="88"/>
      <c r="M3145" s="88"/>
      <c r="N3145" s="88"/>
      <c r="O3145" s="88"/>
      <c r="P3145" s="88"/>
      <c r="Q3145" s="88"/>
      <c r="R3145" s="88"/>
      <c r="S3145" s="88"/>
      <c r="T3145" s="88"/>
      <c r="U3145" s="88"/>
      <c r="V3145" s="88"/>
      <c r="W3145" s="88"/>
      <c r="X3145" s="88"/>
      <c r="Y3145" s="88"/>
      <c r="Z3145" s="88"/>
      <c r="AA3145" s="88"/>
      <c r="AB3145" s="88"/>
      <c r="AC3145" s="88"/>
      <c r="AD3145" s="88"/>
    </row>
    <row r="3146" spans="1:37" ht="15" customHeight="1">
      <c r="A3146" s="71"/>
      <c r="B3146" s="40"/>
      <c r="C3146" s="40"/>
      <c r="D3146" s="40"/>
      <c r="E3146" s="40"/>
      <c r="F3146" s="40"/>
      <c r="G3146" s="40"/>
      <c r="H3146" s="40"/>
      <c r="I3146" s="40"/>
      <c r="J3146" s="40"/>
      <c r="K3146" s="40"/>
      <c r="L3146" s="40"/>
      <c r="M3146" s="40"/>
      <c r="N3146" s="40"/>
      <c r="O3146" s="40"/>
      <c r="P3146" s="40"/>
      <c r="Q3146" s="40"/>
      <c r="R3146" s="40"/>
      <c r="S3146" s="40"/>
      <c r="T3146" s="40"/>
      <c r="U3146" s="40"/>
      <c r="V3146" s="40"/>
      <c r="W3146" s="40"/>
      <c r="X3146" s="40"/>
      <c r="Y3146" s="40"/>
      <c r="Z3146" s="40"/>
      <c r="AA3146" s="40"/>
      <c r="AB3146" s="40"/>
      <c r="AC3146" s="40"/>
      <c r="AD3146" s="40"/>
    </row>
    <row r="3147" spans="1:37" ht="15" customHeight="1">
      <c r="A3147" s="71"/>
      <c r="B3147" s="40"/>
      <c r="C3147" s="40"/>
      <c r="D3147" s="40"/>
      <c r="E3147" s="40"/>
      <c r="F3147" s="40"/>
      <c r="G3147" s="40"/>
      <c r="H3147" s="40"/>
      <c r="I3147" s="40"/>
      <c r="J3147" s="40"/>
      <c r="K3147" s="40"/>
      <c r="L3147" s="40"/>
      <c r="M3147" s="40"/>
      <c r="N3147" s="40"/>
      <c r="O3147" s="40"/>
      <c r="P3147" s="40"/>
      <c r="Q3147" s="40"/>
      <c r="R3147" s="40"/>
      <c r="S3147" s="40"/>
      <c r="T3147" s="40"/>
      <c r="U3147" s="40"/>
      <c r="V3147" s="40"/>
      <c r="W3147" s="40"/>
      <c r="X3147" s="40"/>
      <c r="Y3147" s="40"/>
      <c r="Z3147" s="40"/>
      <c r="AA3147" s="40"/>
      <c r="AB3147" s="40"/>
      <c r="AC3147" s="40"/>
      <c r="AD3147" s="40"/>
    </row>
    <row r="3148" spans="1:37" ht="15" customHeight="1">
      <c r="A3148" s="71"/>
      <c r="B3148" s="40"/>
      <c r="C3148" s="40"/>
      <c r="D3148" s="40"/>
      <c r="E3148" s="40"/>
      <c r="F3148" s="40"/>
      <c r="G3148" s="40"/>
      <c r="H3148" s="40"/>
      <c r="I3148" s="40"/>
      <c r="J3148" s="40"/>
      <c r="K3148" s="40"/>
      <c r="L3148" s="40"/>
      <c r="M3148" s="40"/>
      <c r="N3148" s="40"/>
      <c r="O3148" s="40"/>
      <c r="P3148" s="40"/>
      <c r="Q3148" s="40"/>
      <c r="R3148" s="40"/>
      <c r="S3148" s="40"/>
      <c r="T3148" s="40"/>
      <c r="U3148" s="40"/>
      <c r="V3148" s="40"/>
      <c r="W3148" s="40"/>
      <c r="X3148" s="40"/>
      <c r="Y3148" s="40"/>
      <c r="Z3148" s="40"/>
      <c r="AA3148" s="40"/>
      <c r="AB3148" s="40"/>
      <c r="AC3148" s="40"/>
      <c r="AD3148" s="40"/>
    </row>
    <row r="3149" spans="1:37" ht="15" customHeight="1"/>
    <row r="3150" spans="1:37" ht="15.75" customHeight="1" thickBot="1"/>
    <row r="3151" spans="1:37" ht="15" customHeight="1" thickBot="1">
      <c r="B3151" s="381" t="s">
        <v>1068</v>
      </c>
      <c r="C3151" s="334"/>
      <c r="D3151" s="334"/>
      <c r="E3151" s="334"/>
      <c r="F3151" s="334"/>
      <c r="G3151" s="334"/>
      <c r="H3151" s="334"/>
      <c r="I3151" s="334"/>
      <c r="J3151" s="334"/>
      <c r="K3151" s="334"/>
      <c r="L3151" s="334"/>
      <c r="M3151" s="334"/>
      <c r="N3151" s="334"/>
      <c r="O3151" s="334"/>
      <c r="P3151" s="334"/>
      <c r="Q3151" s="334"/>
      <c r="R3151" s="334"/>
      <c r="S3151" s="334"/>
      <c r="T3151" s="334"/>
      <c r="U3151" s="334"/>
      <c r="V3151" s="334"/>
      <c r="W3151" s="334"/>
      <c r="X3151" s="334"/>
      <c r="Y3151" s="334"/>
      <c r="Z3151" s="334"/>
      <c r="AA3151" s="334"/>
      <c r="AB3151" s="334"/>
      <c r="AC3151" s="334"/>
      <c r="AD3151" s="335"/>
    </row>
    <row r="3152" spans="1:37" ht="15" customHeight="1">
      <c r="B3152" s="379" t="s">
        <v>189</v>
      </c>
      <c r="C3152" s="256"/>
      <c r="D3152" s="256"/>
      <c r="E3152" s="256"/>
      <c r="F3152" s="256"/>
      <c r="G3152" s="256"/>
      <c r="H3152" s="256"/>
      <c r="I3152" s="256"/>
      <c r="J3152" s="256"/>
      <c r="K3152" s="256"/>
      <c r="L3152" s="256"/>
      <c r="M3152" s="256"/>
      <c r="N3152" s="256"/>
      <c r="O3152" s="256"/>
      <c r="P3152" s="256"/>
      <c r="Q3152" s="256"/>
      <c r="R3152" s="256"/>
      <c r="S3152" s="256"/>
      <c r="T3152" s="256"/>
      <c r="U3152" s="256"/>
      <c r="V3152" s="256"/>
      <c r="W3152" s="256"/>
      <c r="X3152" s="256"/>
      <c r="Y3152" s="256"/>
      <c r="Z3152" s="256"/>
      <c r="AA3152" s="256"/>
      <c r="AB3152" s="256"/>
      <c r="AC3152" s="256"/>
      <c r="AD3152" s="281"/>
    </row>
    <row r="3153" spans="1:98" ht="36" customHeight="1">
      <c r="B3153" s="19"/>
      <c r="C3153" s="380" t="s">
        <v>1069</v>
      </c>
      <c r="D3153" s="256"/>
      <c r="E3153" s="256"/>
      <c r="F3153" s="256"/>
      <c r="G3153" s="256"/>
      <c r="H3153" s="256"/>
      <c r="I3153" s="256"/>
      <c r="J3153" s="256"/>
      <c r="K3153" s="256"/>
      <c r="L3153" s="256"/>
      <c r="M3153" s="256"/>
      <c r="N3153" s="256"/>
      <c r="O3153" s="256"/>
      <c r="P3153" s="256"/>
      <c r="Q3153" s="256"/>
      <c r="R3153" s="256"/>
      <c r="S3153" s="256"/>
      <c r="T3153" s="256"/>
      <c r="U3153" s="256"/>
      <c r="V3153" s="256"/>
      <c r="W3153" s="256"/>
      <c r="X3153" s="256"/>
      <c r="Y3153" s="256"/>
      <c r="Z3153" s="256"/>
      <c r="AA3153" s="256"/>
      <c r="AB3153" s="256"/>
      <c r="AC3153" s="256"/>
      <c r="AD3153" s="281"/>
    </row>
    <row r="3154" spans="1:98" ht="24" customHeight="1">
      <c r="B3154" s="19"/>
      <c r="C3154" s="380" t="s">
        <v>1070</v>
      </c>
      <c r="D3154" s="256"/>
      <c r="E3154" s="256"/>
      <c r="F3154" s="256"/>
      <c r="G3154" s="256"/>
      <c r="H3154" s="256"/>
      <c r="I3154" s="256"/>
      <c r="J3154" s="256"/>
      <c r="K3154" s="256"/>
      <c r="L3154" s="256"/>
      <c r="M3154" s="256"/>
      <c r="N3154" s="256"/>
      <c r="O3154" s="256"/>
      <c r="P3154" s="256"/>
      <c r="Q3154" s="256"/>
      <c r="R3154" s="256"/>
      <c r="S3154" s="256"/>
      <c r="T3154" s="256"/>
      <c r="U3154" s="256"/>
      <c r="V3154" s="256"/>
      <c r="W3154" s="256"/>
      <c r="X3154" s="256"/>
      <c r="Y3154" s="256"/>
      <c r="Z3154" s="256"/>
      <c r="AA3154" s="256"/>
      <c r="AB3154" s="256"/>
      <c r="AC3154" s="256"/>
      <c r="AD3154" s="281"/>
    </row>
    <row r="3155" spans="1:98" ht="36" customHeight="1">
      <c r="B3155" s="19"/>
      <c r="C3155" s="380" t="s">
        <v>1071</v>
      </c>
      <c r="D3155" s="256"/>
      <c r="E3155" s="256"/>
      <c r="F3155" s="256"/>
      <c r="G3155" s="256"/>
      <c r="H3155" s="256"/>
      <c r="I3155" s="256"/>
      <c r="J3155" s="256"/>
      <c r="K3155" s="256"/>
      <c r="L3155" s="256"/>
      <c r="M3155" s="256"/>
      <c r="N3155" s="256"/>
      <c r="O3155" s="256"/>
      <c r="P3155" s="256"/>
      <c r="Q3155" s="256"/>
      <c r="R3155" s="256"/>
      <c r="S3155" s="256"/>
      <c r="T3155" s="256"/>
      <c r="U3155" s="256"/>
      <c r="V3155" s="256"/>
      <c r="W3155" s="256"/>
      <c r="X3155" s="256"/>
      <c r="Y3155" s="256"/>
      <c r="Z3155" s="256"/>
      <c r="AA3155" s="256"/>
      <c r="AB3155" s="256"/>
      <c r="AC3155" s="256"/>
      <c r="AD3155" s="281"/>
    </row>
    <row r="3156" spans="1:98" ht="24" customHeight="1">
      <c r="B3156" s="19"/>
      <c r="C3156" s="380" t="s">
        <v>1072</v>
      </c>
      <c r="D3156" s="256"/>
      <c r="E3156" s="256"/>
      <c r="F3156" s="256"/>
      <c r="G3156" s="256"/>
      <c r="H3156" s="256"/>
      <c r="I3156" s="256"/>
      <c r="J3156" s="256"/>
      <c r="K3156" s="256"/>
      <c r="L3156" s="256"/>
      <c r="M3156" s="256"/>
      <c r="N3156" s="256"/>
      <c r="O3156" s="256"/>
      <c r="P3156" s="256"/>
      <c r="Q3156" s="256"/>
      <c r="R3156" s="256"/>
      <c r="S3156" s="256"/>
      <c r="T3156" s="256"/>
      <c r="U3156" s="256"/>
      <c r="V3156" s="256"/>
      <c r="W3156" s="256"/>
      <c r="X3156" s="256"/>
      <c r="Y3156" s="256"/>
      <c r="Z3156" s="256"/>
      <c r="AA3156" s="256"/>
      <c r="AB3156" s="256"/>
      <c r="AC3156" s="256"/>
      <c r="AD3156" s="281"/>
    </row>
    <row r="3157" spans="1:98" ht="36" customHeight="1">
      <c r="B3157" s="19"/>
      <c r="C3157" s="380" t="s">
        <v>1073</v>
      </c>
      <c r="D3157" s="256"/>
      <c r="E3157" s="256"/>
      <c r="F3157" s="256"/>
      <c r="G3157" s="256"/>
      <c r="H3157" s="256"/>
      <c r="I3157" s="256"/>
      <c r="J3157" s="256"/>
      <c r="K3157" s="256"/>
      <c r="L3157" s="256"/>
      <c r="M3157" s="256"/>
      <c r="N3157" s="256"/>
      <c r="O3157" s="256"/>
      <c r="P3157" s="256"/>
      <c r="Q3157" s="256"/>
      <c r="R3157" s="256"/>
      <c r="S3157" s="256"/>
      <c r="T3157" s="256"/>
      <c r="U3157" s="256"/>
      <c r="V3157" s="256"/>
      <c r="W3157" s="256"/>
      <c r="X3157" s="256"/>
      <c r="Y3157" s="256"/>
      <c r="Z3157" s="256"/>
      <c r="AA3157" s="256"/>
      <c r="AB3157" s="256"/>
      <c r="AC3157" s="256"/>
      <c r="AD3157" s="281"/>
    </row>
    <row r="3158" spans="1:98" ht="48" customHeight="1">
      <c r="B3158" s="21"/>
      <c r="C3158" s="378" t="s">
        <v>1074</v>
      </c>
      <c r="D3158" s="272"/>
      <c r="E3158" s="272"/>
      <c r="F3158" s="272"/>
      <c r="G3158" s="272"/>
      <c r="H3158" s="272"/>
      <c r="I3158" s="272"/>
      <c r="J3158" s="272"/>
      <c r="K3158" s="272"/>
      <c r="L3158" s="272"/>
      <c r="M3158" s="272"/>
      <c r="N3158" s="272"/>
      <c r="O3158" s="272"/>
      <c r="P3158" s="272"/>
      <c r="Q3158" s="272"/>
      <c r="R3158" s="272"/>
      <c r="S3158" s="272"/>
      <c r="T3158" s="272"/>
      <c r="U3158" s="272"/>
      <c r="V3158" s="272"/>
      <c r="W3158" s="272"/>
      <c r="X3158" s="272"/>
      <c r="Y3158" s="272"/>
      <c r="Z3158" s="272"/>
      <c r="AA3158" s="272"/>
      <c r="AB3158" s="272"/>
      <c r="AC3158" s="272"/>
      <c r="AD3158" s="283"/>
    </row>
    <row r="3159" spans="1:98" ht="15" customHeight="1"/>
    <row r="3160" spans="1:98" ht="24" customHeight="1">
      <c r="A3160" s="72" t="s">
        <v>1075</v>
      </c>
      <c r="B3160" s="326" t="s">
        <v>1076</v>
      </c>
      <c r="C3160" s="341"/>
      <c r="D3160" s="256"/>
      <c r="E3160" s="256"/>
      <c r="F3160" s="256"/>
      <c r="G3160" s="256"/>
      <c r="H3160" s="256"/>
      <c r="I3160" s="256"/>
      <c r="J3160" s="256"/>
      <c r="K3160" s="256"/>
      <c r="L3160" s="256"/>
      <c r="M3160" s="256"/>
      <c r="N3160" s="256"/>
      <c r="O3160" s="256"/>
      <c r="P3160" s="256"/>
      <c r="Q3160" s="256"/>
      <c r="R3160" s="256"/>
      <c r="S3160" s="256"/>
      <c r="T3160" s="256"/>
      <c r="U3160" s="256"/>
      <c r="V3160" s="256"/>
      <c r="W3160" s="256"/>
      <c r="X3160" s="256"/>
      <c r="Y3160" s="256"/>
      <c r="Z3160" s="256"/>
      <c r="AA3160" s="256"/>
      <c r="AB3160" s="256"/>
      <c r="AC3160" s="256"/>
      <c r="AD3160" s="256"/>
    </row>
    <row r="3161" spans="1:98" ht="48" customHeight="1">
      <c r="A3161" s="72"/>
      <c r="B3161" s="207"/>
      <c r="C3161" s="327" t="s">
        <v>1077</v>
      </c>
      <c r="D3161" s="256"/>
      <c r="E3161" s="256"/>
      <c r="F3161" s="256"/>
      <c r="G3161" s="256"/>
      <c r="H3161" s="256"/>
      <c r="I3161" s="256"/>
      <c r="J3161" s="256"/>
      <c r="K3161" s="256"/>
      <c r="L3161" s="256"/>
      <c r="M3161" s="256"/>
      <c r="N3161" s="256"/>
      <c r="O3161" s="256"/>
      <c r="P3161" s="256"/>
      <c r="Q3161" s="256"/>
      <c r="R3161" s="256"/>
      <c r="S3161" s="256"/>
      <c r="T3161" s="256"/>
      <c r="U3161" s="256"/>
      <c r="V3161" s="256"/>
      <c r="W3161" s="256"/>
      <c r="X3161" s="256"/>
      <c r="Y3161" s="256"/>
      <c r="Z3161" s="256"/>
      <c r="AA3161" s="256"/>
      <c r="AB3161" s="256"/>
      <c r="AC3161" s="256"/>
      <c r="AD3161" s="256"/>
    </row>
    <row r="3162" spans="1:98" ht="36" customHeight="1">
      <c r="A3162" s="83"/>
      <c r="B3162" s="15"/>
      <c r="C3162" s="327" t="s">
        <v>1078</v>
      </c>
      <c r="D3162" s="256"/>
      <c r="E3162" s="256"/>
      <c r="F3162" s="256"/>
      <c r="G3162" s="256"/>
      <c r="H3162" s="256"/>
      <c r="I3162" s="256"/>
      <c r="J3162" s="256"/>
      <c r="K3162" s="256"/>
      <c r="L3162" s="256"/>
      <c r="M3162" s="256"/>
      <c r="N3162" s="256"/>
      <c r="O3162" s="256"/>
      <c r="P3162" s="256"/>
      <c r="Q3162" s="256"/>
      <c r="R3162" s="256"/>
      <c r="S3162" s="256"/>
      <c r="T3162" s="256"/>
      <c r="U3162" s="256"/>
      <c r="V3162" s="256"/>
      <c r="W3162" s="256"/>
      <c r="X3162" s="256"/>
      <c r="Y3162" s="256"/>
      <c r="Z3162" s="256"/>
      <c r="AA3162" s="256"/>
      <c r="AB3162" s="256"/>
      <c r="AC3162" s="256"/>
      <c r="AD3162" s="256"/>
    </row>
    <row r="3163" spans="1:98" ht="15" customHeight="1">
      <c r="A3163" s="83"/>
      <c r="B3163" s="15"/>
      <c r="C3163" s="15"/>
      <c r="D3163" s="15"/>
      <c r="E3163" s="15"/>
      <c r="F3163" s="15"/>
      <c r="G3163" s="15"/>
      <c r="H3163" s="15"/>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row>
    <row r="3164" spans="1:98" ht="24" customHeight="1">
      <c r="A3164" s="83"/>
      <c r="B3164" s="15"/>
      <c r="C3164" s="265" t="s">
        <v>430</v>
      </c>
      <c r="D3164" s="278"/>
      <c r="E3164" s="278"/>
      <c r="F3164" s="278"/>
      <c r="G3164" s="278"/>
      <c r="H3164" s="278"/>
      <c r="I3164" s="278"/>
      <c r="J3164" s="278"/>
      <c r="K3164" s="278"/>
      <c r="L3164" s="279"/>
      <c r="M3164" s="265" t="s">
        <v>1079</v>
      </c>
      <c r="N3164" s="266"/>
      <c r="O3164" s="266"/>
      <c r="P3164" s="266"/>
      <c r="Q3164" s="266"/>
      <c r="R3164" s="266"/>
      <c r="S3164" s="266"/>
      <c r="T3164" s="266"/>
      <c r="U3164" s="266"/>
      <c r="V3164" s="266"/>
      <c r="W3164" s="266"/>
      <c r="X3164" s="266"/>
      <c r="Y3164" s="266"/>
      <c r="Z3164" s="266"/>
      <c r="AA3164" s="266"/>
      <c r="AB3164" s="266"/>
      <c r="AC3164" s="266"/>
      <c r="AD3164" s="267"/>
    </row>
    <row r="3165" spans="1:98" ht="24" customHeight="1">
      <c r="A3165" s="83"/>
      <c r="B3165" s="15"/>
      <c r="C3165" s="280"/>
      <c r="D3165" s="256"/>
      <c r="E3165" s="256"/>
      <c r="F3165" s="256"/>
      <c r="G3165" s="256"/>
      <c r="H3165" s="256"/>
      <c r="I3165" s="256"/>
      <c r="J3165" s="256"/>
      <c r="K3165" s="256"/>
      <c r="L3165" s="281"/>
      <c r="M3165" s="265" t="s">
        <v>201</v>
      </c>
      <c r="N3165" s="279"/>
      <c r="O3165" s="331" t="s">
        <v>202</v>
      </c>
      <c r="P3165" s="279"/>
      <c r="Q3165" s="331" t="s">
        <v>203</v>
      </c>
      <c r="R3165" s="279"/>
      <c r="S3165" s="268" t="s">
        <v>247</v>
      </c>
      <c r="T3165" s="266"/>
      <c r="U3165" s="267"/>
      <c r="V3165" s="268" t="s">
        <v>248</v>
      </c>
      <c r="W3165" s="266"/>
      <c r="X3165" s="266"/>
      <c r="Y3165" s="266"/>
      <c r="Z3165" s="266"/>
      <c r="AA3165" s="266"/>
      <c r="AB3165" s="266"/>
      <c r="AC3165" s="266"/>
      <c r="AD3165" s="267"/>
    </row>
    <row r="3166" spans="1:98" ht="24" customHeight="1">
      <c r="A3166" s="83"/>
      <c r="B3166" s="15"/>
      <c r="C3166" s="280"/>
      <c r="D3166" s="256"/>
      <c r="E3166" s="256"/>
      <c r="F3166" s="256"/>
      <c r="G3166" s="256"/>
      <c r="H3166" s="256"/>
      <c r="I3166" s="256"/>
      <c r="J3166" s="256"/>
      <c r="K3166" s="256"/>
      <c r="L3166" s="281"/>
      <c r="M3166" s="280"/>
      <c r="N3166" s="281"/>
      <c r="O3166" s="280"/>
      <c r="P3166" s="281"/>
      <c r="Q3166" s="280"/>
      <c r="R3166" s="281"/>
      <c r="S3166" s="325" t="s">
        <v>234</v>
      </c>
      <c r="T3166" s="331" t="s">
        <v>202</v>
      </c>
      <c r="U3166" s="331" t="s">
        <v>203</v>
      </c>
      <c r="V3166" s="268" t="s">
        <v>879</v>
      </c>
      <c r="W3166" s="266"/>
      <c r="X3166" s="267"/>
      <c r="Y3166" s="268" t="s">
        <v>880</v>
      </c>
      <c r="Z3166" s="266"/>
      <c r="AA3166" s="267"/>
      <c r="AB3166" s="268" t="s">
        <v>881</v>
      </c>
      <c r="AC3166" s="266"/>
      <c r="AD3166" s="267"/>
    </row>
    <row r="3167" spans="1:98" ht="48" customHeight="1">
      <c r="A3167" s="83"/>
      <c r="B3167" s="15"/>
      <c r="C3167" s="282"/>
      <c r="D3167" s="272"/>
      <c r="E3167" s="272"/>
      <c r="F3167" s="272"/>
      <c r="G3167" s="272"/>
      <c r="H3167" s="272"/>
      <c r="I3167" s="272"/>
      <c r="J3167" s="272"/>
      <c r="K3167" s="272"/>
      <c r="L3167" s="283"/>
      <c r="M3167" s="282"/>
      <c r="N3167" s="283"/>
      <c r="O3167" s="282"/>
      <c r="P3167" s="283"/>
      <c r="Q3167" s="282"/>
      <c r="R3167" s="283"/>
      <c r="S3167" s="332"/>
      <c r="T3167" s="332"/>
      <c r="U3167" s="332"/>
      <c r="V3167" s="222" t="s">
        <v>234</v>
      </c>
      <c r="W3167" s="221" t="s">
        <v>202</v>
      </c>
      <c r="X3167" s="221" t="s">
        <v>203</v>
      </c>
      <c r="Y3167" s="222" t="s">
        <v>234</v>
      </c>
      <c r="Z3167" s="221" t="s">
        <v>202</v>
      </c>
      <c r="AA3167" s="221" t="s">
        <v>203</v>
      </c>
      <c r="AB3167" s="222" t="s">
        <v>234</v>
      </c>
      <c r="AC3167" s="221" t="s">
        <v>202</v>
      </c>
      <c r="AD3167" s="221" t="s">
        <v>203</v>
      </c>
      <c r="AF3167" t="s">
        <v>204</v>
      </c>
      <c r="AG3167" t="s">
        <v>205</v>
      </c>
      <c r="AH3167" t="s">
        <v>206</v>
      </c>
      <c r="AI3167" t="s">
        <v>207</v>
      </c>
      <c r="AJ3167" t="s">
        <v>208</v>
      </c>
      <c r="AK3167" t="s">
        <v>209</v>
      </c>
      <c r="AL3167" t="s">
        <v>210</v>
      </c>
      <c r="AP3167" t="s">
        <v>204</v>
      </c>
      <c r="AQ3167" t="s">
        <v>205</v>
      </c>
      <c r="AR3167" t="s">
        <v>206</v>
      </c>
      <c r="AS3167" t="s">
        <v>207</v>
      </c>
      <c r="AT3167" t="s">
        <v>208</v>
      </c>
      <c r="AU3167" t="s">
        <v>209</v>
      </c>
      <c r="AV3167" t="s">
        <v>210</v>
      </c>
      <c r="AZ3167" t="s">
        <v>204</v>
      </c>
      <c r="BA3167" t="s">
        <v>205</v>
      </c>
      <c r="BB3167" t="s">
        <v>206</v>
      </c>
      <c r="BC3167" t="s">
        <v>207</v>
      </c>
      <c r="BD3167" t="s">
        <v>208</v>
      </c>
      <c r="BE3167" t="s">
        <v>209</v>
      </c>
      <c r="BF3167" t="s">
        <v>210</v>
      </c>
      <c r="BJ3167" t="s">
        <v>204</v>
      </c>
      <c r="BK3167" t="s">
        <v>205</v>
      </c>
      <c r="BL3167" t="s">
        <v>206</v>
      </c>
      <c r="BM3167" t="s">
        <v>207</v>
      </c>
      <c r="BN3167" t="s">
        <v>208</v>
      </c>
      <c r="BO3167" t="s">
        <v>209</v>
      </c>
      <c r="BP3167" t="s">
        <v>210</v>
      </c>
      <c r="BT3167" t="s">
        <v>204</v>
      </c>
      <c r="BU3167" t="s">
        <v>205</v>
      </c>
      <c r="BV3167" t="s">
        <v>206</v>
      </c>
      <c r="BW3167" t="s">
        <v>207</v>
      </c>
      <c r="BX3167" t="s">
        <v>208</v>
      </c>
      <c r="BY3167" t="s">
        <v>209</v>
      </c>
      <c r="BZ3167" t="s">
        <v>210</v>
      </c>
      <c r="CD3167" t="s">
        <v>204</v>
      </c>
      <c r="CE3167" t="s">
        <v>205</v>
      </c>
      <c r="CF3167" t="s">
        <v>206</v>
      </c>
      <c r="CG3167" t="s">
        <v>207</v>
      </c>
      <c r="CH3167" t="s">
        <v>208</v>
      </c>
      <c r="CI3167" t="s">
        <v>209</v>
      </c>
      <c r="CJ3167" t="s">
        <v>210</v>
      </c>
      <c r="CN3167" t="s">
        <v>204</v>
      </c>
      <c r="CO3167" t="s">
        <v>205</v>
      </c>
      <c r="CP3167" t="s">
        <v>206</v>
      </c>
      <c r="CQ3167" t="s">
        <v>207</v>
      </c>
      <c r="CR3167" t="s">
        <v>208</v>
      </c>
      <c r="CS3167" t="s">
        <v>209</v>
      </c>
      <c r="CT3167" t="s">
        <v>210</v>
      </c>
    </row>
    <row r="3168" spans="1:98" ht="15" customHeight="1">
      <c r="A3168" s="83"/>
      <c r="B3168" s="15"/>
      <c r="C3168" s="79" t="s">
        <v>131</v>
      </c>
      <c r="D3168" s="320" t="s">
        <v>407</v>
      </c>
      <c r="E3168" s="266"/>
      <c r="F3168" s="266"/>
      <c r="G3168" s="266"/>
      <c r="H3168" s="266"/>
      <c r="I3168" s="266"/>
      <c r="J3168" s="266"/>
      <c r="K3168" s="266"/>
      <c r="L3168" s="267"/>
      <c r="M3168" s="268"/>
      <c r="N3168" s="267"/>
      <c r="O3168" s="268"/>
      <c r="P3168" s="267"/>
      <c r="Q3168" s="268"/>
      <c r="R3168" s="267"/>
      <c r="S3168" s="220"/>
      <c r="T3168" s="220"/>
      <c r="U3168" s="220"/>
      <c r="V3168" s="220"/>
      <c r="W3168" s="220"/>
      <c r="X3168" s="220"/>
      <c r="Y3168" s="220"/>
      <c r="Z3168" s="220"/>
      <c r="AA3168" s="220"/>
      <c r="AB3168" s="220"/>
      <c r="AC3168" s="220"/>
      <c r="AD3168" s="220"/>
      <c r="AF3168">
        <f>IF(AND(S3168=0,OR(SUM(T3168:U3168)&gt;0,COUNTIF(S3168:U3168,"NS")&gt;0)),1,0)</f>
        <v>0</v>
      </c>
      <c r="AG3168">
        <f>IF(OR(AND(S3168="NS",SUM(T3168:U3168)&gt;0),AND(S3168="NS",COUNTIF(S3168:U3168,"NS")&lt;2)),1,0)</f>
        <v>0</v>
      </c>
      <c r="AH3168">
        <f>IF(AND(S3168="NA",OR(SUM(T3168:U3168)&gt;0,COUNTIF(S3168:U3168,"NS")&gt;0,COUNTIF(S3168:U3168,"NA")&gt;1)),1,0)</f>
        <v>0</v>
      </c>
      <c r="AI3168">
        <f>IF(AND(COUNTBLANK(S3168)+COUNTBLANK(T3168)+COUNTBLANK(U3168)&gt;0,COUNTBLANK(S3168)+COUNTBLANK(T3168)+COUNTBLANK(U3168)&lt;3,S3168&lt;&gt;"NA"),1,0)</f>
        <v>0</v>
      </c>
      <c r="AJ3168">
        <f>IF(AND(IF(OR(SUM(T3168:U3168)=S3168,S3168="",AND(S3168&gt;0,COUNTIF(S3168:U3168,"NS")=2)),0,1)=1,S3168&lt;&gt;"NS",S3168&lt;&gt;"NA"),1,0)</f>
        <v>0</v>
      </c>
      <c r="AK3168">
        <f>IF(COUNTIF(S3168:U3168,"=*")&lt;&gt;SUM(COUNTIF(S3168:U3168,"NS"),COUNTIF(S3168:U3168,"NA")),1,0)</f>
        <v>0</v>
      </c>
      <c r="AL3168">
        <f>IF(SUM(AF3168:AK3168)&gt;0,1,0)</f>
        <v>0</v>
      </c>
      <c r="AP3168">
        <f>IF(AND(V3168=0,OR(SUM(W3168:X3168)&gt;0,COUNTIF(V3168:X3168,"NS")&gt;0)),1,0)</f>
        <v>0</v>
      </c>
      <c r="AQ3168">
        <f>IF(OR(AND(V3168="NS",SUM(W3168:X3168)&gt;0),AND(V3168="NS",COUNTIF(V3168:X3168,"NS")&lt;2)),1,0)</f>
        <v>0</v>
      </c>
      <c r="AR3168">
        <f>IF(AND(V3168="NA",OR(SUM(W3168:X3168)&gt;0,COUNTIF(V3168:X3168,"NS")&gt;0,COUNTIF(V3168:X3168,"NA")&gt;1)),1,0)</f>
        <v>0</v>
      </c>
      <c r="AS3168">
        <f>IF(AND(COUNTBLANK(V3168)+COUNTBLANK(W3168)+COUNTBLANK(X3168)&gt;0,COUNTBLANK(V3168)+COUNTBLANK(W3168)+COUNTBLANK(X3168)&lt;3,V3168&lt;&gt;"NA"),1,0)</f>
        <v>0</v>
      </c>
      <c r="AT3168">
        <f>IF(AND(IF(OR(SUM(W3168:X3168)=V3168,V3168="",AND(V3168&gt;0,COUNTIF(V3168:X3168,"NS")=2)),0,1)=1,V3168&lt;&gt;"NS",V3168&lt;&gt;"NA"),1,0)</f>
        <v>0</v>
      </c>
      <c r="AU3168">
        <f>IF(COUNTIF(V3168:X3168,"=*")&lt;&gt;SUM(COUNTIF(V3168:X3168,"NS"),COUNTIF(V3168:X3168,"NA")),1,0)</f>
        <v>0</v>
      </c>
      <c r="AV3168">
        <f>IF(SUM(AP3168:AU3168)&gt;0,1,0)</f>
        <v>0</v>
      </c>
      <c r="AZ3168">
        <f>IF(AND(Y3168=0,OR(SUM(Z3168:AA3168)&gt;0,COUNTIF(Y3168:AA3168,"NS")&gt;0)),1,0)</f>
        <v>0</v>
      </c>
      <c r="BA3168">
        <f>IF(OR(AND(Y3168="NS",SUM(Z3168:AA3168)&gt;0),AND(Y3168="NS",COUNTIF(Y3168:AA3168,"NS")&lt;2)),1,0)</f>
        <v>0</v>
      </c>
      <c r="BB3168">
        <f>IF(AND(Y3168="NA",OR(SUM(Z3168:AA3168)&gt;0,COUNTIF(Y3168:AA3168,"NS")&gt;0,COUNTIF(Y3168:AA3168,"NA")&gt;1)),1,0)</f>
        <v>0</v>
      </c>
      <c r="BC3168">
        <f>IF(AND(COUNTBLANK(Y3168)+COUNTBLANK(Z3168)+COUNTBLANK(AA3168)&gt;0,COUNTBLANK(Y3168)+COUNTBLANK(Z3168)+COUNTBLANK(AA3168)&lt;3,Y3168&lt;&gt;"NA"),1,0)</f>
        <v>0</v>
      </c>
      <c r="BD3168">
        <f>IF(AND(IF(OR(SUM(Z3168:AA3168)=Y3168,Y3168="",AND(Y3168&gt;0,COUNTIF(Y3168:AA3168,"NS")=2)),0,1)=1,Y3168&lt;&gt;"NS",Y3168&lt;&gt;"NA"),1,0)</f>
        <v>0</v>
      </c>
      <c r="BE3168">
        <f>IF(COUNTIF(Y3168:AA3168,"=*")&lt;&gt;SUM(COUNTIF(Y3168:AA3168,"NS"),COUNTIF(Y3168:AA3168,"NA")),1,0)</f>
        <v>0</v>
      </c>
      <c r="BF3168">
        <f>IF(SUM(AZ3168:BE3168)&gt;0,1,0)</f>
        <v>0</v>
      </c>
      <c r="BJ3168">
        <f>IF(AND(AB3168=0,OR(SUM(AC3168:AD3168)&gt;0,COUNTIF(AB3168:AD3168,"NS")&gt;0)),1,0)</f>
        <v>0</v>
      </c>
      <c r="BK3168">
        <f>IF(OR(AND(AB3168="NS",SUM(AC3168:AD3168)&gt;0),AND(AB3168="NS",COUNTIF(AB3168:AD3168,"NS")&lt;2)),1,0)</f>
        <v>0</v>
      </c>
      <c r="BL3168">
        <f>IF(AND(AB3168="NA",OR(SUM(AC3168:AD3168)&gt;0,COUNTIF(AB3168:AD3168,"NS")&gt;0,COUNTIF(AB3168:AD3168,"NA")&gt;1)),1,0)</f>
        <v>0</v>
      </c>
      <c r="BM3168">
        <f>IF(AND(COUNTBLANK(AB3168)+COUNTBLANK(AC3168)+COUNTBLANK(AD3168)&gt;0,COUNTBLANK(AB3168)+COUNTBLANK(AC3168)+COUNTBLANK(AD3168)&lt;3,AB3168&lt;&gt;"NA"),1,0)</f>
        <v>0</v>
      </c>
      <c r="BN3168">
        <f>IF(AND(IF(OR(SUM(AC3168:AD3168)=AB3168,AB3168="",AND(AB3168&gt;0,COUNTIF(AB3168:AD3168,"NS")=2)),0,1)=1,AB3168&lt;&gt;"NS",AB3168&lt;&gt;"NA"),1,0)</f>
        <v>0</v>
      </c>
      <c r="BO3168">
        <f>IF(COUNTIF(AB3168:AD3168,"=*")&lt;&gt;SUM(COUNTIF(AB3168:AD3168,"NS"),COUNTIF(AB3168:AD3168,"NA")),1,0)</f>
        <v>0</v>
      </c>
      <c r="BP3168">
        <f>IF(SUM(BJ3168:BO3168)&gt;0,1,0)</f>
        <v>0</v>
      </c>
      <c r="BT3168">
        <f>IF(AND(O3168=0,OR(SUM(T3168,W3168,Z3168,AC3168)&gt;0,COUNTIF(O3168,"NS")+COUNTIF(T3168,"NS")+COUNTIF(W3168,"NS")+COUNTIF(Z3168,"NS")+COUNTIF(AC3168,"NS")&gt;0)),1,0)</f>
        <v>0</v>
      </c>
      <c r="BU3168">
        <f>IF(OR(AND(O3168="NS",SUM(T3168,W3168,Z3168,AC3168)&gt;0),AND(O3168="NS",COUNTIF(O3168,"NS")+COUNTIF(T3168,"NS")+COUNTIF(W3168,"NS")+COUNTIF(Z3168,"NS")+COUNTIF(AC3168,"NS")&lt;2)),1,0)</f>
        <v>0</v>
      </c>
      <c r="BV3168">
        <f>IF(AND(O3168="NA",OR(SUM(T3168,W3168,Z3168,AC3168)&gt;0,COUNTIF(O3168,"NS")+COUNTIF(T3168,"NS")+COUNTIF(W3168,"NS")+COUNTIF(Z3168,"NS")+COUNTIF(AC3168,"NS")&gt;0,COUNTIF(O3168,"NA")+COUNTIF(T3168,"NA")+COUNTIF(W3168,"NA")+COUNTIF(Z3168,"NA")+COUNTIF(AC3168,"NA")&gt;1)),1,0)</f>
        <v>0</v>
      </c>
      <c r="BW3168">
        <f>IF(AND(COUNTBLANK(O3168)+COUNTBLANK(T3168)+COUNTBLANK(W3168)+COUNTBLANK(Z3168)+COUNTBLANK(AC3168)&gt;0,COUNTBLANK(O3168)+COUNTBLANK(T3168)+COUNTBLANK(W3168)+COUNTBLANK(Z3168)+COUNTBLANK(AC3168)&lt;5,O3168&lt;&gt;"NA"),1,0)</f>
        <v>0</v>
      </c>
      <c r="BX3168">
        <f>IF(AND(IF(OR(SUM(T3168,W3168,Z3168,AC3168)=O3168,O3168="",AND(O3168&gt;0,COUNTIF(O3168,"NS")+COUNTIF(T3168,"NS")+COUNTIF(W3168,"NS")+COUNTIF(Z3168,"NS")+COUNTIF(AC3168,"NS")=4)),0,1)=1,O3168&lt;&gt;"NS",O3168&lt;&gt;"NA"),1,0)</f>
        <v>0</v>
      </c>
      <c r="BY3168">
        <f>IF(COUNTIF(O3168,"=*")+COUNTIF(T3168,"=*")+COUNTIF(W3168,"=*")+COUNTIF(Z3168,"=*")+COUNTIF(AC3168,"=*")&lt;&gt;SUM(COUNTIF(O3168,"NS")+COUNTIF(T3168,"NS")+COUNTIF(W3168,"NS")+COUNTIF(Z3168,"NS")+COUNTIF(AC3168,"NS"),COUNTIF(O3168,"NA")+COUNTIF(T3168,"NA")+COUNTIF(W3168,"NA")+COUNTIF(Z3168,"NA")+COUNTIF(AC3168,"NA")),1,0)</f>
        <v>0</v>
      </c>
      <c r="BZ3168">
        <f>IF(SUM(BT3168:BY3168)&gt;0,1,0)</f>
        <v>0</v>
      </c>
      <c r="CD3168">
        <f>IF(AND(Q3168=0,OR(SUM(U3168,X3168,AA3168,AD3168)&gt;0,COUNTIF(Q3168,"NS")+COUNTIF(U3168,"NS")+COUNTIF(X3168,"NS")+COUNTIF(AA3168,"NS")+COUNTIF(AD3168,"NS")&gt;0)),1,0)</f>
        <v>0</v>
      </c>
      <c r="CE3168">
        <f>IF(OR(AND(Q3168="NS",SUM(U3168,X3168,AA3168,AD3168)&gt;0),AND(Q3168="NS",COUNTIF(Q3168,"NS")+COUNTIF(U3168,"NS")+COUNTIF(X3168,"NS")+COUNTIF(AA3168,"NS")+COUNTIF(AD3168,"NS")&lt;2)),1,0)</f>
        <v>0</v>
      </c>
      <c r="CF3168">
        <f>IF(AND(Q3168="NA",OR(SUM(U3168,X3168,AA3168,AD3168)&gt;0,COUNTIF(Q3168,"NS")+COUNTIF(U3168,"NS")+COUNTIF(X3168,"NS")+COUNTIF(AA3168,"NS")+COUNTIF(AD3168,"NS")&gt;0,COUNTIF(Q3168,"NA")+COUNTIF(U3168,"NA")+COUNTIF(X3168,"NA")+COUNTIF(AA3168,"NA")+COUNTIF(AD3168,"NA")&gt;1)),1,0)</f>
        <v>0</v>
      </c>
      <c r="CG3168">
        <f>IF(AND(COUNTBLANK(Q3168)+COUNTBLANK(U3168)+COUNTBLANK(X3168)+COUNTBLANK(AA3168)+COUNTBLANK(AD3168)&gt;0,COUNTBLANK(Q3168)+COUNTBLANK(U3168)+COUNTBLANK(X3168)+COUNTBLANK(AA3168)+COUNTBLANK(AD3168)&lt;5,Q3168&lt;&gt;"NA"),1,0)</f>
        <v>0</v>
      </c>
      <c r="CH3168">
        <f>IF(AND(IF(OR(SUM(U3168,X3168,AA3168,AD3168)=Q3168,Q3168="",AND(Q3168&gt;0,COUNTIF(Q3168,"NS")+COUNTIF(U3168,"NS")+COUNTIF(X3168,"NS")+COUNTIF(AA3168,"NS")+COUNTIF(AD3168,"NS")=4)),0,1)=1,Q3168&lt;&gt;"NS",Q3168&lt;&gt;"NA"),1,0)</f>
        <v>0</v>
      </c>
      <c r="CI3168">
        <f>IF(COUNTIF(Q3168,"=*")+COUNTIF(U3168,"=*")+COUNTIF(X3168,"=*")+COUNTIF(AA3168,"=*")+COUNTIF(AD3168,"=*")&lt;&gt;SUM(COUNTIF(Q3168,"NS")+COUNTIF(U3168,"NS")+COUNTIF(X3168,"NS")+COUNTIF(AA3168,"NS")+COUNTIF(AD3168,"NS"),COUNTIF(Q3168,"NA")+COUNTIF(U3168,"NA")+COUNTIF(X3168,"NA")+COUNTIF(AA3168,"NA")+COUNTIF(AD3168,"NA")),1,0)</f>
        <v>0</v>
      </c>
      <c r="CJ3168">
        <f>IF(SUM(CD3168:CI3168)&gt;0,1,0)</f>
        <v>0</v>
      </c>
      <c r="CN3168">
        <f>IF(AND(M3168=0,OR(SUM(S3168,V3168,Y3168,AB3168)&gt;0,COUNTIF(M3168,"NS")+COUNTIF(S3168,"NS")+COUNTIF(V3168,"NS")+COUNTIF(Y3168,"NS")+COUNTIF(AB3168,"NS")&gt;0)),1,0)</f>
        <v>0</v>
      </c>
      <c r="CO3168">
        <f>IF(OR(AND(M3168="NS",SUM(S3168,V3168,Y3168,AB3168)&gt;0),AND(M3168="NS",COUNTIF(M3168,"NS")+COUNTIF(S3168,"NS")+COUNTIF(V3168,"NS")+COUNTIF(Y3168,"NS")+COUNTIF(AB3168,"NS")&lt;2)),1,0)</f>
        <v>0</v>
      </c>
      <c r="CP3168">
        <f>IF(AND(M3168="NA",OR(SUM(S3168,V3168,Y3168,AB3168)&gt;0,COUNTIF(M3168,"NS")+COUNTIF(S3168,"NS")+COUNTIF(V3168,"NS")+COUNTIF(Y3168,"NS")+COUNTIF(AB3168,"NS")&gt;0,COUNTIF(M3168,"NA")+COUNTIF(S3168,"NA")+COUNTIF(V3168,"NA")+COUNTIF(Y3168,"NA")+COUNTIF(AB3168,"NA")&gt;1)),1,0)</f>
        <v>0</v>
      </c>
      <c r="CQ3168">
        <f>IF(AND(COUNTBLANK(M3168)+COUNTBLANK(S3168)+COUNTBLANK(V3168)+COUNTBLANK(Y3168)+COUNTBLANK(AB3168)&gt;0,COUNTBLANK(M3168)+COUNTBLANK(S3168)+COUNTBLANK(V3168)+COUNTBLANK(Y3168)+COUNTBLANK(AB3168)&lt;5,M3168&lt;&gt;"NA"),1,0)</f>
        <v>0</v>
      </c>
      <c r="CR3168">
        <f>IF(AND(IF(OR(SUM(S3168,V3168,Y3168,AB3168)=M3168,M3168="",AND(M3168&gt;0,COUNTIF(M3168,"NS")+COUNTIF(S3168,"NS")+COUNTIF(V3168,"NS")+COUNTIF(Y3168,"NS")+COUNTIF(AB3168,"NS")=4)),0,1)=1,M3168&lt;&gt;"NS",M3168&lt;&gt;"NA"),1,0)</f>
        <v>0</v>
      </c>
      <c r="CS3168">
        <f>IF(COUNTIF(M3168,"=*")+COUNTIF(S3168,"=*")+COUNTIF(V3168,"=*")+COUNTIF(Y3168,"=*")+COUNTIF(AB3168,"=*")&lt;&gt;SUM(COUNTIF(M3168,"NS")+COUNTIF(S3168,"NS")+COUNTIF(V3168,"NS")+COUNTIF(Y3168,"NS")+COUNTIF(AB3168,"NS"),COUNTIF(M3168,"NA")+COUNTIF(S3168,"NA")+COUNTIF(V3168,"NA")+COUNTIF(Y3168,"NA")+COUNTIF(AB3168,"NA")),1,0)</f>
        <v>0</v>
      </c>
      <c r="CT3168">
        <f>IF(SUM(CN3168:CS3168)&gt;0,1,0)</f>
        <v>0</v>
      </c>
    </row>
    <row r="3169" spans="1:37" ht="15" customHeight="1">
      <c r="A3169" s="83"/>
      <c r="B3169" s="15"/>
      <c r="C3169" s="80" t="s">
        <v>132</v>
      </c>
      <c r="D3169" s="320" t="s">
        <v>408</v>
      </c>
      <c r="E3169" s="266"/>
      <c r="F3169" s="266"/>
      <c r="G3169" s="266"/>
      <c r="H3169" s="266"/>
      <c r="I3169" s="266"/>
      <c r="J3169" s="266"/>
      <c r="K3169" s="266"/>
      <c r="L3169" s="267"/>
      <c r="M3169" s="268"/>
      <c r="N3169" s="267"/>
      <c r="O3169" s="268"/>
      <c r="P3169" s="267"/>
      <c r="Q3169" s="268"/>
      <c r="R3169" s="267"/>
      <c r="S3169" s="220"/>
      <c r="T3169" s="220"/>
      <c r="U3169" s="220"/>
      <c r="V3169" s="220"/>
      <c r="W3169" s="220"/>
      <c r="X3169" s="220"/>
      <c r="Y3169" s="220"/>
      <c r="Z3169" s="220"/>
      <c r="AA3169" s="220"/>
      <c r="AB3169" s="220"/>
      <c r="AC3169" s="220"/>
      <c r="AD3169" s="220"/>
    </row>
    <row r="3170" spans="1:37" ht="15" customHeight="1">
      <c r="A3170" s="83"/>
      <c r="B3170" s="15"/>
      <c r="C3170" s="15"/>
      <c r="D3170" s="15"/>
      <c r="E3170" s="15"/>
      <c r="F3170" s="81"/>
      <c r="G3170" s="37"/>
      <c r="H3170" s="37"/>
      <c r="I3170" s="37"/>
      <c r="J3170" s="81"/>
      <c r="K3170" s="97"/>
      <c r="L3170" s="81" t="s">
        <v>211</v>
      </c>
      <c r="M3170" s="268">
        <f>IF(AND(SUM(M3168:M3169)=0,COUNTIF(M3168:M3169,"NS")&gt;0),"NS",IF(AND(SUM(M3168:M3169)=0, COUNTIF(M3168:M3169,"NA")&gt;0),"NA",SUM(M3168:M3169)))</f>
        <v>0</v>
      </c>
      <c r="N3170" s="267"/>
      <c r="O3170" s="268">
        <f>IF(AND(SUM(O3168:O3169)=0,COUNTIF(O3168:O3169,"NS")&gt;0),"NS",IF(AND(SUM(O3168:O3169)=0, COUNTIF(O3168:O3169,"NA")&gt;0),"NA",SUM(O3168:O3169)))</f>
        <v>0</v>
      </c>
      <c r="P3170" s="267"/>
      <c r="Q3170" s="268">
        <f>IF(AND(SUM(Q3168:Q3169)=0,COUNTIF(Q3168:Q3169,"NS")&gt;0),"NS",IF(AND(SUM(Q3168:Q3169)=0, COUNTIF(Q3168:Q3169,"NA")&gt;0),"NA",SUM(Q3168:Q3169)))</f>
        <v>0</v>
      </c>
      <c r="R3170" s="267"/>
      <c r="S3170" s="220">
        <f t="shared" ref="S3170:AD3170" si="12">IF(AND(SUM(S3168:S3169)=0,COUNTIF(S3168:S3169,"NS")&gt;0),"NS",IF(AND(SUM(S3168:S3169)=0, COUNTIF(S3168:S3169,"NA")&gt;0),"NA",SUM(S3168:S3169)))</f>
        <v>0</v>
      </c>
      <c r="T3170" s="220">
        <f t="shared" si="12"/>
        <v>0</v>
      </c>
      <c r="U3170" s="220">
        <f t="shared" si="12"/>
        <v>0</v>
      </c>
      <c r="V3170" s="220">
        <f t="shared" si="12"/>
        <v>0</v>
      </c>
      <c r="W3170" s="220">
        <f t="shared" si="12"/>
        <v>0</v>
      </c>
      <c r="X3170" s="220">
        <f t="shared" si="12"/>
        <v>0</v>
      </c>
      <c r="Y3170" s="220">
        <f t="shared" si="12"/>
        <v>0</v>
      </c>
      <c r="Z3170" s="220">
        <f t="shared" si="12"/>
        <v>0</v>
      </c>
      <c r="AA3170" s="220">
        <f t="shared" si="12"/>
        <v>0</v>
      </c>
      <c r="AB3170" s="220">
        <f t="shared" si="12"/>
        <v>0</v>
      </c>
      <c r="AC3170" s="220">
        <f t="shared" si="12"/>
        <v>0</v>
      </c>
      <c r="AD3170" s="220">
        <f t="shared" si="12"/>
        <v>0</v>
      </c>
    </row>
    <row r="3171" spans="1:37" ht="15" customHeight="1">
      <c r="A3171" s="83"/>
      <c r="B3171" s="15"/>
      <c r="C3171" s="15"/>
      <c r="D3171" s="15"/>
      <c r="E3171" s="15"/>
      <c r="F3171" s="15"/>
      <c r="G3171" s="15"/>
      <c r="H3171" s="15"/>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F3171">
        <f>IF(SUM(AF3168:AF3170,AP3168:AP3170,AZ3168:AZ3170,BJ3168:BJ3170,BT3168:BT3170,CD3168:CD3170,CN3168:CN3170)&gt;0,1,0)</f>
        <v>0</v>
      </c>
      <c r="AG3171">
        <f>IF(SUM(AG3168:AG3170,AQ3168:AQ3170,BA3168:BA3170,BK3168:BK3170,BU3168:BU3170,CE3168:CE3170,CO3168:CO3170)&gt;0,2,0)</f>
        <v>0</v>
      </c>
      <c r="AH3171">
        <f>IF(SUM(AH3168:AH3170,AR3168:AR3170,BB3168:BB3170,BL3168:BL3170,BV3168:BV3170,CF3168:CF3170,CP3168:CP3170)&gt;0,4,0)</f>
        <v>0</v>
      </c>
      <c r="AI3171">
        <f>IF(SUM(AI3168:AI3170,AS3168:AS3170,BC3168:BC3170,BM3168:BM3170,BW3168:BW3170,CG3168:CG3170,CQ3168:CQ3170)&gt;0,4,0)</f>
        <v>0</v>
      </c>
      <c r="AJ3171">
        <f>IF(SUM(AJ3168:AJ3170,AT3168:AT3170,BD3168:BD3170,BN3168:BN3170,BX3168:BX3170,CH3168:CH3170,CR3168:CR3170)&gt;0,5,0)</f>
        <v>0</v>
      </c>
      <c r="AK3171">
        <f>IF(SUM(AK3168:AK3170,AU3168:AU3170,BE3168:BE3170,BO3168:BO3170,BY3168:BY3170,CI3168:CI3170,CS3168:CS3170)&gt;0,6,0)</f>
        <v>0</v>
      </c>
    </row>
    <row r="3172" spans="1:37" ht="24" customHeight="1">
      <c r="A3172" s="83"/>
      <c r="B3172" s="15"/>
      <c r="C3172" s="321" t="s">
        <v>187</v>
      </c>
      <c r="D3172" s="256"/>
      <c r="E3172" s="256"/>
      <c r="F3172" s="256"/>
      <c r="G3172" s="256"/>
      <c r="H3172" s="256"/>
      <c r="I3172" s="256"/>
      <c r="J3172" s="256"/>
      <c r="K3172" s="256"/>
      <c r="L3172" s="256"/>
      <c r="M3172" s="256"/>
      <c r="N3172" s="256"/>
      <c r="O3172" s="256"/>
      <c r="P3172" s="256"/>
      <c r="Q3172" s="256"/>
      <c r="R3172" s="256"/>
      <c r="S3172" s="256"/>
      <c r="T3172" s="256"/>
      <c r="U3172" s="256"/>
      <c r="V3172" s="256"/>
      <c r="W3172" s="256"/>
      <c r="X3172" s="256"/>
      <c r="Y3172" s="256"/>
      <c r="Z3172" s="256"/>
      <c r="AA3172" s="256"/>
      <c r="AB3172" s="256"/>
      <c r="AC3172" s="256"/>
      <c r="AD3172" s="256"/>
      <c r="AH3172">
        <f>SUM(AF3171:AH3171)</f>
        <v>0</v>
      </c>
      <c r="AK3172">
        <f>SUM(AI3171:AK3171)</f>
        <v>0</v>
      </c>
    </row>
    <row r="3173" spans="1:37" ht="60" customHeight="1">
      <c r="A3173" s="83"/>
      <c r="B3173" s="15"/>
      <c r="C3173" s="377"/>
      <c r="D3173" s="266"/>
      <c r="E3173" s="266"/>
      <c r="F3173" s="266"/>
      <c r="G3173" s="266"/>
      <c r="H3173" s="266"/>
      <c r="I3173" s="266"/>
      <c r="J3173" s="266"/>
      <c r="K3173" s="266"/>
      <c r="L3173" s="266"/>
      <c r="M3173" s="266"/>
      <c r="N3173" s="266"/>
      <c r="O3173" s="266"/>
      <c r="P3173" s="266"/>
      <c r="Q3173" s="266"/>
      <c r="R3173" s="266"/>
      <c r="S3173" s="266"/>
      <c r="T3173" s="266"/>
      <c r="U3173" s="266"/>
      <c r="V3173" s="266"/>
      <c r="W3173" s="266"/>
      <c r="X3173" s="266"/>
      <c r="Y3173" s="266"/>
      <c r="Z3173" s="266"/>
      <c r="AA3173" s="266"/>
      <c r="AB3173" s="266"/>
      <c r="AC3173" s="266"/>
      <c r="AD3173" s="267"/>
      <c r="AH3173" t="e">
        <f ca="1">CAMBIAR(AH3172,0,"",1,"El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73" t="e">
        <f ca="1">CAMBIAR(AK3172,0,"",4,"Hay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74" spans="1:37" ht="15" customHeight="1">
      <c r="A3174" s="83"/>
      <c r="B3174" s="15"/>
      <c r="C3174" s="246" t="e">
        <f ca="1">AH3173</f>
        <v>#NAME?</v>
      </c>
      <c r="D3174" s="15"/>
      <c r="E3174" s="15"/>
      <c r="F3174" s="15"/>
      <c r="G3174" s="15"/>
      <c r="H3174" s="15"/>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row>
    <row r="3175" spans="1:37" ht="15" customHeight="1">
      <c r="A3175" s="83"/>
      <c r="B3175" s="15"/>
      <c r="C3175" s="246" t="e">
        <f ca="1">AK3173</f>
        <v>#NAME?</v>
      </c>
      <c r="D3175" s="15"/>
      <c r="E3175" s="15"/>
      <c r="F3175" s="15"/>
      <c r="G3175" s="15"/>
      <c r="H3175" s="15"/>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row>
    <row r="3176" spans="1:37" ht="15" customHeight="1">
      <c r="A3176" s="83"/>
      <c r="B3176" s="15"/>
      <c r="C3176" s="15"/>
      <c r="D3176" s="15"/>
      <c r="E3176" s="15"/>
      <c r="F3176" s="15"/>
      <c r="G3176" s="15"/>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row>
    <row r="3177" spans="1:37" ht="15" customHeight="1">
      <c r="A3177" s="83"/>
      <c r="B3177" s="15"/>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row>
    <row r="3178" spans="1:37" ht="15" customHeight="1">
      <c r="A3178" s="83"/>
      <c r="B3178" s="15"/>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row>
    <row r="3179" spans="1:37" ht="15" customHeight="1">
      <c r="A3179" s="83"/>
      <c r="B3179" s="15"/>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row>
    <row r="3180" spans="1:37" ht="24" customHeight="1">
      <c r="A3180" s="72" t="s">
        <v>1080</v>
      </c>
      <c r="B3180" s="326" t="s">
        <v>1081</v>
      </c>
      <c r="C3180" s="256"/>
      <c r="D3180" s="256"/>
      <c r="E3180" s="256"/>
      <c r="F3180" s="256"/>
      <c r="G3180" s="256"/>
      <c r="H3180" s="256"/>
      <c r="I3180" s="256"/>
      <c r="J3180" s="256"/>
      <c r="K3180" s="256"/>
      <c r="L3180" s="256"/>
      <c r="M3180" s="256"/>
      <c r="N3180" s="256"/>
      <c r="O3180" s="256"/>
      <c r="P3180" s="256"/>
      <c r="Q3180" s="256"/>
      <c r="R3180" s="256"/>
      <c r="S3180" s="256"/>
      <c r="T3180" s="256"/>
      <c r="U3180" s="256"/>
      <c r="V3180" s="256"/>
      <c r="W3180" s="256"/>
      <c r="X3180" s="256"/>
      <c r="Y3180" s="256"/>
      <c r="Z3180" s="256"/>
      <c r="AA3180" s="256"/>
      <c r="AB3180" s="256"/>
      <c r="AC3180" s="256"/>
      <c r="AD3180" s="256"/>
    </row>
    <row r="3181" spans="1:37" ht="24" customHeight="1">
      <c r="A3181" s="83"/>
      <c r="B3181" s="15"/>
      <c r="C3181" s="321" t="s">
        <v>1082</v>
      </c>
      <c r="D3181" s="256"/>
      <c r="E3181" s="256"/>
      <c r="F3181" s="256"/>
      <c r="G3181" s="256"/>
      <c r="H3181" s="256"/>
      <c r="I3181" s="256"/>
      <c r="J3181" s="256"/>
      <c r="K3181" s="256"/>
      <c r="L3181" s="256"/>
      <c r="M3181" s="256"/>
      <c r="N3181" s="256"/>
      <c r="O3181" s="256"/>
      <c r="P3181" s="256"/>
      <c r="Q3181" s="256"/>
      <c r="R3181" s="256"/>
      <c r="S3181" s="256"/>
      <c r="T3181" s="256"/>
      <c r="U3181" s="256"/>
      <c r="V3181" s="256"/>
      <c r="W3181" s="256"/>
      <c r="X3181" s="256"/>
      <c r="Y3181" s="256"/>
      <c r="Z3181" s="256"/>
      <c r="AA3181" s="256"/>
      <c r="AB3181" s="256"/>
      <c r="AC3181" s="256"/>
      <c r="AD3181" s="256"/>
    </row>
    <row r="3182" spans="1:37" ht="15" customHeight="1">
      <c r="A3182" s="71"/>
      <c r="B3182" s="40"/>
      <c r="C3182" s="40"/>
      <c r="D3182" s="40"/>
      <c r="E3182" s="40"/>
      <c r="F3182" s="40"/>
      <c r="G3182" s="40"/>
      <c r="H3182" s="40"/>
      <c r="I3182" s="40"/>
      <c r="J3182" s="40"/>
      <c r="K3182" s="40"/>
      <c r="L3182" s="40"/>
      <c r="M3182" s="40"/>
      <c r="N3182" s="40"/>
      <c r="O3182" s="40"/>
      <c r="P3182" s="40"/>
      <c r="Q3182" s="40"/>
      <c r="R3182" s="40"/>
      <c r="S3182" s="40"/>
      <c r="T3182" s="40"/>
      <c r="U3182" s="40"/>
      <c r="V3182" s="40"/>
      <c r="W3182" s="40"/>
      <c r="X3182" s="40"/>
      <c r="Y3182" s="40"/>
      <c r="Z3182" s="40"/>
      <c r="AA3182" s="40"/>
      <c r="AB3182" s="40"/>
      <c r="AC3182" s="40"/>
      <c r="AD3182" s="40"/>
    </row>
    <row r="3183" spans="1:37" ht="36" customHeight="1">
      <c r="A3183" s="83"/>
      <c r="B3183" s="15"/>
      <c r="C3183" s="265" t="s">
        <v>435</v>
      </c>
      <c r="D3183" s="278"/>
      <c r="E3183" s="278"/>
      <c r="F3183" s="279"/>
      <c r="G3183" s="265" t="s">
        <v>436</v>
      </c>
      <c r="H3183" s="279"/>
      <c r="I3183" s="346" t="s">
        <v>437</v>
      </c>
      <c r="J3183" s="278"/>
      <c r="K3183" s="278"/>
      <c r="L3183" s="278"/>
      <c r="M3183" s="278"/>
      <c r="N3183" s="278"/>
      <c r="O3183" s="279"/>
      <c r="P3183" s="376" t="s">
        <v>1083</v>
      </c>
      <c r="Q3183" s="266"/>
      <c r="R3183" s="266"/>
      <c r="S3183" s="266"/>
      <c r="T3183" s="266"/>
      <c r="U3183" s="266"/>
      <c r="V3183" s="266"/>
      <c r="W3183" s="266"/>
      <c r="X3183" s="266"/>
      <c r="Y3183" s="266"/>
      <c r="Z3183" s="266"/>
      <c r="AA3183" s="266"/>
      <c r="AB3183" s="266"/>
      <c r="AC3183" s="266"/>
      <c r="AD3183" s="267"/>
    </row>
    <row r="3184" spans="1:37" ht="24" customHeight="1">
      <c r="A3184" s="83"/>
      <c r="B3184" s="15"/>
      <c r="C3184" s="280"/>
      <c r="D3184" s="256"/>
      <c r="E3184" s="256"/>
      <c r="F3184" s="281"/>
      <c r="G3184" s="280"/>
      <c r="H3184" s="281"/>
      <c r="I3184" s="280"/>
      <c r="J3184" s="256"/>
      <c r="K3184" s="256"/>
      <c r="L3184" s="256"/>
      <c r="M3184" s="256"/>
      <c r="N3184" s="256"/>
      <c r="O3184" s="281"/>
      <c r="P3184" s="325" t="s">
        <v>201</v>
      </c>
      <c r="Q3184" s="331" t="s">
        <v>202</v>
      </c>
      <c r="R3184" s="331" t="s">
        <v>203</v>
      </c>
      <c r="S3184" s="268" t="s">
        <v>247</v>
      </c>
      <c r="T3184" s="266"/>
      <c r="U3184" s="267"/>
      <c r="V3184" s="268" t="s">
        <v>248</v>
      </c>
      <c r="W3184" s="266"/>
      <c r="X3184" s="266"/>
      <c r="Y3184" s="266"/>
      <c r="Z3184" s="266"/>
      <c r="AA3184" s="266"/>
      <c r="AB3184" s="266"/>
      <c r="AC3184" s="266"/>
      <c r="AD3184" s="267"/>
    </row>
    <row r="3185" spans="1:101" ht="24" customHeight="1">
      <c r="A3185" s="83"/>
      <c r="B3185" s="15"/>
      <c r="C3185" s="280"/>
      <c r="D3185" s="256"/>
      <c r="E3185" s="256"/>
      <c r="F3185" s="281"/>
      <c r="G3185" s="280"/>
      <c r="H3185" s="281"/>
      <c r="I3185" s="280"/>
      <c r="J3185" s="256"/>
      <c r="K3185" s="256"/>
      <c r="L3185" s="256"/>
      <c r="M3185" s="256"/>
      <c r="N3185" s="256"/>
      <c r="O3185" s="281"/>
      <c r="P3185" s="355"/>
      <c r="Q3185" s="355"/>
      <c r="R3185" s="355"/>
      <c r="S3185" s="325" t="s">
        <v>234</v>
      </c>
      <c r="T3185" s="331" t="s">
        <v>202</v>
      </c>
      <c r="U3185" s="331" t="s">
        <v>203</v>
      </c>
      <c r="V3185" s="268" t="s">
        <v>879</v>
      </c>
      <c r="W3185" s="266"/>
      <c r="X3185" s="267"/>
      <c r="Y3185" s="268" t="s">
        <v>880</v>
      </c>
      <c r="Z3185" s="266"/>
      <c r="AA3185" s="267"/>
      <c r="AB3185" s="268" t="s">
        <v>881</v>
      </c>
      <c r="AC3185" s="266"/>
      <c r="AD3185" s="267"/>
    </row>
    <row r="3186" spans="1:101" ht="48" customHeight="1">
      <c r="A3186" s="71"/>
      <c r="B3186" s="40"/>
      <c r="C3186" s="282"/>
      <c r="D3186" s="272"/>
      <c r="E3186" s="272"/>
      <c r="F3186" s="283"/>
      <c r="G3186" s="282"/>
      <c r="H3186" s="283"/>
      <c r="I3186" s="282"/>
      <c r="J3186" s="272"/>
      <c r="K3186" s="272"/>
      <c r="L3186" s="272"/>
      <c r="M3186" s="272"/>
      <c r="N3186" s="272"/>
      <c r="O3186" s="283"/>
      <c r="P3186" s="332"/>
      <c r="Q3186" s="332"/>
      <c r="R3186" s="332"/>
      <c r="S3186" s="332"/>
      <c r="T3186" s="332"/>
      <c r="U3186" s="332"/>
      <c r="V3186" s="222" t="s">
        <v>234</v>
      </c>
      <c r="W3186" s="221" t="s">
        <v>202</v>
      </c>
      <c r="X3186" s="221" t="s">
        <v>203</v>
      </c>
      <c r="Y3186" s="222" t="s">
        <v>234</v>
      </c>
      <c r="Z3186" s="221" t="s">
        <v>202</v>
      </c>
      <c r="AA3186" s="221" t="s">
        <v>203</v>
      </c>
      <c r="AB3186" s="222" t="s">
        <v>234</v>
      </c>
      <c r="AC3186" s="221" t="s">
        <v>202</v>
      </c>
      <c r="AD3186" s="221" t="s">
        <v>203</v>
      </c>
      <c r="AF3186" t="s">
        <v>204</v>
      </c>
      <c r="AG3186" t="s">
        <v>205</v>
      </c>
      <c r="AH3186" t="s">
        <v>206</v>
      </c>
      <c r="AI3186" t="s">
        <v>207</v>
      </c>
      <c r="AJ3186" t="s">
        <v>208</v>
      </c>
      <c r="AK3186" t="s">
        <v>209</v>
      </c>
      <c r="AL3186" t="s">
        <v>210</v>
      </c>
      <c r="AM3186" t="s">
        <v>439</v>
      </c>
      <c r="AN3186" t="s">
        <v>440</v>
      </c>
      <c r="AO3186" t="s">
        <v>441</v>
      </c>
      <c r="AP3186" t="s">
        <v>204</v>
      </c>
      <c r="AQ3186" t="s">
        <v>205</v>
      </c>
      <c r="AR3186" t="s">
        <v>206</v>
      </c>
      <c r="AS3186" t="s">
        <v>207</v>
      </c>
      <c r="AT3186" t="s">
        <v>208</v>
      </c>
      <c r="AU3186" t="s">
        <v>209</v>
      </c>
      <c r="AV3186" t="s">
        <v>210</v>
      </c>
      <c r="AW3186" t="s">
        <v>439</v>
      </c>
      <c r="AX3186" t="s">
        <v>440</v>
      </c>
      <c r="AY3186" t="s">
        <v>441</v>
      </c>
      <c r="AZ3186" t="s">
        <v>204</v>
      </c>
      <c r="BA3186" t="s">
        <v>205</v>
      </c>
      <c r="BB3186" t="s">
        <v>206</v>
      </c>
      <c r="BC3186" t="s">
        <v>207</v>
      </c>
      <c r="BD3186" t="s">
        <v>208</v>
      </c>
      <c r="BE3186" t="s">
        <v>209</v>
      </c>
      <c r="BF3186" t="s">
        <v>210</v>
      </c>
      <c r="BG3186" t="s">
        <v>439</v>
      </c>
      <c r="BH3186" t="s">
        <v>440</v>
      </c>
      <c r="BI3186" t="s">
        <v>441</v>
      </c>
      <c r="BJ3186" t="s">
        <v>204</v>
      </c>
      <c r="BK3186" t="s">
        <v>205</v>
      </c>
      <c r="BL3186" t="s">
        <v>206</v>
      </c>
      <c r="BM3186" t="s">
        <v>207</v>
      </c>
      <c r="BN3186" t="s">
        <v>208</v>
      </c>
      <c r="BO3186" t="s">
        <v>209</v>
      </c>
      <c r="BP3186" t="s">
        <v>210</v>
      </c>
      <c r="BQ3186" t="s">
        <v>439</v>
      </c>
      <c r="BR3186" t="s">
        <v>440</v>
      </c>
      <c r="BS3186" t="s">
        <v>441</v>
      </c>
      <c r="BT3186" t="s">
        <v>204</v>
      </c>
      <c r="BU3186" t="s">
        <v>205</v>
      </c>
      <c r="BV3186" t="s">
        <v>206</v>
      </c>
      <c r="BW3186" t="s">
        <v>207</v>
      </c>
      <c r="BX3186" t="s">
        <v>208</v>
      </c>
      <c r="BY3186" t="s">
        <v>209</v>
      </c>
      <c r="BZ3186" t="s">
        <v>210</v>
      </c>
      <c r="CA3186" t="s">
        <v>439</v>
      </c>
      <c r="CB3186" t="s">
        <v>440</v>
      </c>
      <c r="CC3186" t="s">
        <v>441</v>
      </c>
      <c r="CD3186" t="s">
        <v>204</v>
      </c>
      <c r="CE3186" t="s">
        <v>205</v>
      </c>
      <c r="CF3186" t="s">
        <v>206</v>
      </c>
      <c r="CG3186" t="s">
        <v>207</v>
      </c>
      <c r="CH3186" t="s">
        <v>208</v>
      </c>
      <c r="CI3186" t="s">
        <v>209</v>
      </c>
      <c r="CJ3186" t="s">
        <v>210</v>
      </c>
      <c r="CK3186" t="s">
        <v>439</v>
      </c>
      <c r="CL3186" t="s">
        <v>440</v>
      </c>
      <c r="CM3186" t="s">
        <v>441</v>
      </c>
      <c r="CN3186" t="s">
        <v>204</v>
      </c>
      <c r="CO3186" t="s">
        <v>205</v>
      </c>
      <c r="CP3186" t="s">
        <v>206</v>
      </c>
      <c r="CQ3186" t="s">
        <v>207</v>
      </c>
      <c r="CR3186" t="s">
        <v>208</v>
      </c>
      <c r="CS3186" t="s">
        <v>209</v>
      </c>
      <c r="CT3186" t="s">
        <v>210</v>
      </c>
      <c r="CU3186" t="s">
        <v>439</v>
      </c>
      <c r="CV3186" t="s">
        <v>440</v>
      </c>
      <c r="CW3186" t="s">
        <v>441</v>
      </c>
    </row>
    <row r="3187" spans="1:101" ht="15" customHeight="1">
      <c r="A3187" s="71"/>
      <c r="B3187" s="40"/>
      <c r="C3187" s="368" t="s">
        <v>442</v>
      </c>
      <c r="D3187" s="375" t="s">
        <v>443</v>
      </c>
      <c r="E3187" s="278"/>
      <c r="F3187" s="279"/>
      <c r="G3187" s="361" t="s">
        <v>444</v>
      </c>
      <c r="H3187" s="267"/>
      <c r="I3187" s="362" t="s">
        <v>445</v>
      </c>
      <c r="J3187" s="266"/>
      <c r="K3187" s="266"/>
      <c r="L3187" s="266"/>
      <c r="M3187" s="266"/>
      <c r="N3187" s="266"/>
      <c r="O3187" s="267"/>
      <c r="P3187" s="220"/>
      <c r="Q3187" s="220"/>
      <c r="R3187" s="220"/>
      <c r="S3187" s="220"/>
      <c r="T3187" s="220"/>
      <c r="U3187" s="220"/>
      <c r="V3187" s="220"/>
      <c r="W3187" s="220"/>
      <c r="X3187" s="220"/>
      <c r="Y3187" s="220"/>
      <c r="Z3187" s="220"/>
      <c r="AA3187" s="220"/>
      <c r="AB3187" s="220"/>
      <c r="AC3187" s="220"/>
      <c r="AD3187" s="220"/>
      <c r="AF3187">
        <f>IF(AND(S3187=0,OR(SUM(T3187:U3187)&gt;0,COUNTIF(S3187:U3187,"NS")&gt;0)),1,0)</f>
        <v>0</v>
      </c>
      <c r="AG3187">
        <f>IF(OR(AND(S3187="NS",SUM(T3187:U3187)&gt;0),AND(S3187="NS",COUNTIF(S3187:U3187,"NS")&lt;2)),1,0)</f>
        <v>0</v>
      </c>
      <c r="AH3187">
        <f>IF(AND(S3187="NA",OR(SUM(T3187:U3187)&gt;0,COUNTIF(S3187:U3187,"NS")&gt;0,COUNTIF(S3187:U3187,"NA")&gt;1)),1,0)</f>
        <v>0</v>
      </c>
      <c r="AI3187">
        <f>IF(AND(COUNTBLANK(S3187)+COUNTBLANK(T3187)+COUNTBLANK(U3187)&gt;0,COUNTBLANK(S3187)+COUNTBLANK(T3187)+COUNTBLANK(U3187)&lt;3,S3187&lt;&gt;"NA"),1,0)</f>
        <v>0</v>
      </c>
      <c r="AJ3187">
        <f>IF(AND(IF(OR(SUM(T3187:U3187)=S3187,S3187="",AND(S3187&gt;0,COUNTIF(S3187:U3187,"NS")=2)),0,1)=1,S3187&lt;&gt;"NS",S3187&lt;&gt;"NA"),1,0)</f>
        <v>0</v>
      </c>
      <c r="AK3187">
        <f>IF(COUNTIF(S3187:U3187,"=*")&lt;&gt;SUM(COUNTIF(S3187:U3187,"NS"),COUNTIF(S3187:U3187,"NA")),1,0)</f>
        <v>0</v>
      </c>
      <c r="AL3187">
        <f>IF(SUM(AF3187:AK3187)&gt;0,1,0)</f>
        <v>0</v>
      </c>
      <c r="AP3187">
        <f>IF(AND(V3187=0,OR(SUM(W3187:X3187)&gt;0,COUNTIF(V3187:X3187,"NS")&gt;0)),1,0)</f>
        <v>0</v>
      </c>
      <c r="AQ3187">
        <f>IF(OR(AND(V3187="NS",SUM(W3187:X3187)&gt;0),AND(V3187="NS",COUNTIF(V3187:X3187,"NS")&lt;2)),1,0)</f>
        <v>0</v>
      </c>
      <c r="AR3187">
        <f>IF(AND(V3187="NA",OR(SUM(W3187:X3187)&gt;0,COUNTIF(V3187:X3187,"NS")&gt;0,COUNTIF(V3187:X3187,"NA")&gt;1)),1,0)</f>
        <v>0</v>
      </c>
      <c r="AS3187">
        <f>IF(AND(COUNTBLANK(V3187)+COUNTBLANK(W3187)+COUNTBLANK(X3187)&gt;0,COUNTBLANK(V3187)+COUNTBLANK(W3187)+COUNTBLANK(X3187)&lt;3,V3187&lt;&gt;"NA"),1,0)</f>
        <v>0</v>
      </c>
      <c r="AT3187">
        <f>IF(AND(IF(OR(SUM(W3187:X3187)=V3187,V3187="",AND(V3187&gt;0,COUNTIF(V3187:X3187,"NS")=2)),0,1)=1,V3187&lt;&gt;"NS",V3187&lt;&gt;"NA"),1,0)</f>
        <v>0</v>
      </c>
      <c r="AU3187">
        <f>IF(COUNTIF(V3187:X3187,"=*")&lt;&gt;SUM(COUNTIF(V3187:X3187,"NS"),COUNTIF(V3187:X3187,"NA")),1,0)</f>
        <v>0</v>
      </c>
      <c r="AV3187">
        <f>IF(SUM(AP3187:AU3187)&gt;0,1,0)</f>
        <v>0</v>
      </c>
      <c r="AZ3187">
        <f>IF(AND(Y3187=0,OR(SUM(Z3187:AA3187)&gt;0,COUNTIF(Y3187:AA3187,"NS")&gt;0)),1,0)</f>
        <v>0</v>
      </c>
      <c r="BA3187">
        <f>IF(OR(AND(Y3187="NS",SUM(Z3187:AA3187)&gt;0),AND(Y3187="NS",COUNTIF(Y3187:AA3187,"NS")&lt;2)),1,0)</f>
        <v>0</v>
      </c>
      <c r="BB3187">
        <f>IF(AND(Y3187="NA",OR(SUM(Z3187:AA3187)&gt;0,COUNTIF(Y3187:AA3187,"NS")&gt;0,COUNTIF(Y3187:AA3187,"NA")&gt;1)),1,0)</f>
        <v>0</v>
      </c>
      <c r="BC3187">
        <f>IF(AND(COUNTBLANK(Y3187)+COUNTBLANK(Z3187)+COUNTBLANK(AA3187)&gt;0,COUNTBLANK(Y3187)+COUNTBLANK(Z3187)+COUNTBLANK(AA3187)&lt;3,Y3187&lt;&gt;"NA"),1,0)</f>
        <v>0</v>
      </c>
      <c r="BD3187">
        <f>IF(AND(IF(OR(SUM(Z3187:AA3187)=Y3187,Y3187="",AND(Y3187&gt;0,COUNTIF(Y3187:AA3187,"NS")=2)),0,1)=1,Y3187&lt;&gt;"NS",Y3187&lt;&gt;"NA"),1,0)</f>
        <v>0</v>
      </c>
      <c r="BE3187">
        <f>IF(COUNTIF(Y3187:AA3187,"=*")&lt;&gt;SUM(COUNTIF(Y3187:AA3187,"NS"),COUNTIF(Y3187:AA3187,"NA")),1,0)</f>
        <v>0</v>
      </c>
      <c r="BF3187">
        <f>IF(SUM(AZ3187:BE3187)&gt;0,1,0)</f>
        <v>0</v>
      </c>
      <c r="BJ3187">
        <f>IF(AND(AB3187=0,OR(SUM(AC3187:AD3187)&gt;0,COUNTIF(AB3187:AD3187,"NS")&gt;0)),1,0)</f>
        <v>0</v>
      </c>
      <c r="BK3187">
        <f>IF(OR(AND(AB3187="NS",SUM(AC3187:AD3187)&gt;0),AND(AB3187="NS",COUNTIF(AB3187:AD3187,"NS")&lt;2)),1,0)</f>
        <v>0</v>
      </c>
      <c r="BL3187">
        <f>IF(AND(AB3187="NA",OR(SUM(AC3187:AD3187)&gt;0,COUNTIF(AB3187:AD3187,"NS")&gt;0,COUNTIF(AB3187:AD3187,"NA")&gt;1)),1,0)</f>
        <v>0</v>
      </c>
      <c r="BM3187">
        <f>IF(AND(COUNTBLANK(AB3187)+COUNTBLANK(AC3187)+COUNTBLANK(AD3187)&gt;0,COUNTBLANK(AB3187)+COUNTBLANK(AC3187)+COUNTBLANK(AD3187)&lt;3,AB3187&lt;&gt;"NA"),1,0)</f>
        <v>0</v>
      </c>
      <c r="BN3187">
        <f>IF(AND(IF(OR(SUM(AC3187:AD3187)=AB3187,AB3187="",AND(AB3187&gt;0,COUNTIF(AB3187:AD3187,"NS")=2)),0,1)=1,AB3187&lt;&gt;"NS",AB3187&lt;&gt;"NA"),1,0)</f>
        <v>0</v>
      </c>
      <c r="BO3187">
        <f>IF(COUNTIF(AB3187:AD3187,"=*")&lt;&gt;SUM(COUNTIF(AB3187:AD3187,"NS"),COUNTIF(AB3187:AD3187,"NA")),1,0)</f>
        <v>0</v>
      </c>
      <c r="BP3187">
        <f>IF(SUM(BJ3187:BO3187)&gt;0,1,0)</f>
        <v>0</v>
      </c>
      <c r="BT3187">
        <f>IF(AND(Q3187=0,OR(SUM(T3187,W3187,Z3187,AC3187)&gt;0,COUNTIF(Q3187,"NS")+COUNTIF(T3187,"NS")+COUNTIF(W3187,"NS")+COUNTIF(Z3187,"NS")+COUNTIF(AC3187,"NS")&gt;0)),1,0)</f>
        <v>0</v>
      </c>
      <c r="BU3187">
        <f>IF(OR(AND(Q3187="NS",SUM(T3187,W3187,Z3187,AC3187)&gt;0),AND(Q3187="NS",COUNTIF(Q3187,"NS")+COUNTIF(T3187,"NS")+COUNTIF(W3187,"NS")+COUNTIF(Z3187,"NS")+COUNTIF(AC3187,"NS")&lt;2)),1,0)</f>
        <v>0</v>
      </c>
      <c r="BV3187">
        <f>IF(AND(Q3187="NA",OR(SUM(T3187,W3187,Z3187,AC3187)&gt;0,COUNTIF(Q3187,"NS")+COUNTIF(T3187,"NS")+COUNTIF(W3187,"NS")+COUNTIF(Z3187,"NS")+COUNTIF(AC3187,"NS")&gt;0,COUNTIF(Q3187,"NA")+COUNTIF(T3187,"NA")+COUNTIF(W3187,"NA")+COUNTIF(Z3187,"NA")+COUNTIF(AC3187,"NA")&gt;1)),1,0)</f>
        <v>0</v>
      </c>
      <c r="BW3187">
        <f>IF(AND(COUNTBLANK(Q3187)+COUNTBLANK(T3187)+COUNTBLANK(W3187)+COUNTBLANK(Z3187)+COUNTBLANK(AC3187)&gt;0,COUNTBLANK(Q3187)+COUNTBLANK(T3187)+COUNTBLANK(W3187)+COUNTBLANK(Z3187)+COUNTBLANK(AC3187)&lt;5,Q3187&lt;&gt;"NA"),1,0)</f>
        <v>0</v>
      </c>
      <c r="BX3187">
        <f>IF(AND(IF(OR(SUM(T3187,W3187,Z3187,AC3187)=Q3187,Q3187="",AND(Q3187&gt;0,COUNTIF(Q3187,"NS")+COUNTIF(T3187,"NS")+COUNTIF(W3187,"NS")+COUNTIF(Z3187,"NS")+COUNTIF(AC3187,"NS")=4)),0,1)=1,Q3187&lt;&gt;"NS",Q3187&lt;&gt;"NA"),1,0)</f>
        <v>0</v>
      </c>
      <c r="BY3187">
        <f>IF(COUNTIF(Q3187,"=*")+COUNTIF(T3187,"=*")+COUNTIF(W3187,"=*")+COUNTIF(Z3187,"=*")+COUNTIF(AC3187,"=*")&lt;&gt;SUM(COUNTIF(Q3187,"NS")+COUNTIF(T3187,"NS")+COUNTIF(W3187,"NS")+COUNTIF(Z3187,"NS")+COUNTIF(AC3187,"NS"),COUNTIF(Q3187,"NA")+COUNTIF(T3187,"NA")+COUNTIF(W3187,"NA")+COUNTIF(Z3187,"NA")+COUNTIF(AC3187,"NA")),1,0)</f>
        <v>0</v>
      </c>
      <c r="BZ3187">
        <f>IF(SUM(BT3187:BY3187)&gt;0,1,0)</f>
        <v>0</v>
      </c>
      <c r="CD3187">
        <f>IF(AND(R3187=0,OR(SUM(U3187,X3187,AA3187,AD3187)&gt;0,COUNTIF(R3187,"NS")+COUNTIF(U3187,"NS")+COUNTIF(X3187,"NS")+COUNTIF(AA3187,"NS")+COUNTIF(AD3187,"NS")&gt;0)),1,0)</f>
        <v>0</v>
      </c>
      <c r="CE3187">
        <f>IF(OR(AND(R3187="NS",SUM(U3187,X3187,AA3187,AD3187)&gt;0),AND(R3187="NS",COUNTIF(R3187,"NS")+COUNTIF(U3187,"NS")+COUNTIF(X3187,"NS")+COUNTIF(AA3187,"NS")+COUNTIF(AD3187,"NS")&lt;2)),1,0)</f>
        <v>0</v>
      </c>
      <c r="CF3187">
        <f>IF(AND(R3187="NA",OR(SUM(U3187,X3187,AA3187,AD3187)&gt;0,COUNTIF(R3187,"NS")+COUNTIF(U3187,"NS")+COUNTIF(X3187,"NS")+COUNTIF(AA3187,"NS")+COUNTIF(AD3187,"NS")&gt;0,COUNTIF(R3187,"NA")+COUNTIF(U3187,"NA")+COUNTIF(X3187,"NA")+COUNTIF(AA3187,"NA")+COUNTIF(AD3187,"NA")&gt;1)),1,0)</f>
        <v>0</v>
      </c>
      <c r="CG3187">
        <f>IF(AND(COUNTBLANK(R3187)+COUNTBLANK(U3187)+COUNTBLANK(X3187)+COUNTBLANK(AA3187)+COUNTBLANK(AD3187)&gt;0,COUNTBLANK(R3187)+COUNTBLANK(U3187)+COUNTBLANK(X3187)+COUNTBLANK(AA3187)+COUNTBLANK(AD3187)&lt;5,R3187&lt;&gt;"NA"),1,0)</f>
        <v>0</v>
      </c>
      <c r="CH3187">
        <f>IF(AND(IF(OR(SUM(U3187,X3187,AA3187,AD3187)=R3187,R3187="",AND(R3187&gt;0,COUNTIF(R3187,"NS")+COUNTIF(U3187,"NS")+COUNTIF(X3187,"NS")+COUNTIF(AA3187,"NS")+COUNTIF(AD3187,"NS")=4)),0,1)=1,R3187&lt;&gt;"NS",R3187&lt;&gt;"NA"),1,0)</f>
        <v>0</v>
      </c>
      <c r="CI3187">
        <f>IF(COUNTIF(R3187,"=*")+COUNTIF(U3187,"=*")+COUNTIF(X3187,"=*")+COUNTIF(AA3187,"=*")+COUNTIF(AD3187,"=*")&lt;&gt;SUM(COUNTIF(R3187,"NS")+COUNTIF(U3187,"NS")+COUNTIF(X3187,"NS")+COUNTIF(AA3187,"NS")+COUNTIF(AD3187,"NS"),COUNTIF(R3187,"NA")+COUNTIF(U3187,"NA")+COUNTIF(X3187,"NA")+COUNTIF(AA3187,"NA")+COUNTIF(AD3187,"NA")),1,0)</f>
        <v>0</v>
      </c>
      <c r="CJ3187">
        <f>IF(SUM(CD3187:CI3187)&gt;0,1,0)</f>
        <v>0</v>
      </c>
      <c r="CN3187">
        <f>IF(AND(P3187=0,OR(SUM(S3187,V3187,Y3187,AB3187)&gt;0,COUNTIF(P3187,"NS")+COUNTIF(S3187,"NS")+COUNTIF(V3187,"NS")+COUNTIF(Y3187,"NS")+COUNTIF(AB3187,"NS")&gt;0)),1,0)</f>
        <v>0</v>
      </c>
      <c r="CO3187">
        <f>IF(OR(AND(P3187="NS",SUM(S3187,V3187,Y3187,AB3187)&gt;0),AND(P3187="NS",COUNTIF(P3187,"NS")+COUNTIF(S3187,"NS")+COUNTIF(V3187,"NS")+COUNTIF(Y3187,"NS")+COUNTIF(AB3187,"NS")&lt;2)),1,0)</f>
        <v>0</v>
      </c>
      <c r="CP3187">
        <f>IF(AND(P3187="NA",OR(SUM(S3187,V3187,Y3187,AB3187)&gt;0,COUNTIF(P3187,"NS")+COUNTIF(S3187,"NS")+COUNTIF(V3187,"NS")+COUNTIF(Y3187,"NS")+COUNTIF(AB3187,"NS")&gt;0,COUNTIF(P3187,"NA")+COUNTIF(S3187,"NA")+COUNTIF(V3187,"NA")+COUNTIF(Y3187,"NA")+COUNTIF(AB3187,"NA")&gt;1)),1,0)</f>
        <v>0</v>
      </c>
      <c r="CQ3187">
        <f>IF(AND(COUNTBLANK(P3187)+COUNTBLANK(S3187)+COUNTBLANK(V3187)+COUNTBLANK(Y3187)+COUNTBLANK(AB3187)&gt;0,COUNTBLANK(P3187)+COUNTBLANK(S3187)+COUNTBLANK(V3187)+COUNTBLANK(Y3187)+COUNTBLANK(AB3187)&lt;5,P3187&lt;&gt;"NA"),1,0)</f>
        <v>0</v>
      </c>
      <c r="CR3187">
        <f>IF(AND(IF(OR(SUM(S3187,V3187,Y3187,AB3187)=P3187,P3187="",AND(P3187&gt;0,COUNTIF(P3187,"NS")+COUNTIF(S3187,"NS")+COUNTIF(V3187,"NS")+COUNTIF(Y3187,"NS")+COUNTIF(AB3187,"NS")=4)),0,1)=1,P3187&lt;&gt;"NS",P3187&lt;&gt;"NA"),1,0)</f>
        <v>0</v>
      </c>
      <c r="CS3187">
        <f>IF(COUNTIF(P3187,"=*")+COUNTIF(S3187,"=*")+COUNTIF(V3187,"=*")+COUNTIF(Y3187,"=*")+COUNTIF(AB3187,"=*")&lt;&gt;SUM(COUNTIF(P3187,"NS")+COUNTIF(S3187,"NS")+COUNTIF(V3187,"NS")+COUNTIF(Y3187,"NS")+COUNTIF(AB3187,"NS"),COUNTIF(P3187,"NA")+COUNTIF(S3187,"NA")+COUNTIF(V3187,"NA")+COUNTIF(Y3187,"NA")+COUNTIF(AB3187,"NA")),1,0)</f>
        <v>0</v>
      </c>
      <c r="CT3187">
        <f>IF(SUM(CN3187:CS3187)&gt;0,1,0)</f>
        <v>0</v>
      </c>
    </row>
    <row r="3188" spans="1:101" ht="15" customHeight="1">
      <c r="A3188" s="71"/>
      <c r="B3188" s="40"/>
      <c r="C3188" s="355"/>
      <c r="D3188" s="280"/>
      <c r="E3188" s="256"/>
      <c r="F3188" s="281"/>
      <c r="G3188" s="361" t="s">
        <v>446</v>
      </c>
      <c r="H3188" s="267"/>
      <c r="I3188" s="362" t="s">
        <v>447</v>
      </c>
      <c r="J3188" s="266"/>
      <c r="K3188" s="266"/>
      <c r="L3188" s="266"/>
      <c r="M3188" s="266"/>
      <c r="N3188" s="266"/>
      <c r="O3188" s="267"/>
      <c r="P3188" s="220"/>
      <c r="Q3188" s="220"/>
      <c r="R3188" s="220"/>
      <c r="S3188" s="220"/>
      <c r="T3188" s="220"/>
      <c r="U3188" s="220"/>
      <c r="V3188" s="220"/>
      <c r="W3188" s="220"/>
      <c r="X3188" s="220"/>
      <c r="Y3188" s="220"/>
      <c r="Z3188" s="220"/>
      <c r="AA3188" s="220"/>
      <c r="AB3188" s="220"/>
      <c r="AC3188" s="220"/>
      <c r="AD3188" s="220"/>
    </row>
    <row r="3189" spans="1:101" ht="15" customHeight="1">
      <c r="A3189" s="71"/>
      <c r="B3189" s="40"/>
      <c r="C3189" s="355"/>
      <c r="D3189" s="280"/>
      <c r="E3189" s="256"/>
      <c r="F3189" s="281"/>
      <c r="G3189" s="361" t="s">
        <v>448</v>
      </c>
      <c r="H3189" s="267"/>
      <c r="I3189" s="362" t="s">
        <v>449</v>
      </c>
      <c r="J3189" s="266"/>
      <c r="K3189" s="266"/>
      <c r="L3189" s="266"/>
      <c r="M3189" s="266"/>
      <c r="N3189" s="266"/>
      <c r="O3189" s="267"/>
      <c r="P3189" s="220"/>
      <c r="Q3189" s="220"/>
      <c r="R3189" s="220"/>
      <c r="S3189" s="220"/>
      <c r="T3189" s="220"/>
      <c r="U3189" s="220"/>
      <c r="V3189" s="220"/>
      <c r="W3189" s="220"/>
      <c r="X3189" s="220"/>
      <c r="Y3189" s="220"/>
      <c r="Z3189" s="220"/>
      <c r="AA3189" s="220"/>
      <c r="AB3189" s="220"/>
      <c r="AC3189" s="220"/>
      <c r="AD3189" s="220"/>
    </row>
    <row r="3190" spans="1:101" ht="15" customHeight="1">
      <c r="A3190" s="71"/>
      <c r="B3190" s="40"/>
      <c r="C3190" s="355"/>
      <c r="D3190" s="280"/>
      <c r="E3190" s="256"/>
      <c r="F3190" s="281"/>
      <c r="G3190" s="361" t="s">
        <v>450</v>
      </c>
      <c r="H3190" s="267"/>
      <c r="I3190" s="362" t="s">
        <v>451</v>
      </c>
      <c r="J3190" s="266"/>
      <c r="K3190" s="266"/>
      <c r="L3190" s="266"/>
      <c r="M3190" s="266"/>
      <c r="N3190" s="266"/>
      <c r="O3190" s="267"/>
      <c r="P3190" s="220"/>
      <c r="Q3190" s="220"/>
      <c r="R3190" s="220"/>
      <c r="S3190" s="220"/>
      <c r="T3190" s="220"/>
      <c r="U3190" s="220"/>
      <c r="V3190" s="220"/>
      <c r="W3190" s="220"/>
      <c r="X3190" s="220"/>
      <c r="Y3190" s="220"/>
      <c r="Z3190" s="220"/>
      <c r="AA3190" s="220"/>
      <c r="AB3190" s="220"/>
      <c r="AC3190" s="220"/>
      <c r="AD3190" s="220"/>
    </row>
    <row r="3191" spans="1:101" ht="24" customHeight="1">
      <c r="A3191" s="71"/>
      <c r="B3191" s="40"/>
      <c r="C3191" s="355"/>
      <c r="D3191" s="280"/>
      <c r="E3191" s="256"/>
      <c r="F3191" s="281"/>
      <c r="G3191" s="363" t="s">
        <v>452</v>
      </c>
      <c r="H3191" s="279"/>
      <c r="I3191" s="362" t="s">
        <v>453</v>
      </c>
      <c r="J3191" s="266"/>
      <c r="K3191" s="266"/>
      <c r="L3191" s="266"/>
      <c r="M3191" s="266"/>
      <c r="N3191" s="266"/>
      <c r="O3191" s="267"/>
      <c r="P3191" s="220"/>
      <c r="Q3191" s="220"/>
      <c r="R3191" s="220"/>
      <c r="S3191" s="220"/>
      <c r="T3191" s="220"/>
      <c r="U3191" s="220"/>
      <c r="V3191" s="220"/>
      <c r="W3191" s="220"/>
      <c r="X3191" s="220"/>
      <c r="Y3191" s="220"/>
      <c r="Z3191" s="220"/>
      <c r="AA3191" s="220"/>
      <c r="AB3191" s="220"/>
      <c r="AC3191" s="220"/>
      <c r="AD3191" s="220"/>
    </row>
    <row r="3192" spans="1:101" ht="15" customHeight="1">
      <c r="A3192" s="71"/>
      <c r="B3192" s="40"/>
      <c r="C3192" s="368" t="s">
        <v>454</v>
      </c>
      <c r="D3192" s="374" t="s">
        <v>455</v>
      </c>
      <c r="E3192" s="278"/>
      <c r="F3192" s="278"/>
      <c r="G3192" s="373" t="s">
        <v>456</v>
      </c>
      <c r="H3192" s="267"/>
      <c r="I3192" s="362" t="s">
        <v>457</v>
      </c>
      <c r="J3192" s="266"/>
      <c r="K3192" s="266"/>
      <c r="L3192" s="266"/>
      <c r="M3192" s="266"/>
      <c r="N3192" s="266"/>
      <c r="O3192" s="267"/>
      <c r="P3192" s="220"/>
      <c r="Q3192" s="220"/>
      <c r="R3192" s="220"/>
      <c r="S3192" s="220"/>
      <c r="T3192" s="220"/>
      <c r="U3192" s="220"/>
      <c r="V3192" s="220"/>
      <c r="W3192" s="220"/>
      <c r="X3192" s="220"/>
      <c r="Y3192" s="220"/>
      <c r="Z3192" s="220"/>
      <c r="AA3192" s="220"/>
      <c r="AB3192" s="220"/>
      <c r="AC3192" s="220"/>
      <c r="AD3192" s="220"/>
    </row>
    <row r="3193" spans="1:101" ht="15" customHeight="1">
      <c r="A3193" s="71"/>
      <c r="B3193" s="40"/>
      <c r="C3193" s="355"/>
      <c r="D3193" s="280"/>
      <c r="E3193" s="256"/>
      <c r="F3193" s="256"/>
      <c r="G3193" s="373" t="s">
        <v>458</v>
      </c>
      <c r="H3193" s="267"/>
      <c r="I3193" s="362" t="s">
        <v>459</v>
      </c>
      <c r="J3193" s="266"/>
      <c r="K3193" s="266"/>
      <c r="L3193" s="266"/>
      <c r="M3193" s="266"/>
      <c r="N3193" s="266"/>
      <c r="O3193" s="267"/>
      <c r="P3193" s="220"/>
      <c r="Q3193" s="220"/>
      <c r="R3193" s="220"/>
      <c r="S3193" s="220"/>
      <c r="T3193" s="220"/>
      <c r="U3193" s="220"/>
      <c r="V3193" s="220"/>
      <c r="W3193" s="220"/>
      <c r="X3193" s="220"/>
      <c r="Y3193" s="220"/>
      <c r="Z3193" s="220"/>
      <c r="AA3193" s="220"/>
      <c r="AB3193" s="220"/>
      <c r="AC3193" s="220"/>
      <c r="AD3193" s="220"/>
    </row>
    <row r="3194" spans="1:101" ht="24" customHeight="1">
      <c r="A3194" s="71"/>
      <c r="B3194" s="40"/>
      <c r="C3194" s="355"/>
      <c r="D3194" s="280"/>
      <c r="E3194" s="256"/>
      <c r="F3194" s="256"/>
      <c r="G3194" s="373" t="s">
        <v>460</v>
      </c>
      <c r="H3194" s="267"/>
      <c r="I3194" s="362" t="s">
        <v>461</v>
      </c>
      <c r="J3194" s="266"/>
      <c r="K3194" s="266"/>
      <c r="L3194" s="266"/>
      <c r="M3194" s="266"/>
      <c r="N3194" s="266"/>
      <c r="O3194" s="267"/>
      <c r="P3194" s="220"/>
      <c r="Q3194" s="220"/>
      <c r="R3194" s="220"/>
      <c r="S3194" s="220"/>
      <c r="T3194" s="220"/>
      <c r="U3194" s="220"/>
      <c r="V3194" s="220"/>
      <c r="W3194" s="220"/>
      <c r="X3194" s="220"/>
      <c r="Y3194" s="220"/>
      <c r="Z3194" s="220"/>
      <c r="AA3194" s="220"/>
      <c r="AB3194" s="220"/>
      <c r="AC3194" s="220"/>
      <c r="AD3194" s="220"/>
    </row>
    <row r="3195" spans="1:101" ht="15" customHeight="1">
      <c r="A3195" s="71"/>
      <c r="B3195" s="40"/>
      <c r="C3195" s="355"/>
      <c r="D3195" s="280"/>
      <c r="E3195" s="256"/>
      <c r="F3195" s="256"/>
      <c r="G3195" s="373" t="s">
        <v>462</v>
      </c>
      <c r="H3195" s="267"/>
      <c r="I3195" s="362" t="s">
        <v>463</v>
      </c>
      <c r="J3195" s="266"/>
      <c r="K3195" s="266"/>
      <c r="L3195" s="266"/>
      <c r="M3195" s="266"/>
      <c r="N3195" s="266"/>
      <c r="O3195" s="267"/>
      <c r="P3195" s="220"/>
      <c r="Q3195" s="220"/>
      <c r="R3195" s="220"/>
      <c r="S3195" s="220"/>
      <c r="T3195" s="220"/>
      <c r="U3195" s="220"/>
      <c r="V3195" s="220"/>
      <c r="W3195" s="220"/>
      <c r="X3195" s="220"/>
      <c r="Y3195" s="220"/>
      <c r="Z3195" s="220"/>
      <c r="AA3195" s="220"/>
      <c r="AB3195" s="220"/>
      <c r="AC3195" s="220"/>
      <c r="AD3195" s="220"/>
    </row>
    <row r="3196" spans="1:101" ht="15" customHeight="1">
      <c r="A3196" s="71"/>
      <c r="B3196" s="40"/>
      <c r="C3196" s="355"/>
      <c r="D3196" s="280"/>
      <c r="E3196" s="256"/>
      <c r="F3196" s="256"/>
      <c r="G3196" s="373" t="s">
        <v>464</v>
      </c>
      <c r="H3196" s="267"/>
      <c r="I3196" s="362" t="s">
        <v>465</v>
      </c>
      <c r="J3196" s="266"/>
      <c r="K3196" s="266"/>
      <c r="L3196" s="266"/>
      <c r="M3196" s="266"/>
      <c r="N3196" s="266"/>
      <c r="O3196" s="267"/>
      <c r="P3196" s="220"/>
      <c r="Q3196" s="220"/>
      <c r="R3196" s="220"/>
      <c r="S3196" s="220"/>
      <c r="T3196" s="220"/>
      <c r="U3196" s="220"/>
      <c r="V3196" s="220"/>
      <c r="W3196" s="220"/>
      <c r="X3196" s="220"/>
      <c r="Y3196" s="220"/>
      <c r="Z3196" s="220"/>
      <c r="AA3196" s="220"/>
      <c r="AB3196" s="220"/>
      <c r="AC3196" s="220"/>
      <c r="AD3196" s="220"/>
    </row>
    <row r="3197" spans="1:101" ht="15" customHeight="1">
      <c r="A3197" s="71"/>
      <c r="B3197" s="40"/>
      <c r="C3197" s="355"/>
      <c r="D3197" s="280"/>
      <c r="E3197" s="256"/>
      <c r="F3197" s="256"/>
      <c r="G3197" s="373" t="s">
        <v>466</v>
      </c>
      <c r="H3197" s="267"/>
      <c r="I3197" s="362" t="s">
        <v>467</v>
      </c>
      <c r="J3197" s="266"/>
      <c r="K3197" s="266"/>
      <c r="L3197" s="266"/>
      <c r="M3197" s="266"/>
      <c r="N3197" s="266"/>
      <c r="O3197" s="267"/>
      <c r="P3197" s="220"/>
      <c r="Q3197" s="220"/>
      <c r="R3197" s="220"/>
      <c r="S3197" s="220"/>
      <c r="T3197" s="220"/>
      <c r="U3197" s="220"/>
      <c r="V3197" s="220"/>
      <c r="W3197" s="220"/>
      <c r="X3197" s="220"/>
      <c r="Y3197" s="220"/>
      <c r="Z3197" s="220"/>
      <c r="AA3197" s="220"/>
      <c r="AB3197" s="220"/>
      <c r="AC3197" s="220"/>
      <c r="AD3197" s="220"/>
      <c r="AM3197">
        <f>IF(OR(S3197=SUM(S3198:S3203),AND(S3197="NA",SUM(S3198:S3203)=0),AND(S3197="NS",SUM(S3198:S3203)=0)),IF(AND(S3197="NA",SUM(S3198:S3203)=0),"NA",0),1)</f>
        <v>0</v>
      </c>
      <c r="AW3197">
        <f>IF(OR(V3197=SUM(V3198:V3203),AND(V3197="NA",SUM(V3198:V3203)=0),AND(V3197="NS",SUM(V3198:V3203)=0)),IF(AND(V3197="NA",SUM(V3198:V3203)=0),"NA",0),1)</f>
        <v>0</v>
      </c>
      <c r="BG3197">
        <f>IF(OR(Y3197=SUM(Y3198:Y3203),AND(Y3197="NA",SUM(Y3198:Y3203)=0),AND(Y3197="NS",SUM(Y3198:Y3203)=0)),IF(AND(Y3197="NA",SUM(Y3198:Y3203)=0),"NA",0),1)</f>
        <v>0</v>
      </c>
      <c r="BQ3197">
        <f>IF(OR(AB3197=SUM(AB3198:AB3203),AND(AB3197="NA",SUM(AB3198:AB3203)=0),AND(AB3197="NS",SUM(AB3198:AB3203)=0)),IF(AND(AB3197="NA",SUM(AB3198:AB3203)=0),"NA",0),1)</f>
        <v>0</v>
      </c>
      <c r="CA3197">
        <f>IF(OR(Q3197=SUM(Q3198:Q3203),AND(Q3197="NA",SUM(Q3198:Q3203)=0),AND(Q3197="NS",SUM(Q3198:Q3203)=0)),IF(AND(Q3197="NA",SUM(Q3198:Q3203)=0),"NA",0),1)</f>
        <v>0</v>
      </c>
      <c r="CK3197">
        <f>IF(OR(R3197=SUM(R3198:R3203),AND(R3197="NA",SUM(R3198:R3203)=0),AND(R3197="NS",SUM(R3198:R3203)=0)),IF(AND(R3197="NA",SUM(R3198:R3203)=0),"NA",0),1)</f>
        <v>0</v>
      </c>
      <c r="CU3197">
        <f>IF(OR(P3197=SUM(P3198:P3203),AND(P3197="NA",SUM(P3198:P3203)=0),AND(P3197="NS",SUM(P3198:P3203)=0)),IF(AND(P3197="NA",SUM(P3198:P3203)=0),"NA",0),1)</f>
        <v>0</v>
      </c>
    </row>
    <row r="3198" spans="1:101" ht="15" customHeight="1">
      <c r="A3198" s="71"/>
      <c r="B3198" s="40"/>
      <c r="C3198" s="355"/>
      <c r="D3198" s="280"/>
      <c r="E3198" s="256"/>
      <c r="F3198" s="256"/>
      <c r="G3198" s="369" t="s">
        <v>468</v>
      </c>
      <c r="H3198" s="267"/>
      <c r="I3198" s="92"/>
      <c r="J3198" s="372" t="s">
        <v>469</v>
      </c>
      <c r="K3198" s="278"/>
      <c r="L3198" s="278"/>
      <c r="M3198" s="278"/>
      <c r="N3198" s="278"/>
      <c r="O3198" s="279"/>
      <c r="P3198" s="220"/>
      <c r="Q3198" s="220"/>
      <c r="R3198" s="220"/>
      <c r="S3198" s="220"/>
      <c r="T3198" s="220"/>
      <c r="U3198" s="220"/>
      <c r="V3198" s="220"/>
      <c r="W3198" s="220"/>
      <c r="X3198" s="220"/>
      <c r="Y3198" s="220"/>
      <c r="Z3198" s="220"/>
      <c r="AA3198" s="220"/>
      <c r="AB3198" s="220"/>
      <c r="AC3198" s="220"/>
      <c r="AD3198" s="220"/>
      <c r="AN3198">
        <f>IF(S3197="NA",1,0)</f>
        <v>0</v>
      </c>
      <c r="AX3198">
        <f>IF(V3197="NA",1,0)</f>
        <v>0</v>
      </c>
      <c r="BH3198">
        <f>IF(Y3197="NA",1,0)</f>
        <v>0</v>
      </c>
      <c r="BR3198">
        <f>IF(AB3197="NA",1,0)</f>
        <v>0</v>
      </c>
      <c r="CB3198">
        <f>IF(Q3197="NA",1,0)</f>
        <v>0</v>
      </c>
      <c r="CL3198">
        <f>IF(R3197="NA",1,0)</f>
        <v>0</v>
      </c>
      <c r="CV3198">
        <f>IF(P3197="NA",1,0)</f>
        <v>0</v>
      </c>
    </row>
    <row r="3199" spans="1:101" ht="15" customHeight="1">
      <c r="A3199" s="71"/>
      <c r="B3199" s="40"/>
      <c r="C3199" s="355"/>
      <c r="D3199" s="280"/>
      <c r="E3199" s="256"/>
      <c r="F3199" s="256"/>
      <c r="G3199" s="369" t="s">
        <v>470</v>
      </c>
      <c r="H3199" s="267"/>
      <c r="I3199" s="93"/>
      <c r="J3199" s="371" t="s">
        <v>471</v>
      </c>
      <c r="K3199" s="256"/>
      <c r="L3199" s="256"/>
      <c r="M3199" s="256"/>
      <c r="N3199" s="256"/>
      <c r="O3199" s="281"/>
      <c r="P3199" s="220"/>
      <c r="Q3199" s="220"/>
      <c r="R3199" s="220"/>
      <c r="S3199" s="220"/>
      <c r="T3199" s="220"/>
      <c r="U3199" s="220"/>
      <c r="V3199" s="220"/>
      <c r="W3199" s="220"/>
      <c r="X3199" s="220"/>
      <c r="Y3199" s="220"/>
      <c r="Z3199" s="220"/>
      <c r="AA3199" s="220"/>
      <c r="AB3199" s="220"/>
      <c r="AC3199" s="220"/>
      <c r="AD3199" s="220"/>
      <c r="AN3199">
        <f>IF(S3197="NA",1,0)</f>
        <v>0</v>
      </c>
      <c r="AX3199">
        <f>IF(V3197="NA",1,0)</f>
        <v>0</v>
      </c>
      <c r="BH3199">
        <f>IF(Y3197="NA",1,0)</f>
        <v>0</v>
      </c>
      <c r="BR3199">
        <f>IF(AB3197="NA",1,0)</f>
        <v>0</v>
      </c>
      <c r="CB3199">
        <f>IF(Q3197="NA",1,0)</f>
        <v>0</v>
      </c>
      <c r="CL3199">
        <f>IF(R3197="NA",1,0)</f>
        <v>0</v>
      </c>
      <c r="CV3199">
        <f>IF(P3197="NA",1,0)</f>
        <v>0</v>
      </c>
    </row>
    <row r="3200" spans="1:101" ht="15" customHeight="1">
      <c r="A3200" s="71"/>
      <c r="B3200" s="40"/>
      <c r="C3200" s="355"/>
      <c r="D3200" s="280"/>
      <c r="E3200" s="256"/>
      <c r="F3200" s="256"/>
      <c r="G3200" s="369" t="s">
        <v>472</v>
      </c>
      <c r="H3200" s="267"/>
      <c r="I3200" s="93"/>
      <c r="J3200" s="371" t="s">
        <v>473</v>
      </c>
      <c r="K3200" s="256"/>
      <c r="L3200" s="256"/>
      <c r="M3200" s="256"/>
      <c r="N3200" s="256"/>
      <c r="O3200" s="281"/>
      <c r="P3200" s="220"/>
      <c r="Q3200" s="220"/>
      <c r="R3200" s="220"/>
      <c r="S3200" s="220"/>
      <c r="T3200" s="220"/>
      <c r="U3200" s="220"/>
      <c r="V3200" s="220"/>
      <c r="W3200" s="220"/>
      <c r="X3200" s="220"/>
      <c r="Y3200" s="220"/>
      <c r="Z3200" s="220"/>
      <c r="AA3200" s="220"/>
      <c r="AB3200" s="220"/>
      <c r="AC3200" s="220"/>
      <c r="AD3200" s="220"/>
      <c r="AN3200">
        <f>IF(S3197="NA",1,0)</f>
        <v>0</v>
      </c>
      <c r="AX3200">
        <f>IF(V3197="NA",1,0)</f>
        <v>0</v>
      </c>
      <c r="BH3200">
        <f>IF(Y3197="NA",1,0)</f>
        <v>0</v>
      </c>
      <c r="BR3200">
        <f>IF(AB3197="NA",1,0)</f>
        <v>0</v>
      </c>
      <c r="CB3200">
        <f>IF(Q3197="NA",1,0)</f>
        <v>0</v>
      </c>
      <c r="CL3200">
        <f>IF(R3197="NA",1,0)</f>
        <v>0</v>
      </c>
      <c r="CV3200">
        <f>IF(P3197="NA",1,0)</f>
        <v>0</v>
      </c>
    </row>
    <row r="3201" spans="1:101" ht="15" customHeight="1">
      <c r="A3201" s="71"/>
      <c r="B3201" s="40"/>
      <c r="C3201" s="355"/>
      <c r="D3201" s="280"/>
      <c r="E3201" s="256"/>
      <c r="F3201" s="256"/>
      <c r="G3201" s="369" t="s">
        <v>474</v>
      </c>
      <c r="H3201" s="267"/>
      <c r="I3201" s="93"/>
      <c r="J3201" s="371" t="s">
        <v>475</v>
      </c>
      <c r="K3201" s="256"/>
      <c r="L3201" s="256"/>
      <c r="M3201" s="256"/>
      <c r="N3201" s="256"/>
      <c r="O3201" s="281"/>
      <c r="P3201" s="220"/>
      <c r="Q3201" s="220"/>
      <c r="R3201" s="220"/>
      <c r="S3201" s="220"/>
      <c r="T3201" s="220"/>
      <c r="U3201" s="220"/>
      <c r="V3201" s="220"/>
      <c r="W3201" s="220"/>
      <c r="X3201" s="220"/>
      <c r="Y3201" s="220"/>
      <c r="Z3201" s="220"/>
      <c r="AA3201" s="220"/>
      <c r="AB3201" s="220"/>
      <c r="AC3201" s="220"/>
      <c r="AD3201" s="220"/>
      <c r="AN3201">
        <f>IF(S3197="NA",1,0)</f>
        <v>0</v>
      </c>
      <c r="AX3201">
        <f>IF(V3197="NA",1,0)</f>
        <v>0</v>
      </c>
      <c r="BH3201">
        <f>IF(Y3197="NA",1,0)</f>
        <v>0</v>
      </c>
      <c r="BR3201">
        <f>IF(AB3197="NA",1,0)</f>
        <v>0</v>
      </c>
      <c r="CB3201">
        <f>IF(Q3197="NA",1,0)</f>
        <v>0</v>
      </c>
      <c r="CL3201">
        <f>IF(R3197="NA",1,0)</f>
        <v>0</v>
      </c>
      <c r="CV3201">
        <f>IF(P3197="NA",1,0)</f>
        <v>0</v>
      </c>
    </row>
    <row r="3202" spans="1:101" ht="15" customHeight="1">
      <c r="A3202" s="71"/>
      <c r="B3202" s="40"/>
      <c r="C3202" s="355"/>
      <c r="D3202" s="280"/>
      <c r="E3202" s="256"/>
      <c r="F3202" s="256"/>
      <c r="G3202" s="369" t="s">
        <v>476</v>
      </c>
      <c r="H3202" s="267"/>
      <c r="I3202" s="93"/>
      <c r="J3202" s="371" t="s">
        <v>477</v>
      </c>
      <c r="K3202" s="256"/>
      <c r="L3202" s="256"/>
      <c r="M3202" s="256"/>
      <c r="N3202" s="256"/>
      <c r="O3202" s="281"/>
      <c r="P3202" s="220"/>
      <c r="Q3202" s="220"/>
      <c r="R3202" s="220"/>
      <c r="S3202" s="220"/>
      <c r="T3202" s="220"/>
      <c r="U3202" s="220"/>
      <c r="V3202" s="220"/>
      <c r="W3202" s="220"/>
      <c r="X3202" s="220"/>
      <c r="Y3202" s="220"/>
      <c r="Z3202" s="220"/>
      <c r="AA3202" s="220"/>
      <c r="AB3202" s="220"/>
      <c r="AC3202" s="220"/>
      <c r="AD3202" s="220"/>
      <c r="AN3202">
        <f>IF(S3197="NA",1,0)</f>
        <v>0</v>
      </c>
      <c r="AO3202" t="e">
        <f>IF(S3202/S3197&gt;0.25,1,0)</f>
        <v>#DIV/0!</v>
      </c>
      <c r="AX3202">
        <f>IF(V3197="NA",1,0)</f>
        <v>0</v>
      </c>
      <c r="AY3202" t="e">
        <f>IF(V3202/V3197&gt;0.25,1,0)</f>
        <v>#DIV/0!</v>
      </c>
      <c r="BH3202">
        <f>IF(Y3197="NA",1,0)</f>
        <v>0</v>
      </c>
      <c r="BI3202" t="e">
        <f>IF(Y3202/Y3197&gt;0.25,1,0)</f>
        <v>#DIV/0!</v>
      </c>
      <c r="BR3202">
        <f>IF(AB3197="NA",1,0)</f>
        <v>0</v>
      </c>
      <c r="BS3202" t="e">
        <f>IF(AB3202/AB3197&gt;0.25,1,0)</f>
        <v>#DIV/0!</v>
      </c>
      <c r="CB3202">
        <f>IF(Q3197="NA",1,0)</f>
        <v>0</v>
      </c>
      <c r="CC3202" t="e">
        <f>IF(Q3202/Q3197&gt;0.25,1,0)</f>
        <v>#DIV/0!</v>
      </c>
      <c r="CL3202">
        <f>IF(R3197="NA",1,0)</f>
        <v>0</v>
      </c>
      <c r="CM3202" t="e">
        <f>IF(R3202/R3197&gt;0.25,1,0)</f>
        <v>#DIV/0!</v>
      </c>
      <c r="CV3202">
        <f>IF(P3197="NA",1,0)</f>
        <v>0</v>
      </c>
      <c r="CW3202" t="e">
        <f>IF(P3202/P3197&gt;0.25,1,0)</f>
        <v>#DIV/0!</v>
      </c>
    </row>
    <row r="3203" spans="1:101" ht="15" customHeight="1">
      <c r="A3203" s="71"/>
      <c r="B3203" s="40"/>
      <c r="C3203" s="355"/>
      <c r="D3203" s="280"/>
      <c r="E3203" s="256"/>
      <c r="F3203" s="256"/>
      <c r="G3203" s="369" t="s">
        <v>478</v>
      </c>
      <c r="H3203" s="267"/>
      <c r="I3203" s="94"/>
      <c r="J3203" s="360" t="s">
        <v>774</v>
      </c>
      <c r="K3203" s="272"/>
      <c r="L3203" s="272"/>
      <c r="M3203" s="272"/>
      <c r="N3203" s="272"/>
      <c r="O3203" s="283"/>
      <c r="P3203" s="220"/>
      <c r="Q3203" s="220"/>
      <c r="R3203" s="220"/>
      <c r="S3203" s="220"/>
      <c r="T3203" s="220"/>
      <c r="U3203" s="220"/>
      <c r="V3203" s="220"/>
      <c r="W3203" s="220"/>
      <c r="X3203" s="220"/>
      <c r="Y3203" s="220"/>
      <c r="Z3203" s="220"/>
      <c r="AA3203" s="220"/>
      <c r="AB3203" s="220"/>
      <c r="AC3203" s="220"/>
      <c r="AD3203" s="220"/>
      <c r="AN3203">
        <f>IF(S3197="NA",1,0)</f>
        <v>0</v>
      </c>
      <c r="AX3203">
        <f>IF(V3197="NA",1,0)</f>
        <v>0</v>
      </c>
      <c r="BH3203">
        <f>IF(Y3197="NA",1,0)</f>
        <v>0</v>
      </c>
      <c r="BR3203">
        <f>IF(AB3197="NA",1,0)</f>
        <v>0</v>
      </c>
      <c r="CB3203">
        <f>IF(Q3197="NA",1,0)</f>
        <v>0</v>
      </c>
      <c r="CL3203">
        <f>IF(R3197="NA",1,0)</f>
        <v>0</v>
      </c>
      <c r="CV3203">
        <f>IF(P3197="NA",1,0)</f>
        <v>0</v>
      </c>
    </row>
    <row r="3204" spans="1:101" ht="24" customHeight="1">
      <c r="A3204" s="71"/>
      <c r="B3204" s="40"/>
      <c r="C3204" s="355"/>
      <c r="D3204" s="280"/>
      <c r="E3204" s="256"/>
      <c r="F3204" s="256"/>
      <c r="G3204" s="361" t="s">
        <v>479</v>
      </c>
      <c r="H3204" s="267"/>
      <c r="I3204" s="362" t="s">
        <v>480</v>
      </c>
      <c r="J3204" s="266"/>
      <c r="K3204" s="266"/>
      <c r="L3204" s="266"/>
      <c r="M3204" s="266"/>
      <c r="N3204" s="266"/>
      <c r="O3204" s="267"/>
      <c r="P3204" s="220"/>
      <c r="Q3204" s="220"/>
      <c r="R3204" s="220"/>
      <c r="S3204" s="220"/>
      <c r="T3204" s="220"/>
      <c r="U3204" s="220"/>
      <c r="V3204" s="220"/>
      <c r="W3204" s="220"/>
      <c r="X3204" s="220"/>
      <c r="Y3204" s="220"/>
      <c r="Z3204" s="220"/>
      <c r="AA3204" s="220"/>
      <c r="AB3204" s="220"/>
      <c r="AC3204" s="220"/>
      <c r="AD3204" s="220"/>
    </row>
    <row r="3205" spans="1:101" ht="15" customHeight="1">
      <c r="A3205" s="71"/>
      <c r="B3205" s="40"/>
      <c r="C3205" s="368" t="s">
        <v>481</v>
      </c>
      <c r="D3205" s="368" t="s">
        <v>482</v>
      </c>
      <c r="E3205" s="278"/>
      <c r="F3205" s="279"/>
      <c r="G3205" s="361" t="s">
        <v>483</v>
      </c>
      <c r="H3205" s="267"/>
      <c r="I3205" s="359" t="s">
        <v>484</v>
      </c>
      <c r="J3205" s="266"/>
      <c r="K3205" s="266"/>
      <c r="L3205" s="266"/>
      <c r="M3205" s="266"/>
      <c r="N3205" s="266"/>
      <c r="O3205" s="267"/>
      <c r="P3205" s="220"/>
      <c r="Q3205" s="220"/>
      <c r="R3205" s="220"/>
      <c r="S3205" s="220"/>
      <c r="T3205" s="220"/>
      <c r="U3205" s="220"/>
      <c r="V3205" s="220"/>
      <c r="W3205" s="220"/>
      <c r="X3205" s="220"/>
      <c r="Y3205" s="220"/>
      <c r="Z3205" s="220"/>
      <c r="AA3205" s="220"/>
      <c r="AB3205" s="220"/>
      <c r="AC3205" s="220"/>
      <c r="AD3205" s="220"/>
    </row>
    <row r="3206" spans="1:101" ht="15" customHeight="1">
      <c r="A3206" s="71"/>
      <c r="B3206" s="40"/>
      <c r="C3206" s="355"/>
      <c r="D3206" s="280"/>
      <c r="E3206" s="256"/>
      <c r="F3206" s="281"/>
      <c r="G3206" s="361" t="s">
        <v>485</v>
      </c>
      <c r="H3206" s="267"/>
      <c r="I3206" s="359" t="s">
        <v>486</v>
      </c>
      <c r="J3206" s="266"/>
      <c r="K3206" s="266"/>
      <c r="L3206" s="266"/>
      <c r="M3206" s="266"/>
      <c r="N3206" s="266"/>
      <c r="O3206" s="267"/>
      <c r="P3206" s="220"/>
      <c r="Q3206" s="220"/>
      <c r="R3206" s="220"/>
      <c r="S3206" s="220"/>
      <c r="T3206" s="220"/>
      <c r="U3206" s="220"/>
      <c r="V3206" s="220"/>
      <c r="W3206" s="220"/>
      <c r="X3206" s="220"/>
      <c r="Y3206" s="220"/>
      <c r="Z3206" s="220"/>
      <c r="AA3206" s="220"/>
      <c r="AB3206" s="220"/>
      <c r="AC3206" s="220"/>
      <c r="AD3206" s="220"/>
    </row>
    <row r="3207" spans="1:101" ht="15" customHeight="1">
      <c r="A3207" s="71"/>
      <c r="B3207" s="40"/>
      <c r="C3207" s="355"/>
      <c r="D3207" s="280"/>
      <c r="E3207" s="256"/>
      <c r="F3207" s="281"/>
      <c r="G3207" s="361" t="s">
        <v>487</v>
      </c>
      <c r="H3207" s="267"/>
      <c r="I3207" s="359" t="s">
        <v>488</v>
      </c>
      <c r="J3207" s="266"/>
      <c r="K3207" s="266"/>
      <c r="L3207" s="266"/>
      <c r="M3207" s="266"/>
      <c r="N3207" s="266"/>
      <c r="O3207" s="267"/>
      <c r="P3207" s="220"/>
      <c r="Q3207" s="220"/>
      <c r="R3207" s="220"/>
      <c r="S3207" s="220"/>
      <c r="T3207" s="220"/>
      <c r="U3207" s="220"/>
      <c r="V3207" s="220"/>
      <c r="W3207" s="220"/>
      <c r="X3207" s="220"/>
      <c r="Y3207" s="220"/>
      <c r="Z3207" s="220"/>
      <c r="AA3207" s="220"/>
      <c r="AB3207" s="220"/>
      <c r="AC3207" s="220"/>
      <c r="AD3207" s="220"/>
    </row>
    <row r="3208" spans="1:101" ht="15" customHeight="1">
      <c r="A3208" s="71"/>
      <c r="B3208" s="40"/>
      <c r="C3208" s="355"/>
      <c r="D3208" s="280"/>
      <c r="E3208" s="256"/>
      <c r="F3208" s="281"/>
      <c r="G3208" s="361" t="s">
        <v>489</v>
      </c>
      <c r="H3208" s="267"/>
      <c r="I3208" s="359" t="s">
        <v>490</v>
      </c>
      <c r="J3208" s="266"/>
      <c r="K3208" s="266"/>
      <c r="L3208" s="266"/>
      <c r="M3208" s="266"/>
      <c r="N3208" s="266"/>
      <c r="O3208" s="267"/>
      <c r="P3208" s="220"/>
      <c r="Q3208" s="220"/>
      <c r="R3208" s="220"/>
      <c r="S3208" s="220"/>
      <c r="T3208" s="220"/>
      <c r="U3208" s="220"/>
      <c r="V3208" s="220"/>
      <c r="W3208" s="220"/>
      <c r="X3208" s="220"/>
      <c r="Y3208" s="220"/>
      <c r="Z3208" s="220"/>
      <c r="AA3208" s="220"/>
      <c r="AB3208" s="220"/>
      <c r="AC3208" s="220"/>
      <c r="AD3208" s="220"/>
      <c r="AM3208">
        <f>IF(OR(S3208=SUM(S3209:S3213),AND(S3208="NA",SUM(S3209:S3213)=0),AND(S3208="NS",SUM(S3209:S3213)=0)),IF(AND(S3208="NA",SUM(S3209:S3213)=0),"NA",0),1)</f>
        <v>0</v>
      </c>
      <c r="AW3208">
        <f>IF(OR(V3208=SUM(V3209:V3213),AND(V3208="NA",SUM(V3209:V3213)=0),AND(V3208="NS",SUM(V3209:V3213)=0)),IF(AND(V3208="NA",SUM(V3209:V3213)=0),"NA",0),1)</f>
        <v>0</v>
      </c>
      <c r="BG3208">
        <f>IF(OR(Y3208=SUM(Y3209:Y3213),AND(Y3208="NA",SUM(Y3209:Y3213)=0),AND(Y3208="NS",SUM(Y3209:Y3213)=0)),IF(AND(Y3208="NA",SUM(Y3209:Y3213)=0),"NA",0),1)</f>
        <v>0</v>
      </c>
      <c r="BQ3208">
        <f>IF(OR(AB3208=SUM(AB3209:AB3213),AND(AB3208="NA",SUM(AB3209:AB3213)=0),AND(AB3208="NS",SUM(AB3209:AB3213)=0)),IF(AND(AB3208="NA",SUM(AB3209:AB3213)=0),"NA",0),1)</f>
        <v>0</v>
      </c>
      <c r="CA3208">
        <f>IF(OR(Q3208=SUM(Q3209:Q3213),AND(Q3208="NA",SUM(Q3209:Q3213)=0),AND(Q3208="NS",SUM(Q3209:Q3213)=0)),IF(AND(Q3208="NA",SUM(Q3209:Q3213)=0),"NA",0),1)</f>
        <v>0</v>
      </c>
      <c r="CK3208">
        <f>IF(OR(R3208=SUM(R3209:R3213),AND(R3208="NA",SUM(R3209:R3213)=0),AND(R3208="NS",SUM(R3209:R3213)=0)),IF(AND(R3208="NA",SUM(R3209:R3213)=0),"NA",0),1)</f>
        <v>0</v>
      </c>
      <c r="CU3208">
        <f>IF(OR(P3208=SUM(P3209:P3213),AND(P3208="NA",SUM(P3209:P3213)=0),AND(P3208="NS",SUM(P3209:P3213)=0)),IF(AND(P3208="NA",SUM(P3209:P3213)=0),"NA",0),1)</f>
        <v>0</v>
      </c>
    </row>
    <row r="3209" spans="1:101" ht="15" customHeight="1">
      <c r="A3209" s="71"/>
      <c r="B3209" s="40"/>
      <c r="C3209" s="355"/>
      <c r="D3209" s="280"/>
      <c r="E3209" s="256"/>
      <c r="F3209" s="281"/>
      <c r="G3209" s="350" t="s">
        <v>491</v>
      </c>
      <c r="H3209" s="267"/>
      <c r="I3209" s="224"/>
      <c r="J3209" s="366" t="s">
        <v>492</v>
      </c>
      <c r="K3209" s="278"/>
      <c r="L3209" s="278"/>
      <c r="M3209" s="278"/>
      <c r="N3209" s="278"/>
      <c r="O3209" s="279"/>
      <c r="P3209" s="220"/>
      <c r="Q3209" s="220"/>
      <c r="R3209" s="220"/>
      <c r="S3209" s="220"/>
      <c r="T3209" s="220"/>
      <c r="U3209" s="220"/>
      <c r="V3209" s="220"/>
      <c r="W3209" s="220"/>
      <c r="X3209" s="220"/>
      <c r="Y3209" s="220"/>
      <c r="Z3209" s="220"/>
      <c r="AA3209" s="220"/>
      <c r="AB3209" s="220"/>
      <c r="AC3209" s="220"/>
      <c r="AD3209" s="220"/>
      <c r="AN3209">
        <f>IF(S3208="NA",1,0)</f>
        <v>0</v>
      </c>
      <c r="AX3209">
        <f>IF(V3208="NA",1,0)</f>
        <v>0</v>
      </c>
      <c r="BH3209">
        <f>IF(Y3208="NA",1,0)</f>
        <v>0</v>
      </c>
      <c r="BR3209">
        <f>IF(AB3208="NA",1,0)</f>
        <v>0</v>
      </c>
      <c r="CB3209">
        <f>IF(Q3208="NA",1,0)</f>
        <v>0</v>
      </c>
      <c r="CL3209">
        <f>IF(R3208="NA",1,0)</f>
        <v>0</v>
      </c>
      <c r="CV3209">
        <f>IF(P3208="NA",1,0)</f>
        <v>0</v>
      </c>
    </row>
    <row r="3210" spans="1:101" ht="60" customHeight="1">
      <c r="A3210" s="71"/>
      <c r="B3210" s="40"/>
      <c r="C3210" s="355"/>
      <c r="D3210" s="280"/>
      <c r="E3210" s="256"/>
      <c r="F3210" s="281"/>
      <c r="G3210" s="350" t="s">
        <v>493</v>
      </c>
      <c r="H3210" s="267"/>
      <c r="I3210" s="95"/>
      <c r="J3210" s="365" t="s">
        <v>494</v>
      </c>
      <c r="K3210" s="256"/>
      <c r="L3210" s="256"/>
      <c r="M3210" s="256"/>
      <c r="N3210" s="256"/>
      <c r="O3210" s="281"/>
      <c r="P3210" s="220"/>
      <c r="Q3210" s="220"/>
      <c r="R3210" s="220"/>
      <c r="S3210" s="220"/>
      <c r="T3210" s="220"/>
      <c r="U3210" s="220"/>
      <c r="V3210" s="220"/>
      <c r="W3210" s="220"/>
      <c r="X3210" s="220"/>
      <c r="Y3210" s="220"/>
      <c r="Z3210" s="220"/>
      <c r="AA3210" s="220"/>
      <c r="AB3210" s="220"/>
      <c r="AC3210" s="220"/>
      <c r="AD3210" s="220"/>
      <c r="AN3210">
        <f>IF(S3208="NA",1,0)</f>
        <v>0</v>
      </c>
      <c r="AX3210">
        <f>IF(V3208="NA",1,0)</f>
        <v>0</v>
      </c>
      <c r="BH3210">
        <f>IF(Y3208="NA",1,0)</f>
        <v>0</v>
      </c>
      <c r="BR3210">
        <f>IF(AB3208="NA",1,0)</f>
        <v>0</v>
      </c>
      <c r="CB3210">
        <f>IF(Q3208="NA",1,0)</f>
        <v>0</v>
      </c>
      <c r="CL3210">
        <f>IF(R3208="NA",1,0)</f>
        <v>0</v>
      </c>
      <c r="CV3210">
        <f>IF(P3208="NA",1,0)</f>
        <v>0</v>
      </c>
    </row>
    <row r="3211" spans="1:101" ht="24" customHeight="1">
      <c r="A3211" s="71"/>
      <c r="B3211" s="40"/>
      <c r="C3211" s="355"/>
      <c r="D3211" s="280"/>
      <c r="E3211" s="256"/>
      <c r="F3211" s="281"/>
      <c r="G3211" s="350" t="s">
        <v>495</v>
      </c>
      <c r="H3211" s="267"/>
      <c r="I3211" s="95"/>
      <c r="J3211" s="365" t="s">
        <v>496</v>
      </c>
      <c r="K3211" s="256"/>
      <c r="L3211" s="256"/>
      <c r="M3211" s="256"/>
      <c r="N3211" s="256"/>
      <c r="O3211" s="281"/>
      <c r="P3211" s="220"/>
      <c r="Q3211" s="220"/>
      <c r="R3211" s="220"/>
      <c r="S3211" s="220"/>
      <c r="T3211" s="220"/>
      <c r="U3211" s="220"/>
      <c r="V3211" s="220"/>
      <c r="W3211" s="220"/>
      <c r="X3211" s="220"/>
      <c r="Y3211" s="220"/>
      <c r="Z3211" s="220"/>
      <c r="AA3211" s="220"/>
      <c r="AB3211" s="220"/>
      <c r="AC3211" s="220"/>
      <c r="AD3211" s="220"/>
      <c r="AN3211">
        <f>IF(S3208="NA",1,0)</f>
        <v>0</v>
      </c>
      <c r="AX3211">
        <f>IF(V3208="NA",1,0)</f>
        <v>0</v>
      </c>
      <c r="BH3211">
        <f>IF(Y3208="NA",1,0)</f>
        <v>0</v>
      </c>
      <c r="BR3211">
        <f>IF(AB3208="NA",1,0)</f>
        <v>0</v>
      </c>
      <c r="CB3211">
        <f>IF(Q3208="NA",1,0)</f>
        <v>0</v>
      </c>
      <c r="CL3211">
        <f>IF(R3208="NA",1,0)</f>
        <v>0</v>
      </c>
      <c r="CV3211">
        <f>IF(P3208="NA",1,0)</f>
        <v>0</v>
      </c>
    </row>
    <row r="3212" spans="1:101" ht="15" customHeight="1">
      <c r="A3212" s="71"/>
      <c r="B3212" s="40"/>
      <c r="C3212" s="355"/>
      <c r="D3212" s="280"/>
      <c r="E3212" s="256"/>
      <c r="F3212" s="281"/>
      <c r="G3212" s="350" t="s">
        <v>497</v>
      </c>
      <c r="H3212" s="267"/>
      <c r="I3212" s="95"/>
      <c r="J3212" s="365" t="s">
        <v>498</v>
      </c>
      <c r="K3212" s="256"/>
      <c r="L3212" s="256"/>
      <c r="M3212" s="256"/>
      <c r="N3212" s="256"/>
      <c r="O3212" s="281"/>
      <c r="P3212" s="220"/>
      <c r="Q3212" s="220"/>
      <c r="R3212" s="220"/>
      <c r="S3212" s="220"/>
      <c r="T3212" s="220"/>
      <c r="U3212" s="220"/>
      <c r="V3212" s="220"/>
      <c r="W3212" s="220"/>
      <c r="X3212" s="220"/>
      <c r="Y3212" s="220"/>
      <c r="Z3212" s="220"/>
      <c r="AA3212" s="220"/>
      <c r="AB3212" s="220"/>
      <c r="AC3212" s="220"/>
      <c r="AD3212" s="220"/>
      <c r="AN3212">
        <f>IF(S3208="NA",1,0)</f>
        <v>0</v>
      </c>
      <c r="AO3212" t="e">
        <f>IF(S3212/S3208&gt;0.25,1,0)</f>
        <v>#DIV/0!</v>
      </c>
      <c r="AX3212">
        <f>IF(V3208="NA",1,0)</f>
        <v>0</v>
      </c>
      <c r="AY3212" t="e">
        <f>IF(V3212/V3208&gt;0.25,1,0)</f>
        <v>#DIV/0!</v>
      </c>
      <c r="BH3212">
        <f>IF(Y3208="NA",1,0)</f>
        <v>0</v>
      </c>
      <c r="BI3212" t="e">
        <f>IF(Y3212/Y3208&gt;0.25,1,0)</f>
        <v>#DIV/0!</v>
      </c>
      <c r="BR3212">
        <f>IF(AB3208="NA",1,0)</f>
        <v>0</v>
      </c>
      <c r="BS3212" t="e">
        <f>IF(AB3212/AB3208&gt;0.25,1,0)</f>
        <v>#DIV/0!</v>
      </c>
      <c r="CB3212">
        <f>IF(Q3208="NA",1,0)</f>
        <v>0</v>
      </c>
      <c r="CC3212" t="e">
        <f>IF(Q3212/Q3208&gt;0.25,1,0)</f>
        <v>#DIV/0!</v>
      </c>
      <c r="CL3212">
        <f>IF(R3208="NA",1,0)</f>
        <v>0</v>
      </c>
      <c r="CM3212" t="e">
        <f>IF(R3212/R3208&gt;0.25,1,0)</f>
        <v>#DIV/0!</v>
      </c>
      <c r="CV3212">
        <f>IF(P3208="NA",1,0)</f>
        <v>0</v>
      </c>
      <c r="CW3212" t="e">
        <f>IF(P3212/P3208&gt;0.25,1,0)</f>
        <v>#DIV/0!</v>
      </c>
    </row>
    <row r="3213" spans="1:101" ht="15" customHeight="1">
      <c r="A3213" s="71"/>
      <c r="B3213" s="40"/>
      <c r="C3213" s="355"/>
      <c r="D3213" s="280"/>
      <c r="E3213" s="256"/>
      <c r="F3213" s="281"/>
      <c r="G3213" s="350" t="s">
        <v>499</v>
      </c>
      <c r="H3213" s="267"/>
      <c r="I3213" s="94"/>
      <c r="J3213" s="360" t="s">
        <v>774</v>
      </c>
      <c r="K3213" s="272"/>
      <c r="L3213" s="272"/>
      <c r="M3213" s="272"/>
      <c r="N3213" s="272"/>
      <c r="O3213" s="283"/>
      <c r="P3213" s="220"/>
      <c r="Q3213" s="220"/>
      <c r="R3213" s="220"/>
      <c r="S3213" s="220"/>
      <c r="T3213" s="220"/>
      <c r="U3213" s="220"/>
      <c r="V3213" s="220"/>
      <c r="W3213" s="220"/>
      <c r="X3213" s="220"/>
      <c r="Y3213" s="220"/>
      <c r="Z3213" s="220"/>
      <c r="AA3213" s="220"/>
      <c r="AB3213" s="220"/>
      <c r="AC3213" s="220"/>
      <c r="AD3213" s="220"/>
      <c r="AN3213">
        <f>IF(S3208="NA",1,0)</f>
        <v>0</v>
      </c>
      <c r="AX3213">
        <f>IF(V3208="NA",1,0)</f>
        <v>0</v>
      </c>
      <c r="BH3213">
        <f>IF(Y3208="NA",1,0)</f>
        <v>0</v>
      </c>
      <c r="BR3213">
        <f>IF(AB3208="NA",1,0)</f>
        <v>0</v>
      </c>
      <c r="CB3213">
        <f>IF(Q3208="NA",1,0)</f>
        <v>0</v>
      </c>
      <c r="CL3213">
        <f>IF(R3208="NA",1,0)</f>
        <v>0</v>
      </c>
      <c r="CV3213">
        <f>IF(P3208="NA",1,0)</f>
        <v>0</v>
      </c>
    </row>
    <row r="3214" spans="1:101" ht="15" customHeight="1">
      <c r="A3214" s="71"/>
      <c r="B3214" s="40"/>
      <c r="C3214" s="355"/>
      <c r="D3214" s="280"/>
      <c r="E3214" s="256"/>
      <c r="F3214" s="281"/>
      <c r="G3214" s="361" t="s">
        <v>500</v>
      </c>
      <c r="H3214" s="267"/>
      <c r="I3214" s="362" t="s">
        <v>501</v>
      </c>
      <c r="J3214" s="266"/>
      <c r="K3214" s="266"/>
      <c r="L3214" s="266"/>
      <c r="M3214" s="266"/>
      <c r="N3214" s="266"/>
      <c r="O3214" s="267"/>
      <c r="P3214" s="220"/>
      <c r="Q3214" s="220"/>
      <c r="R3214" s="220"/>
      <c r="S3214" s="220"/>
      <c r="T3214" s="220"/>
      <c r="U3214" s="220"/>
      <c r="V3214" s="220"/>
      <c r="W3214" s="220"/>
      <c r="X3214" s="220"/>
      <c r="Y3214" s="220"/>
      <c r="Z3214" s="220"/>
      <c r="AA3214" s="220"/>
      <c r="AB3214" s="220"/>
      <c r="AC3214" s="220"/>
      <c r="AD3214" s="220"/>
    </row>
    <row r="3215" spans="1:101" ht="15" customHeight="1">
      <c r="A3215" s="71"/>
      <c r="B3215" s="40"/>
      <c r="C3215" s="355"/>
      <c r="D3215" s="280"/>
      <c r="E3215" s="256"/>
      <c r="F3215" s="281"/>
      <c r="G3215" s="361" t="s">
        <v>502</v>
      </c>
      <c r="H3215" s="267"/>
      <c r="I3215" s="362" t="s">
        <v>503</v>
      </c>
      <c r="J3215" s="266"/>
      <c r="K3215" s="266"/>
      <c r="L3215" s="266"/>
      <c r="M3215" s="266"/>
      <c r="N3215" s="266"/>
      <c r="O3215" s="267"/>
      <c r="P3215" s="220"/>
      <c r="Q3215" s="220"/>
      <c r="R3215" s="220"/>
      <c r="S3215" s="220"/>
      <c r="T3215" s="220"/>
      <c r="U3215" s="220"/>
      <c r="V3215" s="220"/>
      <c r="W3215" s="220"/>
      <c r="X3215" s="220"/>
      <c r="Y3215" s="220"/>
      <c r="Z3215" s="220"/>
      <c r="AA3215" s="220"/>
      <c r="AB3215" s="220"/>
      <c r="AC3215" s="220"/>
      <c r="AD3215" s="220"/>
    </row>
    <row r="3216" spans="1:101" ht="24" customHeight="1">
      <c r="A3216" s="71"/>
      <c r="B3216" s="40"/>
      <c r="C3216" s="355"/>
      <c r="D3216" s="280"/>
      <c r="E3216" s="256"/>
      <c r="F3216" s="281"/>
      <c r="G3216" s="361" t="s">
        <v>504</v>
      </c>
      <c r="H3216" s="267"/>
      <c r="I3216" s="362" t="s">
        <v>505</v>
      </c>
      <c r="J3216" s="266"/>
      <c r="K3216" s="266"/>
      <c r="L3216" s="266"/>
      <c r="M3216" s="266"/>
      <c r="N3216" s="266"/>
      <c r="O3216" s="267"/>
      <c r="P3216" s="220"/>
      <c r="Q3216" s="220"/>
      <c r="R3216" s="220"/>
      <c r="S3216" s="220"/>
      <c r="T3216" s="220"/>
      <c r="U3216" s="220"/>
      <c r="V3216" s="220"/>
      <c r="W3216" s="220"/>
      <c r="X3216" s="220"/>
      <c r="Y3216" s="220"/>
      <c r="Z3216" s="220"/>
      <c r="AA3216" s="220"/>
      <c r="AB3216" s="220"/>
      <c r="AC3216" s="220"/>
      <c r="AD3216" s="220"/>
    </row>
    <row r="3217" spans="1:100" ht="15" customHeight="1">
      <c r="A3217" s="71"/>
      <c r="B3217" s="40"/>
      <c r="C3217" s="367" t="s">
        <v>506</v>
      </c>
      <c r="D3217" s="368" t="s">
        <v>507</v>
      </c>
      <c r="E3217" s="278"/>
      <c r="F3217" s="279"/>
      <c r="G3217" s="361" t="s">
        <v>508</v>
      </c>
      <c r="H3217" s="267"/>
      <c r="I3217" s="362" t="s">
        <v>509</v>
      </c>
      <c r="J3217" s="266"/>
      <c r="K3217" s="266"/>
      <c r="L3217" s="266"/>
      <c r="M3217" s="266"/>
      <c r="N3217" s="266"/>
      <c r="O3217" s="267"/>
      <c r="P3217" s="220"/>
      <c r="Q3217" s="220"/>
      <c r="R3217" s="220"/>
      <c r="S3217" s="220"/>
      <c r="T3217" s="220"/>
      <c r="U3217" s="220"/>
      <c r="V3217" s="220"/>
      <c r="W3217" s="220"/>
      <c r="X3217" s="220"/>
      <c r="Y3217" s="220"/>
      <c r="Z3217" s="220"/>
      <c r="AA3217" s="220"/>
      <c r="AB3217" s="220"/>
      <c r="AC3217" s="220"/>
      <c r="AD3217" s="220"/>
      <c r="AM3217">
        <f>IF(OR(S3217=SUM(S3218:S3235),AND(S3217="NA",SUM(S3218:S3235)=0),AND(S3217="NS",SUM(S3218:S3235)=0)),IF(AND(S3217="NA",SUM(S3218:S3235)=0),"NA",0),1)</f>
        <v>0</v>
      </c>
      <c r="AW3217">
        <f>IF(OR(V3217=SUM(V3218:V3235),AND(V3217="NA",SUM(V3218:V3235)=0),AND(V3217="NS",SUM(V3218:V3235)=0)),IF(AND(V3217="NA",SUM(V3218:V3235)=0),"NA",0),1)</f>
        <v>0</v>
      </c>
      <c r="BG3217">
        <f>IF(OR(Y3217=SUM(Y3218:Y3235),AND(Y3217="NA",SUM(Y3218:Y3235)=0),AND(Y3217="NS",SUM(Y3218:Y3235)=0)),IF(AND(Y3217="NA",SUM(Y3218:Y3235)=0),"NA",0),1)</f>
        <v>0</v>
      </c>
      <c r="BQ3217">
        <f>IF(OR(AB3217=SUM(AB3218:AB3235),AND(AB3217="NA",SUM(AB3218:AB3235)=0),AND(AB3217="NS",SUM(AB3218:AB3235)=0)),IF(AND(AB3217="NA",SUM(AB3218:AB3235)=0),"NA",0),1)</f>
        <v>0</v>
      </c>
      <c r="CA3217">
        <f>IF(OR(Q3217=SUM(Q3218:Q3235),AND(Q3217="NA",SUM(Q3218:Q3235)=0),AND(Q3217="NS",SUM(Q3218:Q3235)=0)),IF(AND(Q3217="NA",SUM(Q3218:Q3235)=0),"NA",0),1)</f>
        <v>0</v>
      </c>
      <c r="CK3217">
        <f>IF(OR(R3217=SUM(R3218:R3235),AND(R3217="NA",SUM(R3218:R3235)=0),AND(R3217="NS",SUM(R3218:R3235)=0)),IF(AND(R3217="NA",SUM(R3218:R3235)=0),"NA",0),1)</f>
        <v>0</v>
      </c>
      <c r="CU3217">
        <f>IF(OR(P3217=SUM(P3218:P3235),AND(P3217="NA",SUM(P3218:P3235)=0),AND(P3217="NS",SUM(P3218:P3235)=0)),IF(AND(P3217="NA",SUM(P3218:P3235)=0),"NA",0),1)</f>
        <v>0</v>
      </c>
    </row>
    <row r="3218" spans="1:100" ht="15" customHeight="1">
      <c r="A3218" s="71"/>
      <c r="B3218" s="40"/>
      <c r="C3218" s="355"/>
      <c r="D3218" s="280"/>
      <c r="E3218" s="256"/>
      <c r="F3218" s="281"/>
      <c r="G3218" s="350" t="s">
        <v>510</v>
      </c>
      <c r="H3218" s="267"/>
      <c r="I3218" s="92"/>
      <c r="J3218" s="366" t="s">
        <v>511</v>
      </c>
      <c r="K3218" s="278"/>
      <c r="L3218" s="278"/>
      <c r="M3218" s="278"/>
      <c r="N3218" s="278"/>
      <c r="O3218" s="279"/>
      <c r="P3218" s="220"/>
      <c r="Q3218" s="220"/>
      <c r="R3218" s="220"/>
      <c r="S3218" s="220"/>
      <c r="T3218" s="220"/>
      <c r="U3218" s="220"/>
      <c r="V3218" s="220"/>
      <c r="W3218" s="220"/>
      <c r="X3218" s="220"/>
      <c r="Y3218" s="220"/>
      <c r="Z3218" s="220"/>
      <c r="AA3218" s="220"/>
      <c r="AB3218" s="220"/>
      <c r="AC3218" s="220"/>
      <c r="AD3218" s="220"/>
      <c r="AN3218">
        <f>IF(S3217="NA",1,0)</f>
        <v>0</v>
      </c>
      <c r="AX3218">
        <f>IF(V3217="NA",1,0)</f>
        <v>0</v>
      </c>
      <c r="BH3218">
        <f>IF(Y3217="NA",1,0)</f>
        <v>0</v>
      </c>
      <c r="BR3218">
        <f>IF(AB3217="NA",1,0)</f>
        <v>0</v>
      </c>
      <c r="CB3218">
        <f>IF(Q3217="NA",1,0)</f>
        <v>0</v>
      </c>
      <c r="CL3218">
        <f>IF(R3217="NA",1,0)</f>
        <v>0</v>
      </c>
      <c r="CV3218">
        <f>IF(P3217="NA",1,0)</f>
        <v>0</v>
      </c>
    </row>
    <row r="3219" spans="1:100" ht="15" customHeight="1">
      <c r="A3219" s="71"/>
      <c r="B3219" s="40"/>
      <c r="C3219" s="355"/>
      <c r="D3219" s="280"/>
      <c r="E3219" s="256"/>
      <c r="F3219" s="281"/>
      <c r="G3219" s="369" t="s">
        <v>512</v>
      </c>
      <c r="H3219" s="267"/>
      <c r="I3219" s="93"/>
      <c r="J3219" s="365" t="s">
        <v>513</v>
      </c>
      <c r="K3219" s="256"/>
      <c r="L3219" s="256"/>
      <c r="M3219" s="256"/>
      <c r="N3219" s="256"/>
      <c r="O3219" s="281"/>
      <c r="P3219" s="220"/>
      <c r="Q3219" s="220"/>
      <c r="R3219" s="220"/>
      <c r="S3219" s="220"/>
      <c r="T3219" s="220"/>
      <c r="U3219" s="220"/>
      <c r="V3219" s="220"/>
      <c r="W3219" s="220"/>
      <c r="X3219" s="220"/>
      <c r="Y3219" s="220"/>
      <c r="Z3219" s="220"/>
      <c r="AA3219" s="220"/>
      <c r="AB3219" s="220"/>
      <c r="AC3219" s="220"/>
      <c r="AD3219" s="220"/>
      <c r="AN3219">
        <f>IF(S3217="NA",1,0)</f>
        <v>0</v>
      </c>
      <c r="AX3219">
        <f>IF(V3217="NA",1,0)</f>
        <v>0</v>
      </c>
      <c r="BH3219">
        <f>IF(Y3217="NA",1,0)</f>
        <v>0</v>
      </c>
      <c r="BR3219">
        <f>IF(AB3217="NA",1,0)</f>
        <v>0</v>
      </c>
      <c r="CB3219">
        <f>IF(Q3217="NA",1,0)</f>
        <v>0</v>
      </c>
      <c r="CL3219">
        <f>IF(R3217="NA",1,0)</f>
        <v>0</v>
      </c>
      <c r="CV3219">
        <f>IF(P3217="NA",1,0)</f>
        <v>0</v>
      </c>
    </row>
    <row r="3220" spans="1:100" ht="15" customHeight="1">
      <c r="A3220" s="71"/>
      <c r="B3220" s="40"/>
      <c r="C3220" s="355"/>
      <c r="D3220" s="280"/>
      <c r="E3220" s="256"/>
      <c r="F3220" s="281"/>
      <c r="G3220" s="369" t="s">
        <v>514</v>
      </c>
      <c r="H3220" s="267"/>
      <c r="I3220" s="93"/>
      <c r="J3220" s="365" t="s">
        <v>515</v>
      </c>
      <c r="K3220" s="256"/>
      <c r="L3220" s="256"/>
      <c r="M3220" s="256"/>
      <c r="N3220" s="256"/>
      <c r="O3220" s="281"/>
      <c r="P3220" s="220"/>
      <c r="Q3220" s="220"/>
      <c r="R3220" s="220"/>
      <c r="S3220" s="220"/>
      <c r="T3220" s="220"/>
      <c r="U3220" s="220"/>
      <c r="V3220" s="220"/>
      <c r="W3220" s="220"/>
      <c r="X3220" s="220"/>
      <c r="Y3220" s="220"/>
      <c r="Z3220" s="220"/>
      <c r="AA3220" s="220"/>
      <c r="AB3220" s="220"/>
      <c r="AC3220" s="220"/>
      <c r="AD3220" s="220"/>
      <c r="AN3220">
        <f>IF(S3217="NA",1,0)</f>
        <v>0</v>
      </c>
      <c r="AX3220">
        <f>IF(V3217="NA",1,0)</f>
        <v>0</v>
      </c>
      <c r="BH3220">
        <f>IF(Y3217="NA",1,0)</f>
        <v>0</v>
      </c>
      <c r="BR3220">
        <f>IF(AB3217="NA",1,0)</f>
        <v>0</v>
      </c>
      <c r="CB3220">
        <f>IF(Q3217="NA",1,0)</f>
        <v>0</v>
      </c>
      <c r="CL3220">
        <f>IF(R3217="NA",1,0)</f>
        <v>0</v>
      </c>
      <c r="CV3220">
        <f>IF(P3217="NA",1,0)</f>
        <v>0</v>
      </c>
    </row>
    <row r="3221" spans="1:100" ht="15" customHeight="1">
      <c r="A3221" s="71"/>
      <c r="B3221" s="40"/>
      <c r="C3221" s="355"/>
      <c r="D3221" s="280"/>
      <c r="E3221" s="256"/>
      <c r="F3221" s="281"/>
      <c r="G3221" s="369" t="s">
        <v>516</v>
      </c>
      <c r="H3221" s="267"/>
      <c r="I3221" s="93"/>
      <c r="J3221" s="365" t="s">
        <v>517</v>
      </c>
      <c r="K3221" s="256"/>
      <c r="L3221" s="256"/>
      <c r="M3221" s="256"/>
      <c r="N3221" s="256"/>
      <c r="O3221" s="281"/>
      <c r="P3221" s="220"/>
      <c r="Q3221" s="220"/>
      <c r="R3221" s="220"/>
      <c r="S3221" s="220"/>
      <c r="T3221" s="220"/>
      <c r="U3221" s="220"/>
      <c r="V3221" s="220"/>
      <c r="W3221" s="220"/>
      <c r="X3221" s="220"/>
      <c r="Y3221" s="220"/>
      <c r="Z3221" s="220"/>
      <c r="AA3221" s="220"/>
      <c r="AB3221" s="220"/>
      <c r="AC3221" s="220"/>
      <c r="AD3221" s="220"/>
      <c r="AN3221">
        <f>IF(S3217="NA",1,0)</f>
        <v>0</v>
      </c>
      <c r="AX3221">
        <f>IF(V3217="NA",1,0)</f>
        <v>0</v>
      </c>
      <c r="BH3221">
        <f>IF(Y3217="NA",1,0)</f>
        <v>0</v>
      </c>
      <c r="BR3221">
        <f>IF(AB3217="NA",1,0)</f>
        <v>0</v>
      </c>
      <c r="CB3221">
        <f>IF(Q3217="NA",1,0)</f>
        <v>0</v>
      </c>
      <c r="CL3221">
        <f>IF(R3217="NA",1,0)</f>
        <v>0</v>
      </c>
      <c r="CV3221">
        <f>IF(P3217="NA",1,0)</f>
        <v>0</v>
      </c>
    </row>
    <row r="3222" spans="1:100" ht="24" customHeight="1">
      <c r="A3222" s="71"/>
      <c r="B3222" s="40"/>
      <c r="C3222" s="355"/>
      <c r="D3222" s="280"/>
      <c r="E3222" s="256"/>
      <c r="F3222" s="281"/>
      <c r="G3222" s="369" t="s">
        <v>518</v>
      </c>
      <c r="H3222" s="267"/>
      <c r="I3222" s="93"/>
      <c r="J3222" s="365" t="s">
        <v>519</v>
      </c>
      <c r="K3222" s="256"/>
      <c r="L3222" s="256"/>
      <c r="M3222" s="256"/>
      <c r="N3222" s="256"/>
      <c r="O3222" s="281"/>
      <c r="P3222" s="220"/>
      <c r="Q3222" s="220"/>
      <c r="R3222" s="220"/>
      <c r="S3222" s="220"/>
      <c r="T3222" s="220"/>
      <c r="U3222" s="220"/>
      <c r="V3222" s="220"/>
      <c r="W3222" s="220"/>
      <c r="X3222" s="220"/>
      <c r="Y3222" s="220"/>
      <c r="Z3222" s="220"/>
      <c r="AA3222" s="220"/>
      <c r="AB3222" s="220"/>
      <c r="AC3222" s="220"/>
      <c r="AD3222" s="220"/>
      <c r="AN3222">
        <f>IF(S3217="NA",1,0)</f>
        <v>0</v>
      </c>
      <c r="AX3222">
        <f>IF(V3217="NA",1,0)</f>
        <v>0</v>
      </c>
      <c r="BH3222">
        <f>IF(Y3217="NA",1,0)</f>
        <v>0</v>
      </c>
      <c r="BR3222">
        <f>IF(AB3217="NA",1,0)</f>
        <v>0</v>
      </c>
      <c r="CB3222">
        <f>IF(Q3217="NA",1,0)</f>
        <v>0</v>
      </c>
      <c r="CL3222">
        <f>IF(R3217="NA",1,0)</f>
        <v>0</v>
      </c>
      <c r="CV3222">
        <f>IF(P3217="NA",1,0)</f>
        <v>0</v>
      </c>
    </row>
    <row r="3223" spans="1:100" ht="24" customHeight="1">
      <c r="A3223" s="71"/>
      <c r="B3223" s="40"/>
      <c r="C3223" s="355"/>
      <c r="D3223" s="280"/>
      <c r="E3223" s="256"/>
      <c r="F3223" s="281"/>
      <c r="G3223" s="369" t="s">
        <v>520</v>
      </c>
      <c r="H3223" s="267"/>
      <c r="I3223" s="93"/>
      <c r="J3223" s="365" t="s">
        <v>521</v>
      </c>
      <c r="K3223" s="256"/>
      <c r="L3223" s="256"/>
      <c r="M3223" s="256"/>
      <c r="N3223" s="256"/>
      <c r="O3223" s="281"/>
      <c r="P3223" s="220"/>
      <c r="Q3223" s="220"/>
      <c r="R3223" s="220"/>
      <c r="S3223" s="220"/>
      <c r="T3223" s="220"/>
      <c r="U3223" s="220"/>
      <c r="V3223" s="220"/>
      <c r="W3223" s="220"/>
      <c r="X3223" s="220"/>
      <c r="Y3223" s="220"/>
      <c r="Z3223" s="220"/>
      <c r="AA3223" s="220"/>
      <c r="AB3223" s="220"/>
      <c r="AC3223" s="220"/>
      <c r="AD3223" s="220"/>
      <c r="AN3223">
        <f>IF(S3217="NA",1,0)</f>
        <v>0</v>
      </c>
      <c r="AX3223">
        <f>IF(V3217="NA",1,0)</f>
        <v>0</v>
      </c>
      <c r="BH3223">
        <f>IF(Y3217="NA",1,0)</f>
        <v>0</v>
      </c>
      <c r="BR3223">
        <f>IF(AB3217="NA",1,0)</f>
        <v>0</v>
      </c>
      <c r="CB3223">
        <f>IF(Q3217="NA",1,0)</f>
        <v>0</v>
      </c>
      <c r="CL3223">
        <f>IF(R3217="NA",1,0)</f>
        <v>0</v>
      </c>
      <c r="CV3223">
        <f>IF(P3217="NA",1,0)</f>
        <v>0</v>
      </c>
    </row>
    <row r="3224" spans="1:100" ht="24" customHeight="1">
      <c r="A3224" s="71"/>
      <c r="B3224" s="40"/>
      <c r="C3224" s="355"/>
      <c r="D3224" s="280"/>
      <c r="E3224" s="256"/>
      <c r="F3224" s="281"/>
      <c r="G3224" s="369" t="s">
        <v>522</v>
      </c>
      <c r="H3224" s="267"/>
      <c r="I3224" s="93"/>
      <c r="J3224" s="365" t="s">
        <v>523</v>
      </c>
      <c r="K3224" s="256"/>
      <c r="L3224" s="256"/>
      <c r="M3224" s="256"/>
      <c r="N3224" s="256"/>
      <c r="O3224" s="281"/>
      <c r="P3224" s="220"/>
      <c r="Q3224" s="220"/>
      <c r="R3224" s="220"/>
      <c r="S3224" s="220"/>
      <c r="T3224" s="220"/>
      <c r="U3224" s="220"/>
      <c r="V3224" s="220"/>
      <c r="W3224" s="220"/>
      <c r="X3224" s="220"/>
      <c r="Y3224" s="220"/>
      <c r="Z3224" s="220"/>
      <c r="AA3224" s="220"/>
      <c r="AB3224" s="220"/>
      <c r="AC3224" s="220"/>
      <c r="AD3224" s="220"/>
      <c r="AN3224">
        <f>IF(S3217="NA",1,0)</f>
        <v>0</v>
      </c>
      <c r="AX3224">
        <f>IF(V3217="NA",1,0)</f>
        <v>0</v>
      </c>
      <c r="BH3224">
        <f>IF(Y3217="NA",1,0)</f>
        <v>0</v>
      </c>
      <c r="BR3224">
        <f>IF(AB3217="NA",1,0)</f>
        <v>0</v>
      </c>
      <c r="CB3224">
        <f>IF(Q3217="NA",1,0)</f>
        <v>0</v>
      </c>
      <c r="CL3224">
        <f>IF(R3217="NA",1,0)</f>
        <v>0</v>
      </c>
      <c r="CV3224">
        <f>IF(P3217="NA",1,0)</f>
        <v>0</v>
      </c>
    </row>
    <row r="3225" spans="1:100" ht="15" customHeight="1">
      <c r="A3225" s="71"/>
      <c r="B3225" s="40"/>
      <c r="C3225" s="355"/>
      <c r="D3225" s="280"/>
      <c r="E3225" s="256"/>
      <c r="F3225" s="281"/>
      <c r="G3225" s="369" t="s">
        <v>524</v>
      </c>
      <c r="H3225" s="267"/>
      <c r="I3225" s="93"/>
      <c r="J3225" s="365" t="s">
        <v>525</v>
      </c>
      <c r="K3225" s="256"/>
      <c r="L3225" s="256"/>
      <c r="M3225" s="256"/>
      <c r="N3225" s="256"/>
      <c r="O3225" s="281"/>
      <c r="P3225" s="220"/>
      <c r="Q3225" s="220"/>
      <c r="R3225" s="220"/>
      <c r="S3225" s="220"/>
      <c r="T3225" s="220"/>
      <c r="U3225" s="220"/>
      <c r="V3225" s="220"/>
      <c r="W3225" s="220"/>
      <c r="X3225" s="220"/>
      <c r="Y3225" s="220"/>
      <c r="Z3225" s="220"/>
      <c r="AA3225" s="220"/>
      <c r="AB3225" s="220"/>
      <c r="AC3225" s="220"/>
      <c r="AD3225" s="220"/>
      <c r="AN3225">
        <f>IF(S3217="NA",1,0)</f>
        <v>0</v>
      </c>
      <c r="AX3225">
        <f>IF(V3217="NA",1,0)</f>
        <v>0</v>
      </c>
      <c r="BH3225">
        <f>IF(Y3217="NA",1,0)</f>
        <v>0</v>
      </c>
      <c r="BR3225">
        <f>IF(AB3217="NA",1,0)</f>
        <v>0</v>
      </c>
      <c r="CB3225">
        <f>IF(Q3217="NA",1,0)</f>
        <v>0</v>
      </c>
      <c r="CL3225">
        <f>IF(R3217="NA",1,0)</f>
        <v>0</v>
      </c>
      <c r="CV3225">
        <f>IF(P3217="NA",1,0)</f>
        <v>0</v>
      </c>
    </row>
    <row r="3226" spans="1:100" ht="24" customHeight="1">
      <c r="A3226" s="71"/>
      <c r="B3226" s="40"/>
      <c r="C3226" s="355"/>
      <c r="D3226" s="280"/>
      <c r="E3226" s="256"/>
      <c r="F3226" s="281"/>
      <c r="G3226" s="369" t="s">
        <v>526</v>
      </c>
      <c r="H3226" s="267"/>
      <c r="I3226" s="93"/>
      <c r="J3226" s="365" t="s">
        <v>527</v>
      </c>
      <c r="K3226" s="256"/>
      <c r="L3226" s="256"/>
      <c r="M3226" s="256"/>
      <c r="N3226" s="256"/>
      <c r="O3226" s="281"/>
      <c r="P3226" s="220"/>
      <c r="Q3226" s="220"/>
      <c r="R3226" s="220"/>
      <c r="S3226" s="220"/>
      <c r="T3226" s="220"/>
      <c r="U3226" s="220"/>
      <c r="V3226" s="220"/>
      <c r="W3226" s="220"/>
      <c r="X3226" s="220"/>
      <c r="Y3226" s="220"/>
      <c r="Z3226" s="220"/>
      <c r="AA3226" s="220"/>
      <c r="AB3226" s="220"/>
      <c r="AC3226" s="220"/>
      <c r="AD3226" s="220"/>
      <c r="AN3226">
        <f>IF(S3217="NA",1,0)</f>
        <v>0</v>
      </c>
      <c r="AX3226">
        <f>IF(V3217="NA",1,0)</f>
        <v>0</v>
      </c>
      <c r="BH3226">
        <f>IF(Y3217="NA",1,0)</f>
        <v>0</v>
      </c>
      <c r="BR3226">
        <f>IF(AB3217="NA",1,0)</f>
        <v>0</v>
      </c>
      <c r="CB3226">
        <f>IF(Q3217="NA",1,0)</f>
        <v>0</v>
      </c>
      <c r="CL3226">
        <f>IF(R3217="NA",1,0)</f>
        <v>0</v>
      </c>
      <c r="CV3226">
        <f>IF(P3217="NA",1,0)</f>
        <v>0</v>
      </c>
    </row>
    <row r="3227" spans="1:100" ht="24" customHeight="1">
      <c r="A3227" s="71"/>
      <c r="B3227" s="40"/>
      <c r="C3227" s="355"/>
      <c r="D3227" s="280"/>
      <c r="E3227" s="256"/>
      <c r="F3227" s="281"/>
      <c r="G3227" s="369" t="s">
        <v>528</v>
      </c>
      <c r="H3227" s="267"/>
      <c r="I3227" s="93"/>
      <c r="J3227" s="365" t="s">
        <v>529</v>
      </c>
      <c r="K3227" s="256"/>
      <c r="L3227" s="256"/>
      <c r="M3227" s="256"/>
      <c r="N3227" s="256"/>
      <c r="O3227" s="281"/>
      <c r="P3227" s="220"/>
      <c r="Q3227" s="220"/>
      <c r="R3227" s="220"/>
      <c r="S3227" s="220"/>
      <c r="T3227" s="220"/>
      <c r="U3227" s="220"/>
      <c r="V3227" s="220"/>
      <c r="W3227" s="220"/>
      <c r="X3227" s="220"/>
      <c r="Y3227" s="220"/>
      <c r="Z3227" s="220"/>
      <c r="AA3227" s="220"/>
      <c r="AB3227" s="220"/>
      <c r="AC3227" s="220"/>
      <c r="AD3227" s="220"/>
      <c r="AN3227">
        <f>IF(S3217="NA",1,0)</f>
        <v>0</v>
      </c>
      <c r="AX3227">
        <f>IF(V3217="NA",1,0)</f>
        <v>0</v>
      </c>
      <c r="BH3227">
        <f>IF(Y3217="NA",1,0)</f>
        <v>0</v>
      </c>
      <c r="BR3227">
        <f>IF(AB3217="NA",1,0)</f>
        <v>0</v>
      </c>
      <c r="CB3227">
        <f>IF(Q3217="NA",1,0)</f>
        <v>0</v>
      </c>
      <c r="CL3227">
        <f>IF(R3217="NA",1,0)</f>
        <v>0</v>
      </c>
      <c r="CV3227">
        <f>IF(P3217="NA",1,0)</f>
        <v>0</v>
      </c>
    </row>
    <row r="3228" spans="1:100" ht="15" customHeight="1">
      <c r="A3228" s="71"/>
      <c r="B3228" s="40"/>
      <c r="C3228" s="355"/>
      <c r="D3228" s="280"/>
      <c r="E3228" s="256"/>
      <c r="F3228" s="281"/>
      <c r="G3228" s="369" t="s">
        <v>530</v>
      </c>
      <c r="H3228" s="267"/>
      <c r="I3228" s="93"/>
      <c r="J3228" s="365" t="s">
        <v>531</v>
      </c>
      <c r="K3228" s="256"/>
      <c r="L3228" s="256"/>
      <c r="M3228" s="256"/>
      <c r="N3228" s="256"/>
      <c r="O3228" s="281"/>
      <c r="P3228" s="220"/>
      <c r="Q3228" s="220"/>
      <c r="R3228" s="220"/>
      <c r="S3228" s="220"/>
      <c r="T3228" s="220"/>
      <c r="U3228" s="220"/>
      <c r="V3228" s="220"/>
      <c r="W3228" s="220"/>
      <c r="X3228" s="220"/>
      <c r="Y3228" s="220"/>
      <c r="Z3228" s="220"/>
      <c r="AA3228" s="220"/>
      <c r="AB3228" s="220"/>
      <c r="AC3228" s="220"/>
      <c r="AD3228" s="220"/>
      <c r="AN3228">
        <f>IF(S3217="NA",1,0)</f>
        <v>0</v>
      </c>
      <c r="AX3228">
        <f>IF(V3217="NA",1,0)</f>
        <v>0</v>
      </c>
      <c r="BH3228">
        <f>IF(Y3217="NA",1,0)</f>
        <v>0</v>
      </c>
      <c r="BR3228">
        <f>IF(AB3217="NA",1,0)</f>
        <v>0</v>
      </c>
      <c r="CB3228">
        <f>IF(Q3217="NA",1,0)</f>
        <v>0</v>
      </c>
      <c r="CL3228">
        <f>IF(R3217="NA",1,0)</f>
        <v>0</v>
      </c>
      <c r="CV3228">
        <f>IF(P3217="NA",1,0)</f>
        <v>0</v>
      </c>
    </row>
    <row r="3229" spans="1:100" ht="15" customHeight="1">
      <c r="A3229" s="71"/>
      <c r="B3229" s="40"/>
      <c r="C3229" s="355"/>
      <c r="D3229" s="280"/>
      <c r="E3229" s="256"/>
      <c r="F3229" s="281"/>
      <c r="G3229" s="369" t="s">
        <v>532</v>
      </c>
      <c r="H3229" s="267"/>
      <c r="I3229" s="93"/>
      <c r="J3229" s="365" t="s">
        <v>533</v>
      </c>
      <c r="K3229" s="256"/>
      <c r="L3229" s="256"/>
      <c r="M3229" s="256"/>
      <c r="N3229" s="256"/>
      <c r="O3229" s="281"/>
      <c r="P3229" s="220"/>
      <c r="Q3229" s="220"/>
      <c r="R3229" s="220"/>
      <c r="S3229" s="220"/>
      <c r="T3229" s="220"/>
      <c r="U3229" s="220"/>
      <c r="V3229" s="220"/>
      <c r="W3229" s="220"/>
      <c r="X3229" s="220"/>
      <c r="Y3229" s="220"/>
      <c r="Z3229" s="220"/>
      <c r="AA3229" s="220"/>
      <c r="AB3229" s="220"/>
      <c r="AC3229" s="220"/>
      <c r="AD3229" s="220"/>
      <c r="AN3229">
        <f>IF(S3217="NA",1,0)</f>
        <v>0</v>
      </c>
      <c r="AX3229">
        <f>IF(V3217="NA",1,0)</f>
        <v>0</v>
      </c>
      <c r="BH3229">
        <f>IF(Y3217="NA",1,0)</f>
        <v>0</v>
      </c>
      <c r="BR3229">
        <f>IF(AB3217="NA",1,0)</f>
        <v>0</v>
      </c>
      <c r="CB3229">
        <f>IF(Q3217="NA",1,0)</f>
        <v>0</v>
      </c>
      <c r="CL3229">
        <f>IF(R3217="NA",1,0)</f>
        <v>0</v>
      </c>
      <c r="CV3229">
        <f>IF(P3217="NA",1,0)</f>
        <v>0</v>
      </c>
    </row>
    <row r="3230" spans="1:100" ht="15" customHeight="1">
      <c r="A3230" s="71"/>
      <c r="B3230" s="40"/>
      <c r="C3230" s="355"/>
      <c r="D3230" s="280"/>
      <c r="E3230" s="256"/>
      <c r="F3230" s="281"/>
      <c r="G3230" s="369" t="s">
        <v>534</v>
      </c>
      <c r="H3230" s="267"/>
      <c r="I3230" s="93"/>
      <c r="J3230" s="365" t="s">
        <v>535</v>
      </c>
      <c r="K3230" s="256"/>
      <c r="L3230" s="256"/>
      <c r="M3230" s="256"/>
      <c r="N3230" s="256"/>
      <c r="O3230" s="281"/>
      <c r="P3230" s="220"/>
      <c r="Q3230" s="220"/>
      <c r="R3230" s="220"/>
      <c r="S3230" s="220"/>
      <c r="T3230" s="220"/>
      <c r="U3230" s="220"/>
      <c r="V3230" s="220"/>
      <c r="W3230" s="220"/>
      <c r="X3230" s="220"/>
      <c r="Y3230" s="220"/>
      <c r="Z3230" s="220"/>
      <c r="AA3230" s="220"/>
      <c r="AB3230" s="220"/>
      <c r="AC3230" s="220"/>
      <c r="AD3230" s="220"/>
      <c r="AN3230">
        <f>IF(S3217="NA",1,0)</f>
        <v>0</v>
      </c>
      <c r="AX3230">
        <f>IF(V3217="NA",1,0)</f>
        <v>0</v>
      </c>
      <c r="BH3230">
        <f>IF(Y3217="NA",1,0)</f>
        <v>0</v>
      </c>
      <c r="BR3230">
        <f>IF(AB3217="NA",1,0)</f>
        <v>0</v>
      </c>
      <c r="CB3230">
        <f>IF(Q3217="NA",1,0)</f>
        <v>0</v>
      </c>
      <c r="CL3230">
        <f>IF(R3217="NA",1,0)</f>
        <v>0</v>
      </c>
      <c r="CV3230">
        <f>IF(P3217="NA",1,0)</f>
        <v>0</v>
      </c>
    </row>
    <row r="3231" spans="1:100" ht="15" customHeight="1">
      <c r="A3231" s="71"/>
      <c r="B3231" s="40"/>
      <c r="C3231" s="355"/>
      <c r="D3231" s="280"/>
      <c r="E3231" s="256"/>
      <c r="F3231" s="281"/>
      <c r="G3231" s="369" t="s">
        <v>536</v>
      </c>
      <c r="H3231" s="267"/>
      <c r="I3231" s="93"/>
      <c r="J3231" s="365" t="s">
        <v>537</v>
      </c>
      <c r="K3231" s="256"/>
      <c r="L3231" s="256"/>
      <c r="M3231" s="256"/>
      <c r="N3231" s="256"/>
      <c r="O3231" s="281"/>
      <c r="P3231" s="220"/>
      <c r="Q3231" s="220"/>
      <c r="R3231" s="220"/>
      <c r="S3231" s="220"/>
      <c r="T3231" s="220"/>
      <c r="U3231" s="220"/>
      <c r="V3231" s="220"/>
      <c r="W3231" s="220"/>
      <c r="X3231" s="220"/>
      <c r="Y3231" s="220"/>
      <c r="Z3231" s="220"/>
      <c r="AA3231" s="220"/>
      <c r="AB3231" s="220"/>
      <c r="AC3231" s="220"/>
      <c r="AD3231" s="220"/>
      <c r="AN3231">
        <f>IF(S3217="NA",1,0)</f>
        <v>0</v>
      </c>
      <c r="AX3231">
        <f>IF(V3217="NA",1,0)</f>
        <v>0</v>
      </c>
      <c r="BH3231">
        <f>IF(Y3217="NA",1,0)</f>
        <v>0</v>
      </c>
      <c r="BR3231">
        <f>IF(AB3217="NA",1,0)</f>
        <v>0</v>
      </c>
      <c r="CB3231">
        <f>IF(Q3217="NA",1,0)</f>
        <v>0</v>
      </c>
      <c r="CL3231">
        <f>IF(R3217="NA",1,0)</f>
        <v>0</v>
      </c>
      <c r="CV3231">
        <f>IF(P3217="NA",1,0)</f>
        <v>0</v>
      </c>
    </row>
    <row r="3232" spans="1:100" ht="15" customHeight="1">
      <c r="A3232" s="71"/>
      <c r="B3232" s="40"/>
      <c r="C3232" s="355"/>
      <c r="D3232" s="280"/>
      <c r="E3232" s="256"/>
      <c r="F3232" s="281"/>
      <c r="G3232" s="369" t="s">
        <v>538</v>
      </c>
      <c r="H3232" s="267"/>
      <c r="I3232" s="93"/>
      <c r="J3232" s="365" t="s">
        <v>539</v>
      </c>
      <c r="K3232" s="256"/>
      <c r="L3232" s="256"/>
      <c r="M3232" s="256"/>
      <c r="N3232" s="256"/>
      <c r="O3232" s="281"/>
      <c r="P3232" s="220"/>
      <c r="Q3232" s="220"/>
      <c r="R3232" s="220"/>
      <c r="S3232" s="220"/>
      <c r="T3232" s="220"/>
      <c r="U3232" s="220"/>
      <c r="V3232" s="220"/>
      <c r="W3232" s="220"/>
      <c r="X3232" s="220"/>
      <c r="Y3232" s="220"/>
      <c r="Z3232" s="220"/>
      <c r="AA3232" s="220"/>
      <c r="AB3232" s="220"/>
      <c r="AC3232" s="220"/>
      <c r="AD3232" s="220"/>
      <c r="AN3232">
        <f>IF(S3217="NA",1,0)</f>
        <v>0</v>
      </c>
      <c r="AX3232">
        <f>IF(V3217="NA",1,0)</f>
        <v>0</v>
      </c>
      <c r="BH3232">
        <f>IF(Y3217="NA",1,0)</f>
        <v>0</v>
      </c>
      <c r="BR3232">
        <f>IF(AB3217="NA",1,0)</f>
        <v>0</v>
      </c>
      <c r="CB3232">
        <f>IF(Q3217="NA",1,0)</f>
        <v>0</v>
      </c>
      <c r="CL3232">
        <f>IF(R3217="NA",1,0)</f>
        <v>0</v>
      </c>
      <c r="CV3232">
        <f>IF(P3217="NA",1,0)</f>
        <v>0</v>
      </c>
    </row>
    <row r="3233" spans="1:101" ht="15" customHeight="1">
      <c r="A3233" s="71"/>
      <c r="B3233" s="40"/>
      <c r="C3233" s="355"/>
      <c r="D3233" s="280"/>
      <c r="E3233" s="256"/>
      <c r="F3233" s="281"/>
      <c r="G3233" s="369" t="s">
        <v>540</v>
      </c>
      <c r="H3233" s="267"/>
      <c r="I3233" s="93"/>
      <c r="J3233" s="365" t="s">
        <v>541</v>
      </c>
      <c r="K3233" s="256"/>
      <c r="L3233" s="256"/>
      <c r="M3233" s="256"/>
      <c r="N3233" s="256"/>
      <c r="O3233" s="281"/>
      <c r="P3233" s="220"/>
      <c r="Q3233" s="220"/>
      <c r="R3233" s="220"/>
      <c r="S3233" s="220"/>
      <c r="T3233" s="220"/>
      <c r="U3233" s="220"/>
      <c r="V3233" s="220"/>
      <c r="W3233" s="220"/>
      <c r="X3233" s="220"/>
      <c r="Y3233" s="220"/>
      <c r="Z3233" s="220"/>
      <c r="AA3233" s="220"/>
      <c r="AB3233" s="220"/>
      <c r="AC3233" s="220"/>
      <c r="AD3233" s="220"/>
      <c r="AN3233">
        <f>IF(S3217="NA",1,0)</f>
        <v>0</v>
      </c>
      <c r="AX3233">
        <f>IF(V3217="NA",1,0)</f>
        <v>0</v>
      </c>
      <c r="BH3233">
        <f>IF(Y3217="NA",1,0)</f>
        <v>0</v>
      </c>
      <c r="BR3233">
        <f>IF(AB3217="NA",1,0)</f>
        <v>0</v>
      </c>
      <c r="CB3233">
        <f>IF(Q3217="NA",1,0)</f>
        <v>0</v>
      </c>
      <c r="CL3233">
        <f>IF(R3217="NA",1,0)</f>
        <v>0</v>
      </c>
      <c r="CV3233">
        <f>IF(P3217="NA",1,0)</f>
        <v>0</v>
      </c>
    </row>
    <row r="3234" spans="1:101" ht="15" customHeight="1">
      <c r="A3234" s="71"/>
      <c r="B3234" s="40"/>
      <c r="C3234" s="355"/>
      <c r="D3234" s="280"/>
      <c r="E3234" s="256"/>
      <c r="F3234" s="281"/>
      <c r="G3234" s="369" t="s">
        <v>542</v>
      </c>
      <c r="H3234" s="267"/>
      <c r="I3234" s="93"/>
      <c r="J3234" s="365" t="s">
        <v>543</v>
      </c>
      <c r="K3234" s="256"/>
      <c r="L3234" s="256"/>
      <c r="M3234" s="256"/>
      <c r="N3234" s="256"/>
      <c r="O3234" s="281"/>
      <c r="P3234" s="220"/>
      <c r="Q3234" s="220"/>
      <c r="R3234" s="220"/>
      <c r="S3234" s="220"/>
      <c r="T3234" s="220"/>
      <c r="U3234" s="220"/>
      <c r="V3234" s="220"/>
      <c r="W3234" s="220"/>
      <c r="X3234" s="220"/>
      <c r="Y3234" s="220"/>
      <c r="Z3234" s="220"/>
      <c r="AA3234" s="220"/>
      <c r="AB3234" s="220"/>
      <c r="AC3234" s="220"/>
      <c r="AD3234" s="220"/>
      <c r="AN3234">
        <f>IF(S3217="NA",1,0)</f>
        <v>0</v>
      </c>
      <c r="AO3234" t="e">
        <f>IF(S3234/S3217&gt;0.25,1,0)</f>
        <v>#DIV/0!</v>
      </c>
      <c r="AX3234">
        <f>IF(V3217="NA",1,0)</f>
        <v>0</v>
      </c>
      <c r="AY3234" t="e">
        <f>IF(V3234/V3217&gt;0.25,1,0)</f>
        <v>#DIV/0!</v>
      </c>
      <c r="BH3234">
        <f>IF(Y3217="NA",1,0)</f>
        <v>0</v>
      </c>
      <c r="BI3234" t="e">
        <f>IF(Y3234/Y3217&gt;0.25,1,0)</f>
        <v>#DIV/0!</v>
      </c>
      <c r="BR3234">
        <f>IF(AB3217="NA",1,0)</f>
        <v>0</v>
      </c>
      <c r="BS3234" t="e">
        <f>IF(AB3234/AB3217&gt;0.25,1,0)</f>
        <v>#DIV/0!</v>
      </c>
      <c r="CB3234">
        <f>IF(Q3217="NA",1,0)</f>
        <v>0</v>
      </c>
      <c r="CC3234" t="e">
        <f>IF(Q3234/Q3217&gt;0.25,1,0)</f>
        <v>#DIV/0!</v>
      </c>
      <c r="CL3234">
        <f>IF(R3217="NA",1,0)</f>
        <v>0</v>
      </c>
      <c r="CM3234" t="e">
        <f>IF(R3234/R3217&gt;0.25,1,0)</f>
        <v>#DIV/0!</v>
      </c>
      <c r="CV3234">
        <f>IF(P3217="NA",1,0)</f>
        <v>0</v>
      </c>
      <c r="CW3234" t="e">
        <f>IF(P3234/P3217&gt;0.25,1,0)</f>
        <v>#DIV/0!</v>
      </c>
    </row>
    <row r="3235" spans="1:101" ht="15" customHeight="1">
      <c r="A3235" s="71"/>
      <c r="B3235" s="40"/>
      <c r="C3235" s="355"/>
      <c r="D3235" s="280"/>
      <c r="E3235" s="256"/>
      <c r="F3235" s="281"/>
      <c r="G3235" s="369" t="s">
        <v>544</v>
      </c>
      <c r="H3235" s="267"/>
      <c r="I3235" s="94"/>
      <c r="J3235" s="360" t="s">
        <v>774</v>
      </c>
      <c r="K3235" s="272"/>
      <c r="L3235" s="272"/>
      <c r="M3235" s="272"/>
      <c r="N3235" s="272"/>
      <c r="O3235" s="283"/>
      <c r="P3235" s="220"/>
      <c r="Q3235" s="220"/>
      <c r="R3235" s="220"/>
      <c r="S3235" s="220"/>
      <c r="T3235" s="220"/>
      <c r="U3235" s="220"/>
      <c r="V3235" s="220"/>
      <c r="W3235" s="220"/>
      <c r="X3235" s="220"/>
      <c r="Y3235" s="220"/>
      <c r="Z3235" s="220"/>
      <c r="AA3235" s="220"/>
      <c r="AB3235" s="220"/>
      <c r="AC3235" s="220"/>
      <c r="AD3235" s="220"/>
      <c r="AN3235">
        <f>IF(S3217="NA",1,0)</f>
        <v>0</v>
      </c>
      <c r="AX3235">
        <f>IF(V3217="NA",1,0)</f>
        <v>0</v>
      </c>
      <c r="BH3235">
        <f>IF(Y3217="NA",1,0)</f>
        <v>0</v>
      </c>
      <c r="BR3235">
        <f>IF(AB3217="NA",1,0)</f>
        <v>0</v>
      </c>
      <c r="CB3235">
        <f>IF(Q3217="NA",1,0)</f>
        <v>0</v>
      </c>
      <c r="CL3235">
        <f>IF(R3217="NA",1,0)</f>
        <v>0</v>
      </c>
      <c r="CV3235">
        <f>IF(P3217="NA",1,0)</f>
        <v>0</v>
      </c>
    </row>
    <row r="3236" spans="1:101" ht="24" customHeight="1">
      <c r="A3236" s="71"/>
      <c r="B3236" s="40"/>
      <c r="C3236" s="355"/>
      <c r="D3236" s="280"/>
      <c r="E3236" s="256"/>
      <c r="F3236" s="281"/>
      <c r="G3236" s="361" t="s">
        <v>545</v>
      </c>
      <c r="H3236" s="267"/>
      <c r="I3236" s="370" t="s">
        <v>546</v>
      </c>
      <c r="J3236" s="266"/>
      <c r="K3236" s="266"/>
      <c r="L3236" s="266"/>
      <c r="M3236" s="266"/>
      <c r="N3236" s="266"/>
      <c r="O3236" s="267"/>
      <c r="P3236" s="220"/>
      <c r="Q3236" s="220"/>
      <c r="R3236" s="220"/>
      <c r="S3236" s="220"/>
      <c r="T3236" s="220"/>
      <c r="U3236" s="220"/>
      <c r="V3236" s="220"/>
      <c r="W3236" s="220"/>
      <c r="X3236" s="220"/>
      <c r="Y3236" s="220"/>
      <c r="Z3236" s="220"/>
      <c r="AA3236" s="220"/>
      <c r="AB3236" s="220"/>
      <c r="AC3236" s="220"/>
      <c r="AD3236" s="220"/>
      <c r="AM3236">
        <f>IF(OR(S3236=SUM(S3237:S3241),AND(S3236="NA",SUM(S3237:S3241)=0),AND(S3236="NS",SUM(S3237:S3241)=0)),IF(AND(S3236="NA",SUM(S3237:S3241)=0),"NA",0),1)</f>
        <v>0</v>
      </c>
      <c r="AW3236">
        <f>IF(OR(V3236=SUM(V3237:V3241),AND(V3236="NA",SUM(V3237:V3241)=0),AND(V3236="NS",SUM(V3237:V3241)=0)),IF(AND(V3236="NA",SUM(V3237:V3241)=0),"NA",0),1)</f>
        <v>0</v>
      </c>
      <c r="BG3236">
        <f>IF(OR(Y3236=SUM(Y3237:Y3241),AND(Y3236="NA",SUM(Y3237:Y3241)=0),AND(Y3236="NS",SUM(Y3237:Y3241)=0)),IF(AND(Y3236="NA",SUM(Y3237:Y3241)=0),"NA",0),1)</f>
        <v>0</v>
      </c>
      <c r="BQ3236">
        <f>IF(OR(AB3236=SUM(AB3237:AB3241),AND(AB3236="NA",SUM(AB3237:AB3241)=0),AND(AB3236="NS",SUM(AB3237:AB3241)=0)),IF(AND(AB3236="NA",SUM(AB3237:AB3241)=0),"NA",0),1)</f>
        <v>0</v>
      </c>
      <c r="CA3236">
        <f>IF(OR(Q3236=SUM(Q3237:Q3241),AND(Q3236="NA",SUM(Q3237:Q3241)=0),AND(Q3236="NS",SUM(Q3237:Q3241)=0)),IF(AND(Q3236="NA",SUM(Q3237:Q3241)=0),"NA",0),1)</f>
        <v>0</v>
      </c>
      <c r="CK3236">
        <f>IF(OR(R3236=SUM(R3237:R3241),AND(R3236="NA",SUM(R3237:R3241)=0),AND(R3236="NS",SUM(R3237:R3241)=0)),IF(AND(R3236="NA",SUM(R3237:R3241)=0),"NA",0),1)</f>
        <v>0</v>
      </c>
      <c r="CU3236">
        <f>IF(OR(P3236=SUM(P3237:P3241),AND(P3236="NA",SUM(P3237:P3241)=0),AND(P3236="NS",SUM(P3237:P3241)=0)),IF(AND(P3236="NA",SUM(P3237:P3241)=0),"NA",0),1)</f>
        <v>0</v>
      </c>
    </row>
    <row r="3237" spans="1:101" ht="24" customHeight="1">
      <c r="A3237" s="71"/>
      <c r="B3237" s="40"/>
      <c r="C3237" s="355"/>
      <c r="D3237" s="280"/>
      <c r="E3237" s="256"/>
      <c r="F3237" s="281"/>
      <c r="G3237" s="350" t="s">
        <v>547</v>
      </c>
      <c r="H3237" s="267"/>
      <c r="I3237" s="92"/>
      <c r="J3237" s="366" t="s">
        <v>548</v>
      </c>
      <c r="K3237" s="278"/>
      <c r="L3237" s="278"/>
      <c r="M3237" s="278"/>
      <c r="N3237" s="278"/>
      <c r="O3237" s="279"/>
      <c r="P3237" s="220"/>
      <c r="Q3237" s="220"/>
      <c r="R3237" s="220"/>
      <c r="S3237" s="220"/>
      <c r="T3237" s="220"/>
      <c r="U3237" s="220"/>
      <c r="V3237" s="220"/>
      <c r="W3237" s="220"/>
      <c r="X3237" s="220"/>
      <c r="Y3237" s="220"/>
      <c r="Z3237" s="220"/>
      <c r="AA3237" s="220"/>
      <c r="AB3237" s="220"/>
      <c r="AC3237" s="220"/>
      <c r="AD3237" s="220"/>
      <c r="AN3237">
        <f>IF(S3236="NA",1,0)</f>
        <v>0</v>
      </c>
      <c r="AX3237">
        <f>IF(V3236="NA",1,0)</f>
        <v>0</v>
      </c>
      <c r="BH3237">
        <f>IF(Y3236="NA",1,0)</f>
        <v>0</v>
      </c>
      <c r="BR3237">
        <f>IF(AB3236="NA",1,0)</f>
        <v>0</v>
      </c>
      <c r="CB3237">
        <f>IF(Q3236="NA",1,0)</f>
        <v>0</v>
      </c>
      <c r="CL3237">
        <f>IF(R3236="NA",1,0)</f>
        <v>0</v>
      </c>
      <c r="CV3237">
        <f>IF(P3236="NA",1,0)</f>
        <v>0</v>
      </c>
    </row>
    <row r="3238" spans="1:101" ht="24" customHeight="1">
      <c r="A3238" s="71"/>
      <c r="B3238" s="40"/>
      <c r="C3238" s="355"/>
      <c r="D3238" s="280"/>
      <c r="E3238" s="256"/>
      <c r="F3238" s="281"/>
      <c r="G3238" s="350" t="s">
        <v>549</v>
      </c>
      <c r="H3238" s="267"/>
      <c r="I3238" s="93"/>
      <c r="J3238" s="365" t="s">
        <v>550</v>
      </c>
      <c r="K3238" s="256"/>
      <c r="L3238" s="256"/>
      <c r="M3238" s="256"/>
      <c r="N3238" s="256"/>
      <c r="O3238" s="281"/>
      <c r="P3238" s="220"/>
      <c r="Q3238" s="220"/>
      <c r="R3238" s="220"/>
      <c r="S3238" s="220"/>
      <c r="T3238" s="220"/>
      <c r="U3238" s="220"/>
      <c r="V3238" s="220"/>
      <c r="W3238" s="220"/>
      <c r="X3238" s="220"/>
      <c r="Y3238" s="220"/>
      <c r="Z3238" s="220"/>
      <c r="AA3238" s="220"/>
      <c r="AB3238" s="220"/>
      <c r="AC3238" s="220"/>
      <c r="AD3238" s="220"/>
      <c r="AN3238">
        <f>IF(S3236="NA",1,0)</f>
        <v>0</v>
      </c>
      <c r="AX3238">
        <f>IF(V3236="NA",1,0)</f>
        <v>0</v>
      </c>
      <c r="BH3238">
        <f>IF(Y3236="NA",1,0)</f>
        <v>0</v>
      </c>
      <c r="BR3238">
        <f>IF(AB3236="NA",1,0)</f>
        <v>0</v>
      </c>
      <c r="CB3238">
        <f>IF(Q3236="NA",1,0)</f>
        <v>0</v>
      </c>
      <c r="CL3238">
        <f>IF(R3236="NA",1,0)</f>
        <v>0</v>
      </c>
      <c r="CV3238">
        <f>IF(P3236="NA",1,0)</f>
        <v>0</v>
      </c>
    </row>
    <row r="3239" spans="1:101" ht="24" customHeight="1">
      <c r="A3239" s="71"/>
      <c r="B3239" s="40"/>
      <c r="C3239" s="355"/>
      <c r="D3239" s="280"/>
      <c r="E3239" s="256"/>
      <c r="F3239" s="281"/>
      <c r="G3239" s="350" t="s">
        <v>551</v>
      </c>
      <c r="H3239" s="267"/>
      <c r="I3239" s="93"/>
      <c r="J3239" s="365" t="s">
        <v>552</v>
      </c>
      <c r="K3239" s="256"/>
      <c r="L3239" s="256"/>
      <c r="M3239" s="256"/>
      <c r="N3239" s="256"/>
      <c r="O3239" s="281"/>
      <c r="P3239" s="220"/>
      <c r="Q3239" s="220"/>
      <c r="R3239" s="220"/>
      <c r="S3239" s="220"/>
      <c r="T3239" s="220"/>
      <c r="U3239" s="220"/>
      <c r="V3239" s="220"/>
      <c r="W3239" s="220"/>
      <c r="X3239" s="220"/>
      <c r="Y3239" s="220"/>
      <c r="Z3239" s="220"/>
      <c r="AA3239" s="220"/>
      <c r="AB3239" s="220"/>
      <c r="AC3239" s="220"/>
      <c r="AD3239" s="220"/>
      <c r="AN3239">
        <f>IF(S3236="NA",1,0)</f>
        <v>0</v>
      </c>
      <c r="AX3239">
        <f>IF(V3236="NA",1,0)</f>
        <v>0</v>
      </c>
      <c r="BH3239">
        <f>IF(Y3236="NA",1,0)</f>
        <v>0</v>
      </c>
      <c r="BR3239">
        <f>IF(AB3236="NA",1,0)</f>
        <v>0</v>
      </c>
      <c r="CB3239">
        <f>IF(Q3236="NA",1,0)</f>
        <v>0</v>
      </c>
      <c r="CL3239">
        <f>IF(R3236="NA",1,0)</f>
        <v>0</v>
      </c>
      <c r="CV3239">
        <f>IF(P3236="NA",1,0)</f>
        <v>0</v>
      </c>
    </row>
    <row r="3240" spans="1:101" ht="24" customHeight="1">
      <c r="A3240" s="71"/>
      <c r="B3240" s="40"/>
      <c r="C3240" s="355"/>
      <c r="D3240" s="280"/>
      <c r="E3240" s="256"/>
      <c r="F3240" s="281"/>
      <c r="G3240" s="350" t="s">
        <v>553</v>
      </c>
      <c r="H3240" s="267"/>
      <c r="I3240" s="93"/>
      <c r="J3240" s="365" t="s">
        <v>554</v>
      </c>
      <c r="K3240" s="256"/>
      <c r="L3240" s="256"/>
      <c r="M3240" s="256"/>
      <c r="N3240" s="256"/>
      <c r="O3240" s="281"/>
      <c r="P3240" s="220"/>
      <c r="Q3240" s="220"/>
      <c r="R3240" s="220"/>
      <c r="S3240" s="220"/>
      <c r="T3240" s="220"/>
      <c r="U3240" s="220"/>
      <c r="V3240" s="220"/>
      <c r="W3240" s="220"/>
      <c r="X3240" s="220"/>
      <c r="Y3240" s="220"/>
      <c r="Z3240" s="220"/>
      <c r="AA3240" s="220"/>
      <c r="AB3240" s="220"/>
      <c r="AC3240" s="220"/>
      <c r="AD3240" s="220"/>
      <c r="AN3240">
        <f>IF(S3236="NA",1,0)</f>
        <v>0</v>
      </c>
      <c r="AO3240" t="e">
        <f>IF(S3240/S3236&gt;0.25,1,0)</f>
        <v>#DIV/0!</v>
      </c>
      <c r="AX3240">
        <f>IF(V3236="NA",1,0)</f>
        <v>0</v>
      </c>
      <c r="AY3240" t="e">
        <f>IF(V3240/V3236&gt;0.25,1,0)</f>
        <v>#DIV/0!</v>
      </c>
      <c r="BH3240">
        <f>IF(Y3236="NA",1,0)</f>
        <v>0</v>
      </c>
      <c r="BI3240" t="e">
        <f>IF(Y3240/Y3236&gt;0.25,1,0)</f>
        <v>#DIV/0!</v>
      </c>
      <c r="BR3240">
        <f>IF(AB3236="NA",1,0)</f>
        <v>0</v>
      </c>
      <c r="BS3240" t="e">
        <f>IF(AB3240/AB3236&gt;0.25,1,0)</f>
        <v>#DIV/0!</v>
      </c>
      <c r="CB3240">
        <f>IF(Q3236="NA",1,0)</f>
        <v>0</v>
      </c>
      <c r="CC3240" t="e">
        <f>IF(Q3240/Q3236&gt;0.25,1,0)</f>
        <v>#DIV/0!</v>
      </c>
      <c r="CL3240">
        <f>IF(R3236="NA",1,0)</f>
        <v>0</v>
      </c>
      <c r="CM3240" t="e">
        <f>IF(R3240/R3236&gt;0.25,1,0)</f>
        <v>#DIV/0!</v>
      </c>
      <c r="CV3240">
        <f>IF(P3236="NA",1,0)</f>
        <v>0</v>
      </c>
      <c r="CW3240" t="e">
        <f>IF(P3240/P3236&gt;0.25,1,0)</f>
        <v>#DIV/0!</v>
      </c>
    </row>
    <row r="3241" spans="1:101" ht="15" customHeight="1">
      <c r="A3241" s="71"/>
      <c r="B3241" s="40"/>
      <c r="C3241" s="355"/>
      <c r="D3241" s="280"/>
      <c r="E3241" s="256"/>
      <c r="F3241" s="281"/>
      <c r="G3241" s="350" t="s">
        <v>555</v>
      </c>
      <c r="H3241" s="267"/>
      <c r="I3241" s="94"/>
      <c r="J3241" s="360" t="s">
        <v>774</v>
      </c>
      <c r="K3241" s="272"/>
      <c r="L3241" s="272"/>
      <c r="M3241" s="272"/>
      <c r="N3241" s="272"/>
      <c r="O3241" s="283"/>
      <c r="P3241" s="220"/>
      <c r="Q3241" s="220"/>
      <c r="R3241" s="220"/>
      <c r="S3241" s="220"/>
      <c r="T3241" s="220"/>
      <c r="U3241" s="220"/>
      <c r="V3241" s="220"/>
      <c r="W3241" s="220"/>
      <c r="X3241" s="220"/>
      <c r="Y3241" s="220"/>
      <c r="Z3241" s="220"/>
      <c r="AA3241" s="220"/>
      <c r="AB3241" s="220"/>
      <c r="AC3241" s="220"/>
      <c r="AD3241" s="220"/>
      <c r="AN3241">
        <f>IF(S3236="NA",1,0)</f>
        <v>0</v>
      </c>
      <c r="AX3241">
        <f>IF(V3236="NA",1,0)</f>
        <v>0</v>
      </c>
      <c r="BH3241">
        <f>IF(Y3236="NA",1,0)</f>
        <v>0</v>
      </c>
      <c r="BR3241">
        <f>IF(AB3236="NA",1,0)</f>
        <v>0</v>
      </c>
      <c r="CB3241">
        <f>IF(Q3236="NA",1,0)</f>
        <v>0</v>
      </c>
      <c r="CL3241">
        <f>IF(R3236="NA",1,0)</f>
        <v>0</v>
      </c>
      <c r="CV3241">
        <f>IF(P3236="NA",1,0)</f>
        <v>0</v>
      </c>
    </row>
    <row r="3242" spans="1:101" ht="15" customHeight="1">
      <c r="A3242" s="71"/>
      <c r="B3242" s="40"/>
      <c r="C3242" s="355"/>
      <c r="D3242" s="280"/>
      <c r="E3242" s="256"/>
      <c r="F3242" s="281"/>
      <c r="G3242" s="361" t="s">
        <v>556</v>
      </c>
      <c r="H3242" s="267"/>
      <c r="I3242" s="362" t="s">
        <v>557</v>
      </c>
      <c r="J3242" s="266"/>
      <c r="K3242" s="266"/>
      <c r="L3242" s="266"/>
      <c r="M3242" s="266"/>
      <c r="N3242" s="266"/>
      <c r="O3242" s="267"/>
      <c r="P3242" s="220"/>
      <c r="Q3242" s="220"/>
      <c r="R3242" s="220"/>
      <c r="S3242" s="220"/>
      <c r="T3242" s="220"/>
      <c r="U3242" s="220"/>
      <c r="V3242" s="220"/>
      <c r="W3242" s="220"/>
      <c r="X3242" s="220"/>
      <c r="Y3242" s="220"/>
      <c r="Z3242" s="220"/>
      <c r="AA3242" s="220"/>
      <c r="AB3242" s="220"/>
      <c r="AC3242" s="220"/>
      <c r="AD3242" s="220"/>
    </row>
    <row r="3243" spans="1:101" ht="15" customHeight="1">
      <c r="A3243" s="71"/>
      <c r="B3243" s="40"/>
      <c r="C3243" s="355"/>
      <c r="D3243" s="280"/>
      <c r="E3243" s="256"/>
      <c r="F3243" s="281"/>
      <c r="G3243" s="361" t="s">
        <v>558</v>
      </c>
      <c r="H3243" s="267"/>
      <c r="I3243" s="362" t="s">
        <v>559</v>
      </c>
      <c r="J3243" s="266"/>
      <c r="K3243" s="266"/>
      <c r="L3243" s="266"/>
      <c r="M3243" s="266"/>
      <c r="N3243" s="266"/>
      <c r="O3243" s="267"/>
      <c r="P3243" s="220"/>
      <c r="Q3243" s="220"/>
      <c r="R3243" s="220"/>
      <c r="S3243" s="220"/>
      <c r="T3243" s="220"/>
      <c r="U3243" s="220"/>
      <c r="V3243" s="220"/>
      <c r="W3243" s="220"/>
      <c r="X3243" s="220"/>
      <c r="Y3243" s="220"/>
      <c r="Z3243" s="220"/>
      <c r="AA3243" s="220"/>
      <c r="AB3243" s="220"/>
      <c r="AC3243" s="220"/>
      <c r="AD3243" s="220"/>
    </row>
    <row r="3244" spans="1:101" ht="15" customHeight="1">
      <c r="A3244" s="71"/>
      <c r="B3244" s="40"/>
      <c r="C3244" s="355"/>
      <c r="D3244" s="280"/>
      <c r="E3244" s="256"/>
      <c r="F3244" s="281"/>
      <c r="G3244" s="361" t="s">
        <v>560</v>
      </c>
      <c r="H3244" s="267"/>
      <c r="I3244" s="362" t="s">
        <v>561</v>
      </c>
      <c r="J3244" s="266"/>
      <c r="K3244" s="266"/>
      <c r="L3244" s="266"/>
      <c r="M3244" s="266"/>
      <c r="N3244" s="266"/>
      <c r="O3244" s="267"/>
      <c r="P3244" s="220"/>
      <c r="Q3244" s="220"/>
      <c r="R3244" s="220"/>
      <c r="S3244" s="220"/>
      <c r="T3244" s="220"/>
      <c r="U3244" s="220"/>
      <c r="V3244" s="220"/>
      <c r="W3244" s="220"/>
      <c r="X3244" s="220"/>
      <c r="Y3244" s="220"/>
      <c r="Z3244" s="220"/>
      <c r="AA3244" s="220"/>
      <c r="AB3244" s="220"/>
      <c r="AC3244" s="220"/>
      <c r="AD3244" s="220"/>
      <c r="AM3244">
        <f>IF(OR(S3244=SUM(S3245:S3247),AND(S3244="NA",SUM(S3245:S3247)=0),AND(S3244="NS",SUM(S3245:S3247)=0)),IF(AND(S3244="NA",SUM(S3245:S3247)=0),"NA",0),1)</f>
        <v>0</v>
      </c>
      <c r="AW3244">
        <f>IF(OR(V3244=SUM(V3245:V3247),AND(V3244="NA",SUM(V3245:V3247)=0),AND(V3244="NS",SUM(V3245:V3247)=0)),IF(AND(V3244="NA",SUM(V3245:V3247)=0),"NA",0),1)</f>
        <v>0</v>
      </c>
      <c r="BG3244">
        <f>IF(OR(Y3244=SUM(Y3245:Y3247),AND(Y3244="NA",SUM(Y3245:Y3247)=0),AND(Y3244="NS",SUM(Y3245:Y3247)=0)),IF(AND(Y3244="NA",SUM(Y3245:Y3247)=0),"NA",0),1)</f>
        <v>0</v>
      </c>
      <c r="BQ3244">
        <f>IF(OR(AB3244=SUM(AB3245:AB3247),AND(AB3244="NA",SUM(AB3245:AB3247)=0),AND(AB3244="NS",SUM(AB3245:AB3247)=0)),IF(AND(AB3244="NA",SUM(AB3245:AB3247)=0),"NA",0),1)</f>
        <v>0</v>
      </c>
      <c r="CA3244">
        <f>IF(OR(Q3244=SUM(Q3245:Q3247),AND(Q3244="NA",SUM(Q3245:Q3247)=0),AND(Q3244="NS",SUM(Q3245:Q3247)=0)),IF(AND(Q3244="NA",SUM(Q3245:Q3247)=0),"NA",0),1)</f>
        <v>0</v>
      </c>
      <c r="CK3244">
        <f>IF(OR(R3244=SUM(R3245:R3247),AND(R3244="NA",SUM(R3245:R3247)=0),AND(R3244="NS",SUM(R3245:R3247)=0)),IF(AND(R3244="NA",SUM(R3245:R3247)=0),"NA",0),1)</f>
        <v>0</v>
      </c>
      <c r="CU3244">
        <f>IF(OR(P3244=SUM(P3245:P3247),AND(P3244="NA",SUM(P3245:P3247)=0),AND(P3244="NS",SUM(P3245:P3247)=0)),IF(AND(P3244="NA",SUM(P3245:P3247)=0),"NA",0),1)</f>
        <v>0</v>
      </c>
    </row>
    <row r="3245" spans="1:101" ht="48" customHeight="1">
      <c r="A3245" s="71"/>
      <c r="B3245" s="40"/>
      <c r="C3245" s="355"/>
      <c r="D3245" s="280"/>
      <c r="E3245" s="256"/>
      <c r="F3245" s="281"/>
      <c r="G3245" s="369" t="s">
        <v>562</v>
      </c>
      <c r="H3245" s="267"/>
      <c r="I3245" s="224"/>
      <c r="J3245" s="366" t="s">
        <v>563</v>
      </c>
      <c r="K3245" s="278"/>
      <c r="L3245" s="278"/>
      <c r="M3245" s="278"/>
      <c r="N3245" s="278"/>
      <c r="O3245" s="279"/>
      <c r="P3245" s="220"/>
      <c r="Q3245" s="220"/>
      <c r="R3245" s="220"/>
      <c r="S3245" s="220"/>
      <c r="T3245" s="220"/>
      <c r="U3245" s="220"/>
      <c r="V3245" s="220"/>
      <c r="W3245" s="220"/>
      <c r="X3245" s="220"/>
      <c r="Y3245" s="220"/>
      <c r="Z3245" s="220"/>
      <c r="AA3245" s="220"/>
      <c r="AB3245" s="220"/>
      <c r="AC3245" s="220"/>
      <c r="AD3245" s="220"/>
      <c r="AN3245">
        <f>IF(S3244="NA",1,0)</f>
        <v>0</v>
      </c>
      <c r="AX3245">
        <f>IF(V3244="NA",1,0)</f>
        <v>0</v>
      </c>
      <c r="BH3245">
        <f>IF(Y3244="NA",1,0)</f>
        <v>0</v>
      </c>
      <c r="BR3245">
        <f>IF(AB3244="NA",1,0)</f>
        <v>0</v>
      </c>
      <c r="CB3245">
        <f>IF(Q3244="NA",1,0)</f>
        <v>0</v>
      </c>
      <c r="CL3245">
        <f>IF(R3244="NA",1,0)</f>
        <v>0</v>
      </c>
      <c r="CV3245">
        <f>IF(P3244="NA",1,0)</f>
        <v>0</v>
      </c>
    </row>
    <row r="3246" spans="1:101" ht="15" customHeight="1">
      <c r="A3246" s="71"/>
      <c r="B3246" s="40"/>
      <c r="C3246" s="355"/>
      <c r="D3246" s="280"/>
      <c r="E3246" s="256"/>
      <c r="F3246" s="281"/>
      <c r="G3246" s="369" t="s">
        <v>564</v>
      </c>
      <c r="H3246" s="267"/>
      <c r="I3246" s="95"/>
      <c r="J3246" s="365" t="s">
        <v>565</v>
      </c>
      <c r="K3246" s="256"/>
      <c r="L3246" s="256"/>
      <c r="M3246" s="256"/>
      <c r="N3246" s="256"/>
      <c r="O3246" s="281"/>
      <c r="P3246" s="220"/>
      <c r="Q3246" s="220"/>
      <c r="R3246" s="220"/>
      <c r="S3246" s="220"/>
      <c r="T3246" s="220"/>
      <c r="U3246" s="220"/>
      <c r="V3246" s="220"/>
      <c r="W3246" s="220"/>
      <c r="X3246" s="220"/>
      <c r="Y3246" s="220"/>
      <c r="Z3246" s="220"/>
      <c r="AA3246" s="220"/>
      <c r="AB3246" s="220"/>
      <c r="AC3246" s="220"/>
      <c r="AD3246" s="220"/>
      <c r="AN3246">
        <f>IF(S3244="NA",1,0)</f>
        <v>0</v>
      </c>
      <c r="AO3246" t="e">
        <f>IF(S3246/S3244&gt;0.25,1,0)</f>
        <v>#DIV/0!</v>
      </c>
      <c r="AX3246">
        <f>IF(V3244="NA",1,0)</f>
        <v>0</v>
      </c>
      <c r="AY3246" t="e">
        <f>IF(V3246/V3244&gt;0.25,1,0)</f>
        <v>#DIV/0!</v>
      </c>
      <c r="BH3246">
        <f>IF(Y3244="NA",1,0)</f>
        <v>0</v>
      </c>
      <c r="BI3246" t="e">
        <f>IF(Y3246/Y3244&gt;0.25,1,0)</f>
        <v>#DIV/0!</v>
      </c>
      <c r="BR3246">
        <f>IF(AB3244="NA",1,0)</f>
        <v>0</v>
      </c>
      <c r="BS3246" t="e">
        <f>IF(AB3246/AB3244&gt;0.25,1,0)</f>
        <v>#DIV/0!</v>
      </c>
      <c r="CB3246">
        <f>IF(Q3244="NA",1,0)</f>
        <v>0</v>
      </c>
      <c r="CC3246" t="e">
        <f>IF(Q3246/Q3244&gt;0.25,1,0)</f>
        <v>#DIV/0!</v>
      </c>
      <c r="CL3246">
        <f>IF(R3244="NA",1,0)</f>
        <v>0</v>
      </c>
      <c r="CM3246" t="e">
        <f>IF(R3246/R3244&gt;0.25,1,0)</f>
        <v>#DIV/0!</v>
      </c>
      <c r="CV3246">
        <f>IF(P3244="NA",1,0)</f>
        <v>0</v>
      </c>
      <c r="CW3246" t="e">
        <f>IF(P3246/P3244&gt;0.25,1,0)</f>
        <v>#DIV/0!</v>
      </c>
    </row>
    <row r="3247" spans="1:101" ht="15" customHeight="1">
      <c r="A3247" s="71"/>
      <c r="B3247" s="40"/>
      <c r="C3247" s="355"/>
      <c r="D3247" s="280"/>
      <c r="E3247" s="256"/>
      <c r="F3247" s="281"/>
      <c r="G3247" s="369" t="s">
        <v>566</v>
      </c>
      <c r="H3247" s="267"/>
      <c r="I3247" s="94"/>
      <c r="J3247" s="360" t="s">
        <v>774</v>
      </c>
      <c r="K3247" s="272"/>
      <c r="L3247" s="272"/>
      <c r="M3247" s="272"/>
      <c r="N3247" s="272"/>
      <c r="O3247" s="283"/>
      <c r="P3247" s="220"/>
      <c r="Q3247" s="220"/>
      <c r="R3247" s="220"/>
      <c r="S3247" s="220"/>
      <c r="T3247" s="220"/>
      <c r="U3247" s="220"/>
      <c r="V3247" s="220"/>
      <c r="W3247" s="220"/>
      <c r="X3247" s="220"/>
      <c r="Y3247" s="220"/>
      <c r="Z3247" s="220"/>
      <c r="AA3247" s="220"/>
      <c r="AB3247" s="220"/>
      <c r="AC3247" s="220"/>
      <c r="AD3247" s="220"/>
      <c r="AN3247">
        <f>IF(S3244="NA",1,0)</f>
        <v>0</v>
      </c>
      <c r="AX3247">
        <f>IF(V3244="NA",1,0)</f>
        <v>0</v>
      </c>
      <c r="BH3247">
        <f>IF(Y3244="NA",1,0)</f>
        <v>0</v>
      </c>
      <c r="BR3247">
        <f>IF(AB3244="NA",1,0)</f>
        <v>0</v>
      </c>
      <c r="CB3247">
        <f>IF(Q3244="NA",1,0)</f>
        <v>0</v>
      </c>
      <c r="CL3247">
        <f>IF(R3244="NA",1,0)</f>
        <v>0</v>
      </c>
      <c r="CV3247">
        <f>IF(P3244="NA",1,0)</f>
        <v>0</v>
      </c>
    </row>
    <row r="3248" spans="1:101" ht="15" customHeight="1">
      <c r="A3248" s="71"/>
      <c r="B3248" s="40"/>
      <c r="C3248" s="355"/>
      <c r="D3248" s="280"/>
      <c r="E3248" s="256"/>
      <c r="F3248" s="281"/>
      <c r="G3248" s="361" t="s">
        <v>567</v>
      </c>
      <c r="H3248" s="267"/>
      <c r="I3248" s="362" t="s">
        <v>568</v>
      </c>
      <c r="J3248" s="266"/>
      <c r="K3248" s="266"/>
      <c r="L3248" s="266"/>
      <c r="M3248" s="266"/>
      <c r="N3248" s="266"/>
      <c r="O3248" s="267"/>
      <c r="P3248" s="220"/>
      <c r="Q3248" s="220"/>
      <c r="R3248" s="220"/>
      <c r="S3248" s="220"/>
      <c r="T3248" s="220"/>
      <c r="U3248" s="220"/>
      <c r="V3248" s="220"/>
      <c r="W3248" s="220"/>
      <c r="X3248" s="220"/>
      <c r="Y3248" s="220"/>
      <c r="Z3248" s="220"/>
      <c r="AA3248" s="220"/>
      <c r="AB3248" s="220"/>
      <c r="AC3248" s="220"/>
      <c r="AD3248" s="220"/>
    </row>
    <row r="3249" spans="1:101" ht="15" customHeight="1">
      <c r="A3249" s="71"/>
      <c r="B3249" s="40"/>
      <c r="C3249" s="355"/>
      <c r="D3249" s="280"/>
      <c r="E3249" s="256"/>
      <c r="F3249" s="281"/>
      <c r="G3249" s="361" t="s">
        <v>569</v>
      </c>
      <c r="H3249" s="267"/>
      <c r="I3249" s="362" t="s">
        <v>570</v>
      </c>
      <c r="J3249" s="266"/>
      <c r="K3249" s="266"/>
      <c r="L3249" s="266"/>
      <c r="M3249" s="266"/>
      <c r="N3249" s="266"/>
      <c r="O3249" s="267"/>
      <c r="P3249" s="220"/>
      <c r="Q3249" s="220"/>
      <c r="R3249" s="220"/>
      <c r="S3249" s="220"/>
      <c r="T3249" s="220"/>
      <c r="U3249" s="220"/>
      <c r="V3249" s="220"/>
      <c r="W3249" s="220"/>
      <c r="X3249" s="220"/>
      <c r="Y3249" s="220"/>
      <c r="Z3249" s="220"/>
      <c r="AA3249" s="220"/>
      <c r="AB3249" s="220"/>
      <c r="AC3249" s="220"/>
      <c r="AD3249" s="220"/>
    </row>
    <row r="3250" spans="1:101" ht="24.75" customHeight="1">
      <c r="A3250" s="71"/>
      <c r="B3250" s="40"/>
      <c r="C3250" s="355"/>
      <c r="D3250" s="280"/>
      <c r="E3250" s="256"/>
      <c r="F3250" s="281"/>
      <c r="G3250" s="361" t="s">
        <v>571</v>
      </c>
      <c r="H3250" s="267"/>
      <c r="I3250" s="362" t="s">
        <v>572</v>
      </c>
      <c r="J3250" s="266"/>
      <c r="K3250" s="266"/>
      <c r="L3250" s="266"/>
      <c r="M3250" s="266"/>
      <c r="N3250" s="266"/>
      <c r="O3250" s="267"/>
      <c r="P3250" s="220"/>
      <c r="Q3250" s="220"/>
      <c r="R3250" s="220"/>
      <c r="S3250" s="220"/>
      <c r="T3250" s="220"/>
      <c r="U3250" s="220"/>
      <c r="V3250" s="220"/>
      <c r="W3250" s="220"/>
      <c r="X3250" s="220"/>
      <c r="Y3250" s="220"/>
      <c r="Z3250" s="220"/>
      <c r="AA3250" s="220"/>
      <c r="AB3250" s="220"/>
      <c r="AC3250" s="220"/>
      <c r="AD3250" s="220"/>
    </row>
    <row r="3251" spans="1:101" ht="15" customHeight="1">
      <c r="A3251" s="71"/>
      <c r="B3251" s="40"/>
      <c r="C3251" s="368" t="s">
        <v>573</v>
      </c>
      <c r="D3251" s="368" t="s">
        <v>574</v>
      </c>
      <c r="E3251" s="278"/>
      <c r="F3251" s="279"/>
      <c r="G3251" s="361" t="s">
        <v>575</v>
      </c>
      <c r="H3251" s="267"/>
      <c r="I3251" s="362" t="s">
        <v>576</v>
      </c>
      <c r="J3251" s="266"/>
      <c r="K3251" s="266"/>
      <c r="L3251" s="266"/>
      <c r="M3251" s="266"/>
      <c r="N3251" s="266"/>
      <c r="O3251" s="267"/>
      <c r="P3251" s="220"/>
      <c r="Q3251" s="220"/>
      <c r="R3251" s="220"/>
      <c r="S3251" s="220"/>
      <c r="T3251" s="220"/>
      <c r="U3251" s="220"/>
      <c r="V3251" s="220"/>
      <c r="W3251" s="220"/>
      <c r="X3251" s="220"/>
      <c r="Y3251" s="220"/>
      <c r="Z3251" s="220"/>
      <c r="AA3251" s="220"/>
      <c r="AB3251" s="220"/>
      <c r="AC3251" s="220"/>
      <c r="AD3251" s="220"/>
    </row>
    <row r="3252" spans="1:101" ht="24" customHeight="1">
      <c r="A3252" s="71"/>
      <c r="B3252" s="40"/>
      <c r="C3252" s="355"/>
      <c r="D3252" s="280"/>
      <c r="E3252" s="256"/>
      <c r="F3252" s="281"/>
      <c r="G3252" s="361" t="s">
        <v>577</v>
      </c>
      <c r="H3252" s="267"/>
      <c r="I3252" s="362" t="s">
        <v>578</v>
      </c>
      <c r="J3252" s="266"/>
      <c r="K3252" s="266"/>
      <c r="L3252" s="266"/>
      <c r="M3252" s="266"/>
      <c r="N3252" s="266"/>
      <c r="O3252" s="267"/>
      <c r="P3252" s="220"/>
      <c r="Q3252" s="220"/>
      <c r="R3252" s="220"/>
      <c r="S3252" s="220"/>
      <c r="T3252" s="220"/>
      <c r="U3252" s="220"/>
      <c r="V3252" s="220"/>
      <c r="W3252" s="220"/>
      <c r="X3252" s="220"/>
      <c r="Y3252" s="220"/>
      <c r="Z3252" s="220"/>
      <c r="AA3252" s="220"/>
      <c r="AB3252" s="220"/>
      <c r="AC3252" s="220"/>
      <c r="AD3252" s="220"/>
    </row>
    <row r="3253" spans="1:101" ht="15" customHeight="1">
      <c r="A3253" s="71"/>
      <c r="B3253" s="40"/>
      <c r="C3253" s="355"/>
      <c r="D3253" s="280"/>
      <c r="E3253" s="256"/>
      <c r="F3253" s="281"/>
      <c r="G3253" s="361" t="s">
        <v>579</v>
      </c>
      <c r="H3253" s="267"/>
      <c r="I3253" s="362" t="s">
        <v>580</v>
      </c>
      <c r="J3253" s="266"/>
      <c r="K3253" s="266"/>
      <c r="L3253" s="266"/>
      <c r="M3253" s="266"/>
      <c r="N3253" s="266"/>
      <c r="O3253" s="267"/>
      <c r="P3253" s="220"/>
      <c r="Q3253" s="220"/>
      <c r="R3253" s="220"/>
      <c r="S3253" s="220"/>
      <c r="T3253" s="220"/>
      <c r="U3253" s="220"/>
      <c r="V3253" s="220"/>
      <c r="W3253" s="220"/>
      <c r="X3253" s="220"/>
      <c r="Y3253" s="220"/>
      <c r="Z3253" s="220"/>
      <c r="AA3253" s="220"/>
      <c r="AB3253" s="220"/>
      <c r="AC3253" s="220"/>
      <c r="AD3253" s="220"/>
    </row>
    <row r="3254" spans="1:101" ht="24" customHeight="1">
      <c r="A3254" s="71"/>
      <c r="B3254" s="40"/>
      <c r="C3254" s="368" t="s">
        <v>581</v>
      </c>
      <c r="D3254" s="368" t="s">
        <v>582</v>
      </c>
      <c r="E3254" s="278"/>
      <c r="F3254" s="279"/>
      <c r="G3254" s="361" t="s">
        <v>583</v>
      </c>
      <c r="H3254" s="267"/>
      <c r="I3254" s="362" t="s">
        <v>584</v>
      </c>
      <c r="J3254" s="266"/>
      <c r="K3254" s="266"/>
      <c r="L3254" s="266"/>
      <c r="M3254" s="266"/>
      <c r="N3254" s="266"/>
      <c r="O3254" s="267"/>
      <c r="P3254" s="220"/>
      <c r="Q3254" s="220"/>
      <c r="R3254" s="220"/>
      <c r="S3254" s="220"/>
      <c r="T3254" s="220"/>
      <c r="U3254" s="220"/>
      <c r="V3254" s="220"/>
      <c r="W3254" s="220"/>
      <c r="X3254" s="220"/>
      <c r="Y3254" s="220"/>
      <c r="Z3254" s="220"/>
      <c r="AA3254" s="220"/>
      <c r="AB3254" s="220"/>
      <c r="AC3254" s="220"/>
      <c r="AD3254" s="220"/>
      <c r="AM3254">
        <f>IF(OR(S3254=SUM(S3255:S3261),AND(S3254="NA",SUM(S3255:S3261)=0),AND(S3254="NS",SUM(S3255:S3261)=0)),IF(AND(S3254="NA",SUM(S3255:S3261)=0),"NA",0),1)</f>
        <v>0</v>
      </c>
      <c r="AW3254">
        <f>IF(OR(V3254=SUM(V3255:V3261),AND(V3254="NA",SUM(V3255:V3261)=0),AND(V3254="NS",SUM(V3255:V3261)=0)),IF(AND(V3254="NA",SUM(V3255:V3261)=0),"NA",0),1)</f>
        <v>0</v>
      </c>
      <c r="BG3254">
        <f>IF(OR(Y3254=SUM(Y3255:Y3261),AND(Y3254="NA",SUM(Y3255:Y3261)=0),AND(Y3254="NS",SUM(Y3255:Y3261)=0)),IF(AND(Y3254="NA",SUM(Y3255:Y3261)=0),"NA",0),1)</f>
        <v>0</v>
      </c>
      <c r="BQ3254">
        <f>IF(OR(AB3254=SUM(AB3255:AB3261),AND(AB3254="NA",SUM(AB3255:AB3261)=0),AND(AB3254="NS",SUM(AB3255:AB3261)=0)),IF(AND(AB3254="NA",SUM(AB3255:AB3261)=0),"NA",0),1)</f>
        <v>0</v>
      </c>
      <c r="CA3254">
        <f>IF(OR(Q3254=SUM(Q3255:Q3261),AND(Q3254="NA",SUM(Q3255:Q3261)=0),AND(Q3254="NS",SUM(Q3255:Q3261)=0)),IF(AND(Q3254="NA",SUM(Q3255:Q3261)=0),"NA",0),1)</f>
        <v>0</v>
      </c>
      <c r="CK3254">
        <f>IF(OR(R3254=SUM(R3255:R3261),AND(R3254="NA",SUM(R3255:R3261)=0),AND(R3254="NS",SUM(R3255:R3261)=0)),IF(AND(R3254="NA",SUM(R3255:R3261)=0),"NA",0),1)</f>
        <v>0</v>
      </c>
      <c r="CU3254">
        <f>IF(OR(P3254=SUM(P3255:P3261),AND(P3254="NA",SUM(P3255:P3261)=0),AND(P3254="NS",SUM(P3255:P3261)=0)),IF(AND(P3254="NA",SUM(P3255:P3261)=0),"NA",0),1)</f>
        <v>0</v>
      </c>
    </row>
    <row r="3255" spans="1:101" ht="24" customHeight="1">
      <c r="A3255" s="71"/>
      <c r="B3255" s="40"/>
      <c r="C3255" s="355"/>
      <c r="D3255" s="280"/>
      <c r="E3255" s="256"/>
      <c r="F3255" s="281"/>
      <c r="G3255" s="350" t="s">
        <v>585</v>
      </c>
      <c r="H3255" s="267"/>
      <c r="I3255" s="224"/>
      <c r="J3255" s="366" t="s">
        <v>586</v>
      </c>
      <c r="K3255" s="278"/>
      <c r="L3255" s="278"/>
      <c r="M3255" s="278"/>
      <c r="N3255" s="278"/>
      <c r="O3255" s="279"/>
      <c r="P3255" s="220"/>
      <c r="Q3255" s="220"/>
      <c r="R3255" s="220"/>
      <c r="S3255" s="220"/>
      <c r="T3255" s="220"/>
      <c r="U3255" s="220"/>
      <c r="V3255" s="220"/>
      <c r="W3255" s="220"/>
      <c r="X3255" s="220"/>
      <c r="Y3255" s="220"/>
      <c r="Z3255" s="220"/>
      <c r="AA3255" s="220"/>
      <c r="AB3255" s="220"/>
      <c r="AC3255" s="220"/>
      <c r="AD3255" s="220"/>
      <c r="AN3255">
        <f>IF(S3254="NA",1,0)</f>
        <v>0</v>
      </c>
      <c r="AX3255">
        <f>IF(V3254="NA",1,0)</f>
        <v>0</v>
      </c>
      <c r="BH3255">
        <f>IF(Y3254="NA",1,0)</f>
        <v>0</v>
      </c>
      <c r="BR3255">
        <f>IF(AB3254="NA",1,0)</f>
        <v>0</v>
      </c>
      <c r="CB3255">
        <f>IF(Q3254="NA",1,0)</f>
        <v>0</v>
      </c>
      <c r="CL3255">
        <f>IF(R3254="NA",1,0)</f>
        <v>0</v>
      </c>
      <c r="CV3255">
        <f>IF(P3254="NA",1,0)</f>
        <v>0</v>
      </c>
    </row>
    <row r="3256" spans="1:101" ht="24" customHeight="1">
      <c r="A3256" s="71"/>
      <c r="B3256" s="40"/>
      <c r="C3256" s="355"/>
      <c r="D3256" s="280"/>
      <c r="E3256" s="256"/>
      <c r="F3256" s="281"/>
      <c r="G3256" s="350" t="s">
        <v>587</v>
      </c>
      <c r="H3256" s="267"/>
      <c r="I3256" s="95"/>
      <c r="J3256" s="365" t="s">
        <v>588</v>
      </c>
      <c r="K3256" s="256"/>
      <c r="L3256" s="256"/>
      <c r="M3256" s="256"/>
      <c r="N3256" s="256"/>
      <c r="O3256" s="281"/>
      <c r="P3256" s="220"/>
      <c r="Q3256" s="220"/>
      <c r="R3256" s="220"/>
      <c r="S3256" s="220"/>
      <c r="T3256" s="220"/>
      <c r="U3256" s="220"/>
      <c r="V3256" s="220"/>
      <c r="W3256" s="220"/>
      <c r="X3256" s="220"/>
      <c r="Y3256" s="220"/>
      <c r="Z3256" s="220"/>
      <c r="AA3256" s="220"/>
      <c r="AB3256" s="220"/>
      <c r="AC3256" s="220"/>
      <c r="AD3256" s="220"/>
      <c r="AN3256">
        <f>IF(S3254="NA",1,0)</f>
        <v>0</v>
      </c>
      <c r="AX3256">
        <f>IF(V3254="NA",1,0)</f>
        <v>0</v>
      </c>
      <c r="BH3256">
        <f>IF(Y3254="NA",1,0)</f>
        <v>0</v>
      </c>
      <c r="BR3256">
        <f>IF(AB3254="NA",1,0)</f>
        <v>0</v>
      </c>
      <c r="CB3256">
        <f>IF(Q3254="NA",1,0)</f>
        <v>0</v>
      </c>
      <c r="CL3256">
        <f>IF(R3254="NA",1,0)</f>
        <v>0</v>
      </c>
      <c r="CV3256">
        <f>IF(P3254="NA",1,0)</f>
        <v>0</v>
      </c>
    </row>
    <row r="3257" spans="1:101" ht="15" customHeight="1">
      <c r="A3257" s="71"/>
      <c r="B3257" s="40"/>
      <c r="C3257" s="355"/>
      <c r="D3257" s="280"/>
      <c r="E3257" s="256"/>
      <c r="F3257" s="281"/>
      <c r="G3257" s="350" t="s">
        <v>589</v>
      </c>
      <c r="H3257" s="267"/>
      <c r="I3257" s="95"/>
      <c r="J3257" s="365" t="s">
        <v>590</v>
      </c>
      <c r="K3257" s="256"/>
      <c r="L3257" s="256"/>
      <c r="M3257" s="256"/>
      <c r="N3257" s="256"/>
      <c r="O3257" s="281"/>
      <c r="P3257" s="220"/>
      <c r="Q3257" s="220"/>
      <c r="R3257" s="220"/>
      <c r="S3257" s="220"/>
      <c r="T3257" s="220"/>
      <c r="U3257" s="220"/>
      <c r="V3257" s="220"/>
      <c r="W3257" s="220"/>
      <c r="X3257" s="220"/>
      <c r="Y3257" s="220"/>
      <c r="Z3257" s="220"/>
      <c r="AA3257" s="220"/>
      <c r="AB3257" s="220"/>
      <c r="AC3257" s="220"/>
      <c r="AD3257" s="220"/>
      <c r="AN3257">
        <f>IF(S3254="NA",1,0)</f>
        <v>0</v>
      </c>
      <c r="AX3257">
        <f>IF(V3254="NA",1,0)</f>
        <v>0</v>
      </c>
      <c r="BH3257">
        <f>IF(Y3254="NA",1,0)</f>
        <v>0</v>
      </c>
      <c r="BR3257">
        <f>IF(AB3254="NA",1,0)</f>
        <v>0</v>
      </c>
      <c r="CB3257">
        <f>IF(Q3254="NA",1,0)</f>
        <v>0</v>
      </c>
      <c r="CL3257">
        <f>IF(R3254="NA",1,0)</f>
        <v>0</v>
      </c>
      <c r="CV3257">
        <f>IF(P3254="NA",1,0)</f>
        <v>0</v>
      </c>
    </row>
    <row r="3258" spans="1:101" ht="15" customHeight="1">
      <c r="A3258" s="71"/>
      <c r="B3258" s="40"/>
      <c r="C3258" s="355"/>
      <c r="D3258" s="280"/>
      <c r="E3258" s="256"/>
      <c r="F3258" s="281"/>
      <c r="G3258" s="350" t="s">
        <v>591</v>
      </c>
      <c r="H3258" s="267"/>
      <c r="I3258" s="95"/>
      <c r="J3258" s="365" t="s">
        <v>592</v>
      </c>
      <c r="K3258" s="256"/>
      <c r="L3258" s="256"/>
      <c r="M3258" s="256"/>
      <c r="N3258" s="256"/>
      <c r="O3258" s="281"/>
      <c r="P3258" s="220"/>
      <c r="Q3258" s="220"/>
      <c r="R3258" s="220"/>
      <c r="S3258" s="220"/>
      <c r="T3258" s="220"/>
      <c r="U3258" s="220"/>
      <c r="V3258" s="220"/>
      <c r="W3258" s="220"/>
      <c r="X3258" s="220"/>
      <c r="Y3258" s="220"/>
      <c r="Z3258" s="220"/>
      <c r="AA3258" s="220"/>
      <c r="AB3258" s="220"/>
      <c r="AC3258" s="220"/>
      <c r="AD3258" s="220"/>
      <c r="AN3258">
        <f>IF(S3254="NA",1,0)</f>
        <v>0</v>
      </c>
      <c r="AX3258">
        <f>IF(V3254="NA",1,0)</f>
        <v>0</v>
      </c>
      <c r="BH3258">
        <f>IF(Y3254="NA",1,0)</f>
        <v>0</v>
      </c>
      <c r="BR3258">
        <f>IF(AB3254="NA",1,0)</f>
        <v>0</v>
      </c>
      <c r="CB3258">
        <f>IF(Q3254="NA",1,0)</f>
        <v>0</v>
      </c>
      <c r="CL3258">
        <f>IF(R3254="NA",1,0)</f>
        <v>0</v>
      </c>
      <c r="CV3258">
        <f>IF(P3254="NA",1,0)</f>
        <v>0</v>
      </c>
    </row>
    <row r="3259" spans="1:101" ht="15" customHeight="1">
      <c r="A3259" s="71"/>
      <c r="B3259" s="40"/>
      <c r="C3259" s="355"/>
      <c r="D3259" s="280"/>
      <c r="E3259" s="256"/>
      <c r="F3259" s="281"/>
      <c r="G3259" s="350" t="s">
        <v>593</v>
      </c>
      <c r="H3259" s="267"/>
      <c r="I3259" s="95"/>
      <c r="J3259" s="365" t="s">
        <v>594</v>
      </c>
      <c r="K3259" s="256"/>
      <c r="L3259" s="256"/>
      <c r="M3259" s="256"/>
      <c r="N3259" s="256"/>
      <c r="O3259" s="281"/>
      <c r="P3259" s="220"/>
      <c r="Q3259" s="220"/>
      <c r="R3259" s="220"/>
      <c r="S3259" s="220"/>
      <c r="T3259" s="220"/>
      <c r="U3259" s="220"/>
      <c r="V3259" s="220"/>
      <c r="W3259" s="220"/>
      <c r="X3259" s="220"/>
      <c r="Y3259" s="220"/>
      <c r="Z3259" s="220"/>
      <c r="AA3259" s="220"/>
      <c r="AB3259" s="220"/>
      <c r="AC3259" s="220"/>
      <c r="AD3259" s="220"/>
      <c r="AN3259">
        <f>IF(S3254="NA",1,0)</f>
        <v>0</v>
      </c>
      <c r="AX3259">
        <f>IF(V3254="NA",1,0)</f>
        <v>0</v>
      </c>
      <c r="BH3259">
        <f>IF(Y3254="NA",1,0)</f>
        <v>0</v>
      </c>
      <c r="BR3259">
        <f>IF(AB3254="NA",1,0)</f>
        <v>0</v>
      </c>
      <c r="CB3259">
        <f>IF(Q3254="NA",1,0)</f>
        <v>0</v>
      </c>
      <c r="CL3259">
        <f>IF(R3254="NA",1,0)</f>
        <v>0</v>
      </c>
      <c r="CV3259">
        <f>IF(P3254="NA",1,0)</f>
        <v>0</v>
      </c>
    </row>
    <row r="3260" spans="1:101" ht="24" customHeight="1">
      <c r="A3260" s="71"/>
      <c r="B3260" s="40"/>
      <c r="C3260" s="355"/>
      <c r="D3260" s="280"/>
      <c r="E3260" s="256"/>
      <c r="F3260" s="281"/>
      <c r="G3260" s="350" t="s">
        <v>595</v>
      </c>
      <c r="H3260" s="267"/>
      <c r="I3260" s="95"/>
      <c r="J3260" s="365" t="s">
        <v>596</v>
      </c>
      <c r="K3260" s="256"/>
      <c r="L3260" s="256"/>
      <c r="M3260" s="256"/>
      <c r="N3260" s="256"/>
      <c r="O3260" s="281"/>
      <c r="P3260" s="220"/>
      <c r="Q3260" s="220"/>
      <c r="R3260" s="220"/>
      <c r="S3260" s="220"/>
      <c r="T3260" s="220"/>
      <c r="U3260" s="220"/>
      <c r="V3260" s="220"/>
      <c r="W3260" s="220"/>
      <c r="X3260" s="220"/>
      <c r="Y3260" s="220"/>
      <c r="Z3260" s="220"/>
      <c r="AA3260" s="220"/>
      <c r="AB3260" s="220"/>
      <c r="AC3260" s="220"/>
      <c r="AD3260" s="220"/>
      <c r="AN3260">
        <f>IF(S3254="NA",1,0)</f>
        <v>0</v>
      </c>
      <c r="AO3260" t="e">
        <f>IF(S3260/S3254&gt;0.25,1,0)</f>
        <v>#DIV/0!</v>
      </c>
      <c r="AX3260">
        <f>IF(V3254="NA",1,0)</f>
        <v>0</v>
      </c>
      <c r="AY3260" t="e">
        <f>IF(V3260/V3254&gt;0.25,1,0)</f>
        <v>#DIV/0!</v>
      </c>
      <c r="BH3260">
        <f>IF(Y3254="NA",1,0)</f>
        <v>0</v>
      </c>
      <c r="BI3260" t="e">
        <f>IF(Y3260/Y3254&gt;0.25,1,0)</f>
        <v>#DIV/0!</v>
      </c>
      <c r="BR3260">
        <f>IF(AB3254="NA",1,0)</f>
        <v>0</v>
      </c>
      <c r="BS3260" t="e">
        <f>IF(AB3260/AB3254&gt;0.25,1,0)</f>
        <v>#DIV/0!</v>
      </c>
      <c r="CB3260">
        <f>IF(Q3254="NA",1,0)</f>
        <v>0</v>
      </c>
      <c r="CC3260" t="e">
        <f>IF(Q3260/Q3254&gt;0.25,1,0)</f>
        <v>#DIV/0!</v>
      </c>
      <c r="CL3260">
        <f>IF(R3254="NA",1,0)</f>
        <v>0</v>
      </c>
      <c r="CM3260" t="e">
        <f>IF(R3260/R3254&gt;0.25,1,0)</f>
        <v>#DIV/0!</v>
      </c>
      <c r="CV3260">
        <f>IF(P3254="NA",1,0)</f>
        <v>0</v>
      </c>
      <c r="CW3260" t="e">
        <f>IF(P3260/P3254&gt;0.25,1,0)</f>
        <v>#DIV/0!</v>
      </c>
    </row>
    <row r="3261" spans="1:101" ht="15" customHeight="1">
      <c r="A3261" s="71"/>
      <c r="B3261" s="40"/>
      <c r="C3261" s="355"/>
      <c r="D3261" s="280"/>
      <c r="E3261" s="256"/>
      <c r="F3261" s="281"/>
      <c r="G3261" s="350" t="s">
        <v>597</v>
      </c>
      <c r="H3261" s="267"/>
      <c r="I3261" s="94"/>
      <c r="J3261" s="360" t="s">
        <v>774</v>
      </c>
      <c r="K3261" s="272"/>
      <c r="L3261" s="272"/>
      <c r="M3261" s="272"/>
      <c r="N3261" s="272"/>
      <c r="O3261" s="283"/>
      <c r="P3261" s="220"/>
      <c r="Q3261" s="220"/>
      <c r="R3261" s="220"/>
      <c r="S3261" s="220"/>
      <c r="T3261" s="220"/>
      <c r="U3261" s="220"/>
      <c r="V3261" s="220"/>
      <c r="W3261" s="220"/>
      <c r="X3261" s="220"/>
      <c r="Y3261" s="220"/>
      <c r="Z3261" s="220"/>
      <c r="AA3261" s="220"/>
      <c r="AB3261" s="220"/>
      <c r="AC3261" s="220"/>
      <c r="AD3261" s="220"/>
      <c r="AN3261">
        <f>IF(S3254="NA",1,0)</f>
        <v>0</v>
      </c>
      <c r="AX3261">
        <f>IF(V3254="NA",1,0)</f>
        <v>0</v>
      </c>
      <c r="BH3261">
        <f>IF(Y3254="NA",1,0)</f>
        <v>0</v>
      </c>
      <c r="BR3261">
        <f>IF(AB3254="NA",1,0)</f>
        <v>0</v>
      </c>
      <c r="CB3261">
        <f>IF(Q3254="NA",1,0)</f>
        <v>0</v>
      </c>
      <c r="CL3261">
        <f>IF(R3254="NA",1,0)</f>
        <v>0</v>
      </c>
      <c r="CV3261">
        <f>IF(P3254="NA",1,0)</f>
        <v>0</v>
      </c>
    </row>
    <row r="3262" spans="1:101" ht="15" customHeight="1">
      <c r="A3262" s="71"/>
      <c r="B3262" s="40"/>
      <c r="C3262" s="355"/>
      <c r="D3262" s="280"/>
      <c r="E3262" s="256"/>
      <c r="F3262" s="281"/>
      <c r="G3262" s="361" t="s">
        <v>598</v>
      </c>
      <c r="H3262" s="267"/>
      <c r="I3262" s="362" t="s">
        <v>599</v>
      </c>
      <c r="J3262" s="266"/>
      <c r="K3262" s="266"/>
      <c r="L3262" s="266"/>
      <c r="M3262" s="266"/>
      <c r="N3262" s="266"/>
      <c r="O3262" s="267"/>
      <c r="P3262" s="220"/>
      <c r="Q3262" s="220"/>
      <c r="R3262" s="220"/>
      <c r="S3262" s="220"/>
      <c r="T3262" s="220"/>
      <c r="U3262" s="220"/>
      <c r="V3262" s="220"/>
      <c r="W3262" s="220"/>
      <c r="X3262" s="220"/>
      <c r="Y3262" s="220"/>
      <c r="Z3262" s="220"/>
      <c r="AA3262" s="220"/>
      <c r="AB3262" s="220"/>
      <c r="AC3262" s="220"/>
      <c r="AD3262" s="220"/>
      <c r="AM3262">
        <f>IF(OR(S3262=SUM(S3263:S3267),AND(S3262="NA",SUM(S3263:S3267)=0),AND(S3262="NS",SUM(S3263:S3267)=0)),IF(AND(S3262="NA",SUM(S3263:S3267)=0),"NA",0),1)</f>
        <v>0</v>
      </c>
      <c r="AW3262">
        <f>IF(OR(V3262=SUM(V3263:V3267),AND(V3262="NA",SUM(V3263:V3267)=0),AND(V3262="NS",SUM(V3263:V3267)=0)),IF(AND(V3262="NA",SUM(V3263:V3267)=0),"NA",0),1)</f>
        <v>0</v>
      </c>
      <c r="BG3262">
        <f>IF(OR(Y3262=SUM(Y3263:Y3267),AND(Y3262="NA",SUM(Y3263:Y3267)=0),AND(Y3262="NS",SUM(Y3263:Y3267)=0)),IF(AND(Y3262="NA",SUM(Y3263:Y3267)=0),"NA",0),1)</f>
        <v>0</v>
      </c>
      <c r="BQ3262">
        <f>IF(OR(AB3262=SUM(AB3263:AB3267),AND(AB3262="NA",SUM(AB3263:AB3267)=0),AND(AB3262="NS",SUM(AB3263:AB3267)=0)),IF(AND(AB3262="NA",SUM(AB3263:AB3267)=0),"NA",0),1)</f>
        <v>0</v>
      </c>
      <c r="CA3262">
        <f>IF(OR(Q3262=SUM(Q3263:Q3267),AND(Q3262="NA",SUM(Q3263:Q3267)=0),AND(Q3262="NS",SUM(Q3263:Q3267)=0)),IF(AND(Q3262="NA",SUM(Q3263:Q3267)=0),"NA",0),1)</f>
        <v>0</v>
      </c>
      <c r="CK3262">
        <f>IF(OR(R3262=SUM(R3263:R3267),AND(R3262="NA",SUM(R3263:R3267)=0),AND(R3262="NS",SUM(R3263:R3267)=0)),IF(AND(R3262="NA",SUM(R3263:R3267)=0),"NA",0),1)</f>
        <v>0</v>
      </c>
      <c r="CU3262">
        <f>IF(OR(P3262=SUM(P3263:P3267),AND(P3262="NA",SUM(P3263:P3267)=0),AND(P3262="NS",SUM(P3263:P3267)=0)),IF(AND(P3262="NA",SUM(P3263:P3267)=0),"NA",0),1)</f>
        <v>0</v>
      </c>
    </row>
    <row r="3263" spans="1:101" ht="24" customHeight="1">
      <c r="A3263" s="71"/>
      <c r="B3263" s="40"/>
      <c r="C3263" s="355"/>
      <c r="D3263" s="280"/>
      <c r="E3263" s="256"/>
      <c r="F3263" s="281"/>
      <c r="G3263" s="350" t="s">
        <v>600</v>
      </c>
      <c r="H3263" s="267"/>
      <c r="I3263" s="224"/>
      <c r="J3263" s="366" t="s">
        <v>601</v>
      </c>
      <c r="K3263" s="278"/>
      <c r="L3263" s="278"/>
      <c r="M3263" s="278"/>
      <c r="N3263" s="278"/>
      <c r="O3263" s="279"/>
      <c r="P3263" s="220"/>
      <c r="Q3263" s="220"/>
      <c r="R3263" s="220"/>
      <c r="S3263" s="220"/>
      <c r="T3263" s="220"/>
      <c r="U3263" s="220"/>
      <c r="V3263" s="220"/>
      <c r="W3263" s="220"/>
      <c r="X3263" s="220"/>
      <c r="Y3263" s="220"/>
      <c r="Z3263" s="220"/>
      <c r="AA3263" s="220"/>
      <c r="AB3263" s="220"/>
      <c r="AC3263" s="220"/>
      <c r="AD3263" s="220"/>
      <c r="AN3263">
        <f>IF(S3262="NA",1,0)</f>
        <v>0</v>
      </c>
      <c r="AX3263">
        <f>IF(V3262="NA",1,0)</f>
        <v>0</v>
      </c>
      <c r="BH3263">
        <f>IF(Y3262="NA",1,0)</f>
        <v>0</v>
      </c>
      <c r="BR3263">
        <f>IF(AB3262="NA",1,0)</f>
        <v>0</v>
      </c>
      <c r="CB3263">
        <f>IF(Q3262="NA",1,0)</f>
        <v>0</v>
      </c>
      <c r="CL3263">
        <f>IF(R3262="NA",1,0)</f>
        <v>0</v>
      </c>
      <c r="CV3263">
        <f>IF(P3262="NA",1,0)</f>
        <v>0</v>
      </c>
    </row>
    <row r="3264" spans="1:101" ht="24" customHeight="1">
      <c r="A3264" s="71"/>
      <c r="B3264" s="40"/>
      <c r="C3264" s="355"/>
      <c r="D3264" s="280"/>
      <c r="E3264" s="256"/>
      <c r="F3264" s="281"/>
      <c r="G3264" s="350" t="s">
        <v>602</v>
      </c>
      <c r="H3264" s="267"/>
      <c r="I3264" s="95"/>
      <c r="J3264" s="365" t="s">
        <v>603</v>
      </c>
      <c r="K3264" s="256"/>
      <c r="L3264" s="256"/>
      <c r="M3264" s="256"/>
      <c r="N3264" s="256"/>
      <c r="O3264" s="281"/>
      <c r="P3264" s="220"/>
      <c r="Q3264" s="220"/>
      <c r="R3264" s="220"/>
      <c r="S3264" s="220"/>
      <c r="T3264" s="220"/>
      <c r="U3264" s="220"/>
      <c r="V3264" s="220"/>
      <c r="W3264" s="220"/>
      <c r="X3264" s="220"/>
      <c r="Y3264" s="220"/>
      <c r="Z3264" s="220"/>
      <c r="AA3264" s="220"/>
      <c r="AB3264" s="220"/>
      <c r="AC3264" s="220"/>
      <c r="AD3264" s="220"/>
      <c r="AN3264">
        <f>IF(S3262="NA",1,0)</f>
        <v>0</v>
      </c>
      <c r="AX3264">
        <f>IF(V3262="NA",1,0)</f>
        <v>0</v>
      </c>
      <c r="BH3264">
        <f>IF(Y3262="NA",1,0)</f>
        <v>0</v>
      </c>
      <c r="BR3264">
        <f>IF(AB3262="NA",1,0)</f>
        <v>0</v>
      </c>
      <c r="CB3264">
        <f>IF(Q3262="NA",1,0)</f>
        <v>0</v>
      </c>
      <c r="CL3264">
        <f>IF(R3262="NA",1,0)</f>
        <v>0</v>
      </c>
      <c r="CV3264">
        <f>IF(P3262="NA",1,0)</f>
        <v>0</v>
      </c>
    </row>
    <row r="3265" spans="1:101" ht="24" customHeight="1">
      <c r="A3265" s="71"/>
      <c r="B3265" s="40"/>
      <c r="C3265" s="355"/>
      <c r="D3265" s="280"/>
      <c r="E3265" s="256"/>
      <c r="F3265" s="281"/>
      <c r="G3265" s="350" t="s">
        <v>604</v>
      </c>
      <c r="H3265" s="267"/>
      <c r="I3265" s="95"/>
      <c r="J3265" s="365" t="s">
        <v>605</v>
      </c>
      <c r="K3265" s="256"/>
      <c r="L3265" s="256"/>
      <c r="M3265" s="256"/>
      <c r="N3265" s="256"/>
      <c r="O3265" s="281"/>
      <c r="P3265" s="220"/>
      <c r="Q3265" s="220"/>
      <c r="R3265" s="220"/>
      <c r="S3265" s="220"/>
      <c r="T3265" s="220"/>
      <c r="U3265" s="220"/>
      <c r="V3265" s="220"/>
      <c r="W3265" s="220"/>
      <c r="X3265" s="220"/>
      <c r="Y3265" s="220"/>
      <c r="Z3265" s="220"/>
      <c r="AA3265" s="220"/>
      <c r="AB3265" s="220"/>
      <c r="AC3265" s="220"/>
      <c r="AD3265" s="220"/>
      <c r="AN3265">
        <f>IF(S3262="NA",1,0)</f>
        <v>0</v>
      </c>
      <c r="AX3265">
        <f>IF(V3262="NA",1,0)</f>
        <v>0</v>
      </c>
      <c r="BH3265">
        <f>IF(Y3262="NA",1,0)</f>
        <v>0</v>
      </c>
      <c r="BR3265">
        <f>IF(AB3262="NA",1,0)</f>
        <v>0</v>
      </c>
      <c r="CB3265">
        <f>IF(Q3262="NA",1,0)</f>
        <v>0</v>
      </c>
      <c r="CL3265">
        <f>IF(R3262="NA",1,0)</f>
        <v>0</v>
      </c>
      <c r="CV3265">
        <f>IF(P3262="NA",1,0)</f>
        <v>0</v>
      </c>
    </row>
    <row r="3266" spans="1:101" ht="24" customHeight="1">
      <c r="A3266" s="71"/>
      <c r="B3266" s="40"/>
      <c r="C3266" s="355"/>
      <c r="D3266" s="280"/>
      <c r="E3266" s="256"/>
      <c r="F3266" s="281"/>
      <c r="G3266" s="350" t="s">
        <v>606</v>
      </c>
      <c r="H3266" s="267"/>
      <c r="I3266" s="95"/>
      <c r="J3266" s="365" t="s">
        <v>607</v>
      </c>
      <c r="K3266" s="256"/>
      <c r="L3266" s="256"/>
      <c r="M3266" s="256"/>
      <c r="N3266" s="256"/>
      <c r="O3266" s="281"/>
      <c r="P3266" s="220"/>
      <c r="Q3266" s="220"/>
      <c r="R3266" s="220"/>
      <c r="S3266" s="220"/>
      <c r="T3266" s="220"/>
      <c r="U3266" s="220"/>
      <c r="V3266" s="220"/>
      <c r="W3266" s="220"/>
      <c r="X3266" s="220"/>
      <c r="Y3266" s="220"/>
      <c r="Z3266" s="220"/>
      <c r="AA3266" s="220"/>
      <c r="AB3266" s="220"/>
      <c r="AC3266" s="220"/>
      <c r="AD3266" s="220"/>
      <c r="AN3266">
        <f>IF(S3262="NA",1,0)</f>
        <v>0</v>
      </c>
      <c r="AO3266" t="e">
        <f>IF(S3266/S3262&gt;0.25,1,0)</f>
        <v>#DIV/0!</v>
      </c>
      <c r="AX3266">
        <f>IF(V3262="NA",1,0)</f>
        <v>0</v>
      </c>
      <c r="AY3266" t="e">
        <f>IF(V3266/V3262&gt;0.25,1,0)</f>
        <v>#DIV/0!</v>
      </c>
      <c r="BH3266">
        <f>IF(Y3262="NA",1,0)</f>
        <v>0</v>
      </c>
      <c r="BI3266" t="e">
        <f>IF(Y3266/Y3262&gt;0.25,1,0)</f>
        <v>#DIV/0!</v>
      </c>
      <c r="BR3266">
        <f>IF(AB3262="NA",1,0)</f>
        <v>0</v>
      </c>
      <c r="BS3266" t="e">
        <f>IF(AB3266/AB3262&gt;0.25,1,0)</f>
        <v>#DIV/0!</v>
      </c>
      <c r="CB3266">
        <f>IF(Q3262="NA",1,0)</f>
        <v>0</v>
      </c>
      <c r="CC3266" t="e">
        <f>IF(Q3266/Q3262&gt;0.25,1,0)</f>
        <v>#DIV/0!</v>
      </c>
      <c r="CL3266">
        <f>IF(R3262="NA",1,0)</f>
        <v>0</v>
      </c>
      <c r="CM3266" t="e">
        <f>IF(R3266/R3262&gt;0.25,1,0)</f>
        <v>#DIV/0!</v>
      </c>
      <c r="CV3266">
        <f>IF(P3262="NA",1,0)</f>
        <v>0</v>
      </c>
      <c r="CW3266" t="e">
        <f>IF(P3266/P3262&gt;0.25,1,0)</f>
        <v>#DIV/0!</v>
      </c>
    </row>
    <row r="3267" spans="1:101" ht="15" customHeight="1">
      <c r="A3267" s="71"/>
      <c r="B3267" s="40"/>
      <c r="C3267" s="355"/>
      <c r="D3267" s="280"/>
      <c r="E3267" s="256"/>
      <c r="F3267" s="281"/>
      <c r="G3267" s="350" t="s">
        <v>608</v>
      </c>
      <c r="H3267" s="267"/>
      <c r="I3267" s="94"/>
      <c r="J3267" s="360" t="s">
        <v>774</v>
      </c>
      <c r="K3267" s="272"/>
      <c r="L3267" s="272"/>
      <c r="M3267" s="272"/>
      <c r="N3267" s="272"/>
      <c r="O3267" s="283"/>
      <c r="P3267" s="220"/>
      <c r="Q3267" s="220"/>
      <c r="R3267" s="220"/>
      <c r="S3267" s="220"/>
      <c r="T3267" s="220"/>
      <c r="U3267" s="220"/>
      <c r="V3267" s="220"/>
      <c r="W3267" s="220"/>
      <c r="X3267" s="220"/>
      <c r="Y3267" s="220"/>
      <c r="Z3267" s="220"/>
      <c r="AA3267" s="220"/>
      <c r="AB3267" s="220"/>
      <c r="AC3267" s="220"/>
      <c r="AD3267" s="220"/>
      <c r="AN3267">
        <f>IF(S3262="NA",1,0)</f>
        <v>0</v>
      </c>
      <c r="AX3267">
        <f>IF(V3262="NA",1,0)</f>
        <v>0</v>
      </c>
      <c r="BH3267">
        <f>IF(Y3262="NA",1,0)</f>
        <v>0</v>
      </c>
      <c r="BR3267">
        <f>IF(AB3262="NA",1,0)</f>
        <v>0</v>
      </c>
      <c r="CB3267">
        <f>IF(Q3262="NA",1,0)</f>
        <v>0</v>
      </c>
      <c r="CL3267">
        <f>IF(R3262="NA",1,0)</f>
        <v>0</v>
      </c>
      <c r="CV3267">
        <f>IF(P3262="NA",1,0)</f>
        <v>0</v>
      </c>
    </row>
    <row r="3268" spans="1:101" ht="36" customHeight="1">
      <c r="A3268" s="71"/>
      <c r="B3268" s="40"/>
      <c r="C3268" s="355"/>
      <c r="D3268" s="280"/>
      <c r="E3268" s="256"/>
      <c r="F3268" s="281"/>
      <c r="G3268" s="361" t="s">
        <v>609</v>
      </c>
      <c r="H3268" s="267"/>
      <c r="I3268" s="362" t="s">
        <v>610</v>
      </c>
      <c r="J3268" s="266"/>
      <c r="K3268" s="266"/>
      <c r="L3268" s="266"/>
      <c r="M3268" s="266"/>
      <c r="N3268" s="266"/>
      <c r="O3268" s="267"/>
      <c r="P3268" s="220"/>
      <c r="Q3268" s="220"/>
      <c r="R3268" s="220"/>
      <c r="S3268" s="220"/>
      <c r="T3268" s="220"/>
      <c r="U3268" s="220"/>
      <c r="V3268" s="220"/>
      <c r="W3268" s="220"/>
      <c r="X3268" s="220"/>
      <c r="Y3268" s="220"/>
      <c r="Z3268" s="220"/>
      <c r="AA3268" s="220"/>
      <c r="AB3268" s="220"/>
      <c r="AC3268" s="220"/>
      <c r="AD3268" s="220"/>
    </row>
    <row r="3269" spans="1:101" ht="15" customHeight="1">
      <c r="A3269" s="71"/>
      <c r="B3269" s="40"/>
      <c r="C3269" s="355"/>
      <c r="D3269" s="280"/>
      <c r="E3269" s="256"/>
      <c r="F3269" s="281"/>
      <c r="G3269" s="361" t="s">
        <v>611</v>
      </c>
      <c r="H3269" s="267"/>
      <c r="I3269" s="362" t="s">
        <v>612</v>
      </c>
      <c r="J3269" s="266"/>
      <c r="K3269" s="266"/>
      <c r="L3269" s="266"/>
      <c r="M3269" s="266"/>
      <c r="N3269" s="266"/>
      <c r="O3269" s="267"/>
      <c r="P3269" s="220"/>
      <c r="Q3269" s="220"/>
      <c r="R3269" s="220"/>
      <c r="S3269" s="220"/>
      <c r="T3269" s="220"/>
      <c r="U3269" s="220"/>
      <c r="V3269" s="220"/>
      <c r="W3269" s="220"/>
      <c r="X3269" s="220"/>
      <c r="Y3269" s="220"/>
      <c r="Z3269" s="220"/>
      <c r="AA3269" s="220"/>
      <c r="AB3269" s="220"/>
      <c r="AC3269" s="220"/>
      <c r="AD3269" s="220"/>
    </row>
    <row r="3270" spans="1:101" ht="15" customHeight="1">
      <c r="A3270" s="71"/>
      <c r="B3270" s="40"/>
      <c r="C3270" s="355"/>
      <c r="D3270" s="280"/>
      <c r="E3270" s="256"/>
      <c r="F3270" s="281"/>
      <c r="G3270" s="361" t="s">
        <v>613</v>
      </c>
      <c r="H3270" s="267"/>
      <c r="I3270" s="362" t="s">
        <v>614</v>
      </c>
      <c r="J3270" s="266"/>
      <c r="K3270" s="266"/>
      <c r="L3270" s="266"/>
      <c r="M3270" s="266"/>
      <c r="N3270" s="266"/>
      <c r="O3270" s="267"/>
      <c r="P3270" s="220"/>
      <c r="Q3270" s="220"/>
      <c r="R3270" s="220"/>
      <c r="S3270" s="220"/>
      <c r="T3270" s="220"/>
      <c r="U3270" s="220"/>
      <c r="V3270" s="220"/>
      <c r="W3270" s="220"/>
      <c r="X3270" s="220"/>
      <c r="Y3270" s="220"/>
      <c r="Z3270" s="220"/>
      <c r="AA3270" s="220"/>
      <c r="AB3270" s="220"/>
      <c r="AC3270" s="220"/>
      <c r="AD3270" s="220"/>
    </row>
    <row r="3271" spans="1:101" ht="15" customHeight="1">
      <c r="A3271" s="71"/>
      <c r="B3271" s="40"/>
      <c r="C3271" s="355"/>
      <c r="D3271" s="280"/>
      <c r="E3271" s="256"/>
      <c r="F3271" s="281"/>
      <c r="G3271" s="361" t="s">
        <v>615</v>
      </c>
      <c r="H3271" s="267"/>
      <c r="I3271" s="362" t="s">
        <v>616</v>
      </c>
      <c r="J3271" s="266"/>
      <c r="K3271" s="266"/>
      <c r="L3271" s="266"/>
      <c r="M3271" s="266"/>
      <c r="N3271" s="266"/>
      <c r="O3271" s="267"/>
      <c r="P3271" s="220"/>
      <c r="Q3271" s="220"/>
      <c r="R3271" s="220"/>
      <c r="S3271" s="220"/>
      <c r="T3271" s="220"/>
      <c r="U3271" s="220"/>
      <c r="V3271" s="220"/>
      <c r="W3271" s="220"/>
      <c r="X3271" s="220"/>
      <c r="Y3271" s="220"/>
      <c r="Z3271" s="220"/>
      <c r="AA3271" s="220"/>
      <c r="AB3271" s="220"/>
      <c r="AC3271" s="220"/>
      <c r="AD3271" s="220"/>
    </row>
    <row r="3272" spans="1:101" ht="35.25" customHeight="1">
      <c r="A3272" s="71"/>
      <c r="B3272" s="40"/>
      <c r="C3272" s="368" t="s">
        <v>617</v>
      </c>
      <c r="D3272" s="368" t="s">
        <v>618</v>
      </c>
      <c r="E3272" s="278"/>
      <c r="F3272" s="279"/>
      <c r="G3272" s="361" t="s">
        <v>619</v>
      </c>
      <c r="H3272" s="267"/>
      <c r="I3272" s="362" t="s">
        <v>620</v>
      </c>
      <c r="J3272" s="266"/>
      <c r="K3272" s="266"/>
      <c r="L3272" s="266"/>
      <c r="M3272" s="266"/>
      <c r="N3272" s="266"/>
      <c r="O3272" s="267"/>
      <c r="P3272" s="220"/>
      <c r="Q3272" s="220"/>
      <c r="R3272" s="220"/>
      <c r="S3272" s="220"/>
      <c r="T3272" s="220"/>
      <c r="U3272" s="220"/>
      <c r="V3272" s="220"/>
      <c r="W3272" s="220"/>
      <c r="X3272" s="220"/>
      <c r="Y3272" s="220"/>
      <c r="Z3272" s="220"/>
      <c r="AA3272" s="220"/>
      <c r="AB3272" s="220"/>
      <c r="AC3272" s="220"/>
      <c r="AD3272" s="220"/>
      <c r="AM3272">
        <f>IF(OR(S3272=SUM(S3273:S3278),AND(S3272="NA",SUM(S3273:S3278)=0),AND(S3272="NS",SUM(S3273:S3278)=0)),IF(AND(S3272="NA",SUM(S3273:S3278)=0),"NA",0),1)</f>
        <v>0</v>
      </c>
      <c r="AW3272">
        <f>IF(OR(V3272=SUM(V3273:V3278),AND(V3272="NA",SUM(V3273:V3278)=0),AND(V3272="NS",SUM(V3273:V3278)=0)),IF(AND(V3272="NA",SUM(V3273:V3278)=0),"NA",0),1)</f>
        <v>0</v>
      </c>
      <c r="BG3272">
        <f>IF(OR(Y3272=SUM(Y3273:Y3278),AND(Y3272="NA",SUM(Y3273:Y3278)=0),AND(Y3272="NS",SUM(Y3273:Y3278)=0)),IF(AND(Y3272="NA",SUM(Y3273:Y3278)=0),"NA",0),1)</f>
        <v>0</v>
      </c>
      <c r="BQ3272">
        <f>IF(OR(AB3272=SUM(AB3273:AB3278),AND(AB3272="NA",SUM(AB3273:AB3278)=0),AND(AB3272="NS",SUM(AB3273:AB3278)=0)),IF(AND(AB3272="NA",SUM(AB3273:AB3278)=0),"NA",0),1)</f>
        <v>0</v>
      </c>
      <c r="CA3272">
        <f>IF(OR(Q3272=SUM(Q3273:Q3278),AND(Q3272="NA",SUM(Q3273:Q3278)=0),AND(Q3272="NS",SUM(Q3273:Q3278)=0)),IF(AND(Q3272="NA",SUM(Q3273:Q3278)=0),"NA",0),1)</f>
        <v>0</v>
      </c>
      <c r="CK3272">
        <f>IF(OR(R3272=SUM(R3273:R3278),AND(R3272="NA",SUM(R3273:R3278)=0),AND(R3272="NS",SUM(R3273:R3278)=0)),IF(AND(R3272="NA",SUM(R3273:R3278)=0),"NA",0),1)</f>
        <v>0</v>
      </c>
      <c r="CU3272">
        <f>IF(OR(P3272=SUM(P3273:P3278),AND(P3272="NA",SUM(P3273:P3278)=0),AND(P3272="NS",SUM(P3273:P3278)=0)),IF(AND(P3272="NA",SUM(P3273:P3278)=0),"NA",0),1)</f>
        <v>0</v>
      </c>
    </row>
    <row r="3273" spans="1:101" ht="15" customHeight="1">
      <c r="A3273" s="71"/>
      <c r="B3273" s="40"/>
      <c r="C3273" s="355"/>
      <c r="D3273" s="280"/>
      <c r="E3273" s="256"/>
      <c r="F3273" s="281"/>
      <c r="G3273" s="350" t="s">
        <v>621</v>
      </c>
      <c r="H3273" s="267"/>
      <c r="I3273" s="224"/>
      <c r="J3273" s="366" t="s">
        <v>622</v>
      </c>
      <c r="K3273" s="278"/>
      <c r="L3273" s="278"/>
      <c r="M3273" s="278"/>
      <c r="N3273" s="278"/>
      <c r="O3273" s="279"/>
      <c r="P3273" s="220"/>
      <c r="Q3273" s="220"/>
      <c r="R3273" s="220"/>
      <c r="S3273" s="220"/>
      <c r="T3273" s="220"/>
      <c r="U3273" s="220"/>
      <c r="V3273" s="220"/>
      <c r="W3273" s="220"/>
      <c r="X3273" s="220"/>
      <c r="Y3273" s="220"/>
      <c r="Z3273" s="220"/>
      <c r="AA3273" s="220"/>
      <c r="AB3273" s="220"/>
      <c r="AC3273" s="220"/>
      <c r="AD3273" s="220"/>
      <c r="AN3273">
        <f>IF(S3272="NA",1,0)</f>
        <v>0</v>
      </c>
      <c r="AX3273">
        <f>IF(V3272="NA",1,0)</f>
        <v>0</v>
      </c>
      <c r="BH3273">
        <f>IF(Y3272="NA",1,0)</f>
        <v>0</v>
      </c>
      <c r="BR3273">
        <f>IF(AB3272="NA",1,0)</f>
        <v>0</v>
      </c>
      <c r="CB3273">
        <f>IF(Q3272="NA",1,0)</f>
        <v>0</v>
      </c>
      <c r="CL3273">
        <f>IF(R3272="NA",1,0)</f>
        <v>0</v>
      </c>
      <c r="CV3273">
        <f>IF(P3272="NA",1,0)</f>
        <v>0</v>
      </c>
    </row>
    <row r="3274" spans="1:101" ht="36" customHeight="1">
      <c r="A3274" s="71"/>
      <c r="B3274" s="40"/>
      <c r="C3274" s="355"/>
      <c r="D3274" s="280"/>
      <c r="E3274" s="256"/>
      <c r="F3274" s="281"/>
      <c r="G3274" s="350" t="s">
        <v>623</v>
      </c>
      <c r="H3274" s="267"/>
      <c r="I3274" s="95"/>
      <c r="J3274" s="365" t="s">
        <v>624</v>
      </c>
      <c r="K3274" s="256"/>
      <c r="L3274" s="256"/>
      <c r="M3274" s="256"/>
      <c r="N3274" s="256"/>
      <c r="O3274" s="281"/>
      <c r="P3274" s="220"/>
      <c r="Q3274" s="220"/>
      <c r="R3274" s="220"/>
      <c r="S3274" s="220"/>
      <c r="T3274" s="220"/>
      <c r="U3274" s="220"/>
      <c r="V3274" s="220"/>
      <c r="W3274" s="220"/>
      <c r="X3274" s="220"/>
      <c r="Y3274" s="220"/>
      <c r="Z3274" s="220"/>
      <c r="AA3274" s="220"/>
      <c r="AB3274" s="220"/>
      <c r="AC3274" s="220"/>
      <c r="AD3274" s="220"/>
      <c r="AN3274">
        <f>IF(S3272="NA",1,0)</f>
        <v>0</v>
      </c>
      <c r="AX3274">
        <f>IF(V3272="NA",1,0)</f>
        <v>0</v>
      </c>
      <c r="BH3274">
        <f>IF(Y3272="NA",1,0)</f>
        <v>0</v>
      </c>
      <c r="BR3274">
        <f>IF(AB3272="NA",1,0)</f>
        <v>0</v>
      </c>
      <c r="CB3274">
        <f>IF(Q3272="NA",1,0)</f>
        <v>0</v>
      </c>
      <c r="CL3274">
        <f>IF(R3272="NA",1,0)</f>
        <v>0</v>
      </c>
      <c r="CV3274">
        <f>IF(P3272="NA",1,0)</f>
        <v>0</v>
      </c>
    </row>
    <row r="3275" spans="1:101" ht="15" customHeight="1">
      <c r="A3275" s="71"/>
      <c r="B3275" s="40"/>
      <c r="C3275" s="355"/>
      <c r="D3275" s="280"/>
      <c r="E3275" s="256"/>
      <c r="F3275" s="281"/>
      <c r="G3275" s="350" t="s">
        <v>625</v>
      </c>
      <c r="H3275" s="267"/>
      <c r="I3275" s="95"/>
      <c r="J3275" s="365" t="s">
        <v>626</v>
      </c>
      <c r="K3275" s="256"/>
      <c r="L3275" s="256"/>
      <c r="M3275" s="256"/>
      <c r="N3275" s="256"/>
      <c r="O3275" s="281"/>
      <c r="P3275" s="220"/>
      <c r="Q3275" s="220"/>
      <c r="R3275" s="220"/>
      <c r="S3275" s="220"/>
      <c r="T3275" s="220"/>
      <c r="U3275" s="220"/>
      <c r="V3275" s="220"/>
      <c r="W3275" s="220"/>
      <c r="X3275" s="220"/>
      <c r="Y3275" s="220"/>
      <c r="Z3275" s="220"/>
      <c r="AA3275" s="220"/>
      <c r="AB3275" s="220"/>
      <c r="AC3275" s="220"/>
      <c r="AD3275" s="220"/>
      <c r="AN3275">
        <f>IF(S3272="NA",1,0)</f>
        <v>0</v>
      </c>
      <c r="AX3275">
        <f>IF(V3272="NA",1,0)</f>
        <v>0</v>
      </c>
      <c r="BH3275">
        <f>IF(Y3272="NA",1,0)</f>
        <v>0</v>
      </c>
      <c r="BR3275">
        <f>IF(AB3272="NA",1,0)</f>
        <v>0</v>
      </c>
      <c r="CB3275">
        <f>IF(Q3272="NA",1,0)</f>
        <v>0</v>
      </c>
      <c r="CL3275">
        <f>IF(R3272="NA",1,0)</f>
        <v>0</v>
      </c>
      <c r="CV3275">
        <f>IF(P3272="NA",1,0)</f>
        <v>0</v>
      </c>
    </row>
    <row r="3276" spans="1:101" ht="15" customHeight="1">
      <c r="A3276" s="71"/>
      <c r="B3276" s="40"/>
      <c r="C3276" s="355"/>
      <c r="D3276" s="280"/>
      <c r="E3276" s="256"/>
      <c r="F3276" s="281"/>
      <c r="G3276" s="350" t="s">
        <v>627</v>
      </c>
      <c r="H3276" s="267"/>
      <c r="I3276" s="95"/>
      <c r="J3276" s="365" t="s">
        <v>628</v>
      </c>
      <c r="K3276" s="256"/>
      <c r="L3276" s="256"/>
      <c r="M3276" s="256"/>
      <c r="N3276" s="256"/>
      <c r="O3276" s="281"/>
      <c r="P3276" s="220"/>
      <c r="Q3276" s="220"/>
      <c r="R3276" s="220"/>
      <c r="S3276" s="220"/>
      <c r="T3276" s="220"/>
      <c r="U3276" s="220"/>
      <c r="V3276" s="220"/>
      <c r="W3276" s="220"/>
      <c r="X3276" s="220"/>
      <c r="Y3276" s="220"/>
      <c r="Z3276" s="220"/>
      <c r="AA3276" s="220"/>
      <c r="AB3276" s="220"/>
      <c r="AC3276" s="220"/>
      <c r="AD3276" s="220"/>
      <c r="AN3276">
        <f>IF(S3272="NA",1,0)</f>
        <v>0</v>
      </c>
      <c r="AX3276">
        <f>IF(V3272="NA",1,0)</f>
        <v>0</v>
      </c>
      <c r="BH3276">
        <f>IF(Y3272="NA",1,0)</f>
        <v>0</v>
      </c>
      <c r="BR3276">
        <f>IF(AB3272="NA",1,0)</f>
        <v>0</v>
      </c>
      <c r="CB3276">
        <f>IF(Q3272="NA",1,0)</f>
        <v>0</v>
      </c>
      <c r="CL3276">
        <f>IF(R3272="NA",1,0)</f>
        <v>0</v>
      </c>
      <c r="CV3276">
        <f>IF(P3272="NA",1,0)</f>
        <v>0</v>
      </c>
    </row>
    <row r="3277" spans="1:101" ht="48" customHeight="1">
      <c r="A3277" s="71"/>
      <c r="B3277" s="40"/>
      <c r="C3277" s="355"/>
      <c r="D3277" s="280"/>
      <c r="E3277" s="256"/>
      <c r="F3277" s="281"/>
      <c r="G3277" s="350" t="s">
        <v>629</v>
      </c>
      <c r="H3277" s="267"/>
      <c r="I3277" s="95"/>
      <c r="J3277" s="365" t="s">
        <v>630</v>
      </c>
      <c r="K3277" s="256"/>
      <c r="L3277" s="256"/>
      <c r="M3277" s="256"/>
      <c r="N3277" s="256"/>
      <c r="O3277" s="281"/>
      <c r="P3277" s="220"/>
      <c r="Q3277" s="220"/>
      <c r="R3277" s="220"/>
      <c r="S3277" s="220"/>
      <c r="T3277" s="220"/>
      <c r="U3277" s="220"/>
      <c r="V3277" s="220"/>
      <c r="W3277" s="220"/>
      <c r="X3277" s="220"/>
      <c r="Y3277" s="220"/>
      <c r="Z3277" s="220"/>
      <c r="AA3277" s="220"/>
      <c r="AB3277" s="220"/>
      <c r="AC3277" s="220"/>
      <c r="AD3277" s="220"/>
      <c r="AN3277">
        <f>IF(S3272="NA",1,0)</f>
        <v>0</v>
      </c>
      <c r="AO3277" t="e">
        <f>IF(S3277/S3272&gt;0.25,1,0)</f>
        <v>#DIV/0!</v>
      </c>
      <c r="AX3277">
        <f>IF(V3272="NA",1,0)</f>
        <v>0</v>
      </c>
      <c r="AY3277" t="e">
        <f>IF(V3277/V3272&gt;0.25,1,0)</f>
        <v>#DIV/0!</v>
      </c>
      <c r="BH3277">
        <f>IF(Y3272="NA",1,0)</f>
        <v>0</v>
      </c>
      <c r="BI3277" t="e">
        <f>IF(Y3277/Y3272&gt;0.25,1,0)</f>
        <v>#DIV/0!</v>
      </c>
      <c r="BR3277">
        <f>IF(AB3272="NA",1,0)</f>
        <v>0</v>
      </c>
      <c r="BS3277" t="e">
        <f>IF(AB3277/AB3272&gt;0.25,1,0)</f>
        <v>#DIV/0!</v>
      </c>
      <c r="CB3277">
        <f>IF(Q3272="NA",1,0)</f>
        <v>0</v>
      </c>
      <c r="CC3277" t="e">
        <f>IF(Q3277/Q3272&gt;0.25,1,0)</f>
        <v>#DIV/0!</v>
      </c>
      <c r="CL3277">
        <f>IF(R3272="NA",1,0)</f>
        <v>0</v>
      </c>
      <c r="CM3277" t="e">
        <f>IF(R3277/R3272&gt;0.25,1,0)</f>
        <v>#DIV/0!</v>
      </c>
      <c r="CV3277">
        <f>IF(P3272="NA",1,0)</f>
        <v>0</v>
      </c>
      <c r="CW3277" t="e">
        <f>IF(P3277/P3272&gt;0.25,1,0)</f>
        <v>#DIV/0!</v>
      </c>
    </row>
    <row r="3278" spans="1:101" ht="15" customHeight="1">
      <c r="A3278" s="71"/>
      <c r="B3278" s="40"/>
      <c r="C3278" s="355"/>
      <c r="D3278" s="280"/>
      <c r="E3278" s="256"/>
      <c r="F3278" s="281"/>
      <c r="G3278" s="350" t="s">
        <v>631</v>
      </c>
      <c r="H3278" s="267"/>
      <c r="I3278" s="94"/>
      <c r="J3278" s="360" t="s">
        <v>774</v>
      </c>
      <c r="K3278" s="272"/>
      <c r="L3278" s="272"/>
      <c r="M3278" s="272"/>
      <c r="N3278" s="272"/>
      <c r="O3278" s="283"/>
      <c r="P3278" s="220"/>
      <c r="Q3278" s="220"/>
      <c r="R3278" s="220"/>
      <c r="S3278" s="220"/>
      <c r="T3278" s="220"/>
      <c r="U3278" s="220"/>
      <c r="V3278" s="220"/>
      <c r="W3278" s="220"/>
      <c r="X3278" s="220"/>
      <c r="Y3278" s="220"/>
      <c r="Z3278" s="220"/>
      <c r="AA3278" s="220"/>
      <c r="AB3278" s="220"/>
      <c r="AC3278" s="220"/>
      <c r="AD3278" s="220"/>
      <c r="AN3278">
        <f>IF(S3272="NA",1,0)</f>
        <v>0</v>
      </c>
      <c r="AX3278">
        <f>IF(V3272="NA",1,0)</f>
        <v>0</v>
      </c>
      <c r="BH3278">
        <f>IF(Y3272="NA",1,0)</f>
        <v>0</v>
      </c>
      <c r="BR3278">
        <f>IF(AB3272="NA",1,0)</f>
        <v>0</v>
      </c>
      <c r="CB3278">
        <f>IF(Q3272="NA",1,0)</f>
        <v>0</v>
      </c>
      <c r="CL3278">
        <f>IF(R3272="NA",1,0)</f>
        <v>0</v>
      </c>
      <c r="CV3278">
        <f>IF(P3272="NA",1,0)</f>
        <v>0</v>
      </c>
    </row>
    <row r="3279" spans="1:101" ht="24" customHeight="1">
      <c r="A3279" s="71"/>
      <c r="B3279" s="40"/>
      <c r="C3279" s="355"/>
      <c r="D3279" s="280"/>
      <c r="E3279" s="256"/>
      <c r="F3279" s="281"/>
      <c r="G3279" s="361" t="s">
        <v>632</v>
      </c>
      <c r="H3279" s="267"/>
      <c r="I3279" s="362" t="s">
        <v>633</v>
      </c>
      <c r="J3279" s="266"/>
      <c r="K3279" s="266"/>
      <c r="L3279" s="266"/>
      <c r="M3279" s="266"/>
      <c r="N3279" s="266"/>
      <c r="O3279" s="267"/>
      <c r="P3279" s="220"/>
      <c r="Q3279" s="220"/>
      <c r="R3279" s="220"/>
      <c r="S3279" s="220"/>
      <c r="T3279" s="220"/>
      <c r="U3279" s="220"/>
      <c r="V3279" s="220"/>
      <c r="W3279" s="220"/>
      <c r="X3279" s="220"/>
      <c r="Y3279" s="220"/>
      <c r="Z3279" s="220"/>
      <c r="AA3279" s="220"/>
      <c r="AB3279" s="220"/>
      <c r="AC3279" s="220"/>
      <c r="AD3279" s="220"/>
      <c r="AM3279">
        <f>IF(OR(S3279=SUM(S3280:S3287),AND(S3279="NA",SUM(S3280:S3287)=0),AND(S3279="NS",SUM(S3280:S3287)=0)),IF(AND(S3279="NA",SUM(S3280:S3287)=0),"NA",0),1)</f>
        <v>0</v>
      </c>
      <c r="AW3279">
        <f>IF(OR(V3279=SUM(V3280:V3287),AND(V3279="NA",SUM(V3280:V3287)=0),AND(V3279="NS",SUM(V3280:V3287)=0)),IF(AND(V3279="NA",SUM(V3280:V3287)=0),"NA",0),1)</f>
        <v>0</v>
      </c>
      <c r="BG3279">
        <f>IF(OR(Y3279=SUM(Y3280:Y3287),AND(Y3279="NA",SUM(Y3280:Y3287)=0),AND(Y3279="NS",SUM(Y3280:Y3287)=0)),IF(AND(Y3279="NA",SUM(Y3280:Y3287)=0),"NA",0),1)</f>
        <v>0</v>
      </c>
      <c r="BQ3279">
        <f>IF(OR(AB3279=SUM(AB3280:AB3287),AND(AB3279="NA",SUM(AB3280:AB3287)=0),AND(AB3279="NS",SUM(AB3280:AB3287)=0)),IF(AND(AB3279="NA",SUM(AB3280:AB3287)=0),"NA",0),1)</f>
        <v>0</v>
      </c>
      <c r="CA3279">
        <f>IF(OR(Q3279=SUM(Q3280:Q3287),AND(Q3279="NA",SUM(Q3280:Q3287)=0),AND(Q3279="NS",SUM(Q3280:Q3287)=0)),IF(AND(Q3279="NA",SUM(Q3280:Q3287)=0),"NA",0),1)</f>
        <v>0</v>
      </c>
      <c r="CK3279">
        <f>IF(OR(R3279=SUM(R3280:R3287),AND(R3279="NA",SUM(R3280:R3287)=0),AND(R3279="NS",SUM(R3280:R3287)=0)),IF(AND(R3279="NA",SUM(R3280:R3287)=0),"NA",0),1)</f>
        <v>0</v>
      </c>
      <c r="CU3279">
        <f>IF(OR(P3279=SUM(P3280:P3287),AND(P3279="NA",SUM(P3280:P3287)=0),AND(P3279="NS",SUM(P3280:P3287)=0)),IF(AND(P3279="NA",SUM(P3280:P3287)=0),"NA",0),1)</f>
        <v>0</v>
      </c>
    </row>
    <row r="3280" spans="1:101" ht="15" customHeight="1">
      <c r="A3280" s="71"/>
      <c r="B3280" s="40"/>
      <c r="C3280" s="355"/>
      <c r="D3280" s="280"/>
      <c r="E3280" s="256"/>
      <c r="F3280" s="281"/>
      <c r="G3280" s="350" t="s">
        <v>634</v>
      </c>
      <c r="H3280" s="267"/>
      <c r="I3280" s="224"/>
      <c r="J3280" s="366" t="s">
        <v>635</v>
      </c>
      <c r="K3280" s="278"/>
      <c r="L3280" s="278"/>
      <c r="M3280" s="278"/>
      <c r="N3280" s="278"/>
      <c r="O3280" s="279"/>
      <c r="P3280" s="220"/>
      <c r="Q3280" s="220"/>
      <c r="R3280" s="220"/>
      <c r="S3280" s="220"/>
      <c r="T3280" s="220"/>
      <c r="U3280" s="220"/>
      <c r="V3280" s="220"/>
      <c r="W3280" s="220"/>
      <c r="X3280" s="220"/>
      <c r="Y3280" s="220"/>
      <c r="Z3280" s="220"/>
      <c r="AA3280" s="220"/>
      <c r="AB3280" s="220"/>
      <c r="AC3280" s="220"/>
      <c r="AD3280" s="220"/>
      <c r="AN3280">
        <f>IF(S3279="NA",1,0)</f>
        <v>0</v>
      </c>
      <c r="AX3280">
        <f>IF(V3279="NA",1,0)</f>
        <v>0</v>
      </c>
      <c r="BH3280">
        <f>IF(Y3279="NA",1,0)</f>
        <v>0</v>
      </c>
      <c r="BR3280">
        <f>IF(AB3279="NA",1,0)</f>
        <v>0</v>
      </c>
      <c r="CB3280">
        <f>IF(Q3279="NA",1,0)</f>
        <v>0</v>
      </c>
      <c r="CL3280">
        <f>IF(R3279="NA",1,0)</f>
        <v>0</v>
      </c>
      <c r="CV3280">
        <f>IF(P3279="NA",1,0)</f>
        <v>0</v>
      </c>
    </row>
    <row r="3281" spans="1:101" ht="15" customHeight="1">
      <c r="A3281" s="71"/>
      <c r="B3281" s="40"/>
      <c r="C3281" s="355"/>
      <c r="D3281" s="280"/>
      <c r="E3281" s="256"/>
      <c r="F3281" s="281"/>
      <c r="G3281" s="350" t="s">
        <v>636</v>
      </c>
      <c r="H3281" s="267"/>
      <c r="I3281" s="95"/>
      <c r="J3281" s="365" t="s">
        <v>637</v>
      </c>
      <c r="K3281" s="256"/>
      <c r="L3281" s="256"/>
      <c r="M3281" s="256"/>
      <c r="N3281" s="256"/>
      <c r="O3281" s="281"/>
      <c r="P3281" s="220"/>
      <c r="Q3281" s="220"/>
      <c r="R3281" s="220"/>
      <c r="S3281" s="220"/>
      <c r="T3281" s="220"/>
      <c r="U3281" s="220"/>
      <c r="V3281" s="220"/>
      <c r="W3281" s="220"/>
      <c r="X3281" s="220"/>
      <c r="Y3281" s="220"/>
      <c r="Z3281" s="220"/>
      <c r="AA3281" s="220"/>
      <c r="AB3281" s="220"/>
      <c r="AC3281" s="220"/>
      <c r="AD3281" s="220"/>
      <c r="AN3281">
        <f>IF(S3279="NA",1,0)</f>
        <v>0</v>
      </c>
      <c r="AX3281">
        <f>IF(V3279="NA",1,0)</f>
        <v>0</v>
      </c>
      <c r="BH3281">
        <f>IF(Y3279="NA",1,0)</f>
        <v>0</v>
      </c>
      <c r="BR3281">
        <f>IF(AB3279="NA",1,0)</f>
        <v>0</v>
      </c>
      <c r="CB3281">
        <f>IF(Q3279="NA",1,0)</f>
        <v>0</v>
      </c>
      <c r="CL3281">
        <f>IF(R3279="NA",1,0)</f>
        <v>0</v>
      </c>
      <c r="CV3281">
        <f>IF(P3279="NA",1,0)</f>
        <v>0</v>
      </c>
    </row>
    <row r="3282" spans="1:101" ht="15" customHeight="1">
      <c r="A3282" s="71"/>
      <c r="B3282" s="40"/>
      <c r="C3282" s="355"/>
      <c r="D3282" s="280"/>
      <c r="E3282" s="256"/>
      <c r="F3282" s="281"/>
      <c r="G3282" s="350" t="s">
        <v>638</v>
      </c>
      <c r="H3282" s="267"/>
      <c r="I3282" s="95"/>
      <c r="J3282" s="365" t="s">
        <v>639</v>
      </c>
      <c r="K3282" s="256"/>
      <c r="L3282" s="256"/>
      <c r="M3282" s="256"/>
      <c r="N3282" s="256"/>
      <c r="O3282" s="281"/>
      <c r="P3282" s="220"/>
      <c r="Q3282" s="220"/>
      <c r="R3282" s="220"/>
      <c r="S3282" s="220"/>
      <c r="T3282" s="220"/>
      <c r="U3282" s="220"/>
      <c r="V3282" s="220"/>
      <c r="W3282" s="220"/>
      <c r="X3282" s="220"/>
      <c r="Y3282" s="220"/>
      <c r="Z3282" s="220"/>
      <c r="AA3282" s="220"/>
      <c r="AB3282" s="220"/>
      <c r="AC3282" s="220"/>
      <c r="AD3282" s="220"/>
      <c r="AN3282">
        <f>IF(S3279="NA",1,0)</f>
        <v>0</v>
      </c>
      <c r="AX3282">
        <f>IF(V3279="NA",1,0)</f>
        <v>0</v>
      </c>
      <c r="BH3282">
        <f>IF(Y3279="NA",1,0)</f>
        <v>0</v>
      </c>
      <c r="BR3282">
        <f>IF(AB3279="NA",1,0)</f>
        <v>0</v>
      </c>
      <c r="CB3282">
        <f>IF(Q3279="NA",1,0)</f>
        <v>0</v>
      </c>
      <c r="CL3282">
        <f>IF(R3279="NA",1,0)</f>
        <v>0</v>
      </c>
      <c r="CV3282">
        <f>IF(P3279="NA",1,0)</f>
        <v>0</v>
      </c>
    </row>
    <row r="3283" spans="1:101" ht="15" customHeight="1">
      <c r="A3283" s="71"/>
      <c r="B3283" s="40"/>
      <c r="C3283" s="355"/>
      <c r="D3283" s="280"/>
      <c r="E3283" s="256"/>
      <c r="F3283" s="281"/>
      <c r="G3283" s="350" t="s">
        <v>640</v>
      </c>
      <c r="H3283" s="267"/>
      <c r="I3283" s="95"/>
      <c r="J3283" s="365" t="s">
        <v>641</v>
      </c>
      <c r="K3283" s="256"/>
      <c r="L3283" s="256"/>
      <c r="M3283" s="256"/>
      <c r="N3283" s="256"/>
      <c r="O3283" s="281"/>
      <c r="P3283" s="220"/>
      <c r="Q3283" s="220"/>
      <c r="R3283" s="220"/>
      <c r="S3283" s="220"/>
      <c r="T3283" s="220"/>
      <c r="U3283" s="220"/>
      <c r="V3283" s="220"/>
      <c r="W3283" s="220"/>
      <c r="X3283" s="220"/>
      <c r="Y3283" s="220"/>
      <c r="Z3283" s="220"/>
      <c r="AA3283" s="220"/>
      <c r="AB3283" s="220"/>
      <c r="AC3283" s="220"/>
      <c r="AD3283" s="220"/>
      <c r="AN3283">
        <f>IF(S3279="NA",1,0)</f>
        <v>0</v>
      </c>
      <c r="AX3283">
        <f>IF(V3279="NA",1,0)</f>
        <v>0</v>
      </c>
      <c r="BH3283">
        <f>IF(Y3279="NA",1,0)</f>
        <v>0</v>
      </c>
      <c r="BR3283">
        <f>IF(AB3279="NA",1,0)</f>
        <v>0</v>
      </c>
      <c r="CB3283">
        <f>IF(Q3279="NA",1,0)</f>
        <v>0</v>
      </c>
      <c r="CL3283">
        <f>IF(R3279="NA",1,0)</f>
        <v>0</v>
      </c>
      <c r="CV3283">
        <f>IF(P3279="NA",1,0)</f>
        <v>0</v>
      </c>
    </row>
    <row r="3284" spans="1:101" ht="15" customHeight="1">
      <c r="A3284" s="71"/>
      <c r="B3284" s="40"/>
      <c r="C3284" s="355"/>
      <c r="D3284" s="280"/>
      <c r="E3284" s="256"/>
      <c r="F3284" s="281"/>
      <c r="G3284" s="350" t="s">
        <v>642</v>
      </c>
      <c r="H3284" s="267"/>
      <c r="I3284" s="95"/>
      <c r="J3284" s="365" t="s">
        <v>643</v>
      </c>
      <c r="K3284" s="256"/>
      <c r="L3284" s="256"/>
      <c r="M3284" s="256"/>
      <c r="N3284" s="256"/>
      <c r="O3284" s="281"/>
      <c r="P3284" s="220"/>
      <c r="Q3284" s="220"/>
      <c r="R3284" s="220"/>
      <c r="S3284" s="220"/>
      <c r="T3284" s="220"/>
      <c r="U3284" s="220"/>
      <c r="V3284" s="220"/>
      <c r="W3284" s="220"/>
      <c r="X3284" s="220"/>
      <c r="Y3284" s="220"/>
      <c r="Z3284" s="220"/>
      <c r="AA3284" s="220"/>
      <c r="AB3284" s="220"/>
      <c r="AC3284" s="220"/>
      <c r="AD3284" s="220"/>
      <c r="AN3284">
        <f>IF(S3279="NA",1,0)</f>
        <v>0</v>
      </c>
      <c r="AX3284">
        <f>IF(V3279="NA",1,0)</f>
        <v>0</v>
      </c>
      <c r="BH3284">
        <f>IF(Y3279="NA",1,0)</f>
        <v>0</v>
      </c>
      <c r="BR3284">
        <f>IF(AB3279="NA",1,0)</f>
        <v>0</v>
      </c>
      <c r="CB3284">
        <f>IF(Q3279="NA",1,0)</f>
        <v>0</v>
      </c>
      <c r="CL3284">
        <f>IF(R3279="NA",1,0)</f>
        <v>0</v>
      </c>
      <c r="CV3284">
        <f>IF(P3279="NA",1,0)</f>
        <v>0</v>
      </c>
    </row>
    <row r="3285" spans="1:101" ht="15" customHeight="1">
      <c r="A3285" s="71"/>
      <c r="B3285" s="40"/>
      <c r="C3285" s="355"/>
      <c r="D3285" s="280"/>
      <c r="E3285" s="256"/>
      <c r="F3285" s="281"/>
      <c r="G3285" s="350" t="s">
        <v>644</v>
      </c>
      <c r="H3285" s="267"/>
      <c r="I3285" s="95"/>
      <c r="J3285" s="365" t="s">
        <v>645</v>
      </c>
      <c r="K3285" s="256"/>
      <c r="L3285" s="256"/>
      <c r="M3285" s="256"/>
      <c r="N3285" s="256"/>
      <c r="O3285" s="281"/>
      <c r="P3285" s="220"/>
      <c r="Q3285" s="220"/>
      <c r="R3285" s="220"/>
      <c r="S3285" s="220"/>
      <c r="T3285" s="220"/>
      <c r="U3285" s="220"/>
      <c r="V3285" s="220"/>
      <c r="W3285" s="220"/>
      <c r="X3285" s="220"/>
      <c r="Y3285" s="220"/>
      <c r="Z3285" s="220"/>
      <c r="AA3285" s="220"/>
      <c r="AB3285" s="220"/>
      <c r="AC3285" s="220"/>
      <c r="AD3285" s="220"/>
      <c r="AN3285">
        <f>IF(S3279="NA",1,0)</f>
        <v>0</v>
      </c>
      <c r="AX3285">
        <f>IF(V3279="NA",1,0)</f>
        <v>0</v>
      </c>
      <c r="BH3285">
        <f>IF(Y3279="NA",1,0)</f>
        <v>0</v>
      </c>
      <c r="BR3285">
        <f>IF(AB3279="NA",1,0)</f>
        <v>0</v>
      </c>
      <c r="CB3285">
        <f>IF(Q3279="NA",1,0)</f>
        <v>0</v>
      </c>
      <c r="CL3285">
        <f>IF(R3279="NA",1,0)</f>
        <v>0</v>
      </c>
      <c r="CV3285">
        <f>IF(P3279="NA",1,0)</f>
        <v>0</v>
      </c>
    </row>
    <row r="3286" spans="1:101" ht="36" customHeight="1">
      <c r="A3286" s="71"/>
      <c r="B3286" s="40"/>
      <c r="C3286" s="355"/>
      <c r="D3286" s="280"/>
      <c r="E3286" s="256"/>
      <c r="F3286" s="281"/>
      <c r="G3286" s="350" t="s">
        <v>646</v>
      </c>
      <c r="H3286" s="267"/>
      <c r="I3286" s="95"/>
      <c r="J3286" s="365" t="s">
        <v>647</v>
      </c>
      <c r="K3286" s="256"/>
      <c r="L3286" s="256"/>
      <c r="M3286" s="256"/>
      <c r="N3286" s="256"/>
      <c r="O3286" s="281"/>
      <c r="P3286" s="220"/>
      <c r="Q3286" s="220"/>
      <c r="R3286" s="220"/>
      <c r="S3286" s="220"/>
      <c r="T3286" s="220"/>
      <c r="U3286" s="220"/>
      <c r="V3286" s="220"/>
      <c r="W3286" s="220"/>
      <c r="X3286" s="220"/>
      <c r="Y3286" s="220"/>
      <c r="Z3286" s="220"/>
      <c r="AA3286" s="220"/>
      <c r="AB3286" s="220"/>
      <c r="AC3286" s="220"/>
      <c r="AD3286" s="220"/>
      <c r="AN3286">
        <f>IF(S3279="NA",1,0)</f>
        <v>0</v>
      </c>
      <c r="AO3286" t="e">
        <f>IF(S3286/S3279&gt;0.25,1,0)</f>
        <v>#DIV/0!</v>
      </c>
      <c r="AX3286">
        <f>IF(V3279="NA",1,0)</f>
        <v>0</v>
      </c>
      <c r="AY3286" t="e">
        <f>IF(V3286/V3279&gt;0.25,1,0)</f>
        <v>#DIV/0!</v>
      </c>
      <c r="BH3286">
        <f>IF(Y3279="NA",1,0)</f>
        <v>0</v>
      </c>
      <c r="BI3286" t="e">
        <f>IF(Y3286/Y3279&gt;0.25,1,0)</f>
        <v>#DIV/0!</v>
      </c>
      <c r="BR3286">
        <f>IF(AB3279="NA",1,0)</f>
        <v>0</v>
      </c>
      <c r="BS3286" t="e">
        <f>IF(AB3286/AB3279&gt;0.25,1,0)</f>
        <v>#DIV/0!</v>
      </c>
      <c r="CB3286">
        <f>IF(Q3279="NA",1,0)</f>
        <v>0</v>
      </c>
      <c r="CC3286" t="e">
        <f>IF(Q3286/Q3279&gt;0.25,1,0)</f>
        <v>#DIV/0!</v>
      </c>
      <c r="CL3286">
        <f>IF(R3279="NA",1,0)</f>
        <v>0</v>
      </c>
      <c r="CM3286" t="e">
        <f>IF(R3286/R3279&gt;0.25,1,0)</f>
        <v>#DIV/0!</v>
      </c>
      <c r="CV3286">
        <f>IF(P3279="NA",1,0)</f>
        <v>0</v>
      </c>
      <c r="CW3286" t="e">
        <f>IF(P3286/P3279&gt;0.25,1,0)</f>
        <v>#DIV/0!</v>
      </c>
    </row>
    <row r="3287" spans="1:101" ht="15" customHeight="1">
      <c r="A3287" s="71"/>
      <c r="B3287" s="40"/>
      <c r="C3287" s="355"/>
      <c r="D3287" s="280"/>
      <c r="E3287" s="256"/>
      <c r="F3287" s="281"/>
      <c r="G3287" s="350" t="s">
        <v>648</v>
      </c>
      <c r="H3287" s="267"/>
      <c r="I3287" s="94"/>
      <c r="J3287" s="360" t="s">
        <v>774</v>
      </c>
      <c r="K3287" s="272"/>
      <c r="L3287" s="272"/>
      <c r="M3287" s="272"/>
      <c r="N3287" s="272"/>
      <c r="O3287" s="283"/>
      <c r="P3287" s="220"/>
      <c r="Q3287" s="220"/>
      <c r="R3287" s="220"/>
      <c r="S3287" s="220"/>
      <c r="T3287" s="220"/>
      <c r="U3287" s="220"/>
      <c r="V3287" s="220"/>
      <c r="W3287" s="220"/>
      <c r="X3287" s="220"/>
      <c r="Y3287" s="220"/>
      <c r="Z3287" s="220"/>
      <c r="AA3287" s="220"/>
      <c r="AB3287" s="220"/>
      <c r="AC3287" s="220"/>
      <c r="AD3287" s="220"/>
      <c r="AN3287">
        <f>IF(S3279="NA",1,0)</f>
        <v>0</v>
      </c>
      <c r="AX3287">
        <f>IF(V3279="NA",1,0)</f>
        <v>0</v>
      </c>
      <c r="BH3287">
        <f>IF(Y3279="NA",1,0)</f>
        <v>0</v>
      </c>
      <c r="BR3287">
        <f>IF(AB3279="NA",1,0)</f>
        <v>0</v>
      </c>
      <c r="CB3287">
        <f>IF(Q3279="NA",1,0)</f>
        <v>0</v>
      </c>
      <c r="CL3287">
        <f>IF(R3279="NA",1,0)</f>
        <v>0</v>
      </c>
      <c r="CV3287">
        <f>IF(P3279="NA",1,0)</f>
        <v>0</v>
      </c>
    </row>
    <row r="3288" spans="1:101" ht="15" customHeight="1">
      <c r="A3288" s="71"/>
      <c r="B3288" s="40"/>
      <c r="C3288" s="355"/>
      <c r="D3288" s="280"/>
      <c r="E3288" s="256"/>
      <c r="F3288" s="281"/>
      <c r="G3288" s="361" t="s">
        <v>649</v>
      </c>
      <c r="H3288" s="267"/>
      <c r="I3288" s="362" t="s">
        <v>650</v>
      </c>
      <c r="J3288" s="266"/>
      <c r="K3288" s="266"/>
      <c r="L3288" s="266"/>
      <c r="M3288" s="266"/>
      <c r="N3288" s="266"/>
      <c r="O3288" s="267"/>
      <c r="P3288" s="220"/>
      <c r="Q3288" s="220"/>
      <c r="R3288" s="220"/>
      <c r="S3288" s="220"/>
      <c r="T3288" s="220"/>
      <c r="U3288" s="220"/>
      <c r="V3288" s="220"/>
      <c r="W3288" s="220"/>
      <c r="X3288" s="220"/>
      <c r="Y3288" s="220"/>
      <c r="Z3288" s="220"/>
      <c r="AA3288" s="220"/>
      <c r="AB3288" s="220"/>
      <c r="AC3288" s="220"/>
      <c r="AD3288" s="220"/>
    </row>
    <row r="3289" spans="1:101" ht="24" customHeight="1">
      <c r="A3289" s="71"/>
      <c r="B3289" s="40"/>
      <c r="C3289" s="355"/>
      <c r="D3289" s="280"/>
      <c r="E3289" s="256"/>
      <c r="F3289" s="281"/>
      <c r="G3289" s="361" t="s">
        <v>651</v>
      </c>
      <c r="H3289" s="267"/>
      <c r="I3289" s="362" t="s">
        <v>652</v>
      </c>
      <c r="J3289" s="266"/>
      <c r="K3289" s="266"/>
      <c r="L3289" s="266"/>
      <c r="M3289" s="266"/>
      <c r="N3289" s="266"/>
      <c r="O3289" s="267"/>
      <c r="P3289" s="220"/>
      <c r="Q3289" s="220"/>
      <c r="R3289" s="220"/>
      <c r="S3289" s="220"/>
      <c r="T3289" s="220"/>
      <c r="U3289" s="220"/>
      <c r="V3289" s="220"/>
      <c r="W3289" s="220"/>
      <c r="X3289" s="220"/>
      <c r="Y3289" s="220"/>
      <c r="Z3289" s="220"/>
      <c r="AA3289" s="220"/>
      <c r="AB3289" s="220"/>
      <c r="AC3289" s="220"/>
      <c r="AD3289" s="220"/>
    </row>
    <row r="3290" spans="1:101" ht="15" customHeight="1">
      <c r="A3290" s="71"/>
      <c r="B3290" s="40"/>
      <c r="C3290" s="355"/>
      <c r="D3290" s="280"/>
      <c r="E3290" s="256"/>
      <c r="F3290" s="281"/>
      <c r="G3290" s="361" t="s">
        <v>653</v>
      </c>
      <c r="H3290" s="267"/>
      <c r="I3290" s="362" t="s">
        <v>654</v>
      </c>
      <c r="J3290" s="266"/>
      <c r="K3290" s="266"/>
      <c r="L3290" s="266"/>
      <c r="M3290" s="266"/>
      <c r="N3290" s="266"/>
      <c r="O3290" s="267"/>
      <c r="P3290" s="220"/>
      <c r="Q3290" s="220"/>
      <c r="R3290" s="220"/>
      <c r="S3290" s="220"/>
      <c r="T3290" s="220"/>
      <c r="U3290" s="220"/>
      <c r="V3290" s="220"/>
      <c r="W3290" s="220"/>
      <c r="X3290" s="220"/>
      <c r="Y3290" s="220"/>
      <c r="Z3290" s="220"/>
      <c r="AA3290" s="220"/>
      <c r="AB3290" s="220"/>
      <c r="AC3290" s="220"/>
      <c r="AD3290" s="220"/>
    </row>
    <row r="3291" spans="1:101" ht="36" customHeight="1">
      <c r="A3291" s="71"/>
      <c r="B3291" s="40"/>
      <c r="C3291" s="355"/>
      <c r="D3291" s="280"/>
      <c r="E3291" s="256"/>
      <c r="F3291" s="281"/>
      <c r="G3291" s="361" t="s">
        <v>655</v>
      </c>
      <c r="H3291" s="267"/>
      <c r="I3291" s="362" t="s">
        <v>656</v>
      </c>
      <c r="J3291" s="266"/>
      <c r="K3291" s="266"/>
      <c r="L3291" s="266"/>
      <c r="M3291" s="266"/>
      <c r="N3291" s="266"/>
      <c r="O3291" s="267"/>
      <c r="P3291" s="220"/>
      <c r="Q3291" s="220"/>
      <c r="R3291" s="220"/>
      <c r="S3291" s="220"/>
      <c r="T3291" s="220"/>
      <c r="U3291" s="220"/>
      <c r="V3291" s="220"/>
      <c r="W3291" s="220"/>
      <c r="X3291" s="220"/>
      <c r="Y3291" s="220"/>
      <c r="Z3291" s="220"/>
      <c r="AA3291" s="220"/>
      <c r="AB3291" s="220"/>
      <c r="AC3291" s="220"/>
      <c r="AD3291" s="220"/>
      <c r="AM3291">
        <f>IF(OR(S3291=SUM(S3292:S3297),AND(S3291="NA",SUM(S3292:S3297)=0),AND(S3291="NS",SUM(S3292:S3297)=0)),IF(AND(S3291="NA",SUM(S3292:S3297)=0),"NA",0),1)</f>
        <v>0</v>
      </c>
      <c r="AW3291">
        <f>IF(OR(V3291=SUM(V3292:V3297),AND(V3291="NA",SUM(V3292:V3297)=0),AND(V3291="NS",SUM(V3292:V3297)=0)),IF(AND(V3291="NA",SUM(V3292:V3297)=0),"NA",0),1)</f>
        <v>0</v>
      </c>
      <c r="BG3291">
        <f>IF(OR(Y3291=SUM(Y3292:Y3297),AND(Y3291="NA",SUM(Y3292:Y3297)=0),AND(Y3291="NS",SUM(Y3292:Y3297)=0)),IF(AND(Y3291="NA",SUM(Y3292:Y3297)=0),"NA",0),1)</f>
        <v>0</v>
      </c>
      <c r="BQ3291">
        <f>IF(OR(AB3291=SUM(AB3292:AB3297),AND(AB3291="NA",SUM(AB3292:AB3297)=0),AND(AB3291="NS",SUM(AB3292:AB3297)=0)),IF(AND(AB3291="NA",SUM(AB3292:AB3297)=0),"NA",0),1)</f>
        <v>0</v>
      </c>
      <c r="CA3291">
        <f>IF(OR(Q3291=SUM(Q3292:Q3297),AND(Q3291="NA",SUM(Q3292:Q3297)=0),AND(Q3291="NS",SUM(Q3292:Q3297)=0)),IF(AND(Q3291="NA",SUM(Q3292:Q3297)=0),"NA",0),1)</f>
        <v>0</v>
      </c>
      <c r="CK3291">
        <f>IF(OR(R3291=SUM(R3292:R3297),AND(R3291="NA",SUM(R3292:R3297)=0),AND(R3291="NS",SUM(R3292:R3297)=0)),IF(AND(R3291="NA",SUM(R3292:R3297)=0),"NA",0),1)</f>
        <v>0</v>
      </c>
      <c r="CU3291">
        <f>IF(OR(P3291=SUM(P3292:P3297),AND(P3291="NA",SUM(P3292:P3297)=0),AND(P3291="NS",SUM(P3292:P3297)=0)),IF(AND(P3291="NA",SUM(P3292:P3297)=0),"NA",0),1)</f>
        <v>0</v>
      </c>
    </row>
    <row r="3292" spans="1:101" ht="15" customHeight="1">
      <c r="A3292" s="71"/>
      <c r="B3292" s="40"/>
      <c r="C3292" s="355"/>
      <c r="D3292" s="280"/>
      <c r="E3292" s="256"/>
      <c r="F3292" s="281"/>
      <c r="G3292" s="369" t="s">
        <v>657</v>
      </c>
      <c r="H3292" s="267"/>
      <c r="I3292" s="224"/>
      <c r="J3292" s="366" t="s">
        <v>658</v>
      </c>
      <c r="K3292" s="278"/>
      <c r="L3292" s="278"/>
      <c r="M3292" s="278"/>
      <c r="N3292" s="278"/>
      <c r="O3292" s="279"/>
      <c r="P3292" s="220"/>
      <c r="Q3292" s="220"/>
      <c r="R3292" s="220"/>
      <c r="S3292" s="220"/>
      <c r="T3292" s="220"/>
      <c r="U3292" s="220"/>
      <c r="V3292" s="220"/>
      <c r="W3292" s="220"/>
      <c r="X3292" s="220"/>
      <c r="Y3292" s="220"/>
      <c r="Z3292" s="220"/>
      <c r="AA3292" s="220"/>
      <c r="AB3292" s="220"/>
      <c r="AC3292" s="220"/>
      <c r="AD3292" s="220"/>
      <c r="AN3292">
        <f>IF(S3291="NA",1,0)</f>
        <v>0</v>
      </c>
      <c r="AX3292">
        <f>IF(V3291="NA",1,0)</f>
        <v>0</v>
      </c>
      <c r="BH3292">
        <f>IF(Y3291="NA",1,0)</f>
        <v>0</v>
      </c>
      <c r="BR3292">
        <f>IF(AB3291="NA",1,0)</f>
        <v>0</v>
      </c>
      <c r="CB3292">
        <f>IF(Q3291="NA",1,0)</f>
        <v>0</v>
      </c>
      <c r="CL3292">
        <f>IF(R3291="NA",1,0)</f>
        <v>0</v>
      </c>
      <c r="CV3292">
        <f>IF(P3291="NA",1,0)</f>
        <v>0</v>
      </c>
    </row>
    <row r="3293" spans="1:101" ht="24" customHeight="1">
      <c r="A3293" s="71"/>
      <c r="B3293" s="40"/>
      <c r="C3293" s="355"/>
      <c r="D3293" s="280"/>
      <c r="E3293" s="256"/>
      <c r="F3293" s="281"/>
      <c r="G3293" s="369" t="s">
        <v>659</v>
      </c>
      <c r="H3293" s="267"/>
      <c r="I3293" s="95"/>
      <c r="J3293" s="365" t="s">
        <v>660</v>
      </c>
      <c r="K3293" s="256"/>
      <c r="L3293" s="256"/>
      <c r="M3293" s="256"/>
      <c r="N3293" s="256"/>
      <c r="O3293" s="281"/>
      <c r="P3293" s="220"/>
      <c r="Q3293" s="220"/>
      <c r="R3293" s="220"/>
      <c r="S3293" s="220"/>
      <c r="T3293" s="220"/>
      <c r="U3293" s="220"/>
      <c r="V3293" s="220"/>
      <c r="W3293" s="220"/>
      <c r="X3293" s="220"/>
      <c r="Y3293" s="220"/>
      <c r="Z3293" s="220"/>
      <c r="AA3293" s="220"/>
      <c r="AB3293" s="220"/>
      <c r="AC3293" s="220"/>
      <c r="AD3293" s="220"/>
      <c r="AN3293">
        <f>IF(S3291="NA",1,0)</f>
        <v>0</v>
      </c>
      <c r="AX3293">
        <f>IF(V3291="NA",1,0)</f>
        <v>0</v>
      </c>
      <c r="BH3293">
        <f>IF(Y3291="NA",1,0)</f>
        <v>0</v>
      </c>
      <c r="BR3293">
        <f>IF(AB3291="NA",1,0)</f>
        <v>0</v>
      </c>
      <c r="CB3293">
        <f>IF(Q3291="NA",1,0)</f>
        <v>0</v>
      </c>
      <c r="CL3293">
        <f>IF(R3291="NA",1,0)</f>
        <v>0</v>
      </c>
      <c r="CV3293">
        <f>IF(P3291="NA",1,0)</f>
        <v>0</v>
      </c>
    </row>
    <row r="3294" spans="1:101" ht="15" customHeight="1">
      <c r="A3294" s="71"/>
      <c r="B3294" s="40"/>
      <c r="C3294" s="355"/>
      <c r="D3294" s="280"/>
      <c r="E3294" s="256"/>
      <c r="F3294" s="281"/>
      <c r="G3294" s="369" t="s">
        <v>661</v>
      </c>
      <c r="H3294" s="267"/>
      <c r="I3294" s="95"/>
      <c r="J3294" s="365" t="s">
        <v>662</v>
      </c>
      <c r="K3294" s="256"/>
      <c r="L3294" s="256"/>
      <c r="M3294" s="256"/>
      <c r="N3294" s="256"/>
      <c r="O3294" s="281"/>
      <c r="P3294" s="220"/>
      <c r="Q3294" s="220"/>
      <c r="R3294" s="220"/>
      <c r="S3294" s="220"/>
      <c r="T3294" s="220"/>
      <c r="U3294" s="220"/>
      <c r="V3294" s="220"/>
      <c r="W3294" s="220"/>
      <c r="X3294" s="220"/>
      <c r="Y3294" s="220"/>
      <c r="Z3294" s="220"/>
      <c r="AA3294" s="220"/>
      <c r="AB3294" s="220"/>
      <c r="AC3294" s="220"/>
      <c r="AD3294" s="220"/>
      <c r="AN3294">
        <f>IF(S3291="NA",1,0)</f>
        <v>0</v>
      </c>
      <c r="AX3294">
        <f>IF(V3291="NA",1,0)</f>
        <v>0</v>
      </c>
      <c r="BH3294">
        <f>IF(Y3291="NA",1,0)</f>
        <v>0</v>
      </c>
      <c r="BR3294">
        <f>IF(AB3291="NA",1,0)</f>
        <v>0</v>
      </c>
      <c r="CB3294">
        <f>IF(Q3291="NA",1,0)</f>
        <v>0</v>
      </c>
      <c r="CL3294">
        <f>IF(R3291="NA",1,0)</f>
        <v>0</v>
      </c>
      <c r="CV3294">
        <f>IF(P3291="NA",1,0)</f>
        <v>0</v>
      </c>
    </row>
    <row r="3295" spans="1:101" ht="23.25" customHeight="1">
      <c r="A3295" s="71"/>
      <c r="B3295" s="40"/>
      <c r="C3295" s="355"/>
      <c r="D3295" s="280"/>
      <c r="E3295" s="256"/>
      <c r="F3295" s="281"/>
      <c r="G3295" s="369" t="s">
        <v>663</v>
      </c>
      <c r="H3295" s="267"/>
      <c r="I3295" s="95"/>
      <c r="J3295" s="365" t="s">
        <v>664</v>
      </c>
      <c r="K3295" s="256"/>
      <c r="L3295" s="256"/>
      <c r="M3295" s="256"/>
      <c r="N3295" s="256"/>
      <c r="O3295" s="281"/>
      <c r="P3295" s="220"/>
      <c r="Q3295" s="220"/>
      <c r="R3295" s="220"/>
      <c r="S3295" s="220"/>
      <c r="T3295" s="220"/>
      <c r="U3295" s="220"/>
      <c r="V3295" s="220"/>
      <c r="W3295" s="220"/>
      <c r="X3295" s="220"/>
      <c r="Y3295" s="220"/>
      <c r="Z3295" s="220"/>
      <c r="AA3295" s="220"/>
      <c r="AB3295" s="220"/>
      <c r="AC3295" s="220"/>
      <c r="AD3295" s="220"/>
      <c r="AN3295">
        <f>IF(S3291="NA",1,0)</f>
        <v>0</v>
      </c>
      <c r="AX3295">
        <f>IF(V3291="NA",1,0)</f>
        <v>0</v>
      </c>
      <c r="BH3295">
        <f>IF(Y3291="NA",1,0)</f>
        <v>0</v>
      </c>
      <c r="BR3295">
        <f>IF(AB3291="NA",1,0)</f>
        <v>0</v>
      </c>
      <c r="CB3295">
        <f>IF(Q3291="NA",1,0)</f>
        <v>0</v>
      </c>
      <c r="CL3295">
        <f>IF(R3291="NA",1,0)</f>
        <v>0</v>
      </c>
      <c r="CV3295">
        <f>IF(P3291="NA",1,0)</f>
        <v>0</v>
      </c>
    </row>
    <row r="3296" spans="1:101" ht="23.25" customHeight="1">
      <c r="A3296" s="71"/>
      <c r="B3296" s="40"/>
      <c r="C3296" s="355"/>
      <c r="D3296" s="280"/>
      <c r="E3296" s="256"/>
      <c r="F3296" s="281"/>
      <c r="G3296" s="369" t="s">
        <v>665</v>
      </c>
      <c r="H3296" s="267"/>
      <c r="I3296" s="95"/>
      <c r="J3296" s="365" t="s">
        <v>666</v>
      </c>
      <c r="K3296" s="256"/>
      <c r="L3296" s="256"/>
      <c r="M3296" s="256"/>
      <c r="N3296" s="256"/>
      <c r="O3296" s="281"/>
      <c r="P3296" s="220"/>
      <c r="Q3296" s="220"/>
      <c r="R3296" s="220"/>
      <c r="S3296" s="220"/>
      <c r="T3296" s="220"/>
      <c r="U3296" s="220"/>
      <c r="V3296" s="220"/>
      <c r="W3296" s="220"/>
      <c r="X3296" s="220"/>
      <c r="Y3296" s="220"/>
      <c r="Z3296" s="220"/>
      <c r="AA3296" s="220"/>
      <c r="AB3296" s="220"/>
      <c r="AC3296" s="220"/>
      <c r="AD3296" s="220"/>
      <c r="AN3296">
        <f>IF(S3291="NA",1,0)</f>
        <v>0</v>
      </c>
      <c r="AO3296" t="e">
        <f>IF(S3296/S3291&gt;0.25,1,0)</f>
        <v>#DIV/0!</v>
      </c>
      <c r="AX3296">
        <f>IF(V3291="NA",1,0)</f>
        <v>0</v>
      </c>
      <c r="AY3296" t="e">
        <f>IF(V3296/V3291&gt;0.25,1,0)</f>
        <v>#DIV/0!</v>
      </c>
      <c r="BH3296">
        <f>IF(Y3291="NA",1,0)</f>
        <v>0</v>
      </c>
      <c r="BI3296" t="e">
        <f>IF(Y3296/Y3291&gt;0.25,1,0)</f>
        <v>#DIV/0!</v>
      </c>
      <c r="BR3296">
        <f>IF(AB3291="NA",1,0)</f>
        <v>0</v>
      </c>
      <c r="BS3296" t="e">
        <f>IF(AB3296/AB3291&gt;0.25,1,0)</f>
        <v>#DIV/0!</v>
      </c>
      <c r="CB3296">
        <f>IF(Q3291="NA",1,0)</f>
        <v>0</v>
      </c>
      <c r="CC3296" t="e">
        <f>IF(Q3296/Q3291&gt;0.25,1,0)</f>
        <v>#DIV/0!</v>
      </c>
      <c r="CL3296">
        <f>IF(R3291="NA",1,0)</f>
        <v>0</v>
      </c>
      <c r="CM3296" t="e">
        <f>IF(R3296/R3291&gt;0.25,1,0)</f>
        <v>#DIV/0!</v>
      </c>
      <c r="CV3296">
        <f>IF(P3291="NA",1,0)</f>
        <v>0</v>
      </c>
      <c r="CW3296" t="e">
        <f>IF(P3296/P3291&gt;0.25,1,0)</f>
        <v>#DIV/0!</v>
      </c>
    </row>
    <row r="3297" spans="1:101" ht="15" customHeight="1">
      <c r="A3297" s="71"/>
      <c r="B3297" s="40"/>
      <c r="C3297" s="355"/>
      <c r="D3297" s="280"/>
      <c r="E3297" s="256"/>
      <c r="F3297" s="281"/>
      <c r="G3297" s="369" t="s">
        <v>667</v>
      </c>
      <c r="H3297" s="267"/>
      <c r="I3297" s="94"/>
      <c r="J3297" s="360" t="s">
        <v>774</v>
      </c>
      <c r="K3297" s="272"/>
      <c r="L3297" s="272"/>
      <c r="M3297" s="272"/>
      <c r="N3297" s="272"/>
      <c r="O3297" s="283"/>
      <c r="P3297" s="220"/>
      <c r="Q3297" s="220"/>
      <c r="R3297" s="220"/>
      <c r="S3297" s="220"/>
      <c r="T3297" s="220"/>
      <c r="U3297" s="220"/>
      <c r="V3297" s="220"/>
      <c r="W3297" s="220"/>
      <c r="X3297" s="220"/>
      <c r="Y3297" s="220"/>
      <c r="Z3297" s="220"/>
      <c r="AA3297" s="220"/>
      <c r="AB3297" s="220"/>
      <c r="AC3297" s="220"/>
      <c r="AD3297" s="220"/>
      <c r="AN3297">
        <f>IF(S3291="NA",1,0)</f>
        <v>0</v>
      </c>
      <c r="AX3297">
        <f>IF(V3291="NA",1,0)</f>
        <v>0</v>
      </c>
      <c r="BH3297">
        <f>IF(Y3291="NA",1,0)</f>
        <v>0</v>
      </c>
      <c r="BR3297">
        <f>IF(AB3291="NA",1,0)</f>
        <v>0</v>
      </c>
      <c r="CB3297">
        <f>IF(Q3291="NA",1,0)</f>
        <v>0</v>
      </c>
      <c r="CL3297">
        <f>IF(R3291="NA",1,0)</f>
        <v>0</v>
      </c>
      <c r="CV3297">
        <f>IF(P3291="NA",1,0)</f>
        <v>0</v>
      </c>
    </row>
    <row r="3298" spans="1:101" ht="15" customHeight="1">
      <c r="A3298" s="71"/>
      <c r="B3298" s="40"/>
      <c r="C3298" s="355"/>
      <c r="D3298" s="280"/>
      <c r="E3298" s="256"/>
      <c r="F3298" s="281"/>
      <c r="G3298" s="361" t="s">
        <v>668</v>
      </c>
      <c r="H3298" s="267"/>
      <c r="I3298" s="362" t="s">
        <v>669</v>
      </c>
      <c r="J3298" s="266"/>
      <c r="K3298" s="266"/>
      <c r="L3298" s="266"/>
      <c r="M3298" s="266"/>
      <c r="N3298" s="266"/>
      <c r="O3298" s="267"/>
      <c r="P3298" s="220"/>
      <c r="Q3298" s="220"/>
      <c r="R3298" s="220"/>
      <c r="S3298" s="220"/>
      <c r="T3298" s="220"/>
      <c r="U3298" s="220"/>
      <c r="V3298" s="220"/>
      <c r="W3298" s="220"/>
      <c r="X3298" s="220"/>
      <c r="Y3298" s="220"/>
      <c r="Z3298" s="220"/>
      <c r="AA3298" s="220"/>
      <c r="AB3298" s="220"/>
      <c r="AC3298" s="220"/>
      <c r="AD3298" s="220"/>
    </row>
    <row r="3299" spans="1:101" ht="15" customHeight="1">
      <c r="A3299" s="71"/>
      <c r="B3299" s="40"/>
      <c r="C3299" s="355"/>
      <c r="D3299" s="280"/>
      <c r="E3299" s="256"/>
      <c r="F3299" s="281"/>
      <c r="G3299" s="361" t="s">
        <v>670</v>
      </c>
      <c r="H3299" s="267"/>
      <c r="I3299" s="362" t="s">
        <v>671</v>
      </c>
      <c r="J3299" s="266"/>
      <c r="K3299" s="266"/>
      <c r="L3299" s="266"/>
      <c r="M3299" s="266"/>
      <c r="N3299" s="266"/>
      <c r="O3299" s="267"/>
      <c r="P3299" s="220"/>
      <c r="Q3299" s="220"/>
      <c r="R3299" s="220"/>
      <c r="S3299" s="220"/>
      <c r="T3299" s="220"/>
      <c r="U3299" s="220"/>
      <c r="V3299" s="220"/>
      <c r="W3299" s="220"/>
      <c r="X3299" s="220"/>
      <c r="Y3299" s="220"/>
      <c r="Z3299" s="220"/>
      <c r="AA3299" s="220"/>
      <c r="AB3299" s="220"/>
      <c r="AC3299" s="220"/>
      <c r="AD3299" s="220"/>
    </row>
    <row r="3300" spans="1:101" ht="24" customHeight="1">
      <c r="A3300" s="71"/>
      <c r="B3300" s="40"/>
      <c r="C3300" s="355"/>
      <c r="D3300" s="280"/>
      <c r="E3300" s="256"/>
      <c r="F3300" s="281"/>
      <c r="G3300" s="361" t="s">
        <v>672</v>
      </c>
      <c r="H3300" s="267"/>
      <c r="I3300" s="362" t="s">
        <v>673</v>
      </c>
      <c r="J3300" s="266"/>
      <c r="K3300" s="266"/>
      <c r="L3300" s="266"/>
      <c r="M3300" s="266"/>
      <c r="N3300" s="266"/>
      <c r="O3300" s="267"/>
      <c r="P3300" s="220"/>
      <c r="Q3300" s="220"/>
      <c r="R3300" s="220"/>
      <c r="S3300" s="220"/>
      <c r="T3300" s="220"/>
      <c r="U3300" s="220"/>
      <c r="V3300" s="220"/>
      <c r="W3300" s="220"/>
      <c r="X3300" s="220"/>
      <c r="Y3300" s="220"/>
      <c r="Z3300" s="220"/>
      <c r="AA3300" s="220"/>
      <c r="AB3300" s="220"/>
      <c r="AC3300" s="220"/>
      <c r="AD3300" s="220"/>
    </row>
    <row r="3301" spans="1:101" ht="15" customHeight="1">
      <c r="A3301" s="71"/>
      <c r="B3301" s="40"/>
      <c r="C3301" s="367" t="s">
        <v>674</v>
      </c>
      <c r="D3301" s="368" t="s">
        <v>675</v>
      </c>
      <c r="E3301" s="278"/>
      <c r="F3301" s="279"/>
      <c r="G3301" s="361" t="s">
        <v>676</v>
      </c>
      <c r="H3301" s="267"/>
      <c r="I3301" s="362" t="s">
        <v>677</v>
      </c>
      <c r="J3301" s="266"/>
      <c r="K3301" s="266"/>
      <c r="L3301" s="266"/>
      <c r="M3301" s="266"/>
      <c r="N3301" s="266"/>
      <c r="O3301" s="267"/>
      <c r="P3301" s="220"/>
      <c r="Q3301" s="220"/>
      <c r="R3301" s="220"/>
      <c r="S3301" s="220"/>
      <c r="T3301" s="220"/>
      <c r="U3301" s="220"/>
      <c r="V3301" s="220"/>
      <c r="W3301" s="220"/>
      <c r="X3301" s="220"/>
      <c r="Y3301" s="220"/>
      <c r="Z3301" s="220"/>
      <c r="AA3301" s="220"/>
      <c r="AB3301" s="220"/>
      <c r="AC3301" s="220"/>
      <c r="AD3301" s="220"/>
      <c r="AM3301">
        <f>IF(OR(S3301=SUM(S3302:S3310),AND(S3301="NA",SUM(S3302:S3310)=0),AND(S3301="NS",SUM(S3302:S3310)=0)),IF(AND(S3301="NA",SUM(S3302:S3310)=0),"NA",0),1)</f>
        <v>0</v>
      </c>
      <c r="AW3301">
        <f>IF(OR(V3301=SUM(V3302:V3310),AND(V3301="NA",SUM(V3302:V3310)=0),AND(V3301="NS",SUM(V3302:V3310)=0)),IF(AND(V3301="NA",SUM(V3302:V3310)=0),"NA",0),1)</f>
        <v>0</v>
      </c>
      <c r="BG3301">
        <f>IF(OR(Y3301=SUM(Y3302:Y3310),AND(Y3301="NA",SUM(Y3302:Y3310)=0),AND(Y3301="NS",SUM(Y3302:Y3310)=0)),IF(AND(Y3301="NA",SUM(Y3302:Y3310)=0),"NA",0),1)</f>
        <v>0</v>
      </c>
      <c r="BQ3301">
        <f>IF(OR(AB3301=SUM(AB3302:AB3310),AND(AB3301="NA",SUM(AB3302:AB3310)=0),AND(AB3301="NS",SUM(AB3302:AB3310)=0)),IF(AND(AB3301="NA",SUM(AB3302:AB3310)=0),"NA",0),1)</f>
        <v>0</v>
      </c>
      <c r="CA3301">
        <f>IF(OR(Q3301=SUM(Q3302:Q3310),AND(Q3301="NA",SUM(Q3302:Q3310)=0),AND(Q3301="NS",SUM(Q3302:Q3310)=0)),IF(AND(Q3301="NA",SUM(Q3302:Q3310)=0),"NA",0),1)</f>
        <v>0</v>
      </c>
      <c r="CK3301">
        <f>IF(OR(R3301=SUM(R3302:R3310),AND(R3301="NA",SUM(R3302:R3310)=0),AND(R3301="NS",SUM(R3302:R3310)=0)),IF(AND(R3301="NA",SUM(R3302:R3310)=0),"NA",0),1)</f>
        <v>0</v>
      </c>
      <c r="CU3301">
        <f>IF(OR(P3301=SUM(P3302:P3310),AND(P3301="NA",SUM(P3302:P3310)=0),AND(P3301="NS",SUM(P3302:P3310)=0)),IF(AND(P3301="NA",SUM(P3302:P3310)=0),"NA",0),1)</f>
        <v>0</v>
      </c>
    </row>
    <row r="3302" spans="1:101" ht="24" customHeight="1">
      <c r="A3302" s="71"/>
      <c r="B3302" s="40"/>
      <c r="C3302" s="355"/>
      <c r="D3302" s="280"/>
      <c r="E3302" s="256"/>
      <c r="F3302" s="281"/>
      <c r="G3302" s="350" t="s">
        <v>678</v>
      </c>
      <c r="H3302" s="267"/>
      <c r="I3302" s="224"/>
      <c r="J3302" s="366" t="s">
        <v>679</v>
      </c>
      <c r="K3302" s="278"/>
      <c r="L3302" s="278"/>
      <c r="M3302" s="278"/>
      <c r="N3302" s="278"/>
      <c r="O3302" s="279"/>
      <c r="P3302" s="220"/>
      <c r="Q3302" s="220"/>
      <c r="R3302" s="220"/>
      <c r="S3302" s="220"/>
      <c r="T3302" s="220"/>
      <c r="U3302" s="220"/>
      <c r="V3302" s="220"/>
      <c r="W3302" s="220"/>
      <c r="X3302" s="220"/>
      <c r="Y3302" s="220"/>
      <c r="Z3302" s="220"/>
      <c r="AA3302" s="220"/>
      <c r="AB3302" s="220"/>
      <c r="AC3302" s="220"/>
      <c r="AD3302" s="220"/>
      <c r="AN3302">
        <f>IF(S3301="NA",1,0)</f>
        <v>0</v>
      </c>
      <c r="AX3302">
        <f>IF(V3301="NA",1,0)</f>
        <v>0</v>
      </c>
      <c r="BH3302">
        <f>IF(Y3301="NA",1,0)</f>
        <v>0</v>
      </c>
      <c r="BR3302">
        <f>IF(AB3301="NA",1,0)</f>
        <v>0</v>
      </c>
      <c r="CB3302">
        <f>IF(Q3301="NA",1,0)</f>
        <v>0</v>
      </c>
      <c r="CL3302">
        <f>IF(R3301="NA",1,0)</f>
        <v>0</v>
      </c>
      <c r="CV3302">
        <f>IF(P3301="NA",1,0)</f>
        <v>0</v>
      </c>
    </row>
    <row r="3303" spans="1:101" ht="15" customHeight="1">
      <c r="A3303" s="71"/>
      <c r="B3303" s="40"/>
      <c r="C3303" s="355"/>
      <c r="D3303" s="280"/>
      <c r="E3303" s="256"/>
      <c r="F3303" s="281"/>
      <c r="G3303" s="350" t="s">
        <v>680</v>
      </c>
      <c r="H3303" s="267"/>
      <c r="I3303" s="95"/>
      <c r="J3303" s="365" t="s">
        <v>681</v>
      </c>
      <c r="K3303" s="256"/>
      <c r="L3303" s="256"/>
      <c r="M3303" s="256"/>
      <c r="N3303" s="256"/>
      <c r="O3303" s="281"/>
      <c r="P3303" s="220"/>
      <c r="Q3303" s="220"/>
      <c r="R3303" s="220"/>
      <c r="S3303" s="220"/>
      <c r="T3303" s="220"/>
      <c r="U3303" s="220"/>
      <c r="V3303" s="220"/>
      <c r="W3303" s="220"/>
      <c r="X3303" s="220"/>
      <c r="Y3303" s="220"/>
      <c r="Z3303" s="220"/>
      <c r="AA3303" s="220"/>
      <c r="AB3303" s="220"/>
      <c r="AC3303" s="220"/>
      <c r="AD3303" s="220"/>
      <c r="AN3303">
        <f>IF(S3301="NA",1,0)</f>
        <v>0</v>
      </c>
      <c r="AX3303">
        <f>IF(V3301="NA",1,0)</f>
        <v>0</v>
      </c>
      <c r="BH3303">
        <f>IF(Y3301="NA",1,0)</f>
        <v>0</v>
      </c>
      <c r="BR3303">
        <f>IF(AB3301="NA",1,0)</f>
        <v>0</v>
      </c>
      <c r="CB3303">
        <f>IF(Q3301="NA",1,0)</f>
        <v>0</v>
      </c>
      <c r="CL3303">
        <f>IF(R3301="NA",1,0)</f>
        <v>0</v>
      </c>
      <c r="CV3303">
        <f>IF(P3301="NA",1,0)</f>
        <v>0</v>
      </c>
    </row>
    <row r="3304" spans="1:101" ht="15" customHeight="1">
      <c r="A3304" s="71"/>
      <c r="B3304" s="40"/>
      <c r="C3304" s="355"/>
      <c r="D3304" s="280"/>
      <c r="E3304" s="256"/>
      <c r="F3304" s="281"/>
      <c r="G3304" s="350" t="s">
        <v>682</v>
      </c>
      <c r="H3304" s="267"/>
      <c r="I3304" s="95"/>
      <c r="J3304" s="365" t="s">
        <v>683</v>
      </c>
      <c r="K3304" s="256"/>
      <c r="L3304" s="256"/>
      <c r="M3304" s="256"/>
      <c r="N3304" s="256"/>
      <c r="O3304" s="281"/>
      <c r="P3304" s="220"/>
      <c r="Q3304" s="220"/>
      <c r="R3304" s="220"/>
      <c r="S3304" s="220"/>
      <c r="T3304" s="220"/>
      <c r="U3304" s="220"/>
      <c r="V3304" s="220"/>
      <c r="W3304" s="220"/>
      <c r="X3304" s="220"/>
      <c r="Y3304" s="220"/>
      <c r="Z3304" s="220"/>
      <c r="AA3304" s="220"/>
      <c r="AB3304" s="220"/>
      <c r="AC3304" s="220"/>
      <c r="AD3304" s="220"/>
      <c r="AN3304">
        <f>IF(S3301="NA",1,0)</f>
        <v>0</v>
      </c>
      <c r="AX3304">
        <f>IF(V3301="NA",1,0)</f>
        <v>0</v>
      </c>
      <c r="BH3304">
        <f>IF(Y3301="NA",1,0)</f>
        <v>0</v>
      </c>
      <c r="BR3304">
        <f>IF(AB3301="NA",1,0)</f>
        <v>0</v>
      </c>
      <c r="CB3304">
        <f>IF(Q3301="NA",1,0)</f>
        <v>0</v>
      </c>
      <c r="CL3304">
        <f>IF(R3301="NA",1,0)</f>
        <v>0</v>
      </c>
      <c r="CV3304">
        <f>IF(P3301="NA",1,0)</f>
        <v>0</v>
      </c>
    </row>
    <row r="3305" spans="1:101" ht="15" customHeight="1">
      <c r="A3305" s="71"/>
      <c r="B3305" s="40"/>
      <c r="C3305" s="355"/>
      <c r="D3305" s="280"/>
      <c r="E3305" s="256"/>
      <c r="F3305" s="281"/>
      <c r="G3305" s="350" t="s">
        <v>684</v>
      </c>
      <c r="H3305" s="267"/>
      <c r="I3305" s="95"/>
      <c r="J3305" s="365" t="s">
        <v>685</v>
      </c>
      <c r="K3305" s="256"/>
      <c r="L3305" s="256"/>
      <c r="M3305" s="256"/>
      <c r="N3305" s="256"/>
      <c r="O3305" s="281"/>
      <c r="P3305" s="220"/>
      <c r="Q3305" s="220"/>
      <c r="R3305" s="220"/>
      <c r="S3305" s="220"/>
      <c r="T3305" s="220"/>
      <c r="U3305" s="220"/>
      <c r="V3305" s="220"/>
      <c r="W3305" s="220"/>
      <c r="X3305" s="220"/>
      <c r="Y3305" s="220"/>
      <c r="Z3305" s="220"/>
      <c r="AA3305" s="220"/>
      <c r="AB3305" s="220"/>
      <c r="AC3305" s="220"/>
      <c r="AD3305" s="220"/>
      <c r="AN3305">
        <f>IF(S3301="NA",1,0)</f>
        <v>0</v>
      </c>
      <c r="AX3305">
        <f>IF(V3301="NA",1,0)</f>
        <v>0</v>
      </c>
      <c r="BH3305">
        <f>IF(Y3301="NA",1,0)</f>
        <v>0</v>
      </c>
      <c r="BR3305">
        <f>IF(AB3301="NA",1,0)</f>
        <v>0</v>
      </c>
      <c r="CB3305">
        <f>IF(Q3301="NA",1,0)</f>
        <v>0</v>
      </c>
      <c r="CL3305">
        <f>IF(R3301="NA",1,0)</f>
        <v>0</v>
      </c>
      <c r="CV3305">
        <f>IF(P3301="NA",1,0)</f>
        <v>0</v>
      </c>
    </row>
    <row r="3306" spans="1:101" ht="15" customHeight="1">
      <c r="A3306" s="71"/>
      <c r="B3306" s="40"/>
      <c r="C3306" s="355"/>
      <c r="D3306" s="280"/>
      <c r="E3306" s="256"/>
      <c r="F3306" s="281"/>
      <c r="G3306" s="350" t="s">
        <v>686</v>
      </c>
      <c r="H3306" s="267"/>
      <c r="I3306" s="95"/>
      <c r="J3306" s="365" t="s">
        <v>687</v>
      </c>
      <c r="K3306" s="256"/>
      <c r="L3306" s="256"/>
      <c r="M3306" s="256"/>
      <c r="N3306" s="256"/>
      <c r="O3306" s="281"/>
      <c r="P3306" s="220"/>
      <c r="Q3306" s="220"/>
      <c r="R3306" s="220"/>
      <c r="S3306" s="220"/>
      <c r="T3306" s="220"/>
      <c r="U3306" s="220"/>
      <c r="V3306" s="220"/>
      <c r="W3306" s="220"/>
      <c r="X3306" s="220"/>
      <c r="Y3306" s="220"/>
      <c r="Z3306" s="220"/>
      <c r="AA3306" s="220"/>
      <c r="AB3306" s="220"/>
      <c r="AC3306" s="220"/>
      <c r="AD3306" s="220"/>
      <c r="AN3306">
        <f>IF(S3301="NA",1,0)</f>
        <v>0</v>
      </c>
      <c r="AX3306">
        <f>IF(V3301="NA",1,0)</f>
        <v>0</v>
      </c>
      <c r="BH3306">
        <f>IF(Y3301="NA",1,0)</f>
        <v>0</v>
      </c>
      <c r="BR3306">
        <f>IF(AB3301="NA",1,0)</f>
        <v>0</v>
      </c>
      <c r="CB3306">
        <f>IF(Q3301="NA",1,0)</f>
        <v>0</v>
      </c>
      <c r="CL3306">
        <f>IF(R3301="NA",1,0)</f>
        <v>0</v>
      </c>
      <c r="CV3306">
        <f>IF(P3301="NA",1,0)</f>
        <v>0</v>
      </c>
    </row>
    <row r="3307" spans="1:101" ht="15" customHeight="1">
      <c r="A3307" s="71"/>
      <c r="B3307" s="40"/>
      <c r="C3307" s="355"/>
      <c r="D3307" s="280"/>
      <c r="E3307" s="256"/>
      <c r="F3307" s="281"/>
      <c r="G3307" s="350" t="s">
        <v>688</v>
      </c>
      <c r="H3307" s="267"/>
      <c r="I3307" s="95"/>
      <c r="J3307" s="365" t="s">
        <v>689</v>
      </c>
      <c r="K3307" s="256"/>
      <c r="L3307" s="256"/>
      <c r="M3307" s="256"/>
      <c r="N3307" s="256"/>
      <c r="O3307" s="281"/>
      <c r="P3307" s="220"/>
      <c r="Q3307" s="220"/>
      <c r="R3307" s="220"/>
      <c r="S3307" s="220"/>
      <c r="T3307" s="220"/>
      <c r="U3307" s="220"/>
      <c r="V3307" s="220"/>
      <c r="W3307" s="220"/>
      <c r="X3307" s="220"/>
      <c r="Y3307" s="220"/>
      <c r="Z3307" s="220"/>
      <c r="AA3307" s="220"/>
      <c r="AB3307" s="220"/>
      <c r="AC3307" s="220"/>
      <c r="AD3307" s="220"/>
      <c r="AN3307">
        <f>IF(S3301="NA",1,0)</f>
        <v>0</v>
      </c>
      <c r="AX3307">
        <f>IF(V3301="NA",1,0)</f>
        <v>0</v>
      </c>
      <c r="BH3307">
        <f>IF(Y3301="NA",1,0)</f>
        <v>0</v>
      </c>
      <c r="BR3307">
        <f>IF(AB3301="NA",1,0)</f>
        <v>0</v>
      </c>
      <c r="CB3307">
        <f>IF(Q3301="NA",1,0)</f>
        <v>0</v>
      </c>
      <c r="CL3307">
        <f>IF(R3301="NA",1,0)</f>
        <v>0</v>
      </c>
      <c r="CV3307">
        <f>IF(P3301="NA",1,0)</f>
        <v>0</v>
      </c>
    </row>
    <row r="3308" spans="1:101" ht="15" customHeight="1">
      <c r="A3308" s="71"/>
      <c r="B3308" s="40"/>
      <c r="C3308" s="355"/>
      <c r="D3308" s="280"/>
      <c r="E3308" s="256"/>
      <c r="F3308" s="281"/>
      <c r="G3308" s="350" t="s">
        <v>690</v>
      </c>
      <c r="H3308" s="267"/>
      <c r="I3308" s="95"/>
      <c r="J3308" s="365" t="s">
        <v>691</v>
      </c>
      <c r="K3308" s="256"/>
      <c r="L3308" s="256"/>
      <c r="M3308" s="256"/>
      <c r="N3308" s="256"/>
      <c r="O3308" s="281"/>
      <c r="P3308" s="220"/>
      <c r="Q3308" s="220"/>
      <c r="R3308" s="220"/>
      <c r="S3308" s="220"/>
      <c r="T3308" s="220"/>
      <c r="U3308" s="220"/>
      <c r="V3308" s="220"/>
      <c r="W3308" s="220"/>
      <c r="X3308" s="220"/>
      <c r="Y3308" s="220"/>
      <c r="Z3308" s="220"/>
      <c r="AA3308" s="220"/>
      <c r="AB3308" s="220"/>
      <c r="AC3308" s="220"/>
      <c r="AD3308" s="220"/>
      <c r="AN3308">
        <f>IF(S3301="NA",1,0)</f>
        <v>0</v>
      </c>
      <c r="AX3308">
        <f>IF(V3301="NA",1,0)</f>
        <v>0</v>
      </c>
      <c r="BH3308">
        <f>IF(Y3301="NA",1,0)</f>
        <v>0</v>
      </c>
      <c r="BR3308">
        <f>IF(AB3301="NA",1,0)</f>
        <v>0</v>
      </c>
      <c r="CB3308">
        <f>IF(Q3301="NA",1,0)</f>
        <v>0</v>
      </c>
      <c r="CL3308">
        <f>IF(R3301="NA",1,0)</f>
        <v>0</v>
      </c>
      <c r="CV3308">
        <f>IF(P3301="NA",1,0)</f>
        <v>0</v>
      </c>
    </row>
    <row r="3309" spans="1:101" ht="24" customHeight="1">
      <c r="A3309" s="71"/>
      <c r="B3309" s="40"/>
      <c r="C3309" s="355"/>
      <c r="D3309" s="280"/>
      <c r="E3309" s="256"/>
      <c r="F3309" s="281"/>
      <c r="G3309" s="350" t="s">
        <v>692</v>
      </c>
      <c r="H3309" s="267"/>
      <c r="I3309" s="95"/>
      <c r="J3309" s="365" t="s">
        <v>693</v>
      </c>
      <c r="K3309" s="256"/>
      <c r="L3309" s="256"/>
      <c r="M3309" s="256"/>
      <c r="N3309" s="256"/>
      <c r="O3309" s="281"/>
      <c r="P3309" s="220"/>
      <c r="Q3309" s="220"/>
      <c r="R3309" s="220"/>
      <c r="S3309" s="220"/>
      <c r="T3309" s="220"/>
      <c r="U3309" s="220"/>
      <c r="V3309" s="220"/>
      <c r="W3309" s="220"/>
      <c r="X3309" s="220"/>
      <c r="Y3309" s="220"/>
      <c r="Z3309" s="220"/>
      <c r="AA3309" s="220"/>
      <c r="AB3309" s="220"/>
      <c r="AC3309" s="220"/>
      <c r="AD3309" s="220"/>
      <c r="AN3309">
        <f>IF(S3301="NA",1,0)</f>
        <v>0</v>
      </c>
      <c r="AO3309" t="e">
        <f>IF(S3309/S3301&gt;0.25,1,0)</f>
        <v>#DIV/0!</v>
      </c>
      <c r="AX3309">
        <f>IF(V3301="NA",1,0)</f>
        <v>0</v>
      </c>
      <c r="AY3309" t="e">
        <f>IF(V3309/V3301&gt;0.25,1,0)</f>
        <v>#DIV/0!</v>
      </c>
      <c r="BH3309">
        <f>IF(Y3301="NA",1,0)</f>
        <v>0</v>
      </c>
      <c r="BI3309" t="e">
        <f>IF(Y3309/Y3301&gt;0.25,1,0)</f>
        <v>#DIV/0!</v>
      </c>
      <c r="BR3309">
        <f>IF(AB3301="NA",1,0)</f>
        <v>0</v>
      </c>
      <c r="BS3309" t="e">
        <f>IF(AB3309/AB3301&gt;0.25,1,0)</f>
        <v>#DIV/0!</v>
      </c>
      <c r="CB3309">
        <f>IF(Q3301="NA",1,0)</f>
        <v>0</v>
      </c>
      <c r="CC3309" t="e">
        <f>IF(Q3309/Q3301&gt;0.25,1,0)</f>
        <v>#DIV/0!</v>
      </c>
      <c r="CL3309">
        <f>IF(R3301="NA",1,0)</f>
        <v>0</v>
      </c>
      <c r="CM3309" t="e">
        <f>IF(R3309/R3301&gt;0.25,1,0)</f>
        <v>#DIV/0!</v>
      </c>
      <c r="CV3309">
        <f>IF(P3301="NA",1,0)</f>
        <v>0</v>
      </c>
      <c r="CW3309" t="e">
        <f>IF(P3309/P3301&gt;0.25,1,0)</f>
        <v>#DIV/0!</v>
      </c>
    </row>
    <row r="3310" spans="1:101" ht="15" customHeight="1">
      <c r="A3310" s="71"/>
      <c r="B3310" s="40"/>
      <c r="C3310" s="355"/>
      <c r="D3310" s="280"/>
      <c r="E3310" s="256"/>
      <c r="F3310" s="281"/>
      <c r="G3310" s="350" t="s">
        <v>694</v>
      </c>
      <c r="H3310" s="267"/>
      <c r="I3310" s="94"/>
      <c r="J3310" s="360" t="s">
        <v>774</v>
      </c>
      <c r="K3310" s="272"/>
      <c r="L3310" s="272"/>
      <c r="M3310" s="272"/>
      <c r="N3310" s="272"/>
      <c r="O3310" s="283"/>
      <c r="P3310" s="220"/>
      <c r="Q3310" s="220"/>
      <c r="R3310" s="220"/>
      <c r="S3310" s="220"/>
      <c r="T3310" s="220"/>
      <c r="U3310" s="220"/>
      <c r="V3310" s="220"/>
      <c r="W3310" s="220"/>
      <c r="X3310" s="220"/>
      <c r="Y3310" s="220"/>
      <c r="Z3310" s="220"/>
      <c r="AA3310" s="220"/>
      <c r="AB3310" s="220"/>
      <c r="AC3310" s="220"/>
      <c r="AD3310" s="220"/>
      <c r="AN3310">
        <f>IF(S3301="NA",1,0)</f>
        <v>0</v>
      </c>
      <c r="AX3310">
        <f>IF(V3301="NA",1,0)</f>
        <v>0</v>
      </c>
      <c r="BH3310">
        <f>IF(Y3301="NA",1,0)</f>
        <v>0</v>
      </c>
      <c r="BR3310">
        <f>IF(AB3301="NA",1,0)</f>
        <v>0</v>
      </c>
      <c r="CB3310">
        <f>IF(Q3301="NA",1,0)</f>
        <v>0</v>
      </c>
      <c r="CL3310">
        <f>IF(R3301="NA",1,0)</f>
        <v>0</v>
      </c>
      <c r="CV3310">
        <f>IF(P3301="NA",1,0)</f>
        <v>0</v>
      </c>
    </row>
    <row r="3311" spans="1:101" ht="24" customHeight="1">
      <c r="A3311" s="71"/>
      <c r="B3311" s="40"/>
      <c r="C3311" s="355"/>
      <c r="D3311" s="280"/>
      <c r="E3311" s="256"/>
      <c r="F3311" s="281"/>
      <c r="G3311" s="361" t="s">
        <v>695</v>
      </c>
      <c r="H3311" s="267"/>
      <c r="I3311" s="362" t="s">
        <v>696</v>
      </c>
      <c r="J3311" s="266"/>
      <c r="K3311" s="266"/>
      <c r="L3311" s="266"/>
      <c r="M3311" s="266"/>
      <c r="N3311" s="266"/>
      <c r="O3311" s="267"/>
      <c r="P3311" s="220"/>
      <c r="Q3311" s="220"/>
      <c r="R3311" s="220"/>
      <c r="S3311" s="220"/>
      <c r="T3311" s="220"/>
      <c r="U3311" s="220"/>
      <c r="V3311" s="220"/>
      <c r="W3311" s="220"/>
      <c r="X3311" s="220"/>
      <c r="Y3311" s="220"/>
      <c r="Z3311" s="220"/>
      <c r="AA3311" s="220"/>
      <c r="AB3311" s="220"/>
      <c r="AC3311" s="220"/>
      <c r="AD3311" s="220"/>
      <c r="AM3311">
        <f>IF(OR(S3311=SUM(S3312:S3314),AND(S3311="NA",SUM(S3312:S3314)=0),AND(S3311="NS",SUM(S3312:S3314)=0)),IF(AND(S3311="NA",SUM(S3312:S3314)=0),"NA",0),1)</f>
        <v>0</v>
      </c>
      <c r="AW3311">
        <f>IF(OR(V3311=SUM(V3312:V3314),AND(V3311="NA",SUM(V3312:V3314)=0),AND(V3311="NS",SUM(V3312:V3314)=0)),IF(AND(V3311="NA",SUM(V3312:V3314)=0),"NA",0),1)</f>
        <v>0</v>
      </c>
      <c r="BG3311">
        <f>IF(OR(Y3311=SUM(Y3312:Y3314),AND(Y3311="NA",SUM(Y3312:Y3314)=0),AND(Y3311="NS",SUM(Y3312:Y3314)=0)),IF(AND(Y3311="NA",SUM(Y3312:Y3314)=0),"NA",0),1)</f>
        <v>0</v>
      </c>
      <c r="BQ3311">
        <f>IF(OR(AB3311=SUM(AB3312:AB3314),AND(AB3311="NA",SUM(AB3312:AB3314)=0),AND(AB3311="NS",SUM(AB3312:AB3314)=0)),IF(AND(AB3311="NA",SUM(AB3312:AB3314)=0),"NA",0),1)</f>
        <v>0</v>
      </c>
      <c r="CA3311">
        <f>IF(OR(Q3311=SUM(Q3312:Q3314),AND(Q3311="NA",SUM(Q3312:Q3314)=0),AND(Q3311="NS",SUM(Q3312:Q3314)=0)),IF(AND(Q3311="NA",SUM(Q3312:Q3314)=0),"NA",0),1)</f>
        <v>0</v>
      </c>
      <c r="CK3311">
        <f>IF(OR(R3311=SUM(R3312:R3314),AND(R3311="NA",SUM(R3312:R3314)=0),AND(R3311="NS",SUM(R3312:R3314)=0)),IF(AND(R3311="NA",SUM(R3312:R3314)=0),"NA",0),1)</f>
        <v>0</v>
      </c>
      <c r="CU3311">
        <f>IF(OR(P3311=SUM(P3312:P3314),AND(P3311="NA",SUM(P3312:P3314)=0),AND(P3311="NS",SUM(P3312:P3314)=0)),IF(AND(P3311="NA",SUM(P3312:P3314)=0),"NA",0),1)</f>
        <v>0</v>
      </c>
    </row>
    <row r="3312" spans="1:101" ht="15" customHeight="1">
      <c r="A3312" s="71"/>
      <c r="B3312" s="40"/>
      <c r="C3312" s="355"/>
      <c r="D3312" s="280"/>
      <c r="E3312" s="256"/>
      <c r="F3312" s="281"/>
      <c r="G3312" s="350" t="s">
        <v>697</v>
      </c>
      <c r="H3312" s="267"/>
      <c r="I3312" s="224"/>
      <c r="J3312" s="366" t="s">
        <v>698</v>
      </c>
      <c r="K3312" s="278"/>
      <c r="L3312" s="278"/>
      <c r="M3312" s="278"/>
      <c r="N3312" s="278"/>
      <c r="O3312" s="279"/>
      <c r="P3312" s="220"/>
      <c r="Q3312" s="220"/>
      <c r="R3312" s="220"/>
      <c r="S3312" s="220"/>
      <c r="T3312" s="220"/>
      <c r="U3312" s="220"/>
      <c r="V3312" s="220"/>
      <c r="W3312" s="220"/>
      <c r="X3312" s="220"/>
      <c r="Y3312" s="220"/>
      <c r="Z3312" s="220"/>
      <c r="AA3312" s="220"/>
      <c r="AB3312" s="220"/>
      <c r="AC3312" s="220"/>
      <c r="AD3312" s="220"/>
      <c r="AN3312">
        <f>IF(S3311="NA",1,0)</f>
        <v>0</v>
      </c>
      <c r="AX3312">
        <f>IF(V3311="NA",1,0)</f>
        <v>0</v>
      </c>
      <c r="BH3312">
        <f>IF(Y3311="NA",1,0)</f>
        <v>0</v>
      </c>
      <c r="BR3312">
        <f>IF(AB3311="NA",1,0)</f>
        <v>0</v>
      </c>
      <c r="CB3312">
        <f>IF(Q3311="NA",1,0)</f>
        <v>0</v>
      </c>
      <c r="CL3312">
        <f>IF(R3311="NA",1,0)</f>
        <v>0</v>
      </c>
      <c r="CV3312">
        <f>IF(P3311="NA",1,0)</f>
        <v>0</v>
      </c>
    </row>
    <row r="3313" spans="1:101" ht="24" customHeight="1">
      <c r="A3313" s="71"/>
      <c r="B3313" s="40"/>
      <c r="C3313" s="355"/>
      <c r="D3313" s="280"/>
      <c r="E3313" s="256"/>
      <c r="F3313" s="281"/>
      <c r="G3313" s="350" t="s">
        <v>699</v>
      </c>
      <c r="H3313" s="267"/>
      <c r="I3313" s="95"/>
      <c r="J3313" s="365" t="s">
        <v>700</v>
      </c>
      <c r="K3313" s="256"/>
      <c r="L3313" s="256"/>
      <c r="M3313" s="256"/>
      <c r="N3313" s="256"/>
      <c r="O3313" s="281"/>
      <c r="P3313" s="220"/>
      <c r="Q3313" s="220"/>
      <c r="R3313" s="220"/>
      <c r="S3313" s="220"/>
      <c r="T3313" s="220"/>
      <c r="U3313" s="220"/>
      <c r="V3313" s="220"/>
      <c r="W3313" s="220"/>
      <c r="X3313" s="220"/>
      <c r="Y3313" s="220"/>
      <c r="Z3313" s="220"/>
      <c r="AA3313" s="220"/>
      <c r="AB3313" s="220"/>
      <c r="AC3313" s="220"/>
      <c r="AD3313" s="220"/>
      <c r="AN3313">
        <f>IF(S3311="NA",1,0)</f>
        <v>0</v>
      </c>
      <c r="AO3313" t="e">
        <f>IF(S3313/S3311&gt;0.25,1,0)</f>
        <v>#DIV/0!</v>
      </c>
      <c r="AX3313">
        <f>IF(V3311="NA",1,0)</f>
        <v>0</v>
      </c>
      <c r="AY3313" t="e">
        <f>IF(V3313/V3311&gt;0.25,1,0)</f>
        <v>#DIV/0!</v>
      </c>
      <c r="BH3313">
        <f>IF(Y3311="NA",1,0)</f>
        <v>0</v>
      </c>
      <c r="BI3313" t="e">
        <f>IF(Y3313/Y3311&gt;0.25,1,0)</f>
        <v>#DIV/0!</v>
      </c>
      <c r="BR3313">
        <f>IF(AB3311="NA",1,0)</f>
        <v>0</v>
      </c>
      <c r="BS3313" t="e">
        <f>IF(AB3313/AB3311&gt;0.25,1,0)</f>
        <v>#DIV/0!</v>
      </c>
      <c r="CB3313">
        <f>IF(Q3311="NA",1,0)</f>
        <v>0</v>
      </c>
      <c r="CC3313" t="e">
        <f>IF(Q3313/Q3311&gt;0.25,1,0)</f>
        <v>#DIV/0!</v>
      </c>
      <c r="CL3313">
        <f>IF(R3311="NA",1,0)</f>
        <v>0</v>
      </c>
      <c r="CM3313" t="e">
        <f>IF(R3313/R3311&gt;0.25,1,0)</f>
        <v>#DIV/0!</v>
      </c>
      <c r="CV3313">
        <f>IF(P3311="NA",1,0)</f>
        <v>0</v>
      </c>
      <c r="CW3313" t="e">
        <f>IF(P3313/P3311&gt;0.25,1,0)</f>
        <v>#DIV/0!</v>
      </c>
    </row>
    <row r="3314" spans="1:101" ht="15" customHeight="1">
      <c r="A3314" s="71"/>
      <c r="B3314" s="40"/>
      <c r="C3314" s="355"/>
      <c r="D3314" s="280"/>
      <c r="E3314" s="256"/>
      <c r="F3314" s="281"/>
      <c r="G3314" s="350" t="s">
        <v>701</v>
      </c>
      <c r="H3314" s="267"/>
      <c r="I3314" s="94"/>
      <c r="J3314" s="360" t="s">
        <v>774</v>
      </c>
      <c r="K3314" s="272"/>
      <c r="L3314" s="272"/>
      <c r="M3314" s="272"/>
      <c r="N3314" s="272"/>
      <c r="O3314" s="283"/>
      <c r="P3314" s="220"/>
      <c r="Q3314" s="220"/>
      <c r="R3314" s="220"/>
      <c r="S3314" s="220"/>
      <c r="T3314" s="220"/>
      <c r="U3314" s="220"/>
      <c r="V3314" s="220"/>
      <c r="W3314" s="220"/>
      <c r="X3314" s="220"/>
      <c r="Y3314" s="220"/>
      <c r="Z3314" s="220"/>
      <c r="AA3314" s="220"/>
      <c r="AB3314" s="220"/>
      <c r="AC3314" s="220"/>
      <c r="AD3314" s="220"/>
      <c r="AN3314">
        <f>IF(S3311="NA",1,0)</f>
        <v>0</v>
      </c>
      <c r="AX3314">
        <f>IF(V3311="NA",1,0)</f>
        <v>0</v>
      </c>
      <c r="BH3314">
        <f>IF(Y3311="NA",1,0)</f>
        <v>0</v>
      </c>
      <c r="BR3314">
        <f>IF(AB3311="NA",1,0)</f>
        <v>0</v>
      </c>
      <c r="CB3314">
        <f>IF(Q3311="NA",1,0)</f>
        <v>0</v>
      </c>
      <c r="CL3314">
        <f>IF(R3311="NA",1,0)</f>
        <v>0</v>
      </c>
      <c r="CV3314">
        <f>IF(P3311="NA",1,0)</f>
        <v>0</v>
      </c>
    </row>
    <row r="3315" spans="1:101" ht="15" customHeight="1">
      <c r="A3315" s="71"/>
      <c r="B3315" s="40"/>
      <c r="C3315" s="355"/>
      <c r="D3315" s="280"/>
      <c r="E3315" s="256"/>
      <c r="F3315" s="281"/>
      <c r="G3315" s="361" t="s">
        <v>702</v>
      </c>
      <c r="H3315" s="267"/>
      <c r="I3315" s="362" t="s">
        <v>703</v>
      </c>
      <c r="J3315" s="266"/>
      <c r="K3315" s="266"/>
      <c r="L3315" s="266"/>
      <c r="M3315" s="266"/>
      <c r="N3315" s="266"/>
      <c r="O3315" s="267"/>
      <c r="P3315" s="220"/>
      <c r="Q3315" s="220"/>
      <c r="R3315" s="220"/>
      <c r="S3315" s="220"/>
      <c r="T3315" s="220"/>
      <c r="U3315" s="220"/>
      <c r="V3315" s="220"/>
      <c r="W3315" s="220"/>
      <c r="X3315" s="220"/>
      <c r="Y3315" s="220"/>
      <c r="Z3315" s="220"/>
      <c r="AA3315" s="220"/>
      <c r="AB3315" s="220"/>
      <c r="AC3315" s="220"/>
      <c r="AD3315" s="220"/>
    </row>
    <row r="3316" spans="1:101" ht="15" customHeight="1">
      <c r="A3316" s="71"/>
      <c r="B3316" s="40"/>
      <c r="C3316" s="355"/>
      <c r="D3316" s="280"/>
      <c r="E3316" s="256"/>
      <c r="F3316" s="281"/>
      <c r="G3316" s="361" t="s">
        <v>704</v>
      </c>
      <c r="H3316" s="267"/>
      <c r="I3316" s="362" t="s">
        <v>705</v>
      </c>
      <c r="J3316" s="266"/>
      <c r="K3316" s="266"/>
      <c r="L3316" s="266"/>
      <c r="M3316" s="266"/>
      <c r="N3316" s="266"/>
      <c r="O3316" s="267"/>
      <c r="P3316" s="220"/>
      <c r="Q3316" s="220"/>
      <c r="R3316" s="220"/>
      <c r="S3316" s="220"/>
      <c r="T3316" s="220"/>
      <c r="U3316" s="220"/>
      <c r="V3316" s="220"/>
      <c r="W3316" s="220"/>
      <c r="X3316" s="220"/>
      <c r="Y3316" s="220"/>
      <c r="Z3316" s="220"/>
      <c r="AA3316" s="220"/>
      <c r="AB3316" s="220"/>
      <c r="AC3316" s="220"/>
      <c r="AD3316" s="220"/>
    </row>
    <row r="3317" spans="1:101" ht="24" customHeight="1">
      <c r="A3317" s="71"/>
      <c r="B3317" s="40"/>
      <c r="C3317" s="355"/>
      <c r="D3317" s="280"/>
      <c r="E3317" s="256"/>
      <c r="F3317" s="281"/>
      <c r="G3317" s="361" t="s">
        <v>706</v>
      </c>
      <c r="H3317" s="267"/>
      <c r="I3317" s="362" t="s">
        <v>707</v>
      </c>
      <c r="J3317" s="266"/>
      <c r="K3317" s="266"/>
      <c r="L3317" s="266"/>
      <c r="M3317" s="266"/>
      <c r="N3317" s="266"/>
      <c r="O3317" s="267"/>
      <c r="P3317" s="220"/>
      <c r="Q3317" s="220"/>
      <c r="R3317" s="220"/>
      <c r="S3317" s="220"/>
      <c r="T3317" s="220"/>
      <c r="U3317" s="220"/>
      <c r="V3317" s="220"/>
      <c r="W3317" s="220"/>
      <c r="X3317" s="220"/>
      <c r="Y3317" s="220"/>
      <c r="Z3317" s="220"/>
      <c r="AA3317" s="220"/>
      <c r="AB3317" s="220"/>
      <c r="AC3317" s="220"/>
      <c r="AD3317" s="220"/>
    </row>
    <row r="3318" spans="1:101" ht="15" customHeight="1">
      <c r="A3318" s="71"/>
      <c r="B3318" s="40"/>
      <c r="C3318" s="367" t="s">
        <v>708</v>
      </c>
      <c r="D3318" s="368" t="s">
        <v>709</v>
      </c>
      <c r="E3318" s="278"/>
      <c r="F3318" s="279"/>
      <c r="G3318" s="361" t="s">
        <v>710</v>
      </c>
      <c r="H3318" s="267"/>
      <c r="I3318" s="362" t="s">
        <v>711</v>
      </c>
      <c r="J3318" s="266"/>
      <c r="K3318" s="266"/>
      <c r="L3318" s="266"/>
      <c r="M3318" s="266"/>
      <c r="N3318" s="266"/>
      <c r="O3318" s="267"/>
      <c r="P3318" s="220"/>
      <c r="Q3318" s="220"/>
      <c r="R3318" s="220"/>
      <c r="S3318" s="220"/>
      <c r="T3318" s="220"/>
      <c r="U3318" s="220"/>
      <c r="V3318" s="220"/>
      <c r="W3318" s="220"/>
      <c r="X3318" s="220"/>
      <c r="Y3318" s="220"/>
      <c r="Z3318" s="220"/>
      <c r="AA3318" s="220"/>
      <c r="AB3318" s="220"/>
      <c r="AC3318" s="220"/>
      <c r="AD3318" s="220"/>
    </row>
    <row r="3319" spans="1:101" ht="15" customHeight="1">
      <c r="A3319" s="71"/>
      <c r="B3319" s="40"/>
      <c r="C3319" s="355"/>
      <c r="D3319" s="280"/>
      <c r="E3319" s="256"/>
      <c r="F3319" s="281"/>
      <c r="G3319" s="361" t="s">
        <v>712</v>
      </c>
      <c r="H3319" s="267"/>
      <c r="I3319" s="362" t="s">
        <v>713</v>
      </c>
      <c r="J3319" s="266"/>
      <c r="K3319" s="266"/>
      <c r="L3319" s="266"/>
      <c r="M3319" s="266"/>
      <c r="N3319" s="266"/>
      <c r="O3319" s="267"/>
      <c r="P3319" s="220"/>
      <c r="Q3319" s="220"/>
      <c r="R3319" s="220"/>
      <c r="S3319" s="220"/>
      <c r="T3319" s="220"/>
      <c r="U3319" s="220"/>
      <c r="V3319" s="220"/>
      <c r="W3319" s="220"/>
      <c r="X3319" s="220"/>
      <c r="Y3319" s="220"/>
      <c r="Z3319" s="220"/>
      <c r="AA3319" s="220"/>
      <c r="AB3319" s="220"/>
      <c r="AC3319" s="220"/>
      <c r="AD3319" s="220"/>
    </row>
    <row r="3320" spans="1:101" ht="15" customHeight="1">
      <c r="A3320" s="71"/>
      <c r="B3320" s="40"/>
      <c r="C3320" s="355"/>
      <c r="D3320" s="280"/>
      <c r="E3320" s="256"/>
      <c r="F3320" s="281"/>
      <c r="G3320" s="361" t="s">
        <v>714</v>
      </c>
      <c r="H3320" s="267"/>
      <c r="I3320" s="362" t="s">
        <v>715</v>
      </c>
      <c r="J3320" s="266"/>
      <c r="K3320" s="266"/>
      <c r="L3320" s="266"/>
      <c r="M3320" s="266"/>
      <c r="N3320" s="266"/>
      <c r="O3320" s="267"/>
      <c r="P3320" s="220"/>
      <c r="Q3320" s="220"/>
      <c r="R3320" s="220"/>
      <c r="S3320" s="220"/>
      <c r="T3320" s="220"/>
      <c r="U3320" s="220"/>
      <c r="V3320" s="220"/>
      <c r="W3320" s="220"/>
      <c r="X3320" s="220"/>
      <c r="Y3320" s="220"/>
      <c r="Z3320" s="220"/>
      <c r="AA3320" s="220"/>
      <c r="AB3320" s="220"/>
      <c r="AC3320" s="220"/>
      <c r="AD3320" s="220"/>
    </row>
    <row r="3321" spans="1:101" ht="15" customHeight="1">
      <c r="A3321" s="71"/>
      <c r="B3321" s="40"/>
      <c r="C3321" s="355"/>
      <c r="D3321" s="280"/>
      <c r="E3321" s="256"/>
      <c r="F3321" s="281"/>
      <c r="G3321" s="361" t="s">
        <v>716</v>
      </c>
      <c r="H3321" s="267"/>
      <c r="I3321" s="362" t="s">
        <v>717</v>
      </c>
      <c r="J3321" s="266"/>
      <c r="K3321" s="266"/>
      <c r="L3321" s="266"/>
      <c r="M3321" s="266"/>
      <c r="N3321" s="266"/>
      <c r="O3321" s="267"/>
      <c r="P3321" s="220"/>
      <c r="Q3321" s="220"/>
      <c r="R3321" s="220"/>
      <c r="S3321" s="220"/>
      <c r="T3321" s="220"/>
      <c r="U3321" s="220"/>
      <c r="V3321" s="220"/>
      <c r="W3321" s="220"/>
      <c r="X3321" s="220"/>
      <c r="Y3321" s="220"/>
      <c r="Z3321" s="220"/>
      <c r="AA3321" s="220"/>
      <c r="AB3321" s="220"/>
      <c r="AC3321" s="220"/>
      <c r="AD3321" s="220"/>
    </row>
    <row r="3322" spans="1:101" ht="36" customHeight="1">
      <c r="A3322" s="71"/>
      <c r="B3322" s="40"/>
      <c r="C3322" s="355"/>
      <c r="D3322" s="280"/>
      <c r="E3322" s="256"/>
      <c r="F3322" s="281"/>
      <c r="G3322" s="361" t="s">
        <v>718</v>
      </c>
      <c r="H3322" s="267"/>
      <c r="I3322" s="362" t="s">
        <v>719</v>
      </c>
      <c r="J3322" s="266"/>
      <c r="K3322" s="266"/>
      <c r="L3322" s="266"/>
      <c r="M3322" s="266"/>
      <c r="N3322" s="266"/>
      <c r="O3322" s="267"/>
      <c r="P3322" s="220"/>
      <c r="Q3322" s="220"/>
      <c r="R3322" s="220"/>
      <c r="S3322" s="220"/>
      <c r="T3322" s="220"/>
      <c r="U3322" s="220"/>
      <c r="V3322" s="220"/>
      <c r="W3322" s="220"/>
      <c r="X3322" s="220"/>
      <c r="Y3322" s="220"/>
      <c r="Z3322" s="220"/>
      <c r="AA3322" s="220"/>
      <c r="AB3322" s="220"/>
      <c r="AC3322" s="220"/>
      <c r="AD3322" s="220"/>
      <c r="AM3322">
        <f>IF(OR(S3322=SUM(S3323:S3329),AND(S3322="NA",SUM(S3323:S3329)=0),AND(S3322="NS",SUM(S3323:S3329)=0)),IF(AND(S3322="NA",SUM(S3323:S3329)=0),"NA",0),1)</f>
        <v>0</v>
      </c>
      <c r="AW3322">
        <f>IF(OR(V3322=SUM(V3323:V3329),AND(V3322="NA",SUM(V3323:V3329)=0),AND(V3322="NS",SUM(V3323:V3329)=0)),IF(AND(V3322="NA",SUM(V3323:V3329)=0),"NA",0),1)</f>
        <v>0</v>
      </c>
      <c r="BG3322">
        <f>IF(OR(Y3322=SUM(Y3323:Y3329),AND(Y3322="NA",SUM(Y3323:Y3329)=0),AND(Y3322="NS",SUM(Y3323:Y3329)=0)),IF(AND(Y3322="NA",SUM(Y3323:Y3329)=0),"NA",0),1)</f>
        <v>0</v>
      </c>
      <c r="BQ3322">
        <f>IF(OR(AB3322=SUM(AB3323:AB3329),AND(AB3322="NA",SUM(AB3323:AB3329)=0),AND(AB3322="NS",SUM(AB3323:AB3329)=0)),IF(AND(AB3322="NA",SUM(AB3323:AB3329)=0),"NA",0),1)</f>
        <v>0</v>
      </c>
      <c r="CA3322">
        <f>IF(OR(Q3322=SUM(Q3323:Q3329),AND(Q3322="NA",SUM(Q3323:Q3329)=0),AND(Q3322="NS",SUM(Q3323:Q3329)=0)),IF(AND(Q3322="NA",SUM(Q3323:Q3329)=0),"NA",0),1)</f>
        <v>0</v>
      </c>
      <c r="CK3322">
        <f>IF(OR(R3322=SUM(R3323:R3329),AND(R3322="NA",SUM(R3323:R3329)=0),AND(R3322="NS",SUM(R3323:R3329)=0)),IF(AND(R3322="NA",SUM(R3323:R3329)=0),"NA",0),1)</f>
        <v>0</v>
      </c>
      <c r="CU3322">
        <f>IF(OR(P3322=SUM(P3323:P3329),AND(P3322="NA",SUM(P3323:P3329)=0),AND(P3322="NS",SUM(P3323:P3329)=0)),IF(AND(P3322="NA",SUM(P3323:P3329)=0),"NA",0),1)</f>
        <v>0</v>
      </c>
    </row>
    <row r="3323" spans="1:101" ht="48" customHeight="1">
      <c r="A3323" s="71"/>
      <c r="B3323" s="40"/>
      <c r="C3323" s="355"/>
      <c r="D3323" s="280"/>
      <c r="E3323" s="256"/>
      <c r="F3323" s="281"/>
      <c r="G3323" s="350" t="s">
        <v>720</v>
      </c>
      <c r="H3323" s="267"/>
      <c r="I3323" s="224"/>
      <c r="J3323" s="366" t="s">
        <v>721</v>
      </c>
      <c r="K3323" s="278"/>
      <c r="L3323" s="278"/>
      <c r="M3323" s="278"/>
      <c r="N3323" s="278"/>
      <c r="O3323" s="279"/>
      <c r="P3323" s="220"/>
      <c r="Q3323" s="220"/>
      <c r="R3323" s="220"/>
      <c r="S3323" s="220"/>
      <c r="T3323" s="220"/>
      <c r="U3323" s="220"/>
      <c r="V3323" s="220"/>
      <c r="W3323" s="220"/>
      <c r="X3323" s="220"/>
      <c r="Y3323" s="220"/>
      <c r="Z3323" s="220"/>
      <c r="AA3323" s="220"/>
      <c r="AB3323" s="220"/>
      <c r="AC3323" s="220"/>
      <c r="AD3323" s="220"/>
      <c r="AN3323">
        <f>IF(S3322="NA",1,0)</f>
        <v>0</v>
      </c>
      <c r="AX3323">
        <f>IF(V3322="NA",1,0)</f>
        <v>0</v>
      </c>
      <c r="BH3323">
        <f>IF(Y3322="NA",1,0)</f>
        <v>0</v>
      </c>
      <c r="BR3323">
        <f>IF(AB3322="NA",1,0)</f>
        <v>0</v>
      </c>
      <c r="CB3323">
        <f>IF(Q3322="NA",1,0)</f>
        <v>0</v>
      </c>
      <c r="CL3323">
        <f>IF(R3322="NA",1,0)</f>
        <v>0</v>
      </c>
      <c r="CV3323">
        <f>IF(P3322="NA",1,0)</f>
        <v>0</v>
      </c>
    </row>
    <row r="3324" spans="1:101" ht="48" customHeight="1">
      <c r="A3324" s="71"/>
      <c r="B3324" s="40"/>
      <c r="C3324" s="355"/>
      <c r="D3324" s="280"/>
      <c r="E3324" s="256"/>
      <c r="F3324" s="281"/>
      <c r="G3324" s="350" t="s">
        <v>722</v>
      </c>
      <c r="H3324" s="267"/>
      <c r="I3324" s="95"/>
      <c r="J3324" s="365" t="s">
        <v>723</v>
      </c>
      <c r="K3324" s="256"/>
      <c r="L3324" s="256"/>
      <c r="M3324" s="256"/>
      <c r="N3324" s="256"/>
      <c r="O3324" s="281"/>
      <c r="P3324" s="220"/>
      <c r="Q3324" s="220"/>
      <c r="R3324" s="220"/>
      <c r="S3324" s="220"/>
      <c r="T3324" s="220"/>
      <c r="U3324" s="220"/>
      <c r="V3324" s="220"/>
      <c r="W3324" s="220"/>
      <c r="X3324" s="220"/>
      <c r="Y3324" s="220"/>
      <c r="Z3324" s="220"/>
      <c r="AA3324" s="220"/>
      <c r="AB3324" s="220"/>
      <c r="AC3324" s="220"/>
      <c r="AD3324" s="220"/>
      <c r="AN3324">
        <f>IF(S3322="NA",1,0)</f>
        <v>0</v>
      </c>
      <c r="AX3324">
        <f>IF(V3322="NA",1,0)</f>
        <v>0</v>
      </c>
      <c r="BH3324">
        <f>IF(Y3322="NA",1,0)</f>
        <v>0</v>
      </c>
      <c r="BR3324">
        <f>IF(AB3322="NA",1,0)</f>
        <v>0</v>
      </c>
      <c r="CB3324">
        <f>IF(Q3322="NA",1,0)</f>
        <v>0</v>
      </c>
      <c r="CL3324">
        <f>IF(R3322="NA",1,0)</f>
        <v>0</v>
      </c>
      <c r="CV3324">
        <f>IF(P3322="NA",1,0)</f>
        <v>0</v>
      </c>
    </row>
    <row r="3325" spans="1:101" ht="60" customHeight="1">
      <c r="A3325" s="71"/>
      <c r="B3325" s="40"/>
      <c r="C3325" s="355"/>
      <c r="D3325" s="280"/>
      <c r="E3325" s="256"/>
      <c r="F3325" s="281"/>
      <c r="G3325" s="350" t="s">
        <v>724</v>
      </c>
      <c r="H3325" s="267"/>
      <c r="I3325" s="95"/>
      <c r="J3325" s="365" t="s">
        <v>725</v>
      </c>
      <c r="K3325" s="256"/>
      <c r="L3325" s="256"/>
      <c r="M3325" s="256"/>
      <c r="N3325" s="256"/>
      <c r="O3325" s="281"/>
      <c r="P3325" s="220"/>
      <c r="Q3325" s="220"/>
      <c r="R3325" s="220"/>
      <c r="S3325" s="220"/>
      <c r="T3325" s="220"/>
      <c r="U3325" s="220"/>
      <c r="V3325" s="220"/>
      <c r="W3325" s="220"/>
      <c r="X3325" s="220"/>
      <c r="Y3325" s="220"/>
      <c r="Z3325" s="220"/>
      <c r="AA3325" s="220"/>
      <c r="AB3325" s="220"/>
      <c r="AC3325" s="220"/>
      <c r="AD3325" s="220"/>
      <c r="AN3325">
        <f>IF(S3322="NA",1,0)</f>
        <v>0</v>
      </c>
      <c r="AX3325">
        <f>IF(V3322="NA",1,0)</f>
        <v>0</v>
      </c>
      <c r="BH3325">
        <f>IF(Y3322="NA",1,0)</f>
        <v>0</v>
      </c>
      <c r="BR3325">
        <f>IF(AB3322="NA",1,0)</f>
        <v>0</v>
      </c>
      <c r="CB3325">
        <f>IF(Q3322="NA",1,0)</f>
        <v>0</v>
      </c>
      <c r="CL3325">
        <f>IF(R3322="NA",1,0)</f>
        <v>0</v>
      </c>
      <c r="CV3325">
        <f>IF(P3322="NA",1,0)</f>
        <v>0</v>
      </c>
    </row>
    <row r="3326" spans="1:101" ht="24" customHeight="1">
      <c r="A3326" s="71"/>
      <c r="B3326" s="40"/>
      <c r="C3326" s="355"/>
      <c r="D3326" s="280"/>
      <c r="E3326" s="256"/>
      <c r="F3326" s="281"/>
      <c r="G3326" s="350" t="s">
        <v>726</v>
      </c>
      <c r="H3326" s="267"/>
      <c r="I3326" s="95"/>
      <c r="J3326" s="365" t="s">
        <v>727</v>
      </c>
      <c r="K3326" s="256"/>
      <c r="L3326" s="256"/>
      <c r="M3326" s="256"/>
      <c r="N3326" s="256"/>
      <c r="O3326" s="281"/>
      <c r="P3326" s="220"/>
      <c r="Q3326" s="220"/>
      <c r="R3326" s="220"/>
      <c r="S3326" s="220"/>
      <c r="T3326" s="220"/>
      <c r="U3326" s="220"/>
      <c r="V3326" s="220"/>
      <c r="W3326" s="220"/>
      <c r="X3326" s="220"/>
      <c r="Y3326" s="220"/>
      <c r="Z3326" s="220"/>
      <c r="AA3326" s="220"/>
      <c r="AB3326" s="220"/>
      <c r="AC3326" s="220"/>
      <c r="AD3326" s="220"/>
      <c r="AN3326">
        <f>IF(S3322="NA",1,0)</f>
        <v>0</v>
      </c>
      <c r="AX3326">
        <f>IF(V3322="NA",1,0)</f>
        <v>0</v>
      </c>
      <c r="BH3326">
        <f>IF(Y3322="NA",1,0)</f>
        <v>0</v>
      </c>
      <c r="BR3326">
        <f>IF(AB3322="NA",1,0)</f>
        <v>0</v>
      </c>
      <c r="CB3326">
        <f>IF(Q3322="NA",1,0)</f>
        <v>0</v>
      </c>
      <c r="CL3326">
        <f>IF(R3322="NA",1,0)</f>
        <v>0</v>
      </c>
      <c r="CV3326">
        <f>IF(P3322="NA",1,0)</f>
        <v>0</v>
      </c>
    </row>
    <row r="3327" spans="1:101" ht="24" customHeight="1">
      <c r="A3327" s="71"/>
      <c r="B3327" s="40"/>
      <c r="C3327" s="355"/>
      <c r="D3327" s="280"/>
      <c r="E3327" s="256"/>
      <c r="F3327" s="281"/>
      <c r="G3327" s="350" t="s">
        <v>728</v>
      </c>
      <c r="H3327" s="267"/>
      <c r="I3327" s="95"/>
      <c r="J3327" s="365" t="s">
        <v>729</v>
      </c>
      <c r="K3327" s="256"/>
      <c r="L3327" s="256"/>
      <c r="M3327" s="256"/>
      <c r="N3327" s="256"/>
      <c r="O3327" s="281"/>
      <c r="P3327" s="220"/>
      <c r="Q3327" s="220"/>
      <c r="R3327" s="220"/>
      <c r="S3327" s="220"/>
      <c r="T3327" s="220"/>
      <c r="U3327" s="220"/>
      <c r="V3327" s="220"/>
      <c r="W3327" s="220"/>
      <c r="X3327" s="220"/>
      <c r="Y3327" s="220"/>
      <c r="Z3327" s="220"/>
      <c r="AA3327" s="220"/>
      <c r="AB3327" s="220"/>
      <c r="AC3327" s="220"/>
      <c r="AD3327" s="220"/>
      <c r="AN3327">
        <f>IF(S3322="NA",1,0)</f>
        <v>0</v>
      </c>
      <c r="AX3327">
        <f>IF(V3322="NA",1,0)</f>
        <v>0</v>
      </c>
      <c r="BH3327">
        <f>IF(Y3322="NA",1,0)</f>
        <v>0</v>
      </c>
      <c r="BR3327">
        <f>IF(AB3322="NA",1,0)</f>
        <v>0</v>
      </c>
      <c r="CB3327">
        <f>IF(Q3322="NA",1,0)</f>
        <v>0</v>
      </c>
      <c r="CL3327">
        <f>IF(R3322="NA",1,0)</f>
        <v>0</v>
      </c>
      <c r="CV3327">
        <f>IF(P3322="NA",1,0)</f>
        <v>0</v>
      </c>
    </row>
    <row r="3328" spans="1:101" ht="36" customHeight="1">
      <c r="A3328" s="71"/>
      <c r="B3328" s="40"/>
      <c r="C3328" s="355"/>
      <c r="D3328" s="280"/>
      <c r="E3328" s="256"/>
      <c r="F3328" s="281"/>
      <c r="G3328" s="350" t="s">
        <v>730</v>
      </c>
      <c r="H3328" s="267"/>
      <c r="I3328" s="95"/>
      <c r="J3328" s="365" t="s">
        <v>731</v>
      </c>
      <c r="K3328" s="256"/>
      <c r="L3328" s="256"/>
      <c r="M3328" s="256"/>
      <c r="N3328" s="256"/>
      <c r="O3328" s="281"/>
      <c r="P3328" s="220"/>
      <c r="Q3328" s="220"/>
      <c r="R3328" s="220"/>
      <c r="S3328" s="220"/>
      <c r="T3328" s="220"/>
      <c r="U3328" s="220"/>
      <c r="V3328" s="220"/>
      <c r="W3328" s="220"/>
      <c r="X3328" s="220"/>
      <c r="Y3328" s="220"/>
      <c r="Z3328" s="220"/>
      <c r="AA3328" s="220"/>
      <c r="AB3328" s="220"/>
      <c r="AC3328" s="220"/>
      <c r="AD3328" s="220"/>
      <c r="AN3328">
        <f>IF(S3322="NA",1,0)</f>
        <v>0</v>
      </c>
      <c r="AO3328" t="e">
        <f>IF(S3328/S3322&gt;0.25,1,0)</f>
        <v>#DIV/0!</v>
      </c>
      <c r="AX3328">
        <f>IF(V3322="NA",1,0)</f>
        <v>0</v>
      </c>
      <c r="AY3328" t="e">
        <f>IF(V3328/V3322&gt;0.25,1,0)</f>
        <v>#DIV/0!</v>
      </c>
      <c r="BH3328">
        <f>IF(Y3322="NA",1,0)</f>
        <v>0</v>
      </c>
      <c r="BI3328" t="e">
        <f>IF(Y3328/Y3322&gt;0.25,1,0)</f>
        <v>#DIV/0!</v>
      </c>
      <c r="BR3328">
        <f>IF(AB3322="NA",1,0)</f>
        <v>0</v>
      </c>
      <c r="BS3328" t="e">
        <f>IF(AB3328/AB3322&gt;0.25,1,0)</f>
        <v>#DIV/0!</v>
      </c>
      <c r="CB3328">
        <f>IF(Q3322="NA",1,0)</f>
        <v>0</v>
      </c>
      <c r="CC3328" t="e">
        <f>IF(Q3328/Q3322&gt;0.25,1,0)</f>
        <v>#DIV/0!</v>
      </c>
      <c r="CL3328">
        <f>IF(R3322="NA",1,0)</f>
        <v>0</v>
      </c>
      <c r="CM3328" t="e">
        <f>IF(R3328/R3322&gt;0.25,1,0)</f>
        <v>#DIV/0!</v>
      </c>
      <c r="CV3328">
        <f>IF(P3322="NA",1,0)</f>
        <v>0</v>
      </c>
      <c r="CW3328" t="e">
        <f>IF(P3328/P3322&gt;0.25,1,0)</f>
        <v>#DIV/0!</v>
      </c>
    </row>
    <row r="3329" spans="1:101" ht="15" customHeight="1">
      <c r="A3329" s="71"/>
      <c r="B3329" s="40"/>
      <c r="C3329" s="355"/>
      <c r="D3329" s="280"/>
      <c r="E3329" s="256"/>
      <c r="F3329" s="281"/>
      <c r="G3329" s="350" t="s">
        <v>732</v>
      </c>
      <c r="H3329" s="267"/>
      <c r="I3329" s="94"/>
      <c r="J3329" s="360" t="s">
        <v>774</v>
      </c>
      <c r="K3329" s="272"/>
      <c r="L3329" s="272"/>
      <c r="M3329" s="272"/>
      <c r="N3329" s="272"/>
      <c r="O3329" s="283"/>
      <c r="P3329" s="220"/>
      <c r="Q3329" s="220"/>
      <c r="R3329" s="220"/>
      <c r="S3329" s="220"/>
      <c r="T3329" s="220"/>
      <c r="U3329" s="220"/>
      <c r="V3329" s="220"/>
      <c r="W3329" s="220"/>
      <c r="X3329" s="220"/>
      <c r="Y3329" s="220"/>
      <c r="Z3329" s="220"/>
      <c r="AA3329" s="220"/>
      <c r="AB3329" s="220"/>
      <c r="AC3329" s="220"/>
      <c r="AD3329" s="220"/>
      <c r="AN3329">
        <f>IF(S3322="NA",1,0)</f>
        <v>0</v>
      </c>
      <c r="AX3329">
        <f>IF(V3322="NA",1,0)</f>
        <v>0</v>
      </c>
      <c r="BH3329">
        <f>IF(Y3322="NA",1,0)</f>
        <v>0</v>
      </c>
      <c r="BR3329">
        <f>IF(AB3322="NA",1,0)</f>
        <v>0</v>
      </c>
      <c r="CB3329">
        <f>IF(Q3322="NA",1,0)</f>
        <v>0</v>
      </c>
      <c r="CL3329">
        <f>IF(R3322="NA",1,0)</f>
        <v>0</v>
      </c>
      <c r="CV3329">
        <f>IF(P3322="NA",1,0)</f>
        <v>0</v>
      </c>
    </row>
    <row r="3330" spans="1:101" ht="24" customHeight="1">
      <c r="A3330" s="71"/>
      <c r="B3330" s="40"/>
      <c r="C3330" s="355"/>
      <c r="D3330" s="280"/>
      <c r="E3330" s="256"/>
      <c r="F3330" s="281"/>
      <c r="G3330" s="361" t="s">
        <v>733</v>
      </c>
      <c r="H3330" s="267"/>
      <c r="I3330" s="362" t="s">
        <v>734</v>
      </c>
      <c r="J3330" s="266"/>
      <c r="K3330" s="266"/>
      <c r="L3330" s="266"/>
      <c r="M3330" s="266"/>
      <c r="N3330" s="266"/>
      <c r="O3330" s="267"/>
      <c r="P3330" s="220"/>
      <c r="Q3330" s="220"/>
      <c r="R3330" s="220"/>
      <c r="S3330" s="220"/>
      <c r="T3330" s="220"/>
      <c r="U3330" s="220"/>
      <c r="V3330" s="220"/>
      <c r="W3330" s="220"/>
      <c r="X3330" s="220"/>
      <c r="Y3330" s="220"/>
      <c r="Z3330" s="220"/>
      <c r="AA3330" s="220"/>
      <c r="AB3330" s="220"/>
      <c r="AC3330" s="220"/>
      <c r="AD3330" s="220"/>
    </row>
    <row r="3331" spans="1:101" ht="15" customHeight="1">
      <c r="A3331" s="71"/>
      <c r="B3331" s="40"/>
      <c r="C3331" s="355"/>
      <c r="D3331" s="280"/>
      <c r="E3331" s="256"/>
      <c r="F3331" s="281"/>
      <c r="G3331" s="361" t="s">
        <v>735</v>
      </c>
      <c r="H3331" s="267"/>
      <c r="I3331" s="362" t="s">
        <v>736</v>
      </c>
      <c r="J3331" s="266"/>
      <c r="K3331" s="266"/>
      <c r="L3331" s="266"/>
      <c r="M3331" s="266"/>
      <c r="N3331" s="266"/>
      <c r="O3331" s="267"/>
      <c r="P3331" s="220"/>
      <c r="Q3331" s="220"/>
      <c r="R3331" s="220"/>
      <c r="S3331" s="220"/>
      <c r="T3331" s="220"/>
      <c r="U3331" s="220"/>
      <c r="V3331" s="220"/>
      <c r="W3331" s="220"/>
      <c r="X3331" s="220"/>
      <c r="Y3331" s="220"/>
      <c r="Z3331" s="220"/>
      <c r="AA3331" s="220"/>
      <c r="AB3331" s="220"/>
      <c r="AC3331" s="220"/>
      <c r="AD3331" s="220"/>
      <c r="AM3331">
        <f>IF(OR(S3331=SUM(S3332:S3334),AND(S3331="NA",SUM(S3332:S3334)=0),AND(S3331="NS",SUM(S3332:S3334)=0)),IF(AND(S3331="NA",SUM(S3332:S3334)=0),"NA",0),1)</f>
        <v>0</v>
      </c>
      <c r="AW3331">
        <f>IF(OR(V3331=SUM(V3332:V3334),AND(V3331="NA",SUM(V3332:V3334)=0),AND(V3331="NS",SUM(V3332:V3334)=0)),IF(AND(V3331="NA",SUM(V3332:V3334)=0),"NA",0),1)</f>
        <v>0</v>
      </c>
      <c r="BG3331">
        <f>IF(OR(Y3331=SUM(Y3332:Y3334),AND(Y3331="NA",SUM(Y3332:Y3334)=0),AND(Y3331="NS",SUM(Y3332:Y3334)=0)),IF(AND(Y3331="NA",SUM(Y3332:Y3334)=0),"NA",0),1)</f>
        <v>0</v>
      </c>
      <c r="BQ3331">
        <f>IF(OR(AB3331=SUM(AB3332:AB3334),AND(AB3331="NA",SUM(AB3332:AB3334)=0),AND(AB3331="NS",SUM(AB3332:AB3334)=0)),IF(AND(AB3331="NA",SUM(AB3332:AB3334)=0),"NA",0),1)</f>
        <v>0</v>
      </c>
      <c r="CA3331">
        <f>IF(OR(Q3331=SUM(Q3332:Q3334),AND(Q3331="NA",SUM(Q3332:Q3334)=0),AND(Q3331="NS",SUM(Q3332:Q3334)=0)),IF(AND(Q3331="NA",SUM(Q3332:Q3334)=0),"NA",0),1)</f>
        <v>0</v>
      </c>
      <c r="CK3331">
        <f>IF(OR(R3331=SUM(R3332:R3334),AND(R3331="NA",SUM(R3332:R3334)=0),AND(R3331="NS",SUM(R3332:R3334)=0)),IF(AND(R3331="NA",SUM(R3332:R3334)=0),"NA",0),1)</f>
        <v>0</v>
      </c>
      <c r="CU3331">
        <f>IF(OR(P3331=SUM(P3332:P3334),AND(P3331="NA",SUM(P3332:P3334)=0),AND(P3331="NS",SUM(P3332:P3334)=0)),IF(AND(P3331="NA",SUM(P3332:P3334)=0),"NA",0),1)</f>
        <v>0</v>
      </c>
    </row>
    <row r="3332" spans="1:101" ht="15" customHeight="1">
      <c r="A3332" s="71"/>
      <c r="B3332" s="40"/>
      <c r="C3332" s="355"/>
      <c r="D3332" s="280"/>
      <c r="E3332" s="256"/>
      <c r="F3332" s="281"/>
      <c r="G3332" s="350" t="s">
        <v>737</v>
      </c>
      <c r="H3332" s="267"/>
      <c r="I3332" s="224"/>
      <c r="J3332" s="366" t="s">
        <v>738</v>
      </c>
      <c r="K3332" s="278"/>
      <c r="L3332" s="278"/>
      <c r="M3332" s="278"/>
      <c r="N3332" s="278"/>
      <c r="O3332" s="279"/>
      <c r="P3332" s="220"/>
      <c r="Q3332" s="220"/>
      <c r="R3332" s="220"/>
      <c r="S3332" s="220"/>
      <c r="T3332" s="220"/>
      <c r="U3332" s="220"/>
      <c r="V3332" s="220"/>
      <c r="W3332" s="220"/>
      <c r="X3332" s="220"/>
      <c r="Y3332" s="220"/>
      <c r="Z3332" s="220"/>
      <c r="AA3332" s="220"/>
      <c r="AB3332" s="220"/>
      <c r="AC3332" s="220"/>
      <c r="AD3332" s="220"/>
      <c r="AN3332">
        <f>IF(S3331="NA",1,0)</f>
        <v>0</v>
      </c>
      <c r="AX3332">
        <f>IF(V3331="NA",1,0)</f>
        <v>0</v>
      </c>
      <c r="BH3332">
        <f>IF(Y3331="NA",1,0)</f>
        <v>0</v>
      </c>
      <c r="BR3332">
        <f>IF(AB3331="NA",1,0)</f>
        <v>0</v>
      </c>
      <c r="CB3332">
        <f>IF(Q3331="NA",1,0)</f>
        <v>0</v>
      </c>
      <c r="CL3332">
        <f>IF(R3331="NA",1,0)</f>
        <v>0</v>
      </c>
      <c r="CV3332">
        <f>IF(P3331="NA",1,0)</f>
        <v>0</v>
      </c>
    </row>
    <row r="3333" spans="1:101" ht="24" customHeight="1">
      <c r="A3333" s="71"/>
      <c r="B3333" s="40"/>
      <c r="C3333" s="355"/>
      <c r="D3333" s="280"/>
      <c r="E3333" s="256"/>
      <c r="F3333" s="281"/>
      <c r="G3333" s="350" t="s">
        <v>739</v>
      </c>
      <c r="H3333" s="267"/>
      <c r="I3333" s="95"/>
      <c r="J3333" s="365" t="s">
        <v>740</v>
      </c>
      <c r="K3333" s="256"/>
      <c r="L3333" s="256"/>
      <c r="M3333" s="256"/>
      <c r="N3333" s="256"/>
      <c r="O3333" s="281"/>
      <c r="P3333" s="220"/>
      <c r="Q3333" s="220"/>
      <c r="R3333" s="220"/>
      <c r="S3333" s="220"/>
      <c r="T3333" s="220"/>
      <c r="U3333" s="220"/>
      <c r="V3333" s="220"/>
      <c r="W3333" s="220"/>
      <c r="X3333" s="220"/>
      <c r="Y3333" s="220"/>
      <c r="Z3333" s="220"/>
      <c r="AA3333" s="220"/>
      <c r="AB3333" s="220"/>
      <c r="AC3333" s="220"/>
      <c r="AD3333" s="220"/>
      <c r="AN3333">
        <f>IF(S3331="NA",1,0)</f>
        <v>0</v>
      </c>
      <c r="AO3333" t="e">
        <f>IF(S3333/S3331&gt;0.25,1,0)</f>
        <v>#DIV/0!</v>
      </c>
      <c r="AX3333">
        <f>IF(V3331="NA",1,0)</f>
        <v>0</v>
      </c>
      <c r="AY3333" t="e">
        <f>IF(V3333/V3331&gt;0.25,1,0)</f>
        <v>#DIV/0!</v>
      </c>
      <c r="BH3333">
        <f>IF(Y3331="NA",1,0)</f>
        <v>0</v>
      </c>
      <c r="BI3333" t="e">
        <f>IF(Y3333/Y3331&gt;0.25,1,0)</f>
        <v>#DIV/0!</v>
      </c>
      <c r="BR3333">
        <f>IF(AB3331="NA",1,0)</f>
        <v>0</v>
      </c>
      <c r="BS3333" t="e">
        <f>IF(AB3333/AB3331&gt;0.25,1,0)</f>
        <v>#DIV/0!</v>
      </c>
      <c r="CB3333">
        <f>IF(Q3331="NA",1,0)</f>
        <v>0</v>
      </c>
      <c r="CC3333" t="e">
        <f>IF(Q3333/Q3331&gt;0.25,1,0)</f>
        <v>#DIV/0!</v>
      </c>
      <c r="CL3333">
        <f>IF(R3331="NA",1,0)</f>
        <v>0</v>
      </c>
      <c r="CM3333" t="e">
        <f>IF(R3333/R3331&gt;0.25,1,0)</f>
        <v>#DIV/0!</v>
      </c>
      <c r="CV3333">
        <f>IF(P3331="NA",1,0)</f>
        <v>0</v>
      </c>
      <c r="CW3333" t="e">
        <f>IF(P3333/P3331&gt;0.25,1,0)</f>
        <v>#DIV/0!</v>
      </c>
    </row>
    <row r="3334" spans="1:101" ht="15" customHeight="1">
      <c r="A3334" s="71"/>
      <c r="B3334" s="40"/>
      <c r="C3334" s="355"/>
      <c r="D3334" s="280"/>
      <c r="E3334" s="256"/>
      <c r="F3334" s="281"/>
      <c r="G3334" s="350" t="s">
        <v>741</v>
      </c>
      <c r="H3334" s="267"/>
      <c r="I3334" s="94"/>
      <c r="J3334" s="360" t="s">
        <v>774</v>
      </c>
      <c r="K3334" s="272"/>
      <c r="L3334" s="272"/>
      <c r="M3334" s="272"/>
      <c r="N3334" s="272"/>
      <c r="O3334" s="283"/>
      <c r="P3334" s="220"/>
      <c r="Q3334" s="220"/>
      <c r="R3334" s="220"/>
      <c r="S3334" s="220"/>
      <c r="T3334" s="220"/>
      <c r="U3334" s="220"/>
      <c r="V3334" s="220"/>
      <c r="W3334" s="220"/>
      <c r="X3334" s="220"/>
      <c r="Y3334" s="220"/>
      <c r="Z3334" s="220"/>
      <c r="AA3334" s="220"/>
      <c r="AB3334" s="220"/>
      <c r="AC3334" s="220"/>
      <c r="AD3334" s="220"/>
      <c r="AN3334">
        <f>IF(S3331="NA",1,0)</f>
        <v>0</v>
      </c>
      <c r="AX3334">
        <f>IF(V3331="NA",1,0)</f>
        <v>0</v>
      </c>
      <c r="BH3334">
        <f>IF(Y3331="NA",1,0)</f>
        <v>0</v>
      </c>
      <c r="BR3334">
        <f>IF(AB3331="NA",1,0)</f>
        <v>0</v>
      </c>
      <c r="CB3334">
        <f>IF(Q3331="NA",1,0)</f>
        <v>0</v>
      </c>
      <c r="CL3334">
        <f>IF(R3331="NA",1,0)</f>
        <v>0</v>
      </c>
      <c r="CV3334">
        <f>IF(P3331="NA",1,0)</f>
        <v>0</v>
      </c>
    </row>
    <row r="3335" spans="1:101" ht="24" customHeight="1">
      <c r="A3335" s="71"/>
      <c r="B3335" s="40"/>
      <c r="C3335" s="355"/>
      <c r="D3335" s="280"/>
      <c r="E3335" s="256"/>
      <c r="F3335" s="281"/>
      <c r="G3335" s="361" t="s">
        <v>742</v>
      </c>
      <c r="H3335" s="267"/>
      <c r="I3335" s="362" t="s">
        <v>743</v>
      </c>
      <c r="J3335" s="266"/>
      <c r="K3335" s="266"/>
      <c r="L3335" s="266"/>
      <c r="M3335" s="266"/>
      <c r="N3335" s="266"/>
      <c r="O3335" s="267"/>
      <c r="P3335" s="220"/>
      <c r="Q3335" s="220"/>
      <c r="R3335" s="220"/>
      <c r="S3335" s="220"/>
      <c r="T3335" s="220"/>
      <c r="U3335" s="220"/>
      <c r="V3335" s="220"/>
      <c r="W3335" s="220"/>
      <c r="X3335" s="220"/>
      <c r="Y3335" s="220"/>
      <c r="Z3335" s="220"/>
      <c r="AA3335" s="220"/>
      <c r="AB3335" s="220"/>
      <c r="AC3335" s="220"/>
      <c r="AD3335" s="220"/>
    </row>
    <row r="3336" spans="1:101" ht="36" customHeight="1">
      <c r="A3336" s="71"/>
      <c r="B3336" s="40"/>
      <c r="C3336" s="355"/>
      <c r="D3336" s="280"/>
      <c r="E3336" s="256"/>
      <c r="F3336" s="281"/>
      <c r="G3336" s="361" t="s">
        <v>744</v>
      </c>
      <c r="H3336" s="267"/>
      <c r="I3336" s="362" t="s">
        <v>745</v>
      </c>
      <c r="J3336" s="266"/>
      <c r="K3336" s="266"/>
      <c r="L3336" s="266"/>
      <c r="M3336" s="266"/>
      <c r="N3336" s="266"/>
      <c r="O3336" s="267"/>
      <c r="P3336" s="220"/>
      <c r="Q3336" s="220"/>
      <c r="R3336" s="220"/>
      <c r="S3336" s="220"/>
      <c r="T3336" s="220"/>
      <c r="U3336" s="220"/>
      <c r="V3336" s="220"/>
      <c r="W3336" s="220"/>
      <c r="X3336" s="220"/>
      <c r="Y3336" s="220"/>
      <c r="Z3336" s="220"/>
      <c r="AA3336" s="220"/>
      <c r="AB3336" s="220"/>
      <c r="AC3336" s="220"/>
      <c r="AD3336" s="220"/>
    </row>
    <row r="3337" spans="1:101" ht="24" customHeight="1">
      <c r="A3337" s="71"/>
      <c r="B3337" s="40"/>
      <c r="C3337" s="355"/>
      <c r="D3337" s="280"/>
      <c r="E3337" s="256"/>
      <c r="F3337" s="281"/>
      <c r="G3337" s="361" t="s">
        <v>746</v>
      </c>
      <c r="H3337" s="267"/>
      <c r="I3337" s="362" t="s">
        <v>747</v>
      </c>
      <c r="J3337" s="266"/>
      <c r="K3337" s="266"/>
      <c r="L3337" s="266"/>
      <c r="M3337" s="266"/>
      <c r="N3337" s="266"/>
      <c r="O3337" s="267"/>
      <c r="P3337" s="220"/>
      <c r="Q3337" s="220"/>
      <c r="R3337" s="220"/>
      <c r="S3337" s="220"/>
      <c r="T3337" s="220"/>
      <c r="U3337" s="220"/>
      <c r="V3337" s="220"/>
      <c r="W3337" s="220"/>
      <c r="X3337" s="220"/>
      <c r="Y3337" s="220"/>
      <c r="Z3337" s="220"/>
      <c r="AA3337" s="220"/>
      <c r="AB3337" s="220"/>
      <c r="AC3337" s="220"/>
      <c r="AD3337" s="220"/>
    </row>
    <row r="3338" spans="1:101" ht="24" customHeight="1">
      <c r="A3338" s="71"/>
      <c r="B3338" s="40"/>
      <c r="C3338" s="355"/>
      <c r="D3338" s="280"/>
      <c r="E3338" s="256"/>
      <c r="F3338" s="281"/>
      <c r="G3338" s="361" t="s">
        <v>748</v>
      </c>
      <c r="H3338" s="267"/>
      <c r="I3338" s="362" t="s">
        <v>749</v>
      </c>
      <c r="J3338" s="266"/>
      <c r="K3338" s="266"/>
      <c r="L3338" s="266"/>
      <c r="M3338" s="266"/>
      <c r="N3338" s="266"/>
      <c r="O3338" s="267"/>
      <c r="P3338" s="220"/>
      <c r="Q3338" s="220"/>
      <c r="R3338" s="220"/>
      <c r="S3338" s="220"/>
      <c r="T3338" s="220"/>
      <c r="U3338" s="220"/>
      <c r="V3338" s="220"/>
      <c r="W3338" s="220"/>
      <c r="X3338" s="220"/>
      <c r="Y3338" s="220"/>
      <c r="Z3338" s="220"/>
      <c r="AA3338" s="220"/>
      <c r="AB3338" s="220"/>
      <c r="AC3338" s="220"/>
      <c r="AD3338" s="220"/>
    </row>
    <row r="3339" spans="1:101" ht="15" customHeight="1">
      <c r="A3339" s="71"/>
      <c r="B3339" s="40"/>
      <c r="C3339" s="355"/>
      <c r="D3339" s="280"/>
      <c r="E3339" s="256"/>
      <c r="F3339" s="281"/>
      <c r="G3339" s="361" t="s">
        <v>750</v>
      </c>
      <c r="H3339" s="267"/>
      <c r="I3339" s="362" t="s">
        <v>751</v>
      </c>
      <c r="J3339" s="266"/>
      <c r="K3339" s="266"/>
      <c r="L3339" s="266"/>
      <c r="M3339" s="266"/>
      <c r="N3339" s="266"/>
      <c r="O3339" s="267"/>
      <c r="P3339" s="220"/>
      <c r="Q3339" s="220"/>
      <c r="R3339" s="220"/>
      <c r="S3339" s="220"/>
      <c r="T3339" s="220"/>
      <c r="U3339" s="220"/>
      <c r="V3339" s="220"/>
      <c r="W3339" s="220"/>
      <c r="X3339" s="220"/>
      <c r="Y3339" s="220"/>
      <c r="Z3339" s="220"/>
      <c r="AA3339" s="220"/>
      <c r="AB3339" s="220"/>
      <c r="AC3339" s="220"/>
      <c r="AD3339" s="220"/>
    </row>
    <row r="3340" spans="1:101" ht="24" customHeight="1">
      <c r="A3340" s="71"/>
      <c r="B3340" s="40"/>
      <c r="C3340" s="355"/>
      <c r="D3340" s="280"/>
      <c r="E3340" s="256"/>
      <c r="F3340" s="281"/>
      <c r="G3340" s="361" t="s">
        <v>752</v>
      </c>
      <c r="H3340" s="267"/>
      <c r="I3340" s="362" t="s">
        <v>753</v>
      </c>
      <c r="J3340" s="266"/>
      <c r="K3340" s="266"/>
      <c r="L3340" s="266"/>
      <c r="M3340" s="266"/>
      <c r="N3340" s="266"/>
      <c r="O3340" s="267"/>
      <c r="P3340" s="220"/>
      <c r="Q3340" s="220"/>
      <c r="R3340" s="220"/>
      <c r="S3340" s="220"/>
      <c r="T3340" s="220"/>
      <c r="U3340" s="220"/>
      <c r="V3340" s="220"/>
      <c r="W3340" s="220"/>
      <c r="X3340" s="220"/>
      <c r="Y3340" s="220"/>
      <c r="Z3340" s="220"/>
      <c r="AA3340" s="220"/>
      <c r="AB3340" s="220"/>
      <c r="AC3340" s="220"/>
      <c r="AD3340" s="220"/>
    </row>
    <row r="3341" spans="1:101" ht="15" customHeight="1">
      <c r="A3341" s="71"/>
      <c r="B3341" s="40"/>
      <c r="C3341" s="355"/>
      <c r="D3341" s="280"/>
      <c r="E3341" s="256"/>
      <c r="F3341" s="281"/>
      <c r="G3341" s="361" t="s">
        <v>754</v>
      </c>
      <c r="H3341" s="267"/>
      <c r="I3341" s="362" t="s">
        <v>755</v>
      </c>
      <c r="J3341" s="266"/>
      <c r="K3341" s="266"/>
      <c r="L3341" s="266"/>
      <c r="M3341" s="266"/>
      <c r="N3341" s="266"/>
      <c r="O3341" s="267"/>
      <c r="P3341" s="220"/>
      <c r="Q3341" s="220"/>
      <c r="R3341" s="220"/>
      <c r="S3341" s="220"/>
      <c r="T3341" s="220"/>
      <c r="U3341" s="220"/>
      <c r="V3341" s="220"/>
      <c r="W3341" s="220"/>
      <c r="X3341" s="220"/>
      <c r="Y3341" s="220"/>
      <c r="Z3341" s="220"/>
      <c r="AA3341" s="220"/>
      <c r="AB3341" s="220"/>
      <c r="AC3341" s="220"/>
      <c r="AD3341" s="220"/>
    </row>
    <row r="3342" spans="1:101" ht="24" customHeight="1">
      <c r="A3342" s="71"/>
      <c r="B3342" s="40"/>
      <c r="C3342" s="355"/>
      <c r="D3342" s="280"/>
      <c r="E3342" s="256"/>
      <c r="F3342" s="281"/>
      <c r="G3342" s="361" t="s">
        <v>756</v>
      </c>
      <c r="H3342" s="267"/>
      <c r="I3342" s="362" t="s">
        <v>757</v>
      </c>
      <c r="J3342" s="266"/>
      <c r="K3342" s="266"/>
      <c r="L3342" s="266"/>
      <c r="M3342" s="266"/>
      <c r="N3342" s="266"/>
      <c r="O3342" s="267"/>
      <c r="P3342" s="220"/>
      <c r="Q3342" s="220"/>
      <c r="R3342" s="220"/>
      <c r="S3342" s="220"/>
      <c r="T3342" s="220"/>
      <c r="U3342" s="220"/>
      <c r="V3342" s="220"/>
      <c r="W3342" s="220"/>
      <c r="X3342" s="220"/>
      <c r="Y3342" s="220"/>
      <c r="Z3342" s="220"/>
      <c r="AA3342" s="220"/>
      <c r="AB3342" s="220"/>
      <c r="AC3342" s="220"/>
      <c r="AD3342" s="220"/>
    </row>
    <row r="3343" spans="1:101" ht="36" customHeight="1">
      <c r="A3343" s="71"/>
      <c r="B3343" s="40"/>
      <c r="C3343" s="355"/>
      <c r="D3343" s="280"/>
      <c r="E3343" s="256"/>
      <c r="F3343" s="281"/>
      <c r="G3343" s="361" t="s">
        <v>758</v>
      </c>
      <c r="H3343" s="267"/>
      <c r="I3343" s="362" t="s">
        <v>759</v>
      </c>
      <c r="J3343" s="266"/>
      <c r="K3343" s="266"/>
      <c r="L3343" s="266"/>
      <c r="M3343" s="266"/>
      <c r="N3343" s="266"/>
      <c r="O3343" s="267"/>
      <c r="P3343" s="220"/>
      <c r="Q3343" s="220"/>
      <c r="R3343" s="220"/>
      <c r="S3343" s="220"/>
      <c r="T3343" s="220"/>
      <c r="U3343" s="220"/>
      <c r="V3343" s="220"/>
      <c r="W3343" s="220"/>
      <c r="X3343" s="220"/>
      <c r="Y3343" s="220"/>
      <c r="Z3343" s="220"/>
      <c r="AA3343" s="220"/>
      <c r="AB3343" s="220"/>
      <c r="AC3343" s="220"/>
      <c r="AD3343" s="220"/>
      <c r="AM3343">
        <f>IF(OR(S3343=SUM(S3344:S3348),AND(S3343="NA",SUM(S3344:S3348)=0),AND(S3343="NS",SUM(S3344:S3348)=0)),IF(AND(S3343="NA",SUM(S3344:S3348)=0),"NA",0),1)</f>
        <v>0</v>
      </c>
      <c r="AW3343">
        <f>IF(OR(V3343=SUM(V3344:V3348),AND(V3343="NA",SUM(V3344:V3348)=0),AND(V3343="NS",SUM(V3344:V3348)=0)),IF(AND(V3343="NA",SUM(V3344:V3348)=0),"NA",0),1)</f>
        <v>0</v>
      </c>
      <c r="BG3343">
        <f>IF(OR(Y3343=SUM(Y3344:Y3348),AND(Y3343="NA",SUM(Y3344:Y3348)=0),AND(Y3343="NS",SUM(Y3344:Y3348)=0)),IF(AND(Y3343="NA",SUM(Y3344:Y3348)=0),"NA",0),1)</f>
        <v>0</v>
      </c>
      <c r="BQ3343">
        <f>IF(OR(AB3343=SUM(AB3344:AB3348),AND(AB3343="NA",SUM(AB3344:AB3348)=0),AND(AB3343="NS",SUM(AB3344:AB3348)=0)),IF(AND(AB3343="NA",SUM(AB3344:AB3348)=0),"NA",0),1)</f>
        <v>0</v>
      </c>
      <c r="CA3343">
        <f>IF(OR(Q3343=SUM(Q3344:Q3348),AND(Q3343="NA",SUM(Q3344:Q3348)=0),AND(Q3343="NS",SUM(Q3344:Q3348)=0)),IF(AND(Q3343="NA",SUM(Q3344:Q3348)=0),"NA",0),1)</f>
        <v>0</v>
      </c>
      <c r="CK3343">
        <f>IF(OR(R3343=SUM(R3344:R3348),AND(R3343="NA",SUM(R3344:R3348)=0),AND(R3343="NS",SUM(R3344:R3348)=0)),IF(AND(R3343="NA",SUM(R3344:R3348)=0),"NA",0),1)</f>
        <v>0</v>
      </c>
      <c r="CU3343">
        <f>IF(OR(P3343=SUM(P3344:P3348),AND(P3343="NA",SUM(P3344:P3348)=0),AND(P3343="NS",SUM(P3344:P3348)=0)),IF(AND(P3343="NA",SUM(P3344:P3348)=0),"NA",0),1)</f>
        <v>0</v>
      </c>
    </row>
    <row r="3344" spans="1:101" ht="24" customHeight="1">
      <c r="A3344" s="83"/>
      <c r="B3344" s="15"/>
      <c r="C3344" s="355"/>
      <c r="D3344" s="280"/>
      <c r="E3344" s="256"/>
      <c r="F3344" s="281"/>
      <c r="G3344" s="350" t="s">
        <v>760</v>
      </c>
      <c r="H3344" s="267"/>
      <c r="I3344" s="224"/>
      <c r="J3344" s="366" t="s">
        <v>761</v>
      </c>
      <c r="K3344" s="278"/>
      <c r="L3344" s="278"/>
      <c r="M3344" s="278"/>
      <c r="N3344" s="278"/>
      <c r="O3344" s="279"/>
      <c r="P3344" s="220"/>
      <c r="Q3344" s="220"/>
      <c r="R3344" s="220"/>
      <c r="S3344" s="220"/>
      <c r="T3344" s="220"/>
      <c r="U3344" s="220"/>
      <c r="V3344" s="220"/>
      <c r="W3344" s="220"/>
      <c r="X3344" s="220"/>
      <c r="Y3344" s="220"/>
      <c r="Z3344" s="220"/>
      <c r="AA3344" s="220"/>
      <c r="AB3344" s="220"/>
      <c r="AC3344" s="220"/>
      <c r="AD3344" s="220"/>
      <c r="AN3344">
        <f>IF(S3343="NA",1,0)</f>
        <v>0</v>
      </c>
      <c r="AX3344">
        <f>IF(V3343="NA",1,0)</f>
        <v>0</v>
      </c>
      <c r="BH3344">
        <f>IF(Y3343="NA",1,0)</f>
        <v>0</v>
      </c>
      <c r="BR3344">
        <f>IF(AB3343="NA",1,0)</f>
        <v>0</v>
      </c>
      <c r="CB3344">
        <f>IF(Q3343="NA",1,0)</f>
        <v>0</v>
      </c>
      <c r="CL3344">
        <f>IF(R3343="NA",1,0)</f>
        <v>0</v>
      </c>
      <c r="CV3344">
        <f>IF(P3343="NA",1,0)</f>
        <v>0</v>
      </c>
    </row>
    <row r="3345" spans="1:101" ht="15" customHeight="1">
      <c r="A3345" s="83"/>
      <c r="B3345" s="15"/>
      <c r="C3345" s="355"/>
      <c r="D3345" s="280"/>
      <c r="E3345" s="256"/>
      <c r="F3345" s="281"/>
      <c r="G3345" s="350" t="s">
        <v>762</v>
      </c>
      <c r="H3345" s="267"/>
      <c r="I3345" s="95"/>
      <c r="J3345" s="365" t="s">
        <v>763</v>
      </c>
      <c r="K3345" s="256"/>
      <c r="L3345" s="256"/>
      <c r="M3345" s="256"/>
      <c r="N3345" s="256"/>
      <c r="O3345" s="281"/>
      <c r="P3345" s="220"/>
      <c r="Q3345" s="220"/>
      <c r="R3345" s="220"/>
      <c r="S3345" s="220"/>
      <c r="T3345" s="220"/>
      <c r="U3345" s="220"/>
      <c r="V3345" s="220"/>
      <c r="W3345" s="220"/>
      <c r="X3345" s="220"/>
      <c r="Y3345" s="220"/>
      <c r="Z3345" s="220"/>
      <c r="AA3345" s="220"/>
      <c r="AB3345" s="220"/>
      <c r="AC3345" s="220"/>
      <c r="AD3345" s="220"/>
      <c r="AN3345">
        <f>IF(S3343="NA",1,0)</f>
        <v>0</v>
      </c>
      <c r="AX3345">
        <f>IF(V3343="NA",1,0)</f>
        <v>0</v>
      </c>
      <c r="BH3345">
        <f>IF(Y3343="NA",1,0)</f>
        <v>0</v>
      </c>
      <c r="BR3345">
        <f>IF(AB3343="NA",1,0)</f>
        <v>0</v>
      </c>
      <c r="CB3345">
        <f>IF(Q3343="NA",1,0)</f>
        <v>0</v>
      </c>
      <c r="CL3345">
        <f>IF(R3343="NA",1,0)</f>
        <v>0</v>
      </c>
      <c r="CV3345">
        <f>IF(P3343="NA",1,0)</f>
        <v>0</v>
      </c>
    </row>
    <row r="3346" spans="1:101" ht="36" customHeight="1">
      <c r="A3346" s="83"/>
      <c r="B3346" s="15"/>
      <c r="C3346" s="355"/>
      <c r="D3346" s="280"/>
      <c r="E3346" s="256"/>
      <c r="F3346" s="281"/>
      <c r="G3346" s="350" t="s">
        <v>764</v>
      </c>
      <c r="H3346" s="267"/>
      <c r="I3346" s="95"/>
      <c r="J3346" s="365" t="s">
        <v>765</v>
      </c>
      <c r="K3346" s="256"/>
      <c r="L3346" s="256"/>
      <c r="M3346" s="256"/>
      <c r="N3346" s="256"/>
      <c r="O3346" s="281"/>
      <c r="P3346" s="220"/>
      <c r="Q3346" s="220"/>
      <c r="R3346" s="220"/>
      <c r="S3346" s="220"/>
      <c r="T3346" s="220"/>
      <c r="U3346" s="220"/>
      <c r="V3346" s="220"/>
      <c r="W3346" s="220"/>
      <c r="X3346" s="220"/>
      <c r="Y3346" s="220"/>
      <c r="Z3346" s="220"/>
      <c r="AA3346" s="220"/>
      <c r="AB3346" s="220"/>
      <c r="AC3346" s="220"/>
      <c r="AD3346" s="220"/>
      <c r="AN3346">
        <f>IF(S3343="NA",1,0)</f>
        <v>0</v>
      </c>
      <c r="AX3346">
        <f>IF(V3343="NA",1,0)</f>
        <v>0</v>
      </c>
      <c r="BH3346">
        <f>IF(Y3343="NA",1,0)</f>
        <v>0</v>
      </c>
      <c r="BR3346">
        <f>IF(AB3343="NA",1,0)</f>
        <v>0</v>
      </c>
      <c r="CB3346">
        <f>IF(Q3343="NA",1,0)</f>
        <v>0</v>
      </c>
      <c r="CL3346">
        <f>IF(R3343="NA",1,0)</f>
        <v>0</v>
      </c>
      <c r="CV3346">
        <f>IF(P3343="NA",1,0)</f>
        <v>0</v>
      </c>
    </row>
    <row r="3347" spans="1:101" ht="48" customHeight="1">
      <c r="A3347" s="83"/>
      <c r="B3347" s="15"/>
      <c r="C3347" s="355"/>
      <c r="D3347" s="280"/>
      <c r="E3347" s="256"/>
      <c r="F3347" s="281"/>
      <c r="G3347" s="350" t="s">
        <v>766</v>
      </c>
      <c r="H3347" s="267"/>
      <c r="I3347" s="95"/>
      <c r="J3347" s="365" t="s">
        <v>767</v>
      </c>
      <c r="K3347" s="256"/>
      <c r="L3347" s="256"/>
      <c r="M3347" s="256"/>
      <c r="N3347" s="256"/>
      <c r="O3347" s="281"/>
      <c r="P3347" s="220"/>
      <c r="Q3347" s="220"/>
      <c r="R3347" s="220"/>
      <c r="S3347" s="220"/>
      <c r="T3347" s="220"/>
      <c r="U3347" s="220"/>
      <c r="V3347" s="220"/>
      <c r="W3347" s="220"/>
      <c r="X3347" s="220"/>
      <c r="Y3347" s="220"/>
      <c r="Z3347" s="220"/>
      <c r="AA3347" s="220"/>
      <c r="AB3347" s="220"/>
      <c r="AC3347" s="220"/>
      <c r="AD3347" s="220"/>
      <c r="AN3347">
        <f>IF(S3343="NA",1,0)</f>
        <v>0</v>
      </c>
      <c r="AO3347" t="e">
        <f>IF(S3347/S3343&gt;0.25,1,0)</f>
        <v>#DIV/0!</v>
      </c>
      <c r="AX3347">
        <f>IF(V3343="NA",1,0)</f>
        <v>0</v>
      </c>
      <c r="AY3347" t="e">
        <f>IF(V3347/V3343&gt;0.25,1,0)</f>
        <v>#DIV/0!</v>
      </c>
      <c r="BH3347">
        <f>IF(Y3343="NA",1,0)</f>
        <v>0</v>
      </c>
      <c r="BI3347" t="e">
        <f>IF(Y3347/Y3343&gt;0.25,1,0)</f>
        <v>#DIV/0!</v>
      </c>
      <c r="BR3347">
        <f>IF(AB3343="NA",1,0)</f>
        <v>0</v>
      </c>
      <c r="BS3347" t="e">
        <f>IF(AB3347/AB3343&gt;0.25,1,0)</f>
        <v>#DIV/0!</v>
      </c>
      <c r="CB3347">
        <f>IF(Q3343="NA",1,0)</f>
        <v>0</v>
      </c>
      <c r="CC3347" t="e">
        <f>IF(Q3347/Q3343&gt;0.25,1,0)</f>
        <v>#DIV/0!</v>
      </c>
      <c r="CL3347">
        <f>IF(R3343="NA",1,0)</f>
        <v>0</v>
      </c>
      <c r="CM3347" t="e">
        <f>IF(R3347/R3343&gt;0.25,1,0)</f>
        <v>#DIV/0!</v>
      </c>
      <c r="CV3347">
        <f>IF(P3343="NA",1,0)</f>
        <v>0</v>
      </c>
      <c r="CW3347" t="e">
        <f>IF(P3347/P3343&gt;0.25,1,0)</f>
        <v>#DIV/0!</v>
      </c>
    </row>
    <row r="3348" spans="1:101" ht="15" customHeight="1">
      <c r="A3348" s="71"/>
      <c r="B3348" s="40"/>
      <c r="C3348" s="355"/>
      <c r="D3348" s="280"/>
      <c r="E3348" s="256"/>
      <c r="F3348" s="281"/>
      <c r="G3348" s="350" t="s">
        <v>768</v>
      </c>
      <c r="H3348" s="267"/>
      <c r="I3348" s="94"/>
      <c r="J3348" s="360" t="s">
        <v>774</v>
      </c>
      <c r="K3348" s="272"/>
      <c r="L3348" s="272"/>
      <c r="M3348" s="272"/>
      <c r="N3348" s="272"/>
      <c r="O3348" s="283"/>
      <c r="P3348" s="220"/>
      <c r="Q3348" s="220"/>
      <c r="R3348" s="220"/>
      <c r="S3348" s="220"/>
      <c r="T3348" s="220"/>
      <c r="U3348" s="220"/>
      <c r="V3348" s="220"/>
      <c r="W3348" s="220"/>
      <c r="X3348" s="220"/>
      <c r="Y3348" s="220"/>
      <c r="Z3348" s="220"/>
      <c r="AA3348" s="220"/>
      <c r="AB3348" s="220"/>
      <c r="AC3348" s="220"/>
      <c r="AD3348" s="220"/>
      <c r="AN3348">
        <f>IF(S3343="NA",1,0)</f>
        <v>0</v>
      </c>
      <c r="AX3348">
        <f>IF(V3343="NA",1,0)</f>
        <v>0</v>
      </c>
      <c r="BH3348">
        <f>IF(Y3343="NA",1,0)</f>
        <v>0</v>
      </c>
      <c r="BR3348">
        <f>IF(AB3343="NA",1,0)</f>
        <v>0</v>
      </c>
      <c r="CB3348">
        <f>IF(Q3343="NA",1,0)</f>
        <v>0</v>
      </c>
      <c r="CL3348">
        <f>IF(R3343="NA",1,0)</f>
        <v>0</v>
      </c>
      <c r="CV3348">
        <f>IF(P3343="NA",1,0)</f>
        <v>0</v>
      </c>
    </row>
    <row r="3349" spans="1:101" ht="24" customHeight="1">
      <c r="A3349" s="83"/>
      <c r="B3349" s="15"/>
      <c r="C3349" s="355"/>
      <c r="D3349" s="280"/>
      <c r="E3349" s="256"/>
      <c r="F3349" s="281"/>
      <c r="G3349" s="361" t="s">
        <v>769</v>
      </c>
      <c r="H3349" s="267"/>
      <c r="I3349" s="362" t="s">
        <v>770</v>
      </c>
      <c r="J3349" s="266"/>
      <c r="K3349" s="266"/>
      <c r="L3349" s="266"/>
      <c r="M3349" s="266"/>
      <c r="N3349" s="266"/>
      <c r="O3349" s="267"/>
      <c r="P3349" s="220"/>
      <c r="Q3349" s="220"/>
      <c r="R3349" s="220"/>
      <c r="S3349" s="220"/>
      <c r="T3349" s="220"/>
      <c r="U3349" s="220"/>
      <c r="V3349" s="220"/>
      <c r="W3349" s="220"/>
      <c r="X3349" s="220"/>
      <c r="Y3349" s="220"/>
      <c r="Z3349" s="220"/>
      <c r="AA3349" s="220"/>
      <c r="AB3349" s="220"/>
      <c r="AC3349" s="220"/>
      <c r="AD3349" s="220"/>
    </row>
    <row r="3350" spans="1:101" ht="15" customHeight="1">
      <c r="A3350" s="83"/>
      <c r="B3350" s="15"/>
      <c r="C3350" s="355"/>
      <c r="D3350" s="280"/>
      <c r="E3350" s="256"/>
      <c r="F3350" s="281"/>
      <c r="G3350" s="363" t="s">
        <v>771</v>
      </c>
      <c r="H3350" s="279"/>
      <c r="I3350" s="362" t="s">
        <v>772</v>
      </c>
      <c r="J3350" s="266"/>
      <c r="K3350" s="266"/>
      <c r="L3350" s="266"/>
      <c r="M3350" s="266"/>
      <c r="N3350" s="266"/>
      <c r="O3350" s="267"/>
      <c r="P3350" s="220"/>
      <c r="Q3350" s="220"/>
      <c r="R3350" s="220"/>
      <c r="S3350" s="220"/>
      <c r="T3350" s="220"/>
      <c r="U3350" s="220"/>
      <c r="V3350" s="220"/>
      <c r="W3350" s="220"/>
      <c r="X3350" s="220"/>
      <c r="Y3350" s="220"/>
      <c r="Z3350" s="220"/>
      <c r="AA3350" s="220"/>
      <c r="AB3350" s="220"/>
      <c r="AC3350" s="220"/>
      <c r="AD3350" s="220"/>
    </row>
    <row r="3351" spans="1:101" ht="15" customHeight="1">
      <c r="A3351" s="83"/>
      <c r="B3351" s="15"/>
      <c r="C3351" s="358" t="s">
        <v>773</v>
      </c>
      <c r="D3351" s="266"/>
      <c r="E3351" s="266"/>
      <c r="F3351" s="266"/>
      <c r="G3351" s="266"/>
      <c r="H3351" s="267"/>
      <c r="I3351" s="359" t="s">
        <v>774</v>
      </c>
      <c r="J3351" s="266"/>
      <c r="K3351" s="266"/>
      <c r="L3351" s="266"/>
      <c r="M3351" s="266"/>
      <c r="N3351" s="266"/>
      <c r="O3351" s="267"/>
      <c r="P3351" s="220"/>
      <c r="Q3351" s="220"/>
      <c r="R3351" s="220"/>
      <c r="S3351" s="220"/>
      <c r="T3351" s="220"/>
      <c r="U3351" s="220"/>
      <c r="V3351" s="220"/>
      <c r="W3351" s="220"/>
      <c r="X3351" s="220"/>
      <c r="Y3351" s="220"/>
      <c r="Z3351" s="220"/>
      <c r="AA3351" s="220"/>
      <c r="AB3351" s="220"/>
      <c r="AC3351" s="220"/>
      <c r="AD3351" s="220"/>
    </row>
    <row r="3352" spans="1:101" ht="15" customHeight="1">
      <c r="A3352" s="83"/>
      <c r="B3352" s="15"/>
      <c r="C3352" s="15"/>
      <c r="D3352" s="15"/>
      <c r="E3352" s="15"/>
      <c r="F3352" s="15"/>
      <c r="G3352" s="15"/>
      <c r="H3352" s="15"/>
      <c r="I3352" s="15"/>
      <c r="J3352" s="15"/>
      <c r="K3352" s="15"/>
      <c r="L3352" s="15"/>
      <c r="M3352" s="15"/>
      <c r="N3352" s="15"/>
      <c r="O3352" s="81" t="s">
        <v>211</v>
      </c>
      <c r="P3352" s="220">
        <f t="shared" ref="P3352:AD3352" si="13">IF(AND(SUM(COUNTIF(P3187:P3197,"NS"),COUNTIF(P3204:P3208,"NS"),COUNTIF(P3214:P3217,"NS"),COUNTIF(P3236,"NS"),COUNTIF(P3242:P3244,"NS"),COUNTIF(P3248:P3254,"NS"),COUNTIF(P3262,"NS"),COUNTIF(P3268:P3272,"NS"),COUNTIF(P3279,"NS"),COUNTIF(P3288:P3291,"NS"),COUNTIF(P3298:P3301,"NS"),COUNTIF(P3311,"NS"),COUNTIF(P3315:P3322,"NS"),COUNTIF(P3330:P3331,"NS"),COUNTIF(P3335:P3343,"NS"),COUNTIF(P3349:P3351,"NS"))&gt;0,SUM(P3187:P3197,P3204:P3208,P3214:P3217,P3236,P3242:P3244,P3248:P3254,P3262,P3268:P3272,P3279,P3288:P3291,P3298:P3301,P3311,P3315:P3322,P3330:P3331,P3335:P3343,P3349:P3351)=0),"NS",SUM(P3187:P3197,P3204:P3208,P3214:P3217,P3236,P3242:P3244,P3248:P3254,P3262,P3268:P3272,P3279,P3288:P3291,P3298:P3301,P3311,P3315:P3322,P3330:P3331,P3335:P3343,P3349:P3351))</f>
        <v>0</v>
      </c>
      <c r="Q3352" s="220">
        <f t="shared" si="13"/>
        <v>0</v>
      </c>
      <c r="R3352" s="220">
        <f t="shared" si="13"/>
        <v>0</v>
      </c>
      <c r="S3352" s="220">
        <f t="shared" si="13"/>
        <v>0</v>
      </c>
      <c r="T3352" s="220">
        <f t="shared" si="13"/>
        <v>0</v>
      </c>
      <c r="U3352" s="220">
        <f t="shared" si="13"/>
        <v>0</v>
      </c>
      <c r="V3352" s="220">
        <f t="shared" si="13"/>
        <v>0</v>
      </c>
      <c r="W3352" s="220">
        <f t="shared" si="13"/>
        <v>0</v>
      </c>
      <c r="X3352" s="220">
        <f t="shared" si="13"/>
        <v>0</v>
      </c>
      <c r="Y3352" s="220">
        <f t="shared" si="13"/>
        <v>0</v>
      </c>
      <c r="Z3352" s="220">
        <f t="shared" si="13"/>
        <v>0</v>
      </c>
      <c r="AA3352" s="220">
        <f t="shared" si="13"/>
        <v>0</v>
      </c>
      <c r="AB3352" s="220">
        <f t="shared" si="13"/>
        <v>0</v>
      </c>
      <c r="AC3352" s="220">
        <f t="shared" si="13"/>
        <v>0</v>
      </c>
      <c r="AD3352" s="220">
        <f t="shared" si="13"/>
        <v>0</v>
      </c>
    </row>
    <row r="3353" spans="1:101" ht="15" customHeight="1">
      <c r="A3353" s="83"/>
      <c r="B3353" s="15"/>
      <c r="C3353" s="15"/>
      <c r="D3353" s="15"/>
      <c r="E3353" s="15"/>
      <c r="F3353" s="15"/>
      <c r="G3353" s="15"/>
      <c r="H3353" s="15"/>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F3353">
        <f>IF(SUM(AF3187:AF3352,AP3187:AP3352,AZ3187:AZ3352,BJ3187:BJ3352,BT3187:BT3352,CD3187:CD3352,CN3187:CN3352)&gt;0,1,0)</f>
        <v>0</v>
      </c>
      <c r="AG3353">
        <f>IF(SUM(AG3187:AG3352,AQ3187:AQ3352,BA3187:BA3352,BK3187:BK3352,BU3187:BU3352,CE3187:CE3352,CO3187:CO3352)&gt;0,2,0)</f>
        <v>0</v>
      </c>
      <c r="AH3353">
        <f>IF(SUM(AH3187:AH3352,AR3187:AR3352,BB3187:BB3352,BL3187:BL3352,BV3187:BV3352,CF3187:CF3352,CP3187:CP3352)&gt;0,4,0)</f>
        <v>0</v>
      </c>
      <c r="AI3353">
        <f>IF(SUM(AI3187:AI3352,AS3187:AS3352,BC3187:BC3352,BM3187:BM3352,BW3187:BW3352,CG3187:CG3352,CQ3187:CQ3352)&gt;0,4,0)</f>
        <v>0</v>
      </c>
      <c r="AJ3353">
        <f>IF(SUM(AJ3187:AJ3352,AT3187:AT3352,BD3187:BD3352,BN3187:BN3352,BX3187:BX3352,CH3187:CH3352,CR3187:CR3352)&gt;0,5,0)</f>
        <v>0</v>
      </c>
      <c r="AK3353">
        <f>IF(SUM(AK3187:AK3352,AU3187:AU3352,BE3187:BE3352,BO3187:BO3352,BY3187:BY3352,CI3187:CI3352,CS3187:CS3352)&gt;0,6,0)</f>
        <v>0</v>
      </c>
    </row>
    <row r="3354" spans="1:101" ht="24" customHeight="1">
      <c r="A3354" s="83"/>
      <c r="B3354" s="15"/>
      <c r="C3354" s="321" t="s">
        <v>187</v>
      </c>
      <c r="D3354" s="256"/>
      <c r="E3354" s="256"/>
      <c r="F3354" s="256"/>
      <c r="G3354" s="256"/>
      <c r="H3354" s="256"/>
      <c r="I3354" s="256"/>
      <c r="J3354" s="256"/>
      <c r="K3354" s="256"/>
      <c r="L3354" s="256"/>
      <c r="M3354" s="256"/>
      <c r="N3354" s="256"/>
      <c r="O3354" s="256"/>
      <c r="P3354" s="256"/>
      <c r="Q3354" s="256"/>
      <c r="R3354" s="256"/>
      <c r="S3354" s="256"/>
      <c r="T3354" s="256"/>
      <c r="U3354" s="256"/>
      <c r="V3354" s="256"/>
      <c r="W3354" s="256"/>
      <c r="X3354" s="256"/>
      <c r="Y3354" s="256"/>
      <c r="Z3354" s="256"/>
      <c r="AA3354" s="256"/>
      <c r="AB3354" s="256"/>
      <c r="AC3354" s="256"/>
      <c r="AD3354" s="256"/>
      <c r="AH3354">
        <f>SUM(AF3353:AH3353)</f>
        <v>0</v>
      </c>
      <c r="AK3354">
        <f>SUM(AI3353:AK3353)</f>
        <v>0</v>
      </c>
    </row>
    <row r="3355" spans="1:101" ht="60" customHeight="1">
      <c r="A3355" s="83"/>
      <c r="B3355" s="15"/>
      <c r="C3355" s="322"/>
      <c r="D3355" s="323"/>
      <c r="E3355" s="323"/>
      <c r="F3355" s="323"/>
      <c r="G3355" s="323"/>
      <c r="H3355" s="323"/>
      <c r="I3355" s="323"/>
      <c r="J3355" s="323"/>
      <c r="K3355" s="323"/>
      <c r="L3355" s="323"/>
      <c r="M3355" s="323"/>
      <c r="N3355" s="323"/>
      <c r="O3355" s="323"/>
      <c r="P3355" s="323"/>
      <c r="Q3355" s="323"/>
      <c r="R3355" s="323"/>
      <c r="S3355" s="323"/>
      <c r="T3355" s="323"/>
      <c r="U3355" s="323"/>
      <c r="V3355" s="323"/>
      <c r="W3355" s="323"/>
      <c r="X3355" s="323"/>
      <c r="Y3355" s="323"/>
      <c r="Z3355" s="323"/>
      <c r="AA3355" s="323"/>
      <c r="AB3355" s="323"/>
      <c r="AC3355" s="323"/>
      <c r="AD3355" s="324"/>
      <c r="AH3355" t="e">
        <f ca="1">CAMBIAR(AH3354,0,"",1,"El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5" t="e">
        <f ca="1">CAMBIAR(AK3354,0,"",4,"Hay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56" spans="1:101" ht="15" customHeight="1">
      <c r="A3356" s="71"/>
      <c r="B3356" s="40"/>
      <c r="C3356" s="246" t="e">
        <f ca="1">AH3355</f>
        <v>#NAME?</v>
      </c>
      <c r="D3356" s="40"/>
      <c r="E3356" s="40"/>
      <c r="F3356" s="40"/>
      <c r="G3356" s="40"/>
      <c r="H3356" s="40"/>
      <c r="I3356" s="40"/>
      <c r="J3356" s="40"/>
      <c r="K3356" s="40"/>
      <c r="L3356" s="40"/>
      <c r="M3356" s="40"/>
      <c r="N3356" s="96"/>
      <c r="O3356" s="14"/>
      <c r="P3356" s="14"/>
      <c r="Q3356" s="14"/>
      <c r="R3356" s="14"/>
      <c r="S3356" s="14"/>
      <c r="T3356" s="14"/>
      <c r="U3356" s="14"/>
      <c r="V3356" s="14"/>
      <c r="W3356" s="14"/>
      <c r="X3356" s="14"/>
      <c r="Y3356" s="14"/>
      <c r="Z3356" s="14"/>
      <c r="AA3356" s="14"/>
      <c r="AB3356" s="14"/>
      <c r="AC3356" s="14"/>
      <c r="AD3356" s="14"/>
    </row>
    <row r="3357" spans="1:101" ht="15" customHeight="1">
      <c r="A3357" s="71"/>
      <c r="B3357" s="40"/>
      <c r="C3357" s="246" t="e">
        <f ca="1">AK3355</f>
        <v>#NAME?</v>
      </c>
      <c r="D3357" s="40"/>
      <c r="E3357" s="40"/>
      <c r="F3357" s="40"/>
      <c r="G3357" s="40"/>
      <c r="H3357" s="40"/>
      <c r="I3357" s="40"/>
      <c r="J3357" s="40"/>
      <c r="K3357" s="40"/>
      <c r="L3357" s="40"/>
      <c r="M3357" s="40"/>
      <c r="N3357" s="96"/>
      <c r="O3357" s="14"/>
      <c r="P3357" s="14"/>
      <c r="Q3357" s="14"/>
      <c r="R3357" s="14"/>
      <c r="S3357" s="14"/>
      <c r="T3357" s="14"/>
      <c r="U3357" s="14"/>
      <c r="V3357" s="14"/>
      <c r="W3357" s="14"/>
      <c r="X3357" s="14"/>
      <c r="Y3357" s="14"/>
      <c r="Z3357" s="14"/>
      <c r="AA3357" s="14"/>
      <c r="AB3357" s="14"/>
      <c r="AC3357" s="14"/>
      <c r="AD3357" s="14"/>
    </row>
    <row r="3358" spans="1:101" ht="15" customHeight="1">
      <c r="A3358" s="71"/>
      <c r="B3358" s="40"/>
      <c r="C3358" s="40"/>
      <c r="D3358" s="40"/>
      <c r="E3358" s="40"/>
      <c r="F3358" s="40"/>
      <c r="G3358" s="40"/>
      <c r="H3358" s="40"/>
      <c r="I3358" s="40"/>
      <c r="J3358" s="40"/>
      <c r="K3358" s="40"/>
      <c r="L3358" s="40"/>
      <c r="M3358" s="40"/>
      <c r="N3358" s="96"/>
      <c r="O3358" s="14"/>
      <c r="P3358" s="14"/>
      <c r="Q3358" s="14"/>
      <c r="R3358" s="14"/>
      <c r="S3358" s="14"/>
      <c r="T3358" s="14"/>
      <c r="U3358" s="14"/>
      <c r="V3358" s="14"/>
      <c r="W3358" s="14"/>
      <c r="X3358" s="14"/>
      <c r="Y3358" s="14"/>
      <c r="Z3358" s="14"/>
      <c r="AA3358" s="14"/>
      <c r="AB3358" s="14"/>
      <c r="AC3358" s="14"/>
      <c r="AD3358" s="14"/>
    </row>
    <row r="3359" spans="1:101" ht="15" customHeight="1">
      <c r="A3359" s="71"/>
      <c r="B3359" s="40"/>
      <c r="C3359" s="40"/>
      <c r="D3359" s="40"/>
      <c r="E3359" s="40"/>
      <c r="F3359" s="40"/>
      <c r="G3359" s="40"/>
      <c r="H3359" s="40"/>
      <c r="I3359" s="40"/>
      <c r="J3359" s="40"/>
      <c r="K3359" s="40"/>
      <c r="L3359" s="40"/>
      <c r="M3359" s="40"/>
      <c r="N3359" s="40"/>
      <c r="O3359" s="40"/>
      <c r="P3359" s="40"/>
      <c r="Q3359" s="40"/>
      <c r="R3359" s="40"/>
      <c r="S3359" s="40"/>
      <c r="T3359" s="40"/>
      <c r="U3359" s="40"/>
      <c r="V3359" s="40"/>
      <c r="W3359" s="40"/>
      <c r="X3359" s="40"/>
      <c r="Y3359" s="40"/>
      <c r="Z3359" s="40"/>
      <c r="AA3359" s="40"/>
      <c r="AB3359" s="40"/>
      <c r="AC3359" s="40"/>
      <c r="AD3359" s="40"/>
    </row>
    <row r="3360" spans="1:101" ht="15" customHeight="1">
      <c r="A3360" s="71"/>
      <c r="B3360" s="40"/>
      <c r="C3360" s="40"/>
      <c r="D3360" s="40"/>
      <c r="E3360" s="40"/>
      <c r="F3360" s="40"/>
      <c r="G3360" s="40"/>
      <c r="H3360" s="40"/>
      <c r="I3360" s="40"/>
      <c r="J3360" s="40"/>
      <c r="K3360" s="40"/>
      <c r="L3360" s="40"/>
      <c r="M3360" s="40"/>
      <c r="N3360" s="40"/>
      <c r="O3360" s="40"/>
      <c r="P3360" s="40"/>
      <c r="Q3360" s="40"/>
      <c r="R3360" s="40"/>
      <c r="S3360" s="40"/>
      <c r="T3360" s="40"/>
      <c r="U3360" s="40"/>
      <c r="V3360" s="40"/>
      <c r="W3360" s="40"/>
      <c r="X3360" s="40"/>
      <c r="Y3360" s="40"/>
      <c r="Z3360" s="40"/>
      <c r="AA3360" s="40"/>
      <c r="AB3360" s="40"/>
      <c r="AC3360" s="40"/>
      <c r="AD3360" s="40"/>
    </row>
    <row r="3361" spans="1:101" ht="15" customHeight="1">
      <c r="A3361" s="71"/>
      <c r="B3361" s="40"/>
      <c r="C3361" s="40"/>
      <c r="D3361" s="40"/>
      <c r="E3361" s="40"/>
      <c r="F3361" s="40"/>
      <c r="G3361" s="40"/>
      <c r="H3361" s="40"/>
      <c r="I3361" s="40"/>
      <c r="J3361" s="40"/>
      <c r="K3361" s="40"/>
      <c r="L3361" s="40"/>
      <c r="M3361" s="40"/>
      <c r="N3361" s="40"/>
      <c r="O3361" s="40"/>
      <c r="P3361" s="40"/>
      <c r="Q3361" s="40"/>
      <c r="R3361" s="40"/>
      <c r="S3361" s="40"/>
      <c r="T3361" s="40"/>
      <c r="U3361" s="40"/>
      <c r="V3361" s="40"/>
      <c r="W3361" s="40"/>
      <c r="X3361" s="40"/>
      <c r="Y3361" s="40"/>
      <c r="Z3361" s="40"/>
      <c r="AA3361" s="40"/>
      <c r="AB3361" s="40"/>
      <c r="AC3361" s="40"/>
      <c r="AD3361" s="40"/>
    </row>
    <row r="3362" spans="1:101" ht="24" customHeight="1">
      <c r="A3362" s="72" t="s">
        <v>1084</v>
      </c>
      <c r="B3362" s="326" t="s">
        <v>1085</v>
      </c>
      <c r="C3362" s="256"/>
      <c r="D3362" s="256"/>
      <c r="E3362" s="256"/>
      <c r="F3362" s="256"/>
      <c r="G3362" s="256"/>
      <c r="H3362" s="256"/>
      <c r="I3362" s="256"/>
      <c r="J3362" s="256"/>
      <c r="K3362" s="256"/>
      <c r="L3362" s="256"/>
      <c r="M3362" s="256"/>
      <c r="N3362" s="256"/>
      <c r="O3362" s="256"/>
      <c r="P3362" s="256"/>
      <c r="Q3362" s="256"/>
      <c r="R3362" s="256"/>
      <c r="S3362" s="256"/>
      <c r="T3362" s="256"/>
      <c r="U3362" s="256"/>
      <c r="V3362" s="256"/>
      <c r="W3362" s="256"/>
      <c r="X3362" s="256"/>
      <c r="Y3362" s="256"/>
      <c r="Z3362" s="256"/>
      <c r="AA3362" s="256"/>
      <c r="AB3362" s="256"/>
      <c r="AC3362" s="256"/>
      <c r="AD3362" s="256"/>
    </row>
    <row r="3363" spans="1:101" ht="24" customHeight="1">
      <c r="A3363" s="83"/>
      <c r="B3363" s="15"/>
      <c r="C3363" s="321" t="s">
        <v>1086</v>
      </c>
      <c r="D3363" s="256"/>
      <c r="E3363" s="256"/>
      <c r="F3363" s="256"/>
      <c r="G3363" s="256"/>
      <c r="H3363" s="256"/>
      <c r="I3363" s="256"/>
      <c r="J3363" s="256"/>
      <c r="K3363" s="256"/>
      <c r="L3363" s="256"/>
      <c r="M3363" s="256"/>
      <c r="N3363" s="256"/>
      <c r="O3363" s="256"/>
      <c r="P3363" s="256"/>
      <c r="Q3363" s="256"/>
      <c r="R3363" s="256"/>
      <c r="S3363" s="256"/>
      <c r="T3363" s="256"/>
      <c r="U3363" s="256"/>
      <c r="V3363" s="256"/>
      <c r="W3363" s="256"/>
      <c r="X3363" s="256"/>
      <c r="Y3363" s="256"/>
      <c r="Z3363" s="256"/>
      <c r="AA3363" s="256"/>
      <c r="AB3363" s="256"/>
      <c r="AC3363" s="256"/>
      <c r="AD3363" s="256"/>
    </row>
    <row r="3364" spans="1:101" ht="15" customHeight="1">
      <c r="A3364" s="71"/>
      <c r="B3364" s="40"/>
      <c r="C3364" s="40"/>
      <c r="D3364" s="40"/>
      <c r="E3364" s="40"/>
      <c r="F3364" s="40"/>
      <c r="G3364" s="40"/>
      <c r="H3364" s="40"/>
      <c r="I3364" s="40"/>
      <c r="J3364" s="40"/>
      <c r="K3364" s="40"/>
      <c r="L3364" s="40"/>
      <c r="M3364" s="40"/>
      <c r="N3364" s="40"/>
      <c r="O3364" s="40"/>
      <c r="P3364" s="40"/>
      <c r="Q3364" s="40"/>
      <c r="R3364" s="40"/>
      <c r="S3364" s="40"/>
      <c r="T3364" s="40"/>
      <c r="U3364" s="40"/>
      <c r="V3364" s="40"/>
      <c r="W3364" s="40"/>
      <c r="X3364" s="40"/>
      <c r="Y3364" s="40"/>
      <c r="Z3364" s="40"/>
      <c r="AA3364" s="40"/>
      <c r="AB3364" s="40"/>
      <c r="AC3364" s="40"/>
      <c r="AD3364" s="40"/>
    </row>
    <row r="3365" spans="1:101" ht="36" customHeight="1">
      <c r="A3365" s="83"/>
      <c r="B3365" s="15"/>
      <c r="C3365" s="265" t="s">
        <v>435</v>
      </c>
      <c r="D3365" s="278"/>
      <c r="E3365" s="278"/>
      <c r="F3365" s="279"/>
      <c r="G3365" s="265" t="s">
        <v>436</v>
      </c>
      <c r="H3365" s="279"/>
      <c r="I3365" s="346" t="s">
        <v>437</v>
      </c>
      <c r="J3365" s="278"/>
      <c r="K3365" s="278"/>
      <c r="L3365" s="278"/>
      <c r="M3365" s="278"/>
      <c r="N3365" s="278"/>
      <c r="O3365" s="279"/>
      <c r="P3365" s="376" t="s">
        <v>1087</v>
      </c>
      <c r="Q3365" s="266"/>
      <c r="R3365" s="266"/>
      <c r="S3365" s="266"/>
      <c r="T3365" s="266"/>
      <c r="U3365" s="266"/>
      <c r="V3365" s="266"/>
      <c r="W3365" s="266"/>
      <c r="X3365" s="266"/>
      <c r="Y3365" s="266"/>
      <c r="Z3365" s="266"/>
      <c r="AA3365" s="266"/>
      <c r="AB3365" s="266"/>
      <c r="AC3365" s="266"/>
      <c r="AD3365" s="267"/>
    </row>
    <row r="3366" spans="1:101" ht="24" customHeight="1">
      <c r="A3366" s="83"/>
      <c r="B3366" s="15"/>
      <c r="C3366" s="280"/>
      <c r="D3366" s="256"/>
      <c r="E3366" s="256"/>
      <c r="F3366" s="281"/>
      <c r="G3366" s="280"/>
      <c r="H3366" s="281"/>
      <c r="I3366" s="280"/>
      <c r="J3366" s="256"/>
      <c r="K3366" s="256"/>
      <c r="L3366" s="256"/>
      <c r="M3366" s="256"/>
      <c r="N3366" s="256"/>
      <c r="O3366" s="281"/>
      <c r="P3366" s="325" t="s">
        <v>201</v>
      </c>
      <c r="Q3366" s="331" t="s">
        <v>202</v>
      </c>
      <c r="R3366" s="331" t="s">
        <v>203</v>
      </c>
      <c r="S3366" s="268" t="s">
        <v>247</v>
      </c>
      <c r="T3366" s="266"/>
      <c r="U3366" s="267"/>
      <c r="V3366" s="268" t="s">
        <v>248</v>
      </c>
      <c r="W3366" s="266"/>
      <c r="X3366" s="266"/>
      <c r="Y3366" s="266"/>
      <c r="Z3366" s="266"/>
      <c r="AA3366" s="266"/>
      <c r="AB3366" s="266"/>
      <c r="AC3366" s="266"/>
      <c r="AD3366" s="267"/>
    </row>
    <row r="3367" spans="1:101" ht="24" customHeight="1">
      <c r="A3367" s="83"/>
      <c r="B3367" s="15"/>
      <c r="C3367" s="280"/>
      <c r="D3367" s="256"/>
      <c r="E3367" s="256"/>
      <c r="F3367" s="281"/>
      <c r="G3367" s="280"/>
      <c r="H3367" s="281"/>
      <c r="I3367" s="280"/>
      <c r="J3367" s="256"/>
      <c r="K3367" s="256"/>
      <c r="L3367" s="256"/>
      <c r="M3367" s="256"/>
      <c r="N3367" s="256"/>
      <c r="O3367" s="281"/>
      <c r="P3367" s="355"/>
      <c r="Q3367" s="355"/>
      <c r="R3367" s="355"/>
      <c r="S3367" s="325" t="s">
        <v>234</v>
      </c>
      <c r="T3367" s="331" t="s">
        <v>202</v>
      </c>
      <c r="U3367" s="331" t="s">
        <v>203</v>
      </c>
      <c r="V3367" s="268" t="s">
        <v>879</v>
      </c>
      <c r="W3367" s="266"/>
      <c r="X3367" s="267"/>
      <c r="Y3367" s="268" t="s">
        <v>880</v>
      </c>
      <c r="Z3367" s="266"/>
      <c r="AA3367" s="267"/>
      <c r="AB3367" s="268" t="s">
        <v>881</v>
      </c>
      <c r="AC3367" s="266"/>
      <c r="AD3367" s="267"/>
    </row>
    <row r="3368" spans="1:101" ht="48" customHeight="1">
      <c r="A3368" s="71"/>
      <c r="B3368" s="40"/>
      <c r="C3368" s="282"/>
      <c r="D3368" s="272"/>
      <c r="E3368" s="272"/>
      <c r="F3368" s="283"/>
      <c r="G3368" s="282"/>
      <c r="H3368" s="283"/>
      <c r="I3368" s="282"/>
      <c r="J3368" s="272"/>
      <c r="K3368" s="272"/>
      <c r="L3368" s="272"/>
      <c r="M3368" s="272"/>
      <c r="N3368" s="272"/>
      <c r="O3368" s="283"/>
      <c r="P3368" s="332"/>
      <c r="Q3368" s="332"/>
      <c r="R3368" s="332"/>
      <c r="S3368" s="332"/>
      <c r="T3368" s="332"/>
      <c r="U3368" s="332"/>
      <c r="V3368" s="222" t="s">
        <v>234</v>
      </c>
      <c r="W3368" s="221" t="s">
        <v>202</v>
      </c>
      <c r="X3368" s="221" t="s">
        <v>203</v>
      </c>
      <c r="Y3368" s="222" t="s">
        <v>234</v>
      </c>
      <c r="Z3368" s="221" t="s">
        <v>202</v>
      </c>
      <c r="AA3368" s="221" t="s">
        <v>203</v>
      </c>
      <c r="AB3368" s="222" t="s">
        <v>234</v>
      </c>
      <c r="AC3368" s="221" t="s">
        <v>202</v>
      </c>
      <c r="AD3368" s="221" t="s">
        <v>203</v>
      </c>
      <c r="AF3368" t="s">
        <v>204</v>
      </c>
      <c r="AG3368" t="s">
        <v>205</v>
      </c>
      <c r="AH3368" t="s">
        <v>206</v>
      </c>
      <c r="AI3368" t="s">
        <v>207</v>
      </c>
      <c r="AJ3368" t="s">
        <v>208</v>
      </c>
      <c r="AK3368" t="s">
        <v>209</v>
      </c>
      <c r="AL3368" t="s">
        <v>210</v>
      </c>
      <c r="AM3368" t="s">
        <v>439</v>
      </c>
      <c r="AN3368" t="s">
        <v>440</v>
      </c>
      <c r="AO3368" t="s">
        <v>441</v>
      </c>
      <c r="AP3368" t="s">
        <v>204</v>
      </c>
      <c r="AQ3368" t="s">
        <v>205</v>
      </c>
      <c r="AR3368" t="s">
        <v>206</v>
      </c>
      <c r="AS3368" t="s">
        <v>207</v>
      </c>
      <c r="AT3368" t="s">
        <v>208</v>
      </c>
      <c r="AU3368" t="s">
        <v>209</v>
      </c>
      <c r="AV3368" t="s">
        <v>210</v>
      </c>
      <c r="AW3368" t="s">
        <v>439</v>
      </c>
      <c r="AX3368" t="s">
        <v>440</v>
      </c>
      <c r="AY3368" t="s">
        <v>441</v>
      </c>
      <c r="AZ3368" t="s">
        <v>204</v>
      </c>
      <c r="BA3368" t="s">
        <v>205</v>
      </c>
      <c r="BB3368" t="s">
        <v>206</v>
      </c>
      <c r="BC3368" t="s">
        <v>207</v>
      </c>
      <c r="BD3368" t="s">
        <v>208</v>
      </c>
      <c r="BE3368" t="s">
        <v>209</v>
      </c>
      <c r="BF3368" t="s">
        <v>210</v>
      </c>
      <c r="BG3368" t="s">
        <v>439</v>
      </c>
      <c r="BH3368" t="s">
        <v>440</v>
      </c>
      <c r="BI3368" t="s">
        <v>441</v>
      </c>
      <c r="BJ3368" t="s">
        <v>204</v>
      </c>
      <c r="BK3368" t="s">
        <v>205</v>
      </c>
      <c r="BL3368" t="s">
        <v>206</v>
      </c>
      <c r="BM3368" t="s">
        <v>207</v>
      </c>
      <c r="BN3368" t="s">
        <v>208</v>
      </c>
      <c r="BO3368" t="s">
        <v>209</v>
      </c>
      <c r="BP3368" t="s">
        <v>210</v>
      </c>
      <c r="BQ3368" t="s">
        <v>439</v>
      </c>
      <c r="BR3368" t="s">
        <v>440</v>
      </c>
      <c r="BS3368" t="s">
        <v>441</v>
      </c>
      <c r="BT3368" t="s">
        <v>204</v>
      </c>
      <c r="BU3368" t="s">
        <v>205</v>
      </c>
      <c r="BV3368" t="s">
        <v>206</v>
      </c>
      <c r="BW3368" t="s">
        <v>207</v>
      </c>
      <c r="BX3368" t="s">
        <v>208</v>
      </c>
      <c r="BY3368" t="s">
        <v>209</v>
      </c>
      <c r="BZ3368" t="s">
        <v>210</v>
      </c>
      <c r="CA3368" t="s">
        <v>439</v>
      </c>
      <c r="CB3368" t="s">
        <v>440</v>
      </c>
      <c r="CC3368" t="s">
        <v>441</v>
      </c>
      <c r="CD3368" t="s">
        <v>204</v>
      </c>
      <c r="CE3368" t="s">
        <v>205</v>
      </c>
      <c r="CF3368" t="s">
        <v>206</v>
      </c>
      <c r="CG3368" t="s">
        <v>207</v>
      </c>
      <c r="CH3368" t="s">
        <v>208</v>
      </c>
      <c r="CI3368" t="s">
        <v>209</v>
      </c>
      <c r="CJ3368" t="s">
        <v>210</v>
      </c>
      <c r="CK3368" t="s">
        <v>439</v>
      </c>
      <c r="CL3368" t="s">
        <v>440</v>
      </c>
      <c r="CM3368" t="s">
        <v>441</v>
      </c>
      <c r="CN3368" t="s">
        <v>204</v>
      </c>
      <c r="CO3368" t="s">
        <v>205</v>
      </c>
      <c r="CP3368" t="s">
        <v>206</v>
      </c>
      <c r="CQ3368" t="s">
        <v>207</v>
      </c>
      <c r="CR3368" t="s">
        <v>208</v>
      </c>
      <c r="CS3368" t="s">
        <v>209</v>
      </c>
      <c r="CT3368" t="s">
        <v>210</v>
      </c>
      <c r="CU3368" t="s">
        <v>439</v>
      </c>
      <c r="CV3368" t="s">
        <v>440</v>
      </c>
      <c r="CW3368" t="s">
        <v>441</v>
      </c>
    </row>
    <row r="3369" spans="1:101" ht="15" customHeight="1">
      <c r="A3369" s="71"/>
      <c r="B3369" s="40"/>
      <c r="C3369" s="368" t="s">
        <v>442</v>
      </c>
      <c r="D3369" s="375" t="s">
        <v>443</v>
      </c>
      <c r="E3369" s="278"/>
      <c r="F3369" s="279"/>
      <c r="G3369" s="361" t="s">
        <v>444</v>
      </c>
      <c r="H3369" s="267"/>
      <c r="I3369" s="362" t="s">
        <v>445</v>
      </c>
      <c r="J3369" s="266"/>
      <c r="K3369" s="266"/>
      <c r="L3369" s="266"/>
      <c r="M3369" s="266"/>
      <c r="N3369" s="266"/>
      <c r="O3369" s="267"/>
      <c r="P3369" s="220"/>
      <c r="Q3369" s="220"/>
      <c r="R3369" s="220"/>
      <c r="S3369" s="220"/>
      <c r="T3369" s="220"/>
      <c r="U3369" s="220"/>
      <c r="V3369" s="220"/>
      <c r="W3369" s="220"/>
      <c r="X3369" s="220"/>
      <c r="Y3369" s="220"/>
      <c r="Z3369" s="220"/>
      <c r="AA3369" s="220"/>
      <c r="AB3369" s="220"/>
      <c r="AC3369" s="220"/>
      <c r="AD3369" s="220"/>
      <c r="AF3369">
        <f>IF(AND(S3369=0,OR(SUM(T3369:U3369)&gt;0,COUNTIF(S3369:U3369,"NS")&gt;0)),1,0)</f>
        <v>0</v>
      </c>
      <c r="AG3369">
        <f>IF(OR(AND(S3369="NS",SUM(T3369:U3369)&gt;0),AND(S3369="NS",COUNTIF(S3369:U3369,"NS")&lt;2)),1,0)</f>
        <v>0</v>
      </c>
      <c r="AH3369">
        <f>IF(AND(S3369="NA",OR(SUM(T3369:U3369)&gt;0,COUNTIF(S3369:U3369,"NS")&gt;0,COUNTIF(S3369:U3369,"NA")&gt;1)),1,0)</f>
        <v>0</v>
      </c>
      <c r="AI3369">
        <f>IF(AND(COUNTBLANK(S3369)+COUNTBLANK(T3369)+COUNTBLANK(U3369)&gt;0,COUNTBLANK(S3369)+COUNTBLANK(T3369)+COUNTBLANK(U3369)&lt;3,S3369&lt;&gt;"NA"),1,0)</f>
        <v>0</v>
      </c>
      <c r="AJ3369">
        <f>IF(AND(IF(OR(SUM(T3369:U3369)=S3369,S3369="",AND(S3369&gt;0,COUNTIF(S3369:U3369,"NS")=2)),0,1)=1,S3369&lt;&gt;"NS",S3369&lt;&gt;"NA"),1,0)</f>
        <v>0</v>
      </c>
      <c r="AK3369">
        <f>IF(COUNTIF(S3369:U3369,"=*")&lt;&gt;SUM(COUNTIF(S3369:U3369,"NS"),COUNTIF(S3369:U3369,"NA")),1,0)</f>
        <v>0</v>
      </c>
      <c r="AL3369">
        <f>IF(SUM(AF3369:AK3369)&gt;0,1,0)</f>
        <v>0</v>
      </c>
      <c r="AP3369">
        <f>IF(AND(V3369=0,OR(SUM(W3369:X3369)&gt;0,COUNTIF(V3369:X3369,"NS")&gt;0)),1,0)</f>
        <v>0</v>
      </c>
      <c r="AQ3369">
        <f>IF(OR(AND(V3369="NS",SUM(W3369:X3369)&gt;0),AND(V3369="NS",COUNTIF(V3369:X3369,"NS")&lt;2)),1,0)</f>
        <v>0</v>
      </c>
      <c r="AR3369">
        <f>IF(AND(V3369="NA",OR(SUM(W3369:X3369)&gt;0,COUNTIF(V3369:X3369,"NS")&gt;0,COUNTIF(V3369:X3369,"NA")&gt;1)),1,0)</f>
        <v>0</v>
      </c>
      <c r="AS3369">
        <f>IF(AND(COUNTBLANK(V3369)+COUNTBLANK(W3369)+COUNTBLANK(X3369)&gt;0,COUNTBLANK(V3369)+COUNTBLANK(W3369)+COUNTBLANK(X3369)&lt;3,V3369&lt;&gt;"NA"),1,0)</f>
        <v>0</v>
      </c>
      <c r="AT3369">
        <f>IF(AND(IF(OR(SUM(W3369:X3369)=V3369,V3369="",AND(V3369&gt;0,COUNTIF(V3369:X3369,"NS")=2)),0,1)=1,V3369&lt;&gt;"NS",V3369&lt;&gt;"NA"),1,0)</f>
        <v>0</v>
      </c>
      <c r="AU3369">
        <f>IF(COUNTIF(V3369:X3369,"=*")&lt;&gt;SUM(COUNTIF(V3369:X3369,"NS"),COUNTIF(V3369:X3369,"NA")),1,0)</f>
        <v>0</v>
      </c>
      <c r="AV3369">
        <f>IF(SUM(AP3369:AU3369)&gt;0,1,0)</f>
        <v>0</v>
      </c>
      <c r="AZ3369">
        <f>IF(AND(Y3369=0,OR(SUM(Z3369:AA3369)&gt;0,COUNTIF(Y3369:AA3369,"NS")&gt;0)),1,0)</f>
        <v>0</v>
      </c>
      <c r="BA3369">
        <f>IF(OR(AND(Y3369="NS",SUM(Z3369:AA3369)&gt;0),AND(Y3369="NS",COUNTIF(Y3369:AA3369,"NS")&lt;2)),1,0)</f>
        <v>0</v>
      </c>
      <c r="BB3369">
        <f>IF(AND(Y3369="NA",OR(SUM(Z3369:AA3369)&gt;0,COUNTIF(Y3369:AA3369,"NS")&gt;0,COUNTIF(Y3369:AA3369,"NA")&gt;1)),1,0)</f>
        <v>0</v>
      </c>
      <c r="BC3369">
        <f>IF(AND(COUNTBLANK(Y3369)+COUNTBLANK(Z3369)+COUNTBLANK(AA3369)&gt;0,COUNTBLANK(Y3369)+COUNTBLANK(Z3369)+COUNTBLANK(AA3369)&lt;3,Y3369&lt;&gt;"NA"),1,0)</f>
        <v>0</v>
      </c>
      <c r="BD3369">
        <f>IF(AND(IF(OR(SUM(Z3369:AA3369)=Y3369,Y3369="",AND(Y3369&gt;0,COUNTIF(Y3369:AA3369,"NS")=2)),0,1)=1,Y3369&lt;&gt;"NS",Y3369&lt;&gt;"NA"),1,0)</f>
        <v>0</v>
      </c>
      <c r="BE3369">
        <f>IF(COUNTIF(Y3369:AA3369,"=*")&lt;&gt;SUM(COUNTIF(Y3369:AA3369,"NS"),COUNTIF(Y3369:AA3369,"NA")),1,0)</f>
        <v>0</v>
      </c>
      <c r="BF3369">
        <f>IF(SUM(AZ3369:BE3369)&gt;0,1,0)</f>
        <v>0</v>
      </c>
      <c r="BJ3369">
        <f>IF(AND(AB3369=0,OR(SUM(AC3369:AD3369)&gt;0,COUNTIF(AB3369:AD3369,"NS")&gt;0)),1,0)</f>
        <v>0</v>
      </c>
      <c r="BK3369">
        <f>IF(OR(AND(AB3369="NS",SUM(AC3369:AD3369)&gt;0),AND(AB3369="NS",COUNTIF(AB3369:AD3369,"NS")&lt;2)),1,0)</f>
        <v>0</v>
      </c>
      <c r="BL3369">
        <f>IF(AND(AB3369="NA",OR(SUM(AC3369:AD3369)&gt;0,COUNTIF(AB3369:AD3369,"NS")&gt;0,COUNTIF(AB3369:AD3369,"NA")&gt;1)),1,0)</f>
        <v>0</v>
      </c>
      <c r="BM3369">
        <f>IF(AND(COUNTBLANK(AB3369)+COUNTBLANK(AC3369)+COUNTBLANK(AD3369)&gt;0,COUNTBLANK(AB3369)+COUNTBLANK(AC3369)+COUNTBLANK(AD3369)&lt;3,AB3369&lt;&gt;"NA"),1,0)</f>
        <v>0</v>
      </c>
      <c r="BN3369">
        <f>IF(AND(IF(OR(SUM(AC3369:AD3369)=AB3369,AB3369="",AND(AB3369&gt;0,COUNTIF(AB3369:AD3369,"NS")=2)),0,1)=1,AB3369&lt;&gt;"NS",AB3369&lt;&gt;"NA"),1,0)</f>
        <v>0</v>
      </c>
      <c r="BO3369">
        <f>IF(COUNTIF(AB3369:AD3369,"=*")&lt;&gt;SUM(COUNTIF(AB3369:AD3369,"NS"),COUNTIF(AB3369:AD3369,"NA")),1,0)</f>
        <v>0</v>
      </c>
      <c r="BP3369">
        <f>IF(SUM(BJ3369:BO3369)&gt;0,1,0)</f>
        <v>0</v>
      </c>
      <c r="BT3369">
        <f>IF(AND(Q3369=0,OR(SUM(T3369,W3369,Z3369,AC3369)&gt;0,COUNTIF(Q3369,"NS")+COUNTIF(T3369,"NS")+COUNTIF(W3369,"NS")+COUNTIF(Z3369,"NS")+COUNTIF(AC3369,"NS")&gt;0)),1,0)</f>
        <v>0</v>
      </c>
      <c r="BU3369">
        <f>IF(OR(AND(Q3369="NS",SUM(T3369,W3369,Z3369,AC3369)&gt;0),AND(Q3369="NS",COUNTIF(Q3369,"NS")+COUNTIF(T3369,"NS")+COUNTIF(W3369,"NS")+COUNTIF(Z3369,"NS")+COUNTIF(AC3369,"NS")&lt;2)),1,0)</f>
        <v>0</v>
      </c>
      <c r="BV3369">
        <f>IF(AND(Q3369="NA",OR(SUM(T3369,W3369,Z3369,AC3369)&gt;0,COUNTIF(Q3369,"NS")+COUNTIF(T3369,"NS")+COUNTIF(W3369,"NS")+COUNTIF(Z3369,"NS")+COUNTIF(AC3369,"NS")&gt;0,COUNTIF(Q3369,"NA")+COUNTIF(T3369,"NA")+COUNTIF(W3369,"NA")+COUNTIF(Z3369,"NA")+COUNTIF(AC3369,"NA")&gt;1)),1,0)</f>
        <v>0</v>
      </c>
      <c r="BW3369">
        <f>IF(AND(COUNTBLANK(Q3369)+COUNTBLANK(T3369)+COUNTBLANK(W3369)+COUNTBLANK(Z3369)+COUNTBLANK(AC3369)&gt;0,COUNTBLANK(Q3369)+COUNTBLANK(T3369)+COUNTBLANK(W3369)+COUNTBLANK(Z3369)+COUNTBLANK(AC3369)&lt;5,Q3369&lt;&gt;"NA"),1,0)</f>
        <v>0</v>
      </c>
      <c r="BX3369">
        <f>IF(AND(IF(OR(SUM(T3369,W3369,Z3369,AC3369)=Q3369,Q3369="",AND(Q3369&gt;0,COUNTIF(Q3369,"NS")+COUNTIF(T3369,"NS")+COUNTIF(W3369,"NS")+COUNTIF(Z3369,"NS")+COUNTIF(AC3369,"NS")=4)),0,1)=1,Q3369&lt;&gt;"NS",Q3369&lt;&gt;"NA"),1,0)</f>
        <v>0</v>
      </c>
      <c r="BY3369">
        <f>IF(COUNTIF(Q3369,"=*")+COUNTIF(T3369,"=*")+COUNTIF(W3369,"=*")+COUNTIF(Z3369,"=*")+COUNTIF(AC3369,"=*")&lt;&gt;SUM(COUNTIF(Q3369,"NS")+COUNTIF(T3369,"NS")+COUNTIF(W3369,"NS")+COUNTIF(Z3369,"NS")+COUNTIF(AC3369,"NS"),COUNTIF(Q3369,"NA")+COUNTIF(T3369,"NA")+COUNTIF(W3369,"NA")+COUNTIF(Z3369,"NA")+COUNTIF(AC3369,"NA")),1,0)</f>
        <v>0</v>
      </c>
      <c r="BZ3369">
        <f>IF(SUM(BT3369:BY3369)&gt;0,1,0)</f>
        <v>0</v>
      </c>
      <c r="CD3369">
        <f>IF(AND(R3369=0,OR(SUM(U3369,X3369,AA3369,AD3369)&gt;0,COUNTIF(R3369,"NS")+COUNTIF(U3369,"NS")+COUNTIF(X3369,"NS")+COUNTIF(AA3369,"NS")+COUNTIF(AD3369,"NS")&gt;0)),1,0)</f>
        <v>0</v>
      </c>
      <c r="CE3369">
        <f>IF(OR(AND(R3369="NS",SUM(U3369,X3369,AA3369,AD3369)&gt;0),AND(R3369="NS",COUNTIF(R3369,"NS")+COUNTIF(U3369,"NS")+COUNTIF(X3369,"NS")+COUNTIF(AA3369,"NS")+COUNTIF(AD3369,"NS")&lt;2)),1,0)</f>
        <v>0</v>
      </c>
      <c r="CF3369">
        <f>IF(AND(R3369="NA",OR(SUM(U3369,X3369,AA3369,AD3369)&gt;0,COUNTIF(R3369,"NS")+COUNTIF(U3369,"NS")+COUNTIF(X3369,"NS")+COUNTIF(AA3369,"NS")+COUNTIF(AD3369,"NS")&gt;0,COUNTIF(R3369,"NA")+COUNTIF(U3369,"NA")+COUNTIF(X3369,"NA")+COUNTIF(AA3369,"NA")+COUNTIF(AD3369,"NA")&gt;1)),1,0)</f>
        <v>0</v>
      </c>
      <c r="CG3369">
        <f>IF(AND(COUNTBLANK(R3369)+COUNTBLANK(U3369)+COUNTBLANK(X3369)+COUNTBLANK(AA3369)+COUNTBLANK(AD3369)&gt;0,COUNTBLANK(R3369)+COUNTBLANK(U3369)+COUNTBLANK(X3369)+COUNTBLANK(AA3369)+COUNTBLANK(AD3369)&lt;5,R3369&lt;&gt;"NA"),1,0)</f>
        <v>0</v>
      </c>
      <c r="CH3369">
        <f>IF(AND(IF(OR(SUM(U3369,X3369,AA3369,AD3369)=R3369,R3369="",AND(R3369&gt;0,COUNTIF(R3369,"NS")+COUNTIF(U3369,"NS")+COUNTIF(X3369,"NS")+COUNTIF(AA3369,"NS")+COUNTIF(AD3369,"NS")=4)),0,1)=1,R3369&lt;&gt;"NS",R3369&lt;&gt;"NA"),1,0)</f>
        <v>0</v>
      </c>
      <c r="CI3369">
        <f>IF(COUNTIF(R3369,"=*")+COUNTIF(U3369,"=*")+COUNTIF(X3369,"=*")+COUNTIF(AA3369,"=*")+COUNTIF(AD3369,"=*")&lt;&gt;SUM(COUNTIF(R3369,"NS")+COUNTIF(U3369,"NS")+COUNTIF(X3369,"NS")+COUNTIF(AA3369,"NS")+COUNTIF(AD3369,"NS"),COUNTIF(R3369,"NA")+COUNTIF(U3369,"NA")+COUNTIF(X3369,"NA")+COUNTIF(AA3369,"NA")+COUNTIF(AD3369,"NA")),1,0)</f>
        <v>0</v>
      </c>
      <c r="CJ3369">
        <f>IF(SUM(CD3369:CI3369)&gt;0,1,0)</f>
        <v>0</v>
      </c>
      <c r="CN3369">
        <f>IF(AND(P3369=0,OR(SUM(S3369,V3369,Y3369,AB3369)&gt;0,COUNTIF(P3369,"NS")+COUNTIF(S3369,"NS")+COUNTIF(V3369,"NS")+COUNTIF(Y3369,"NS")+COUNTIF(AB3369,"NS")&gt;0)),1,0)</f>
        <v>0</v>
      </c>
      <c r="CO3369">
        <f>IF(OR(AND(P3369="NS",SUM(S3369,V3369,Y3369,AB3369)&gt;0),AND(P3369="NS",COUNTIF(P3369,"NS")+COUNTIF(S3369,"NS")+COUNTIF(V3369,"NS")+COUNTIF(Y3369,"NS")+COUNTIF(AB3369,"NS")&lt;2)),1,0)</f>
        <v>0</v>
      </c>
      <c r="CP3369">
        <f>IF(AND(P3369="NA",OR(SUM(S3369,V3369,Y3369,AB3369)&gt;0,COUNTIF(P3369,"NS")+COUNTIF(S3369,"NS")+COUNTIF(V3369,"NS")+COUNTIF(Y3369,"NS")+COUNTIF(AB3369,"NS")&gt;0,COUNTIF(P3369,"NA")+COUNTIF(S3369,"NA")+COUNTIF(V3369,"NA")+COUNTIF(Y3369,"NA")+COUNTIF(AB3369,"NA")&gt;1)),1,0)</f>
        <v>0</v>
      </c>
      <c r="CQ3369">
        <f>IF(AND(COUNTBLANK(P3369)+COUNTBLANK(S3369)+COUNTBLANK(V3369)+COUNTBLANK(Y3369)+COUNTBLANK(AB3369)&gt;0,COUNTBLANK(P3369)+COUNTBLANK(S3369)+COUNTBLANK(V3369)+COUNTBLANK(Y3369)+COUNTBLANK(AB3369)&lt;5,P3369&lt;&gt;"NA"),1,0)</f>
        <v>0</v>
      </c>
      <c r="CR3369">
        <f>IF(AND(IF(OR(SUM(S3369,V3369,Y3369,AB3369)=P3369,P3369="",AND(P3369&gt;0,COUNTIF(P3369,"NS")+COUNTIF(S3369,"NS")+COUNTIF(V3369,"NS")+COUNTIF(Y3369,"NS")+COUNTIF(AB3369,"NS")=4)),0,1)=1,P3369&lt;&gt;"NS",P3369&lt;&gt;"NA"),1,0)</f>
        <v>0</v>
      </c>
      <c r="CS3369">
        <f>IF(COUNTIF(P3369,"=*")+COUNTIF(S3369,"=*")+COUNTIF(V3369,"=*")+COUNTIF(Y3369,"=*")+COUNTIF(AB3369,"=*")&lt;&gt;SUM(COUNTIF(P3369,"NS")+COUNTIF(S3369,"NS")+COUNTIF(V3369,"NS")+COUNTIF(Y3369,"NS")+COUNTIF(AB3369,"NS"),COUNTIF(P3369,"NA")+COUNTIF(S3369,"NA")+COUNTIF(V3369,"NA")+COUNTIF(Y3369,"NA")+COUNTIF(AB3369,"NA")),1,0)</f>
        <v>0</v>
      </c>
      <c r="CT3369">
        <f>IF(SUM(CN3369:CS3369)&gt;0,1,0)</f>
        <v>0</v>
      </c>
    </row>
    <row r="3370" spans="1:101" ht="15" customHeight="1">
      <c r="A3370" s="71"/>
      <c r="B3370" s="40"/>
      <c r="C3370" s="355"/>
      <c r="D3370" s="280"/>
      <c r="E3370" s="256"/>
      <c r="F3370" s="281"/>
      <c r="G3370" s="361" t="s">
        <v>446</v>
      </c>
      <c r="H3370" s="267"/>
      <c r="I3370" s="362" t="s">
        <v>447</v>
      </c>
      <c r="J3370" s="266"/>
      <c r="K3370" s="266"/>
      <c r="L3370" s="266"/>
      <c r="M3370" s="266"/>
      <c r="N3370" s="266"/>
      <c r="O3370" s="267"/>
      <c r="P3370" s="220"/>
      <c r="Q3370" s="220"/>
      <c r="R3370" s="220"/>
      <c r="S3370" s="220"/>
      <c r="T3370" s="220"/>
      <c r="U3370" s="220"/>
      <c r="V3370" s="220"/>
      <c r="W3370" s="220"/>
      <c r="X3370" s="220"/>
      <c r="Y3370" s="220"/>
      <c r="Z3370" s="220"/>
      <c r="AA3370" s="220"/>
      <c r="AB3370" s="220"/>
      <c r="AC3370" s="220"/>
      <c r="AD3370" s="220"/>
    </row>
    <row r="3371" spans="1:101" ht="15" customHeight="1">
      <c r="A3371" s="71"/>
      <c r="B3371" s="40"/>
      <c r="C3371" s="355"/>
      <c r="D3371" s="280"/>
      <c r="E3371" s="256"/>
      <c r="F3371" s="281"/>
      <c r="G3371" s="361" t="s">
        <v>448</v>
      </c>
      <c r="H3371" s="267"/>
      <c r="I3371" s="362" t="s">
        <v>449</v>
      </c>
      <c r="J3371" s="266"/>
      <c r="K3371" s="266"/>
      <c r="L3371" s="266"/>
      <c r="M3371" s="266"/>
      <c r="N3371" s="266"/>
      <c r="O3371" s="267"/>
      <c r="P3371" s="220"/>
      <c r="Q3371" s="220"/>
      <c r="R3371" s="220"/>
      <c r="S3371" s="220"/>
      <c r="T3371" s="220"/>
      <c r="U3371" s="220"/>
      <c r="V3371" s="220"/>
      <c r="W3371" s="220"/>
      <c r="X3371" s="220"/>
      <c r="Y3371" s="220"/>
      <c r="Z3371" s="220"/>
      <c r="AA3371" s="220"/>
      <c r="AB3371" s="220"/>
      <c r="AC3371" s="220"/>
      <c r="AD3371" s="220"/>
    </row>
    <row r="3372" spans="1:101" ht="15" customHeight="1">
      <c r="A3372" s="71"/>
      <c r="B3372" s="40"/>
      <c r="C3372" s="355"/>
      <c r="D3372" s="280"/>
      <c r="E3372" s="256"/>
      <c r="F3372" s="281"/>
      <c r="G3372" s="361" t="s">
        <v>450</v>
      </c>
      <c r="H3372" s="267"/>
      <c r="I3372" s="362" t="s">
        <v>451</v>
      </c>
      <c r="J3372" s="266"/>
      <c r="K3372" s="266"/>
      <c r="L3372" s="266"/>
      <c r="M3372" s="266"/>
      <c r="N3372" s="266"/>
      <c r="O3372" s="267"/>
      <c r="P3372" s="220"/>
      <c r="Q3372" s="220"/>
      <c r="R3372" s="220"/>
      <c r="S3372" s="220"/>
      <c r="T3372" s="220"/>
      <c r="U3372" s="220"/>
      <c r="V3372" s="220"/>
      <c r="W3372" s="220"/>
      <c r="X3372" s="220"/>
      <c r="Y3372" s="220"/>
      <c r="Z3372" s="220"/>
      <c r="AA3372" s="220"/>
      <c r="AB3372" s="220"/>
      <c r="AC3372" s="220"/>
      <c r="AD3372" s="220"/>
    </row>
    <row r="3373" spans="1:101" ht="24" customHeight="1">
      <c r="A3373" s="71"/>
      <c r="B3373" s="40"/>
      <c r="C3373" s="355"/>
      <c r="D3373" s="280"/>
      <c r="E3373" s="256"/>
      <c r="F3373" s="281"/>
      <c r="G3373" s="363" t="s">
        <v>452</v>
      </c>
      <c r="H3373" s="279"/>
      <c r="I3373" s="362" t="s">
        <v>453</v>
      </c>
      <c r="J3373" s="266"/>
      <c r="K3373" s="266"/>
      <c r="L3373" s="266"/>
      <c r="M3373" s="266"/>
      <c r="N3373" s="266"/>
      <c r="O3373" s="267"/>
      <c r="P3373" s="220"/>
      <c r="Q3373" s="220"/>
      <c r="R3373" s="220"/>
      <c r="S3373" s="220"/>
      <c r="T3373" s="220"/>
      <c r="U3373" s="220"/>
      <c r="V3373" s="220"/>
      <c r="W3373" s="220"/>
      <c r="X3373" s="220"/>
      <c r="Y3373" s="220"/>
      <c r="Z3373" s="220"/>
      <c r="AA3373" s="220"/>
      <c r="AB3373" s="220"/>
      <c r="AC3373" s="220"/>
      <c r="AD3373" s="220"/>
    </row>
    <row r="3374" spans="1:101" ht="15" customHeight="1">
      <c r="A3374" s="71"/>
      <c r="B3374" s="40"/>
      <c r="C3374" s="368" t="s">
        <v>454</v>
      </c>
      <c r="D3374" s="374" t="s">
        <v>455</v>
      </c>
      <c r="E3374" s="278"/>
      <c r="F3374" s="278"/>
      <c r="G3374" s="373" t="s">
        <v>456</v>
      </c>
      <c r="H3374" s="267"/>
      <c r="I3374" s="362" t="s">
        <v>457</v>
      </c>
      <c r="J3374" s="266"/>
      <c r="K3374" s="266"/>
      <c r="L3374" s="266"/>
      <c r="M3374" s="266"/>
      <c r="N3374" s="266"/>
      <c r="O3374" s="267"/>
      <c r="P3374" s="220"/>
      <c r="Q3374" s="220"/>
      <c r="R3374" s="220"/>
      <c r="S3374" s="220"/>
      <c r="T3374" s="220"/>
      <c r="U3374" s="220"/>
      <c r="V3374" s="220"/>
      <c r="W3374" s="220"/>
      <c r="X3374" s="220"/>
      <c r="Y3374" s="220"/>
      <c r="Z3374" s="220"/>
      <c r="AA3374" s="220"/>
      <c r="AB3374" s="220"/>
      <c r="AC3374" s="220"/>
      <c r="AD3374" s="220"/>
    </row>
    <row r="3375" spans="1:101" ht="15" customHeight="1">
      <c r="A3375" s="71"/>
      <c r="B3375" s="40"/>
      <c r="C3375" s="355"/>
      <c r="D3375" s="280"/>
      <c r="E3375" s="256"/>
      <c r="F3375" s="256"/>
      <c r="G3375" s="373" t="s">
        <v>458</v>
      </c>
      <c r="H3375" s="267"/>
      <c r="I3375" s="362" t="s">
        <v>459</v>
      </c>
      <c r="J3375" s="266"/>
      <c r="K3375" s="266"/>
      <c r="L3375" s="266"/>
      <c r="M3375" s="266"/>
      <c r="N3375" s="266"/>
      <c r="O3375" s="267"/>
      <c r="P3375" s="220"/>
      <c r="Q3375" s="220"/>
      <c r="R3375" s="220"/>
      <c r="S3375" s="220"/>
      <c r="T3375" s="220"/>
      <c r="U3375" s="220"/>
      <c r="V3375" s="220"/>
      <c r="W3375" s="220"/>
      <c r="X3375" s="220"/>
      <c r="Y3375" s="220"/>
      <c r="Z3375" s="220"/>
      <c r="AA3375" s="220"/>
      <c r="AB3375" s="220"/>
      <c r="AC3375" s="220"/>
      <c r="AD3375" s="220"/>
    </row>
    <row r="3376" spans="1:101" ht="24" customHeight="1">
      <c r="A3376" s="71"/>
      <c r="B3376" s="40"/>
      <c r="C3376" s="355"/>
      <c r="D3376" s="280"/>
      <c r="E3376" s="256"/>
      <c r="F3376" s="256"/>
      <c r="G3376" s="373" t="s">
        <v>460</v>
      </c>
      <c r="H3376" s="267"/>
      <c r="I3376" s="362" t="s">
        <v>461</v>
      </c>
      <c r="J3376" s="266"/>
      <c r="K3376" s="266"/>
      <c r="L3376" s="266"/>
      <c r="M3376" s="266"/>
      <c r="N3376" s="266"/>
      <c r="O3376" s="267"/>
      <c r="P3376" s="220"/>
      <c r="Q3376" s="220"/>
      <c r="R3376" s="220"/>
      <c r="S3376" s="220"/>
      <c r="T3376" s="220"/>
      <c r="U3376" s="220"/>
      <c r="V3376" s="220"/>
      <c r="W3376" s="220"/>
      <c r="X3376" s="220"/>
      <c r="Y3376" s="220"/>
      <c r="Z3376" s="220"/>
      <c r="AA3376" s="220"/>
      <c r="AB3376" s="220"/>
      <c r="AC3376" s="220"/>
      <c r="AD3376" s="220"/>
    </row>
    <row r="3377" spans="1:101" ht="15" customHeight="1">
      <c r="A3377" s="71"/>
      <c r="B3377" s="40"/>
      <c r="C3377" s="355"/>
      <c r="D3377" s="280"/>
      <c r="E3377" s="256"/>
      <c r="F3377" s="256"/>
      <c r="G3377" s="373" t="s">
        <v>462</v>
      </c>
      <c r="H3377" s="267"/>
      <c r="I3377" s="362" t="s">
        <v>463</v>
      </c>
      <c r="J3377" s="266"/>
      <c r="K3377" s="266"/>
      <c r="L3377" s="266"/>
      <c r="M3377" s="266"/>
      <c r="N3377" s="266"/>
      <c r="O3377" s="267"/>
      <c r="P3377" s="220"/>
      <c r="Q3377" s="220"/>
      <c r="R3377" s="220"/>
      <c r="S3377" s="220"/>
      <c r="T3377" s="220"/>
      <c r="U3377" s="220"/>
      <c r="V3377" s="220"/>
      <c r="W3377" s="220"/>
      <c r="X3377" s="220"/>
      <c r="Y3377" s="220"/>
      <c r="Z3377" s="220"/>
      <c r="AA3377" s="220"/>
      <c r="AB3377" s="220"/>
      <c r="AC3377" s="220"/>
      <c r="AD3377" s="220"/>
    </row>
    <row r="3378" spans="1:101" ht="15" customHeight="1">
      <c r="A3378" s="71"/>
      <c r="B3378" s="40"/>
      <c r="C3378" s="355"/>
      <c r="D3378" s="280"/>
      <c r="E3378" s="256"/>
      <c r="F3378" s="256"/>
      <c r="G3378" s="373" t="s">
        <v>464</v>
      </c>
      <c r="H3378" s="267"/>
      <c r="I3378" s="362" t="s">
        <v>465</v>
      </c>
      <c r="J3378" s="266"/>
      <c r="K3378" s="266"/>
      <c r="L3378" s="266"/>
      <c r="M3378" s="266"/>
      <c r="N3378" s="266"/>
      <c r="O3378" s="267"/>
      <c r="P3378" s="220"/>
      <c r="Q3378" s="220"/>
      <c r="R3378" s="220"/>
      <c r="S3378" s="220"/>
      <c r="T3378" s="220"/>
      <c r="U3378" s="220"/>
      <c r="V3378" s="220"/>
      <c r="W3378" s="220"/>
      <c r="X3378" s="220"/>
      <c r="Y3378" s="220"/>
      <c r="Z3378" s="220"/>
      <c r="AA3378" s="220"/>
      <c r="AB3378" s="220"/>
      <c r="AC3378" s="220"/>
      <c r="AD3378" s="220"/>
    </row>
    <row r="3379" spans="1:101" ht="15" customHeight="1">
      <c r="A3379" s="71"/>
      <c r="B3379" s="40"/>
      <c r="C3379" s="355"/>
      <c r="D3379" s="280"/>
      <c r="E3379" s="256"/>
      <c r="F3379" s="256"/>
      <c r="G3379" s="373" t="s">
        <v>466</v>
      </c>
      <c r="H3379" s="267"/>
      <c r="I3379" s="362" t="s">
        <v>467</v>
      </c>
      <c r="J3379" s="266"/>
      <c r="K3379" s="266"/>
      <c r="L3379" s="266"/>
      <c r="M3379" s="266"/>
      <c r="N3379" s="266"/>
      <c r="O3379" s="267"/>
      <c r="P3379" s="220"/>
      <c r="Q3379" s="220"/>
      <c r="R3379" s="220"/>
      <c r="S3379" s="220"/>
      <c r="T3379" s="220"/>
      <c r="U3379" s="220"/>
      <c r="V3379" s="220"/>
      <c r="W3379" s="220"/>
      <c r="X3379" s="220"/>
      <c r="Y3379" s="220"/>
      <c r="Z3379" s="220"/>
      <c r="AA3379" s="220"/>
      <c r="AB3379" s="220"/>
      <c r="AC3379" s="220"/>
      <c r="AD3379" s="220"/>
      <c r="AM3379">
        <f>IF(OR(S3379=SUM(S3380:S3385),AND(S3379="NA",SUM(S3380:S3385)=0),AND(S3379="NS",SUM(S3380:S3385)=0)),IF(AND(S3379="NA",SUM(S3380:S3385)=0),"NA",0),1)</f>
        <v>0</v>
      </c>
      <c r="AW3379">
        <f>IF(OR(V3379=SUM(V3380:V3385),AND(V3379="NA",SUM(V3380:V3385)=0),AND(V3379="NS",SUM(V3380:V3385)=0)),IF(AND(V3379="NA",SUM(V3380:V3385)=0),"NA",0),1)</f>
        <v>0</v>
      </c>
      <c r="BG3379">
        <f>IF(OR(Y3379=SUM(Y3380:Y3385),AND(Y3379="NA",SUM(Y3380:Y3385)=0),AND(Y3379="NS",SUM(Y3380:Y3385)=0)),IF(AND(Y3379="NA",SUM(Y3380:Y3385)=0),"NA",0),1)</f>
        <v>0</v>
      </c>
      <c r="BQ3379">
        <f>IF(OR(AB3379=SUM(AB3380:AB3385),AND(AB3379="NA",SUM(AB3380:AB3385)=0),AND(AB3379="NS",SUM(AB3380:AB3385)=0)),IF(AND(AB3379="NA",SUM(AB3380:AB3385)=0),"NA",0),1)</f>
        <v>0</v>
      </c>
      <c r="CA3379">
        <f>IF(OR(Q3379=SUM(Q3380:Q3385),AND(Q3379="NA",SUM(Q3380:Q3385)=0),AND(Q3379="NS",SUM(Q3380:Q3385)=0)),IF(AND(Q3379="NA",SUM(Q3380:Q3385)=0),"NA",0),1)</f>
        <v>0</v>
      </c>
      <c r="CK3379">
        <f>IF(OR(R3379=SUM(R3380:R3385),AND(R3379="NA",SUM(R3380:R3385)=0),AND(R3379="NS",SUM(R3380:R3385)=0)),IF(AND(R3379="NA",SUM(R3380:R3385)=0),"NA",0),1)</f>
        <v>0</v>
      </c>
      <c r="CU3379">
        <f>IF(OR(P3379=SUM(P3380:P3385),AND(P3379="NA",SUM(P3380:P3385)=0),AND(P3379="NS",SUM(P3380:P3385)=0)),IF(AND(P3379="NA",SUM(P3380:P3385)=0),"NA",0),1)</f>
        <v>0</v>
      </c>
    </row>
    <row r="3380" spans="1:101" ht="15" customHeight="1">
      <c r="A3380" s="71"/>
      <c r="B3380" s="40"/>
      <c r="C3380" s="355"/>
      <c r="D3380" s="280"/>
      <c r="E3380" s="256"/>
      <c r="F3380" s="256"/>
      <c r="G3380" s="369" t="s">
        <v>468</v>
      </c>
      <c r="H3380" s="267"/>
      <c r="I3380" s="92"/>
      <c r="J3380" s="372" t="s">
        <v>469</v>
      </c>
      <c r="K3380" s="278"/>
      <c r="L3380" s="278"/>
      <c r="M3380" s="278"/>
      <c r="N3380" s="278"/>
      <c r="O3380" s="279"/>
      <c r="P3380" s="220"/>
      <c r="Q3380" s="220"/>
      <c r="R3380" s="220"/>
      <c r="S3380" s="220"/>
      <c r="T3380" s="220"/>
      <c r="U3380" s="220"/>
      <c r="V3380" s="220"/>
      <c r="W3380" s="220"/>
      <c r="X3380" s="220"/>
      <c r="Y3380" s="220"/>
      <c r="Z3380" s="220"/>
      <c r="AA3380" s="220"/>
      <c r="AB3380" s="220"/>
      <c r="AC3380" s="220"/>
      <c r="AD3380" s="220"/>
      <c r="AN3380">
        <f>IF(S3379="NA",1,0)</f>
        <v>0</v>
      </c>
      <c r="AX3380">
        <f>IF(V3379="NA",1,0)</f>
        <v>0</v>
      </c>
      <c r="BH3380">
        <f>IF(Y3379="NA",1,0)</f>
        <v>0</v>
      </c>
      <c r="BR3380">
        <f>IF(AB3379="NA",1,0)</f>
        <v>0</v>
      </c>
      <c r="CB3380">
        <f>IF(Q3379="NA",1,0)</f>
        <v>0</v>
      </c>
      <c r="CL3380">
        <f>IF(R3379="NA",1,0)</f>
        <v>0</v>
      </c>
      <c r="CV3380">
        <f>IF(P3379="NA",1,0)</f>
        <v>0</v>
      </c>
    </row>
    <row r="3381" spans="1:101" ht="15" customHeight="1">
      <c r="A3381" s="71"/>
      <c r="B3381" s="40"/>
      <c r="C3381" s="355"/>
      <c r="D3381" s="280"/>
      <c r="E3381" s="256"/>
      <c r="F3381" s="256"/>
      <c r="G3381" s="369" t="s">
        <v>470</v>
      </c>
      <c r="H3381" s="267"/>
      <c r="I3381" s="93"/>
      <c r="J3381" s="371" t="s">
        <v>471</v>
      </c>
      <c r="K3381" s="256"/>
      <c r="L3381" s="256"/>
      <c r="M3381" s="256"/>
      <c r="N3381" s="256"/>
      <c r="O3381" s="281"/>
      <c r="P3381" s="220"/>
      <c r="Q3381" s="220"/>
      <c r="R3381" s="220"/>
      <c r="S3381" s="220"/>
      <c r="T3381" s="220"/>
      <c r="U3381" s="220"/>
      <c r="V3381" s="220"/>
      <c r="W3381" s="220"/>
      <c r="X3381" s="220"/>
      <c r="Y3381" s="220"/>
      <c r="Z3381" s="220"/>
      <c r="AA3381" s="220"/>
      <c r="AB3381" s="220"/>
      <c r="AC3381" s="220"/>
      <c r="AD3381" s="220"/>
      <c r="AN3381">
        <f>IF(S3379="NA",1,0)</f>
        <v>0</v>
      </c>
      <c r="AX3381">
        <f>IF(V3379="NA",1,0)</f>
        <v>0</v>
      </c>
      <c r="BH3381">
        <f>IF(Y3379="NA",1,0)</f>
        <v>0</v>
      </c>
      <c r="BR3381">
        <f>IF(AB3379="NA",1,0)</f>
        <v>0</v>
      </c>
      <c r="CB3381">
        <f>IF(Q3379="NA",1,0)</f>
        <v>0</v>
      </c>
      <c r="CL3381">
        <f>IF(R3379="NA",1,0)</f>
        <v>0</v>
      </c>
      <c r="CV3381">
        <f>IF(P3379="NA",1,0)</f>
        <v>0</v>
      </c>
    </row>
    <row r="3382" spans="1:101" ht="15" customHeight="1">
      <c r="A3382" s="71"/>
      <c r="B3382" s="40"/>
      <c r="C3382" s="355"/>
      <c r="D3382" s="280"/>
      <c r="E3382" s="256"/>
      <c r="F3382" s="256"/>
      <c r="G3382" s="369" t="s">
        <v>472</v>
      </c>
      <c r="H3382" s="267"/>
      <c r="I3382" s="93"/>
      <c r="J3382" s="371" t="s">
        <v>473</v>
      </c>
      <c r="K3382" s="256"/>
      <c r="L3382" s="256"/>
      <c r="M3382" s="256"/>
      <c r="N3382" s="256"/>
      <c r="O3382" s="281"/>
      <c r="P3382" s="220"/>
      <c r="Q3382" s="220"/>
      <c r="R3382" s="220"/>
      <c r="S3382" s="220"/>
      <c r="T3382" s="220"/>
      <c r="U3382" s="220"/>
      <c r="V3382" s="220"/>
      <c r="W3382" s="220"/>
      <c r="X3382" s="220"/>
      <c r="Y3382" s="220"/>
      <c r="Z3382" s="220"/>
      <c r="AA3382" s="220"/>
      <c r="AB3382" s="220"/>
      <c r="AC3382" s="220"/>
      <c r="AD3382" s="220"/>
      <c r="AN3382">
        <f>IF(S3379="NA",1,0)</f>
        <v>0</v>
      </c>
      <c r="AX3382">
        <f>IF(V3379="NA",1,0)</f>
        <v>0</v>
      </c>
      <c r="BH3382">
        <f>IF(Y3379="NA",1,0)</f>
        <v>0</v>
      </c>
      <c r="BR3382">
        <f>IF(AB3379="NA",1,0)</f>
        <v>0</v>
      </c>
      <c r="CB3382">
        <f>IF(Q3379="NA",1,0)</f>
        <v>0</v>
      </c>
      <c r="CL3382">
        <f>IF(R3379="NA",1,0)</f>
        <v>0</v>
      </c>
      <c r="CV3382">
        <f>IF(P3379="NA",1,0)</f>
        <v>0</v>
      </c>
    </row>
    <row r="3383" spans="1:101" ht="15" customHeight="1">
      <c r="A3383" s="71"/>
      <c r="B3383" s="40"/>
      <c r="C3383" s="355"/>
      <c r="D3383" s="280"/>
      <c r="E3383" s="256"/>
      <c r="F3383" s="256"/>
      <c r="G3383" s="369" t="s">
        <v>474</v>
      </c>
      <c r="H3383" s="267"/>
      <c r="I3383" s="93"/>
      <c r="J3383" s="371" t="s">
        <v>475</v>
      </c>
      <c r="K3383" s="256"/>
      <c r="L3383" s="256"/>
      <c r="M3383" s="256"/>
      <c r="N3383" s="256"/>
      <c r="O3383" s="281"/>
      <c r="P3383" s="220"/>
      <c r="Q3383" s="220"/>
      <c r="R3383" s="220"/>
      <c r="S3383" s="220"/>
      <c r="T3383" s="220"/>
      <c r="U3383" s="220"/>
      <c r="V3383" s="220"/>
      <c r="W3383" s="220"/>
      <c r="X3383" s="220"/>
      <c r="Y3383" s="220"/>
      <c r="Z3383" s="220"/>
      <c r="AA3383" s="220"/>
      <c r="AB3383" s="220"/>
      <c r="AC3383" s="220"/>
      <c r="AD3383" s="220"/>
      <c r="AN3383">
        <f>IF(S3379="NA",1,0)</f>
        <v>0</v>
      </c>
      <c r="AX3383">
        <f>IF(V3379="NA",1,0)</f>
        <v>0</v>
      </c>
      <c r="BH3383">
        <f>IF(Y3379="NA",1,0)</f>
        <v>0</v>
      </c>
      <c r="BR3383">
        <f>IF(AB3379="NA",1,0)</f>
        <v>0</v>
      </c>
      <c r="CB3383">
        <f>IF(Q3379="NA",1,0)</f>
        <v>0</v>
      </c>
      <c r="CL3383">
        <f>IF(R3379="NA",1,0)</f>
        <v>0</v>
      </c>
      <c r="CV3383">
        <f>IF(P3379="NA",1,0)</f>
        <v>0</v>
      </c>
    </row>
    <row r="3384" spans="1:101" ht="15" customHeight="1">
      <c r="A3384" s="71"/>
      <c r="B3384" s="40"/>
      <c r="C3384" s="355"/>
      <c r="D3384" s="280"/>
      <c r="E3384" s="256"/>
      <c r="F3384" s="256"/>
      <c r="G3384" s="369" t="s">
        <v>476</v>
      </c>
      <c r="H3384" s="267"/>
      <c r="I3384" s="93"/>
      <c r="J3384" s="371" t="s">
        <v>477</v>
      </c>
      <c r="K3384" s="256"/>
      <c r="L3384" s="256"/>
      <c r="M3384" s="256"/>
      <c r="N3384" s="256"/>
      <c r="O3384" s="281"/>
      <c r="P3384" s="220"/>
      <c r="Q3384" s="220"/>
      <c r="R3384" s="220"/>
      <c r="S3384" s="220"/>
      <c r="T3384" s="220"/>
      <c r="U3384" s="220"/>
      <c r="V3384" s="220"/>
      <c r="W3384" s="220"/>
      <c r="X3384" s="220"/>
      <c r="Y3384" s="220"/>
      <c r="Z3384" s="220"/>
      <c r="AA3384" s="220"/>
      <c r="AB3384" s="220"/>
      <c r="AC3384" s="220"/>
      <c r="AD3384" s="220"/>
      <c r="AN3384">
        <f>IF(S3379="NA",1,0)</f>
        <v>0</v>
      </c>
      <c r="AO3384" t="e">
        <f>IF(S3384/S3379&gt;0.25,1,0)</f>
        <v>#DIV/0!</v>
      </c>
      <c r="AX3384">
        <f>IF(V3379="NA",1,0)</f>
        <v>0</v>
      </c>
      <c r="AY3384" t="e">
        <f>IF(V3384/V3379&gt;0.25,1,0)</f>
        <v>#DIV/0!</v>
      </c>
      <c r="BH3384">
        <f>IF(Y3379="NA",1,0)</f>
        <v>0</v>
      </c>
      <c r="BI3384" t="e">
        <f>IF(Y3384/Y3379&gt;0.25,1,0)</f>
        <v>#DIV/0!</v>
      </c>
      <c r="BR3384">
        <f>IF(AB3379="NA",1,0)</f>
        <v>0</v>
      </c>
      <c r="BS3384" t="e">
        <f>IF(AB3384/AB3379&gt;0.25,1,0)</f>
        <v>#DIV/0!</v>
      </c>
      <c r="CB3384">
        <f>IF(Q3379="NA",1,0)</f>
        <v>0</v>
      </c>
      <c r="CC3384" t="e">
        <f>IF(Q3384/Q3379&gt;0.25,1,0)</f>
        <v>#DIV/0!</v>
      </c>
      <c r="CL3384">
        <f>IF(R3379="NA",1,0)</f>
        <v>0</v>
      </c>
      <c r="CM3384" t="e">
        <f>IF(R3384/R3379&gt;0.25,1,0)</f>
        <v>#DIV/0!</v>
      </c>
      <c r="CV3384">
        <f>IF(P3379="NA",1,0)</f>
        <v>0</v>
      </c>
      <c r="CW3384" t="e">
        <f>IF(P3384/P3379&gt;0.25,1,0)</f>
        <v>#DIV/0!</v>
      </c>
    </row>
    <row r="3385" spans="1:101" ht="15" customHeight="1">
      <c r="A3385" s="71"/>
      <c r="B3385" s="40"/>
      <c r="C3385" s="355"/>
      <c r="D3385" s="280"/>
      <c r="E3385" s="256"/>
      <c r="F3385" s="256"/>
      <c r="G3385" s="369" t="s">
        <v>478</v>
      </c>
      <c r="H3385" s="267"/>
      <c r="I3385" s="94"/>
      <c r="J3385" s="360" t="s">
        <v>774</v>
      </c>
      <c r="K3385" s="272"/>
      <c r="L3385" s="272"/>
      <c r="M3385" s="272"/>
      <c r="N3385" s="272"/>
      <c r="O3385" s="283"/>
      <c r="P3385" s="220"/>
      <c r="Q3385" s="220"/>
      <c r="R3385" s="220"/>
      <c r="S3385" s="220"/>
      <c r="T3385" s="220"/>
      <c r="U3385" s="220"/>
      <c r="V3385" s="220"/>
      <c r="W3385" s="220"/>
      <c r="X3385" s="220"/>
      <c r="Y3385" s="220"/>
      <c r="Z3385" s="220"/>
      <c r="AA3385" s="220"/>
      <c r="AB3385" s="220"/>
      <c r="AC3385" s="220"/>
      <c r="AD3385" s="220"/>
      <c r="AN3385">
        <f>IF(S3379="NA",1,0)</f>
        <v>0</v>
      </c>
      <c r="AX3385">
        <f>IF(V3379="NA",1,0)</f>
        <v>0</v>
      </c>
      <c r="BH3385">
        <f>IF(Y3379="NA",1,0)</f>
        <v>0</v>
      </c>
      <c r="BR3385">
        <f>IF(AB3379="NA",1,0)</f>
        <v>0</v>
      </c>
      <c r="CB3385">
        <f>IF(Q3379="NA",1,0)</f>
        <v>0</v>
      </c>
      <c r="CL3385">
        <f>IF(R3379="NA",1,0)</f>
        <v>0</v>
      </c>
      <c r="CV3385">
        <f>IF(P3379="NA",1,0)</f>
        <v>0</v>
      </c>
    </row>
    <row r="3386" spans="1:101" ht="24" customHeight="1">
      <c r="A3386" s="71"/>
      <c r="B3386" s="40"/>
      <c r="C3386" s="355"/>
      <c r="D3386" s="280"/>
      <c r="E3386" s="256"/>
      <c r="F3386" s="256"/>
      <c r="G3386" s="361" t="s">
        <v>479</v>
      </c>
      <c r="H3386" s="267"/>
      <c r="I3386" s="362" t="s">
        <v>480</v>
      </c>
      <c r="J3386" s="266"/>
      <c r="K3386" s="266"/>
      <c r="L3386" s="266"/>
      <c r="M3386" s="266"/>
      <c r="N3386" s="266"/>
      <c r="O3386" s="267"/>
      <c r="P3386" s="220"/>
      <c r="Q3386" s="220"/>
      <c r="R3386" s="220"/>
      <c r="S3386" s="220"/>
      <c r="T3386" s="220"/>
      <c r="U3386" s="220"/>
      <c r="V3386" s="220"/>
      <c r="W3386" s="220"/>
      <c r="X3386" s="220"/>
      <c r="Y3386" s="220"/>
      <c r="Z3386" s="220"/>
      <c r="AA3386" s="220"/>
      <c r="AB3386" s="220"/>
      <c r="AC3386" s="220"/>
      <c r="AD3386" s="220"/>
    </row>
    <row r="3387" spans="1:101" ht="15" customHeight="1">
      <c r="A3387" s="71"/>
      <c r="B3387" s="40"/>
      <c r="C3387" s="368" t="s">
        <v>481</v>
      </c>
      <c r="D3387" s="368" t="s">
        <v>482</v>
      </c>
      <c r="E3387" s="278"/>
      <c r="F3387" s="279"/>
      <c r="G3387" s="361" t="s">
        <v>483</v>
      </c>
      <c r="H3387" s="267"/>
      <c r="I3387" s="359" t="s">
        <v>484</v>
      </c>
      <c r="J3387" s="266"/>
      <c r="K3387" s="266"/>
      <c r="L3387" s="266"/>
      <c r="M3387" s="266"/>
      <c r="N3387" s="266"/>
      <c r="O3387" s="267"/>
      <c r="P3387" s="220"/>
      <c r="Q3387" s="220"/>
      <c r="R3387" s="220"/>
      <c r="S3387" s="220"/>
      <c r="T3387" s="220"/>
      <c r="U3387" s="220"/>
      <c r="V3387" s="220"/>
      <c r="W3387" s="220"/>
      <c r="X3387" s="220"/>
      <c r="Y3387" s="220"/>
      <c r="Z3387" s="220"/>
      <c r="AA3387" s="220"/>
      <c r="AB3387" s="220"/>
      <c r="AC3387" s="220"/>
      <c r="AD3387" s="220"/>
    </row>
    <row r="3388" spans="1:101" ht="15" customHeight="1">
      <c r="A3388" s="71"/>
      <c r="B3388" s="40"/>
      <c r="C3388" s="355"/>
      <c r="D3388" s="280"/>
      <c r="E3388" s="256"/>
      <c r="F3388" s="281"/>
      <c r="G3388" s="361" t="s">
        <v>485</v>
      </c>
      <c r="H3388" s="267"/>
      <c r="I3388" s="359" t="s">
        <v>486</v>
      </c>
      <c r="J3388" s="266"/>
      <c r="K3388" s="266"/>
      <c r="L3388" s="266"/>
      <c r="M3388" s="266"/>
      <c r="N3388" s="266"/>
      <c r="O3388" s="267"/>
      <c r="P3388" s="220"/>
      <c r="Q3388" s="220"/>
      <c r="R3388" s="220"/>
      <c r="S3388" s="220"/>
      <c r="T3388" s="220"/>
      <c r="U3388" s="220"/>
      <c r="V3388" s="220"/>
      <c r="W3388" s="220"/>
      <c r="X3388" s="220"/>
      <c r="Y3388" s="220"/>
      <c r="Z3388" s="220"/>
      <c r="AA3388" s="220"/>
      <c r="AB3388" s="220"/>
      <c r="AC3388" s="220"/>
      <c r="AD3388" s="220"/>
    </row>
    <row r="3389" spans="1:101" ht="15" customHeight="1">
      <c r="A3389" s="71"/>
      <c r="B3389" s="40"/>
      <c r="C3389" s="355"/>
      <c r="D3389" s="280"/>
      <c r="E3389" s="256"/>
      <c r="F3389" s="281"/>
      <c r="G3389" s="361" t="s">
        <v>487</v>
      </c>
      <c r="H3389" s="267"/>
      <c r="I3389" s="359" t="s">
        <v>488</v>
      </c>
      <c r="J3389" s="266"/>
      <c r="K3389" s="266"/>
      <c r="L3389" s="266"/>
      <c r="M3389" s="266"/>
      <c r="N3389" s="266"/>
      <c r="O3389" s="267"/>
      <c r="P3389" s="220"/>
      <c r="Q3389" s="220"/>
      <c r="R3389" s="220"/>
      <c r="S3389" s="220"/>
      <c r="T3389" s="220"/>
      <c r="U3389" s="220"/>
      <c r="V3389" s="220"/>
      <c r="W3389" s="220"/>
      <c r="X3389" s="220"/>
      <c r="Y3389" s="220"/>
      <c r="Z3389" s="220"/>
      <c r="AA3389" s="220"/>
      <c r="AB3389" s="220"/>
      <c r="AC3389" s="220"/>
      <c r="AD3389" s="220"/>
    </row>
    <row r="3390" spans="1:101" ht="15" customHeight="1">
      <c r="A3390" s="71"/>
      <c r="B3390" s="40"/>
      <c r="C3390" s="355"/>
      <c r="D3390" s="280"/>
      <c r="E3390" s="256"/>
      <c r="F3390" s="281"/>
      <c r="G3390" s="361" t="s">
        <v>489</v>
      </c>
      <c r="H3390" s="267"/>
      <c r="I3390" s="359" t="s">
        <v>490</v>
      </c>
      <c r="J3390" s="266"/>
      <c r="K3390" s="266"/>
      <c r="L3390" s="266"/>
      <c r="M3390" s="266"/>
      <c r="N3390" s="266"/>
      <c r="O3390" s="267"/>
      <c r="P3390" s="220"/>
      <c r="Q3390" s="220"/>
      <c r="R3390" s="220"/>
      <c r="S3390" s="220"/>
      <c r="T3390" s="220"/>
      <c r="U3390" s="220"/>
      <c r="V3390" s="220"/>
      <c r="W3390" s="220"/>
      <c r="X3390" s="220"/>
      <c r="Y3390" s="220"/>
      <c r="Z3390" s="220"/>
      <c r="AA3390" s="220"/>
      <c r="AB3390" s="220"/>
      <c r="AC3390" s="220"/>
      <c r="AD3390" s="220"/>
      <c r="AM3390">
        <f>IF(OR(S3390=SUM(S3391:S3395),AND(S3390="NA",SUM(S3391:S3395)=0),AND(S3390="NS",SUM(S3391:S3395)=0)),IF(AND(S3390="NA",SUM(S3391:S3395)=0),"NA",0),1)</f>
        <v>0</v>
      </c>
      <c r="AW3390">
        <f>IF(OR(V3390=SUM(V3391:V3395),AND(V3390="NA",SUM(V3391:V3395)=0),AND(V3390="NS",SUM(V3391:V3395)=0)),IF(AND(V3390="NA",SUM(V3391:V3395)=0),"NA",0),1)</f>
        <v>0</v>
      </c>
      <c r="BG3390">
        <f>IF(OR(Y3390=SUM(Y3391:Y3395),AND(Y3390="NA",SUM(Y3391:Y3395)=0),AND(Y3390="NS",SUM(Y3391:Y3395)=0)),IF(AND(Y3390="NA",SUM(Y3391:Y3395)=0),"NA",0),1)</f>
        <v>0</v>
      </c>
      <c r="BQ3390">
        <f>IF(OR(AB3390=SUM(AB3391:AB3395),AND(AB3390="NA",SUM(AB3391:AB3395)=0),AND(AB3390="NS",SUM(AB3391:AB3395)=0)),IF(AND(AB3390="NA",SUM(AB3391:AB3395)=0),"NA",0),1)</f>
        <v>0</v>
      </c>
      <c r="CA3390">
        <f>IF(OR(Q3390=SUM(Q3391:Q3395),AND(Q3390="NA",SUM(Q3391:Q3395)=0),AND(Q3390="NS",SUM(Q3391:Q3395)=0)),IF(AND(Q3390="NA",SUM(Q3391:Q3395)=0),"NA",0),1)</f>
        <v>0</v>
      </c>
      <c r="CK3390">
        <f>IF(OR(R3390=SUM(R3391:R3395),AND(R3390="NA",SUM(R3391:R3395)=0),AND(R3390="NS",SUM(R3391:R3395)=0)),IF(AND(R3390="NA",SUM(R3391:R3395)=0),"NA",0),1)</f>
        <v>0</v>
      </c>
      <c r="CU3390">
        <f>IF(OR(P3390=SUM(P3391:P3395),AND(P3390="NA",SUM(P3391:P3395)=0),AND(P3390="NS",SUM(P3391:P3395)=0)),IF(AND(P3390="NA",SUM(P3391:P3395)=0),"NA",0),1)</f>
        <v>0</v>
      </c>
    </row>
    <row r="3391" spans="1:101" ht="15" customHeight="1">
      <c r="A3391" s="71"/>
      <c r="B3391" s="40"/>
      <c r="C3391" s="355"/>
      <c r="D3391" s="280"/>
      <c r="E3391" s="256"/>
      <c r="F3391" s="281"/>
      <c r="G3391" s="350" t="s">
        <v>491</v>
      </c>
      <c r="H3391" s="267"/>
      <c r="I3391" s="224"/>
      <c r="J3391" s="366" t="s">
        <v>492</v>
      </c>
      <c r="K3391" s="278"/>
      <c r="L3391" s="278"/>
      <c r="M3391" s="278"/>
      <c r="N3391" s="278"/>
      <c r="O3391" s="279"/>
      <c r="P3391" s="220"/>
      <c r="Q3391" s="220"/>
      <c r="R3391" s="220"/>
      <c r="S3391" s="220"/>
      <c r="T3391" s="220"/>
      <c r="U3391" s="220"/>
      <c r="V3391" s="220"/>
      <c r="W3391" s="220"/>
      <c r="X3391" s="220"/>
      <c r="Y3391" s="220"/>
      <c r="Z3391" s="220"/>
      <c r="AA3391" s="220"/>
      <c r="AB3391" s="220"/>
      <c r="AC3391" s="220"/>
      <c r="AD3391" s="220"/>
      <c r="AN3391">
        <f>IF(S3390="NA",1,0)</f>
        <v>0</v>
      </c>
      <c r="AX3391">
        <f>IF(V3390="NA",1,0)</f>
        <v>0</v>
      </c>
      <c r="BH3391">
        <f>IF(Y3390="NA",1,0)</f>
        <v>0</v>
      </c>
      <c r="BR3391">
        <f>IF(AB3390="NA",1,0)</f>
        <v>0</v>
      </c>
      <c r="CB3391">
        <f>IF(Q3390="NA",1,0)</f>
        <v>0</v>
      </c>
      <c r="CL3391">
        <f>IF(R3390="NA",1,0)</f>
        <v>0</v>
      </c>
      <c r="CV3391">
        <f>IF(P3390="NA",1,0)</f>
        <v>0</v>
      </c>
    </row>
    <row r="3392" spans="1:101" ht="60" customHeight="1">
      <c r="A3392" s="71"/>
      <c r="B3392" s="40"/>
      <c r="C3392" s="355"/>
      <c r="D3392" s="280"/>
      <c r="E3392" s="256"/>
      <c r="F3392" s="281"/>
      <c r="G3392" s="350" t="s">
        <v>493</v>
      </c>
      <c r="H3392" s="267"/>
      <c r="I3392" s="95"/>
      <c r="J3392" s="365" t="s">
        <v>494</v>
      </c>
      <c r="K3392" s="256"/>
      <c r="L3392" s="256"/>
      <c r="M3392" s="256"/>
      <c r="N3392" s="256"/>
      <c r="O3392" s="281"/>
      <c r="P3392" s="220"/>
      <c r="Q3392" s="220"/>
      <c r="R3392" s="220"/>
      <c r="S3392" s="220"/>
      <c r="T3392" s="220"/>
      <c r="U3392" s="220"/>
      <c r="V3392" s="220"/>
      <c r="W3392" s="220"/>
      <c r="X3392" s="220"/>
      <c r="Y3392" s="220"/>
      <c r="Z3392" s="220"/>
      <c r="AA3392" s="220"/>
      <c r="AB3392" s="220"/>
      <c r="AC3392" s="220"/>
      <c r="AD3392" s="220"/>
      <c r="AN3392">
        <f>IF(S3390="NA",1,0)</f>
        <v>0</v>
      </c>
      <c r="AX3392">
        <f>IF(V3390="NA",1,0)</f>
        <v>0</v>
      </c>
      <c r="BH3392">
        <f>IF(Y3390="NA",1,0)</f>
        <v>0</v>
      </c>
      <c r="BR3392">
        <f>IF(AB3390="NA",1,0)</f>
        <v>0</v>
      </c>
      <c r="CB3392">
        <f>IF(Q3390="NA",1,0)</f>
        <v>0</v>
      </c>
      <c r="CL3392">
        <f>IF(R3390="NA",1,0)</f>
        <v>0</v>
      </c>
      <c r="CV3392">
        <f>IF(P3390="NA",1,0)</f>
        <v>0</v>
      </c>
    </row>
    <row r="3393" spans="1:101" ht="24" customHeight="1">
      <c r="A3393" s="71"/>
      <c r="B3393" s="40"/>
      <c r="C3393" s="355"/>
      <c r="D3393" s="280"/>
      <c r="E3393" s="256"/>
      <c r="F3393" s="281"/>
      <c r="G3393" s="350" t="s">
        <v>495</v>
      </c>
      <c r="H3393" s="267"/>
      <c r="I3393" s="95"/>
      <c r="J3393" s="365" t="s">
        <v>496</v>
      </c>
      <c r="K3393" s="256"/>
      <c r="L3393" s="256"/>
      <c r="M3393" s="256"/>
      <c r="N3393" s="256"/>
      <c r="O3393" s="281"/>
      <c r="P3393" s="220"/>
      <c r="Q3393" s="220"/>
      <c r="R3393" s="220"/>
      <c r="S3393" s="220"/>
      <c r="T3393" s="220"/>
      <c r="U3393" s="220"/>
      <c r="V3393" s="220"/>
      <c r="W3393" s="220"/>
      <c r="X3393" s="220"/>
      <c r="Y3393" s="220"/>
      <c r="Z3393" s="220"/>
      <c r="AA3393" s="220"/>
      <c r="AB3393" s="220"/>
      <c r="AC3393" s="220"/>
      <c r="AD3393" s="220"/>
      <c r="AN3393">
        <f>IF(S3390="NA",1,0)</f>
        <v>0</v>
      </c>
      <c r="AX3393">
        <f>IF(V3390="NA",1,0)</f>
        <v>0</v>
      </c>
      <c r="BH3393">
        <f>IF(Y3390="NA",1,0)</f>
        <v>0</v>
      </c>
      <c r="BR3393">
        <f>IF(AB3390="NA",1,0)</f>
        <v>0</v>
      </c>
      <c r="CB3393">
        <f>IF(Q3390="NA",1,0)</f>
        <v>0</v>
      </c>
      <c r="CL3393">
        <f>IF(R3390="NA",1,0)</f>
        <v>0</v>
      </c>
      <c r="CV3393">
        <f>IF(P3390="NA",1,0)</f>
        <v>0</v>
      </c>
    </row>
    <row r="3394" spans="1:101" ht="15" customHeight="1">
      <c r="A3394" s="71"/>
      <c r="B3394" s="40"/>
      <c r="C3394" s="355"/>
      <c r="D3394" s="280"/>
      <c r="E3394" s="256"/>
      <c r="F3394" s="281"/>
      <c r="G3394" s="350" t="s">
        <v>497</v>
      </c>
      <c r="H3394" s="267"/>
      <c r="I3394" s="95"/>
      <c r="J3394" s="365" t="s">
        <v>498</v>
      </c>
      <c r="K3394" s="256"/>
      <c r="L3394" s="256"/>
      <c r="M3394" s="256"/>
      <c r="N3394" s="256"/>
      <c r="O3394" s="281"/>
      <c r="P3394" s="220"/>
      <c r="Q3394" s="220"/>
      <c r="R3394" s="220"/>
      <c r="S3394" s="220"/>
      <c r="T3394" s="220"/>
      <c r="U3394" s="220"/>
      <c r="V3394" s="220"/>
      <c r="W3394" s="220"/>
      <c r="X3394" s="220"/>
      <c r="Y3394" s="220"/>
      <c r="Z3394" s="220"/>
      <c r="AA3394" s="220"/>
      <c r="AB3394" s="220"/>
      <c r="AC3394" s="220"/>
      <c r="AD3394" s="220"/>
      <c r="AN3394">
        <f>IF(S3390="NA",1,0)</f>
        <v>0</v>
      </c>
      <c r="AO3394" t="e">
        <f>IF(S3394/S3390&gt;0.25,1,0)</f>
        <v>#DIV/0!</v>
      </c>
      <c r="AX3394">
        <f>IF(V3390="NA",1,0)</f>
        <v>0</v>
      </c>
      <c r="AY3394" t="e">
        <f>IF(V3394/V3390&gt;0.25,1,0)</f>
        <v>#DIV/0!</v>
      </c>
      <c r="BH3394">
        <f>IF(Y3390="NA",1,0)</f>
        <v>0</v>
      </c>
      <c r="BI3394" t="e">
        <f>IF(Y3394/Y3390&gt;0.25,1,0)</f>
        <v>#DIV/0!</v>
      </c>
      <c r="BR3394">
        <f>IF(AB3390="NA",1,0)</f>
        <v>0</v>
      </c>
      <c r="BS3394" t="e">
        <f>IF(AB3394/AB3390&gt;0.25,1,0)</f>
        <v>#DIV/0!</v>
      </c>
      <c r="CB3394">
        <f>IF(Q3390="NA",1,0)</f>
        <v>0</v>
      </c>
      <c r="CC3394" t="e">
        <f>IF(Q3394/Q3390&gt;0.25,1,0)</f>
        <v>#DIV/0!</v>
      </c>
      <c r="CL3394">
        <f>IF(R3390="NA",1,0)</f>
        <v>0</v>
      </c>
      <c r="CM3394" t="e">
        <f>IF(R3394/R3390&gt;0.25,1,0)</f>
        <v>#DIV/0!</v>
      </c>
      <c r="CV3394">
        <f>IF(P3390="NA",1,0)</f>
        <v>0</v>
      </c>
      <c r="CW3394" t="e">
        <f>IF(P3394/P3390&gt;0.25,1,0)</f>
        <v>#DIV/0!</v>
      </c>
    </row>
    <row r="3395" spans="1:101" ht="15" customHeight="1">
      <c r="A3395" s="71"/>
      <c r="B3395" s="40"/>
      <c r="C3395" s="355"/>
      <c r="D3395" s="280"/>
      <c r="E3395" s="256"/>
      <c r="F3395" s="281"/>
      <c r="G3395" s="350" t="s">
        <v>499</v>
      </c>
      <c r="H3395" s="267"/>
      <c r="I3395" s="94"/>
      <c r="J3395" s="360" t="s">
        <v>774</v>
      </c>
      <c r="K3395" s="272"/>
      <c r="L3395" s="272"/>
      <c r="M3395" s="272"/>
      <c r="N3395" s="272"/>
      <c r="O3395" s="283"/>
      <c r="P3395" s="220"/>
      <c r="Q3395" s="220"/>
      <c r="R3395" s="220"/>
      <c r="S3395" s="220"/>
      <c r="T3395" s="220"/>
      <c r="U3395" s="220"/>
      <c r="V3395" s="220"/>
      <c r="W3395" s="220"/>
      <c r="X3395" s="220"/>
      <c r="Y3395" s="220"/>
      <c r="Z3395" s="220"/>
      <c r="AA3395" s="220"/>
      <c r="AB3395" s="220"/>
      <c r="AC3395" s="220"/>
      <c r="AD3395" s="220"/>
      <c r="AN3395">
        <f>IF(S3390="NA",1,0)</f>
        <v>0</v>
      </c>
      <c r="AX3395">
        <f>IF(V3390="NA",1,0)</f>
        <v>0</v>
      </c>
      <c r="BH3395">
        <f>IF(Y3390="NA",1,0)</f>
        <v>0</v>
      </c>
      <c r="BR3395">
        <f>IF(AB3390="NA",1,0)</f>
        <v>0</v>
      </c>
      <c r="CB3395">
        <f>IF(Q3390="NA",1,0)</f>
        <v>0</v>
      </c>
      <c r="CL3395">
        <f>IF(R3390="NA",1,0)</f>
        <v>0</v>
      </c>
      <c r="CV3395">
        <f>IF(P3390="NA",1,0)</f>
        <v>0</v>
      </c>
    </row>
    <row r="3396" spans="1:101" ht="15" customHeight="1">
      <c r="A3396" s="71"/>
      <c r="B3396" s="40"/>
      <c r="C3396" s="355"/>
      <c r="D3396" s="280"/>
      <c r="E3396" s="256"/>
      <c r="F3396" s="281"/>
      <c r="G3396" s="361" t="s">
        <v>500</v>
      </c>
      <c r="H3396" s="267"/>
      <c r="I3396" s="362" t="s">
        <v>501</v>
      </c>
      <c r="J3396" s="266"/>
      <c r="K3396" s="266"/>
      <c r="L3396" s="266"/>
      <c r="M3396" s="266"/>
      <c r="N3396" s="266"/>
      <c r="O3396" s="267"/>
      <c r="P3396" s="220"/>
      <c r="Q3396" s="220"/>
      <c r="R3396" s="220"/>
      <c r="S3396" s="220"/>
      <c r="T3396" s="220"/>
      <c r="U3396" s="220"/>
      <c r="V3396" s="220"/>
      <c r="W3396" s="220"/>
      <c r="X3396" s="220"/>
      <c r="Y3396" s="220"/>
      <c r="Z3396" s="220"/>
      <c r="AA3396" s="220"/>
      <c r="AB3396" s="220"/>
      <c r="AC3396" s="220"/>
      <c r="AD3396" s="220"/>
    </row>
    <row r="3397" spans="1:101" ht="15" customHeight="1">
      <c r="A3397" s="71"/>
      <c r="B3397" s="40"/>
      <c r="C3397" s="355"/>
      <c r="D3397" s="280"/>
      <c r="E3397" s="256"/>
      <c r="F3397" s="281"/>
      <c r="G3397" s="361" t="s">
        <v>502</v>
      </c>
      <c r="H3397" s="267"/>
      <c r="I3397" s="362" t="s">
        <v>503</v>
      </c>
      <c r="J3397" s="266"/>
      <c r="K3397" s="266"/>
      <c r="L3397" s="266"/>
      <c r="M3397" s="266"/>
      <c r="N3397" s="266"/>
      <c r="O3397" s="267"/>
      <c r="P3397" s="220"/>
      <c r="Q3397" s="220"/>
      <c r="R3397" s="220"/>
      <c r="S3397" s="220"/>
      <c r="T3397" s="220"/>
      <c r="U3397" s="220"/>
      <c r="V3397" s="220"/>
      <c r="W3397" s="220"/>
      <c r="X3397" s="220"/>
      <c r="Y3397" s="220"/>
      <c r="Z3397" s="220"/>
      <c r="AA3397" s="220"/>
      <c r="AB3397" s="220"/>
      <c r="AC3397" s="220"/>
      <c r="AD3397" s="220"/>
    </row>
    <row r="3398" spans="1:101" ht="24" customHeight="1">
      <c r="A3398" s="71"/>
      <c r="B3398" s="40"/>
      <c r="C3398" s="355"/>
      <c r="D3398" s="280"/>
      <c r="E3398" s="256"/>
      <c r="F3398" s="281"/>
      <c r="G3398" s="361" t="s">
        <v>504</v>
      </c>
      <c r="H3398" s="267"/>
      <c r="I3398" s="362" t="s">
        <v>505</v>
      </c>
      <c r="J3398" s="266"/>
      <c r="K3398" s="266"/>
      <c r="L3398" s="266"/>
      <c r="M3398" s="266"/>
      <c r="N3398" s="266"/>
      <c r="O3398" s="267"/>
      <c r="P3398" s="220"/>
      <c r="Q3398" s="220"/>
      <c r="R3398" s="220"/>
      <c r="S3398" s="220"/>
      <c r="T3398" s="220"/>
      <c r="U3398" s="220"/>
      <c r="V3398" s="220"/>
      <c r="W3398" s="220"/>
      <c r="X3398" s="220"/>
      <c r="Y3398" s="220"/>
      <c r="Z3398" s="220"/>
      <c r="AA3398" s="220"/>
      <c r="AB3398" s="220"/>
      <c r="AC3398" s="220"/>
      <c r="AD3398" s="220"/>
    </row>
    <row r="3399" spans="1:101" ht="15" customHeight="1">
      <c r="A3399" s="71"/>
      <c r="B3399" s="40"/>
      <c r="C3399" s="367" t="s">
        <v>506</v>
      </c>
      <c r="D3399" s="368" t="s">
        <v>507</v>
      </c>
      <c r="E3399" s="278"/>
      <c r="F3399" s="279"/>
      <c r="G3399" s="361" t="s">
        <v>508</v>
      </c>
      <c r="H3399" s="267"/>
      <c r="I3399" s="362" t="s">
        <v>509</v>
      </c>
      <c r="J3399" s="266"/>
      <c r="K3399" s="266"/>
      <c r="L3399" s="266"/>
      <c r="M3399" s="266"/>
      <c r="N3399" s="266"/>
      <c r="O3399" s="267"/>
      <c r="P3399" s="220"/>
      <c r="Q3399" s="220"/>
      <c r="R3399" s="220"/>
      <c r="S3399" s="220"/>
      <c r="T3399" s="220"/>
      <c r="U3399" s="220"/>
      <c r="V3399" s="220"/>
      <c r="W3399" s="220"/>
      <c r="X3399" s="220"/>
      <c r="Y3399" s="220"/>
      <c r="Z3399" s="220"/>
      <c r="AA3399" s="220"/>
      <c r="AB3399" s="220"/>
      <c r="AC3399" s="220"/>
      <c r="AD3399" s="220"/>
      <c r="AM3399">
        <f>IF(OR(S3399=SUM(S3400:S3417),AND(S3399="NA",SUM(S3400:S3417)=0),AND(S3399="NS",SUM(S3400:S3417)=0)),IF(AND(S3399="NA",SUM(S3400:S3417)=0),"NA",0),1)</f>
        <v>0</v>
      </c>
      <c r="AW3399">
        <f>IF(OR(V3399=SUM(V3400:V3417),AND(V3399="NA",SUM(V3400:V3417)=0),AND(V3399="NS",SUM(V3400:V3417)=0)),IF(AND(V3399="NA",SUM(V3400:V3417)=0),"NA",0),1)</f>
        <v>0</v>
      </c>
      <c r="BG3399">
        <f>IF(OR(Y3399=SUM(Y3400:Y3417),AND(Y3399="NA",SUM(Y3400:Y3417)=0),AND(Y3399="NS",SUM(Y3400:Y3417)=0)),IF(AND(Y3399="NA",SUM(Y3400:Y3417)=0),"NA",0),1)</f>
        <v>0</v>
      </c>
      <c r="BQ3399">
        <f>IF(OR(AB3399=SUM(AB3400:AB3417),AND(AB3399="NA",SUM(AB3400:AB3417)=0),AND(AB3399="NS",SUM(AB3400:AB3417)=0)),IF(AND(AB3399="NA",SUM(AB3400:AB3417)=0),"NA",0),1)</f>
        <v>0</v>
      </c>
      <c r="CA3399">
        <f>IF(OR(Q3399=SUM(Q3400:Q3417),AND(Q3399="NA",SUM(Q3400:Q3417)=0),AND(Q3399="NS",SUM(Q3400:Q3417)=0)),IF(AND(Q3399="NA",SUM(Q3400:Q3417)=0),"NA",0),1)</f>
        <v>0</v>
      </c>
      <c r="CK3399">
        <f>IF(OR(R3399=SUM(R3400:R3417),AND(R3399="NA",SUM(R3400:R3417)=0),AND(R3399="NS",SUM(R3400:R3417)=0)),IF(AND(R3399="NA",SUM(R3400:R3417)=0),"NA",0),1)</f>
        <v>0</v>
      </c>
      <c r="CU3399">
        <f>IF(OR(P3399=SUM(P3400:P3417),AND(P3399="NA",SUM(P3400:P3417)=0),AND(P3399="NS",SUM(P3400:P3417)=0)),IF(AND(P3399="NA",SUM(P3400:P3417)=0),"NA",0),1)</f>
        <v>0</v>
      </c>
    </row>
    <row r="3400" spans="1:101" ht="15" customHeight="1">
      <c r="A3400" s="71"/>
      <c r="B3400" s="40"/>
      <c r="C3400" s="355"/>
      <c r="D3400" s="280"/>
      <c r="E3400" s="256"/>
      <c r="F3400" s="281"/>
      <c r="G3400" s="350" t="s">
        <v>510</v>
      </c>
      <c r="H3400" s="267"/>
      <c r="I3400" s="92"/>
      <c r="J3400" s="366" t="s">
        <v>511</v>
      </c>
      <c r="K3400" s="278"/>
      <c r="L3400" s="278"/>
      <c r="M3400" s="278"/>
      <c r="N3400" s="278"/>
      <c r="O3400" s="279"/>
      <c r="P3400" s="220"/>
      <c r="Q3400" s="220"/>
      <c r="R3400" s="220"/>
      <c r="S3400" s="220"/>
      <c r="T3400" s="220"/>
      <c r="U3400" s="220"/>
      <c r="V3400" s="220"/>
      <c r="W3400" s="220"/>
      <c r="X3400" s="220"/>
      <c r="Y3400" s="220"/>
      <c r="Z3400" s="220"/>
      <c r="AA3400" s="220"/>
      <c r="AB3400" s="220"/>
      <c r="AC3400" s="220"/>
      <c r="AD3400" s="220"/>
      <c r="AN3400">
        <f>IF(S3399="NA",1,0)</f>
        <v>0</v>
      </c>
      <c r="AX3400">
        <f>IF(V3399="NA",1,0)</f>
        <v>0</v>
      </c>
      <c r="BH3400">
        <f>IF(Y3399="NA",1,0)</f>
        <v>0</v>
      </c>
      <c r="BR3400">
        <f>IF(AB3399="NA",1,0)</f>
        <v>0</v>
      </c>
      <c r="CB3400">
        <f>IF(Q3399="NA",1,0)</f>
        <v>0</v>
      </c>
      <c r="CL3400">
        <f>IF(R3399="NA",1,0)</f>
        <v>0</v>
      </c>
      <c r="CV3400">
        <f>IF(P3399="NA",1,0)</f>
        <v>0</v>
      </c>
    </row>
    <row r="3401" spans="1:101" ht="15" customHeight="1">
      <c r="A3401" s="71"/>
      <c r="B3401" s="40"/>
      <c r="C3401" s="355"/>
      <c r="D3401" s="280"/>
      <c r="E3401" s="256"/>
      <c r="F3401" s="281"/>
      <c r="G3401" s="369" t="s">
        <v>512</v>
      </c>
      <c r="H3401" s="267"/>
      <c r="I3401" s="93"/>
      <c r="J3401" s="365" t="s">
        <v>513</v>
      </c>
      <c r="K3401" s="256"/>
      <c r="L3401" s="256"/>
      <c r="M3401" s="256"/>
      <c r="N3401" s="256"/>
      <c r="O3401" s="281"/>
      <c r="P3401" s="220"/>
      <c r="Q3401" s="220"/>
      <c r="R3401" s="220"/>
      <c r="S3401" s="220"/>
      <c r="T3401" s="220"/>
      <c r="U3401" s="220"/>
      <c r="V3401" s="220"/>
      <c r="W3401" s="220"/>
      <c r="X3401" s="220"/>
      <c r="Y3401" s="220"/>
      <c r="Z3401" s="220"/>
      <c r="AA3401" s="220"/>
      <c r="AB3401" s="220"/>
      <c r="AC3401" s="220"/>
      <c r="AD3401" s="220"/>
      <c r="AN3401">
        <f>IF(S3399="NA",1,0)</f>
        <v>0</v>
      </c>
      <c r="AX3401">
        <f>IF(V3399="NA",1,0)</f>
        <v>0</v>
      </c>
      <c r="BH3401">
        <f>IF(Y3399="NA",1,0)</f>
        <v>0</v>
      </c>
      <c r="BR3401">
        <f>IF(AB3399="NA",1,0)</f>
        <v>0</v>
      </c>
      <c r="CB3401">
        <f>IF(Q3399="NA",1,0)</f>
        <v>0</v>
      </c>
      <c r="CL3401">
        <f>IF(R3399="NA",1,0)</f>
        <v>0</v>
      </c>
      <c r="CV3401">
        <f>IF(P3399="NA",1,0)</f>
        <v>0</v>
      </c>
    </row>
    <row r="3402" spans="1:101" ht="15" customHeight="1">
      <c r="A3402" s="71"/>
      <c r="B3402" s="40"/>
      <c r="C3402" s="355"/>
      <c r="D3402" s="280"/>
      <c r="E3402" s="256"/>
      <c r="F3402" s="281"/>
      <c r="G3402" s="369" t="s">
        <v>514</v>
      </c>
      <c r="H3402" s="267"/>
      <c r="I3402" s="93"/>
      <c r="J3402" s="365" t="s">
        <v>515</v>
      </c>
      <c r="K3402" s="256"/>
      <c r="L3402" s="256"/>
      <c r="M3402" s="256"/>
      <c r="N3402" s="256"/>
      <c r="O3402" s="281"/>
      <c r="P3402" s="220"/>
      <c r="Q3402" s="220"/>
      <c r="R3402" s="220"/>
      <c r="S3402" s="220"/>
      <c r="T3402" s="220"/>
      <c r="U3402" s="220"/>
      <c r="V3402" s="220"/>
      <c r="W3402" s="220"/>
      <c r="X3402" s="220"/>
      <c r="Y3402" s="220"/>
      <c r="Z3402" s="220"/>
      <c r="AA3402" s="220"/>
      <c r="AB3402" s="220"/>
      <c r="AC3402" s="220"/>
      <c r="AD3402" s="220"/>
      <c r="AN3402">
        <f>IF(S3399="NA",1,0)</f>
        <v>0</v>
      </c>
      <c r="AX3402">
        <f>IF(V3399="NA",1,0)</f>
        <v>0</v>
      </c>
      <c r="BH3402">
        <f>IF(Y3399="NA",1,0)</f>
        <v>0</v>
      </c>
      <c r="BR3402">
        <f>IF(AB3399="NA",1,0)</f>
        <v>0</v>
      </c>
      <c r="CB3402">
        <f>IF(Q3399="NA",1,0)</f>
        <v>0</v>
      </c>
      <c r="CL3402">
        <f>IF(R3399="NA",1,0)</f>
        <v>0</v>
      </c>
      <c r="CV3402">
        <f>IF(P3399="NA",1,0)</f>
        <v>0</v>
      </c>
    </row>
    <row r="3403" spans="1:101" ht="15" customHeight="1">
      <c r="A3403" s="71"/>
      <c r="B3403" s="40"/>
      <c r="C3403" s="355"/>
      <c r="D3403" s="280"/>
      <c r="E3403" s="256"/>
      <c r="F3403" s="281"/>
      <c r="G3403" s="369" t="s">
        <v>516</v>
      </c>
      <c r="H3403" s="267"/>
      <c r="I3403" s="93"/>
      <c r="J3403" s="365" t="s">
        <v>517</v>
      </c>
      <c r="K3403" s="256"/>
      <c r="L3403" s="256"/>
      <c r="M3403" s="256"/>
      <c r="N3403" s="256"/>
      <c r="O3403" s="281"/>
      <c r="P3403" s="220"/>
      <c r="Q3403" s="220"/>
      <c r="R3403" s="220"/>
      <c r="S3403" s="220"/>
      <c r="T3403" s="220"/>
      <c r="U3403" s="220"/>
      <c r="V3403" s="220"/>
      <c r="W3403" s="220"/>
      <c r="X3403" s="220"/>
      <c r="Y3403" s="220"/>
      <c r="Z3403" s="220"/>
      <c r="AA3403" s="220"/>
      <c r="AB3403" s="220"/>
      <c r="AC3403" s="220"/>
      <c r="AD3403" s="220"/>
      <c r="AN3403">
        <f>IF(S3399="NA",1,0)</f>
        <v>0</v>
      </c>
      <c r="AX3403">
        <f>IF(V3399="NA",1,0)</f>
        <v>0</v>
      </c>
      <c r="BH3403">
        <f>IF(Y3399="NA",1,0)</f>
        <v>0</v>
      </c>
      <c r="BR3403">
        <f>IF(AB3399="NA",1,0)</f>
        <v>0</v>
      </c>
      <c r="CB3403">
        <f>IF(Q3399="NA",1,0)</f>
        <v>0</v>
      </c>
      <c r="CL3403">
        <f>IF(R3399="NA",1,0)</f>
        <v>0</v>
      </c>
      <c r="CV3403">
        <f>IF(P3399="NA",1,0)</f>
        <v>0</v>
      </c>
    </row>
    <row r="3404" spans="1:101" ht="24" customHeight="1">
      <c r="A3404" s="71"/>
      <c r="B3404" s="40"/>
      <c r="C3404" s="355"/>
      <c r="D3404" s="280"/>
      <c r="E3404" s="256"/>
      <c r="F3404" s="281"/>
      <c r="G3404" s="369" t="s">
        <v>518</v>
      </c>
      <c r="H3404" s="267"/>
      <c r="I3404" s="93"/>
      <c r="J3404" s="365" t="s">
        <v>519</v>
      </c>
      <c r="K3404" s="256"/>
      <c r="L3404" s="256"/>
      <c r="M3404" s="256"/>
      <c r="N3404" s="256"/>
      <c r="O3404" s="281"/>
      <c r="P3404" s="220"/>
      <c r="Q3404" s="220"/>
      <c r="R3404" s="220"/>
      <c r="S3404" s="220"/>
      <c r="T3404" s="220"/>
      <c r="U3404" s="220"/>
      <c r="V3404" s="220"/>
      <c r="W3404" s="220"/>
      <c r="X3404" s="220"/>
      <c r="Y3404" s="220"/>
      <c r="Z3404" s="220"/>
      <c r="AA3404" s="220"/>
      <c r="AB3404" s="220"/>
      <c r="AC3404" s="220"/>
      <c r="AD3404" s="220"/>
      <c r="AN3404">
        <f>IF(S3399="NA",1,0)</f>
        <v>0</v>
      </c>
      <c r="AX3404">
        <f>IF(V3399="NA",1,0)</f>
        <v>0</v>
      </c>
      <c r="BH3404">
        <f>IF(Y3399="NA",1,0)</f>
        <v>0</v>
      </c>
      <c r="BR3404">
        <f>IF(AB3399="NA",1,0)</f>
        <v>0</v>
      </c>
      <c r="CB3404">
        <f>IF(Q3399="NA",1,0)</f>
        <v>0</v>
      </c>
      <c r="CL3404">
        <f>IF(R3399="NA",1,0)</f>
        <v>0</v>
      </c>
      <c r="CV3404">
        <f>IF(P3399="NA",1,0)</f>
        <v>0</v>
      </c>
    </row>
    <row r="3405" spans="1:101" ht="24" customHeight="1">
      <c r="A3405" s="71"/>
      <c r="B3405" s="40"/>
      <c r="C3405" s="355"/>
      <c r="D3405" s="280"/>
      <c r="E3405" s="256"/>
      <c r="F3405" s="281"/>
      <c r="G3405" s="369" t="s">
        <v>520</v>
      </c>
      <c r="H3405" s="267"/>
      <c r="I3405" s="93"/>
      <c r="J3405" s="365" t="s">
        <v>521</v>
      </c>
      <c r="K3405" s="256"/>
      <c r="L3405" s="256"/>
      <c r="M3405" s="256"/>
      <c r="N3405" s="256"/>
      <c r="O3405" s="281"/>
      <c r="P3405" s="220"/>
      <c r="Q3405" s="220"/>
      <c r="R3405" s="220"/>
      <c r="S3405" s="220"/>
      <c r="T3405" s="220"/>
      <c r="U3405" s="220"/>
      <c r="V3405" s="220"/>
      <c r="W3405" s="220"/>
      <c r="X3405" s="220"/>
      <c r="Y3405" s="220"/>
      <c r="Z3405" s="220"/>
      <c r="AA3405" s="220"/>
      <c r="AB3405" s="220"/>
      <c r="AC3405" s="220"/>
      <c r="AD3405" s="220"/>
      <c r="AN3405">
        <f>IF(S3399="NA",1,0)</f>
        <v>0</v>
      </c>
      <c r="AX3405">
        <f>IF(V3399="NA",1,0)</f>
        <v>0</v>
      </c>
      <c r="BH3405">
        <f>IF(Y3399="NA",1,0)</f>
        <v>0</v>
      </c>
      <c r="BR3405">
        <f>IF(AB3399="NA",1,0)</f>
        <v>0</v>
      </c>
      <c r="CB3405">
        <f>IF(Q3399="NA",1,0)</f>
        <v>0</v>
      </c>
      <c r="CL3405">
        <f>IF(R3399="NA",1,0)</f>
        <v>0</v>
      </c>
      <c r="CV3405">
        <f>IF(P3399="NA",1,0)</f>
        <v>0</v>
      </c>
    </row>
    <row r="3406" spans="1:101" ht="24" customHeight="1">
      <c r="A3406" s="71"/>
      <c r="B3406" s="40"/>
      <c r="C3406" s="355"/>
      <c r="D3406" s="280"/>
      <c r="E3406" s="256"/>
      <c r="F3406" s="281"/>
      <c r="G3406" s="369" t="s">
        <v>522</v>
      </c>
      <c r="H3406" s="267"/>
      <c r="I3406" s="93"/>
      <c r="J3406" s="365" t="s">
        <v>523</v>
      </c>
      <c r="K3406" s="256"/>
      <c r="L3406" s="256"/>
      <c r="M3406" s="256"/>
      <c r="N3406" s="256"/>
      <c r="O3406" s="281"/>
      <c r="P3406" s="220"/>
      <c r="Q3406" s="220"/>
      <c r="R3406" s="220"/>
      <c r="S3406" s="220"/>
      <c r="T3406" s="220"/>
      <c r="U3406" s="220"/>
      <c r="V3406" s="220"/>
      <c r="W3406" s="220"/>
      <c r="X3406" s="220"/>
      <c r="Y3406" s="220"/>
      <c r="Z3406" s="220"/>
      <c r="AA3406" s="220"/>
      <c r="AB3406" s="220"/>
      <c r="AC3406" s="220"/>
      <c r="AD3406" s="220"/>
      <c r="AN3406">
        <f>IF(S3399="NA",1,0)</f>
        <v>0</v>
      </c>
      <c r="AX3406">
        <f>IF(V3399="NA",1,0)</f>
        <v>0</v>
      </c>
      <c r="BH3406">
        <f>IF(Y3399="NA",1,0)</f>
        <v>0</v>
      </c>
      <c r="BR3406">
        <f>IF(AB3399="NA",1,0)</f>
        <v>0</v>
      </c>
      <c r="CB3406">
        <f>IF(Q3399="NA",1,0)</f>
        <v>0</v>
      </c>
      <c r="CL3406">
        <f>IF(R3399="NA",1,0)</f>
        <v>0</v>
      </c>
      <c r="CV3406">
        <f>IF(P3399="NA",1,0)</f>
        <v>0</v>
      </c>
    </row>
    <row r="3407" spans="1:101" ht="15" customHeight="1">
      <c r="A3407" s="71"/>
      <c r="B3407" s="40"/>
      <c r="C3407" s="355"/>
      <c r="D3407" s="280"/>
      <c r="E3407" s="256"/>
      <c r="F3407" s="281"/>
      <c r="G3407" s="369" t="s">
        <v>524</v>
      </c>
      <c r="H3407" s="267"/>
      <c r="I3407" s="93"/>
      <c r="J3407" s="365" t="s">
        <v>525</v>
      </c>
      <c r="K3407" s="256"/>
      <c r="L3407" s="256"/>
      <c r="M3407" s="256"/>
      <c r="N3407" s="256"/>
      <c r="O3407" s="281"/>
      <c r="P3407" s="220"/>
      <c r="Q3407" s="220"/>
      <c r="R3407" s="220"/>
      <c r="S3407" s="220"/>
      <c r="T3407" s="220"/>
      <c r="U3407" s="220"/>
      <c r="V3407" s="220"/>
      <c r="W3407" s="220"/>
      <c r="X3407" s="220"/>
      <c r="Y3407" s="220"/>
      <c r="Z3407" s="220"/>
      <c r="AA3407" s="220"/>
      <c r="AB3407" s="220"/>
      <c r="AC3407" s="220"/>
      <c r="AD3407" s="220"/>
      <c r="AN3407">
        <f>IF(S3399="NA",1,0)</f>
        <v>0</v>
      </c>
      <c r="AX3407">
        <f>IF(V3399="NA",1,0)</f>
        <v>0</v>
      </c>
      <c r="BH3407">
        <f>IF(Y3399="NA",1,0)</f>
        <v>0</v>
      </c>
      <c r="BR3407">
        <f>IF(AB3399="NA",1,0)</f>
        <v>0</v>
      </c>
      <c r="CB3407">
        <f>IF(Q3399="NA",1,0)</f>
        <v>0</v>
      </c>
      <c r="CL3407">
        <f>IF(R3399="NA",1,0)</f>
        <v>0</v>
      </c>
      <c r="CV3407">
        <f>IF(P3399="NA",1,0)</f>
        <v>0</v>
      </c>
    </row>
    <row r="3408" spans="1:101" ht="24" customHeight="1">
      <c r="A3408" s="71"/>
      <c r="B3408" s="40"/>
      <c r="C3408" s="355"/>
      <c r="D3408" s="280"/>
      <c r="E3408" s="256"/>
      <c r="F3408" s="281"/>
      <c r="G3408" s="369" t="s">
        <v>526</v>
      </c>
      <c r="H3408" s="267"/>
      <c r="I3408" s="93"/>
      <c r="J3408" s="365" t="s">
        <v>527</v>
      </c>
      <c r="K3408" s="256"/>
      <c r="L3408" s="256"/>
      <c r="M3408" s="256"/>
      <c r="N3408" s="256"/>
      <c r="O3408" s="281"/>
      <c r="P3408" s="220"/>
      <c r="Q3408" s="220"/>
      <c r="R3408" s="220"/>
      <c r="S3408" s="220"/>
      <c r="T3408" s="220"/>
      <c r="U3408" s="220"/>
      <c r="V3408" s="220"/>
      <c r="W3408" s="220"/>
      <c r="X3408" s="220"/>
      <c r="Y3408" s="220"/>
      <c r="Z3408" s="220"/>
      <c r="AA3408" s="220"/>
      <c r="AB3408" s="220"/>
      <c r="AC3408" s="220"/>
      <c r="AD3408" s="220"/>
      <c r="AN3408">
        <f>IF(S3399="NA",1,0)</f>
        <v>0</v>
      </c>
      <c r="AX3408">
        <f>IF(V3399="NA",1,0)</f>
        <v>0</v>
      </c>
      <c r="BH3408">
        <f>IF(Y3399="NA",1,0)</f>
        <v>0</v>
      </c>
      <c r="BR3408">
        <f>IF(AB3399="NA",1,0)</f>
        <v>0</v>
      </c>
      <c r="CB3408">
        <f>IF(Q3399="NA",1,0)</f>
        <v>0</v>
      </c>
      <c r="CL3408">
        <f>IF(R3399="NA",1,0)</f>
        <v>0</v>
      </c>
      <c r="CV3408">
        <f>IF(P3399="NA",1,0)</f>
        <v>0</v>
      </c>
    </row>
    <row r="3409" spans="1:101" ht="24" customHeight="1">
      <c r="A3409" s="71"/>
      <c r="B3409" s="40"/>
      <c r="C3409" s="355"/>
      <c r="D3409" s="280"/>
      <c r="E3409" s="256"/>
      <c r="F3409" s="281"/>
      <c r="G3409" s="369" t="s">
        <v>528</v>
      </c>
      <c r="H3409" s="267"/>
      <c r="I3409" s="93"/>
      <c r="J3409" s="365" t="s">
        <v>529</v>
      </c>
      <c r="K3409" s="256"/>
      <c r="L3409" s="256"/>
      <c r="M3409" s="256"/>
      <c r="N3409" s="256"/>
      <c r="O3409" s="281"/>
      <c r="P3409" s="220"/>
      <c r="Q3409" s="220"/>
      <c r="R3409" s="220"/>
      <c r="S3409" s="220"/>
      <c r="T3409" s="220"/>
      <c r="U3409" s="220"/>
      <c r="V3409" s="220"/>
      <c r="W3409" s="220"/>
      <c r="X3409" s="220"/>
      <c r="Y3409" s="220"/>
      <c r="Z3409" s="220"/>
      <c r="AA3409" s="220"/>
      <c r="AB3409" s="220"/>
      <c r="AC3409" s="220"/>
      <c r="AD3409" s="220"/>
      <c r="AN3409">
        <f>IF(S3399="NA",1,0)</f>
        <v>0</v>
      </c>
      <c r="AX3409">
        <f>IF(V3399="NA",1,0)</f>
        <v>0</v>
      </c>
      <c r="BH3409">
        <f>IF(Y3399="NA",1,0)</f>
        <v>0</v>
      </c>
      <c r="BR3409">
        <f>IF(AB3399="NA",1,0)</f>
        <v>0</v>
      </c>
      <c r="CB3409">
        <f>IF(Q3399="NA",1,0)</f>
        <v>0</v>
      </c>
      <c r="CL3409">
        <f>IF(R3399="NA",1,0)</f>
        <v>0</v>
      </c>
      <c r="CV3409">
        <f>IF(P3399="NA",1,0)</f>
        <v>0</v>
      </c>
    </row>
    <row r="3410" spans="1:101" ht="15" customHeight="1">
      <c r="A3410" s="71"/>
      <c r="B3410" s="40"/>
      <c r="C3410" s="355"/>
      <c r="D3410" s="280"/>
      <c r="E3410" s="256"/>
      <c r="F3410" s="281"/>
      <c r="G3410" s="369" t="s">
        <v>530</v>
      </c>
      <c r="H3410" s="267"/>
      <c r="I3410" s="93"/>
      <c r="J3410" s="365" t="s">
        <v>531</v>
      </c>
      <c r="K3410" s="256"/>
      <c r="L3410" s="256"/>
      <c r="M3410" s="256"/>
      <c r="N3410" s="256"/>
      <c r="O3410" s="281"/>
      <c r="P3410" s="220"/>
      <c r="Q3410" s="220"/>
      <c r="R3410" s="220"/>
      <c r="S3410" s="220"/>
      <c r="T3410" s="220"/>
      <c r="U3410" s="220"/>
      <c r="V3410" s="220"/>
      <c r="W3410" s="220"/>
      <c r="X3410" s="220"/>
      <c r="Y3410" s="220"/>
      <c r="Z3410" s="220"/>
      <c r="AA3410" s="220"/>
      <c r="AB3410" s="220"/>
      <c r="AC3410" s="220"/>
      <c r="AD3410" s="220"/>
      <c r="AN3410">
        <f>IF(S3399="NA",1,0)</f>
        <v>0</v>
      </c>
      <c r="AX3410">
        <f>IF(V3399="NA",1,0)</f>
        <v>0</v>
      </c>
      <c r="BH3410">
        <f>IF(Y3399="NA",1,0)</f>
        <v>0</v>
      </c>
      <c r="BR3410">
        <f>IF(AB3399="NA",1,0)</f>
        <v>0</v>
      </c>
      <c r="CB3410">
        <f>IF(Q3399="NA",1,0)</f>
        <v>0</v>
      </c>
      <c r="CL3410">
        <f>IF(R3399="NA",1,0)</f>
        <v>0</v>
      </c>
      <c r="CV3410">
        <f>IF(P3399="NA",1,0)</f>
        <v>0</v>
      </c>
    </row>
    <row r="3411" spans="1:101" ht="15" customHeight="1">
      <c r="A3411" s="71"/>
      <c r="B3411" s="40"/>
      <c r="C3411" s="355"/>
      <c r="D3411" s="280"/>
      <c r="E3411" s="256"/>
      <c r="F3411" s="281"/>
      <c r="G3411" s="369" t="s">
        <v>532</v>
      </c>
      <c r="H3411" s="267"/>
      <c r="I3411" s="93"/>
      <c r="J3411" s="365" t="s">
        <v>533</v>
      </c>
      <c r="K3411" s="256"/>
      <c r="L3411" s="256"/>
      <c r="M3411" s="256"/>
      <c r="N3411" s="256"/>
      <c r="O3411" s="281"/>
      <c r="P3411" s="220"/>
      <c r="Q3411" s="220"/>
      <c r="R3411" s="220"/>
      <c r="S3411" s="220"/>
      <c r="T3411" s="220"/>
      <c r="U3411" s="220"/>
      <c r="V3411" s="220"/>
      <c r="W3411" s="220"/>
      <c r="X3411" s="220"/>
      <c r="Y3411" s="220"/>
      <c r="Z3411" s="220"/>
      <c r="AA3411" s="220"/>
      <c r="AB3411" s="220"/>
      <c r="AC3411" s="220"/>
      <c r="AD3411" s="220"/>
      <c r="AN3411">
        <f>IF(S3399="NA",1,0)</f>
        <v>0</v>
      </c>
      <c r="AX3411">
        <f>IF(V3399="NA",1,0)</f>
        <v>0</v>
      </c>
      <c r="BH3411">
        <f>IF(Y3399="NA",1,0)</f>
        <v>0</v>
      </c>
      <c r="BR3411">
        <f>IF(AB3399="NA",1,0)</f>
        <v>0</v>
      </c>
      <c r="CB3411">
        <f>IF(Q3399="NA",1,0)</f>
        <v>0</v>
      </c>
      <c r="CL3411">
        <f>IF(R3399="NA",1,0)</f>
        <v>0</v>
      </c>
      <c r="CV3411">
        <f>IF(P3399="NA",1,0)</f>
        <v>0</v>
      </c>
    </row>
    <row r="3412" spans="1:101" ht="15" customHeight="1">
      <c r="A3412" s="71"/>
      <c r="B3412" s="40"/>
      <c r="C3412" s="355"/>
      <c r="D3412" s="280"/>
      <c r="E3412" s="256"/>
      <c r="F3412" s="281"/>
      <c r="G3412" s="369" t="s">
        <v>534</v>
      </c>
      <c r="H3412" s="267"/>
      <c r="I3412" s="93"/>
      <c r="J3412" s="365" t="s">
        <v>535</v>
      </c>
      <c r="K3412" s="256"/>
      <c r="L3412" s="256"/>
      <c r="M3412" s="256"/>
      <c r="N3412" s="256"/>
      <c r="O3412" s="281"/>
      <c r="P3412" s="220"/>
      <c r="Q3412" s="220"/>
      <c r="R3412" s="220"/>
      <c r="S3412" s="220"/>
      <c r="T3412" s="220"/>
      <c r="U3412" s="220"/>
      <c r="V3412" s="220"/>
      <c r="W3412" s="220"/>
      <c r="X3412" s="220"/>
      <c r="Y3412" s="220"/>
      <c r="Z3412" s="220"/>
      <c r="AA3412" s="220"/>
      <c r="AB3412" s="220"/>
      <c r="AC3412" s="220"/>
      <c r="AD3412" s="220"/>
      <c r="AN3412">
        <f>IF(S3399="NA",1,0)</f>
        <v>0</v>
      </c>
      <c r="AX3412">
        <f>IF(V3399="NA",1,0)</f>
        <v>0</v>
      </c>
      <c r="BH3412">
        <f>IF(Y3399="NA",1,0)</f>
        <v>0</v>
      </c>
      <c r="BR3412">
        <f>IF(AB3399="NA",1,0)</f>
        <v>0</v>
      </c>
      <c r="CB3412">
        <f>IF(Q3399="NA",1,0)</f>
        <v>0</v>
      </c>
      <c r="CL3412">
        <f>IF(R3399="NA",1,0)</f>
        <v>0</v>
      </c>
      <c r="CV3412">
        <f>IF(P3399="NA",1,0)</f>
        <v>0</v>
      </c>
    </row>
    <row r="3413" spans="1:101" ht="15" customHeight="1">
      <c r="A3413" s="71"/>
      <c r="B3413" s="40"/>
      <c r="C3413" s="355"/>
      <c r="D3413" s="280"/>
      <c r="E3413" s="256"/>
      <c r="F3413" s="281"/>
      <c r="G3413" s="369" t="s">
        <v>536</v>
      </c>
      <c r="H3413" s="267"/>
      <c r="I3413" s="93"/>
      <c r="J3413" s="365" t="s">
        <v>537</v>
      </c>
      <c r="K3413" s="256"/>
      <c r="L3413" s="256"/>
      <c r="M3413" s="256"/>
      <c r="N3413" s="256"/>
      <c r="O3413" s="281"/>
      <c r="P3413" s="220"/>
      <c r="Q3413" s="220"/>
      <c r="R3413" s="220"/>
      <c r="S3413" s="220"/>
      <c r="T3413" s="220"/>
      <c r="U3413" s="220"/>
      <c r="V3413" s="220"/>
      <c r="W3413" s="220"/>
      <c r="X3413" s="220"/>
      <c r="Y3413" s="220"/>
      <c r="Z3413" s="220"/>
      <c r="AA3413" s="220"/>
      <c r="AB3413" s="220"/>
      <c r="AC3413" s="220"/>
      <c r="AD3413" s="220"/>
      <c r="AN3413">
        <f>IF(S3399="NA",1,0)</f>
        <v>0</v>
      </c>
      <c r="AX3413">
        <f>IF(V3399="NA",1,0)</f>
        <v>0</v>
      </c>
      <c r="BH3413">
        <f>IF(Y3399="NA",1,0)</f>
        <v>0</v>
      </c>
      <c r="BR3413">
        <f>IF(AB3399="NA",1,0)</f>
        <v>0</v>
      </c>
      <c r="CB3413">
        <f>IF(Q3399="NA",1,0)</f>
        <v>0</v>
      </c>
      <c r="CL3413">
        <f>IF(R3399="NA",1,0)</f>
        <v>0</v>
      </c>
      <c r="CV3413">
        <f>IF(P3399="NA",1,0)</f>
        <v>0</v>
      </c>
    </row>
    <row r="3414" spans="1:101" ht="15" customHeight="1">
      <c r="A3414" s="71"/>
      <c r="B3414" s="40"/>
      <c r="C3414" s="355"/>
      <c r="D3414" s="280"/>
      <c r="E3414" s="256"/>
      <c r="F3414" s="281"/>
      <c r="G3414" s="369" t="s">
        <v>538</v>
      </c>
      <c r="H3414" s="267"/>
      <c r="I3414" s="93"/>
      <c r="J3414" s="365" t="s">
        <v>539</v>
      </c>
      <c r="K3414" s="256"/>
      <c r="L3414" s="256"/>
      <c r="M3414" s="256"/>
      <c r="N3414" s="256"/>
      <c r="O3414" s="281"/>
      <c r="P3414" s="220"/>
      <c r="Q3414" s="220"/>
      <c r="R3414" s="220"/>
      <c r="S3414" s="220"/>
      <c r="T3414" s="220"/>
      <c r="U3414" s="220"/>
      <c r="V3414" s="220"/>
      <c r="W3414" s="220"/>
      <c r="X3414" s="220"/>
      <c r="Y3414" s="220"/>
      <c r="Z3414" s="220"/>
      <c r="AA3414" s="220"/>
      <c r="AB3414" s="220"/>
      <c r="AC3414" s="220"/>
      <c r="AD3414" s="220"/>
      <c r="AN3414">
        <f>IF(S3399="NA",1,0)</f>
        <v>0</v>
      </c>
      <c r="AX3414">
        <f>IF(V3399="NA",1,0)</f>
        <v>0</v>
      </c>
      <c r="BH3414">
        <f>IF(Y3399="NA",1,0)</f>
        <v>0</v>
      </c>
      <c r="BR3414">
        <f>IF(AB3399="NA",1,0)</f>
        <v>0</v>
      </c>
      <c r="CB3414">
        <f>IF(Q3399="NA",1,0)</f>
        <v>0</v>
      </c>
      <c r="CL3414">
        <f>IF(R3399="NA",1,0)</f>
        <v>0</v>
      </c>
      <c r="CV3414">
        <f>IF(P3399="NA",1,0)</f>
        <v>0</v>
      </c>
    </row>
    <row r="3415" spans="1:101" ht="15" customHeight="1">
      <c r="A3415" s="71"/>
      <c r="B3415" s="40"/>
      <c r="C3415" s="355"/>
      <c r="D3415" s="280"/>
      <c r="E3415" s="256"/>
      <c r="F3415" s="281"/>
      <c r="G3415" s="369" t="s">
        <v>540</v>
      </c>
      <c r="H3415" s="267"/>
      <c r="I3415" s="93"/>
      <c r="J3415" s="365" t="s">
        <v>541</v>
      </c>
      <c r="K3415" s="256"/>
      <c r="L3415" s="256"/>
      <c r="M3415" s="256"/>
      <c r="N3415" s="256"/>
      <c r="O3415" s="281"/>
      <c r="P3415" s="220"/>
      <c r="Q3415" s="220"/>
      <c r="R3415" s="220"/>
      <c r="S3415" s="220"/>
      <c r="T3415" s="220"/>
      <c r="U3415" s="220"/>
      <c r="V3415" s="220"/>
      <c r="W3415" s="220"/>
      <c r="X3415" s="220"/>
      <c r="Y3415" s="220"/>
      <c r="Z3415" s="220"/>
      <c r="AA3415" s="220"/>
      <c r="AB3415" s="220"/>
      <c r="AC3415" s="220"/>
      <c r="AD3415" s="220"/>
      <c r="AN3415">
        <f>IF(S3399="NA",1,0)</f>
        <v>0</v>
      </c>
      <c r="AX3415">
        <f>IF(V3399="NA",1,0)</f>
        <v>0</v>
      </c>
      <c r="BH3415">
        <f>IF(Y3399="NA",1,0)</f>
        <v>0</v>
      </c>
      <c r="BR3415">
        <f>IF(AB3399="NA",1,0)</f>
        <v>0</v>
      </c>
      <c r="CB3415">
        <f>IF(Q3399="NA",1,0)</f>
        <v>0</v>
      </c>
      <c r="CL3415">
        <f>IF(R3399="NA",1,0)</f>
        <v>0</v>
      </c>
      <c r="CV3415">
        <f>IF(P3399="NA",1,0)</f>
        <v>0</v>
      </c>
    </row>
    <row r="3416" spans="1:101" ht="15" customHeight="1">
      <c r="A3416" s="71"/>
      <c r="B3416" s="40"/>
      <c r="C3416" s="355"/>
      <c r="D3416" s="280"/>
      <c r="E3416" s="256"/>
      <c r="F3416" s="281"/>
      <c r="G3416" s="369" t="s">
        <v>542</v>
      </c>
      <c r="H3416" s="267"/>
      <c r="I3416" s="93"/>
      <c r="J3416" s="365" t="s">
        <v>543</v>
      </c>
      <c r="K3416" s="256"/>
      <c r="L3416" s="256"/>
      <c r="M3416" s="256"/>
      <c r="N3416" s="256"/>
      <c r="O3416" s="281"/>
      <c r="P3416" s="220"/>
      <c r="Q3416" s="220"/>
      <c r="R3416" s="220"/>
      <c r="S3416" s="220"/>
      <c r="T3416" s="220"/>
      <c r="U3416" s="220"/>
      <c r="V3416" s="220"/>
      <c r="W3416" s="220"/>
      <c r="X3416" s="220"/>
      <c r="Y3416" s="220"/>
      <c r="Z3416" s="220"/>
      <c r="AA3416" s="220"/>
      <c r="AB3416" s="220"/>
      <c r="AC3416" s="220"/>
      <c r="AD3416" s="220"/>
      <c r="AN3416">
        <f>IF(S3399="NA",1,0)</f>
        <v>0</v>
      </c>
      <c r="AO3416" t="e">
        <f>IF(S3416/S3399&gt;0.25,1,0)</f>
        <v>#DIV/0!</v>
      </c>
      <c r="AX3416">
        <f>IF(V3399="NA",1,0)</f>
        <v>0</v>
      </c>
      <c r="AY3416" t="e">
        <f>IF(V3416/V3399&gt;0.25,1,0)</f>
        <v>#DIV/0!</v>
      </c>
      <c r="BH3416">
        <f>IF(Y3399="NA",1,0)</f>
        <v>0</v>
      </c>
      <c r="BI3416" t="e">
        <f>IF(Y3416/Y3399&gt;0.25,1,0)</f>
        <v>#DIV/0!</v>
      </c>
      <c r="BR3416">
        <f>IF(AB3399="NA",1,0)</f>
        <v>0</v>
      </c>
      <c r="BS3416" t="e">
        <f>IF(AB3416/AB3399&gt;0.25,1,0)</f>
        <v>#DIV/0!</v>
      </c>
      <c r="CB3416">
        <f>IF(Q3399="NA",1,0)</f>
        <v>0</v>
      </c>
      <c r="CC3416" t="e">
        <f>IF(Q3416/Q3399&gt;0.25,1,0)</f>
        <v>#DIV/0!</v>
      </c>
      <c r="CL3416">
        <f>IF(R3399="NA",1,0)</f>
        <v>0</v>
      </c>
      <c r="CM3416" t="e">
        <f>IF(R3416/R3399&gt;0.25,1,0)</f>
        <v>#DIV/0!</v>
      </c>
      <c r="CV3416">
        <f>IF(P3399="NA",1,0)</f>
        <v>0</v>
      </c>
      <c r="CW3416" t="e">
        <f>IF(P3416/P3399&gt;0.25,1,0)</f>
        <v>#DIV/0!</v>
      </c>
    </row>
    <row r="3417" spans="1:101" ht="15" customHeight="1">
      <c r="A3417" s="71"/>
      <c r="B3417" s="40"/>
      <c r="C3417" s="355"/>
      <c r="D3417" s="280"/>
      <c r="E3417" s="256"/>
      <c r="F3417" s="281"/>
      <c r="G3417" s="369" t="s">
        <v>544</v>
      </c>
      <c r="H3417" s="267"/>
      <c r="I3417" s="94"/>
      <c r="J3417" s="360" t="s">
        <v>774</v>
      </c>
      <c r="K3417" s="272"/>
      <c r="L3417" s="272"/>
      <c r="M3417" s="272"/>
      <c r="N3417" s="272"/>
      <c r="O3417" s="283"/>
      <c r="P3417" s="220"/>
      <c r="Q3417" s="220"/>
      <c r="R3417" s="220"/>
      <c r="S3417" s="220"/>
      <c r="T3417" s="220"/>
      <c r="U3417" s="220"/>
      <c r="V3417" s="220"/>
      <c r="W3417" s="220"/>
      <c r="X3417" s="220"/>
      <c r="Y3417" s="220"/>
      <c r="Z3417" s="220"/>
      <c r="AA3417" s="220"/>
      <c r="AB3417" s="220"/>
      <c r="AC3417" s="220"/>
      <c r="AD3417" s="220"/>
      <c r="AN3417">
        <f>IF(S3399="NA",1,0)</f>
        <v>0</v>
      </c>
      <c r="AX3417">
        <f>IF(V3399="NA",1,0)</f>
        <v>0</v>
      </c>
      <c r="BH3417">
        <f>IF(Y3399="NA",1,0)</f>
        <v>0</v>
      </c>
      <c r="BR3417">
        <f>IF(AB3399="NA",1,0)</f>
        <v>0</v>
      </c>
      <c r="CB3417">
        <f>IF(Q3399="NA",1,0)</f>
        <v>0</v>
      </c>
      <c r="CL3417">
        <f>IF(R3399="NA",1,0)</f>
        <v>0</v>
      </c>
      <c r="CV3417">
        <f>IF(P3399="NA",1,0)</f>
        <v>0</v>
      </c>
    </row>
    <row r="3418" spans="1:101" ht="24" customHeight="1">
      <c r="A3418" s="71"/>
      <c r="B3418" s="40"/>
      <c r="C3418" s="355"/>
      <c r="D3418" s="280"/>
      <c r="E3418" s="256"/>
      <c r="F3418" s="281"/>
      <c r="G3418" s="361" t="s">
        <v>545</v>
      </c>
      <c r="H3418" s="267"/>
      <c r="I3418" s="370" t="s">
        <v>546</v>
      </c>
      <c r="J3418" s="266"/>
      <c r="K3418" s="266"/>
      <c r="L3418" s="266"/>
      <c r="M3418" s="266"/>
      <c r="N3418" s="266"/>
      <c r="O3418" s="267"/>
      <c r="P3418" s="220"/>
      <c r="Q3418" s="220"/>
      <c r="R3418" s="220"/>
      <c r="S3418" s="220"/>
      <c r="T3418" s="220"/>
      <c r="U3418" s="220"/>
      <c r="V3418" s="220"/>
      <c r="W3418" s="220"/>
      <c r="X3418" s="220"/>
      <c r="Y3418" s="220"/>
      <c r="Z3418" s="220"/>
      <c r="AA3418" s="220"/>
      <c r="AB3418" s="220"/>
      <c r="AC3418" s="220"/>
      <c r="AD3418" s="220"/>
      <c r="AM3418">
        <f>IF(OR(S3418=SUM(S3419:S3423),AND(S3418="NA",SUM(S3419:S3423)=0),AND(S3418="NS",SUM(S3419:S3423)=0)),IF(AND(S3418="NA",SUM(S3419:S3423)=0),"NA",0),1)</f>
        <v>0</v>
      </c>
      <c r="AW3418">
        <f>IF(OR(V3418=SUM(V3419:V3423),AND(V3418="NA",SUM(V3419:V3423)=0),AND(V3418="NS",SUM(V3419:V3423)=0)),IF(AND(V3418="NA",SUM(V3419:V3423)=0),"NA",0),1)</f>
        <v>0</v>
      </c>
      <c r="BG3418">
        <f>IF(OR(Y3418=SUM(Y3419:Y3423),AND(Y3418="NA",SUM(Y3419:Y3423)=0),AND(Y3418="NS",SUM(Y3419:Y3423)=0)),IF(AND(Y3418="NA",SUM(Y3419:Y3423)=0),"NA",0),1)</f>
        <v>0</v>
      </c>
      <c r="BQ3418">
        <f>IF(OR(AB3418=SUM(AB3419:AB3423),AND(AB3418="NA",SUM(AB3419:AB3423)=0),AND(AB3418="NS",SUM(AB3419:AB3423)=0)),IF(AND(AB3418="NA",SUM(AB3419:AB3423)=0),"NA",0),1)</f>
        <v>0</v>
      </c>
      <c r="CA3418">
        <f>IF(OR(Q3418=SUM(Q3419:Q3423),AND(Q3418="NA",SUM(Q3419:Q3423)=0),AND(Q3418="NS",SUM(Q3419:Q3423)=0)),IF(AND(Q3418="NA",SUM(Q3419:Q3423)=0),"NA",0),1)</f>
        <v>0</v>
      </c>
      <c r="CK3418">
        <f>IF(OR(R3418=SUM(R3419:R3423),AND(R3418="NA",SUM(R3419:R3423)=0),AND(R3418="NS",SUM(R3419:R3423)=0)),IF(AND(R3418="NA",SUM(R3419:R3423)=0),"NA",0),1)</f>
        <v>0</v>
      </c>
      <c r="CU3418">
        <f>IF(OR(P3418=SUM(P3419:P3423),AND(P3418="NA",SUM(P3419:P3423)=0),AND(P3418="NS",SUM(P3419:P3423)=0)),IF(AND(P3418="NA",SUM(P3419:P3423)=0),"NA",0),1)</f>
        <v>0</v>
      </c>
    </row>
    <row r="3419" spans="1:101" ht="24" customHeight="1">
      <c r="A3419" s="71"/>
      <c r="B3419" s="40"/>
      <c r="C3419" s="355"/>
      <c r="D3419" s="280"/>
      <c r="E3419" s="256"/>
      <c r="F3419" s="281"/>
      <c r="G3419" s="350" t="s">
        <v>547</v>
      </c>
      <c r="H3419" s="267"/>
      <c r="I3419" s="92"/>
      <c r="J3419" s="366" t="s">
        <v>548</v>
      </c>
      <c r="K3419" s="278"/>
      <c r="L3419" s="278"/>
      <c r="M3419" s="278"/>
      <c r="N3419" s="278"/>
      <c r="O3419" s="279"/>
      <c r="P3419" s="220"/>
      <c r="Q3419" s="220"/>
      <c r="R3419" s="220"/>
      <c r="S3419" s="220"/>
      <c r="T3419" s="220"/>
      <c r="U3419" s="220"/>
      <c r="V3419" s="220"/>
      <c r="W3419" s="220"/>
      <c r="X3419" s="220"/>
      <c r="Y3419" s="220"/>
      <c r="Z3419" s="220"/>
      <c r="AA3419" s="220"/>
      <c r="AB3419" s="220"/>
      <c r="AC3419" s="220"/>
      <c r="AD3419" s="220"/>
      <c r="AN3419">
        <f>IF(S3418="NA",1,0)</f>
        <v>0</v>
      </c>
      <c r="AX3419">
        <f>IF(V3418="NA",1,0)</f>
        <v>0</v>
      </c>
      <c r="BH3419">
        <f>IF(Y3418="NA",1,0)</f>
        <v>0</v>
      </c>
      <c r="BR3419">
        <f>IF(AB3418="NA",1,0)</f>
        <v>0</v>
      </c>
      <c r="CB3419">
        <f>IF(Q3418="NA",1,0)</f>
        <v>0</v>
      </c>
      <c r="CL3419">
        <f>IF(R3418="NA",1,0)</f>
        <v>0</v>
      </c>
      <c r="CV3419">
        <f>IF(P3418="NA",1,0)</f>
        <v>0</v>
      </c>
    </row>
    <row r="3420" spans="1:101" ht="24" customHeight="1">
      <c r="A3420" s="71"/>
      <c r="B3420" s="40"/>
      <c r="C3420" s="355"/>
      <c r="D3420" s="280"/>
      <c r="E3420" s="256"/>
      <c r="F3420" s="281"/>
      <c r="G3420" s="350" t="s">
        <v>549</v>
      </c>
      <c r="H3420" s="267"/>
      <c r="I3420" s="93"/>
      <c r="J3420" s="365" t="s">
        <v>550</v>
      </c>
      <c r="K3420" s="256"/>
      <c r="L3420" s="256"/>
      <c r="M3420" s="256"/>
      <c r="N3420" s="256"/>
      <c r="O3420" s="281"/>
      <c r="P3420" s="220"/>
      <c r="Q3420" s="220"/>
      <c r="R3420" s="220"/>
      <c r="S3420" s="220"/>
      <c r="T3420" s="220"/>
      <c r="U3420" s="220"/>
      <c r="V3420" s="220"/>
      <c r="W3420" s="220"/>
      <c r="X3420" s="220"/>
      <c r="Y3420" s="220"/>
      <c r="Z3420" s="220"/>
      <c r="AA3420" s="220"/>
      <c r="AB3420" s="220"/>
      <c r="AC3420" s="220"/>
      <c r="AD3420" s="220"/>
      <c r="AN3420">
        <f>IF(S3418="NA",1,0)</f>
        <v>0</v>
      </c>
      <c r="AX3420">
        <f>IF(V3418="NA",1,0)</f>
        <v>0</v>
      </c>
      <c r="BH3420">
        <f>IF(Y3418="NA",1,0)</f>
        <v>0</v>
      </c>
      <c r="BR3420">
        <f>IF(AB3418="NA",1,0)</f>
        <v>0</v>
      </c>
      <c r="CB3420">
        <f>IF(Q3418="NA",1,0)</f>
        <v>0</v>
      </c>
      <c r="CL3420">
        <f>IF(R3418="NA",1,0)</f>
        <v>0</v>
      </c>
      <c r="CV3420">
        <f>IF(P3418="NA",1,0)</f>
        <v>0</v>
      </c>
    </row>
    <row r="3421" spans="1:101" ht="24" customHeight="1">
      <c r="A3421" s="71"/>
      <c r="B3421" s="40"/>
      <c r="C3421" s="355"/>
      <c r="D3421" s="280"/>
      <c r="E3421" s="256"/>
      <c r="F3421" s="281"/>
      <c r="G3421" s="350" t="s">
        <v>551</v>
      </c>
      <c r="H3421" s="267"/>
      <c r="I3421" s="93"/>
      <c r="J3421" s="365" t="s">
        <v>552</v>
      </c>
      <c r="K3421" s="256"/>
      <c r="L3421" s="256"/>
      <c r="M3421" s="256"/>
      <c r="N3421" s="256"/>
      <c r="O3421" s="281"/>
      <c r="P3421" s="220"/>
      <c r="Q3421" s="220"/>
      <c r="R3421" s="220"/>
      <c r="S3421" s="220"/>
      <c r="T3421" s="220"/>
      <c r="U3421" s="220"/>
      <c r="V3421" s="220"/>
      <c r="W3421" s="220"/>
      <c r="X3421" s="220"/>
      <c r="Y3421" s="220"/>
      <c r="Z3421" s="220"/>
      <c r="AA3421" s="220"/>
      <c r="AB3421" s="220"/>
      <c r="AC3421" s="220"/>
      <c r="AD3421" s="220"/>
      <c r="AN3421">
        <f>IF(S3418="NA",1,0)</f>
        <v>0</v>
      </c>
      <c r="AX3421">
        <f>IF(V3418="NA",1,0)</f>
        <v>0</v>
      </c>
      <c r="BH3421">
        <f>IF(Y3418="NA",1,0)</f>
        <v>0</v>
      </c>
      <c r="BR3421">
        <f>IF(AB3418="NA",1,0)</f>
        <v>0</v>
      </c>
      <c r="CB3421">
        <f>IF(Q3418="NA",1,0)</f>
        <v>0</v>
      </c>
      <c r="CL3421">
        <f>IF(R3418="NA",1,0)</f>
        <v>0</v>
      </c>
      <c r="CV3421">
        <f>IF(P3418="NA",1,0)</f>
        <v>0</v>
      </c>
    </row>
    <row r="3422" spans="1:101" ht="24" customHeight="1">
      <c r="A3422" s="71"/>
      <c r="B3422" s="40"/>
      <c r="C3422" s="355"/>
      <c r="D3422" s="280"/>
      <c r="E3422" s="256"/>
      <c r="F3422" s="281"/>
      <c r="G3422" s="350" t="s">
        <v>553</v>
      </c>
      <c r="H3422" s="267"/>
      <c r="I3422" s="93"/>
      <c r="J3422" s="365" t="s">
        <v>554</v>
      </c>
      <c r="K3422" s="256"/>
      <c r="L3422" s="256"/>
      <c r="M3422" s="256"/>
      <c r="N3422" s="256"/>
      <c r="O3422" s="281"/>
      <c r="P3422" s="220"/>
      <c r="Q3422" s="220"/>
      <c r="R3422" s="220"/>
      <c r="S3422" s="220"/>
      <c r="T3422" s="220"/>
      <c r="U3422" s="220"/>
      <c r="V3422" s="220"/>
      <c r="W3422" s="220"/>
      <c r="X3422" s="220"/>
      <c r="Y3422" s="220"/>
      <c r="Z3422" s="220"/>
      <c r="AA3422" s="220"/>
      <c r="AB3422" s="220"/>
      <c r="AC3422" s="220"/>
      <c r="AD3422" s="220"/>
      <c r="AN3422">
        <f>IF(S3418="NA",1,0)</f>
        <v>0</v>
      </c>
      <c r="AO3422" t="e">
        <f>IF(S3422/S3418&gt;0.25,1,0)</f>
        <v>#DIV/0!</v>
      </c>
      <c r="AX3422">
        <f>IF(V3418="NA",1,0)</f>
        <v>0</v>
      </c>
      <c r="AY3422" t="e">
        <f>IF(V3422/V3418&gt;0.25,1,0)</f>
        <v>#DIV/0!</v>
      </c>
      <c r="BH3422">
        <f>IF(Y3418="NA",1,0)</f>
        <v>0</v>
      </c>
      <c r="BI3422" t="e">
        <f>IF(Y3422/Y3418&gt;0.25,1,0)</f>
        <v>#DIV/0!</v>
      </c>
      <c r="BR3422">
        <f>IF(AB3418="NA",1,0)</f>
        <v>0</v>
      </c>
      <c r="BS3422" t="e">
        <f>IF(AB3422/AB3418&gt;0.25,1,0)</f>
        <v>#DIV/0!</v>
      </c>
      <c r="CB3422">
        <f>IF(Q3418="NA",1,0)</f>
        <v>0</v>
      </c>
      <c r="CC3422" t="e">
        <f>IF(Q3422/Q3418&gt;0.25,1,0)</f>
        <v>#DIV/0!</v>
      </c>
      <c r="CL3422">
        <f>IF(R3418="NA",1,0)</f>
        <v>0</v>
      </c>
      <c r="CM3422" t="e">
        <f>IF(R3422/R3418&gt;0.25,1,0)</f>
        <v>#DIV/0!</v>
      </c>
      <c r="CV3422">
        <f>IF(P3418="NA",1,0)</f>
        <v>0</v>
      </c>
      <c r="CW3422" t="e">
        <f>IF(P3422/P3418&gt;0.25,1,0)</f>
        <v>#DIV/0!</v>
      </c>
    </row>
    <row r="3423" spans="1:101" ht="15" customHeight="1">
      <c r="A3423" s="71"/>
      <c r="B3423" s="40"/>
      <c r="C3423" s="355"/>
      <c r="D3423" s="280"/>
      <c r="E3423" s="256"/>
      <c r="F3423" s="281"/>
      <c r="G3423" s="350" t="s">
        <v>555</v>
      </c>
      <c r="H3423" s="267"/>
      <c r="I3423" s="94"/>
      <c r="J3423" s="360" t="s">
        <v>774</v>
      </c>
      <c r="K3423" s="272"/>
      <c r="L3423" s="272"/>
      <c r="M3423" s="272"/>
      <c r="N3423" s="272"/>
      <c r="O3423" s="283"/>
      <c r="P3423" s="220"/>
      <c r="Q3423" s="220"/>
      <c r="R3423" s="220"/>
      <c r="S3423" s="220"/>
      <c r="T3423" s="220"/>
      <c r="U3423" s="220"/>
      <c r="V3423" s="220"/>
      <c r="W3423" s="220"/>
      <c r="X3423" s="220"/>
      <c r="Y3423" s="220"/>
      <c r="Z3423" s="220"/>
      <c r="AA3423" s="220"/>
      <c r="AB3423" s="220"/>
      <c r="AC3423" s="220"/>
      <c r="AD3423" s="220"/>
      <c r="AN3423">
        <f>IF(S3418="NA",1,0)</f>
        <v>0</v>
      </c>
      <c r="AX3423">
        <f>IF(V3418="NA",1,0)</f>
        <v>0</v>
      </c>
      <c r="BH3423">
        <f>IF(Y3418="NA",1,0)</f>
        <v>0</v>
      </c>
      <c r="BR3423">
        <f>IF(AB3418="NA",1,0)</f>
        <v>0</v>
      </c>
      <c r="CB3423">
        <f>IF(Q3418="NA",1,0)</f>
        <v>0</v>
      </c>
      <c r="CL3423">
        <f>IF(R3418="NA",1,0)</f>
        <v>0</v>
      </c>
      <c r="CV3423">
        <f>IF(P3418="NA",1,0)</f>
        <v>0</v>
      </c>
    </row>
    <row r="3424" spans="1:101" ht="15" customHeight="1">
      <c r="A3424" s="71"/>
      <c r="B3424" s="40"/>
      <c r="C3424" s="355"/>
      <c r="D3424" s="280"/>
      <c r="E3424" s="256"/>
      <c r="F3424" s="281"/>
      <c r="G3424" s="361" t="s">
        <v>556</v>
      </c>
      <c r="H3424" s="267"/>
      <c r="I3424" s="362" t="s">
        <v>557</v>
      </c>
      <c r="J3424" s="266"/>
      <c r="K3424" s="266"/>
      <c r="L3424" s="266"/>
      <c r="M3424" s="266"/>
      <c r="N3424" s="266"/>
      <c r="O3424" s="267"/>
      <c r="P3424" s="220"/>
      <c r="Q3424" s="220"/>
      <c r="R3424" s="220"/>
      <c r="S3424" s="220"/>
      <c r="T3424" s="220"/>
      <c r="U3424" s="220"/>
      <c r="V3424" s="220"/>
      <c r="W3424" s="220"/>
      <c r="X3424" s="220"/>
      <c r="Y3424" s="220"/>
      <c r="Z3424" s="220"/>
      <c r="AA3424" s="220"/>
      <c r="AB3424" s="220"/>
      <c r="AC3424" s="220"/>
      <c r="AD3424" s="220"/>
    </row>
    <row r="3425" spans="1:101" ht="15" customHeight="1">
      <c r="A3425" s="71"/>
      <c r="B3425" s="40"/>
      <c r="C3425" s="355"/>
      <c r="D3425" s="280"/>
      <c r="E3425" s="256"/>
      <c r="F3425" s="281"/>
      <c r="G3425" s="361" t="s">
        <v>558</v>
      </c>
      <c r="H3425" s="267"/>
      <c r="I3425" s="362" t="s">
        <v>559</v>
      </c>
      <c r="J3425" s="266"/>
      <c r="K3425" s="266"/>
      <c r="L3425" s="266"/>
      <c r="M3425" s="266"/>
      <c r="N3425" s="266"/>
      <c r="O3425" s="267"/>
      <c r="P3425" s="220"/>
      <c r="Q3425" s="220"/>
      <c r="R3425" s="220"/>
      <c r="S3425" s="220"/>
      <c r="T3425" s="220"/>
      <c r="U3425" s="220"/>
      <c r="V3425" s="220"/>
      <c r="W3425" s="220"/>
      <c r="X3425" s="220"/>
      <c r="Y3425" s="220"/>
      <c r="Z3425" s="220"/>
      <c r="AA3425" s="220"/>
      <c r="AB3425" s="220"/>
      <c r="AC3425" s="220"/>
      <c r="AD3425" s="220"/>
    </row>
    <row r="3426" spans="1:101" ht="15" customHeight="1">
      <c r="A3426" s="71"/>
      <c r="B3426" s="40"/>
      <c r="C3426" s="355"/>
      <c r="D3426" s="280"/>
      <c r="E3426" s="256"/>
      <c r="F3426" s="281"/>
      <c r="G3426" s="361" t="s">
        <v>560</v>
      </c>
      <c r="H3426" s="267"/>
      <c r="I3426" s="362" t="s">
        <v>561</v>
      </c>
      <c r="J3426" s="266"/>
      <c r="K3426" s="266"/>
      <c r="L3426" s="266"/>
      <c r="M3426" s="266"/>
      <c r="N3426" s="266"/>
      <c r="O3426" s="267"/>
      <c r="P3426" s="220"/>
      <c r="Q3426" s="220"/>
      <c r="R3426" s="220"/>
      <c r="S3426" s="220"/>
      <c r="T3426" s="220"/>
      <c r="U3426" s="220"/>
      <c r="V3426" s="220"/>
      <c r="W3426" s="220"/>
      <c r="X3426" s="220"/>
      <c r="Y3426" s="220"/>
      <c r="Z3426" s="220"/>
      <c r="AA3426" s="220"/>
      <c r="AB3426" s="220"/>
      <c r="AC3426" s="220"/>
      <c r="AD3426" s="220"/>
      <c r="AM3426">
        <f>IF(OR(S3426=SUM(S3427:S3429),AND(S3426="NA",SUM(S3427:S3429)=0),AND(S3426="NS",SUM(S3427:S3429)=0)),IF(AND(S3426="NA",SUM(S3427:S3429)=0),"NA",0),1)</f>
        <v>0</v>
      </c>
      <c r="AW3426">
        <f>IF(OR(V3426=SUM(V3427:V3429),AND(V3426="NA",SUM(V3427:V3429)=0),AND(V3426="NS",SUM(V3427:V3429)=0)),IF(AND(V3426="NA",SUM(V3427:V3429)=0),"NA",0),1)</f>
        <v>0</v>
      </c>
      <c r="BG3426">
        <f>IF(OR(Y3426=SUM(Y3427:Y3429),AND(Y3426="NA",SUM(Y3427:Y3429)=0),AND(Y3426="NS",SUM(Y3427:Y3429)=0)),IF(AND(Y3426="NA",SUM(Y3427:Y3429)=0),"NA",0),1)</f>
        <v>0</v>
      </c>
      <c r="BQ3426">
        <f>IF(OR(AB3426=SUM(AB3427:AB3429),AND(AB3426="NA",SUM(AB3427:AB3429)=0),AND(AB3426="NS",SUM(AB3427:AB3429)=0)),IF(AND(AB3426="NA",SUM(AB3427:AB3429)=0),"NA",0),1)</f>
        <v>0</v>
      </c>
      <c r="CA3426">
        <f>IF(OR(Q3426=SUM(Q3427:Q3429),AND(Q3426="NA",SUM(Q3427:Q3429)=0),AND(Q3426="NS",SUM(Q3427:Q3429)=0)),IF(AND(Q3426="NA",SUM(Q3427:Q3429)=0),"NA",0),1)</f>
        <v>0</v>
      </c>
      <c r="CK3426">
        <f>IF(OR(R3426=SUM(R3427:R3429),AND(R3426="NA",SUM(R3427:R3429)=0),AND(R3426="NS",SUM(R3427:R3429)=0)),IF(AND(R3426="NA",SUM(R3427:R3429)=0),"NA",0),1)</f>
        <v>0</v>
      </c>
      <c r="CU3426">
        <f>IF(OR(P3426=SUM(P3427:P3429),AND(P3426="NA",SUM(P3427:P3429)=0),AND(P3426="NS",SUM(P3427:P3429)=0)),IF(AND(P3426="NA",SUM(P3427:P3429)=0),"NA",0),1)</f>
        <v>0</v>
      </c>
    </row>
    <row r="3427" spans="1:101" ht="48" customHeight="1">
      <c r="A3427" s="71"/>
      <c r="B3427" s="40"/>
      <c r="C3427" s="355"/>
      <c r="D3427" s="280"/>
      <c r="E3427" s="256"/>
      <c r="F3427" s="281"/>
      <c r="G3427" s="369" t="s">
        <v>562</v>
      </c>
      <c r="H3427" s="267"/>
      <c r="I3427" s="224"/>
      <c r="J3427" s="366" t="s">
        <v>563</v>
      </c>
      <c r="K3427" s="278"/>
      <c r="L3427" s="278"/>
      <c r="M3427" s="278"/>
      <c r="N3427" s="278"/>
      <c r="O3427" s="279"/>
      <c r="P3427" s="220"/>
      <c r="Q3427" s="220"/>
      <c r="R3427" s="220"/>
      <c r="S3427" s="220"/>
      <c r="T3427" s="220"/>
      <c r="U3427" s="220"/>
      <c r="V3427" s="220"/>
      <c r="W3427" s="220"/>
      <c r="X3427" s="220"/>
      <c r="Y3427" s="220"/>
      <c r="Z3427" s="220"/>
      <c r="AA3427" s="220"/>
      <c r="AB3427" s="220"/>
      <c r="AC3427" s="220"/>
      <c r="AD3427" s="220"/>
      <c r="AN3427">
        <f>IF(S3426="NA",1,0)</f>
        <v>0</v>
      </c>
      <c r="AX3427">
        <f>IF(V3426="NA",1,0)</f>
        <v>0</v>
      </c>
      <c r="BH3427">
        <f>IF(Y3426="NA",1,0)</f>
        <v>0</v>
      </c>
      <c r="BR3427">
        <f>IF(AB3426="NA",1,0)</f>
        <v>0</v>
      </c>
      <c r="CB3427">
        <f>IF(Q3426="NA",1,0)</f>
        <v>0</v>
      </c>
      <c r="CL3427">
        <f>IF(R3426="NA",1,0)</f>
        <v>0</v>
      </c>
      <c r="CV3427">
        <f>IF(P3426="NA",1,0)</f>
        <v>0</v>
      </c>
    </row>
    <row r="3428" spans="1:101" ht="15" customHeight="1">
      <c r="A3428" s="71"/>
      <c r="B3428" s="40"/>
      <c r="C3428" s="355"/>
      <c r="D3428" s="280"/>
      <c r="E3428" s="256"/>
      <c r="F3428" s="281"/>
      <c r="G3428" s="369" t="s">
        <v>564</v>
      </c>
      <c r="H3428" s="267"/>
      <c r="I3428" s="95"/>
      <c r="J3428" s="365" t="s">
        <v>565</v>
      </c>
      <c r="K3428" s="256"/>
      <c r="L3428" s="256"/>
      <c r="M3428" s="256"/>
      <c r="N3428" s="256"/>
      <c r="O3428" s="281"/>
      <c r="P3428" s="220"/>
      <c r="Q3428" s="220"/>
      <c r="R3428" s="220"/>
      <c r="S3428" s="220"/>
      <c r="T3428" s="220"/>
      <c r="U3428" s="220"/>
      <c r="V3428" s="220"/>
      <c r="W3428" s="220"/>
      <c r="X3428" s="220"/>
      <c r="Y3428" s="220"/>
      <c r="Z3428" s="220"/>
      <c r="AA3428" s="220"/>
      <c r="AB3428" s="220"/>
      <c r="AC3428" s="220"/>
      <c r="AD3428" s="220"/>
      <c r="AN3428">
        <f>IF(S3426="NA",1,0)</f>
        <v>0</v>
      </c>
      <c r="AO3428" t="e">
        <f>IF(S3428/S3426&gt;0.25,1,0)</f>
        <v>#DIV/0!</v>
      </c>
      <c r="AX3428">
        <f>IF(V3426="NA",1,0)</f>
        <v>0</v>
      </c>
      <c r="AY3428" t="e">
        <f>IF(V3428/V3426&gt;0.25,1,0)</f>
        <v>#DIV/0!</v>
      </c>
      <c r="BH3428">
        <f>IF(Y3426="NA",1,0)</f>
        <v>0</v>
      </c>
      <c r="BI3428" t="e">
        <f>IF(Y3428/Y3426&gt;0.25,1,0)</f>
        <v>#DIV/0!</v>
      </c>
      <c r="BR3428">
        <f>IF(AB3426="NA",1,0)</f>
        <v>0</v>
      </c>
      <c r="BS3428" t="e">
        <f>IF(AB3428/AB3426&gt;0.25,1,0)</f>
        <v>#DIV/0!</v>
      </c>
      <c r="CB3428">
        <f>IF(Q3426="NA",1,0)</f>
        <v>0</v>
      </c>
      <c r="CC3428" t="e">
        <f>IF(Q3428/Q3426&gt;0.25,1,0)</f>
        <v>#DIV/0!</v>
      </c>
      <c r="CL3428">
        <f>IF(R3426="NA",1,0)</f>
        <v>0</v>
      </c>
      <c r="CM3428" t="e">
        <f>IF(R3428/R3426&gt;0.25,1,0)</f>
        <v>#DIV/0!</v>
      </c>
      <c r="CV3428">
        <f>IF(P3426="NA",1,0)</f>
        <v>0</v>
      </c>
      <c r="CW3428" t="e">
        <f>IF(P3428/P3426&gt;0.25,1,0)</f>
        <v>#DIV/0!</v>
      </c>
    </row>
    <row r="3429" spans="1:101" ht="15" customHeight="1">
      <c r="A3429" s="71"/>
      <c r="B3429" s="40"/>
      <c r="C3429" s="355"/>
      <c r="D3429" s="280"/>
      <c r="E3429" s="256"/>
      <c r="F3429" s="281"/>
      <c r="G3429" s="369" t="s">
        <v>566</v>
      </c>
      <c r="H3429" s="267"/>
      <c r="I3429" s="94"/>
      <c r="J3429" s="360" t="s">
        <v>774</v>
      </c>
      <c r="K3429" s="272"/>
      <c r="L3429" s="272"/>
      <c r="M3429" s="272"/>
      <c r="N3429" s="272"/>
      <c r="O3429" s="283"/>
      <c r="P3429" s="220"/>
      <c r="Q3429" s="220"/>
      <c r="R3429" s="220"/>
      <c r="S3429" s="220"/>
      <c r="T3429" s="220"/>
      <c r="U3429" s="220"/>
      <c r="V3429" s="220"/>
      <c r="W3429" s="220"/>
      <c r="X3429" s="220"/>
      <c r="Y3429" s="220"/>
      <c r="Z3429" s="220"/>
      <c r="AA3429" s="220"/>
      <c r="AB3429" s="220"/>
      <c r="AC3429" s="220"/>
      <c r="AD3429" s="220"/>
      <c r="AN3429">
        <f>IF(S3426="NA",1,0)</f>
        <v>0</v>
      </c>
      <c r="AX3429">
        <f>IF(V3426="NA",1,0)</f>
        <v>0</v>
      </c>
      <c r="BH3429">
        <f>IF(Y3426="NA",1,0)</f>
        <v>0</v>
      </c>
      <c r="BR3429">
        <f>IF(AB3426="NA",1,0)</f>
        <v>0</v>
      </c>
      <c r="CB3429">
        <f>IF(Q3426="NA",1,0)</f>
        <v>0</v>
      </c>
      <c r="CL3429">
        <f>IF(R3426="NA",1,0)</f>
        <v>0</v>
      </c>
      <c r="CV3429">
        <f>IF(P3426="NA",1,0)</f>
        <v>0</v>
      </c>
    </row>
    <row r="3430" spans="1:101" ht="15" customHeight="1">
      <c r="A3430" s="71"/>
      <c r="B3430" s="40"/>
      <c r="C3430" s="355"/>
      <c r="D3430" s="280"/>
      <c r="E3430" s="256"/>
      <c r="F3430" s="281"/>
      <c r="G3430" s="361" t="s">
        <v>567</v>
      </c>
      <c r="H3430" s="267"/>
      <c r="I3430" s="362" t="s">
        <v>568</v>
      </c>
      <c r="J3430" s="266"/>
      <c r="K3430" s="266"/>
      <c r="L3430" s="266"/>
      <c r="M3430" s="266"/>
      <c r="N3430" s="266"/>
      <c r="O3430" s="267"/>
      <c r="P3430" s="220"/>
      <c r="Q3430" s="220"/>
      <c r="R3430" s="220"/>
      <c r="S3430" s="220"/>
      <c r="T3430" s="220"/>
      <c r="U3430" s="220"/>
      <c r="V3430" s="220"/>
      <c r="W3430" s="220"/>
      <c r="X3430" s="220"/>
      <c r="Y3430" s="220"/>
      <c r="Z3430" s="220"/>
      <c r="AA3430" s="220"/>
      <c r="AB3430" s="220"/>
      <c r="AC3430" s="220"/>
      <c r="AD3430" s="220"/>
    </row>
    <row r="3431" spans="1:101" ht="15" customHeight="1">
      <c r="A3431" s="71"/>
      <c r="B3431" s="40"/>
      <c r="C3431" s="355"/>
      <c r="D3431" s="280"/>
      <c r="E3431" s="256"/>
      <c r="F3431" s="281"/>
      <c r="G3431" s="361" t="s">
        <v>569</v>
      </c>
      <c r="H3431" s="267"/>
      <c r="I3431" s="362" t="s">
        <v>570</v>
      </c>
      <c r="J3431" s="266"/>
      <c r="K3431" s="266"/>
      <c r="L3431" s="266"/>
      <c r="M3431" s="266"/>
      <c r="N3431" s="266"/>
      <c r="O3431" s="267"/>
      <c r="P3431" s="220"/>
      <c r="Q3431" s="220"/>
      <c r="R3431" s="220"/>
      <c r="S3431" s="220"/>
      <c r="T3431" s="220"/>
      <c r="U3431" s="220"/>
      <c r="V3431" s="220"/>
      <c r="W3431" s="220"/>
      <c r="X3431" s="220"/>
      <c r="Y3431" s="220"/>
      <c r="Z3431" s="220"/>
      <c r="AA3431" s="220"/>
      <c r="AB3431" s="220"/>
      <c r="AC3431" s="220"/>
      <c r="AD3431" s="220"/>
    </row>
    <row r="3432" spans="1:101" ht="24" customHeight="1">
      <c r="A3432" s="71"/>
      <c r="B3432" s="40"/>
      <c r="C3432" s="355"/>
      <c r="D3432" s="280"/>
      <c r="E3432" s="256"/>
      <c r="F3432" s="281"/>
      <c r="G3432" s="361" t="s">
        <v>571</v>
      </c>
      <c r="H3432" s="267"/>
      <c r="I3432" s="362" t="s">
        <v>572</v>
      </c>
      <c r="J3432" s="266"/>
      <c r="K3432" s="266"/>
      <c r="L3432" s="266"/>
      <c r="M3432" s="266"/>
      <c r="N3432" s="266"/>
      <c r="O3432" s="267"/>
      <c r="P3432" s="220"/>
      <c r="Q3432" s="220"/>
      <c r="R3432" s="220"/>
      <c r="S3432" s="220"/>
      <c r="T3432" s="220"/>
      <c r="U3432" s="220"/>
      <c r="V3432" s="220"/>
      <c r="W3432" s="220"/>
      <c r="X3432" s="220"/>
      <c r="Y3432" s="220"/>
      <c r="Z3432" s="220"/>
      <c r="AA3432" s="220"/>
      <c r="AB3432" s="220"/>
      <c r="AC3432" s="220"/>
      <c r="AD3432" s="220"/>
    </row>
    <row r="3433" spans="1:101" ht="15" customHeight="1">
      <c r="A3433" s="71"/>
      <c r="B3433" s="40"/>
      <c r="C3433" s="368" t="s">
        <v>573</v>
      </c>
      <c r="D3433" s="368" t="s">
        <v>574</v>
      </c>
      <c r="E3433" s="278"/>
      <c r="F3433" s="279"/>
      <c r="G3433" s="361" t="s">
        <v>575</v>
      </c>
      <c r="H3433" s="267"/>
      <c r="I3433" s="362" t="s">
        <v>576</v>
      </c>
      <c r="J3433" s="266"/>
      <c r="K3433" s="266"/>
      <c r="L3433" s="266"/>
      <c r="M3433" s="266"/>
      <c r="N3433" s="266"/>
      <c r="O3433" s="267"/>
      <c r="P3433" s="220"/>
      <c r="Q3433" s="220"/>
      <c r="R3433" s="220"/>
      <c r="S3433" s="220"/>
      <c r="T3433" s="220"/>
      <c r="U3433" s="220"/>
      <c r="V3433" s="220"/>
      <c r="W3433" s="220"/>
      <c r="X3433" s="220"/>
      <c r="Y3433" s="220"/>
      <c r="Z3433" s="220"/>
      <c r="AA3433" s="220"/>
      <c r="AB3433" s="220"/>
      <c r="AC3433" s="220"/>
      <c r="AD3433" s="220"/>
    </row>
    <row r="3434" spans="1:101" ht="24" customHeight="1">
      <c r="A3434" s="71"/>
      <c r="B3434" s="40"/>
      <c r="C3434" s="355"/>
      <c r="D3434" s="280"/>
      <c r="E3434" s="256"/>
      <c r="F3434" s="281"/>
      <c r="G3434" s="361" t="s">
        <v>577</v>
      </c>
      <c r="H3434" s="267"/>
      <c r="I3434" s="362" t="s">
        <v>578</v>
      </c>
      <c r="J3434" s="266"/>
      <c r="K3434" s="266"/>
      <c r="L3434" s="266"/>
      <c r="M3434" s="266"/>
      <c r="N3434" s="266"/>
      <c r="O3434" s="267"/>
      <c r="P3434" s="220"/>
      <c r="Q3434" s="220"/>
      <c r="R3434" s="220"/>
      <c r="S3434" s="220"/>
      <c r="T3434" s="220"/>
      <c r="U3434" s="220"/>
      <c r="V3434" s="220"/>
      <c r="W3434" s="220"/>
      <c r="X3434" s="220"/>
      <c r="Y3434" s="220"/>
      <c r="Z3434" s="220"/>
      <c r="AA3434" s="220"/>
      <c r="AB3434" s="220"/>
      <c r="AC3434" s="220"/>
      <c r="AD3434" s="220"/>
    </row>
    <row r="3435" spans="1:101" ht="15" customHeight="1">
      <c r="A3435" s="71"/>
      <c r="B3435" s="40"/>
      <c r="C3435" s="355"/>
      <c r="D3435" s="280"/>
      <c r="E3435" s="256"/>
      <c r="F3435" s="281"/>
      <c r="G3435" s="361" t="s">
        <v>579</v>
      </c>
      <c r="H3435" s="267"/>
      <c r="I3435" s="362" t="s">
        <v>580</v>
      </c>
      <c r="J3435" s="266"/>
      <c r="K3435" s="266"/>
      <c r="L3435" s="266"/>
      <c r="M3435" s="266"/>
      <c r="N3435" s="266"/>
      <c r="O3435" s="267"/>
      <c r="P3435" s="220"/>
      <c r="Q3435" s="220"/>
      <c r="R3435" s="220"/>
      <c r="S3435" s="220"/>
      <c r="T3435" s="220"/>
      <c r="U3435" s="220"/>
      <c r="V3435" s="220"/>
      <c r="W3435" s="220"/>
      <c r="X3435" s="220"/>
      <c r="Y3435" s="220"/>
      <c r="Z3435" s="220"/>
      <c r="AA3435" s="220"/>
      <c r="AB3435" s="220"/>
      <c r="AC3435" s="220"/>
      <c r="AD3435" s="220"/>
    </row>
    <row r="3436" spans="1:101" ht="24" customHeight="1">
      <c r="A3436" s="71"/>
      <c r="B3436" s="40"/>
      <c r="C3436" s="368" t="s">
        <v>581</v>
      </c>
      <c r="D3436" s="368" t="s">
        <v>582</v>
      </c>
      <c r="E3436" s="278"/>
      <c r="F3436" s="279"/>
      <c r="G3436" s="361" t="s">
        <v>583</v>
      </c>
      <c r="H3436" s="267"/>
      <c r="I3436" s="362" t="s">
        <v>584</v>
      </c>
      <c r="J3436" s="266"/>
      <c r="K3436" s="266"/>
      <c r="L3436" s="266"/>
      <c r="M3436" s="266"/>
      <c r="N3436" s="266"/>
      <c r="O3436" s="267"/>
      <c r="P3436" s="220"/>
      <c r="Q3436" s="220"/>
      <c r="R3436" s="220"/>
      <c r="S3436" s="220"/>
      <c r="T3436" s="220"/>
      <c r="U3436" s="220"/>
      <c r="V3436" s="220"/>
      <c r="W3436" s="220"/>
      <c r="X3436" s="220"/>
      <c r="Y3436" s="220"/>
      <c r="Z3436" s="220"/>
      <c r="AA3436" s="220"/>
      <c r="AB3436" s="220"/>
      <c r="AC3436" s="220"/>
      <c r="AD3436" s="220"/>
      <c r="AM3436">
        <f>IF(OR(S3436=SUM(S3437:S3443),AND(S3436="NA",SUM(S3437:S3443)=0),AND(S3436="NS",SUM(S3437:S3443)=0)),IF(AND(S3436="NA",SUM(S3437:S3443)=0),"NA",0),1)</f>
        <v>0</v>
      </c>
      <c r="AW3436">
        <f>IF(OR(V3436=SUM(V3437:V3443),AND(V3436="NA",SUM(V3437:V3443)=0),AND(V3436="NS",SUM(V3437:V3443)=0)),IF(AND(V3436="NA",SUM(V3437:V3443)=0),"NA",0),1)</f>
        <v>0</v>
      </c>
      <c r="BG3436">
        <f>IF(OR(Y3436=SUM(Y3437:Y3443),AND(Y3436="NA",SUM(Y3437:Y3443)=0),AND(Y3436="NS",SUM(Y3437:Y3443)=0)),IF(AND(Y3436="NA",SUM(Y3437:Y3443)=0),"NA",0),1)</f>
        <v>0</v>
      </c>
      <c r="BQ3436">
        <f>IF(OR(AB3436=SUM(AB3437:AB3443),AND(AB3436="NA",SUM(AB3437:AB3443)=0),AND(AB3436="NS",SUM(AB3437:AB3443)=0)),IF(AND(AB3436="NA",SUM(AB3437:AB3443)=0),"NA",0),1)</f>
        <v>0</v>
      </c>
      <c r="CA3436">
        <f>IF(OR(Q3436=SUM(Q3437:Q3443),AND(Q3436="NA",SUM(Q3437:Q3443)=0),AND(Q3436="NS",SUM(Q3437:Q3443)=0)),IF(AND(Q3436="NA",SUM(Q3437:Q3443)=0),"NA",0),1)</f>
        <v>0</v>
      </c>
      <c r="CK3436">
        <f>IF(OR(R3436=SUM(R3437:R3443),AND(R3436="NA",SUM(R3437:R3443)=0),AND(R3436="NS",SUM(R3437:R3443)=0)),IF(AND(R3436="NA",SUM(R3437:R3443)=0),"NA",0),1)</f>
        <v>0</v>
      </c>
      <c r="CU3436">
        <f>IF(OR(P3436=SUM(P3437:P3443),AND(P3436="NA",SUM(P3437:P3443)=0),AND(P3436="NS",SUM(P3437:P3443)=0)),IF(AND(P3436="NA",SUM(P3437:P3443)=0),"NA",0),1)</f>
        <v>0</v>
      </c>
    </row>
    <row r="3437" spans="1:101" ht="24" customHeight="1">
      <c r="A3437" s="71"/>
      <c r="B3437" s="40"/>
      <c r="C3437" s="355"/>
      <c r="D3437" s="280"/>
      <c r="E3437" s="256"/>
      <c r="F3437" s="281"/>
      <c r="G3437" s="350" t="s">
        <v>585</v>
      </c>
      <c r="H3437" s="267"/>
      <c r="I3437" s="224"/>
      <c r="J3437" s="366" t="s">
        <v>586</v>
      </c>
      <c r="K3437" s="278"/>
      <c r="L3437" s="278"/>
      <c r="M3437" s="278"/>
      <c r="N3437" s="278"/>
      <c r="O3437" s="279"/>
      <c r="P3437" s="220"/>
      <c r="Q3437" s="220"/>
      <c r="R3437" s="220"/>
      <c r="S3437" s="220"/>
      <c r="T3437" s="220"/>
      <c r="U3437" s="220"/>
      <c r="V3437" s="220"/>
      <c r="W3437" s="220"/>
      <c r="X3437" s="220"/>
      <c r="Y3437" s="220"/>
      <c r="Z3437" s="220"/>
      <c r="AA3437" s="220"/>
      <c r="AB3437" s="220"/>
      <c r="AC3437" s="220"/>
      <c r="AD3437" s="220"/>
      <c r="AN3437">
        <f>IF(S3436="NA",1,0)</f>
        <v>0</v>
      </c>
      <c r="AX3437">
        <f>IF(V3436="NA",1,0)</f>
        <v>0</v>
      </c>
      <c r="BH3437">
        <f>IF(Y3436="NA",1,0)</f>
        <v>0</v>
      </c>
      <c r="BR3437">
        <f>IF(AB3436="NA",1,0)</f>
        <v>0</v>
      </c>
      <c r="CB3437">
        <f>IF(Q3436="NA",1,0)</f>
        <v>0</v>
      </c>
      <c r="CL3437">
        <f>IF(R3436="NA",1,0)</f>
        <v>0</v>
      </c>
      <c r="CV3437">
        <f>IF(P3436="NA",1,0)</f>
        <v>0</v>
      </c>
    </row>
    <row r="3438" spans="1:101" ht="24" customHeight="1">
      <c r="A3438" s="71"/>
      <c r="B3438" s="40"/>
      <c r="C3438" s="355"/>
      <c r="D3438" s="280"/>
      <c r="E3438" s="256"/>
      <c r="F3438" s="281"/>
      <c r="G3438" s="350" t="s">
        <v>587</v>
      </c>
      <c r="H3438" s="267"/>
      <c r="I3438" s="95"/>
      <c r="J3438" s="365" t="s">
        <v>588</v>
      </c>
      <c r="K3438" s="256"/>
      <c r="L3438" s="256"/>
      <c r="M3438" s="256"/>
      <c r="N3438" s="256"/>
      <c r="O3438" s="281"/>
      <c r="P3438" s="220"/>
      <c r="Q3438" s="220"/>
      <c r="R3438" s="220"/>
      <c r="S3438" s="220"/>
      <c r="T3438" s="220"/>
      <c r="U3438" s="220"/>
      <c r="V3438" s="220"/>
      <c r="W3438" s="220"/>
      <c r="X3438" s="220"/>
      <c r="Y3438" s="220"/>
      <c r="Z3438" s="220"/>
      <c r="AA3438" s="220"/>
      <c r="AB3438" s="220"/>
      <c r="AC3438" s="220"/>
      <c r="AD3438" s="220"/>
      <c r="AN3438">
        <f>IF(S3436="NA",1,0)</f>
        <v>0</v>
      </c>
      <c r="AX3438">
        <f>IF(V3436="NA",1,0)</f>
        <v>0</v>
      </c>
      <c r="BH3438">
        <f>IF(Y3436="NA",1,0)</f>
        <v>0</v>
      </c>
      <c r="BR3438">
        <f>IF(AB3436="NA",1,0)</f>
        <v>0</v>
      </c>
      <c r="CB3438">
        <f>IF(Q3436="NA",1,0)</f>
        <v>0</v>
      </c>
      <c r="CL3438">
        <f>IF(R3436="NA",1,0)</f>
        <v>0</v>
      </c>
      <c r="CV3438">
        <f>IF(P3436="NA",1,0)</f>
        <v>0</v>
      </c>
    </row>
    <row r="3439" spans="1:101" ht="15" customHeight="1">
      <c r="A3439" s="71"/>
      <c r="B3439" s="40"/>
      <c r="C3439" s="355"/>
      <c r="D3439" s="280"/>
      <c r="E3439" s="256"/>
      <c r="F3439" s="281"/>
      <c r="G3439" s="350" t="s">
        <v>589</v>
      </c>
      <c r="H3439" s="267"/>
      <c r="I3439" s="95"/>
      <c r="J3439" s="365" t="s">
        <v>590</v>
      </c>
      <c r="K3439" s="256"/>
      <c r="L3439" s="256"/>
      <c r="M3439" s="256"/>
      <c r="N3439" s="256"/>
      <c r="O3439" s="281"/>
      <c r="P3439" s="220"/>
      <c r="Q3439" s="220"/>
      <c r="R3439" s="220"/>
      <c r="S3439" s="220"/>
      <c r="T3439" s="220"/>
      <c r="U3439" s="220"/>
      <c r="V3439" s="220"/>
      <c r="W3439" s="220"/>
      <c r="X3439" s="220"/>
      <c r="Y3439" s="220"/>
      <c r="Z3439" s="220"/>
      <c r="AA3439" s="220"/>
      <c r="AB3439" s="220"/>
      <c r="AC3439" s="220"/>
      <c r="AD3439" s="220"/>
      <c r="AN3439">
        <f>IF(S3436="NA",1,0)</f>
        <v>0</v>
      </c>
      <c r="AX3439">
        <f>IF(V3436="NA",1,0)</f>
        <v>0</v>
      </c>
      <c r="BH3439">
        <f>IF(Y3436="NA",1,0)</f>
        <v>0</v>
      </c>
      <c r="BR3439">
        <f>IF(AB3436="NA",1,0)</f>
        <v>0</v>
      </c>
      <c r="CB3439">
        <f>IF(Q3436="NA",1,0)</f>
        <v>0</v>
      </c>
      <c r="CL3439">
        <f>IF(R3436="NA",1,0)</f>
        <v>0</v>
      </c>
      <c r="CV3439">
        <f>IF(P3436="NA",1,0)</f>
        <v>0</v>
      </c>
    </row>
    <row r="3440" spans="1:101" ht="15" customHeight="1">
      <c r="A3440" s="71"/>
      <c r="B3440" s="40"/>
      <c r="C3440" s="355"/>
      <c r="D3440" s="280"/>
      <c r="E3440" s="256"/>
      <c r="F3440" s="281"/>
      <c r="G3440" s="350" t="s">
        <v>591</v>
      </c>
      <c r="H3440" s="267"/>
      <c r="I3440" s="95"/>
      <c r="J3440" s="365" t="s">
        <v>592</v>
      </c>
      <c r="K3440" s="256"/>
      <c r="L3440" s="256"/>
      <c r="M3440" s="256"/>
      <c r="N3440" s="256"/>
      <c r="O3440" s="281"/>
      <c r="P3440" s="220"/>
      <c r="Q3440" s="220"/>
      <c r="R3440" s="220"/>
      <c r="S3440" s="220"/>
      <c r="T3440" s="220"/>
      <c r="U3440" s="220"/>
      <c r="V3440" s="220"/>
      <c r="W3440" s="220"/>
      <c r="X3440" s="220"/>
      <c r="Y3440" s="220"/>
      <c r="Z3440" s="220"/>
      <c r="AA3440" s="220"/>
      <c r="AB3440" s="220"/>
      <c r="AC3440" s="220"/>
      <c r="AD3440" s="220"/>
      <c r="AN3440">
        <f>IF(S3436="NA",1,0)</f>
        <v>0</v>
      </c>
      <c r="AX3440">
        <f>IF(V3436="NA",1,0)</f>
        <v>0</v>
      </c>
      <c r="BH3440">
        <f>IF(Y3436="NA",1,0)</f>
        <v>0</v>
      </c>
      <c r="BR3440">
        <f>IF(AB3436="NA",1,0)</f>
        <v>0</v>
      </c>
      <c r="CB3440">
        <f>IF(Q3436="NA",1,0)</f>
        <v>0</v>
      </c>
      <c r="CL3440">
        <f>IF(R3436="NA",1,0)</f>
        <v>0</v>
      </c>
      <c r="CV3440">
        <f>IF(P3436="NA",1,0)</f>
        <v>0</v>
      </c>
    </row>
    <row r="3441" spans="1:101" ht="15" customHeight="1">
      <c r="A3441" s="71"/>
      <c r="B3441" s="40"/>
      <c r="C3441" s="355"/>
      <c r="D3441" s="280"/>
      <c r="E3441" s="256"/>
      <c r="F3441" s="281"/>
      <c r="G3441" s="350" t="s">
        <v>593</v>
      </c>
      <c r="H3441" s="267"/>
      <c r="I3441" s="95"/>
      <c r="J3441" s="365" t="s">
        <v>594</v>
      </c>
      <c r="K3441" s="256"/>
      <c r="L3441" s="256"/>
      <c r="M3441" s="256"/>
      <c r="N3441" s="256"/>
      <c r="O3441" s="281"/>
      <c r="P3441" s="220"/>
      <c r="Q3441" s="220"/>
      <c r="R3441" s="220"/>
      <c r="S3441" s="220"/>
      <c r="T3441" s="220"/>
      <c r="U3441" s="220"/>
      <c r="V3441" s="220"/>
      <c r="W3441" s="220"/>
      <c r="X3441" s="220"/>
      <c r="Y3441" s="220"/>
      <c r="Z3441" s="220"/>
      <c r="AA3441" s="220"/>
      <c r="AB3441" s="220"/>
      <c r="AC3441" s="220"/>
      <c r="AD3441" s="220"/>
      <c r="AN3441">
        <f>IF(S3436="NA",1,0)</f>
        <v>0</v>
      </c>
      <c r="AX3441">
        <f>IF(V3436="NA",1,0)</f>
        <v>0</v>
      </c>
      <c r="BH3441">
        <f>IF(Y3436="NA",1,0)</f>
        <v>0</v>
      </c>
      <c r="BR3441">
        <f>IF(AB3436="NA",1,0)</f>
        <v>0</v>
      </c>
      <c r="CB3441">
        <f>IF(Q3436="NA",1,0)</f>
        <v>0</v>
      </c>
      <c r="CL3441">
        <f>IF(R3436="NA",1,0)</f>
        <v>0</v>
      </c>
      <c r="CV3441">
        <f>IF(P3436="NA",1,0)</f>
        <v>0</v>
      </c>
    </row>
    <row r="3442" spans="1:101" ht="24" customHeight="1">
      <c r="A3442" s="71"/>
      <c r="B3442" s="40"/>
      <c r="C3442" s="355"/>
      <c r="D3442" s="280"/>
      <c r="E3442" s="256"/>
      <c r="F3442" s="281"/>
      <c r="G3442" s="350" t="s">
        <v>595</v>
      </c>
      <c r="H3442" s="267"/>
      <c r="I3442" s="95"/>
      <c r="J3442" s="365" t="s">
        <v>596</v>
      </c>
      <c r="K3442" s="256"/>
      <c r="L3442" s="256"/>
      <c r="M3442" s="256"/>
      <c r="N3442" s="256"/>
      <c r="O3442" s="281"/>
      <c r="P3442" s="220"/>
      <c r="Q3442" s="220"/>
      <c r="R3442" s="220"/>
      <c r="S3442" s="220"/>
      <c r="T3442" s="220"/>
      <c r="U3442" s="220"/>
      <c r="V3442" s="220"/>
      <c r="W3442" s="220"/>
      <c r="X3442" s="220"/>
      <c r="Y3442" s="220"/>
      <c r="Z3442" s="220"/>
      <c r="AA3442" s="220"/>
      <c r="AB3442" s="220"/>
      <c r="AC3442" s="220"/>
      <c r="AD3442" s="220"/>
      <c r="AN3442">
        <f>IF(S3436="NA",1,0)</f>
        <v>0</v>
      </c>
      <c r="AO3442" t="e">
        <f>IF(S3442/S3436&gt;0.25,1,0)</f>
        <v>#DIV/0!</v>
      </c>
      <c r="AX3442">
        <f>IF(V3436="NA",1,0)</f>
        <v>0</v>
      </c>
      <c r="AY3442" t="e">
        <f>IF(V3442/V3436&gt;0.25,1,0)</f>
        <v>#DIV/0!</v>
      </c>
      <c r="BH3442">
        <f>IF(Y3436="NA",1,0)</f>
        <v>0</v>
      </c>
      <c r="BI3442" t="e">
        <f>IF(Y3442/Y3436&gt;0.25,1,0)</f>
        <v>#DIV/0!</v>
      </c>
      <c r="BR3442">
        <f>IF(AB3436="NA",1,0)</f>
        <v>0</v>
      </c>
      <c r="BS3442" t="e">
        <f>IF(AB3442/AB3436&gt;0.25,1,0)</f>
        <v>#DIV/0!</v>
      </c>
      <c r="CB3442">
        <f>IF(Q3436="NA",1,0)</f>
        <v>0</v>
      </c>
      <c r="CC3442" t="e">
        <f>IF(Q3442/Q3436&gt;0.25,1,0)</f>
        <v>#DIV/0!</v>
      </c>
      <c r="CL3442">
        <f>IF(R3436="NA",1,0)</f>
        <v>0</v>
      </c>
      <c r="CM3442" t="e">
        <f>IF(R3442/R3436&gt;0.25,1,0)</f>
        <v>#DIV/0!</v>
      </c>
      <c r="CV3442">
        <f>IF(P3436="NA",1,0)</f>
        <v>0</v>
      </c>
      <c r="CW3442" t="e">
        <f>IF(P3442/P3436&gt;0.25,1,0)</f>
        <v>#DIV/0!</v>
      </c>
    </row>
    <row r="3443" spans="1:101" ht="15" customHeight="1">
      <c r="A3443" s="71"/>
      <c r="B3443" s="40"/>
      <c r="C3443" s="355"/>
      <c r="D3443" s="280"/>
      <c r="E3443" s="256"/>
      <c r="F3443" s="281"/>
      <c r="G3443" s="350" t="s">
        <v>597</v>
      </c>
      <c r="H3443" s="267"/>
      <c r="I3443" s="94"/>
      <c r="J3443" s="360" t="s">
        <v>774</v>
      </c>
      <c r="K3443" s="272"/>
      <c r="L3443" s="272"/>
      <c r="M3443" s="272"/>
      <c r="N3443" s="272"/>
      <c r="O3443" s="283"/>
      <c r="P3443" s="220"/>
      <c r="Q3443" s="220"/>
      <c r="R3443" s="220"/>
      <c r="S3443" s="220"/>
      <c r="T3443" s="220"/>
      <c r="U3443" s="220"/>
      <c r="V3443" s="220"/>
      <c r="W3443" s="220"/>
      <c r="X3443" s="220"/>
      <c r="Y3443" s="220"/>
      <c r="Z3443" s="220"/>
      <c r="AA3443" s="220"/>
      <c r="AB3443" s="220"/>
      <c r="AC3443" s="220"/>
      <c r="AD3443" s="220"/>
      <c r="AN3443">
        <f>IF(S3436="NA",1,0)</f>
        <v>0</v>
      </c>
      <c r="AX3443">
        <f>IF(V3436="NA",1,0)</f>
        <v>0</v>
      </c>
      <c r="BH3443">
        <f>IF(Y3436="NA",1,0)</f>
        <v>0</v>
      </c>
      <c r="BR3443">
        <f>IF(AB3436="NA",1,0)</f>
        <v>0</v>
      </c>
      <c r="CB3443">
        <f>IF(Q3436="NA",1,0)</f>
        <v>0</v>
      </c>
      <c r="CL3443">
        <f>IF(R3436="NA",1,0)</f>
        <v>0</v>
      </c>
      <c r="CV3443">
        <f>IF(P3436="NA",1,0)</f>
        <v>0</v>
      </c>
    </row>
    <row r="3444" spans="1:101" ht="15" customHeight="1">
      <c r="A3444" s="71"/>
      <c r="B3444" s="40"/>
      <c r="C3444" s="355"/>
      <c r="D3444" s="280"/>
      <c r="E3444" s="256"/>
      <c r="F3444" s="281"/>
      <c r="G3444" s="361" t="s">
        <v>598</v>
      </c>
      <c r="H3444" s="267"/>
      <c r="I3444" s="362" t="s">
        <v>599</v>
      </c>
      <c r="J3444" s="266"/>
      <c r="K3444" s="266"/>
      <c r="L3444" s="266"/>
      <c r="M3444" s="266"/>
      <c r="N3444" s="266"/>
      <c r="O3444" s="267"/>
      <c r="P3444" s="220"/>
      <c r="Q3444" s="220"/>
      <c r="R3444" s="220"/>
      <c r="S3444" s="220"/>
      <c r="T3444" s="220"/>
      <c r="U3444" s="220"/>
      <c r="V3444" s="220"/>
      <c r="W3444" s="220"/>
      <c r="X3444" s="220"/>
      <c r="Y3444" s="220"/>
      <c r="Z3444" s="220"/>
      <c r="AA3444" s="220"/>
      <c r="AB3444" s="220"/>
      <c r="AC3444" s="220"/>
      <c r="AD3444" s="220"/>
      <c r="AM3444">
        <f>IF(OR(S3444=SUM(S3445:S3449),AND(S3444="NA",SUM(S3445:S3449)=0),AND(S3444="NS",SUM(S3445:S3449)=0)),IF(AND(S3444="NA",SUM(S3445:S3449)=0),"NA",0),1)</f>
        <v>0</v>
      </c>
      <c r="AW3444">
        <f>IF(OR(V3444=SUM(V3445:V3449),AND(V3444="NA",SUM(V3445:V3449)=0),AND(V3444="NS",SUM(V3445:V3449)=0)),IF(AND(V3444="NA",SUM(V3445:V3449)=0),"NA",0),1)</f>
        <v>0</v>
      </c>
      <c r="BG3444">
        <f>IF(OR(Y3444=SUM(Y3445:Y3449),AND(Y3444="NA",SUM(Y3445:Y3449)=0),AND(Y3444="NS",SUM(Y3445:Y3449)=0)),IF(AND(Y3444="NA",SUM(Y3445:Y3449)=0),"NA",0),1)</f>
        <v>0</v>
      </c>
      <c r="BQ3444">
        <f>IF(OR(AB3444=SUM(AB3445:AB3449),AND(AB3444="NA",SUM(AB3445:AB3449)=0),AND(AB3444="NS",SUM(AB3445:AB3449)=0)),IF(AND(AB3444="NA",SUM(AB3445:AB3449)=0),"NA",0),1)</f>
        <v>0</v>
      </c>
      <c r="CA3444">
        <f>IF(OR(Q3444=SUM(Q3445:Q3449),AND(Q3444="NA",SUM(Q3445:Q3449)=0),AND(Q3444="NS",SUM(Q3445:Q3449)=0)),IF(AND(Q3444="NA",SUM(Q3445:Q3449)=0),"NA",0),1)</f>
        <v>0</v>
      </c>
      <c r="CK3444">
        <f>IF(OR(R3444=SUM(R3445:R3449),AND(R3444="NA",SUM(R3445:R3449)=0),AND(R3444="NS",SUM(R3445:R3449)=0)),IF(AND(R3444="NA",SUM(R3445:R3449)=0),"NA",0),1)</f>
        <v>0</v>
      </c>
      <c r="CU3444">
        <f>IF(OR(P3444=SUM(P3445:P3449),AND(P3444="NA",SUM(P3445:P3449)=0),AND(P3444="NS",SUM(P3445:P3449)=0)),IF(AND(P3444="NA",SUM(P3445:P3449)=0),"NA",0),1)</f>
        <v>0</v>
      </c>
    </row>
    <row r="3445" spans="1:101" ht="24" customHeight="1">
      <c r="A3445" s="71"/>
      <c r="B3445" s="40"/>
      <c r="C3445" s="355"/>
      <c r="D3445" s="280"/>
      <c r="E3445" s="256"/>
      <c r="F3445" s="281"/>
      <c r="G3445" s="350" t="s">
        <v>600</v>
      </c>
      <c r="H3445" s="267"/>
      <c r="I3445" s="224"/>
      <c r="J3445" s="366" t="s">
        <v>601</v>
      </c>
      <c r="K3445" s="278"/>
      <c r="L3445" s="278"/>
      <c r="M3445" s="278"/>
      <c r="N3445" s="278"/>
      <c r="O3445" s="279"/>
      <c r="P3445" s="220"/>
      <c r="Q3445" s="220"/>
      <c r="R3445" s="220"/>
      <c r="S3445" s="220"/>
      <c r="T3445" s="220"/>
      <c r="U3445" s="220"/>
      <c r="V3445" s="220"/>
      <c r="W3445" s="220"/>
      <c r="X3445" s="220"/>
      <c r="Y3445" s="220"/>
      <c r="Z3445" s="220"/>
      <c r="AA3445" s="220"/>
      <c r="AB3445" s="220"/>
      <c r="AC3445" s="220"/>
      <c r="AD3445" s="220"/>
      <c r="AN3445">
        <f>IF(S3444="NA",1,0)</f>
        <v>0</v>
      </c>
      <c r="AX3445">
        <f>IF(V3444="NA",1,0)</f>
        <v>0</v>
      </c>
      <c r="BH3445">
        <f>IF(Y3444="NA",1,0)</f>
        <v>0</v>
      </c>
      <c r="BR3445">
        <f>IF(AB3444="NA",1,0)</f>
        <v>0</v>
      </c>
      <c r="CB3445">
        <f>IF(Q3444="NA",1,0)</f>
        <v>0</v>
      </c>
      <c r="CL3445">
        <f>IF(R3444="NA",1,0)</f>
        <v>0</v>
      </c>
      <c r="CV3445">
        <f>IF(P3444="NA",1,0)</f>
        <v>0</v>
      </c>
    </row>
    <row r="3446" spans="1:101" ht="24" customHeight="1">
      <c r="A3446" s="71"/>
      <c r="B3446" s="40"/>
      <c r="C3446" s="355"/>
      <c r="D3446" s="280"/>
      <c r="E3446" s="256"/>
      <c r="F3446" s="281"/>
      <c r="G3446" s="350" t="s">
        <v>602</v>
      </c>
      <c r="H3446" s="267"/>
      <c r="I3446" s="95"/>
      <c r="J3446" s="365" t="s">
        <v>603</v>
      </c>
      <c r="K3446" s="256"/>
      <c r="L3446" s="256"/>
      <c r="M3446" s="256"/>
      <c r="N3446" s="256"/>
      <c r="O3446" s="281"/>
      <c r="P3446" s="220"/>
      <c r="Q3446" s="220"/>
      <c r="R3446" s="220"/>
      <c r="S3446" s="220"/>
      <c r="T3446" s="220"/>
      <c r="U3446" s="220"/>
      <c r="V3446" s="220"/>
      <c r="W3446" s="220"/>
      <c r="X3446" s="220"/>
      <c r="Y3446" s="220"/>
      <c r="Z3446" s="220"/>
      <c r="AA3446" s="220"/>
      <c r="AB3446" s="220"/>
      <c r="AC3446" s="220"/>
      <c r="AD3446" s="220"/>
      <c r="AN3446">
        <f>IF(S3444="NA",1,0)</f>
        <v>0</v>
      </c>
      <c r="AX3446">
        <f>IF(V3444="NA",1,0)</f>
        <v>0</v>
      </c>
      <c r="BH3446">
        <f>IF(Y3444="NA",1,0)</f>
        <v>0</v>
      </c>
      <c r="BR3446">
        <f>IF(AB3444="NA",1,0)</f>
        <v>0</v>
      </c>
      <c r="CB3446">
        <f>IF(Q3444="NA",1,0)</f>
        <v>0</v>
      </c>
      <c r="CL3446">
        <f>IF(R3444="NA",1,0)</f>
        <v>0</v>
      </c>
      <c r="CV3446">
        <f>IF(P3444="NA",1,0)</f>
        <v>0</v>
      </c>
    </row>
    <row r="3447" spans="1:101" ht="24" customHeight="1">
      <c r="A3447" s="71"/>
      <c r="B3447" s="40"/>
      <c r="C3447" s="355"/>
      <c r="D3447" s="280"/>
      <c r="E3447" s="256"/>
      <c r="F3447" s="281"/>
      <c r="G3447" s="350" t="s">
        <v>604</v>
      </c>
      <c r="H3447" s="267"/>
      <c r="I3447" s="95"/>
      <c r="J3447" s="365" t="s">
        <v>605</v>
      </c>
      <c r="K3447" s="256"/>
      <c r="L3447" s="256"/>
      <c r="M3447" s="256"/>
      <c r="N3447" s="256"/>
      <c r="O3447" s="281"/>
      <c r="P3447" s="220"/>
      <c r="Q3447" s="220"/>
      <c r="R3447" s="220"/>
      <c r="S3447" s="220"/>
      <c r="T3447" s="220"/>
      <c r="U3447" s="220"/>
      <c r="V3447" s="220"/>
      <c r="W3447" s="220"/>
      <c r="X3447" s="220"/>
      <c r="Y3447" s="220"/>
      <c r="Z3447" s="220"/>
      <c r="AA3447" s="220"/>
      <c r="AB3447" s="220"/>
      <c r="AC3447" s="220"/>
      <c r="AD3447" s="220"/>
      <c r="AN3447">
        <f>IF(S3444="NA",1,0)</f>
        <v>0</v>
      </c>
      <c r="AX3447">
        <f>IF(V3444="NA",1,0)</f>
        <v>0</v>
      </c>
      <c r="BH3447">
        <f>IF(Y3444="NA",1,0)</f>
        <v>0</v>
      </c>
      <c r="BR3447">
        <f>IF(AB3444="NA",1,0)</f>
        <v>0</v>
      </c>
      <c r="CB3447">
        <f>IF(Q3444="NA",1,0)</f>
        <v>0</v>
      </c>
      <c r="CL3447">
        <f>IF(R3444="NA",1,0)</f>
        <v>0</v>
      </c>
      <c r="CV3447">
        <f>IF(P3444="NA",1,0)</f>
        <v>0</v>
      </c>
    </row>
    <row r="3448" spans="1:101" ht="24" customHeight="1">
      <c r="A3448" s="71"/>
      <c r="B3448" s="40"/>
      <c r="C3448" s="355"/>
      <c r="D3448" s="280"/>
      <c r="E3448" s="256"/>
      <c r="F3448" s="281"/>
      <c r="G3448" s="350" t="s">
        <v>606</v>
      </c>
      <c r="H3448" s="267"/>
      <c r="I3448" s="95"/>
      <c r="J3448" s="365" t="s">
        <v>607</v>
      </c>
      <c r="K3448" s="256"/>
      <c r="L3448" s="256"/>
      <c r="M3448" s="256"/>
      <c r="N3448" s="256"/>
      <c r="O3448" s="281"/>
      <c r="P3448" s="220"/>
      <c r="Q3448" s="220"/>
      <c r="R3448" s="220"/>
      <c r="S3448" s="220"/>
      <c r="T3448" s="220"/>
      <c r="U3448" s="220"/>
      <c r="V3448" s="220"/>
      <c r="W3448" s="220"/>
      <c r="X3448" s="220"/>
      <c r="Y3448" s="220"/>
      <c r="Z3448" s="220"/>
      <c r="AA3448" s="220"/>
      <c r="AB3448" s="220"/>
      <c r="AC3448" s="220"/>
      <c r="AD3448" s="220"/>
      <c r="AN3448">
        <f>IF(S3444="NA",1,0)</f>
        <v>0</v>
      </c>
      <c r="AO3448" t="e">
        <f>IF(S3448/S3444&gt;0.25,1,0)</f>
        <v>#DIV/0!</v>
      </c>
      <c r="AX3448">
        <f>IF(V3444="NA",1,0)</f>
        <v>0</v>
      </c>
      <c r="AY3448" t="e">
        <f>IF(V3448/V3444&gt;0.25,1,0)</f>
        <v>#DIV/0!</v>
      </c>
      <c r="BH3448">
        <f>IF(Y3444="NA",1,0)</f>
        <v>0</v>
      </c>
      <c r="BI3448" t="e">
        <f>IF(Y3448/Y3444&gt;0.25,1,0)</f>
        <v>#DIV/0!</v>
      </c>
      <c r="BR3448">
        <f>IF(AB3444="NA",1,0)</f>
        <v>0</v>
      </c>
      <c r="BS3448" t="e">
        <f>IF(AB3448/AB3444&gt;0.25,1,0)</f>
        <v>#DIV/0!</v>
      </c>
      <c r="CB3448">
        <f>IF(Q3444="NA",1,0)</f>
        <v>0</v>
      </c>
      <c r="CC3448" t="e">
        <f>IF(Q3448/Q3444&gt;0.25,1,0)</f>
        <v>#DIV/0!</v>
      </c>
      <c r="CL3448">
        <f>IF(R3444="NA",1,0)</f>
        <v>0</v>
      </c>
      <c r="CM3448" t="e">
        <f>IF(R3448/R3444&gt;0.25,1,0)</f>
        <v>#DIV/0!</v>
      </c>
      <c r="CV3448">
        <f>IF(P3444="NA",1,0)</f>
        <v>0</v>
      </c>
      <c r="CW3448" t="e">
        <f>IF(P3448/P3444&gt;0.25,1,0)</f>
        <v>#DIV/0!</v>
      </c>
    </row>
    <row r="3449" spans="1:101" ht="15" customHeight="1">
      <c r="A3449" s="71"/>
      <c r="B3449" s="40"/>
      <c r="C3449" s="355"/>
      <c r="D3449" s="280"/>
      <c r="E3449" s="256"/>
      <c r="F3449" s="281"/>
      <c r="G3449" s="350" t="s">
        <v>608</v>
      </c>
      <c r="H3449" s="267"/>
      <c r="I3449" s="94"/>
      <c r="J3449" s="360" t="s">
        <v>774</v>
      </c>
      <c r="K3449" s="272"/>
      <c r="L3449" s="272"/>
      <c r="M3449" s="272"/>
      <c r="N3449" s="272"/>
      <c r="O3449" s="283"/>
      <c r="P3449" s="220"/>
      <c r="Q3449" s="220"/>
      <c r="R3449" s="220"/>
      <c r="S3449" s="220"/>
      <c r="T3449" s="220"/>
      <c r="U3449" s="220"/>
      <c r="V3449" s="220"/>
      <c r="W3449" s="220"/>
      <c r="X3449" s="220"/>
      <c r="Y3449" s="220"/>
      <c r="Z3449" s="220"/>
      <c r="AA3449" s="220"/>
      <c r="AB3449" s="220"/>
      <c r="AC3449" s="220"/>
      <c r="AD3449" s="220"/>
      <c r="AN3449">
        <f>IF(S3444="NA",1,0)</f>
        <v>0</v>
      </c>
      <c r="AX3449">
        <f>IF(V3444="NA",1,0)</f>
        <v>0</v>
      </c>
      <c r="BH3449">
        <f>IF(Y3444="NA",1,0)</f>
        <v>0</v>
      </c>
      <c r="BR3449">
        <f>IF(AB3444="NA",1,0)</f>
        <v>0</v>
      </c>
      <c r="CB3449">
        <f>IF(Q3444="NA",1,0)</f>
        <v>0</v>
      </c>
      <c r="CL3449">
        <f>IF(R3444="NA",1,0)</f>
        <v>0</v>
      </c>
      <c r="CV3449">
        <f>IF(P3444="NA",1,0)</f>
        <v>0</v>
      </c>
    </row>
    <row r="3450" spans="1:101" ht="36" customHeight="1">
      <c r="A3450" s="71"/>
      <c r="B3450" s="40"/>
      <c r="C3450" s="355"/>
      <c r="D3450" s="280"/>
      <c r="E3450" s="256"/>
      <c r="F3450" s="281"/>
      <c r="G3450" s="361" t="s">
        <v>609</v>
      </c>
      <c r="H3450" s="267"/>
      <c r="I3450" s="362" t="s">
        <v>610</v>
      </c>
      <c r="J3450" s="266"/>
      <c r="K3450" s="266"/>
      <c r="L3450" s="266"/>
      <c r="M3450" s="266"/>
      <c r="N3450" s="266"/>
      <c r="O3450" s="267"/>
      <c r="P3450" s="220"/>
      <c r="Q3450" s="220"/>
      <c r="R3450" s="220"/>
      <c r="S3450" s="220"/>
      <c r="T3450" s="220"/>
      <c r="U3450" s="220"/>
      <c r="V3450" s="220"/>
      <c r="W3450" s="220"/>
      <c r="X3450" s="220"/>
      <c r="Y3450" s="220"/>
      <c r="Z3450" s="220"/>
      <c r="AA3450" s="220"/>
      <c r="AB3450" s="220"/>
      <c r="AC3450" s="220"/>
      <c r="AD3450" s="220"/>
    </row>
    <row r="3451" spans="1:101" ht="15" customHeight="1">
      <c r="A3451" s="71"/>
      <c r="B3451" s="40"/>
      <c r="C3451" s="355"/>
      <c r="D3451" s="280"/>
      <c r="E3451" s="256"/>
      <c r="F3451" s="281"/>
      <c r="G3451" s="361" t="s">
        <v>611</v>
      </c>
      <c r="H3451" s="267"/>
      <c r="I3451" s="362" t="s">
        <v>612</v>
      </c>
      <c r="J3451" s="266"/>
      <c r="K3451" s="266"/>
      <c r="L3451" s="266"/>
      <c r="M3451" s="266"/>
      <c r="N3451" s="266"/>
      <c r="O3451" s="267"/>
      <c r="P3451" s="220"/>
      <c r="Q3451" s="220"/>
      <c r="R3451" s="220"/>
      <c r="S3451" s="220"/>
      <c r="T3451" s="220"/>
      <c r="U3451" s="220"/>
      <c r="V3451" s="220"/>
      <c r="W3451" s="220"/>
      <c r="X3451" s="220"/>
      <c r="Y3451" s="220"/>
      <c r="Z3451" s="220"/>
      <c r="AA3451" s="220"/>
      <c r="AB3451" s="220"/>
      <c r="AC3451" s="220"/>
      <c r="AD3451" s="220"/>
    </row>
    <row r="3452" spans="1:101" ht="15" customHeight="1">
      <c r="A3452" s="71"/>
      <c r="B3452" s="40"/>
      <c r="C3452" s="355"/>
      <c r="D3452" s="280"/>
      <c r="E3452" s="256"/>
      <c r="F3452" s="281"/>
      <c r="G3452" s="361" t="s">
        <v>613</v>
      </c>
      <c r="H3452" s="267"/>
      <c r="I3452" s="362" t="s">
        <v>614</v>
      </c>
      <c r="J3452" s="266"/>
      <c r="K3452" s="266"/>
      <c r="L3452" s="266"/>
      <c r="M3452" s="266"/>
      <c r="N3452" s="266"/>
      <c r="O3452" s="267"/>
      <c r="P3452" s="220"/>
      <c r="Q3452" s="220"/>
      <c r="R3452" s="220"/>
      <c r="S3452" s="220"/>
      <c r="T3452" s="220"/>
      <c r="U3452" s="220"/>
      <c r="V3452" s="220"/>
      <c r="W3452" s="220"/>
      <c r="X3452" s="220"/>
      <c r="Y3452" s="220"/>
      <c r="Z3452" s="220"/>
      <c r="AA3452" s="220"/>
      <c r="AB3452" s="220"/>
      <c r="AC3452" s="220"/>
      <c r="AD3452" s="220"/>
    </row>
    <row r="3453" spans="1:101" ht="15" customHeight="1">
      <c r="A3453" s="71"/>
      <c r="B3453" s="40"/>
      <c r="C3453" s="355"/>
      <c r="D3453" s="280"/>
      <c r="E3453" s="256"/>
      <c r="F3453" s="281"/>
      <c r="G3453" s="361" t="s">
        <v>615</v>
      </c>
      <c r="H3453" s="267"/>
      <c r="I3453" s="362" t="s">
        <v>616</v>
      </c>
      <c r="J3453" s="266"/>
      <c r="K3453" s="266"/>
      <c r="L3453" s="266"/>
      <c r="M3453" s="266"/>
      <c r="N3453" s="266"/>
      <c r="O3453" s="267"/>
      <c r="P3453" s="220"/>
      <c r="Q3453" s="220"/>
      <c r="R3453" s="220"/>
      <c r="S3453" s="220"/>
      <c r="T3453" s="220"/>
      <c r="U3453" s="220"/>
      <c r="V3453" s="220"/>
      <c r="W3453" s="220"/>
      <c r="X3453" s="220"/>
      <c r="Y3453" s="220"/>
      <c r="Z3453" s="220"/>
      <c r="AA3453" s="220"/>
      <c r="AB3453" s="220"/>
      <c r="AC3453" s="220"/>
      <c r="AD3453" s="220"/>
    </row>
    <row r="3454" spans="1:101" ht="35.25" customHeight="1">
      <c r="A3454" s="71"/>
      <c r="B3454" s="40"/>
      <c r="C3454" s="368" t="s">
        <v>617</v>
      </c>
      <c r="D3454" s="368" t="s">
        <v>618</v>
      </c>
      <c r="E3454" s="278"/>
      <c r="F3454" s="279"/>
      <c r="G3454" s="361" t="s">
        <v>619</v>
      </c>
      <c r="H3454" s="267"/>
      <c r="I3454" s="362" t="s">
        <v>620</v>
      </c>
      <c r="J3454" s="266"/>
      <c r="K3454" s="266"/>
      <c r="L3454" s="266"/>
      <c r="M3454" s="266"/>
      <c r="N3454" s="266"/>
      <c r="O3454" s="267"/>
      <c r="P3454" s="220"/>
      <c r="Q3454" s="220"/>
      <c r="R3454" s="220"/>
      <c r="S3454" s="220"/>
      <c r="T3454" s="220"/>
      <c r="U3454" s="220"/>
      <c r="V3454" s="220"/>
      <c r="W3454" s="220"/>
      <c r="X3454" s="220"/>
      <c r="Y3454" s="220"/>
      <c r="Z3454" s="220"/>
      <c r="AA3454" s="220"/>
      <c r="AB3454" s="220"/>
      <c r="AC3454" s="220"/>
      <c r="AD3454" s="220"/>
      <c r="AM3454">
        <f>IF(OR(S3454=SUM(S3455:S3460),AND(S3454="NA",SUM(S3455:S3460)=0),AND(S3454="NS",SUM(S3455:S3460)=0)),IF(AND(S3454="NA",SUM(S3455:S3460)=0),"NA",0),1)</f>
        <v>0</v>
      </c>
      <c r="AW3454">
        <f>IF(OR(V3454=SUM(V3455:V3460),AND(V3454="NA",SUM(V3455:V3460)=0),AND(V3454="NS",SUM(V3455:V3460)=0)),IF(AND(V3454="NA",SUM(V3455:V3460)=0),"NA",0),1)</f>
        <v>0</v>
      </c>
      <c r="BG3454">
        <f>IF(OR(Y3454=SUM(Y3455:Y3460),AND(Y3454="NA",SUM(Y3455:Y3460)=0),AND(Y3454="NS",SUM(Y3455:Y3460)=0)),IF(AND(Y3454="NA",SUM(Y3455:Y3460)=0),"NA",0),1)</f>
        <v>0</v>
      </c>
      <c r="BQ3454">
        <f>IF(OR(AB3454=SUM(AB3455:AB3460),AND(AB3454="NA",SUM(AB3455:AB3460)=0),AND(AB3454="NS",SUM(AB3455:AB3460)=0)),IF(AND(AB3454="NA",SUM(AB3455:AB3460)=0),"NA",0),1)</f>
        <v>0</v>
      </c>
      <c r="CA3454">
        <f>IF(OR(Q3454=SUM(Q3455:Q3460),AND(Q3454="NA",SUM(Q3455:Q3460)=0),AND(Q3454="NS",SUM(Q3455:Q3460)=0)),IF(AND(Q3454="NA",SUM(Q3455:Q3460)=0),"NA",0),1)</f>
        <v>0</v>
      </c>
      <c r="CK3454">
        <f>IF(OR(R3454=SUM(R3455:R3460),AND(R3454="NA",SUM(R3455:R3460)=0),AND(R3454="NS",SUM(R3455:R3460)=0)),IF(AND(R3454="NA",SUM(R3455:R3460)=0),"NA",0),1)</f>
        <v>0</v>
      </c>
      <c r="CU3454">
        <f>IF(OR(P3454=SUM(P3455:P3460),AND(P3454="NA",SUM(P3455:P3460)=0),AND(P3454="NS",SUM(P3455:P3460)=0)),IF(AND(P3454="NA",SUM(P3455:P3460)=0),"NA",0),1)</f>
        <v>0</v>
      </c>
    </row>
    <row r="3455" spans="1:101" ht="15" customHeight="1">
      <c r="A3455" s="71"/>
      <c r="B3455" s="40"/>
      <c r="C3455" s="355"/>
      <c r="D3455" s="280"/>
      <c r="E3455" s="256"/>
      <c r="F3455" s="281"/>
      <c r="G3455" s="350" t="s">
        <v>621</v>
      </c>
      <c r="H3455" s="267"/>
      <c r="I3455" s="224"/>
      <c r="J3455" s="366" t="s">
        <v>622</v>
      </c>
      <c r="K3455" s="278"/>
      <c r="L3455" s="278"/>
      <c r="M3455" s="278"/>
      <c r="N3455" s="278"/>
      <c r="O3455" s="279"/>
      <c r="P3455" s="220"/>
      <c r="Q3455" s="220"/>
      <c r="R3455" s="220"/>
      <c r="S3455" s="220"/>
      <c r="T3455" s="220"/>
      <c r="U3455" s="220"/>
      <c r="V3455" s="220"/>
      <c r="W3455" s="220"/>
      <c r="X3455" s="220"/>
      <c r="Y3455" s="220"/>
      <c r="Z3455" s="220"/>
      <c r="AA3455" s="220"/>
      <c r="AB3455" s="220"/>
      <c r="AC3455" s="220"/>
      <c r="AD3455" s="220"/>
      <c r="AN3455">
        <f>IF(S3454="NA",1,0)</f>
        <v>0</v>
      </c>
      <c r="AX3455">
        <f>IF(V3454="NA",1,0)</f>
        <v>0</v>
      </c>
      <c r="BH3455">
        <f>IF(Y3454="NA",1,0)</f>
        <v>0</v>
      </c>
      <c r="BR3455">
        <f>IF(AB3454="NA",1,0)</f>
        <v>0</v>
      </c>
      <c r="CB3455">
        <f>IF(Q3454="NA",1,0)</f>
        <v>0</v>
      </c>
      <c r="CL3455">
        <f>IF(R3454="NA",1,0)</f>
        <v>0</v>
      </c>
      <c r="CV3455">
        <f>IF(P3454="NA",1,0)</f>
        <v>0</v>
      </c>
    </row>
    <row r="3456" spans="1:101" ht="36" customHeight="1">
      <c r="A3456" s="71"/>
      <c r="B3456" s="40"/>
      <c r="C3456" s="355"/>
      <c r="D3456" s="280"/>
      <c r="E3456" s="256"/>
      <c r="F3456" s="281"/>
      <c r="G3456" s="350" t="s">
        <v>623</v>
      </c>
      <c r="H3456" s="267"/>
      <c r="I3456" s="95"/>
      <c r="J3456" s="365" t="s">
        <v>624</v>
      </c>
      <c r="K3456" s="256"/>
      <c r="L3456" s="256"/>
      <c r="M3456" s="256"/>
      <c r="N3456" s="256"/>
      <c r="O3456" s="281"/>
      <c r="P3456" s="220"/>
      <c r="Q3456" s="220"/>
      <c r="R3456" s="220"/>
      <c r="S3456" s="220"/>
      <c r="T3456" s="220"/>
      <c r="U3456" s="220"/>
      <c r="V3456" s="220"/>
      <c r="W3456" s="220"/>
      <c r="X3456" s="220"/>
      <c r="Y3456" s="220"/>
      <c r="Z3456" s="220"/>
      <c r="AA3456" s="220"/>
      <c r="AB3456" s="220"/>
      <c r="AC3456" s="220"/>
      <c r="AD3456" s="220"/>
      <c r="AN3456">
        <f>IF(S3454="NA",1,0)</f>
        <v>0</v>
      </c>
      <c r="AX3456">
        <f>IF(V3454="NA",1,0)</f>
        <v>0</v>
      </c>
      <c r="BH3456">
        <f>IF(Y3454="NA",1,0)</f>
        <v>0</v>
      </c>
      <c r="BR3456">
        <f>IF(AB3454="NA",1,0)</f>
        <v>0</v>
      </c>
      <c r="CB3456">
        <f>IF(Q3454="NA",1,0)</f>
        <v>0</v>
      </c>
      <c r="CL3456">
        <f>IF(R3454="NA",1,0)</f>
        <v>0</v>
      </c>
      <c r="CV3456">
        <f>IF(P3454="NA",1,0)</f>
        <v>0</v>
      </c>
    </row>
    <row r="3457" spans="1:101" ht="15" customHeight="1">
      <c r="A3457" s="71"/>
      <c r="B3457" s="40"/>
      <c r="C3457" s="355"/>
      <c r="D3457" s="280"/>
      <c r="E3457" s="256"/>
      <c r="F3457" s="281"/>
      <c r="G3457" s="350" t="s">
        <v>625</v>
      </c>
      <c r="H3457" s="267"/>
      <c r="I3457" s="95"/>
      <c r="J3457" s="365" t="s">
        <v>626</v>
      </c>
      <c r="K3457" s="256"/>
      <c r="L3457" s="256"/>
      <c r="M3457" s="256"/>
      <c r="N3457" s="256"/>
      <c r="O3457" s="281"/>
      <c r="P3457" s="220"/>
      <c r="Q3457" s="220"/>
      <c r="R3457" s="220"/>
      <c r="S3457" s="220"/>
      <c r="T3457" s="220"/>
      <c r="U3457" s="220"/>
      <c r="V3457" s="220"/>
      <c r="W3457" s="220"/>
      <c r="X3457" s="220"/>
      <c r="Y3457" s="220"/>
      <c r="Z3457" s="220"/>
      <c r="AA3457" s="220"/>
      <c r="AB3457" s="220"/>
      <c r="AC3457" s="220"/>
      <c r="AD3457" s="220"/>
      <c r="AN3457">
        <f>IF(S3454="NA",1,0)</f>
        <v>0</v>
      </c>
      <c r="AX3457">
        <f>IF(V3454="NA",1,0)</f>
        <v>0</v>
      </c>
      <c r="BH3457">
        <f>IF(Y3454="NA",1,0)</f>
        <v>0</v>
      </c>
      <c r="BR3457">
        <f>IF(AB3454="NA",1,0)</f>
        <v>0</v>
      </c>
      <c r="CB3457">
        <f>IF(Q3454="NA",1,0)</f>
        <v>0</v>
      </c>
      <c r="CL3457">
        <f>IF(R3454="NA",1,0)</f>
        <v>0</v>
      </c>
      <c r="CV3457">
        <f>IF(P3454="NA",1,0)</f>
        <v>0</v>
      </c>
    </row>
    <row r="3458" spans="1:101" ht="15" customHeight="1">
      <c r="A3458" s="71"/>
      <c r="B3458" s="40"/>
      <c r="C3458" s="355"/>
      <c r="D3458" s="280"/>
      <c r="E3458" s="256"/>
      <c r="F3458" s="281"/>
      <c r="G3458" s="350" t="s">
        <v>627</v>
      </c>
      <c r="H3458" s="267"/>
      <c r="I3458" s="95"/>
      <c r="J3458" s="365" t="s">
        <v>628</v>
      </c>
      <c r="K3458" s="256"/>
      <c r="L3458" s="256"/>
      <c r="M3458" s="256"/>
      <c r="N3458" s="256"/>
      <c r="O3458" s="281"/>
      <c r="P3458" s="220"/>
      <c r="Q3458" s="220"/>
      <c r="R3458" s="220"/>
      <c r="S3458" s="220"/>
      <c r="T3458" s="220"/>
      <c r="U3458" s="220"/>
      <c r="V3458" s="220"/>
      <c r="W3458" s="220"/>
      <c r="X3458" s="220"/>
      <c r="Y3458" s="220"/>
      <c r="Z3458" s="220"/>
      <c r="AA3458" s="220"/>
      <c r="AB3458" s="220"/>
      <c r="AC3458" s="220"/>
      <c r="AD3458" s="220"/>
      <c r="AN3458">
        <f>IF(S3454="NA",1,0)</f>
        <v>0</v>
      </c>
      <c r="AX3458">
        <f>IF(V3454="NA",1,0)</f>
        <v>0</v>
      </c>
      <c r="BH3458">
        <f>IF(Y3454="NA",1,0)</f>
        <v>0</v>
      </c>
      <c r="BR3458">
        <f>IF(AB3454="NA",1,0)</f>
        <v>0</v>
      </c>
      <c r="CB3458">
        <f>IF(Q3454="NA",1,0)</f>
        <v>0</v>
      </c>
      <c r="CL3458">
        <f>IF(R3454="NA",1,0)</f>
        <v>0</v>
      </c>
      <c r="CV3458">
        <f>IF(P3454="NA",1,0)</f>
        <v>0</v>
      </c>
    </row>
    <row r="3459" spans="1:101" ht="48" customHeight="1">
      <c r="A3459" s="71"/>
      <c r="B3459" s="40"/>
      <c r="C3459" s="355"/>
      <c r="D3459" s="280"/>
      <c r="E3459" s="256"/>
      <c r="F3459" s="281"/>
      <c r="G3459" s="350" t="s">
        <v>629</v>
      </c>
      <c r="H3459" s="267"/>
      <c r="I3459" s="95"/>
      <c r="J3459" s="365" t="s">
        <v>630</v>
      </c>
      <c r="K3459" s="256"/>
      <c r="L3459" s="256"/>
      <c r="M3459" s="256"/>
      <c r="N3459" s="256"/>
      <c r="O3459" s="281"/>
      <c r="P3459" s="220"/>
      <c r="Q3459" s="220"/>
      <c r="R3459" s="220"/>
      <c r="S3459" s="220"/>
      <c r="T3459" s="220"/>
      <c r="U3459" s="220"/>
      <c r="V3459" s="220"/>
      <c r="W3459" s="220"/>
      <c r="X3459" s="220"/>
      <c r="Y3459" s="220"/>
      <c r="Z3459" s="220"/>
      <c r="AA3459" s="220"/>
      <c r="AB3459" s="220"/>
      <c r="AC3459" s="220"/>
      <c r="AD3459" s="220"/>
      <c r="AN3459">
        <f>IF(S3454="NA",1,0)</f>
        <v>0</v>
      </c>
      <c r="AO3459" t="e">
        <f>IF(S3459/S3454&gt;0.25,1,0)</f>
        <v>#DIV/0!</v>
      </c>
      <c r="AX3459">
        <f>IF(V3454="NA",1,0)</f>
        <v>0</v>
      </c>
      <c r="AY3459" t="e">
        <f>IF(V3459/V3454&gt;0.25,1,0)</f>
        <v>#DIV/0!</v>
      </c>
      <c r="BH3459">
        <f>IF(Y3454="NA",1,0)</f>
        <v>0</v>
      </c>
      <c r="BI3459" t="e">
        <f>IF(Y3459/Y3454&gt;0.25,1,0)</f>
        <v>#DIV/0!</v>
      </c>
      <c r="BR3459">
        <f>IF(AB3454="NA",1,0)</f>
        <v>0</v>
      </c>
      <c r="BS3459" t="e">
        <f>IF(AB3459/AB3454&gt;0.25,1,0)</f>
        <v>#DIV/0!</v>
      </c>
      <c r="CB3459">
        <f>IF(Q3454="NA",1,0)</f>
        <v>0</v>
      </c>
      <c r="CC3459" t="e">
        <f>IF(Q3459/Q3454&gt;0.25,1,0)</f>
        <v>#DIV/0!</v>
      </c>
      <c r="CL3459">
        <f>IF(R3454="NA",1,0)</f>
        <v>0</v>
      </c>
      <c r="CM3459" t="e">
        <f>IF(R3459/R3454&gt;0.25,1,0)</f>
        <v>#DIV/0!</v>
      </c>
      <c r="CV3459">
        <f>IF(P3454="NA",1,0)</f>
        <v>0</v>
      </c>
      <c r="CW3459" t="e">
        <f>IF(P3459/P3454&gt;0.25,1,0)</f>
        <v>#DIV/0!</v>
      </c>
    </row>
    <row r="3460" spans="1:101" ht="15" customHeight="1">
      <c r="A3460" s="71"/>
      <c r="B3460" s="40"/>
      <c r="C3460" s="355"/>
      <c r="D3460" s="280"/>
      <c r="E3460" s="256"/>
      <c r="F3460" s="281"/>
      <c r="G3460" s="350" t="s">
        <v>631</v>
      </c>
      <c r="H3460" s="267"/>
      <c r="I3460" s="94"/>
      <c r="J3460" s="360" t="s">
        <v>774</v>
      </c>
      <c r="K3460" s="272"/>
      <c r="L3460" s="272"/>
      <c r="M3460" s="272"/>
      <c r="N3460" s="272"/>
      <c r="O3460" s="283"/>
      <c r="P3460" s="220"/>
      <c r="Q3460" s="220"/>
      <c r="R3460" s="220"/>
      <c r="S3460" s="220"/>
      <c r="T3460" s="220"/>
      <c r="U3460" s="220"/>
      <c r="V3460" s="220"/>
      <c r="W3460" s="220"/>
      <c r="X3460" s="220"/>
      <c r="Y3460" s="220"/>
      <c r="Z3460" s="220"/>
      <c r="AA3460" s="220"/>
      <c r="AB3460" s="220"/>
      <c r="AC3460" s="220"/>
      <c r="AD3460" s="220"/>
      <c r="AN3460">
        <f>IF(S3454="NA",1,0)</f>
        <v>0</v>
      </c>
      <c r="AX3460">
        <f>IF(V3454="NA",1,0)</f>
        <v>0</v>
      </c>
      <c r="BH3460">
        <f>IF(Y3454="NA",1,0)</f>
        <v>0</v>
      </c>
      <c r="BR3460">
        <f>IF(AB3454="NA",1,0)</f>
        <v>0</v>
      </c>
      <c r="CB3460">
        <f>IF(Q3454="NA",1,0)</f>
        <v>0</v>
      </c>
      <c r="CL3460">
        <f>IF(R3454="NA",1,0)</f>
        <v>0</v>
      </c>
      <c r="CV3460">
        <f>IF(P3454="NA",1,0)</f>
        <v>0</v>
      </c>
    </row>
    <row r="3461" spans="1:101" ht="24" customHeight="1">
      <c r="A3461" s="71"/>
      <c r="B3461" s="40"/>
      <c r="C3461" s="355"/>
      <c r="D3461" s="280"/>
      <c r="E3461" s="256"/>
      <c r="F3461" s="281"/>
      <c r="G3461" s="361" t="s">
        <v>632</v>
      </c>
      <c r="H3461" s="267"/>
      <c r="I3461" s="362" t="s">
        <v>633</v>
      </c>
      <c r="J3461" s="266"/>
      <c r="K3461" s="266"/>
      <c r="L3461" s="266"/>
      <c r="M3461" s="266"/>
      <c r="N3461" s="266"/>
      <c r="O3461" s="267"/>
      <c r="P3461" s="220"/>
      <c r="Q3461" s="220"/>
      <c r="R3461" s="220"/>
      <c r="S3461" s="220"/>
      <c r="T3461" s="220"/>
      <c r="U3461" s="220"/>
      <c r="V3461" s="220"/>
      <c r="W3461" s="220"/>
      <c r="X3461" s="220"/>
      <c r="Y3461" s="220"/>
      <c r="Z3461" s="220"/>
      <c r="AA3461" s="220"/>
      <c r="AB3461" s="220"/>
      <c r="AC3461" s="220"/>
      <c r="AD3461" s="220"/>
      <c r="AM3461">
        <f>IF(OR(S3461=SUM(S3462:S3469),AND(S3461="NA",SUM(S3462:S3469)=0),AND(S3461="NS",SUM(S3462:S3469)=0)),IF(AND(S3461="NA",SUM(S3462:S3469)=0),"NA",0),1)</f>
        <v>0</v>
      </c>
      <c r="AW3461">
        <f>IF(OR(V3461=SUM(V3462:V3469),AND(V3461="NA",SUM(V3462:V3469)=0),AND(V3461="NS",SUM(V3462:V3469)=0)),IF(AND(V3461="NA",SUM(V3462:V3469)=0),"NA",0),1)</f>
        <v>0</v>
      </c>
      <c r="BG3461">
        <f>IF(OR(Y3461=SUM(Y3462:Y3469),AND(Y3461="NA",SUM(Y3462:Y3469)=0),AND(Y3461="NS",SUM(Y3462:Y3469)=0)),IF(AND(Y3461="NA",SUM(Y3462:Y3469)=0),"NA",0),1)</f>
        <v>0</v>
      </c>
      <c r="BQ3461">
        <f>IF(OR(AB3461=SUM(AB3462:AB3469),AND(AB3461="NA",SUM(AB3462:AB3469)=0),AND(AB3461="NS",SUM(AB3462:AB3469)=0)),IF(AND(AB3461="NA",SUM(AB3462:AB3469)=0),"NA",0),1)</f>
        <v>0</v>
      </c>
      <c r="CA3461">
        <f>IF(OR(Q3461=SUM(Q3462:Q3469),AND(Q3461="NA",SUM(Q3462:Q3469)=0),AND(Q3461="NS",SUM(Q3462:Q3469)=0)),IF(AND(Q3461="NA",SUM(Q3462:Q3469)=0),"NA",0),1)</f>
        <v>0</v>
      </c>
      <c r="CK3461">
        <f>IF(OR(R3461=SUM(R3462:R3469),AND(R3461="NA",SUM(R3462:R3469)=0),AND(R3461="NS",SUM(R3462:R3469)=0)),IF(AND(R3461="NA",SUM(R3462:R3469)=0),"NA",0),1)</f>
        <v>0</v>
      </c>
      <c r="CU3461">
        <f>IF(OR(P3461=SUM(P3462:P3469),AND(P3461="NA",SUM(P3462:P3469)=0),AND(P3461="NS",SUM(P3462:P3469)=0)),IF(AND(P3461="NA",SUM(P3462:P3469)=0),"NA",0),1)</f>
        <v>0</v>
      </c>
    </row>
    <row r="3462" spans="1:101" ht="15" customHeight="1">
      <c r="A3462" s="71"/>
      <c r="B3462" s="40"/>
      <c r="C3462" s="355"/>
      <c r="D3462" s="280"/>
      <c r="E3462" s="256"/>
      <c r="F3462" s="281"/>
      <c r="G3462" s="350" t="s">
        <v>634</v>
      </c>
      <c r="H3462" s="267"/>
      <c r="I3462" s="224"/>
      <c r="J3462" s="366" t="s">
        <v>635</v>
      </c>
      <c r="K3462" s="278"/>
      <c r="L3462" s="278"/>
      <c r="M3462" s="278"/>
      <c r="N3462" s="278"/>
      <c r="O3462" s="279"/>
      <c r="P3462" s="220"/>
      <c r="Q3462" s="220"/>
      <c r="R3462" s="220"/>
      <c r="S3462" s="220"/>
      <c r="T3462" s="220"/>
      <c r="U3462" s="220"/>
      <c r="V3462" s="220"/>
      <c r="W3462" s="220"/>
      <c r="X3462" s="220"/>
      <c r="Y3462" s="220"/>
      <c r="Z3462" s="220"/>
      <c r="AA3462" s="220"/>
      <c r="AB3462" s="220"/>
      <c r="AC3462" s="220"/>
      <c r="AD3462" s="220"/>
      <c r="AN3462">
        <f>IF(S3461="NA",1,0)</f>
        <v>0</v>
      </c>
      <c r="AX3462">
        <f>IF(V3461="NA",1,0)</f>
        <v>0</v>
      </c>
      <c r="BH3462">
        <f>IF(Y3461="NA",1,0)</f>
        <v>0</v>
      </c>
      <c r="BR3462">
        <f>IF(AB3461="NA",1,0)</f>
        <v>0</v>
      </c>
      <c r="CB3462">
        <f>IF(Q3461="NA",1,0)</f>
        <v>0</v>
      </c>
      <c r="CL3462">
        <f>IF(R3461="NA",1,0)</f>
        <v>0</v>
      </c>
      <c r="CV3462">
        <f>IF(P3461="NA",1,0)</f>
        <v>0</v>
      </c>
    </row>
    <row r="3463" spans="1:101" ht="15" customHeight="1">
      <c r="A3463" s="71"/>
      <c r="B3463" s="40"/>
      <c r="C3463" s="355"/>
      <c r="D3463" s="280"/>
      <c r="E3463" s="256"/>
      <c r="F3463" s="281"/>
      <c r="G3463" s="350" t="s">
        <v>636</v>
      </c>
      <c r="H3463" s="267"/>
      <c r="I3463" s="95"/>
      <c r="J3463" s="365" t="s">
        <v>637</v>
      </c>
      <c r="K3463" s="256"/>
      <c r="L3463" s="256"/>
      <c r="M3463" s="256"/>
      <c r="N3463" s="256"/>
      <c r="O3463" s="281"/>
      <c r="P3463" s="220"/>
      <c r="Q3463" s="220"/>
      <c r="R3463" s="220"/>
      <c r="S3463" s="220"/>
      <c r="T3463" s="220"/>
      <c r="U3463" s="220"/>
      <c r="V3463" s="220"/>
      <c r="W3463" s="220"/>
      <c r="X3463" s="220"/>
      <c r="Y3463" s="220"/>
      <c r="Z3463" s="220"/>
      <c r="AA3463" s="220"/>
      <c r="AB3463" s="220"/>
      <c r="AC3463" s="220"/>
      <c r="AD3463" s="220"/>
      <c r="AN3463">
        <f>IF(S3461="NA",1,0)</f>
        <v>0</v>
      </c>
      <c r="AX3463">
        <f>IF(V3461="NA",1,0)</f>
        <v>0</v>
      </c>
      <c r="BH3463">
        <f>IF(Y3461="NA",1,0)</f>
        <v>0</v>
      </c>
      <c r="BR3463">
        <f>IF(AB3461="NA",1,0)</f>
        <v>0</v>
      </c>
      <c r="CB3463">
        <f>IF(Q3461="NA",1,0)</f>
        <v>0</v>
      </c>
      <c r="CL3463">
        <f>IF(R3461="NA",1,0)</f>
        <v>0</v>
      </c>
      <c r="CV3463">
        <f>IF(P3461="NA",1,0)</f>
        <v>0</v>
      </c>
    </row>
    <row r="3464" spans="1:101" ht="15" customHeight="1">
      <c r="A3464" s="71"/>
      <c r="B3464" s="40"/>
      <c r="C3464" s="355"/>
      <c r="D3464" s="280"/>
      <c r="E3464" s="256"/>
      <c r="F3464" s="281"/>
      <c r="G3464" s="350" t="s">
        <v>638</v>
      </c>
      <c r="H3464" s="267"/>
      <c r="I3464" s="95"/>
      <c r="J3464" s="365" t="s">
        <v>639</v>
      </c>
      <c r="K3464" s="256"/>
      <c r="L3464" s="256"/>
      <c r="M3464" s="256"/>
      <c r="N3464" s="256"/>
      <c r="O3464" s="281"/>
      <c r="P3464" s="220"/>
      <c r="Q3464" s="220"/>
      <c r="R3464" s="220"/>
      <c r="S3464" s="220"/>
      <c r="T3464" s="220"/>
      <c r="U3464" s="220"/>
      <c r="V3464" s="220"/>
      <c r="W3464" s="220"/>
      <c r="X3464" s="220"/>
      <c r="Y3464" s="220"/>
      <c r="Z3464" s="220"/>
      <c r="AA3464" s="220"/>
      <c r="AB3464" s="220"/>
      <c r="AC3464" s="220"/>
      <c r="AD3464" s="220"/>
      <c r="AN3464">
        <f>IF(S3461="NA",1,0)</f>
        <v>0</v>
      </c>
      <c r="AX3464">
        <f>IF(V3461="NA",1,0)</f>
        <v>0</v>
      </c>
      <c r="BH3464">
        <f>IF(Y3461="NA",1,0)</f>
        <v>0</v>
      </c>
      <c r="BR3464">
        <f>IF(AB3461="NA",1,0)</f>
        <v>0</v>
      </c>
      <c r="CB3464">
        <f>IF(Q3461="NA",1,0)</f>
        <v>0</v>
      </c>
      <c r="CL3464">
        <f>IF(R3461="NA",1,0)</f>
        <v>0</v>
      </c>
      <c r="CV3464">
        <f>IF(P3461="NA",1,0)</f>
        <v>0</v>
      </c>
    </row>
    <row r="3465" spans="1:101" ht="15" customHeight="1">
      <c r="A3465" s="71"/>
      <c r="B3465" s="40"/>
      <c r="C3465" s="355"/>
      <c r="D3465" s="280"/>
      <c r="E3465" s="256"/>
      <c r="F3465" s="281"/>
      <c r="G3465" s="350" t="s">
        <v>640</v>
      </c>
      <c r="H3465" s="267"/>
      <c r="I3465" s="95"/>
      <c r="J3465" s="365" t="s">
        <v>641</v>
      </c>
      <c r="K3465" s="256"/>
      <c r="L3465" s="256"/>
      <c r="M3465" s="256"/>
      <c r="N3465" s="256"/>
      <c r="O3465" s="281"/>
      <c r="P3465" s="220"/>
      <c r="Q3465" s="220"/>
      <c r="R3465" s="220"/>
      <c r="S3465" s="220"/>
      <c r="T3465" s="220"/>
      <c r="U3465" s="220"/>
      <c r="V3465" s="220"/>
      <c r="W3465" s="220"/>
      <c r="X3465" s="220"/>
      <c r="Y3465" s="220"/>
      <c r="Z3465" s="220"/>
      <c r="AA3465" s="220"/>
      <c r="AB3465" s="220"/>
      <c r="AC3465" s="220"/>
      <c r="AD3465" s="220"/>
      <c r="AN3465">
        <f>IF(S3461="NA",1,0)</f>
        <v>0</v>
      </c>
      <c r="AX3465">
        <f>IF(V3461="NA",1,0)</f>
        <v>0</v>
      </c>
      <c r="BH3465">
        <f>IF(Y3461="NA",1,0)</f>
        <v>0</v>
      </c>
      <c r="BR3465">
        <f>IF(AB3461="NA",1,0)</f>
        <v>0</v>
      </c>
      <c r="CB3465">
        <f>IF(Q3461="NA",1,0)</f>
        <v>0</v>
      </c>
      <c r="CL3465">
        <f>IF(R3461="NA",1,0)</f>
        <v>0</v>
      </c>
      <c r="CV3465">
        <f>IF(P3461="NA",1,0)</f>
        <v>0</v>
      </c>
    </row>
    <row r="3466" spans="1:101" ht="15" customHeight="1">
      <c r="A3466" s="71"/>
      <c r="B3466" s="40"/>
      <c r="C3466" s="355"/>
      <c r="D3466" s="280"/>
      <c r="E3466" s="256"/>
      <c r="F3466" s="281"/>
      <c r="G3466" s="350" t="s">
        <v>642</v>
      </c>
      <c r="H3466" s="267"/>
      <c r="I3466" s="95"/>
      <c r="J3466" s="365" t="s">
        <v>643</v>
      </c>
      <c r="K3466" s="256"/>
      <c r="L3466" s="256"/>
      <c r="M3466" s="256"/>
      <c r="N3466" s="256"/>
      <c r="O3466" s="281"/>
      <c r="P3466" s="220"/>
      <c r="Q3466" s="220"/>
      <c r="R3466" s="220"/>
      <c r="S3466" s="220"/>
      <c r="T3466" s="220"/>
      <c r="U3466" s="220"/>
      <c r="V3466" s="220"/>
      <c r="W3466" s="220"/>
      <c r="X3466" s="220"/>
      <c r="Y3466" s="220"/>
      <c r="Z3466" s="220"/>
      <c r="AA3466" s="220"/>
      <c r="AB3466" s="220"/>
      <c r="AC3466" s="220"/>
      <c r="AD3466" s="220"/>
      <c r="AN3466">
        <f>IF(S3461="NA",1,0)</f>
        <v>0</v>
      </c>
      <c r="AX3466">
        <f>IF(V3461="NA",1,0)</f>
        <v>0</v>
      </c>
      <c r="BH3466">
        <f>IF(Y3461="NA",1,0)</f>
        <v>0</v>
      </c>
      <c r="BR3466">
        <f>IF(AB3461="NA",1,0)</f>
        <v>0</v>
      </c>
      <c r="CB3466">
        <f>IF(Q3461="NA",1,0)</f>
        <v>0</v>
      </c>
      <c r="CL3466">
        <f>IF(R3461="NA",1,0)</f>
        <v>0</v>
      </c>
      <c r="CV3466">
        <f>IF(P3461="NA",1,0)</f>
        <v>0</v>
      </c>
    </row>
    <row r="3467" spans="1:101" ht="15" customHeight="1">
      <c r="A3467" s="71"/>
      <c r="B3467" s="40"/>
      <c r="C3467" s="355"/>
      <c r="D3467" s="280"/>
      <c r="E3467" s="256"/>
      <c r="F3467" s="281"/>
      <c r="G3467" s="350" t="s">
        <v>644</v>
      </c>
      <c r="H3467" s="267"/>
      <c r="I3467" s="95"/>
      <c r="J3467" s="365" t="s">
        <v>645</v>
      </c>
      <c r="K3467" s="256"/>
      <c r="L3467" s="256"/>
      <c r="M3467" s="256"/>
      <c r="N3467" s="256"/>
      <c r="O3467" s="281"/>
      <c r="P3467" s="220"/>
      <c r="Q3467" s="220"/>
      <c r="R3467" s="220"/>
      <c r="S3467" s="220"/>
      <c r="T3467" s="220"/>
      <c r="U3467" s="220"/>
      <c r="V3467" s="220"/>
      <c r="W3467" s="220"/>
      <c r="X3467" s="220"/>
      <c r="Y3467" s="220"/>
      <c r="Z3467" s="220"/>
      <c r="AA3467" s="220"/>
      <c r="AB3467" s="220"/>
      <c r="AC3467" s="220"/>
      <c r="AD3467" s="220"/>
      <c r="AN3467">
        <f>IF(S3461="NA",1,0)</f>
        <v>0</v>
      </c>
      <c r="AX3467">
        <f>IF(V3461="NA",1,0)</f>
        <v>0</v>
      </c>
      <c r="BH3467">
        <f>IF(Y3461="NA",1,0)</f>
        <v>0</v>
      </c>
      <c r="BR3467">
        <f>IF(AB3461="NA",1,0)</f>
        <v>0</v>
      </c>
      <c r="CB3467">
        <f>IF(Q3461="NA",1,0)</f>
        <v>0</v>
      </c>
      <c r="CL3467">
        <f>IF(R3461="NA",1,0)</f>
        <v>0</v>
      </c>
      <c r="CV3467">
        <f>IF(P3461="NA",1,0)</f>
        <v>0</v>
      </c>
    </row>
    <row r="3468" spans="1:101" ht="36" customHeight="1">
      <c r="A3468" s="71"/>
      <c r="B3468" s="40"/>
      <c r="C3468" s="355"/>
      <c r="D3468" s="280"/>
      <c r="E3468" s="256"/>
      <c r="F3468" s="281"/>
      <c r="G3468" s="350" t="s">
        <v>646</v>
      </c>
      <c r="H3468" s="267"/>
      <c r="I3468" s="95"/>
      <c r="J3468" s="365" t="s">
        <v>647</v>
      </c>
      <c r="K3468" s="256"/>
      <c r="L3468" s="256"/>
      <c r="M3468" s="256"/>
      <c r="N3468" s="256"/>
      <c r="O3468" s="281"/>
      <c r="P3468" s="220"/>
      <c r="Q3468" s="220"/>
      <c r="R3468" s="220"/>
      <c r="S3468" s="220"/>
      <c r="T3468" s="220"/>
      <c r="U3468" s="220"/>
      <c r="V3468" s="220"/>
      <c r="W3468" s="220"/>
      <c r="X3468" s="220"/>
      <c r="Y3468" s="220"/>
      <c r="Z3468" s="220"/>
      <c r="AA3468" s="220"/>
      <c r="AB3468" s="220"/>
      <c r="AC3468" s="220"/>
      <c r="AD3468" s="220"/>
      <c r="AN3468">
        <f>IF(S3461="NA",1,0)</f>
        <v>0</v>
      </c>
      <c r="AO3468" t="e">
        <f>IF(S3468/S3461&gt;0.25,1,0)</f>
        <v>#DIV/0!</v>
      </c>
      <c r="AX3468">
        <f>IF(V3461="NA",1,0)</f>
        <v>0</v>
      </c>
      <c r="AY3468" t="e">
        <f>IF(V3468/V3461&gt;0.25,1,0)</f>
        <v>#DIV/0!</v>
      </c>
      <c r="BH3468">
        <f>IF(Y3461="NA",1,0)</f>
        <v>0</v>
      </c>
      <c r="BI3468" t="e">
        <f>IF(Y3468/Y3461&gt;0.25,1,0)</f>
        <v>#DIV/0!</v>
      </c>
      <c r="BR3468">
        <f>IF(AB3461="NA",1,0)</f>
        <v>0</v>
      </c>
      <c r="BS3468" t="e">
        <f>IF(AB3468/AB3461&gt;0.25,1,0)</f>
        <v>#DIV/0!</v>
      </c>
      <c r="CB3468">
        <f>IF(Q3461="NA",1,0)</f>
        <v>0</v>
      </c>
      <c r="CC3468" t="e">
        <f>IF(Q3468/Q3461&gt;0.25,1,0)</f>
        <v>#DIV/0!</v>
      </c>
      <c r="CL3468">
        <f>IF(R3461="NA",1,0)</f>
        <v>0</v>
      </c>
      <c r="CM3468" t="e">
        <f>IF(R3468/R3461&gt;0.25,1,0)</f>
        <v>#DIV/0!</v>
      </c>
      <c r="CV3468">
        <f>IF(P3461="NA",1,0)</f>
        <v>0</v>
      </c>
      <c r="CW3468" t="e">
        <f>IF(P3468/P3461&gt;0.25,1,0)</f>
        <v>#DIV/0!</v>
      </c>
    </row>
    <row r="3469" spans="1:101" ht="15" customHeight="1">
      <c r="A3469" s="71"/>
      <c r="B3469" s="40"/>
      <c r="C3469" s="355"/>
      <c r="D3469" s="280"/>
      <c r="E3469" s="256"/>
      <c r="F3469" s="281"/>
      <c r="G3469" s="350" t="s">
        <v>648</v>
      </c>
      <c r="H3469" s="267"/>
      <c r="I3469" s="94"/>
      <c r="J3469" s="360" t="s">
        <v>774</v>
      </c>
      <c r="K3469" s="272"/>
      <c r="L3469" s="272"/>
      <c r="M3469" s="272"/>
      <c r="N3469" s="272"/>
      <c r="O3469" s="283"/>
      <c r="P3469" s="220"/>
      <c r="Q3469" s="220"/>
      <c r="R3469" s="220"/>
      <c r="S3469" s="220"/>
      <c r="T3469" s="220"/>
      <c r="U3469" s="220"/>
      <c r="V3469" s="220"/>
      <c r="W3469" s="220"/>
      <c r="X3469" s="220"/>
      <c r="Y3469" s="220"/>
      <c r="Z3469" s="220"/>
      <c r="AA3469" s="220"/>
      <c r="AB3469" s="220"/>
      <c r="AC3469" s="220"/>
      <c r="AD3469" s="220"/>
      <c r="AN3469">
        <f>IF(S3461="NA",1,0)</f>
        <v>0</v>
      </c>
      <c r="AX3469">
        <f>IF(V3461="NA",1,0)</f>
        <v>0</v>
      </c>
      <c r="BH3469">
        <f>IF(Y3461="NA",1,0)</f>
        <v>0</v>
      </c>
      <c r="BR3469">
        <f>IF(AB3461="NA",1,0)</f>
        <v>0</v>
      </c>
      <c r="CB3469">
        <f>IF(Q3461="NA",1,0)</f>
        <v>0</v>
      </c>
      <c r="CL3469">
        <f>IF(R3461="NA",1,0)</f>
        <v>0</v>
      </c>
      <c r="CV3469">
        <f>IF(P3461="NA",1,0)</f>
        <v>0</v>
      </c>
    </row>
    <row r="3470" spans="1:101" ht="15" customHeight="1">
      <c r="A3470" s="71"/>
      <c r="B3470" s="40"/>
      <c r="C3470" s="355"/>
      <c r="D3470" s="280"/>
      <c r="E3470" s="256"/>
      <c r="F3470" s="281"/>
      <c r="G3470" s="361" t="s">
        <v>649</v>
      </c>
      <c r="H3470" s="267"/>
      <c r="I3470" s="362" t="s">
        <v>650</v>
      </c>
      <c r="J3470" s="266"/>
      <c r="K3470" s="266"/>
      <c r="L3470" s="266"/>
      <c r="M3470" s="266"/>
      <c r="N3470" s="266"/>
      <c r="O3470" s="267"/>
      <c r="P3470" s="220"/>
      <c r="Q3470" s="220"/>
      <c r="R3470" s="220"/>
      <c r="S3470" s="220"/>
      <c r="T3470" s="220"/>
      <c r="U3470" s="220"/>
      <c r="V3470" s="220"/>
      <c r="W3470" s="220"/>
      <c r="X3470" s="220"/>
      <c r="Y3470" s="220"/>
      <c r="Z3470" s="220"/>
      <c r="AA3470" s="220"/>
      <c r="AB3470" s="220"/>
      <c r="AC3470" s="220"/>
      <c r="AD3470" s="220"/>
    </row>
    <row r="3471" spans="1:101" ht="24" customHeight="1">
      <c r="A3471" s="71"/>
      <c r="B3471" s="40"/>
      <c r="C3471" s="355"/>
      <c r="D3471" s="280"/>
      <c r="E3471" s="256"/>
      <c r="F3471" s="281"/>
      <c r="G3471" s="361" t="s">
        <v>651</v>
      </c>
      <c r="H3471" s="267"/>
      <c r="I3471" s="362" t="s">
        <v>652</v>
      </c>
      <c r="J3471" s="266"/>
      <c r="K3471" s="266"/>
      <c r="L3471" s="266"/>
      <c r="M3471" s="266"/>
      <c r="N3471" s="266"/>
      <c r="O3471" s="267"/>
      <c r="P3471" s="220"/>
      <c r="Q3471" s="220"/>
      <c r="R3471" s="220"/>
      <c r="S3471" s="220"/>
      <c r="T3471" s="220"/>
      <c r="U3471" s="220"/>
      <c r="V3471" s="220"/>
      <c r="W3471" s="220"/>
      <c r="X3471" s="220"/>
      <c r="Y3471" s="220"/>
      <c r="Z3471" s="220"/>
      <c r="AA3471" s="220"/>
      <c r="AB3471" s="220"/>
      <c r="AC3471" s="220"/>
      <c r="AD3471" s="220"/>
    </row>
    <row r="3472" spans="1:101" ht="15" customHeight="1">
      <c r="A3472" s="71"/>
      <c r="B3472" s="40"/>
      <c r="C3472" s="355"/>
      <c r="D3472" s="280"/>
      <c r="E3472" s="256"/>
      <c r="F3472" s="281"/>
      <c r="G3472" s="361" t="s">
        <v>653</v>
      </c>
      <c r="H3472" s="267"/>
      <c r="I3472" s="362" t="s">
        <v>654</v>
      </c>
      <c r="J3472" s="266"/>
      <c r="K3472" s="266"/>
      <c r="L3472" s="266"/>
      <c r="M3472" s="266"/>
      <c r="N3472" s="266"/>
      <c r="O3472" s="267"/>
      <c r="P3472" s="220"/>
      <c r="Q3472" s="220"/>
      <c r="R3472" s="220"/>
      <c r="S3472" s="220"/>
      <c r="T3472" s="220"/>
      <c r="U3472" s="220"/>
      <c r="V3472" s="220"/>
      <c r="W3472" s="220"/>
      <c r="X3472" s="220"/>
      <c r="Y3472" s="220"/>
      <c r="Z3472" s="220"/>
      <c r="AA3472" s="220"/>
      <c r="AB3472" s="220"/>
      <c r="AC3472" s="220"/>
      <c r="AD3472" s="220"/>
    </row>
    <row r="3473" spans="1:101" ht="36" customHeight="1">
      <c r="A3473" s="71"/>
      <c r="B3473" s="40"/>
      <c r="C3473" s="355"/>
      <c r="D3473" s="280"/>
      <c r="E3473" s="256"/>
      <c r="F3473" s="281"/>
      <c r="G3473" s="361" t="s">
        <v>655</v>
      </c>
      <c r="H3473" s="267"/>
      <c r="I3473" s="362" t="s">
        <v>656</v>
      </c>
      <c r="J3473" s="266"/>
      <c r="K3473" s="266"/>
      <c r="L3473" s="266"/>
      <c r="M3473" s="266"/>
      <c r="N3473" s="266"/>
      <c r="O3473" s="267"/>
      <c r="P3473" s="220"/>
      <c r="Q3473" s="220"/>
      <c r="R3473" s="220"/>
      <c r="S3473" s="220"/>
      <c r="T3473" s="220"/>
      <c r="U3473" s="220"/>
      <c r="V3473" s="220"/>
      <c r="W3473" s="220"/>
      <c r="X3473" s="220"/>
      <c r="Y3473" s="220"/>
      <c r="Z3473" s="220"/>
      <c r="AA3473" s="220"/>
      <c r="AB3473" s="220"/>
      <c r="AC3473" s="220"/>
      <c r="AD3473" s="220"/>
      <c r="AM3473">
        <f>IF(OR(S3473=SUM(S3474:S3479),AND(S3473="NA",SUM(S3474:S3479)=0),AND(S3473="NS",SUM(S3474:S3479)=0)),IF(AND(S3473="NA",SUM(S3474:S3479)=0),"NA",0),1)</f>
        <v>0</v>
      </c>
      <c r="AW3473">
        <f>IF(OR(V3473=SUM(V3474:V3479),AND(V3473="NA",SUM(V3474:V3479)=0),AND(V3473="NS",SUM(V3474:V3479)=0)),IF(AND(V3473="NA",SUM(V3474:V3479)=0),"NA",0),1)</f>
        <v>0</v>
      </c>
      <c r="BG3473">
        <f>IF(OR(Y3473=SUM(Y3474:Y3479),AND(Y3473="NA",SUM(Y3474:Y3479)=0),AND(Y3473="NS",SUM(Y3474:Y3479)=0)),IF(AND(Y3473="NA",SUM(Y3474:Y3479)=0),"NA",0),1)</f>
        <v>0</v>
      </c>
      <c r="BQ3473">
        <f>IF(OR(AB3473=SUM(AB3474:AB3479),AND(AB3473="NA",SUM(AB3474:AB3479)=0),AND(AB3473="NS",SUM(AB3474:AB3479)=0)),IF(AND(AB3473="NA",SUM(AB3474:AB3479)=0),"NA",0),1)</f>
        <v>0</v>
      </c>
      <c r="CA3473">
        <f>IF(OR(Q3473=SUM(Q3474:Q3479),AND(Q3473="NA",SUM(Q3474:Q3479)=0),AND(Q3473="NS",SUM(Q3474:Q3479)=0)),IF(AND(Q3473="NA",SUM(Q3474:Q3479)=0),"NA",0),1)</f>
        <v>0</v>
      </c>
      <c r="CK3473">
        <f>IF(OR(R3473=SUM(R3474:R3479),AND(R3473="NA",SUM(R3474:R3479)=0),AND(R3473="NS",SUM(R3474:R3479)=0)),IF(AND(R3473="NA",SUM(R3474:R3479)=0),"NA",0),1)</f>
        <v>0</v>
      </c>
      <c r="CU3473">
        <f>IF(OR(P3473=SUM(P3474:P3479),AND(P3473="NA",SUM(P3474:P3479)=0),AND(P3473="NS",SUM(P3474:P3479)=0)),IF(AND(P3473="NA",SUM(P3474:P3479)=0),"NA",0),1)</f>
        <v>0</v>
      </c>
    </row>
    <row r="3474" spans="1:101" ht="15" customHeight="1">
      <c r="A3474" s="71"/>
      <c r="B3474" s="40"/>
      <c r="C3474" s="355"/>
      <c r="D3474" s="280"/>
      <c r="E3474" s="256"/>
      <c r="F3474" s="281"/>
      <c r="G3474" s="369" t="s">
        <v>657</v>
      </c>
      <c r="H3474" s="267"/>
      <c r="I3474" s="224"/>
      <c r="J3474" s="366" t="s">
        <v>658</v>
      </c>
      <c r="K3474" s="278"/>
      <c r="L3474" s="278"/>
      <c r="M3474" s="278"/>
      <c r="N3474" s="278"/>
      <c r="O3474" s="279"/>
      <c r="P3474" s="220"/>
      <c r="Q3474" s="220"/>
      <c r="R3474" s="220"/>
      <c r="S3474" s="220"/>
      <c r="T3474" s="220"/>
      <c r="U3474" s="220"/>
      <c r="V3474" s="220"/>
      <c r="W3474" s="220"/>
      <c r="X3474" s="220"/>
      <c r="Y3474" s="220"/>
      <c r="Z3474" s="220"/>
      <c r="AA3474" s="220"/>
      <c r="AB3474" s="220"/>
      <c r="AC3474" s="220"/>
      <c r="AD3474" s="220"/>
      <c r="AN3474">
        <f>IF(S3473="NA",1,0)</f>
        <v>0</v>
      </c>
      <c r="AX3474">
        <f>IF(V3473="NA",1,0)</f>
        <v>0</v>
      </c>
      <c r="BH3474">
        <f>IF(Y3473="NA",1,0)</f>
        <v>0</v>
      </c>
      <c r="BR3474">
        <f>IF(AB3473="NA",1,0)</f>
        <v>0</v>
      </c>
      <c r="CB3474">
        <f>IF(Q3473="NA",1,0)</f>
        <v>0</v>
      </c>
      <c r="CL3474">
        <f>IF(R3473="NA",1,0)</f>
        <v>0</v>
      </c>
      <c r="CV3474">
        <f>IF(P3473="NA",1,0)</f>
        <v>0</v>
      </c>
    </row>
    <row r="3475" spans="1:101" ht="24" customHeight="1">
      <c r="A3475" s="71"/>
      <c r="B3475" s="40"/>
      <c r="C3475" s="355"/>
      <c r="D3475" s="280"/>
      <c r="E3475" s="256"/>
      <c r="F3475" s="281"/>
      <c r="G3475" s="369" t="s">
        <v>659</v>
      </c>
      <c r="H3475" s="267"/>
      <c r="I3475" s="95"/>
      <c r="J3475" s="365" t="s">
        <v>660</v>
      </c>
      <c r="K3475" s="256"/>
      <c r="L3475" s="256"/>
      <c r="M3475" s="256"/>
      <c r="N3475" s="256"/>
      <c r="O3475" s="281"/>
      <c r="P3475" s="220"/>
      <c r="Q3475" s="220"/>
      <c r="R3475" s="220"/>
      <c r="S3475" s="220"/>
      <c r="T3475" s="220"/>
      <c r="U3475" s="220"/>
      <c r="V3475" s="220"/>
      <c r="W3475" s="220"/>
      <c r="X3475" s="220"/>
      <c r="Y3475" s="220"/>
      <c r="Z3475" s="220"/>
      <c r="AA3475" s="220"/>
      <c r="AB3475" s="220"/>
      <c r="AC3475" s="220"/>
      <c r="AD3475" s="220"/>
      <c r="AN3475">
        <f>IF(S3473="NA",1,0)</f>
        <v>0</v>
      </c>
      <c r="AX3475">
        <f>IF(V3473="NA",1,0)</f>
        <v>0</v>
      </c>
      <c r="BH3475">
        <f>IF(Y3473="NA",1,0)</f>
        <v>0</v>
      </c>
      <c r="BR3475">
        <f>IF(AB3473="NA",1,0)</f>
        <v>0</v>
      </c>
      <c r="CB3475">
        <f>IF(Q3473="NA",1,0)</f>
        <v>0</v>
      </c>
      <c r="CL3475">
        <f>IF(R3473="NA",1,0)</f>
        <v>0</v>
      </c>
      <c r="CV3475">
        <f>IF(P3473="NA",1,0)</f>
        <v>0</v>
      </c>
    </row>
    <row r="3476" spans="1:101" ht="15" customHeight="1">
      <c r="A3476" s="71"/>
      <c r="B3476" s="40"/>
      <c r="C3476" s="355"/>
      <c r="D3476" s="280"/>
      <c r="E3476" s="256"/>
      <c r="F3476" s="281"/>
      <c r="G3476" s="369" t="s">
        <v>661</v>
      </c>
      <c r="H3476" s="267"/>
      <c r="I3476" s="95"/>
      <c r="J3476" s="365" t="s">
        <v>662</v>
      </c>
      <c r="K3476" s="256"/>
      <c r="L3476" s="256"/>
      <c r="M3476" s="256"/>
      <c r="N3476" s="256"/>
      <c r="O3476" s="281"/>
      <c r="P3476" s="220"/>
      <c r="Q3476" s="220"/>
      <c r="R3476" s="220"/>
      <c r="S3476" s="220"/>
      <c r="T3476" s="220"/>
      <c r="U3476" s="220"/>
      <c r="V3476" s="220"/>
      <c r="W3476" s="220"/>
      <c r="X3476" s="220"/>
      <c r="Y3476" s="220"/>
      <c r="Z3476" s="220"/>
      <c r="AA3476" s="220"/>
      <c r="AB3476" s="220"/>
      <c r="AC3476" s="220"/>
      <c r="AD3476" s="220"/>
      <c r="AN3476">
        <f>IF(S3473="NA",1,0)</f>
        <v>0</v>
      </c>
      <c r="AX3476">
        <f>IF(V3473="NA",1,0)</f>
        <v>0</v>
      </c>
      <c r="BH3476">
        <f>IF(Y3473="NA",1,0)</f>
        <v>0</v>
      </c>
      <c r="BR3476">
        <f>IF(AB3473="NA",1,0)</f>
        <v>0</v>
      </c>
      <c r="CB3476">
        <f>IF(Q3473="NA",1,0)</f>
        <v>0</v>
      </c>
      <c r="CL3476">
        <f>IF(R3473="NA",1,0)</f>
        <v>0</v>
      </c>
      <c r="CV3476">
        <f>IF(P3473="NA",1,0)</f>
        <v>0</v>
      </c>
    </row>
    <row r="3477" spans="1:101" ht="23.25" customHeight="1">
      <c r="A3477" s="71"/>
      <c r="B3477" s="40"/>
      <c r="C3477" s="355"/>
      <c r="D3477" s="280"/>
      <c r="E3477" s="256"/>
      <c r="F3477" s="281"/>
      <c r="G3477" s="369" t="s">
        <v>663</v>
      </c>
      <c r="H3477" s="267"/>
      <c r="I3477" s="95"/>
      <c r="J3477" s="365" t="s">
        <v>664</v>
      </c>
      <c r="K3477" s="256"/>
      <c r="L3477" s="256"/>
      <c r="M3477" s="256"/>
      <c r="N3477" s="256"/>
      <c r="O3477" s="281"/>
      <c r="P3477" s="220"/>
      <c r="Q3477" s="220"/>
      <c r="R3477" s="220"/>
      <c r="S3477" s="220"/>
      <c r="T3477" s="220"/>
      <c r="U3477" s="220"/>
      <c r="V3477" s="220"/>
      <c r="W3477" s="220"/>
      <c r="X3477" s="220"/>
      <c r="Y3477" s="220"/>
      <c r="Z3477" s="220"/>
      <c r="AA3477" s="220"/>
      <c r="AB3477" s="220"/>
      <c r="AC3477" s="220"/>
      <c r="AD3477" s="220"/>
      <c r="AN3477">
        <f>IF(S3473="NA",1,0)</f>
        <v>0</v>
      </c>
      <c r="AX3477">
        <f>IF(V3473="NA",1,0)</f>
        <v>0</v>
      </c>
      <c r="BH3477">
        <f>IF(Y3473="NA",1,0)</f>
        <v>0</v>
      </c>
      <c r="BR3477">
        <f>IF(AB3473="NA",1,0)</f>
        <v>0</v>
      </c>
      <c r="CB3477">
        <f>IF(Q3473="NA",1,0)</f>
        <v>0</v>
      </c>
      <c r="CL3477">
        <f>IF(R3473="NA",1,0)</f>
        <v>0</v>
      </c>
      <c r="CV3477">
        <f>IF(P3473="NA",1,0)</f>
        <v>0</v>
      </c>
    </row>
    <row r="3478" spans="1:101" ht="23.25" customHeight="1">
      <c r="A3478" s="71"/>
      <c r="B3478" s="40"/>
      <c r="C3478" s="355"/>
      <c r="D3478" s="280"/>
      <c r="E3478" s="256"/>
      <c r="F3478" s="281"/>
      <c r="G3478" s="369" t="s">
        <v>665</v>
      </c>
      <c r="H3478" s="267"/>
      <c r="I3478" s="95"/>
      <c r="J3478" s="365" t="s">
        <v>666</v>
      </c>
      <c r="K3478" s="256"/>
      <c r="L3478" s="256"/>
      <c r="M3478" s="256"/>
      <c r="N3478" s="256"/>
      <c r="O3478" s="281"/>
      <c r="P3478" s="220"/>
      <c r="Q3478" s="220"/>
      <c r="R3478" s="220"/>
      <c r="S3478" s="220"/>
      <c r="T3478" s="220"/>
      <c r="U3478" s="220"/>
      <c r="V3478" s="220"/>
      <c r="W3478" s="220"/>
      <c r="X3478" s="220"/>
      <c r="Y3478" s="220"/>
      <c r="Z3478" s="220"/>
      <c r="AA3478" s="220"/>
      <c r="AB3478" s="220"/>
      <c r="AC3478" s="220"/>
      <c r="AD3478" s="220"/>
      <c r="AN3478">
        <f>IF(S3473="NA",1,0)</f>
        <v>0</v>
      </c>
      <c r="AO3478" t="e">
        <f>IF(S3478/S3473&gt;0.25,1,0)</f>
        <v>#DIV/0!</v>
      </c>
      <c r="AX3478">
        <f>IF(V3473="NA",1,0)</f>
        <v>0</v>
      </c>
      <c r="AY3478" t="e">
        <f>IF(V3478/V3473&gt;0.25,1,0)</f>
        <v>#DIV/0!</v>
      </c>
      <c r="BH3478">
        <f>IF(Y3473="NA",1,0)</f>
        <v>0</v>
      </c>
      <c r="BI3478" t="e">
        <f>IF(Y3478/Y3473&gt;0.25,1,0)</f>
        <v>#DIV/0!</v>
      </c>
      <c r="BR3478">
        <f>IF(AB3473="NA",1,0)</f>
        <v>0</v>
      </c>
      <c r="BS3478" t="e">
        <f>IF(AB3478/AB3473&gt;0.25,1,0)</f>
        <v>#DIV/0!</v>
      </c>
      <c r="CB3478">
        <f>IF(Q3473="NA",1,0)</f>
        <v>0</v>
      </c>
      <c r="CC3478" t="e">
        <f>IF(Q3478/Q3473&gt;0.25,1,0)</f>
        <v>#DIV/0!</v>
      </c>
      <c r="CL3478">
        <f>IF(R3473="NA",1,0)</f>
        <v>0</v>
      </c>
      <c r="CM3478" t="e">
        <f>IF(R3478/R3473&gt;0.25,1,0)</f>
        <v>#DIV/0!</v>
      </c>
      <c r="CV3478">
        <f>IF(P3473="NA",1,0)</f>
        <v>0</v>
      </c>
      <c r="CW3478" t="e">
        <f>IF(P3478/P3473&gt;0.25,1,0)</f>
        <v>#DIV/0!</v>
      </c>
    </row>
    <row r="3479" spans="1:101" ht="15" customHeight="1">
      <c r="A3479" s="71"/>
      <c r="B3479" s="40"/>
      <c r="C3479" s="355"/>
      <c r="D3479" s="280"/>
      <c r="E3479" s="256"/>
      <c r="F3479" s="281"/>
      <c r="G3479" s="369" t="s">
        <v>667</v>
      </c>
      <c r="H3479" s="267"/>
      <c r="I3479" s="94"/>
      <c r="J3479" s="360" t="s">
        <v>774</v>
      </c>
      <c r="K3479" s="272"/>
      <c r="L3479" s="272"/>
      <c r="M3479" s="272"/>
      <c r="N3479" s="272"/>
      <c r="O3479" s="283"/>
      <c r="P3479" s="220"/>
      <c r="Q3479" s="220"/>
      <c r="R3479" s="220"/>
      <c r="S3479" s="220"/>
      <c r="T3479" s="220"/>
      <c r="U3479" s="220"/>
      <c r="V3479" s="220"/>
      <c r="W3479" s="220"/>
      <c r="X3479" s="220"/>
      <c r="Y3479" s="220"/>
      <c r="Z3479" s="220"/>
      <c r="AA3479" s="220"/>
      <c r="AB3479" s="220"/>
      <c r="AC3479" s="220"/>
      <c r="AD3479" s="220"/>
      <c r="AN3479">
        <f>IF(S3473="NA",1,0)</f>
        <v>0</v>
      </c>
      <c r="AX3479">
        <f>IF(V3473="NA",1,0)</f>
        <v>0</v>
      </c>
      <c r="BH3479">
        <f>IF(Y3473="NA",1,0)</f>
        <v>0</v>
      </c>
      <c r="BR3479">
        <f>IF(AB3473="NA",1,0)</f>
        <v>0</v>
      </c>
      <c r="CB3479">
        <f>IF(Q3473="NA",1,0)</f>
        <v>0</v>
      </c>
      <c r="CL3479">
        <f>IF(R3473="NA",1,0)</f>
        <v>0</v>
      </c>
      <c r="CV3479">
        <f>IF(P3473="NA",1,0)</f>
        <v>0</v>
      </c>
    </row>
    <row r="3480" spans="1:101" ht="15" customHeight="1">
      <c r="A3480" s="71"/>
      <c r="B3480" s="40"/>
      <c r="C3480" s="355"/>
      <c r="D3480" s="280"/>
      <c r="E3480" s="256"/>
      <c r="F3480" s="281"/>
      <c r="G3480" s="361" t="s">
        <v>668</v>
      </c>
      <c r="H3480" s="267"/>
      <c r="I3480" s="362" t="s">
        <v>669</v>
      </c>
      <c r="J3480" s="266"/>
      <c r="K3480" s="266"/>
      <c r="L3480" s="266"/>
      <c r="M3480" s="266"/>
      <c r="N3480" s="266"/>
      <c r="O3480" s="267"/>
      <c r="P3480" s="220"/>
      <c r="Q3480" s="220"/>
      <c r="R3480" s="220"/>
      <c r="S3480" s="220"/>
      <c r="T3480" s="220"/>
      <c r="U3480" s="220"/>
      <c r="V3480" s="220"/>
      <c r="W3480" s="220"/>
      <c r="X3480" s="220"/>
      <c r="Y3480" s="220"/>
      <c r="Z3480" s="220"/>
      <c r="AA3480" s="220"/>
      <c r="AB3480" s="220"/>
      <c r="AC3480" s="220"/>
      <c r="AD3480" s="220"/>
    </row>
    <row r="3481" spans="1:101" ht="15" customHeight="1">
      <c r="A3481" s="71"/>
      <c r="B3481" s="40"/>
      <c r="C3481" s="355"/>
      <c r="D3481" s="280"/>
      <c r="E3481" s="256"/>
      <c r="F3481" s="281"/>
      <c r="G3481" s="361" t="s">
        <v>670</v>
      </c>
      <c r="H3481" s="267"/>
      <c r="I3481" s="362" t="s">
        <v>671</v>
      </c>
      <c r="J3481" s="266"/>
      <c r="K3481" s="266"/>
      <c r="L3481" s="266"/>
      <c r="M3481" s="266"/>
      <c r="N3481" s="266"/>
      <c r="O3481" s="267"/>
      <c r="P3481" s="220"/>
      <c r="Q3481" s="220"/>
      <c r="R3481" s="220"/>
      <c r="S3481" s="220"/>
      <c r="T3481" s="220"/>
      <c r="U3481" s="220"/>
      <c r="V3481" s="220"/>
      <c r="W3481" s="220"/>
      <c r="X3481" s="220"/>
      <c r="Y3481" s="220"/>
      <c r="Z3481" s="220"/>
      <c r="AA3481" s="220"/>
      <c r="AB3481" s="220"/>
      <c r="AC3481" s="220"/>
      <c r="AD3481" s="220"/>
    </row>
    <row r="3482" spans="1:101" ht="24" customHeight="1">
      <c r="A3482" s="71"/>
      <c r="B3482" s="40"/>
      <c r="C3482" s="355"/>
      <c r="D3482" s="280"/>
      <c r="E3482" s="256"/>
      <c r="F3482" s="281"/>
      <c r="G3482" s="361" t="s">
        <v>672</v>
      </c>
      <c r="H3482" s="267"/>
      <c r="I3482" s="362" t="s">
        <v>673</v>
      </c>
      <c r="J3482" s="266"/>
      <c r="K3482" s="266"/>
      <c r="L3482" s="266"/>
      <c r="M3482" s="266"/>
      <c r="N3482" s="266"/>
      <c r="O3482" s="267"/>
      <c r="P3482" s="220"/>
      <c r="Q3482" s="220"/>
      <c r="R3482" s="220"/>
      <c r="S3482" s="220"/>
      <c r="T3482" s="220"/>
      <c r="U3482" s="220"/>
      <c r="V3482" s="220"/>
      <c r="W3482" s="220"/>
      <c r="X3482" s="220"/>
      <c r="Y3482" s="220"/>
      <c r="Z3482" s="220"/>
      <c r="AA3482" s="220"/>
      <c r="AB3482" s="220"/>
      <c r="AC3482" s="220"/>
      <c r="AD3482" s="220"/>
    </row>
    <row r="3483" spans="1:101" ht="15" customHeight="1">
      <c r="A3483" s="71"/>
      <c r="B3483" s="40"/>
      <c r="C3483" s="367" t="s">
        <v>674</v>
      </c>
      <c r="D3483" s="368" t="s">
        <v>675</v>
      </c>
      <c r="E3483" s="278"/>
      <c r="F3483" s="279"/>
      <c r="G3483" s="361" t="s">
        <v>676</v>
      </c>
      <c r="H3483" s="267"/>
      <c r="I3483" s="362" t="s">
        <v>677</v>
      </c>
      <c r="J3483" s="266"/>
      <c r="K3483" s="266"/>
      <c r="L3483" s="266"/>
      <c r="M3483" s="266"/>
      <c r="N3483" s="266"/>
      <c r="O3483" s="267"/>
      <c r="P3483" s="220"/>
      <c r="Q3483" s="220"/>
      <c r="R3483" s="220"/>
      <c r="S3483" s="220"/>
      <c r="T3483" s="220"/>
      <c r="U3483" s="220"/>
      <c r="V3483" s="220"/>
      <c r="W3483" s="220"/>
      <c r="X3483" s="220"/>
      <c r="Y3483" s="220"/>
      <c r="Z3483" s="220"/>
      <c r="AA3483" s="220"/>
      <c r="AB3483" s="220"/>
      <c r="AC3483" s="220"/>
      <c r="AD3483" s="220"/>
      <c r="AM3483">
        <f>IF(OR(S3483=SUM(S3484:S3492),AND(S3483="NA",SUM(S3484:S3492)=0),AND(S3483="NS",SUM(S3484:S3492)=0)),IF(AND(S3483="NA",SUM(S3484:S3492)=0),"NA",0),1)</f>
        <v>0</v>
      </c>
      <c r="AW3483">
        <f>IF(OR(V3483=SUM(V3484:V3492),AND(V3483="NA",SUM(V3484:V3492)=0),AND(V3483="NS",SUM(V3484:V3492)=0)),IF(AND(V3483="NA",SUM(V3484:V3492)=0),"NA",0),1)</f>
        <v>0</v>
      </c>
      <c r="BG3483">
        <f>IF(OR(Y3483=SUM(Y3484:Y3492),AND(Y3483="NA",SUM(Y3484:Y3492)=0),AND(Y3483="NS",SUM(Y3484:Y3492)=0)),IF(AND(Y3483="NA",SUM(Y3484:Y3492)=0),"NA",0),1)</f>
        <v>0</v>
      </c>
      <c r="BQ3483">
        <f>IF(OR(AB3483=SUM(AB3484:AB3492),AND(AB3483="NA",SUM(AB3484:AB3492)=0),AND(AB3483="NS",SUM(AB3484:AB3492)=0)),IF(AND(AB3483="NA",SUM(AB3484:AB3492)=0),"NA",0),1)</f>
        <v>0</v>
      </c>
      <c r="CA3483">
        <f>IF(OR(Q3483=SUM(Q3484:Q3492),AND(Q3483="NA",SUM(Q3484:Q3492)=0),AND(Q3483="NS",SUM(Q3484:Q3492)=0)),IF(AND(Q3483="NA",SUM(Q3484:Q3492)=0),"NA",0),1)</f>
        <v>0</v>
      </c>
      <c r="CK3483">
        <f>IF(OR(R3483=SUM(R3484:R3492),AND(R3483="NA",SUM(R3484:R3492)=0),AND(R3483="NS",SUM(R3484:R3492)=0)),IF(AND(R3483="NA",SUM(R3484:R3492)=0),"NA",0),1)</f>
        <v>0</v>
      </c>
      <c r="CU3483">
        <f>IF(OR(P3483=SUM(P3484:P3492),AND(P3483="NA",SUM(P3484:P3492)=0),AND(P3483="NS",SUM(P3484:P3492)=0)),IF(AND(P3483="NA",SUM(P3484:P3492)=0),"NA",0),1)</f>
        <v>0</v>
      </c>
    </row>
    <row r="3484" spans="1:101" ht="24" customHeight="1">
      <c r="A3484" s="71"/>
      <c r="B3484" s="40"/>
      <c r="C3484" s="355"/>
      <c r="D3484" s="280"/>
      <c r="E3484" s="256"/>
      <c r="F3484" s="281"/>
      <c r="G3484" s="350" t="s">
        <v>678</v>
      </c>
      <c r="H3484" s="267"/>
      <c r="I3484" s="224"/>
      <c r="J3484" s="366" t="s">
        <v>679</v>
      </c>
      <c r="K3484" s="278"/>
      <c r="L3484" s="278"/>
      <c r="M3484" s="278"/>
      <c r="N3484" s="278"/>
      <c r="O3484" s="279"/>
      <c r="P3484" s="220"/>
      <c r="Q3484" s="220"/>
      <c r="R3484" s="220"/>
      <c r="S3484" s="220"/>
      <c r="T3484" s="220"/>
      <c r="U3484" s="220"/>
      <c r="V3484" s="220"/>
      <c r="W3484" s="220"/>
      <c r="X3484" s="220"/>
      <c r="Y3484" s="220"/>
      <c r="Z3484" s="220"/>
      <c r="AA3484" s="220"/>
      <c r="AB3484" s="220"/>
      <c r="AC3484" s="220"/>
      <c r="AD3484" s="220"/>
      <c r="AN3484">
        <f>IF(S3483="NA",1,0)</f>
        <v>0</v>
      </c>
      <c r="AX3484">
        <f>IF(V3483="NA",1,0)</f>
        <v>0</v>
      </c>
      <c r="BH3484">
        <f>IF(Y3483="NA",1,0)</f>
        <v>0</v>
      </c>
      <c r="BR3484">
        <f>IF(AB3483="NA",1,0)</f>
        <v>0</v>
      </c>
      <c r="CB3484">
        <f>IF(Q3483="NA",1,0)</f>
        <v>0</v>
      </c>
      <c r="CL3484">
        <f>IF(R3483="NA",1,0)</f>
        <v>0</v>
      </c>
      <c r="CV3484">
        <f>IF(P3483="NA",1,0)</f>
        <v>0</v>
      </c>
    </row>
    <row r="3485" spans="1:101" ht="15" customHeight="1">
      <c r="A3485" s="71"/>
      <c r="B3485" s="40"/>
      <c r="C3485" s="355"/>
      <c r="D3485" s="280"/>
      <c r="E3485" s="256"/>
      <c r="F3485" s="281"/>
      <c r="G3485" s="350" t="s">
        <v>680</v>
      </c>
      <c r="H3485" s="267"/>
      <c r="I3485" s="95"/>
      <c r="J3485" s="365" t="s">
        <v>681</v>
      </c>
      <c r="K3485" s="256"/>
      <c r="L3485" s="256"/>
      <c r="M3485" s="256"/>
      <c r="N3485" s="256"/>
      <c r="O3485" s="281"/>
      <c r="P3485" s="220"/>
      <c r="Q3485" s="220"/>
      <c r="R3485" s="220"/>
      <c r="S3485" s="220"/>
      <c r="T3485" s="220"/>
      <c r="U3485" s="220"/>
      <c r="V3485" s="220"/>
      <c r="W3485" s="220"/>
      <c r="X3485" s="220"/>
      <c r="Y3485" s="220"/>
      <c r="Z3485" s="220"/>
      <c r="AA3485" s="220"/>
      <c r="AB3485" s="220"/>
      <c r="AC3485" s="220"/>
      <c r="AD3485" s="220"/>
      <c r="AN3485">
        <f>IF(S3483="NA",1,0)</f>
        <v>0</v>
      </c>
      <c r="AX3485">
        <f>IF(V3483="NA",1,0)</f>
        <v>0</v>
      </c>
      <c r="BH3485">
        <f>IF(Y3483="NA",1,0)</f>
        <v>0</v>
      </c>
      <c r="BR3485">
        <f>IF(AB3483="NA",1,0)</f>
        <v>0</v>
      </c>
      <c r="CB3485">
        <f>IF(Q3483="NA",1,0)</f>
        <v>0</v>
      </c>
      <c r="CL3485">
        <f>IF(R3483="NA",1,0)</f>
        <v>0</v>
      </c>
      <c r="CV3485">
        <f>IF(P3483="NA",1,0)</f>
        <v>0</v>
      </c>
    </row>
    <row r="3486" spans="1:101" ht="15" customHeight="1">
      <c r="A3486" s="71"/>
      <c r="B3486" s="40"/>
      <c r="C3486" s="355"/>
      <c r="D3486" s="280"/>
      <c r="E3486" s="256"/>
      <c r="F3486" s="281"/>
      <c r="G3486" s="350" t="s">
        <v>682</v>
      </c>
      <c r="H3486" s="267"/>
      <c r="I3486" s="95"/>
      <c r="J3486" s="365" t="s">
        <v>683</v>
      </c>
      <c r="K3486" s="256"/>
      <c r="L3486" s="256"/>
      <c r="M3486" s="256"/>
      <c r="N3486" s="256"/>
      <c r="O3486" s="281"/>
      <c r="P3486" s="220"/>
      <c r="Q3486" s="220"/>
      <c r="R3486" s="220"/>
      <c r="S3486" s="220"/>
      <c r="T3486" s="220"/>
      <c r="U3486" s="220"/>
      <c r="V3486" s="220"/>
      <c r="W3486" s="220"/>
      <c r="X3486" s="220"/>
      <c r="Y3486" s="220"/>
      <c r="Z3486" s="220"/>
      <c r="AA3486" s="220"/>
      <c r="AB3486" s="220"/>
      <c r="AC3486" s="220"/>
      <c r="AD3486" s="220"/>
      <c r="AN3486">
        <f>IF(S3483="NA",1,0)</f>
        <v>0</v>
      </c>
      <c r="AX3486">
        <f>IF(V3483="NA",1,0)</f>
        <v>0</v>
      </c>
      <c r="BH3486">
        <f>IF(Y3483="NA",1,0)</f>
        <v>0</v>
      </c>
      <c r="BR3486">
        <f>IF(AB3483="NA",1,0)</f>
        <v>0</v>
      </c>
      <c r="CB3486">
        <f>IF(Q3483="NA",1,0)</f>
        <v>0</v>
      </c>
      <c r="CL3486">
        <f>IF(R3483="NA",1,0)</f>
        <v>0</v>
      </c>
      <c r="CV3486">
        <f>IF(P3483="NA",1,0)</f>
        <v>0</v>
      </c>
    </row>
    <row r="3487" spans="1:101" ht="15" customHeight="1">
      <c r="A3487" s="71"/>
      <c r="B3487" s="40"/>
      <c r="C3487" s="355"/>
      <c r="D3487" s="280"/>
      <c r="E3487" s="256"/>
      <c r="F3487" s="281"/>
      <c r="G3487" s="350" t="s">
        <v>684</v>
      </c>
      <c r="H3487" s="267"/>
      <c r="I3487" s="95"/>
      <c r="J3487" s="365" t="s">
        <v>685</v>
      </c>
      <c r="K3487" s="256"/>
      <c r="L3487" s="256"/>
      <c r="M3487" s="256"/>
      <c r="N3487" s="256"/>
      <c r="O3487" s="281"/>
      <c r="P3487" s="220"/>
      <c r="Q3487" s="220"/>
      <c r="R3487" s="220"/>
      <c r="S3487" s="220"/>
      <c r="T3487" s="220"/>
      <c r="U3487" s="220"/>
      <c r="V3487" s="220"/>
      <c r="W3487" s="220"/>
      <c r="X3487" s="220"/>
      <c r="Y3487" s="220"/>
      <c r="Z3487" s="220"/>
      <c r="AA3487" s="220"/>
      <c r="AB3487" s="220"/>
      <c r="AC3487" s="220"/>
      <c r="AD3487" s="220"/>
      <c r="AN3487">
        <f>IF(S3483="NA",1,0)</f>
        <v>0</v>
      </c>
      <c r="AX3487">
        <f>IF(V3483="NA",1,0)</f>
        <v>0</v>
      </c>
      <c r="BH3487">
        <f>IF(Y3483="NA",1,0)</f>
        <v>0</v>
      </c>
      <c r="BR3487">
        <f>IF(AB3483="NA",1,0)</f>
        <v>0</v>
      </c>
      <c r="CB3487">
        <f>IF(Q3483="NA",1,0)</f>
        <v>0</v>
      </c>
      <c r="CL3487">
        <f>IF(R3483="NA",1,0)</f>
        <v>0</v>
      </c>
      <c r="CV3487">
        <f>IF(P3483="NA",1,0)</f>
        <v>0</v>
      </c>
    </row>
    <row r="3488" spans="1:101" ht="15" customHeight="1">
      <c r="A3488" s="71"/>
      <c r="B3488" s="40"/>
      <c r="C3488" s="355"/>
      <c r="D3488" s="280"/>
      <c r="E3488" s="256"/>
      <c r="F3488" s="281"/>
      <c r="G3488" s="350" t="s">
        <v>686</v>
      </c>
      <c r="H3488" s="267"/>
      <c r="I3488" s="95"/>
      <c r="J3488" s="365" t="s">
        <v>687</v>
      </c>
      <c r="K3488" s="256"/>
      <c r="L3488" s="256"/>
      <c r="M3488" s="256"/>
      <c r="N3488" s="256"/>
      <c r="O3488" s="281"/>
      <c r="P3488" s="220"/>
      <c r="Q3488" s="220"/>
      <c r="R3488" s="220"/>
      <c r="S3488" s="220"/>
      <c r="T3488" s="220"/>
      <c r="U3488" s="220"/>
      <c r="V3488" s="220"/>
      <c r="W3488" s="220"/>
      <c r="X3488" s="220"/>
      <c r="Y3488" s="220"/>
      <c r="Z3488" s="220"/>
      <c r="AA3488" s="220"/>
      <c r="AB3488" s="220"/>
      <c r="AC3488" s="220"/>
      <c r="AD3488" s="220"/>
      <c r="AN3488">
        <f>IF(S3483="NA",1,0)</f>
        <v>0</v>
      </c>
      <c r="AX3488">
        <f>IF(V3483="NA",1,0)</f>
        <v>0</v>
      </c>
      <c r="BH3488">
        <f>IF(Y3483="NA",1,0)</f>
        <v>0</v>
      </c>
      <c r="BR3488">
        <f>IF(AB3483="NA",1,0)</f>
        <v>0</v>
      </c>
      <c r="CB3488">
        <f>IF(Q3483="NA",1,0)</f>
        <v>0</v>
      </c>
      <c r="CL3488">
        <f>IF(R3483="NA",1,0)</f>
        <v>0</v>
      </c>
      <c r="CV3488">
        <f>IF(P3483="NA",1,0)</f>
        <v>0</v>
      </c>
    </row>
    <row r="3489" spans="1:101" ht="15" customHeight="1">
      <c r="A3489" s="71"/>
      <c r="B3489" s="40"/>
      <c r="C3489" s="355"/>
      <c r="D3489" s="280"/>
      <c r="E3489" s="256"/>
      <c r="F3489" s="281"/>
      <c r="G3489" s="350" t="s">
        <v>688</v>
      </c>
      <c r="H3489" s="267"/>
      <c r="I3489" s="95"/>
      <c r="J3489" s="365" t="s">
        <v>689</v>
      </c>
      <c r="K3489" s="256"/>
      <c r="L3489" s="256"/>
      <c r="M3489" s="256"/>
      <c r="N3489" s="256"/>
      <c r="O3489" s="281"/>
      <c r="P3489" s="220"/>
      <c r="Q3489" s="220"/>
      <c r="R3489" s="220"/>
      <c r="S3489" s="220"/>
      <c r="T3489" s="220"/>
      <c r="U3489" s="220"/>
      <c r="V3489" s="220"/>
      <c r="W3489" s="220"/>
      <c r="X3489" s="220"/>
      <c r="Y3489" s="220"/>
      <c r="Z3489" s="220"/>
      <c r="AA3489" s="220"/>
      <c r="AB3489" s="220"/>
      <c r="AC3489" s="220"/>
      <c r="AD3489" s="220"/>
      <c r="AN3489">
        <f>IF(S3483="NA",1,0)</f>
        <v>0</v>
      </c>
      <c r="AX3489">
        <f>IF(V3483="NA",1,0)</f>
        <v>0</v>
      </c>
      <c r="BH3489">
        <f>IF(Y3483="NA",1,0)</f>
        <v>0</v>
      </c>
      <c r="BR3489">
        <f>IF(AB3483="NA",1,0)</f>
        <v>0</v>
      </c>
      <c r="CB3489">
        <f>IF(Q3483="NA",1,0)</f>
        <v>0</v>
      </c>
      <c r="CL3489">
        <f>IF(R3483="NA",1,0)</f>
        <v>0</v>
      </c>
      <c r="CV3489">
        <f>IF(P3483="NA",1,0)</f>
        <v>0</v>
      </c>
    </row>
    <row r="3490" spans="1:101" ht="15" customHeight="1">
      <c r="A3490" s="71"/>
      <c r="B3490" s="40"/>
      <c r="C3490" s="355"/>
      <c r="D3490" s="280"/>
      <c r="E3490" s="256"/>
      <c r="F3490" s="281"/>
      <c r="G3490" s="350" t="s">
        <v>690</v>
      </c>
      <c r="H3490" s="267"/>
      <c r="I3490" s="95"/>
      <c r="J3490" s="365" t="s">
        <v>691</v>
      </c>
      <c r="K3490" s="256"/>
      <c r="L3490" s="256"/>
      <c r="M3490" s="256"/>
      <c r="N3490" s="256"/>
      <c r="O3490" s="281"/>
      <c r="P3490" s="220"/>
      <c r="Q3490" s="220"/>
      <c r="R3490" s="220"/>
      <c r="S3490" s="220"/>
      <c r="T3490" s="220"/>
      <c r="U3490" s="220"/>
      <c r="V3490" s="220"/>
      <c r="W3490" s="220"/>
      <c r="X3490" s="220"/>
      <c r="Y3490" s="220"/>
      <c r="Z3490" s="220"/>
      <c r="AA3490" s="220"/>
      <c r="AB3490" s="220"/>
      <c r="AC3490" s="220"/>
      <c r="AD3490" s="220"/>
      <c r="AN3490">
        <f>IF(S3483="NA",1,0)</f>
        <v>0</v>
      </c>
      <c r="AX3490">
        <f>IF(V3483="NA",1,0)</f>
        <v>0</v>
      </c>
      <c r="BH3490">
        <f>IF(Y3483="NA",1,0)</f>
        <v>0</v>
      </c>
      <c r="BR3490">
        <f>IF(AB3483="NA",1,0)</f>
        <v>0</v>
      </c>
      <c r="CB3490">
        <f>IF(Q3483="NA",1,0)</f>
        <v>0</v>
      </c>
      <c r="CL3490">
        <f>IF(R3483="NA",1,0)</f>
        <v>0</v>
      </c>
      <c r="CV3490">
        <f>IF(P3483="NA",1,0)</f>
        <v>0</v>
      </c>
    </row>
    <row r="3491" spans="1:101" ht="24" customHeight="1">
      <c r="A3491" s="71"/>
      <c r="B3491" s="40"/>
      <c r="C3491" s="355"/>
      <c r="D3491" s="280"/>
      <c r="E3491" s="256"/>
      <c r="F3491" s="281"/>
      <c r="G3491" s="350" t="s">
        <v>692</v>
      </c>
      <c r="H3491" s="267"/>
      <c r="I3491" s="95"/>
      <c r="J3491" s="365" t="s">
        <v>693</v>
      </c>
      <c r="K3491" s="256"/>
      <c r="L3491" s="256"/>
      <c r="M3491" s="256"/>
      <c r="N3491" s="256"/>
      <c r="O3491" s="281"/>
      <c r="P3491" s="220"/>
      <c r="Q3491" s="220"/>
      <c r="R3491" s="220"/>
      <c r="S3491" s="220"/>
      <c r="T3491" s="220"/>
      <c r="U3491" s="220"/>
      <c r="V3491" s="220"/>
      <c r="W3491" s="220"/>
      <c r="X3491" s="220"/>
      <c r="Y3491" s="220"/>
      <c r="Z3491" s="220"/>
      <c r="AA3491" s="220"/>
      <c r="AB3491" s="220"/>
      <c r="AC3491" s="220"/>
      <c r="AD3491" s="220"/>
      <c r="AN3491">
        <f>IF(S3483="NA",1,0)</f>
        <v>0</v>
      </c>
      <c r="AO3491" t="e">
        <f>IF(S3491/S3483&gt;0.25,1,0)</f>
        <v>#DIV/0!</v>
      </c>
      <c r="AX3491">
        <f>IF(V3483="NA",1,0)</f>
        <v>0</v>
      </c>
      <c r="AY3491" t="e">
        <f>IF(V3491/V3483&gt;0.25,1,0)</f>
        <v>#DIV/0!</v>
      </c>
      <c r="BH3491">
        <f>IF(Y3483="NA",1,0)</f>
        <v>0</v>
      </c>
      <c r="BI3491" t="e">
        <f>IF(Y3491/Y3483&gt;0.25,1,0)</f>
        <v>#DIV/0!</v>
      </c>
      <c r="BR3491">
        <f>IF(AB3483="NA",1,0)</f>
        <v>0</v>
      </c>
      <c r="BS3491" t="e">
        <f>IF(AB3491/AB3483&gt;0.25,1,0)</f>
        <v>#DIV/0!</v>
      </c>
      <c r="CB3491">
        <f>IF(Q3483="NA",1,0)</f>
        <v>0</v>
      </c>
      <c r="CC3491" t="e">
        <f>IF(Q3491/Q3483&gt;0.25,1,0)</f>
        <v>#DIV/0!</v>
      </c>
      <c r="CL3491">
        <f>IF(R3483="NA",1,0)</f>
        <v>0</v>
      </c>
      <c r="CM3491" t="e">
        <f>IF(R3491/R3483&gt;0.25,1,0)</f>
        <v>#DIV/0!</v>
      </c>
      <c r="CV3491">
        <f>IF(P3483="NA",1,0)</f>
        <v>0</v>
      </c>
      <c r="CW3491" t="e">
        <f>IF(P3491/P3483&gt;0.25,1,0)</f>
        <v>#DIV/0!</v>
      </c>
    </row>
    <row r="3492" spans="1:101" ht="15" customHeight="1">
      <c r="A3492" s="71"/>
      <c r="B3492" s="40"/>
      <c r="C3492" s="355"/>
      <c r="D3492" s="280"/>
      <c r="E3492" s="256"/>
      <c r="F3492" s="281"/>
      <c r="G3492" s="350" t="s">
        <v>694</v>
      </c>
      <c r="H3492" s="267"/>
      <c r="I3492" s="94"/>
      <c r="J3492" s="360" t="s">
        <v>774</v>
      </c>
      <c r="K3492" s="272"/>
      <c r="L3492" s="272"/>
      <c r="M3492" s="272"/>
      <c r="N3492" s="272"/>
      <c r="O3492" s="283"/>
      <c r="P3492" s="220"/>
      <c r="Q3492" s="220"/>
      <c r="R3492" s="220"/>
      <c r="S3492" s="220"/>
      <c r="T3492" s="220"/>
      <c r="U3492" s="220"/>
      <c r="V3492" s="220"/>
      <c r="W3492" s="220"/>
      <c r="X3492" s="220"/>
      <c r="Y3492" s="220"/>
      <c r="Z3492" s="220"/>
      <c r="AA3492" s="220"/>
      <c r="AB3492" s="220"/>
      <c r="AC3492" s="220"/>
      <c r="AD3492" s="220"/>
      <c r="AN3492">
        <f>IF(S3483="NA",1,0)</f>
        <v>0</v>
      </c>
      <c r="AX3492">
        <f>IF(V3483="NA",1,0)</f>
        <v>0</v>
      </c>
      <c r="BH3492">
        <f>IF(Y3483="NA",1,0)</f>
        <v>0</v>
      </c>
      <c r="BR3492">
        <f>IF(AB3483="NA",1,0)</f>
        <v>0</v>
      </c>
      <c r="CB3492">
        <f>IF(Q3483="NA",1,0)</f>
        <v>0</v>
      </c>
      <c r="CL3492">
        <f>IF(R3483="NA",1,0)</f>
        <v>0</v>
      </c>
      <c r="CV3492">
        <f>IF(P3483="NA",1,0)</f>
        <v>0</v>
      </c>
    </row>
    <row r="3493" spans="1:101" ht="24" customHeight="1">
      <c r="A3493" s="71"/>
      <c r="B3493" s="40"/>
      <c r="C3493" s="355"/>
      <c r="D3493" s="280"/>
      <c r="E3493" s="256"/>
      <c r="F3493" s="281"/>
      <c r="G3493" s="361" t="s">
        <v>695</v>
      </c>
      <c r="H3493" s="267"/>
      <c r="I3493" s="362" t="s">
        <v>696</v>
      </c>
      <c r="J3493" s="266"/>
      <c r="K3493" s="266"/>
      <c r="L3493" s="266"/>
      <c r="M3493" s="266"/>
      <c r="N3493" s="266"/>
      <c r="O3493" s="267"/>
      <c r="P3493" s="220"/>
      <c r="Q3493" s="220"/>
      <c r="R3493" s="220"/>
      <c r="S3493" s="220"/>
      <c r="T3493" s="220"/>
      <c r="U3493" s="220"/>
      <c r="V3493" s="220"/>
      <c r="W3493" s="220"/>
      <c r="X3493" s="220"/>
      <c r="Y3493" s="220"/>
      <c r="Z3493" s="220"/>
      <c r="AA3493" s="220"/>
      <c r="AB3493" s="220"/>
      <c r="AC3493" s="220"/>
      <c r="AD3493" s="220"/>
      <c r="AM3493">
        <f>IF(OR(S3493=SUM(S3494:S3496),AND(S3493="NA",SUM(S3494:S3496)=0),AND(S3493="NS",SUM(S3494:S3496)=0)),IF(AND(S3493="NA",SUM(S3494:S3496)=0),"NA",0),1)</f>
        <v>0</v>
      </c>
      <c r="AW3493">
        <f>IF(OR(V3493=SUM(V3494:V3496),AND(V3493="NA",SUM(V3494:V3496)=0),AND(V3493="NS",SUM(V3494:V3496)=0)),IF(AND(V3493="NA",SUM(V3494:V3496)=0),"NA",0),1)</f>
        <v>0</v>
      </c>
      <c r="BG3493">
        <f>IF(OR(Y3493=SUM(Y3494:Y3496),AND(Y3493="NA",SUM(Y3494:Y3496)=0),AND(Y3493="NS",SUM(Y3494:Y3496)=0)),IF(AND(Y3493="NA",SUM(Y3494:Y3496)=0),"NA",0),1)</f>
        <v>0</v>
      </c>
      <c r="BQ3493">
        <f>IF(OR(AB3493=SUM(AB3494:AB3496),AND(AB3493="NA",SUM(AB3494:AB3496)=0),AND(AB3493="NS",SUM(AB3494:AB3496)=0)),IF(AND(AB3493="NA",SUM(AB3494:AB3496)=0),"NA",0),1)</f>
        <v>0</v>
      </c>
      <c r="CA3493">
        <f>IF(OR(Q3493=SUM(Q3494:Q3496),AND(Q3493="NA",SUM(Q3494:Q3496)=0),AND(Q3493="NS",SUM(Q3494:Q3496)=0)),IF(AND(Q3493="NA",SUM(Q3494:Q3496)=0),"NA",0),1)</f>
        <v>0</v>
      </c>
      <c r="CK3493">
        <f>IF(OR(R3493=SUM(R3494:R3496),AND(R3493="NA",SUM(R3494:R3496)=0),AND(R3493="NS",SUM(R3494:R3496)=0)),IF(AND(R3493="NA",SUM(R3494:R3496)=0),"NA",0),1)</f>
        <v>0</v>
      </c>
      <c r="CU3493">
        <f>IF(OR(P3493=SUM(P3494:P3496),AND(P3493="NA",SUM(P3494:P3496)=0),AND(P3493="NS",SUM(P3494:P3496)=0)),IF(AND(P3493="NA",SUM(P3494:P3496)=0),"NA",0),1)</f>
        <v>0</v>
      </c>
    </row>
    <row r="3494" spans="1:101" ht="15" customHeight="1">
      <c r="A3494" s="71"/>
      <c r="B3494" s="40"/>
      <c r="C3494" s="355"/>
      <c r="D3494" s="280"/>
      <c r="E3494" s="256"/>
      <c r="F3494" s="281"/>
      <c r="G3494" s="350" t="s">
        <v>697</v>
      </c>
      <c r="H3494" s="267"/>
      <c r="I3494" s="224"/>
      <c r="J3494" s="366" t="s">
        <v>698</v>
      </c>
      <c r="K3494" s="278"/>
      <c r="L3494" s="278"/>
      <c r="M3494" s="278"/>
      <c r="N3494" s="278"/>
      <c r="O3494" s="279"/>
      <c r="P3494" s="220"/>
      <c r="Q3494" s="220"/>
      <c r="R3494" s="220"/>
      <c r="S3494" s="220"/>
      <c r="T3494" s="220"/>
      <c r="U3494" s="220"/>
      <c r="V3494" s="220"/>
      <c r="W3494" s="220"/>
      <c r="X3494" s="220"/>
      <c r="Y3494" s="220"/>
      <c r="Z3494" s="220"/>
      <c r="AA3494" s="220"/>
      <c r="AB3494" s="220"/>
      <c r="AC3494" s="220"/>
      <c r="AD3494" s="220"/>
      <c r="AN3494">
        <f>IF(S3493="NA",1,0)</f>
        <v>0</v>
      </c>
      <c r="AX3494">
        <f>IF(V3493="NA",1,0)</f>
        <v>0</v>
      </c>
      <c r="BH3494">
        <f>IF(Y3493="NA",1,0)</f>
        <v>0</v>
      </c>
      <c r="BR3494">
        <f>IF(AB3493="NA",1,0)</f>
        <v>0</v>
      </c>
      <c r="CB3494">
        <f>IF(Q3493="NA",1,0)</f>
        <v>0</v>
      </c>
      <c r="CL3494">
        <f>IF(R3493="NA",1,0)</f>
        <v>0</v>
      </c>
      <c r="CV3494">
        <f>IF(P3493="NA",1,0)</f>
        <v>0</v>
      </c>
    </row>
    <row r="3495" spans="1:101" ht="24" customHeight="1">
      <c r="A3495" s="71"/>
      <c r="B3495" s="40"/>
      <c r="C3495" s="355"/>
      <c r="D3495" s="280"/>
      <c r="E3495" s="256"/>
      <c r="F3495" s="281"/>
      <c r="G3495" s="350" t="s">
        <v>699</v>
      </c>
      <c r="H3495" s="267"/>
      <c r="I3495" s="95"/>
      <c r="J3495" s="365" t="s">
        <v>700</v>
      </c>
      <c r="K3495" s="256"/>
      <c r="L3495" s="256"/>
      <c r="M3495" s="256"/>
      <c r="N3495" s="256"/>
      <c r="O3495" s="281"/>
      <c r="P3495" s="220"/>
      <c r="Q3495" s="220"/>
      <c r="R3495" s="220"/>
      <c r="S3495" s="220"/>
      <c r="T3495" s="220"/>
      <c r="U3495" s="220"/>
      <c r="V3495" s="220"/>
      <c r="W3495" s="220"/>
      <c r="X3495" s="220"/>
      <c r="Y3495" s="220"/>
      <c r="Z3495" s="220"/>
      <c r="AA3495" s="220"/>
      <c r="AB3495" s="220"/>
      <c r="AC3495" s="220"/>
      <c r="AD3495" s="220"/>
      <c r="AN3495">
        <f>IF(S3493="NA",1,0)</f>
        <v>0</v>
      </c>
      <c r="AO3495" t="e">
        <f>IF(S3495/S3493&gt;0.25,1,0)</f>
        <v>#DIV/0!</v>
      </c>
      <c r="AX3495">
        <f>IF(V3493="NA",1,0)</f>
        <v>0</v>
      </c>
      <c r="AY3495" t="e">
        <f>IF(V3495/V3493&gt;0.25,1,0)</f>
        <v>#DIV/0!</v>
      </c>
      <c r="BH3495">
        <f>IF(Y3493="NA",1,0)</f>
        <v>0</v>
      </c>
      <c r="BI3495" t="e">
        <f>IF(Y3495/Y3493&gt;0.25,1,0)</f>
        <v>#DIV/0!</v>
      </c>
      <c r="BR3495">
        <f>IF(AB3493="NA",1,0)</f>
        <v>0</v>
      </c>
      <c r="BS3495" t="e">
        <f>IF(AB3495/AB3493&gt;0.25,1,0)</f>
        <v>#DIV/0!</v>
      </c>
      <c r="CB3495">
        <f>IF(Q3493="NA",1,0)</f>
        <v>0</v>
      </c>
      <c r="CC3495" t="e">
        <f>IF(Q3495/Q3493&gt;0.25,1,0)</f>
        <v>#DIV/0!</v>
      </c>
      <c r="CL3495">
        <f>IF(R3493="NA",1,0)</f>
        <v>0</v>
      </c>
      <c r="CM3495" t="e">
        <f>IF(R3495/R3493&gt;0.25,1,0)</f>
        <v>#DIV/0!</v>
      </c>
      <c r="CV3495">
        <f>IF(P3493="NA",1,0)</f>
        <v>0</v>
      </c>
      <c r="CW3495" t="e">
        <f>IF(P3495/P3493&gt;0.25,1,0)</f>
        <v>#DIV/0!</v>
      </c>
    </row>
    <row r="3496" spans="1:101" ht="15" customHeight="1">
      <c r="A3496" s="71"/>
      <c r="B3496" s="40"/>
      <c r="C3496" s="355"/>
      <c r="D3496" s="280"/>
      <c r="E3496" s="256"/>
      <c r="F3496" s="281"/>
      <c r="G3496" s="350" t="s">
        <v>701</v>
      </c>
      <c r="H3496" s="267"/>
      <c r="I3496" s="94"/>
      <c r="J3496" s="360" t="s">
        <v>774</v>
      </c>
      <c r="K3496" s="272"/>
      <c r="L3496" s="272"/>
      <c r="M3496" s="272"/>
      <c r="N3496" s="272"/>
      <c r="O3496" s="283"/>
      <c r="P3496" s="220"/>
      <c r="Q3496" s="220"/>
      <c r="R3496" s="220"/>
      <c r="S3496" s="220"/>
      <c r="T3496" s="220"/>
      <c r="U3496" s="220"/>
      <c r="V3496" s="220"/>
      <c r="W3496" s="220"/>
      <c r="X3496" s="220"/>
      <c r="Y3496" s="220"/>
      <c r="Z3496" s="220"/>
      <c r="AA3496" s="220"/>
      <c r="AB3496" s="220"/>
      <c r="AC3496" s="220"/>
      <c r="AD3496" s="220"/>
      <c r="AN3496">
        <f>IF(S3493="NA",1,0)</f>
        <v>0</v>
      </c>
      <c r="AX3496">
        <f>IF(V3493="NA",1,0)</f>
        <v>0</v>
      </c>
      <c r="BH3496">
        <f>IF(Y3493="NA",1,0)</f>
        <v>0</v>
      </c>
      <c r="BR3496">
        <f>IF(AB3493="NA",1,0)</f>
        <v>0</v>
      </c>
      <c r="CB3496">
        <f>IF(Q3493="NA",1,0)</f>
        <v>0</v>
      </c>
      <c r="CL3496">
        <f>IF(R3493="NA",1,0)</f>
        <v>0</v>
      </c>
      <c r="CV3496">
        <f>IF(P3493="NA",1,0)</f>
        <v>0</v>
      </c>
    </row>
    <row r="3497" spans="1:101" ht="15" customHeight="1">
      <c r="A3497" s="71"/>
      <c r="B3497" s="40"/>
      <c r="C3497" s="355"/>
      <c r="D3497" s="280"/>
      <c r="E3497" s="256"/>
      <c r="F3497" s="281"/>
      <c r="G3497" s="361" t="s">
        <v>702</v>
      </c>
      <c r="H3497" s="267"/>
      <c r="I3497" s="362" t="s">
        <v>703</v>
      </c>
      <c r="J3497" s="266"/>
      <c r="K3497" s="266"/>
      <c r="L3497" s="266"/>
      <c r="M3497" s="266"/>
      <c r="N3497" s="266"/>
      <c r="O3497" s="267"/>
      <c r="P3497" s="220"/>
      <c r="Q3497" s="220"/>
      <c r="R3497" s="220"/>
      <c r="S3497" s="220"/>
      <c r="T3497" s="220"/>
      <c r="U3497" s="220"/>
      <c r="V3497" s="220"/>
      <c r="W3497" s="220"/>
      <c r="X3497" s="220"/>
      <c r="Y3497" s="220"/>
      <c r="Z3497" s="220"/>
      <c r="AA3497" s="220"/>
      <c r="AB3497" s="220"/>
      <c r="AC3497" s="220"/>
      <c r="AD3497" s="220"/>
    </row>
    <row r="3498" spans="1:101" ht="15" customHeight="1">
      <c r="A3498" s="71"/>
      <c r="B3498" s="40"/>
      <c r="C3498" s="355"/>
      <c r="D3498" s="280"/>
      <c r="E3498" s="256"/>
      <c r="F3498" s="281"/>
      <c r="G3498" s="361" t="s">
        <v>704</v>
      </c>
      <c r="H3498" s="267"/>
      <c r="I3498" s="362" t="s">
        <v>705</v>
      </c>
      <c r="J3498" s="266"/>
      <c r="K3498" s="266"/>
      <c r="L3498" s="266"/>
      <c r="M3498" s="266"/>
      <c r="N3498" s="266"/>
      <c r="O3498" s="267"/>
      <c r="P3498" s="220"/>
      <c r="Q3498" s="220"/>
      <c r="R3498" s="220"/>
      <c r="S3498" s="220"/>
      <c r="T3498" s="220"/>
      <c r="U3498" s="220"/>
      <c r="V3498" s="220"/>
      <c r="W3498" s="220"/>
      <c r="X3498" s="220"/>
      <c r="Y3498" s="220"/>
      <c r="Z3498" s="220"/>
      <c r="AA3498" s="220"/>
      <c r="AB3498" s="220"/>
      <c r="AC3498" s="220"/>
      <c r="AD3498" s="220"/>
    </row>
    <row r="3499" spans="1:101" ht="24" customHeight="1">
      <c r="A3499" s="71"/>
      <c r="B3499" s="40"/>
      <c r="C3499" s="355"/>
      <c r="D3499" s="280"/>
      <c r="E3499" s="256"/>
      <c r="F3499" s="281"/>
      <c r="G3499" s="361" t="s">
        <v>706</v>
      </c>
      <c r="H3499" s="267"/>
      <c r="I3499" s="362" t="s">
        <v>707</v>
      </c>
      <c r="J3499" s="266"/>
      <c r="K3499" s="266"/>
      <c r="L3499" s="266"/>
      <c r="M3499" s="266"/>
      <c r="N3499" s="266"/>
      <c r="O3499" s="267"/>
      <c r="P3499" s="220"/>
      <c r="Q3499" s="220"/>
      <c r="R3499" s="220"/>
      <c r="S3499" s="220"/>
      <c r="T3499" s="220"/>
      <c r="U3499" s="220"/>
      <c r="V3499" s="220"/>
      <c r="W3499" s="220"/>
      <c r="X3499" s="220"/>
      <c r="Y3499" s="220"/>
      <c r="Z3499" s="220"/>
      <c r="AA3499" s="220"/>
      <c r="AB3499" s="220"/>
      <c r="AC3499" s="220"/>
      <c r="AD3499" s="220"/>
    </row>
    <row r="3500" spans="1:101" ht="15" customHeight="1">
      <c r="A3500" s="71"/>
      <c r="B3500" s="40"/>
      <c r="C3500" s="367" t="s">
        <v>708</v>
      </c>
      <c r="D3500" s="368" t="s">
        <v>709</v>
      </c>
      <c r="E3500" s="278"/>
      <c r="F3500" s="279"/>
      <c r="G3500" s="361" t="s">
        <v>710</v>
      </c>
      <c r="H3500" s="267"/>
      <c r="I3500" s="362" t="s">
        <v>711</v>
      </c>
      <c r="J3500" s="266"/>
      <c r="K3500" s="266"/>
      <c r="L3500" s="266"/>
      <c r="M3500" s="266"/>
      <c r="N3500" s="266"/>
      <c r="O3500" s="267"/>
      <c r="P3500" s="220"/>
      <c r="Q3500" s="220"/>
      <c r="R3500" s="220"/>
      <c r="S3500" s="220"/>
      <c r="T3500" s="220"/>
      <c r="U3500" s="220"/>
      <c r="V3500" s="220"/>
      <c r="W3500" s="220"/>
      <c r="X3500" s="220"/>
      <c r="Y3500" s="220"/>
      <c r="Z3500" s="220"/>
      <c r="AA3500" s="220"/>
      <c r="AB3500" s="220"/>
      <c r="AC3500" s="220"/>
      <c r="AD3500" s="220"/>
    </row>
    <row r="3501" spans="1:101" ht="15" customHeight="1">
      <c r="A3501" s="71"/>
      <c r="B3501" s="40"/>
      <c r="C3501" s="355"/>
      <c r="D3501" s="280"/>
      <c r="E3501" s="256"/>
      <c r="F3501" s="281"/>
      <c r="G3501" s="361" t="s">
        <v>712</v>
      </c>
      <c r="H3501" s="267"/>
      <c r="I3501" s="362" t="s">
        <v>713</v>
      </c>
      <c r="J3501" s="266"/>
      <c r="K3501" s="266"/>
      <c r="L3501" s="266"/>
      <c r="M3501" s="266"/>
      <c r="N3501" s="266"/>
      <c r="O3501" s="267"/>
      <c r="P3501" s="220"/>
      <c r="Q3501" s="220"/>
      <c r="R3501" s="220"/>
      <c r="S3501" s="220"/>
      <c r="T3501" s="220"/>
      <c r="U3501" s="220"/>
      <c r="V3501" s="220"/>
      <c r="W3501" s="220"/>
      <c r="X3501" s="220"/>
      <c r="Y3501" s="220"/>
      <c r="Z3501" s="220"/>
      <c r="AA3501" s="220"/>
      <c r="AB3501" s="220"/>
      <c r="AC3501" s="220"/>
      <c r="AD3501" s="220"/>
    </row>
    <row r="3502" spans="1:101" ht="15" customHeight="1">
      <c r="A3502" s="71"/>
      <c r="B3502" s="40"/>
      <c r="C3502" s="355"/>
      <c r="D3502" s="280"/>
      <c r="E3502" s="256"/>
      <c r="F3502" s="281"/>
      <c r="G3502" s="361" t="s">
        <v>714</v>
      </c>
      <c r="H3502" s="267"/>
      <c r="I3502" s="362" t="s">
        <v>715</v>
      </c>
      <c r="J3502" s="266"/>
      <c r="K3502" s="266"/>
      <c r="L3502" s="266"/>
      <c r="M3502" s="266"/>
      <c r="N3502" s="266"/>
      <c r="O3502" s="267"/>
      <c r="P3502" s="220"/>
      <c r="Q3502" s="220"/>
      <c r="R3502" s="220"/>
      <c r="S3502" s="220"/>
      <c r="T3502" s="220"/>
      <c r="U3502" s="220"/>
      <c r="V3502" s="220"/>
      <c r="W3502" s="220"/>
      <c r="X3502" s="220"/>
      <c r="Y3502" s="220"/>
      <c r="Z3502" s="220"/>
      <c r="AA3502" s="220"/>
      <c r="AB3502" s="220"/>
      <c r="AC3502" s="220"/>
      <c r="AD3502" s="220"/>
    </row>
    <row r="3503" spans="1:101" ht="15" customHeight="1">
      <c r="A3503" s="71"/>
      <c r="B3503" s="40"/>
      <c r="C3503" s="355"/>
      <c r="D3503" s="280"/>
      <c r="E3503" s="256"/>
      <c r="F3503" s="281"/>
      <c r="G3503" s="361" t="s">
        <v>716</v>
      </c>
      <c r="H3503" s="267"/>
      <c r="I3503" s="362" t="s">
        <v>717</v>
      </c>
      <c r="J3503" s="266"/>
      <c r="K3503" s="266"/>
      <c r="L3503" s="266"/>
      <c r="M3503" s="266"/>
      <c r="N3503" s="266"/>
      <c r="O3503" s="267"/>
      <c r="P3503" s="220"/>
      <c r="Q3503" s="220"/>
      <c r="R3503" s="220"/>
      <c r="S3503" s="220"/>
      <c r="T3503" s="220"/>
      <c r="U3503" s="220"/>
      <c r="V3503" s="220"/>
      <c r="W3503" s="220"/>
      <c r="X3503" s="220"/>
      <c r="Y3503" s="220"/>
      <c r="Z3503" s="220"/>
      <c r="AA3503" s="220"/>
      <c r="AB3503" s="220"/>
      <c r="AC3503" s="220"/>
      <c r="AD3503" s="220"/>
    </row>
    <row r="3504" spans="1:101" ht="36" customHeight="1">
      <c r="A3504" s="71"/>
      <c r="B3504" s="40"/>
      <c r="C3504" s="355"/>
      <c r="D3504" s="280"/>
      <c r="E3504" s="256"/>
      <c r="F3504" s="281"/>
      <c r="G3504" s="361" t="s">
        <v>718</v>
      </c>
      <c r="H3504" s="267"/>
      <c r="I3504" s="362" t="s">
        <v>719</v>
      </c>
      <c r="J3504" s="266"/>
      <c r="K3504" s="266"/>
      <c r="L3504" s="266"/>
      <c r="M3504" s="266"/>
      <c r="N3504" s="266"/>
      <c r="O3504" s="267"/>
      <c r="P3504" s="220"/>
      <c r="Q3504" s="220"/>
      <c r="R3504" s="220"/>
      <c r="S3504" s="220"/>
      <c r="T3504" s="220"/>
      <c r="U3504" s="220"/>
      <c r="V3504" s="220"/>
      <c r="W3504" s="220"/>
      <c r="X3504" s="220"/>
      <c r="Y3504" s="220"/>
      <c r="Z3504" s="220"/>
      <c r="AA3504" s="220"/>
      <c r="AB3504" s="220"/>
      <c r="AC3504" s="220"/>
      <c r="AD3504" s="220"/>
      <c r="AM3504">
        <f>IF(OR(S3504=SUM(S3505:S3511),AND(S3504="NA",SUM(S3505:S3511)=0),AND(S3504="NS",SUM(S3505:S3511)=0)),IF(AND(S3504="NA",SUM(S3505:S3511)=0),"NA",0),1)</f>
        <v>0</v>
      </c>
      <c r="AW3504">
        <f>IF(OR(V3504=SUM(V3505:V3511),AND(V3504="NA",SUM(V3505:V3511)=0),AND(V3504="NS",SUM(V3505:V3511)=0)),IF(AND(V3504="NA",SUM(V3505:V3511)=0),"NA",0),1)</f>
        <v>0</v>
      </c>
      <c r="BG3504">
        <f>IF(OR(Y3504=SUM(Y3505:Y3511),AND(Y3504="NA",SUM(Y3505:Y3511)=0),AND(Y3504="NS",SUM(Y3505:Y3511)=0)),IF(AND(Y3504="NA",SUM(Y3505:Y3511)=0),"NA",0),1)</f>
        <v>0</v>
      </c>
      <c r="BQ3504">
        <f>IF(OR(AB3504=SUM(AB3505:AB3511),AND(AB3504="NA",SUM(AB3505:AB3511)=0),AND(AB3504="NS",SUM(AB3505:AB3511)=0)),IF(AND(AB3504="NA",SUM(AB3505:AB3511)=0),"NA",0),1)</f>
        <v>0</v>
      </c>
      <c r="CA3504">
        <f>IF(OR(Q3504=SUM(Q3505:Q3511),AND(Q3504="NA",SUM(Q3505:Q3511)=0),AND(Q3504="NS",SUM(Q3505:Q3511)=0)),IF(AND(Q3504="NA",SUM(Q3505:Q3511)=0),"NA",0),1)</f>
        <v>0</v>
      </c>
      <c r="CK3504">
        <f>IF(OR(R3504=SUM(R3505:R3511),AND(R3504="NA",SUM(R3505:R3511)=0),AND(R3504="NS",SUM(R3505:R3511)=0)),IF(AND(R3504="NA",SUM(R3505:R3511)=0),"NA",0),1)</f>
        <v>0</v>
      </c>
      <c r="CU3504">
        <f>IF(OR(P3504=SUM(P3505:P3511),AND(P3504="NA",SUM(P3505:P3511)=0),AND(P3504="NS",SUM(P3505:P3511)=0)),IF(AND(P3504="NA",SUM(P3505:P3511)=0),"NA",0),1)</f>
        <v>0</v>
      </c>
    </row>
    <row r="3505" spans="1:101" ht="48" customHeight="1">
      <c r="A3505" s="71"/>
      <c r="B3505" s="40"/>
      <c r="C3505" s="355"/>
      <c r="D3505" s="280"/>
      <c r="E3505" s="256"/>
      <c r="F3505" s="281"/>
      <c r="G3505" s="350" t="s">
        <v>720</v>
      </c>
      <c r="H3505" s="267"/>
      <c r="I3505" s="224"/>
      <c r="J3505" s="366" t="s">
        <v>721</v>
      </c>
      <c r="K3505" s="278"/>
      <c r="L3505" s="278"/>
      <c r="M3505" s="278"/>
      <c r="N3505" s="278"/>
      <c r="O3505" s="279"/>
      <c r="P3505" s="220"/>
      <c r="Q3505" s="220"/>
      <c r="R3505" s="220"/>
      <c r="S3505" s="220"/>
      <c r="T3505" s="220"/>
      <c r="U3505" s="220"/>
      <c r="V3505" s="220"/>
      <c r="W3505" s="220"/>
      <c r="X3505" s="220"/>
      <c r="Y3505" s="220"/>
      <c r="Z3505" s="220"/>
      <c r="AA3505" s="220"/>
      <c r="AB3505" s="220"/>
      <c r="AC3505" s="220"/>
      <c r="AD3505" s="220"/>
      <c r="AN3505">
        <f>IF(S3504="NA",1,0)</f>
        <v>0</v>
      </c>
      <c r="AX3505">
        <f>IF(V3504="NA",1,0)</f>
        <v>0</v>
      </c>
      <c r="BH3505">
        <f>IF(Y3504="NA",1,0)</f>
        <v>0</v>
      </c>
      <c r="BR3505">
        <f>IF(AB3504="NA",1,0)</f>
        <v>0</v>
      </c>
      <c r="CB3505">
        <f>IF(Q3504="NA",1,0)</f>
        <v>0</v>
      </c>
      <c r="CL3505">
        <f>IF(R3504="NA",1,0)</f>
        <v>0</v>
      </c>
      <c r="CV3505">
        <f>IF(P3504="NA",1,0)</f>
        <v>0</v>
      </c>
    </row>
    <row r="3506" spans="1:101" ht="48" customHeight="1">
      <c r="A3506" s="71"/>
      <c r="B3506" s="40"/>
      <c r="C3506" s="355"/>
      <c r="D3506" s="280"/>
      <c r="E3506" s="256"/>
      <c r="F3506" s="281"/>
      <c r="G3506" s="350" t="s">
        <v>722</v>
      </c>
      <c r="H3506" s="267"/>
      <c r="I3506" s="95"/>
      <c r="J3506" s="365" t="s">
        <v>723</v>
      </c>
      <c r="K3506" s="256"/>
      <c r="L3506" s="256"/>
      <c r="M3506" s="256"/>
      <c r="N3506" s="256"/>
      <c r="O3506" s="281"/>
      <c r="P3506" s="220"/>
      <c r="Q3506" s="220"/>
      <c r="R3506" s="220"/>
      <c r="S3506" s="220"/>
      <c r="T3506" s="220"/>
      <c r="U3506" s="220"/>
      <c r="V3506" s="220"/>
      <c r="W3506" s="220"/>
      <c r="X3506" s="220"/>
      <c r="Y3506" s="220"/>
      <c r="Z3506" s="220"/>
      <c r="AA3506" s="220"/>
      <c r="AB3506" s="220"/>
      <c r="AC3506" s="220"/>
      <c r="AD3506" s="220"/>
      <c r="AN3506">
        <f>IF(S3504="NA",1,0)</f>
        <v>0</v>
      </c>
      <c r="AX3506">
        <f>IF(V3504="NA",1,0)</f>
        <v>0</v>
      </c>
      <c r="BH3506">
        <f>IF(Y3504="NA",1,0)</f>
        <v>0</v>
      </c>
      <c r="BR3506">
        <f>IF(AB3504="NA",1,0)</f>
        <v>0</v>
      </c>
      <c r="CB3506">
        <f>IF(Q3504="NA",1,0)</f>
        <v>0</v>
      </c>
      <c r="CL3506">
        <f>IF(R3504="NA",1,0)</f>
        <v>0</v>
      </c>
      <c r="CV3506">
        <f>IF(P3504="NA",1,0)</f>
        <v>0</v>
      </c>
    </row>
    <row r="3507" spans="1:101" ht="60" customHeight="1">
      <c r="A3507" s="71"/>
      <c r="B3507" s="40"/>
      <c r="C3507" s="355"/>
      <c r="D3507" s="280"/>
      <c r="E3507" s="256"/>
      <c r="F3507" s="281"/>
      <c r="G3507" s="350" t="s">
        <v>724</v>
      </c>
      <c r="H3507" s="267"/>
      <c r="I3507" s="95"/>
      <c r="J3507" s="365" t="s">
        <v>725</v>
      </c>
      <c r="K3507" s="256"/>
      <c r="L3507" s="256"/>
      <c r="M3507" s="256"/>
      <c r="N3507" s="256"/>
      <c r="O3507" s="281"/>
      <c r="P3507" s="220"/>
      <c r="Q3507" s="220"/>
      <c r="R3507" s="220"/>
      <c r="S3507" s="220"/>
      <c r="T3507" s="220"/>
      <c r="U3507" s="220"/>
      <c r="V3507" s="220"/>
      <c r="W3507" s="220"/>
      <c r="X3507" s="220"/>
      <c r="Y3507" s="220"/>
      <c r="Z3507" s="220"/>
      <c r="AA3507" s="220"/>
      <c r="AB3507" s="220"/>
      <c r="AC3507" s="220"/>
      <c r="AD3507" s="220"/>
      <c r="AN3507">
        <f>IF(S3504="NA",1,0)</f>
        <v>0</v>
      </c>
      <c r="AX3507">
        <f>IF(V3504="NA",1,0)</f>
        <v>0</v>
      </c>
      <c r="BH3507">
        <f>IF(Y3504="NA",1,0)</f>
        <v>0</v>
      </c>
      <c r="BR3507">
        <f>IF(AB3504="NA",1,0)</f>
        <v>0</v>
      </c>
      <c r="CB3507">
        <f>IF(Q3504="NA",1,0)</f>
        <v>0</v>
      </c>
      <c r="CL3507">
        <f>IF(R3504="NA",1,0)</f>
        <v>0</v>
      </c>
      <c r="CV3507">
        <f>IF(P3504="NA",1,0)</f>
        <v>0</v>
      </c>
    </row>
    <row r="3508" spans="1:101" ht="24" customHeight="1">
      <c r="A3508" s="71"/>
      <c r="B3508" s="40"/>
      <c r="C3508" s="355"/>
      <c r="D3508" s="280"/>
      <c r="E3508" s="256"/>
      <c r="F3508" s="281"/>
      <c r="G3508" s="350" t="s">
        <v>726</v>
      </c>
      <c r="H3508" s="267"/>
      <c r="I3508" s="95"/>
      <c r="J3508" s="365" t="s">
        <v>727</v>
      </c>
      <c r="K3508" s="256"/>
      <c r="L3508" s="256"/>
      <c r="M3508" s="256"/>
      <c r="N3508" s="256"/>
      <c r="O3508" s="281"/>
      <c r="P3508" s="220"/>
      <c r="Q3508" s="220"/>
      <c r="R3508" s="220"/>
      <c r="S3508" s="220"/>
      <c r="T3508" s="220"/>
      <c r="U3508" s="220"/>
      <c r="V3508" s="220"/>
      <c r="W3508" s="220"/>
      <c r="X3508" s="220"/>
      <c r="Y3508" s="220"/>
      <c r="Z3508" s="220"/>
      <c r="AA3508" s="220"/>
      <c r="AB3508" s="220"/>
      <c r="AC3508" s="220"/>
      <c r="AD3508" s="220"/>
      <c r="AN3508">
        <f>IF(S3504="NA",1,0)</f>
        <v>0</v>
      </c>
      <c r="AX3508">
        <f>IF(V3504="NA",1,0)</f>
        <v>0</v>
      </c>
      <c r="BH3508">
        <f>IF(Y3504="NA",1,0)</f>
        <v>0</v>
      </c>
      <c r="BR3508">
        <f>IF(AB3504="NA",1,0)</f>
        <v>0</v>
      </c>
      <c r="CB3508">
        <f>IF(Q3504="NA",1,0)</f>
        <v>0</v>
      </c>
      <c r="CL3508">
        <f>IF(R3504="NA",1,0)</f>
        <v>0</v>
      </c>
      <c r="CV3508">
        <f>IF(P3504="NA",1,0)</f>
        <v>0</v>
      </c>
    </row>
    <row r="3509" spans="1:101" ht="24" customHeight="1">
      <c r="A3509" s="71"/>
      <c r="B3509" s="40"/>
      <c r="C3509" s="355"/>
      <c r="D3509" s="280"/>
      <c r="E3509" s="256"/>
      <c r="F3509" s="281"/>
      <c r="G3509" s="350" t="s">
        <v>728</v>
      </c>
      <c r="H3509" s="267"/>
      <c r="I3509" s="95"/>
      <c r="J3509" s="365" t="s">
        <v>729</v>
      </c>
      <c r="K3509" s="256"/>
      <c r="L3509" s="256"/>
      <c r="M3509" s="256"/>
      <c r="N3509" s="256"/>
      <c r="O3509" s="281"/>
      <c r="P3509" s="220"/>
      <c r="Q3509" s="220"/>
      <c r="R3509" s="220"/>
      <c r="S3509" s="220"/>
      <c r="T3509" s="220"/>
      <c r="U3509" s="220"/>
      <c r="V3509" s="220"/>
      <c r="W3509" s="220"/>
      <c r="X3509" s="220"/>
      <c r="Y3509" s="220"/>
      <c r="Z3509" s="220"/>
      <c r="AA3509" s="220"/>
      <c r="AB3509" s="220"/>
      <c r="AC3509" s="220"/>
      <c r="AD3509" s="220"/>
      <c r="AN3509">
        <f>IF(S3504="NA",1,0)</f>
        <v>0</v>
      </c>
      <c r="AX3509">
        <f>IF(V3504="NA",1,0)</f>
        <v>0</v>
      </c>
      <c r="BH3509">
        <f>IF(Y3504="NA",1,0)</f>
        <v>0</v>
      </c>
      <c r="BR3509">
        <f>IF(AB3504="NA",1,0)</f>
        <v>0</v>
      </c>
      <c r="CB3509">
        <f>IF(Q3504="NA",1,0)</f>
        <v>0</v>
      </c>
      <c r="CL3509">
        <f>IF(R3504="NA",1,0)</f>
        <v>0</v>
      </c>
      <c r="CV3509">
        <f>IF(P3504="NA",1,0)</f>
        <v>0</v>
      </c>
    </row>
    <row r="3510" spans="1:101" ht="48" customHeight="1">
      <c r="A3510" s="71"/>
      <c r="B3510" s="40"/>
      <c r="C3510" s="355"/>
      <c r="D3510" s="280"/>
      <c r="E3510" s="256"/>
      <c r="F3510" s="281"/>
      <c r="G3510" s="350" t="s">
        <v>730</v>
      </c>
      <c r="H3510" s="267"/>
      <c r="I3510" s="95"/>
      <c r="J3510" s="365" t="s">
        <v>731</v>
      </c>
      <c r="K3510" s="256"/>
      <c r="L3510" s="256"/>
      <c r="M3510" s="256"/>
      <c r="N3510" s="256"/>
      <c r="O3510" s="281"/>
      <c r="P3510" s="220"/>
      <c r="Q3510" s="220"/>
      <c r="R3510" s="220"/>
      <c r="S3510" s="220"/>
      <c r="T3510" s="220"/>
      <c r="U3510" s="220"/>
      <c r="V3510" s="220"/>
      <c r="W3510" s="220"/>
      <c r="X3510" s="220"/>
      <c r="Y3510" s="220"/>
      <c r="Z3510" s="220"/>
      <c r="AA3510" s="220"/>
      <c r="AB3510" s="220"/>
      <c r="AC3510" s="220"/>
      <c r="AD3510" s="220"/>
      <c r="AN3510">
        <f>IF(S3504="NA",1,0)</f>
        <v>0</v>
      </c>
      <c r="AO3510" t="e">
        <f>IF(S3510/S3504&gt;0.25,1,0)</f>
        <v>#DIV/0!</v>
      </c>
      <c r="AX3510">
        <f>IF(V3504="NA",1,0)</f>
        <v>0</v>
      </c>
      <c r="AY3510" t="e">
        <f>IF(V3510/V3504&gt;0.25,1,0)</f>
        <v>#DIV/0!</v>
      </c>
      <c r="BH3510">
        <f>IF(Y3504="NA",1,0)</f>
        <v>0</v>
      </c>
      <c r="BI3510" t="e">
        <f>IF(Y3510/Y3504&gt;0.25,1,0)</f>
        <v>#DIV/0!</v>
      </c>
      <c r="BR3510">
        <f>IF(AB3504="NA",1,0)</f>
        <v>0</v>
      </c>
      <c r="BS3510" t="e">
        <f>IF(AB3510/AB3504&gt;0.25,1,0)</f>
        <v>#DIV/0!</v>
      </c>
      <c r="CB3510">
        <f>IF(Q3504="NA",1,0)</f>
        <v>0</v>
      </c>
      <c r="CC3510" t="e">
        <f>IF(Q3510/Q3504&gt;0.25,1,0)</f>
        <v>#DIV/0!</v>
      </c>
      <c r="CL3510">
        <f>IF(R3504="NA",1,0)</f>
        <v>0</v>
      </c>
      <c r="CM3510" t="e">
        <f>IF(R3510/R3504&gt;0.25,1,0)</f>
        <v>#DIV/0!</v>
      </c>
      <c r="CV3510">
        <f>IF(P3504="NA",1,0)</f>
        <v>0</v>
      </c>
      <c r="CW3510" t="e">
        <f>IF(P3510/P3504&gt;0.25,1,0)</f>
        <v>#DIV/0!</v>
      </c>
    </row>
    <row r="3511" spans="1:101" ht="15" customHeight="1">
      <c r="A3511" s="71"/>
      <c r="B3511" s="40"/>
      <c r="C3511" s="355"/>
      <c r="D3511" s="280"/>
      <c r="E3511" s="256"/>
      <c r="F3511" s="281"/>
      <c r="G3511" s="350" t="s">
        <v>732</v>
      </c>
      <c r="H3511" s="267"/>
      <c r="I3511" s="94"/>
      <c r="J3511" s="360" t="s">
        <v>774</v>
      </c>
      <c r="K3511" s="272"/>
      <c r="L3511" s="272"/>
      <c r="M3511" s="272"/>
      <c r="N3511" s="272"/>
      <c r="O3511" s="283"/>
      <c r="P3511" s="220"/>
      <c r="Q3511" s="220"/>
      <c r="R3511" s="220"/>
      <c r="S3511" s="220"/>
      <c r="T3511" s="220"/>
      <c r="U3511" s="220"/>
      <c r="V3511" s="220"/>
      <c r="W3511" s="220"/>
      <c r="X3511" s="220"/>
      <c r="Y3511" s="220"/>
      <c r="Z3511" s="220"/>
      <c r="AA3511" s="220"/>
      <c r="AB3511" s="220"/>
      <c r="AC3511" s="220"/>
      <c r="AD3511" s="220"/>
      <c r="AN3511">
        <f>IF(S3504="NA",1,0)</f>
        <v>0</v>
      </c>
      <c r="AX3511">
        <f>IF(V3504="NA",1,0)</f>
        <v>0</v>
      </c>
      <c r="BH3511">
        <f>IF(Y3504="NA",1,0)</f>
        <v>0</v>
      </c>
      <c r="BR3511">
        <f>IF(AB3504="NA",1,0)</f>
        <v>0</v>
      </c>
      <c r="CB3511">
        <f>IF(Q3504="NA",1,0)</f>
        <v>0</v>
      </c>
      <c r="CL3511">
        <f>IF(R3504="NA",1,0)</f>
        <v>0</v>
      </c>
      <c r="CV3511">
        <f>IF(P3504="NA",1,0)</f>
        <v>0</v>
      </c>
    </row>
    <row r="3512" spans="1:101" ht="24" customHeight="1">
      <c r="A3512" s="71"/>
      <c r="B3512" s="40"/>
      <c r="C3512" s="355"/>
      <c r="D3512" s="280"/>
      <c r="E3512" s="256"/>
      <c r="F3512" s="281"/>
      <c r="G3512" s="361" t="s">
        <v>733</v>
      </c>
      <c r="H3512" s="267"/>
      <c r="I3512" s="362" t="s">
        <v>734</v>
      </c>
      <c r="J3512" s="266"/>
      <c r="K3512" s="266"/>
      <c r="L3512" s="266"/>
      <c r="M3512" s="266"/>
      <c r="N3512" s="266"/>
      <c r="O3512" s="267"/>
      <c r="P3512" s="220"/>
      <c r="Q3512" s="220"/>
      <c r="R3512" s="220"/>
      <c r="S3512" s="220"/>
      <c r="T3512" s="220"/>
      <c r="U3512" s="220"/>
      <c r="V3512" s="220"/>
      <c r="W3512" s="220"/>
      <c r="X3512" s="220"/>
      <c r="Y3512" s="220"/>
      <c r="Z3512" s="220"/>
      <c r="AA3512" s="220"/>
      <c r="AB3512" s="220"/>
      <c r="AC3512" s="220"/>
      <c r="AD3512" s="220"/>
    </row>
    <row r="3513" spans="1:101" ht="15" customHeight="1">
      <c r="A3513" s="71"/>
      <c r="B3513" s="40"/>
      <c r="C3513" s="355"/>
      <c r="D3513" s="280"/>
      <c r="E3513" s="256"/>
      <c r="F3513" s="281"/>
      <c r="G3513" s="361" t="s">
        <v>735</v>
      </c>
      <c r="H3513" s="267"/>
      <c r="I3513" s="362" t="s">
        <v>736</v>
      </c>
      <c r="J3513" s="266"/>
      <c r="K3513" s="266"/>
      <c r="L3513" s="266"/>
      <c r="M3513" s="266"/>
      <c r="N3513" s="266"/>
      <c r="O3513" s="267"/>
      <c r="P3513" s="220"/>
      <c r="Q3513" s="220"/>
      <c r="R3513" s="220"/>
      <c r="S3513" s="220"/>
      <c r="T3513" s="220"/>
      <c r="U3513" s="220"/>
      <c r="V3513" s="220"/>
      <c r="W3513" s="220"/>
      <c r="X3513" s="220"/>
      <c r="Y3513" s="220"/>
      <c r="Z3513" s="220"/>
      <c r="AA3513" s="220"/>
      <c r="AB3513" s="220"/>
      <c r="AC3513" s="220"/>
      <c r="AD3513" s="220"/>
      <c r="AM3513">
        <f>IF(OR(S3513=SUM(S3514:S3516),AND(S3513="NA",SUM(S3514:S3516)=0),AND(S3513="NS",SUM(S3514:S3516)=0)),IF(AND(S3513="NA",SUM(S3514:S3516)=0),"NA",0),1)</f>
        <v>0</v>
      </c>
      <c r="AW3513">
        <f>IF(OR(V3513=SUM(V3514:V3516),AND(V3513="NA",SUM(V3514:V3516)=0),AND(V3513="NS",SUM(V3514:V3516)=0)),IF(AND(V3513="NA",SUM(V3514:V3516)=0),"NA",0),1)</f>
        <v>0</v>
      </c>
      <c r="BG3513">
        <f>IF(OR(Y3513=SUM(Y3514:Y3516),AND(Y3513="NA",SUM(Y3514:Y3516)=0),AND(Y3513="NS",SUM(Y3514:Y3516)=0)),IF(AND(Y3513="NA",SUM(Y3514:Y3516)=0),"NA",0),1)</f>
        <v>0</v>
      </c>
      <c r="BQ3513">
        <f>IF(OR(AB3513=SUM(AB3514:AB3516),AND(AB3513="NA",SUM(AB3514:AB3516)=0),AND(AB3513="NS",SUM(AB3514:AB3516)=0)),IF(AND(AB3513="NA",SUM(AB3514:AB3516)=0),"NA",0),1)</f>
        <v>0</v>
      </c>
      <c r="CA3513">
        <f>IF(OR(Q3513=SUM(Q3514:Q3516),AND(Q3513="NA",SUM(Q3514:Q3516)=0),AND(Q3513="NS",SUM(Q3514:Q3516)=0)),IF(AND(Q3513="NA",SUM(Q3514:Q3516)=0),"NA",0),1)</f>
        <v>0</v>
      </c>
      <c r="CK3513">
        <f>IF(OR(R3513=SUM(R3514:R3516),AND(R3513="NA",SUM(R3514:R3516)=0),AND(R3513="NS",SUM(R3514:R3516)=0)),IF(AND(R3513="NA",SUM(R3514:R3516)=0),"NA",0),1)</f>
        <v>0</v>
      </c>
      <c r="CU3513">
        <f>IF(OR(P3513=SUM(P3514:P3516),AND(P3513="NA",SUM(P3514:P3516)=0),AND(P3513="NS",SUM(P3514:P3516)=0)),IF(AND(P3513="NA",SUM(P3514:P3516)=0),"NA",0),1)</f>
        <v>0</v>
      </c>
    </row>
    <row r="3514" spans="1:101" ht="15" customHeight="1">
      <c r="A3514" s="71"/>
      <c r="B3514" s="40"/>
      <c r="C3514" s="355"/>
      <c r="D3514" s="280"/>
      <c r="E3514" s="256"/>
      <c r="F3514" s="281"/>
      <c r="G3514" s="350" t="s">
        <v>737</v>
      </c>
      <c r="H3514" s="267"/>
      <c r="I3514" s="224"/>
      <c r="J3514" s="366" t="s">
        <v>738</v>
      </c>
      <c r="K3514" s="278"/>
      <c r="L3514" s="278"/>
      <c r="M3514" s="278"/>
      <c r="N3514" s="278"/>
      <c r="O3514" s="279"/>
      <c r="P3514" s="220"/>
      <c r="Q3514" s="220"/>
      <c r="R3514" s="220"/>
      <c r="S3514" s="220"/>
      <c r="T3514" s="220"/>
      <c r="U3514" s="220"/>
      <c r="V3514" s="220"/>
      <c r="W3514" s="220"/>
      <c r="X3514" s="220"/>
      <c r="Y3514" s="220"/>
      <c r="Z3514" s="220"/>
      <c r="AA3514" s="220"/>
      <c r="AB3514" s="220"/>
      <c r="AC3514" s="220"/>
      <c r="AD3514" s="220"/>
      <c r="AN3514">
        <f>IF(S3513="NA",1,0)</f>
        <v>0</v>
      </c>
      <c r="AX3514">
        <f>IF(V3513="NA",1,0)</f>
        <v>0</v>
      </c>
      <c r="BH3514">
        <f>IF(Y3513="NA",1,0)</f>
        <v>0</v>
      </c>
      <c r="BR3514">
        <f>IF(AB3513="NA",1,0)</f>
        <v>0</v>
      </c>
      <c r="CB3514">
        <f>IF(Q3513="NA",1,0)</f>
        <v>0</v>
      </c>
      <c r="CL3514">
        <f>IF(R3513="NA",1,0)</f>
        <v>0</v>
      </c>
      <c r="CV3514">
        <f>IF(P3513="NA",1,0)</f>
        <v>0</v>
      </c>
    </row>
    <row r="3515" spans="1:101" ht="24" customHeight="1">
      <c r="A3515" s="71"/>
      <c r="B3515" s="40"/>
      <c r="C3515" s="355"/>
      <c r="D3515" s="280"/>
      <c r="E3515" s="256"/>
      <c r="F3515" s="281"/>
      <c r="G3515" s="350" t="s">
        <v>739</v>
      </c>
      <c r="H3515" s="267"/>
      <c r="I3515" s="95"/>
      <c r="J3515" s="365" t="s">
        <v>740</v>
      </c>
      <c r="K3515" s="256"/>
      <c r="L3515" s="256"/>
      <c r="M3515" s="256"/>
      <c r="N3515" s="256"/>
      <c r="O3515" s="281"/>
      <c r="P3515" s="220"/>
      <c r="Q3515" s="220"/>
      <c r="R3515" s="220"/>
      <c r="S3515" s="220"/>
      <c r="T3515" s="220"/>
      <c r="U3515" s="220"/>
      <c r="V3515" s="220"/>
      <c r="W3515" s="220"/>
      <c r="X3515" s="220"/>
      <c r="Y3515" s="220"/>
      <c r="Z3515" s="220"/>
      <c r="AA3515" s="220"/>
      <c r="AB3515" s="220"/>
      <c r="AC3515" s="220"/>
      <c r="AD3515" s="220"/>
      <c r="AN3515">
        <f>IF(S3513="NA",1,0)</f>
        <v>0</v>
      </c>
      <c r="AO3515" t="e">
        <f>IF(S3515/S3513&gt;0.25,1,0)</f>
        <v>#DIV/0!</v>
      </c>
      <c r="AX3515">
        <f>IF(V3513="NA",1,0)</f>
        <v>0</v>
      </c>
      <c r="AY3515" t="e">
        <f>IF(V3515/V3513&gt;0.25,1,0)</f>
        <v>#DIV/0!</v>
      </c>
      <c r="BH3515">
        <f>IF(Y3513="NA",1,0)</f>
        <v>0</v>
      </c>
      <c r="BI3515" t="e">
        <f>IF(Y3515/Y3513&gt;0.25,1,0)</f>
        <v>#DIV/0!</v>
      </c>
      <c r="BR3515">
        <f>IF(AB3513="NA",1,0)</f>
        <v>0</v>
      </c>
      <c r="BS3515" t="e">
        <f>IF(AB3515/AB3513&gt;0.25,1,0)</f>
        <v>#DIV/0!</v>
      </c>
      <c r="CB3515">
        <f>IF(Q3513="NA",1,0)</f>
        <v>0</v>
      </c>
      <c r="CC3515" t="e">
        <f>IF(Q3515/Q3513&gt;0.25,1,0)</f>
        <v>#DIV/0!</v>
      </c>
      <c r="CL3515">
        <f>IF(R3513="NA",1,0)</f>
        <v>0</v>
      </c>
      <c r="CM3515" t="e">
        <f>IF(R3515/R3513&gt;0.25,1,0)</f>
        <v>#DIV/0!</v>
      </c>
      <c r="CV3515">
        <f>IF(P3513="NA",1,0)</f>
        <v>0</v>
      </c>
      <c r="CW3515" t="e">
        <f>IF(P3515/P3513&gt;0.25,1,0)</f>
        <v>#DIV/0!</v>
      </c>
    </row>
    <row r="3516" spans="1:101" ht="15" customHeight="1">
      <c r="A3516" s="71"/>
      <c r="B3516" s="40"/>
      <c r="C3516" s="355"/>
      <c r="D3516" s="280"/>
      <c r="E3516" s="256"/>
      <c r="F3516" s="281"/>
      <c r="G3516" s="350" t="s">
        <v>741</v>
      </c>
      <c r="H3516" s="267"/>
      <c r="I3516" s="94"/>
      <c r="J3516" s="360" t="s">
        <v>774</v>
      </c>
      <c r="K3516" s="272"/>
      <c r="L3516" s="272"/>
      <c r="M3516" s="272"/>
      <c r="N3516" s="272"/>
      <c r="O3516" s="283"/>
      <c r="P3516" s="220"/>
      <c r="Q3516" s="220"/>
      <c r="R3516" s="220"/>
      <c r="S3516" s="220"/>
      <c r="T3516" s="220"/>
      <c r="U3516" s="220"/>
      <c r="V3516" s="220"/>
      <c r="W3516" s="220"/>
      <c r="X3516" s="220"/>
      <c r="Y3516" s="220"/>
      <c r="Z3516" s="220"/>
      <c r="AA3516" s="220"/>
      <c r="AB3516" s="220"/>
      <c r="AC3516" s="220"/>
      <c r="AD3516" s="220"/>
      <c r="AN3516">
        <f>IF(S3513="NA",1,0)</f>
        <v>0</v>
      </c>
      <c r="AX3516">
        <f>IF(V3513="NA",1,0)</f>
        <v>0</v>
      </c>
      <c r="BH3516">
        <f>IF(Y3513="NA",1,0)</f>
        <v>0</v>
      </c>
      <c r="BR3516">
        <f>IF(AB3513="NA",1,0)</f>
        <v>0</v>
      </c>
      <c r="CB3516">
        <f>IF(Q3513="NA",1,0)</f>
        <v>0</v>
      </c>
      <c r="CL3516">
        <f>IF(R3513="NA",1,0)</f>
        <v>0</v>
      </c>
      <c r="CV3516">
        <f>IF(P3513="NA",1,0)</f>
        <v>0</v>
      </c>
    </row>
    <row r="3517" spans="1:101" ht="24" customHeight="1">
      <c r="A3517" s="71"/>
      <c r="B3517" s="40"/>
      <c r="C3517" s="355"/>
      <c r="D3517" s="280"/>
      <c r="E3517" s="256"/>
      <c r="F3517" s="281"/>
      <c r="G3517" s="361" t="s">
        <v>742</v>
      </c>
      <c r="H3517" s="267"/>
      <c r="I3517" s="362" t="s">
        <v>743</v>
      </c>
      <c r="J3517" s="266"/>
      <c r="K3517" s="266"/>
      <c r="L3517" s="266"/>
      <c r="M3517" s="266"/>
      <c r="N3517" s="266"/>
      <c r="O3517" s="267"/>
      <c r="P3517" s="220"/>
      <c r="Q3517" s="220"/>
      <c r="R3517" s="220"/>
      <c r="S3517" s="220"/>
      <c r="T3517" s="220"/>
      <c r="U3517" s="220"/>
      <c r="V3517" s="220"/>
      <c r="W3517" s="220"/>
      <c r="X3517" s="220"/>
      <c r="Y3517" s="220"/>
      <c r="Z3517" s="220"/>
      <c r="AA3517" s="220"/>
      <c r="AB3517" s="220"/>
      <c r="AC3517" s="220"/>
      <c r="AD3517" s="220"/>
    </row>
    <row r="3518" spans="1:101" ht="36" customHeight="1">
      <c r="A3518" s="71"/>
      <c r="B3518" s="40"/>
      <c r="C3518" s="355"/>
      <c r="D3518" s="280"/>
      <c r="E3518" s="256"/>
      <c r="F3518" s="281"/>
      <c r="G3518" s="361" t="s">
        <v>744</v>
      </c>
      <c r="H3518" s="267"/>
      <c r="I3518" s="362" t="s">
        <v>745</v>
      </c>
      <c r="J3518" s="266"/>
      <c r="K3518" s="266"/>
      <c r="L3518" s="266"/>
      <c r="M3518" s="266"/>
      <c r="N3518" s="266"/>
      <c r="O3518" s="267"/>
      <c r="P3518" s="220"/>
      <c r="Q3518" s="220"/>
      <c r="R3518" s="220"/>
      <c r="S3518" s="220"/>
      <c r="T3518" s="220"/>
      <c r="U3518" s="220"/>
      <c r="V3518" s="220"/>
      <c r="W3518" s="220"/>
      <c r="X3518" s="220"/>
      <c r="Y3518" s="220"/>
      <c r="Z3518" s="220"/>
      <c r="AA3518" s="220"/>
      <c r="AB3518" s="220"/>
      <c r="AC3518" s="220"/>
      <c r="AD3518" s="220"/>
    </row>
    <row r="3519" spans="1:101" ht="24" customHeight="1">
      <c r="A3519" s="71"/>
      <c r="B3519" s="40"/>
      <c r="C3519" s="355"/>
      <c r="D3519" s="280"/>
      <c r="E3519" s="256"/>
      <c r="F3519" s="281"/>
      <c r="G3519" s="361" t="s">
        <v>746</v>
      </c>
      <c r="H3519" s="267"/>
      <c r="I3519" s="362" t="s">
        <v>747</v>
      </c>
      <c r="J3519" s="266"/>
      <c r="K3519" s="266"/>
      <c r="L3519" s="266"/>
      <c r="M3519" s="266"/>
      <c r="N3519" s="266"/>
      <c r="O3519" s="267"/>
      <c r="P3519" s="220"/>
      <c r="Q3519" s="220"/>
      <c r="R3519" s="220"/>
      <c r="S3519" s="220"/>
      <c r="T3519" s="220"/>
      <c r="U3519" s="220"/>
      <c r="V3519" s="220"/>
      <c r="W3519" s="220"/>
      <c r="X3519" s="220"/>
      <c r="Y3519" s="220"/>
      <c r="Z3519" s="220"/>
      <c r="AA3519" s="220"/>
      <c r="AB3519" s="220"/>
      <c r="AC3519" s="220"/>
      <c r="AD3519" s="220"/>
    </row>
    <row r="3520" spans="1:101" ht="24" customHeight="1">
      <c r="A3520" s="71"/>
      <c r="B3520" s="40"/>
      <c r="C3520" s="355"/>
      <c r="D3520" s="280"/>
      <c r="E3520" s="256"/>
      <c r="F3520" s="281"/>
      <c r="G3520" s="361" t="s">
        <v>748</v>
      </c>
      <c r="H3520" s="267"/>
      <c r="I3520" s="362" t="s">
        <v>749</v>
      </c>
      <c r="J3520" s="266"/>
      <c r="K3520" s="266"/>
      <c r="L3520" s="266"/>
      <c r="M3520" s="266"/>
      <c r="N3520" s="266"/>
      <c r="O3520" s="267"/>
      <c r="P3520" s="220"/>
      <c r="Q3520" s="220"/>
      <c r="R3520" s="220"/>
      <c r="S3520" s="220"/>
      <c r="T3520" s="220"/>
      <c r="U3520" s="220"/>
      <c r="V3520" s="220"/>
      <c r="W3520" s="220"/>
      <c r="X3520" s="220"/>
      <c r="Y3520" s="220"/>
      <c r="Z3520" s="220"/>
      <c r="AA3520" s="220"/>
      <c r="AB3520" s="220"/>
      <c r="AC3520" s="220"/>
      <c r="AD3520" s="220"/>
    </row>
    <row r="3521" spans="1:101" ht="15" customHeight="1">
      <c r="A3521" s="71"/>
      <c r="B3521" s="40"/>
      <c r="C3521" s="355"/>
      <c r="D3521" s="280"/>
      <c r="E3521" s="256"/>
      <c r="F3521" s="281"/>
      <c r="G3521" s="361" t="s">
        <v>750</v>
      </c>
      <c r="H3521" s="267"/>
      <c r="I3521" s="362" t="s">
        <v>751</v>
      </c>
      <c r="J3521" s="266"/>
      <c r="K3521" s="266"/>
      <c r="L3521" s="266"/>
      <c r="M3521" s="266"/>
      <c r="N3521" s="266"/>
      <c r="O3521" s="267"/>
      <c r="P3521" s="220"/>
      <c r="Q3521" s="220"/>
      <c r="R3521" s="220"/>
      <c r="S3521" s="220"/>
      <c r="T3521" s="220"/>
      <c r="U3521" s="220"/>
      <c r="V3521" s="220"/>
      <c r="W3521" s="220"/>
      <c r="X3521" s="220"/>
      <c r="Y3521" s="220"/>
      <c r="Z3521" s="220"/>
      <c r="AA3521" s="220"/>
      <c r="AB3521" s="220"/>
      <c r="AC3521" s="220"/>
      <c r="AD3521" s="220"/>
    </row>
    <row r="3522" spans="1:101" ht="24" customHeight="1">
      <c r="A3522" s="71"/>
      <c r="B3522" s="40"/>
      <c r="C3522" s="355"/>
      <c r="D3522" s="280"/>
      <c r="E3522" s="256"/>
      <c r="F3522" s="281"/>
      <c r="G3522" s="361" t="s">
        <v>752</v>
      </c>
      <c r="H3522" s="267"/>
      <c r="I3522" s="362" t="s">
        <v>753</v>
      </c>
      <c r="J3522" s="266"/>
      <c r="K3522" s="266"/>
      <c r="L3522" s="266"/>
      <c r="M3522" s="266"/>
      <c r="N3522" s="266"/>
      <c r="O3522" s="267"/>
      <c r="P3522" s="220"/>
      <c r="Q3522" s="220"/>
      <c r="R3522" s="220"/>
      <c r="S3522" s="220"/>
      <c r="T3522" s="220"/>
      <c r="U3522" s="220"/>
      <c r="V3522" s="220"/>
      <c r="W3522" s="220"/>
      <c r="X3522" s="220"/>
      <c r="Y3522" s="220"/>
      <c r="Z3522" s="220"/>
      <c r="AA3522" s="220"/>
      <c r="AB3522" s="220"/>
      <c r="AC3522" s="220"/>
      <c r="AD3522" s="220"/>
    </row>
    <row r="3523" spans="1:101" ht="15" customHeight="1">
      <c r="A3523" s="71"/>
      <c r="B3523" s="40"/>
      <c r="C3523" s="355"/>
      <c r="D3523" s="280"/>
      <c r="E3523" s="256"/>
      <c r="F3523" s="281"/>
      <c r="G3523" s="361" t="s">
        <v>754</v>
      </c>
      <c r="H3523" s="267"/>
      <c r="I3523" s="362" t="s">
        <v>755</v>
      </c>
      <c r="J3523" s="266"/>
      <c r="K3523" s="266"/>
      <c r="L3523" s="266"/>
      <c r="M3523" s="266"/>
      <c r="N3523" s="266"/>
      <c r="O3523" s="267"/>
      <c r="P3523" s="220"/>
      <c r="Q3523" s="220"/>
      <c r="R3523" s="220"/>
      <c r="S3523" s="220"/>
      <c r="T3523" s="220"/>
      <c r="U3523" s="220"/>
      <c r="V3523" s="220"/>
      <c r="W3523" s="220"/>
      <c r="X3523" s="220"/>
      <c r="Y3523" s="220"/>
      <c r="Z3523" s="220"/>
      <c r="AA3523" s="220"/>
      <c r="AB3523" s="220"/>
      <c r="AC3523" s="220"/>
      <c r="AD3523" s="220"/>
    </row>
    <row r="3524" spans="1:101" ht="24" customHeight="1">
      <c r="A3524" s="71"/>
      <c r="B3524" s="40"/>
      <c r="C3524" s="355"/>
      <c r="D3524" s="280"/>
      <c r="E3524" s="256"/>
      <c r="F3524" s="281"/>
      <c r="G3524" s="361" t="s">
        <v>756</v>
      </c>
      <c r="H3524" s="267"/>
      <c r="I3524" s="362" t="s">
        <v>757</v>
      </c>
      <c r="J3524" s="266"/>
      <c r="K3524" s="266"/>
      <c r="L3524" s="266"/>
      <c r="M3524" s="266"/>
      <c r="N3524" s="266"/>
      <c r="O3524" s="267"/>
      <c r="P3524" s="220"/>
      <c r="Q3524" s="220"/>
      <c r="R3524" s="220"/>
      <c r="S3524" s="220"/>
      <c r="T3524" s="220"/>
      <c r="U3524" s="220"/>
      <c r="V3524" s="220"/>
      <c r="W3524" s="220"/>
      <c r="X3524" s="220"/>
      <c r="Y3524" s="220"/>
      <c r="Z3524" s="220"/>
      <c r="AA3524" s="220"/>
      <c r="AB3524" s="220"/>
      <c r="AC3524" s="220"/>
      <c r="AD3524" s="220"/>
    </row>
    <row r="3525" spans="1:101" ht="36" customHeight="1">
      <c r="A3525" s="71"/>
      <c r="B3525" s="40"/>
      <c r="C3525" s="355"/>
      <c r="D3525" s="280"/>
      <c r="E3525" s="256"/>
      <c r="F3525" s="281"/>
      <c r="G3525" s="361" t="s">
        <v>758</v>
      </c>
      <c r="H3525" s="267"/>
      <c r="I3525" s="362" t="s">
        <v>759</v>
      </c>
      <c r="J3525" s="266"/>
      <c r="K3525" s="266"/>
      <c r="L3525" s="266"/>
      <c r="M3525" s="266"/>
      <c r="N3525" s="266"/>
      <c r="O3525" s="267"/>
      <c r="P3525" s="220"/>
      <c r="Q3525" s="220"/>
      <c r="R3525" s="220"/>
      <c r="S3525" s="220"/>
      <c r="T3525" s="220"/>
      <c r="U3525" s="220"/>
      <c r="V3525" s="220"/>
      <c r="W3525" s="220"/>
      <c r="X3525" s="220"/>
      <c r="Y3525" s="220"/>
      <c r="Z3525" s="220"/>
      <c r="AA3525" s="220"/>
      <c r="AB3525" s="220"/>
      <c r="AC3525" s="220"/>
      <c r="AD3525" s="220"/>
      <c r="AM3525">
        <f>IF(OR(S3525=SUM(S3526:S3530),AND(S3525="NA",SUM(S3526:S3530)=0),AND(S3525="NS",SUM(S3526:S3530)=0)),IF(AND(S3525="NA",SUM(S3526:S3530)=0),"NA",0),1)</f>
        <v>0</v>
      </c>
      <c r="AW3525">
        <f>IF(OR(V3525=SUM(V3526:V3530),AND(V3525="NA",SUM(V3526:V3530)=0),AND(V3525="NS",SUM(V3526:V3530)=0)),IF(AND(V3525="NA",SUM(V3526:V3530)=0),"NA",0),1)</f>
        <v>0</v>
      </c>
      <c r="BG3525">
        <f>IF(OR(Y3525=SUM(Y3526:Y3530),AND(Y3525="NA",SUM(Y3526:Y3530)=0),AND(Y3525="NS",SUM(Y3526:Y3530)=0)),IF(AND(Y3525="NA",SUM(Y3526:Y3530)=0),"NA",0),1)</f>
        <v>0</v>
      </c>
      <c r="BQ3525">
        <f>IF(OR(AB3525=SUM(AB3526:AB3530),AND(AB3525="NA",SUM(AB3526:AB3530)=0),AND(AB3525="NS",SUM(AB3526:AB3530)=0)),IF(AND(AB3525="NA",SUM(AB3526:AB3530)=0),"NA",0),1)</f>
        <v>0</v>
      </c>
      <c r="CA3525">
        <f>IF(OR(Q3525=SUM(Q3526:Q3530),AND(Q3525="NA",SUM(Q3526:Q3530)=0),AND(Q3525="NS",SUM(Q3526:Q3530)=0)),IF(AND(Q3525="NA",SUM(Q3526:Q3530)=0),"NA",0),1)</f>
        <v>0</v>
      </c>
      <c r="CK3525">
        <f>IF(OR(R3525=SUM(R3526:R3530),AND(R3525="NA",SUM(R3526:R3530)=0),AND(R3525="NS",SUM(R3526:R3530)=0)),IF(AND(R3525="NA",SUM(R3526:R3530)=0),"NA",0),1)</f>
        <v>0</v>
      </c>
      <c r="CU3525">
        <f>IF(OR(P3525=SUM(P3526:P3530),AND(P3525="NA",SUM(P3526:P3530)=0),AND(P3525="NS",SUM(P3526:P3530)=0)),IF(AND(P3525="NA",SUM(P3526:P3530)=0),"NA",0),1)</f>
        <v>0</v>
      </c>
    </row>
    <row r="3526" spans="1:101" ht="24" customHeight="1">
      <c r="A3526" s="83"/>
      <c r="B3526" s="15"/>
      <c r="C3526" s="355"/>
      <c r="D3526" s="280"/>
      <c r="E3526" s="256"/>
      <c r="F3526" s="281"/>
      <c r="G3526" s="350" t="s">
        <v>760</v>
      </c>
      <c r="H3526" s="267"/>
      <c r="I3526" s="224"/>
      <c r="J3526" s="366" t="s">
        <v>761</v>
      </c>
      <c r="K3526" s="278"/>
      <c r="L3526" s="278"/>
      <c r="M3526" s="278"/>
      <c r="N3526" s="278"/>
      <c r="O3526" s="279"/>
      <c r="P3526" s="220"/>
      <c r="Q3526" s="220"/>
      <c r="R3526" s="220"/>
      <c r="S3526" s="220"/>
      <c r="T3526" s="220"/>
      <c r="U3526" s="220"/>
      <c r="V3526" s="220"/>
      <c r="W3526" s="220"/>
      <c r="X3526" s="220"/>
      <c r="Y3526" s="220"/>
      <c r="Z3526" s="220"/>
      <c r="AA3526" s="220"/>
      <c r="AB3526" s="220"/>
      <c r="AC3526" s="220"/>
      <c r="AD3526" s="220"/>
      <c r="AN3526">
        <f>IF(S3525="NA",1,0)</f>
        <v>0</v>
      </c>
      <c r="AX3526">
        <f>IF(V3525="NA",1,0)</f>
        <v>0</v>
      </c>
      <c r="BH3526">
        <f>IF(Y3525="NA",1,0)</f>
        <v>0</v>
      </c>
      <c r="BR3526">
        <f>IF(AB3525="NA",1,0)</f>
        <v>0</v>
      </c>
      <c r="CB3526">
        <f>IF(Q3525="NA",1,0)</f>
        <v>0</v>
      </c>
      <c r="CL3526">
        <f>IF(R3525="NA",1,0)</f>
        <v>0</v>
      </c>
      <c r="CV3526">
        <f>IF(P3525="NA",1,0)</f>
        <v>0</v>
      </c>
    </row>
    <row r="3527" spans="1:101" ht="15" customHeight="1">
      <c r="A3527" s="83"/>
      <c r="B3527" s="15"/>
      <c r="C3527" s="355"/>
      <c r="D3527" s="280"/>
      <c r="E3527" s="256"/>
      <c r="F3527" s="281"/>
      <c r="G3527" s="350" t="s">
        <v>762</v>
      </c>
      <c r="H3527" s="267"/>
      <c r="I3527" s="95"/>
      <c r="J3527" s="365" t="s">
        <v>763</v>
      </c>
      <c r="K3527" s="256"/>
      <c r="L3527" s="256"/>
      <c r="M3527" s="256"/>
      <c r="N3527" s="256"/>
      <c r="O3527" s="281"/>
      <c r="P3527" s="220"/>
      <c r="Q3527" s="220"/>
      <c r="R3527" s="220"/>
      <c r="S3527" s="220"/>
      <c r="T3527" s="220"/>
      <c r="U3527" s="220"/>
      <c r="V3527" s="220"/>
      <c r="W3527" s="220"/>
      <c r="X3527" s="220"/>
      <c r="Y3527" s="220"/>
      <c r="Z3527" s="220"/>
      <c r="AA3527" s="220"/>
      <c r="AB3527" s="220"/>
      <c r="AC3527" s="220"/>
      <c r="AD3527" s="220"/>
      <c r="AN3527">
        <f>IF(S3525="NA",1,0)</f>
        <v>0</v>
      </c>
      <c r="AX3527">
        <f>IF(V3525="NA",1,0)</f>
        <v>0</v>
      </c>
      <c r="BH3527">
        <f>IF(Y3525="NA",1,0)</f>
        <v>0</v>
      </c>
      <c r="BR3527">
        <f>IF(AB3525="NA",1,0)</f>
        <v>0</v>
      </c>
      <c r="CB3527">
        <f>IF(Q3525="NA",1,0)</f>
        <v>0</v>
      </c>
      <c r="CL3527">
        <f>IF(R3525="NA",1,0)</f>
        <v>0</v>
      </c>
      <c r="CV3527">
        <f>IF(P3525="NA",1,0)</f>
        <v>0</v>
      </c>
    </row>
    <row r="3528" spans="1:101" ht="36" customHeight="1">
      <c r="A3528" s="83"/>
      <c r="B3528" s="15"/>
      <c r="C3528" s="355"/>
      <c r="D3528" s="280"/>
      <c r="E3528" s="256"/>
      <c r="F3528" s="281"/>
      <c r="G3528" s="350" t="s">
        <v>764</v>
      </c>
      <c r="H3528" s="267"/>
      <c r="I3528" s="95"/>
      <c r="J3528" s="365" t="s">
        <v>765</v>
      </c>
      <c r="K3528" s="256"/>
      <c r="L3528" s="256"/>
      <c r="M3528" s="256"/>
      <c r="N3528" s="256"/>
      <c r="O3528" s="281"/>
      <c r="P3528" s="220"/>
      <c r="Q3528" s="220"/>
      <c r="R3528" s="220"/>
      <c r="S3528" s="220"/>
      <c r="T3528" s="220"/>
      <c r="U3528" s="220"/>
      <c r="V3528" s="220"/>
      <c r="W3528" s="220"/>
      <c r="X3528" s="220"/>
      <c r="Y3528" s="220"/>
      <c r="Z3528" s="220"/>
      <c r="AA3528" s="220"/>
      <c r="AB3528" s="220"/>
      <c r="AC3528" s="220"/>
      <c r="AD3528" s="220"/>
      <c r="AN3528">
        <f>IF(S3525="NA",1,0)</f>
        <v>0</v>
      </c>
      <c r="AX3528">
        <f>IF(V3525="NA",1,0)</f>
        <v>0</v>
      </c>
      <c r="BH3528">
        <f>IF(Y3525="NA",1,0)</f>
        <v>0</v>
      </c>
      <c r="BR3528">
        <f>IF(AB3525="NA",1,0)</f>
        <v>0</v>
      </c>
      <c r="CB3528">
        <f>IF(Q3525="NA",1,0)</f>
        <v>0</v>
      </c>
      <c r="CL3528">
        <f>IF(R3525="NA",1,0)</f>
        <v>0</v>
      </c>
      <c r="CV3528">
        <f>IF(P3525="NA",1,0)</f>
        <v>0</v>
      </c>
    </row>
    <row r="3529" spans="1:101" ht="48" customHeight="1">
      <c r="A3529" s="83"/>
      <c r="B3529" s="15"/>
      <c r="C3529" s="355"/>
      <c r="D3529" s="280"/>
      <c r="E3529" s="256"/>
      <c r="F3529" s="281"/>
      <c r="G3529" s="350" t="s">
        <v>766</v>
      </c>
      <c r="H3529" s="267"/>
      <c r="I3529" s="95"/>
      <c r="J3529" s="365" t="s">
        <v>767</v>
      </c>
      <c r="K3529" s="256"/>
      <c r="L3529" s="256"/>
      <c r="M3529" s="256"/>
      <c r="N3529" s="256"/>
      <c r="O3529" s="281"/>
      <c r="P3529" s="220"/>
      <c r="Q3529" s="220"/>
      <c r="R3529" s="220"/>
      <c r="S3529" s="220"/>
      <c r="T3529" s="220"/>
      <c r="U3529" s="220"/>
      <c r="V3529" s="220"/>
      <c r="W3529" s="220"/>
      <c r="X3529" s="220"/>
      <c r="Y3529" s="220"/>
      <c r="Z3529" s="220"/>
      <c r="AA3529" s="220"/>
      <c r="AB3529" s="220"/>
      <c r="AC3529" s="220"/>
      <c r="AD3529" s="220"/>
      <c r="AN3529">
        <f>IF(S3525="NA",1,0)</f>
        <v>0</v>
      </c>
      <c r="AO3529" t="e">
        <f>IF(S3529/S3525&gt;0.25,1,0)</f>
        <v>#DIV/0!</v>
      </c>
      <c r="AX3529">
        <f>IF(V3525="NA",1,0)</f>
        <v>0</v>
      </c>
      <c r="AY3529" t="e">
        <f>IF(V3529/V3525&gt;0.25,1,0)</f>
        <v>#DIV/0!</v>
      </c>
      <c r="BH3529">
        <f>IF(Y3525="NA",1,0)</f>
        <v>0</v>
      </c>
      <c r="BI3529" t="e">
        <f>IF(Y3529/Y3525&gt;0.25,1,0)</f>
        <v>#DIV/0!</v>
      </c>
      <c r="BR3529">
        <f>IF(AB3525="NA",1,0)</f>
        <v>0</v>
      </c>
      <c r="BS3529" t="e">
        <f>IF(AB3529/AB3525&gt;0.25,1,0)</f>
        <v>#DIV/0!</v>
      </c>
      <c r="CB3529">
        <f>IF(Q3525="NA",1,0)</f>
        <v>0</v>
      </c>
      <c r="CC3529" t="e">
        <f>IF(Q3529/Q3525&gt;0.25,1,0)</f>
        <v>#DIV/0!</v>
      </c>
      <c r="CL3529">
        <f>IF(R3525="NA",1,0)</f>
        <v>0</v>
      </c>
      <c r="CM3529" t="e">
        <f>IF(R3529/R3525&gt;0.25,1,0)</f>
        <v>#DIV/0!</v>
      </c>
      <c r="CV3529">
        <f>IF(P3525="NA",1,0)</f>
        <v>0</v>
      </c>
      <c r="CW3529" t="e">
        <f>IF(P3529/P3525&gt;0.25,1,0)</f>
        <v>#DIV/0!</v>
      </c>
    </row>
    <row r="3530" spans="1:101" ht="15" customHeight="1">
      <c r="A3530" s="71"/>
      <c r="B3530" s="40"/>
      <c r="C3530" s="355"/>
      <c r="D3530" s="280"/>
      <c r="E3530" s="256"/>
      <c r="F3530" s="281"/>
      <c r="G3530" s="350" t="s">
        <v>768</v>
      </c>
      <c r="H3530" s="267"/>
      <c r="I3530" s="94"/>
      <c r="J3530" s="360" t="s">
        <v>774</v>
      </c>
      <c r="K3530" s="272"/>
      <c r="L3530" s="272"/>
      <c r="M3530" s="272"/>
      <c r="N3530" s="272"/>
      <c r="O3530" s="283"/>
      <c r="P3530" s="220"/>
      <c r="Q3530" s="220"/>
      <c r="R3530" s="220"/>
      <c r="S3530" s="220"/>
      <c r="T3530" s="220"/>
      <c r="U3530" s="220"/>
      <c r="V3530" s="220"/>
      <c r="W3530" s="220"/>
      <c r="X3530" s="220"/>
      <c r="Y3530" s="220"/>
      <c r="Z3530" s="220"/>
      <c r="AA3530" s="220"/>
      <c r="AB3530" s="220"/>
      <c r="AC3530" s="220"/>
      <c r="AD3530" s="220"/>
      <c r="AN3530">
        <f>IF(S3525="NA",1,0)</f>
        <v>0</v>
      </c>
      <c r="AX3530">
        <f>IF(V3525="NA",1,0)</f>
        <v>0</v>
      </c>
      <c r="BH3530">
        <f>IF(Y3525="NA",1,0)</f>
        <v>0</v>
      </c>
      <c r="BR3530">
        <f>IF(AB3525="NA",1,0)</f>
        <v>0</v>
      </c>
      <c r="CB3530">
        <f>IF(Q3525="NA",1,0)</f>
        <v>0</v>
      </c>
      <c r="CL3530">
        <f>IF(R3525="NA",1,0)</f>
        <v>0</v>
      </c>
      <c r="CV3530">
        <f>IF(P3525="NA",1,0)</f>
        <v>0</v>
      </c>
    </row>
    <row r="3531" spans="1:101" ht="24" customHeight="1">
      <c r="A3531" s="83"/>
      <c r="B3531" s="15"/>
      <c r="C3531" s="355"/>
      <c r="D3531" s="280"/>
      <c r="E3531" s="256"/>
      <c r="F3531" s="281"/>
      <c r="G3531" s="361" t="s">
        <v>769</v>
      </c>
      <c r="H3531" s="267"/>
      <c r="I3531" s="362" t="s">
        <v>770</v>
      </c>
      <c r="J3531" s="266"/>
      <c r="K3531" s="266"/>
      <c r="L3531" s="266"/>
      <c r="M3531" s="266"/>
      <c r="N3531" s="266"/>
      <c r="O3531" s="267"/>
      <c r="P3531" s="220"/>
      <c r="Q3531" s="220"/>
      <c r="R3531" s="220"/>
      <c r="S3531" s="220"/>
      <c r="T3531" s="220"/>
      <c r="U3531" s="220"/>
      <c r="V3531" s="220"/>
      <c r="W3531" s="220"/>
      <c r="X3531" s="220"/>
      <c r="Y3531" s="220"/>
      <c r="Z3531" s="220"/>
      <c r="AA3531" s="220"/>
      <c r="AB3531" s="220"/>
      <c r="AC3531" s="220"/>
      <c r="AD3531" s="220"/>
    </row>
    <row r="3532" spans="1:101" ht="15" customHeight="1">
      <c r="A3532" s="83"/>
      <c r="B3532" s="15"/>
      <c r="C3532" s="355"/>
      <c r="D3532" s="280"/>
      <c r="E3532" s="256"/>
      <c r="F3532" s="281"/>
      <c r="G3532" s="363" t="s">
        <v>771</v>
      </c>
      <c r="H3532" s="279"/>
      <c r="I3532" s="364" t="s">
        <v>772</v>
      </c>
      <c r="J3532" s="278"/>
      <c r="K3532" s="278"/>
      <c r="L3532" s="278"/>
      <c r="M3532" s="278"/>
      <c r="N3532" s="278"/>
      <c r="O3532" s="279"/>
      <c r="P3532" s="220"/>
      <c r="Q3532" s="220"/>
      <c r="R3532" s="220"/>
      <c r="S3532" s="220"/>
      <c r="T3532" s="220"/>
      <c r="U3532" s="220"/>
      <c r="V3532" s="220"/>
      <c r="W3532" s="220"/>
      <c r="X3532" s="220"/>
      <c r="Y3532" s="220"/>
      <c r="Z3532" s="220"/>
      <c r="AA3532" s="220"/>
      <c r="AB3532" s="220"/>
      <c r="AC3532" s="220"/>
      <c r="AD3532" s="220"/>
    </row>
    <row r="3533" spans="1:101" ht="15" customHeight="1">
      <c r="A3533" s="83"/>
      <c r="B3533" s="15"/>
      <c r="C3533" s="358" t="s">
        <v>773</v>
      </c>
      <c r="D3533" s="266"/>
      <c r="E3533" s="266"/>
      <c r="F3533" s="266"/>
      <c r="G3533" s="266"/>
      <c r="H3533" s="267"/>
      <c r="I3533" s="359" t="s">
        <v>774</v>
      </c>
      <c r="J3533" s="266"/>
      <c r="K3533" s="266"/>
      <c r="L3533" s="266"/>
      <c r="M3533" s="266"/>
      <c r="N3533" s="266"/>
      <c r="O3533" s="267"/>
      <c r="P3533" s="220"/>
      <c r="Q3533" s="220"/>
      <c r="R3533" s="220"/>
      <c r="S3533" s="220"/>
      <c r="T3533" s="220"/>
      <c r="U3533" s="220"/>
      <c r="V3533" s="220"/>
      <c r="W3533" s="220"/>
      <c r="X3533" s="220"/>
      <c r="Y3533" s="220"/>
      <c r="Z3533" s="220"/>
      <c r="AA3533" s="220"/>
      <c r="AB3533" s="220"/>
      <c r="AC3533" s="220"/>
      <c r="AD3533" s="220"/>
    </row>
    <row r="3534" spans="1:101" ht="15" customHeight="1">
      <c r="A3534" s="83"/>
      <c r="B3534" s="15"/>
      <c r="C3534" s="15"/>
      <c r="D3534" s="15"/>
      <c r="E3534" s="15"/>
      <c r="F3534" s="15"/>
      <c r="G3534" s="15"/>
      <c r="H3534" s="15"/>
      <c r="I3534" s="15"/>
      <c r="J3534" s="15"/>
      <c r="K3534" s="15"/>
      <c r="L3534" s="15"/>
      <c r="M3534" s="15"/>
      <c r="N3534" s="15"/>
      <c r="O3534" s="81" t="s">
        <v>211</v>
      </c>
      <c r="P3534" s="220">
        <f t="shared" ref="P3534:AD3534" si="14">IF(AND(SUM(COUNTIF(P3369:P3379,"NS"),COUNTIF(P3386:P3390,"NS"),COUNTIF(P3396:P3399,"NS"),COUNTIF(P3418,"NS"),COUNTIF(P3424:P3426,"NS"),COUNTIF(P3430:P3436,"NS"),COUNTIF(P3444,"NS"),COUNTIF(P3450:P3454,"NS"),COUNTIF(P3461,"NS"),COUNTIF(P3470:P3473,"NS"),COUNTIF(P3480:P3483,"NS"),COUNTIF(P3493,"NS"),COUNTIF(P3497:P3504,"NS"),COUNTIF(P3512:P3513,"NS"),COUNTIF(P3517:P3525,"NS"),COUNTIF(P3531:P3533,"NS"))&gt;0,SUM(P3369:P3379,P3386:P3390,P3396:P3399,P3418,P3424:P3426,P3430:P3436,P3444,P3450:P3454,P3461,P3470:P3473,P3480:P3483,P3493,P3497:P3504,P3512:P3513,P3517:P3525,P3531:P3533)=0),"NS",SUM(P3369:P3379,P3386:P3390,P3396:P3399,P3418,P3424:P3426,P3430:P3436,P3444,P3450:P3454,P3461,P3470:P3473,P3480:P3483,P3493,P3497:P3504,P3512:P3513,P3517:P3525,P3531:P3533))</f>
        <v>0</v>
      </c>
      <c r="Q3534" s="220">
        <f t="shared" si="14"/>
        <v>0</v>
      </c>
      <c r="R3534" s="220">
        <f t="shared" si="14"/>
        <v>0</v>
      </c>
      <c r="S3534" s="220">
        <f t="shared" si="14"/>
        <v>0</v>
      </c>
      <c r="T3534" s="220">
        <f t="shared" si="14"/>
        <v>0</v>
      </c>
      <c r="U3534" s="220">
        <f t="shared" si="14"/>
        <v>0</v>
      </c>
      <c r="V3534" s="220">
        <f t="shared" si="14"/>
        <v>0</v>
      </c>
      <c r="W3534" s="220">
        <f t="shared" si="14"/>
        <v>0</v>
      </c>
      <c r="X3534" s="220">
        <f t="shared" si="14"/>
        <v>0</v>
      </c>
      <c r="Y3534" s="220">
        <f t="shared" si="14"/>
        <v>0</v>
      </c>
      <c r="Z3534" s="220">
        <f t="shared" si="14"/>
        <v>0</v>
      </c>
      <c r="AA3534" s="220">
        <f t="shared" si="14"/>
        <v>0</v>
      </c>
      <c r="AB3534" s="220">
        <f t="shared" si="14"/>
        <v>0</v>
      </c>
      <c r="AC3534" s="220">
        <f t="shared" si="14"/>
        <v>0</v>
      </c>
      <c r="AD3534" s="220">
        <f t="shared" si="14"/>
        <v>0</v>
      </c>
    </row>
    <row r="3535" spans="1:101" ht="15" customHeight="1">
      <c r="A3535" s="83"/>
      <c r="B3535" s="15"/>
      <c r="C3535" s="15"/>
      <c r="D3535" s="15"/>
      <c r="E3535" s="15"/>
      <c r="F3535" s="15"/>
      <c r="G3535" s="15"/>
      <c r="H3535" s="15"/>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F3535">
        <f>IF(SUM(AF3369:AF3534,AP3369:AP3534,AZ3369:AZ3534,BJ3369:BJ3534,BT3369:BT3534,CD3369:CD3534,CN3369:CN3534)&gt;0,1,0)</f>
        <v>0</v>
      </c>
      <c r="AG3535">
        <f>IF(SUM(AG3369:AG3534,AQ3369:AQ3534,BA3369:BA3534,BK3369:BK3534,BU3369:BU3534,CE3369:CE3534,CO3369:CO3534)&gt;0,2,0)</f>
        <v>0</v>
      </c>
      <c r="AH3535">
        <f>IF(SUM(AH3369:AH3534,AR3369:AR3534,BB3369:BB3534,BL3369:BL3534,BV3369:BV3534,CF3369:CF3534,CP3369:CP3534)&gt;0,4,0)</f>
        <v>0</v>
      </c>
      <c r="AI3535">
        <f>IF(SUM(AI3369:AI3534,AS3369:AS3534,BC3369:BC3534,BM3369:BM3534,BW3369:BW3534,CG3369:CG3534,CQ3369:CQ3534)&gt;0,4,0)</f>
        <v>0</v>
      </c>
      <c r="AJ3535">
        <f>IF(SUM(AJ3369:AJ3534,AT3369:AT3534,BD3369:BD3534,BN3369:BN3534,BX3369:BX3534,CH3369:CH3534,CR3369:CR3534)&gt;0,5,0)</f>
        <v>0</v>
      </c>
      <c r="AK3535">
        <f>IF(SUM(AK3369:AK3534,AU3369:AU3534,BE3369:BE3534,BO3369:BO3534,BY3369:BY3534,CI3369:CI3534,CS3369:CS3534)&gt;0,6,0)</f>
        <v>0</v>
      </c>
    </row>
    <row r="3536" spans="1:101" ht="24" customHeight="1">
      <c r="A3536" s="83"/>
      <c r="B3536" s="15"/>
      <c r="C3536" s="321" t="s">
        <v>187</v>
      </c>
      <c r="D3536" s="256"/>
      <c r="E3536" s="256"/>
      <c r="F3536" s="256"/>
      <c r="G3536" s="256"/>
      <c r="H3536" s="256"/>
      <c r="I3536" s="256"/>
      <c r="J3536" s="256"/>
      <c r="K3536" s="256"/>
      <c r="L3536" s="256"/>
      <c r="M3536" s="256"/>
      <c r="N3536" s="256"/>
      <c r="O3536" s="256"/>
      <c r="P3536" s="256"/>
      <c r="Q3536" s="256"/>
      <c r="R3536" s="256"/>
      <c r="S3536" s="256"/>
      <c r="T3536" s="256"/>
      <c r="U3536" s="256"/>
      <c r="V3536" s="256"/>
      <c r="W3536" s="256"/>
      <c r="X3536" s="256"/>
      <c r="Y3536" s="256"/>
      <c r="Z3536" s="256"/>
      <c r="AA3536" s="256"/>
      <c r="AB3536" s="256"/>
      <c r="AC3536" s="256"/>
      <c r="AD3536" s="256"/>
      <c r="AH3536">
        <f>SUM(AF3535:AH3535)</f>
        <v>0</v>
      </c>
      <c r="AK3536">
        <f>SUM(AI3535:AK3535)</f>
        <v>0</v>
      </c>
    </row>
    <row r="3537" spans="1:37" ht="60" customHeight="1">
      <c r="A3537" s="83"/>
      <c r="B3537" s="15"/>
      <c r="C3537" s="322"/>
      <c r="D3537" s="323"/>
      <c r="E3537" s="323"/>
      <c r="F3537" s="323"/>
      <c r="G3537" s="323"/>
      <c r="H3537" s="323"/>
      <c r="I3537" s="323"/>
      <c r="J3537" s="323"/>
      <c r="K3537" s="323"/>
      <c r="L3537" s="323"/>
      <c r="M3537" s="323"/>
      <c r="N3537" s="323"/>
      <c r="O3537" s="323"/>
      <c r="P3537" s="323"/>
      <c r="Q3537" s="323"/>
      <c r="R3537" s="323"/>
      <c r="S3537" s="323"/>
      <c r="T3537" s="323"/>
      <c r="U3537" s="323"/>
      <c r="V3537" s="323"/>
      <c r="W3537" s="323"/>
      <c r="X3537" s="323"/>
      <c r="Y3537" s="323"/>
      <c r="Z3537" s="323"/>
      <c r="AA3537" s="323"/>
      <c r="AB3537" s="323"/>
      <c r="AC3537" s="323"/>
      <c r="AD3537" s="324"/>
      <c r="AH3537" t="e">
        <f ca="1">CAMBIAR(AH3536,0,"",1,"El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37" t="e">
        <f ca="1">CAMBIAR(AK3536,0,"",4,"Hay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38" spans="1:37" ht="15" customHeight="1">
      <c r="A3538" s="71"/>
      <c r="B3538" s="40"/>
      <c r="C3538" s="40"/>
      <c r="D3538" s="40"/>
      <c r="E3538" s="40"/>
      <c r="F3538" s="40"/>
      <c r="G3538" s="40"/>
      <c r="H3538" s="40"/>
      <c r="I3538" s="40"/>
      <c r="J3538" s="40"/>
      <c r="K3538" s="40"/>
      <c r="L3538" s="40"/>
      <c r="M3538" s="40"/>
      <c r="N3538" s="96"/>
      <c r="O3538" s="14"/>
      <c r="P3538" s="14"/>
      <c r="Q3538" s="14"/>
      <c r="R3538" s="14"/>
      <c r="S3538" s="14"/>
      <c r="T3538" s="14"/>
      <c r="U3538" s="14"/>
      <c r="V3538" s="14"/>
      <c r="W3538" s="14"/>
      <c r="X3538" s="14"/>
      <c r="Y3538" s="14"/>
      <c r="Z3538" s="14"/>
      <c r="AA3538" s="14"/>
      <c r="AB3538" s="14"/>
      <c r="AC3538" s="14"/>
      <c r="AD3538" s="14"/>
    </row>
    <row r="3539" spans="1:37" ht="15" customHeight="1">
      <c r="A3539" s="71"/>
      <c r="B3539" s="40"/>
      <c r="C3539" s="40"/>
      <c r="D3539" s="40"/>
      <c r="E3539" s="40"/>
      <c r="F3539" s="40"/>
      <c r="G3539" s="40"/>
      <c r="H3539" s="40"/>
      <c r="I3539" s="40"/>
      <c r="J3539" s="40"/>
      <c r="K3539" s="40"/>
      <c r="L3539" s="40"/>
      <c r="M3539" s="40"/>
      <c r="N3539" s="96"/>
      <c r="O3539" s="14"/>
      <c r="P3539" s="14"/>
      <c r="Q3539" s="14"/>
      <c r="R3539" s="14"/>
      <c r="S3539" s="14"/>
      <c r="T3539" s="14"/>
      <c r="U3539" s="14"/>
      <c r="V3539" s="14"/>
      <c r="W3539" s="14"/>
      <c r="X3539" s="14"/>
      <c r="Y3539" s="14"/>
      <c r="Z3539" s="14"/>
      <c r="AA3539" s="14"/>
      <c r="AB3539" s="14"/>
      <c r="AC3539" s="14"/>
      <c r="AD3539" s="14"/>
    </row>
    <row r="3540" spans="1:37" ht="15" customHeight="1">
      <c r="A3540" s="71"/>
      <c r="B3540" s="40"/>
      <c r="C3540" s="40"/>
      <c r="D3540" s="40"/>
      <c r="E3540" s="40"/>
      <c r="F3540" s="40"/>
      <c r="G3540" s="40"/>
      <c r="H3540" s="40"/>
      <c r="I3540" s="40"/>
      <c r="J3540" s="40"/>
      <c r="K3540" s="40"/>
      <c r="L3540" s="40"/>
      <c r="M3540" s="40"/>
      <c r="N3540" s="96"/>
      <c r="O3540" s="14"/>
      <c r="P3540" s="14"/>
      <c r="Q3540" s="14"/>
      <c r="R3540" s="14"/>
      <c r="S3540" s="14"/>
      <c r="T3540" s="14"/>
      <c r="U3540" s="14"/>
      <c r="V3540" s="14"/>
      <c r="W3540" s="14"/>
      <c r="X3540" s="14"/>
      <c r="Y3540" s="14"/>
      <c r="Z3540" s="14"/>
      <c r="AA3540" s="14"/>
      <c r="AB3540" s="14"/>
      <c r="AC3540" s="14"/>
      <c r="AD3540" s="14"/>
    </row>
    <row r="3541" spans="1:37" ht="15" customHeight="1">
      <c r="A3541" s="71"/>
      <c r="B3541" s="40"/>
      <c r="C3541" s="40"/>
      <c r="D3541" s="40"/>
      <c r="E3541" s="40"/>
      <c r="F3541" s="40"/>
      <c r="G3541" s="40"/>
      <c r="H3541" s="40"/>
      <c r="I3541" s="40"/>
      <c r="J3541" s="40"/>
      <c r="K3541" s="40"/>
      <c r="L3541" s="40"/>
      <c r="M3541" s="40"/>
      <c r="N3541" s="96"/>
      <c r="O3541" s="14"/>
      <c r="P3541" s="14"/>
      <c r="Q3541" s="14"/>
      <c r="R3541" s="14"/>
      <c r="S3541" s="14"/>
      <c r="T3541" s="14"/>
      <c r="U3541" s="14"/>
      <c r="V3541" s="14"/>
      <c r="W3541" s="14"/>
      <c r="X3541" s="14"/>
      <c r="Y3541" s="14"/>
      <c r="Z3541" s="14"/>
      <c r="AA3541" s="14"/>
      <c r="AB3541" s="14"/>
      <c r="AC3541" s="14"/>
      <c r="AD3541" s="14"/>
    </row>
    <row r="3542" spans="1:37" ht="15" customHeight="1">
      <c r="A3542" s="71"/>
      <c r="B3542" s="40"/>
      <c r="C3542" s="40"/>
      <c r="D3542" s="40"/>
      <c r="E3542" s="40"/>
      <c r="F3542" s="40"/>
      <c r="G3542" s="40"/>
      <c r="H3542" s="40"/>
      <c r="I3542" s="40"/>
      <c r="J3542" s="40"/>
      <c r="K3542" s="40"/>
      <c r="L3542" s="40"/>
      <c r="M3542" s="40"/>
      <c r="N3542" s="96"/>
      <c r="O3542" s="74"/>
      <c r="P3542" s="14"/>
      <c r="Q3542" s="14"/>
      <c r="R3542" s="14"/>
      <c r="S3542" s="14"/>
      <c r="T3542" s="14"/>
      <c r="U3542" s="14"/>
      <c r="V3542" s="14"/>
      <c r="W3542" s="14"/>
      <c r="X3542" s="14"/>
      <c r="Y3542" s="14"/>
      <c r="Z3542" s="14"/>
      <c r="AA3542" s="14"/>
      <c r="AB3542" s="14"/>
      <c r="AC3542" s="14"/>
      <c r="AD3542" s="14"/>
    </row>
    <row r="3543" spans="1:37" ht="15" customHeight="1" thickBot="1">
      <c r="A3543" s="71"/>
      <c r="B3543" s="40"/>
      <c r="C3543" s="40"/>
      <c r="D3543" s="40"/>
      <c r="E3543" s="40"/>
      <c r="F3543" s="40"/>
      <c r="G3543" s="40"/>
      <c r="H3543" s="40"/>
      <c r="I3543" s="40"/>
      <c r="J3543" s="40"/>
      <c r="K3543" s="40"/>
      <c r="L3543" s="40"/>
      <c r="M3543" s="40"/>
      <c r="N3543" s="40"/>
      <c r="O3543" s="40"/>
      <c r="P3543" s="40"/>
      <c r="Q3543" s="40"/>
      <c r="R3543" s="40"/>
      <c r="S3543" s="40"/>
      <c r="T3543" s="40"/>
      <c r="U3543" s="40"/>
      <c r="V3543" s="40"/>
      <c r="W3543" s="40"/>
      <c r="X3543" s="40"/>
      <c r="Y3543" s="40"/>
      <c r="Z3543" s="40"/>
      <c r="AA3543" s="40"/>
      <c r="AB3543" s="40"/>
      <c r="AC3543" s="40"/>
      <c r="AD3543" s="40"/>
    </row>
    <row r="3544" spans="1:37" ht="15" customHeight="1" thickBot="1">
      <c r="B3544" s="333" t="s">
        <v>1088</v>
      </c>
      <c r="C3544" s="334"/>
      <c r="D3544" s="334"/>
      <c r="E3544" s="334"/>
      <c r="F3544" s="334"/>
      <c r="G3544" s="334"/>
      <c r="H3544" s="334"/>
      <c r="I3544" s="334"/>
      <c r="J3544" s="334"/>
      <c r="K3544" s="334"/>
      <c r="L3544" s="334"/>
      <c r="M3544" s="334"/>
      <c r="N3544" s="334"/>
      <c r="O3544" s="334"/>
      <c r="P3544" s="334"/>
      <c r="Q3544" s="334"/>
      <c r="R3544" s="334"/>
      <c r="S3544" s="334"/>
      <c r="T3544" s="334"/>
      <c r="U3544" s="334"/>
      <c r="V3544" s="334"/>
      <c r="W3544" s="334"/>
      <c r="X3544" s="334"/>
      <c r="Y3544" s="334"/>
      <c r="Z3544" s="334"/>
      <c r="AA3544" s="334"/>
      <c r="AB3544" s="334"/>
      <c r="AC3544" s="334"/>
      <c r="AD3544" s="335"/>
    </row>
    <row r="3545" spans="1:37" ht="15" customHeight="1"/>
    <row r="3546" spans="1:37" ht="36" customHeight="1">
      <c r="A3546" s="72" t="s">
        <v>1089</v>
      </c>
      <c r="B3546" s="326" t="s">
        <v>1090</v>
      </c>
      <c r="C3546" s="341"/>
      <c r="D3546" s="256"/>
      <c r="E3546" s="256"/>
      <c r="F3546" s="256"/>
      <c r="G3546" s="256"/>
      <c r="H3546" s="256"/>
      <c r="I3546" s="256"/>
      <c r="J3546" s="256"/>
      <c r="K3546" s="256"/>
      <c r="L3546" s="256"/>
      <c r="M3546" s="256"/>
      <c r="N3546" s="256"/>
      <c r="O3546" s="256"/>
      <c r="P3546" s="256"/>
      <c r="Q3546" s="256"/>
      <c r="R3546" s="256"/>
      <c r="S3546" s="256"/>
      <c r="T3546" s="256"/>
      <c r="U3546" s="256"/>
      <c r="V3546" s="256"/>
      <c r="W3546" s="256"/>
      <c r="X3546" s="256"/>
      <c r="Y3546" s="256"/>
      <c r="Z3546" s="256"/>
      <c r="AA3546" s="256"/>
      <c r="AB3546" s="256"/>
      <c r="AC3546" s="256"/>
      <c r="AD3546" s="256"/>
    </row>
    <row r="3547" spans="1:37" ht="24" customHeight="1">
      <c r="A3547" s="72"/>
      <c r="B3547" s="207"/>
      <c r="C3547" s="321" t="s">
        <v>1091</v>
      </c>
      <c r="D3547" s="256"/>
      <c r="E3547" s="256"/>
      <c r="F3547" s="256"/>
      <c r="G3547" s="256"/>
      <c r="H3547" s="256"/>
      <c r="I3547" s="256"/>
      <c r="J3547" s="256"/>
      <c r="K3547" s="256"/>
      <c r="L3547" s="256"/>
      <c r="M3547" s="256"/>
      <c r="N3547" s="256"/>
      <c r="O3547" s="256"/>
      <c r="P3547" s="256"/>
      <c r="Q3547" s="256"/>
      <c r="R3547" s="256"/>
      <c r="S3547" s="256"/>
      <c r="T3547" s="256"/>
      <c r="U3547" s="256"/>
      <c r="V3547" s="256"/>
      <c r="W3547" s="256"/>
      <c r="X3547" s="256"/>
      <c r="Y3547" s="256"/>
      <c r="Z3547" s="256"/>
      <c r="AA3547" s="256"/>
      <c r="AB3547" s="256"/>
      <c r="AC3547" s="256"/>
      <c r="AD3547" s="256"/>
    </row>
    <row r="3548" spans="1:37" ht="24" customHeight="1">
      <c r="A3548" s="72"/>
      <c r="B3548" s="207"/>
      <c r="C3548" s="321" t="s">
        <v>1092</v>
      </c>
      <c r="D3548" s="256"/>
      <c r="E3548" s="256"/>
      <c r="F3548" s="256"/>
      <c r="G3548" s="256"/>
      <c r="H3548" s="256"/>
      <c r="I3548" s="256"/>
      <c r="J3548" s="256"/>
      <c r="K3548" s="256"/>
      <c r="L3548" s="256"/>
      <c r="M3548" s="256"/>
      <c r="N3548" s="256"/>
      <c r="O3548" s="256"/>
      <c r="P3548" s="256"/>
      <c r="Q3548" s="256"/>
      <c r="R3548" s="256"/>
      <c r="S3548" s="256"/>
      <c r="T3548" s="256"/>
      <c r="U3548" s="256"/>
      <c r="V3548" s="256"/>
      <c r="W3548" s="256"/>
      <c r="X3548" s="256"/>
      <c r="Y3548" s="256"/>
      <c r="Z3548" s="256"/>
      <c r="AA3548" s="256"/>
      <c r="AB3548" s="256"/>
      <c r="AC3548" s="256"/>
      <c r="AD3548" s="256"/>
    </row>
    <row r="3549" spans="1:37" ht="15" customHeight="1">
      <c r="A3549" s="83"/>
      <c r="B3549" s="15"/>
      <c r="C3549" s="15"/>
      <c r="D3549" s="15"/>
      <c r="E3549" s="15"/>
      <c r="F3549" s="15"/>
      <c r="G3549" s="15"/>
      <c r="H3549" s="15"/>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row>
    <row r="3550" spans="1:37" ht="36" customHeight="1">
      <c r="A3550" s="83"/>
      <c r="B3550" s="15"/>
      <c r="C3550" s="265" t="s">
        <v>1093</v>
      </c>
      <c r="D3550" s="278"/>
      <c r="E3550" s="278"/>
      <c r="F3550" s="278"/>
      <c r="G3550" s="278"/>
      <c r="H3550" s="278"/>
      <c r="I3550" s="278"/>
      <c r="J3550" s="278"/>
      <c r="K3550" s="278"/>
      <c r="L3550" s="278"/>
      <c r="M3550" s="278"/>
      <c r="N3550" s="278"/>
      <c r="O3550" s="279"/>
      <c r="P3550" s="265" t="s">
        <v>1094</v>
      </c>
      <c r="Q3550" s="266"/>
      <c r="R3550" s="266"/>
      <c r="S3550" s="266"/>
      <c r="T3550" s="266"/>
      <c r="U3550" s="266"/>
      <c r="V3550" s="266"/>
      <c r="W3550" s="266"/>
      <c r="X3550" s="266"/>
      <c r="Y3550" s="266"/>
      <c r="Z3550" s="266"/>
      <c r="AA3550" s="266"/>
      <c r="AB3550" s="266"/>
      <c r="AC3550" s="266"/>
      <c r="AD3550" s="267"/>
    </row>
    <row r="3551" spans="1:37" ht="24" customHeight="1">
      <c r="A3551" s="83"/>
      <c r="B3551" s="15"/>
      <c r="C3551" s="280"/>
      <c r="D3551" s="256"/>
      <c r="E3551" s="256"/>
      <c r="F3551" s="256"/>
      <c r="G3551" s="256"/>
      <c r="H3551" s="256"/>
      <c r="I3551" s="256"/>
      <c r="J3551" s="256"/>
      <c r="K3551" s="256"/>
      <c r="L3551" s="256"/>
      <c r="M3551" s="256"/>
      <c r="N3551" s="256"/>
      <c r="O3551" s="281"/>
      <c r="P3551" s="325" t="s">
        <v>201</v>
      </c>
      <c r="Q3551" s="331" t="s">
        <v>202</v>
      </c>
      <c r="R3551" s="331" t="s">
        <v>203</v>
      </c>
      <c r="S3551" s="268" t="s">
        <v>247</v>
      </c>
      <c r="T3551" s="266"/>
      <c r="U3551" s="267"/>
      <c r="V3551" s="268" t="s">
        <v>248</v>
      </c>
      <c r="W3551" s="266"/>
      <c r="X3551" s="266"/>
      <c r="Y3551" s="266"/>
      <c r="Z3551" s="266"/>
      <c r="AA3551" s="266"/>
      <c r="AB3551" s="266"/>
      <c r="AC3551" s="266"/>
      <c r="AD3551" s="267"/>
    </row>
    <row r="3552" spans="1:37" ht="24" customHeight="1">
      <c r="A3552" s="83"/>
      <c r="B3552" s="15"/>
      <c r="C3552" s="280"/>
      <c r="D3552" s="256"/>
      <c r="E3552" s="256"/>
      <c r="F3552" s="256"/>
      <c r="G3552" s="256"/>
      <c r="H3552" s="256"/>
      <c r="I3552" s="256"/>
      <c r="J3552" s="256"/>
      <c r="K3552" s="256"/>
      <c r="L3552" s="256"/>
      <c r="M3552" s="256"/>
      <c r="N3552" s="256"/>
      <c r="O3552" s="281"/>
      <c r="P3552" s="355"/>
      <c r="Q3552" s="355"/>
      <c r="R3552" s="355"/>
      <c r="S3552" s="325" t="s">
        <v>234</v>
      </c>
      <c r="T3552" s="331" t="s">
        <v>202</v>
      </c>
      <c r="U3552" s="331" t="s">
        <v>203</v>
      </c>
      <c r="V3552" s="268" t="s">
        <v>879</v>
      </c>
      <c r="W3552" s="266"/>
      <c r="X3552" s="267"/>
      <c r="Y3552" s="268" t="s">
        <v>880</v>
      </c>
      <c r="Z3552" s="266"/>
      <c r="AA3552" s="267"/>
      <c r="AB3552" s="268" t="s">
        <v>881</v>
      </c>
      <c r="AC3552" s="266"/>
      <c r="AD3552" s="267"/>
    </row>
    <row r="3553" spans="1:98" ht="48" customHeight="1">
      <c r="A3553" s="83"/>
      <c r="B3553" s="15"/>
      <c r="C3553" s="282"/>
      <c r="D3553" s="272"/>
      <c r="E3553" s="272"/>
      <c r="F3553" s="272"/>
      <c r="G3553" s="272"/>
      <c r="H3553" s="272"/>
      <c r="I3553" s="272"/>
      <c r="J3553" s="272"/>
      <c r="K3553" s="272"/>
      <c r="L3553" s="272"/>
      <c r="M3553" s="272"/>
      <c r="N3553" s="272"/>
      <c r="O3553" s="283"/>
      <c r="P3553" s="332"/>
      <c r="Q3553" s="332"/>
      <c r="R3553" s="332"/>
      <c r="S3553" s="332"/>
      <c r="T3553" s="332"/>
      <c r="U3553" s="332"/>
      <c r="V3553" s="222" t="s">
        <v>234</v>
      </c>
      <c r="W3553" s="221" t="s">
        <v>202</v>
      </c>
      <c r="X3553" s="221" t="s">
        <v>203</v>
      </c>
      <c r="Y3553" s="222" t="s">
        <v>234</v>
      </c>
      <c r="Z3553" s="221" t="s">
        <v>202</v>
      </c>
      <c r="AA3553" s="221" t="s">
        <v>203</v>
      </c>
      <c r="AB3553" s="222" t="s">
        <v>234</v>
      </c>
      <c r="AC3553" s="221" t="s">
        <v>202</v>
      </c>
      <c r="AD3553" s="221" t="s">
        <v>203</v>
      </c>
      <c r="AF3553" t="s">
        <v>204</v>
      </c>
      <c r="AG3553" t="s">
        <v>205</v>
      </c>
      <c r="AH3553" t="s">
        <v>206</v>
      </c>
      <c r="AI3553" t="s">
        <v>207</v>
      </c>
      <c r="AJ3553" t="s">
        <v>208</v>
      </c>
      <c r="AK3553" t="s">
        <v>209</v>
      </c>
      <c r="AL3553" t="s">
        <v>210</v>
      </c>
      <c r="AP3553" t="s">
        <v>204</v>
      </c>
      <c r="AQ3553" t="s">
        <v>205</v>
      </c>
      <c r="AR3553" t="s">
        <v>206</v>
      </c>
      <c r="AS3553" t="s">
        <v>207</v>
      </c>
      <c r="AT3553" t="s">
        <v>208</v>
      </c>
      <c r="AU3553" t="s">
        <v>209</v>
      </c>
      <c r="AV3553" t="s">
        <v>210</v>
      </c>
      <c r="AZ3553" t="s">
        <v>204</v>
      </c>
      <c r="BA3553" t="s">
        <v>205</v>
      </c>
      <c r="BB3553" t="s">
        <v>206</v>
      </c>
      <c r="BC3553" t="s">
        <v>207</v>
      </c>
      <c r="BD3553" t="s">
        <v>208</v>
      </c>
      <c r="BE3553" t="s">
        <v>209</v>
      </c>
      <c r="BF3553" t="s">
        <v>210</v>
      </c>
      <c r="BJ3553" t="s">
        <v>204</v>
      </c>
      <c r="BK3553" t="s">
        <v>205</v>
      </c>
      <c r="BL3553" t="s">
        <v>206</v>
      </c>
      <c r="BM3553" t="s">
        <v>207</v>
      </c>
      <c r="BN3553" t="s">
        <v>208</v>
      </c>
      <c r="BO3553" t="s">
        <v>209</v>
      </c>
      <c r="BP3553" t="s">
        <v>210</v>
      </c>
      <c r="BT3553" t="s">
        <v>204</v>
      </c>
      <c r="BU3553" t="s">
        <v>205</v>
      </c>
      <c r="BV3553" t="s">
        <v>206</v>
      </c>
      <c r="BW3553" t="s">
        <v>207</v>
      </c>
      <c r="BX3553" t="s">
        <v>208</v>
      </c>
      <c r="BY3553" t="s">
        <v>209</v>
      </c>
      <c r="BZ3553" t="s">
        <v>210</v>
      </c>
      <c r="CD3553" t="s">
        <v>204</v>
      </c>
      <c r="CE3553" t="s">
        <v>205</v>
      </c>
      <c r="CF3553" t="s">
        <v>206</v>
      </c>
      <c r="CG3553" t="s">
        <v>207</v>
      </c>
      <c r="CH3553" t="s">
        <v>208</v>
      </c>
      <c r="CI3553" t="s">
        <v>209</v>
      </c>
      <c r="CJ3553" t="s">
        <v>210</v>
      </c>
      <c r="CN3553" t="s">
        <v>204</v>
      </c>
      <c r="CO3553" t="s">
        <v>205</v>
      </c>
      <c r="CP3553" t="s">
        <v>206</v>
      </c>
      <c r="CQ3553" t="s">
        <v>207</v>
      </c>
      <c r="CR3553" t="s">
        <v>208</v>
      </c>
      <c r="CS3553" t="s">
        <v>209</v>
      </c>
      <c r="CT3553" t="s">
        <v>210</v>
      </c>
    </row>
    <row r="3554" spans="1:98" ht="15" customHeight="1">
      <c r="A3554" s="83"/>
      <c r="B3554" s="15"/>
      <c r="C3554" s="353" t="s">
        <v>444</v>
      </c>
      <c r="D3554" s="266"/>
      <c r="E3554" s="266"/>
      <c r="F3554" s="267"/>
      <c r="G3554" s="320" t="s">
        <v>445</v>
      </c>
      <c r="H3554" s="266"/>
      <c r="I3554" s="266"/>
      <c r="J3554" s="266"/>
      <c r="K3554" s="266"/>
      <c r="L3554" s="266"/>
      <c r="M3554" s="266"/>
      <c r="N3554" s="266"/>
      <c r="O3554" s="267"/>
      <c r="P3554" s="220"/>
      <c r="Q3554" s="220"/>
      <c r="R3554" s="220"/>
      <c r="S3554" s="220"/>
      <c r="T3554" s="220"/>
      <c r="U3554" s="220"/>
      <c r="V3554" s="220"/>
      <c r="W3554" s="220"/>
      <c r="X3554" s="220"/>
      <c r="Y3554" s="220"/>
      <c r="Z3554" s="220"/>
      <c r="AA3554" s="220"/>
      <c r="AB3554" s="220"/>
      <c r="AC3554" s="220"/>
      <c r="AD3554" s="220"/>
      <c r="AF3554">
        <f>IF(AND(S3554=0,OR(SUM(T3554:U3554)&gt;0,COUNTIF(S3554:U3554,"NS")&gt;0)),1,0)</f>
        <v>0</v>
      </c>
      <c r="AG3554">
        <f>IF(OR(AND(S3554="NS",SUM(T3554:U3554)&gt;0),AND(S3554="NS",COUNTIF(S3554:U3554,"NS")&lt;2)),1,0)</f>
        <v>0</v>
      </c>
      <c r="AH3554">
        <f>IF(AND(S3554="NA",OR(SUM(T3554:U3554)&gt;0,COUNTIF(S3554:U3554,"NS")&gt;0,COUNTIF(S3554:U3554,"NA")&gt;1)),1,0)</f>
        <v>0</v>
      </c>
      <c r="AI3554">
        <f>IF(AND(COUNTBLANK(S3554)+COUNTBLANK(T3554)+COUNTBLANK(U3554)&gt;0,COUNTBLANK(S3554)+COUNTBLANK(T3554)+COUNTBLANK(U3554)&lt;3,S3554&lt;&gt;"NA"),1,0)</f>
        <v>0</v>
      </c>
      <c r="AJ3554">
        <f>IF(AND(IF(OR(SUM(T3554:U3554)=S3554,S3554="",AND(S3554&gt;0,COUNTIF(S3554:U3554,"NS")=2)),0,1)=1,S3554&lt;&gt;"NS",S3554&lt;&gt;"NA"),1,0)</f>
        <v>0</v>
      </c>
      <c r="AK3554">
        <f>IF(COUNTIF(S3554:U3554,"=*")&lt;&gt;SUM(COUNTIF(S3554:U3554,"NS"),COUNTIF(S3554:U3554,"NA")),1,0)</f>
        <v>0</v>
      </c>
      <c r="AL3554">
        <f>IF(SUM(AF3554:AK3554)&gt;0,1,0)</f>
        <v>0</v>
      </c>
      <c r="AP3554">
        <f>IF(AND(V3554=0,OR(SUM(W3554:X3554)&gt;0,COUNTIF(V3554:X3554,"NS")&gt;0)),1,0)</f>
        <v>0</v>
      </c>
      <c r="AQ3554">
        <f>IF(OR(AND(V3554="NS",SUM(W3554:X3554)&gt;0),AND(V3554="NS",COUNTIF(V3554:X3554,"NS")&lt;2)),1,0)</f>
        <v>0</v>
      </c>
      <c r="AR3554">
        <f>IF(AND(V3554="NA",OR(SUM(W3554:X3554)&gt;0,COUNTIF(V3554:X3554,"NS")&gt;0,COUNTIF(V3554:X3554,"NA")&gt;1)),1,0)</f>
        <v>0</v>
      </c>
      <c r="AS3554">
        <f>IF(AND(COUNTBLANK(V3554)+COUNTBLANK(W3554)+COUNTBLANK(X3554)&gt;0,COUNTBLANK(V3554)+COUNTBLANK(W3554)+COUNTBLANK(X3554)&lt;3,V3554&lt;&gt;"NA"),1,0)</f>
        <v>0</v>
      </c>
      <c r="AT3554">
        <f>IF(AND(IF(OR(SUM(W3554:X3554)=V3554,V3554="",AND(V3554&gt;0,COUNTIF(V3554:X3554,"NS")=2)),0,1)=1,V3554&lt;&gt;"NS",V3554&lt;&gt;"NA"),1,0)</f>
        <v>0</v>
      </c>
      <c r="AU3554">
        <f>IF(COUNTIF(V3554:X3554,"=*")&lt;&gt;SUM(COUNTIF(V3554:X3554,"NS"),COUNTIF(V3554:X3554,"NA")),1,0)</f>
        <v>0</v>
      </c>
      <c r="AV3554">
        <f>IF(SUM(AP3554:AU3554)&gt;0,1,0)</f>
        <v>0</v>
      </c>
      <c r="AZ3554">
        <f>IF(AND(Y3554=0,OR(SUM(Z3554:AA3554)&gt;0,COUNTIF(Y3554:AA3554,"NS")&gt;0)),1,0)</f>
        <v>0</v>
      </c>
      <c r="BA3554">
        <f>IF(OR(AND(Y3554="NS",SUM(Z3554:AA3554)&gt;0),AND(Y3554="NS",COUNTIF(Y3554:AA3554,"NS")&lt;2)),1,0)</f>
        <v>0</v>
      </c>
      <c r="BB3554">
        <f>IF(AND(Y3554="NA",OR(SUM(Z3554:AA3554)&gt;0,COUNTIF(Y3554:AA3554,"NS")&gt;0,COUNTIF(Y3554:AA3554,"NA")&gt;1)),1,0)</f>
        <v>0</v>
      </c>
      <c r="BC3554">
        <f>IF(AND(COUNTBLANK(Y3554)+COUNTBLANK(Z3554)+COUNTBLANK(AA3554)&gt;0,COUNTBLANK(Y3554)+COUNTBLANK(Z3554)+COUNTBLANK(AA3554)&lt;3,Y3554&lt;&gt;"NA"),1,0)</f>
        <v>0</v>
      </c>
      <c r="BD3554">
        <f>IF(AND(IF(OR(SUM(Z3554:AA3554)=Y3554,Y3554="",AND(Y3554&gt;0,COUNTIF(Y3554:AA3554,"NS")=2)),0,1)=1,Y3554&lt;&gt;"NS",Y3554&lt;&gt;"NA"),1,0)</f>
        <v>0</v>
      </c>
      <c r="BE3554">
        <f>IF(COUNTIF(Y3554:AA3554,"=*")&lt;&gt;SUM(COUNTIF(Y3554:AA3554,"NS"),COUNTIF(Y3554:AA3554,"NA")),1,0)</f>
        <v>0</v>
      </c>
      <c r="BF3554">
        <f>IF(SUM(AZ3554:BE3554)&gt;0,1,0)</f>
        <v>0</v>
      </c>
      <c r="BJ3554">
        <f>IF(AND(AB3554=0,OR(SUM(AC3554:AD3554)&gt;0,COUNTIF(AB3554:AD3554,"NS")&gt;0)),1,0)</f>
        <v>0</v>
      </c>
      <c r="BK3554">
        <f>IF(OR(AND(AB3554="NS",SUM(AC3554:AD3554)&gt;0),AND(AB3554="NS",COUNTIF(AB3554:AD3554,"NS")&lt;2)),1,0)</f>
        <v>0</v>
      </c>
      <c r="BL3554">
        <f>IF(AND(AB3554="NA",OR(SUM(AC3554:AD3554)&gt;0,COUNTIF(AB3554:AD3554,"NS")&gt;0,COUNTIF(AB3554:AD3554,"NA")&gt;1)),1,0)</f>
        <v>0</v>
      </c>
      <c r="BM3554">
        <f>IF(AND(COUNTBLANK(AB3554)+COUNTBLANK(AC3554)+COUNTBLANK(AD3554)&gt;0,COUNTBLANK(AB3554)+COUNTBLANK(AC3554)+COUNTBLANK(AD3554)&lt;3,AB3554&lt;&gt;"NA"),1,0)</f>
        <v>0</v>
      </c>
      <c r="BN3554">
        <f>IF(AND(IF(OR(SUM(AC3554:AD3554)=AB3554,AB3554="",AND(AB3554&gt;0,COUNTIF(AB3554:AD3554,"NS")=2)),0,1)=1,AB3554&lt;&gt;"NS",AB3554&lt;&gt;"NA"),1,0)</f>
        <v>0</v>
      </c>
      <c r="BO3554">
        <f>IF(COUNTIF(AB3554:AD3554,"=*")&lt;&gt;SUM(COUNTIF(AB3554:AD3554,"NS"),COUNTIF(AB3554:AD3554,"NA")),1,0)</f>
        <v>0</v>
      </c>
      <c r="BP3554">
        <f>IF(SUM(BJ3554:BO3554)&gt;0,1,0)</f>
        <v>0</v>
      </c>
      <c r="BT3554">
        <f>IF(AND(Q3554=0,OR(SUM(T3554,W3554,Z3554,AC3554)&gt;0,COUNTIF(Q3554,"NS")+COUNTIF(T3554,"NS")+COUNTIF(W3554,"NS")+COUNTIF(Z3554,"NS")+COUNTIF(AC3554,"NS")&gt;0)),1,0)</f>
        <v>0</v>
      </c>
      <c r="BU3554">
        <f>IF(OR(AND(Q3554="NS",SUM(T3554,W3554,Z3554,AC3554)&gt;0),AND(Q3554="NS",COUNTIF(Q3554,"NS")+COUNTIF(T3554,"NS")+COUNTIF(W3554,"NS")+COUNTIF(Z3554,"NS")+COUNTIF(AC3554,"NS")&lt;2)),1,0)</f>
        <v>0</v>
      </c>
      <c r="BV3554">
        <f>IF(AND(Q3554="NA",OR(SUM(T3554,W3554,Z3554,AC3554)&gt;0,COUNTIF(Q3554,"NS")+COUNTIF(T3554,"NS")+COUNTIF(W3554,"NS")+COUNTIF(Z3554,"NS")+COUNTIF(AC3554,"NS")&gt;0,COUNTIF(Q3554,"NA")+COUNTIF(T3554,"NA")+COUNTIF(W3554,"NA")+COUNTIF(Z3554,"NA")+COUNTIF(AC3554,"NA")&gt;1)),1,0)</f>
        <v>0</v>
      </c>
      <c r="BW3554">
        <f>IF(AND(COUNTBLANK(Q3554)+COUNTBLANK(T3554)+COUNTBLANK(W3554)+COUNTBLANK(Z3554)+COUNTBLANK(AC3554)&gt;0,COUNTBLANK(Q3554)+COUNTBLANK(T3554)+COUNTBLANK(W3554)+COUNTBLANK(Z3554)+COUNTBLANK(AC3554)&lt;5,Q3554&lt;&gt;"NA"),1,0)</f>
        <v>0</v>
      </c>
      <c r="BX3554">
        <f>IF(AND(IF(OR(SUM(T3554,W3554,Z3554,AC3554)=Q3554,Q3554="",AND(Q3554&gt;0,COUNTIF(Q3554,"NS")+COUNTIF(T3554,"NS")+COUNTIF(W3554,"NS")+COUNTIF(Z3554,"NS")+COUNTIF(AC3554,"NS")=4)),0,1)=1,Q3554&lt;&gt;"NS",Q3554&lt;&gt;"NA"),1,0)</f>
        <v>0</v>
      </c>
      <c r="BY3554">
        <f>IF(COUNTIF(Q3554,"=*")+COUNTIF(T3554,"=*")+COUNTIF(W3554,"=*")+COUNTIF(Z3554,"=*")+COUNTIF(AC3554,"=*")&lt;&gt;SUM(COUNTIF(Q3554,"NS")+COUNTIF(T3554,"NS")+COUNTIF(W3554,"NS")+COUNTIF(Z3554,"NS")+COUNTIF(AC3554,"NS"),COUNTIF(Q3554,"NA")+COUNTIF(T3554,"NA")+COUNTIF(W3554,"NA")+COUNTIF(Z3554,"NA")+COUNTIF(AC3554,"NA")),1,0)</f>
        <v>0</v>
      </c>
      <c r="BZ3554">
        <f>IF(SUM(BT3554:BY3554)&gt;0,1,0)</f>
        <v>0</v>
      </c>
      <c r="CD3554">
        <f>IF(AND(R3554=0,OR(SUM(U3554,X3554,AA3554,AD3554)&gt;0,COUNTIF(R3554,"NS")+COUNTIF(U3554,"NS")+COUNTIF(X3554,"NS")+COUNTIF(AA3554,"NS")+COUNTIF(AD3554,"NS")&gt;0)),1,0)</f>
        <v>0</v>
      </c>
      <c r="CE3554">
        <f>IF(OR(AND(R3554="NS",SUM(U3554,X3554,AA3554,AD3554)&gt;0),AND(R3554="NS",COUNTIF(R3554,"NS")+COUNTIF(U3554,"NS")+COUNTIF(X3554,"NS")+COUNTIF(AA3554,"NS")+COUNTIF(AD3554,"NS")&lt;2)),1,0)</f>
        <v>0</v>
      </c>
      <c r="CF3554">
        <f>IF(AND(R3554="NA",OR(SUM(U3554,X3554,AA3554,AD3554)&gt;0,COUNTIF(R3554,"NS")+COUNTIF(U3554,"NS")+COUNTIF(X3554,"NS")+COUNTIF(AA3554,"NS")+COUNTIF(AD3554,"NS")&gt;0,COUNTIF(R3554,"NA")+COUNTIF(U3554,"NA")+COUNTIF(X3554,"NA")+COUNTIF(AA3554,"NA")+COUNTIF(AD3554,"NA")&gt;1)),1,0)</f>
        <v>0</v>
      </c>
      <c r="CG3554">
        <f>IF(AND(COUNTBLANK(R3554)+COUNTBLANK(U3554)+COUNTBLANK(X3554)+COUNTBLANK(AA3554)+COUNTBLANK(AD3554)&gt;0,COUNTBLANK(R3554)+COUNTBLANK(U3554)+COUNTBLANK(X3554)+COUNTBLANK(AA3554)+COUNTBLANK(AD3554)&lt;5,R3554&lt;&gt;"NA"),1,0)</f>
        <v>0</v>
      </c>
      <c r="CH3554">
        <f>IF(AND(IF(OR(SUM(U3554,X3554,AA3554,AD3554)=R3554,R3554="",AND(R3554&gt;0,COUNTIF(R3554,"NS")+COUNTIF(U3554,"NS")+COUNTIF(X3554,"NS")+COUNTIF(AA3554,"NS")+COUNTIF(AD3554,"NS")=4)),0,1)=1,R3554&lt;&gt;"NS",R3554&lt;&gt;"NA"),1,0)</f>
        <v>0</v>
      </c>
      <c r="CI3554">
        <f>IF(COUNTIF(R3554,"=*")+COUNTIF(U3554,"=*")+COUNTIF(X3554,"=*")+COUNTIF(AA3554,"=*")+COUNTIF(AD3554,"=*")&lt;&gt;SUM(COUNTIF(R3554,"NS")+COUNTIF(U3554,"NS")+COUNTIF(X3554,"NS")+COUNTIF(AA3554,"NS")+COUNTIF(AD3554,"NS"),COUNTIF(R3554,"NA")+COUNTIF(U3554,"NA")+COUNTIF(X3554,"NA")+COUNTIF(AA3554,"NA")+COUNTIF(AD3554,"NA")),1,0)</f>
        <v>0</v>
      </c>
      <c r="CJ3554">
        <f>IF(SUM(CD3554:CI3554)&gt;0,1,0)</f>
        <v>0</v>
      </c>
      <c r="CN3554">
        <f>IF(AND(P3554=0,OR(SUM(S3554,V3554,Y3554,AB3554)&gt;0,COUNTIF(P3554,"NS")+COUNTIF(S3554,"NS")+COUNTIF(V3554,"NS")+COUNTIF(Y3554,"NS")+COUNTIF(AB3554,"NS")&gt;0)),1,0)</f>
        <v>0</v>
      </c>
      <c r="CO3554">
        <f>IF(OR(AND(P3554="NS",SUM(S3554,V3554,Y3554,AB3554)&gt;0),AND(P3554="NS",COUNTIF(P3554,"NS")+COUNTIF(S3554,"NS")+COUNTIF(V3554,"NS")+COUNTIF(Y3554,"NS")+COUNTIF(AB3554,"NS")&lt;2)),1,0)</f>
        <v>0</v>
      </c>
      <c r="CP3554">
        <f>IF(AND(P3554="NA",OR(SUM(S3554,V3554,Y3554,AB3554)&gt;0,COUNTIF(P3554,"NS")+COUNTIF(S3554,"NS")+COUNTIF(V3554,"NS")+COUNTIF(Y3554,"NS")+COUNTIF(AB3554,"NS")&gt;0,COUNTIF(P3554,"NA")+COUNTIF(S3554,"NA")+COUNTIF(V3554,"NA")+COUNTIF(Y3554,"NA")+COUNTIF(AB3554,"NA")&gt;1)),1,0)</f>
        <v>0</v>
      </c>
      <c r="CQ3554">
        <f>IF(AND(COUNTBLANK(P3554)+COUNTBLANK(S3554)+COUNTBLANK(V3554)+COUNTBLANK(Y3554)+COUNTBLANK(AB3554)&gt;0,COUNTBLANK(P3554)+COUNTBLANK(S3554)+COUNTBLANK(V3554)+COUNTBLANK(Y3554)+COUNTBLANK(AB3554)&lt;5,P3554&lt;&gt;"NA"),1,0)</f>
        <v>0</v>
      </c>
      <c r="CR3554">
        <f>IF(AND(IF(OR(SUM(S3554,V3554,Y3554,AB3554)=P3554,P3554="",AND(P3554&gt;0,COUNTIF(P3554,"NS")+COUNTIF(S3554,"NS")+COUNTIF(V3554,"NS")+COUNTIF(Y3554,"NS")+COUNTIF(AB3554,"NS")=4)),0,1)=1,P3554&lt;&gt;"NS",P3554&lt;&gt;"NA"),1,0)</f>
        <v>0</v>
      </c>
      <c r="CS3554">
        <f>IF(COUNTIF(P3554,"=*")+COUNTIF(S3554,"=*")+COUNTIF(V3554,"=*")+COUNTIF(Y3554,"=*")+COUNTIF(AB3554,"=*")&lt;&gt;SUM(COUNTIF(P3554,"NS")+COUNTIF(S3554,"NS")+COUNTIF(V3554,"NS")+COUNTIF(Y3554,"NS")+COUNTIF(AB3554,"NS"),COUNTIF(P3554,"NA")+COUNTIF(S3554,"NA")+COUNTIF(V3554,"NA")+COUNTIF(Y3554,"NA")+COUNTIF(AB3554,"NA")),1,0)</f>
        <v>0</v>
      </c>
      <c r="CT3554">
        <f>IF(SUM(CN3554:CS3554)&gt;0,1,0)</f>
        <v>0</v>
      </c>
    </row>
    <row r="3555" spans="1:98" ht="15" customHeight="1">
      <c r="A3555" s="83"/>
      <c r="B3555" s="15"/>
      <c r="C3555" s="350" t="s">
        <v>1095</v>
      </c>
      <c r="D3555" s="266"/>
      <c r="E3555" s="266"/>
      <c r="F3555" s="267"/>
      <c r="G3555" s="354" t="s">
        <v>1096</v>
      </c>
      <c r="H3555" s="278"/>
      <c r="I3555" s="278"/>
      <c r="J3555" s="278"/>
      <c r="K3555" s="278"/>
      <c r="L3555" s="278"/>
      <c r="M3555" s="278"/>
      <c r="N3555" s="278"/>
      <c r="O3555" s="279"/>
      <c r="P3555" s="220"/>
      <c r="Q3555" s="220"/>
      <c r="R3555" s="220"/>
      <c r="S3555" s="220"/>
      <c r="T3555" s="220"/>
      <c r="U3555" s="220"/>
      <c r="V3555" s="220"/>
      <c r="W3555" s="220"/>
      <c r="X3555" s="220"/>
      <c r="Y3555" s="220"/>
      <c r="Z3555" s="220"/>
      <c r="AA3555" s="220"/>
      <c r="AB3555" s="220"/>
      <c r="AC3555" s="220"/>
      <c r="AD3555" s="220"/>
    </row>
    <row r="3556" spans="1:98" ht="15" customHeight="1">
      <c r="A3556" s="83"/>
      <c r="B3556" s="15"/>
      <c r="C3556" s="350" t="s">
        <v>1097</v>
      </c>
      <c r="D3556" s="266"/>
      <c r="E3556" s="266"/>
      <c r="F3556" s="267"/>
      <c r="G3556" s="351" t="s">
        <v>1098</v>
      </c>
      <c r="H3556" s="256"/>
      <c r="I3556" s="256"/>
      <c r="J3556" s="256"/>
      <c r="K3556" s="256"/>
      <c r="L3556" s="256"/>
      <c r="M3556" s="256"/>
      <c r="N3556" s="256"/>
      <c r="O3556" s="281"/>
      <c r="P3556" s="220"/>
      <c r="Q3556" s="220"/>
      <c r="R3556" s="220"/>
      <c r="S3556" s="220"/>
      <c r="T3556" s="220"/>
      <c r="U3556" s="220"/>
      <c r="V3556" s="220"/>
      <c r="W3556" s="220"/>
      <c r="X3556" s="220"/>
      <c r="Y3556" s="220"/>
      <c r="Z3556" s="220"/>
      <c r="AA3556" s="220"/>
      <c r="AB3556" s="220"/>
      <c r="AC3556" s="220"/>
      <c r="AD3556" s="220"/>
    </row>
    <row r="3557" spans="1:98" ht="15" customHeight="1">
      <c r="A3557" s="83"/>
      <c r="B3557" s="15"/>
      <c r="C3557" s="350" t="s">
        <v>1099</v>
      </c>
      <c r="D3557" s="266"/>
      <c r="E3557" s="266"/>
      <c r="F3557" s="267"/>
      <c r="G3557" s="352" t="s">
        <v>262</v>
      </c>
      <c r="H3557" s="272"/>
      <c r="I3557" s="272"/>
      <c r="J3557" s="272"/>
      <c r="K3557" s="272"/>
      <c r="L3557" s="272"/>
      <c r="M3557" s="272"/>
      <c r="N3557" s="272"/>
      <c r="O3557" s="283"/>
      <c r="P3557" s="220"/>
      <c r="Q3557" s="220"/>
      <c r="R3557" s="220"/>
      <c r="S3557" s="220"/>
      <c r="T3557" s="220"/>
      <c r="U3557" s="220"/>
      <c r="V3557" s="220"/>
      <c r="W3557" s="220"/>
      <c r="X3557" s="220"/>
      <c r="Y3557" s="220"/>
      <c r="Z3557" s="220"/>
      <c r="AA3557" s="220"/>
      <c r="AB3557" s="220"/>
      <c r="AC3557" s="220"/>
      <c r="AD3557" s="220"/>
    </row>
    <row r="3558" spans="1:98" ht="15" customHeight="1">
      <c r="A3558" s="83"/>
      <c r="B3558" s="15"/>
      <c r="C3558" s="353" t="s">
        <v>446</v>
      </c>
      <c r="D3558" s="266"/>
      <c r="E3558" s="266"/>
      <c r="F3558" s="267"/>
      <c r="G3558" s="320" t="s">
        <v>447</v>
      </c>
      <c r="H3558" s="266"/>
      <c r="I3558" s="266"/>
      <c r="J3558" s="266"/>
      <c r="K3558" s="266"/>
      <c r="L3558" s="266"/>
      <c r="M3558" s="266"/>
      <c r="N3558" s="266"/>
      <c r="O3558" s="267"/>
      <c r="P3558" s="220"/>
      <c r="Q3558" s="220"/>
      <c r="R3558" s="220"/>
      <c r="S3558" s="220"/>
      <c r="T3558" s="220"/>
      <c r="U3558" s="220"/>
      <c r="V3558" s="220"/>
      <c r="W3558" s="220"/>
      <c r="X3558" s="220"/>
      <c r="Y3558" s="220"/>
      <c r="Z3558" s="220"/>
      <c r="AA3558" s="220"/>
      <c r="AB3558" s="220"/>
      <c r="AC3558" s="220"/>
      <c r="AD3558" s="220"/>
    </row>
    <row r="3559" spans="1:98" ht="15" customHeight="1">
      <c r="A3559" s="83"/>
      <c r="B3559" s="15"/>
      <c r="C3559" s="353" t="s">
        <v>450</v>
      </c>
      <c r="D3559" s="266"/>
      <c r="E3559" s="266"/>
      <c r="F3559" s="267"/>
      <c r="G3559" s="320" t="s">
        <v>451</v>
      </c>
      <c r="H3559" s="266"/>
      <c r="I3559" s="266"/>
      <c r="J3559" s="266"/>
      <c r="K3559" s="266"/>
      <c r="L3559" s="266"/>
      <c r="M3559" s="266"/>
      <c r="N3559" s="266"/>
      <c r="O3559" s="267"/>
      <c r="P3559" s="220"/>
      <c r="Q3559" s="220"/>
      <c r="R3559" s="220"/>
      <c r="S3559" s="220"/>
      <c r="T3559" s="220"/>
      <c r="U3559" s="220"/>
      <c r="V3559" s="220"/>
      <c r="W3559" s="220"/>
      <c r="X3559" s="220"/>
      <c r="Y3559" s="220"/>
      <c r="Z3559" s="220"/>
      <c r="AA3559" s="220"/>
      <c r="AB3559" s="220"/>
      <c r="AC3559" s="220"/>
      <c r="AD3559" s="220"/>
    </row>
    <row r="3560" spans="1:98" ht="15" customHeight="1">
      <c r="A3560" s="83"/>
      <c r="B3560" s="15"/>
      <c r="C3560" s="353" t="s">
        <v>464</v>
      </c>
      <c r="D3560" s="266"/>
      <c r="E3560" s="266"/>
      <c r="F3560" s="267"/>
      <c r="G3560" s="320" t="s">
        <v>465</v>
      </c>
      <c r="H3560" s="266"/>
      <c r="I3560" s="266"/>
      <c r="J3560" s="266"/>
      <c r="K3560" s="266"/>
      <c r="L3560" s="266"/>
      <c r="M3560" s="266"/>
      <c r="N3560" s="266"/>
      <c r="O3560" s="267"/>
      <c r="P3560" s="220"/>
      <c r="Q3560" s="220"/>
      <c r="R3560" s="220"/>
      <c r="S3560" s="220"/>
      <c r="T3560" s="220"/>
      <c r="U3560" s="220"/>
      <c r="V3560" s="220"/>
      <c r="W3560" s="220"/>
      <c r="X3560" s="220"/>
      <c r="Y3560" s="220"/>
      <c r="Z3560" s="220"/>
      <c r="AA3560" s="220"/>
      <c r="AB3560" s="220"/>
      <c r="AC3560" s="220"/>
      <c r="AD3560" s="220"/>
    </row>
    <row r="3561" spans="1:98" ht="15" customHeight="1">
      <c r="A3561" s="83"/>
      <c r="B3561" s="15"/>
      <c r="C3561" s="353" t="s">
        <v>483</v>
      </c>
      <c r="D3561" s="266"/>
      <c r="E3561" s="266"/>
      <c r="F3561" s="267"/>
      <c r="G3561" s="320" t="s">
        <v>484</v>
      </c>
      <c r="H3561" s="266"/>
      <c r="I3561" s="266"/>
      <c r="J3561" s="266"/>
      <c r="K3561" s="266"/>
      <c r="L3561" s="266"/>
      <c r="M3561" s="266"/>
      <c r="N3561" s="266"/>
      <c r="O3561" s="267"/>
      <c r="P3561" s="220"/>
      <c r="Q3561" s="220"/>
      <c r="R3561" s="220"/>
      <c r="S3561" s="220"/>
      <c r="T3561" s="220"/>
      <c r="U3561" s="220"/>
      <c r="V3561" s="220"/>
      <c r="W3561" s="220"/>
      <c r="X3561" s="220"/>
      <c r="Y3561" s="220"/>
      <c r="Z3561" s="220"/>
      <c r="AA3561" s="220"/>
      <c r="AB3561" s="220"/>
      <c r="AC3561" s="220"/>
      <c r="AD3561" s="220"/>
    </row>
    <row r="3562" spans="1:98" ht="15" customHeight="1">
      <c r="A3562" s="83"/>
      <c r="B3562" s="15"/>
      <c r="C3562" s="353" t="s">
        <v>485</v>
      </c>
      <c r="D3562" s="266"/>
      <c r="E3562" s="266"/>
      <c r="F3562" s="267"/>
      <c r="G3562" s="320" t="s">
        <v>486</v>
      </c>
      <c r="H3562" s="266"/>
      <c r="I3562" s="266"/>
      <c r="J3562" s="266"/>
      <c r="K3562" s="266"/>
      <c r="L3562" s="266"/>
      <c r="M3562" s="266"/>
      <c r="N3562" s="266"/>
      <c r="O3562" s="267"/>
      <c r="P3562" s="220"/>
      <c r="Q3562" s="220"/>
      <c r="R3562" s="220"/>
      <c r="S3562" s="220"/>
      <c r="T3562" s="220"/>
      <c r="U3562" s="220"/>
      <c r="V3562" s="220"/>
      <c r="W3562" s="220"/>
      <c r="X3562" s="220"/>
      <c r="Y3562" s="220"/>
      <c r="Z3562" s="220"/>
      <c r="AA3562" s="220"/>
      <c r="AB3562" s="220"/>
      <c r="AC3562" s="220"/>
      <c r="AD3562" s="220"/>
    </row>
    <row r="3563" spans="1:98" ht="15" customHeight="1">
      <c r="A3563" s="83"/>
      <c r="B3563" s="15"/>
      <c r="C3563" s="353" t="s">
        <v>487</v>
      </c>
      <c r="D3563" s="266"/>
      <c r="E3563" s="266"/>
      <c r="F3563" s="267"/>
      <c r="G3563" s="320" t="s">
        <v>488</v>
      </c>
      <c r="H3563" s="266"/>
      <c r="I3563" s="266"/>
      <c r="J3563" s="266"/>
      <c r="K3563" s="266"/>
      <c r="L3563" s="266"/>
      <c r="M3563" s="266"/>
      <c r="N3563" s="266"/>
      <c r="O3563" s="267"/>
      <c r="P3563" s="220"/>
      <c r="Q3563" s="220"/>
      <c r="R3563" s="220"/>
      <c r="S3563" s="220"/>
      <c r="T3563" s="220"/>
      <c r="U3563" s="220"/>
      <c r="V3563" s="220"/>
      <c r="W3563" s="220"/>
      <c r="X3563" s="220"/>
      <c r="Y3563" s="220"/>
      <c r="Z3563" s="220"/>
      <c r="AA3563" s="220"/>
      <c r="AB3563" s="220"/>
      <c r="AC3563" s="220"/>
      <c r="AD3563" s="220"/>
    </row>
    <row r="3564" spans="1:98" ht="15" customHeight="1">
      <c r="A3564" s="83"/>
      <c r="B3564" s="15"/>
      <c r="C3564" s="353" t="s">
        <v>489</v>
      </c>
      <c r="D3564" s="266"/>
      <c r="E3564" s="266"/>
      <c r="F3564" s="267"/>
      <c r="G3564" s="320" t="s">
        <v>490</v>
      </c>
      <c r="H3564" s="266"/>
      <c r="I3564" s="266"/>
      <c r="J3564" s="266"/>
      <c r="K3564" s="266"/>
      <c r="L3564" s="266"/>
      <c r="M3564" s="266"/>
      <c r="N3564" s="266"/>
      <c r="O3564" s="267"/>
      <c r="P3564" s="220"/>
      <c r="Q3564" s="220"/>
      <c r="R3564" s="220"/>
      <c r="S3564" s="220"/>
      <c r="T3564" s="220"/>
      <c r="U3564" s="220"/>
      <c r="V3564" s="220"/>
      <c r="W3564" s="220"/>
      <c r="X3564" s="220"/>
      <c r="Y3564" s="220"/>
      <c r="Z3564" s="220"/>
      <c r="AA3564" s="220"/>
      <c r="AB3564" s="220"/>
      <c r="AC3564" s="220"/>
      <c r="AD3564" s="220"/>
    </row>
    <row r="3565" spans="1:98" ht="24" customHeight="1">
      <c r="A3565" s="83"/>
      <c r="B3565" s="15"/>
      <c r="C3565" s="353" t="s">
        <v>504</v>
      </c>
      <c r="D3565" s="266"/>
      <c r="E3565" s="266"/>
      <c r="F3565" s="267"/>
      <c r="G3565" s="320" t="s">
        <v>505</v>
      </c>
      <c r="H3565" s="266"/>
      <c r="I3565" s="266"/>
      <c r="J3565" s="266"/>
      <c r="K3565" s="266"/>
      <c r="L3565" s="266"/>
      <c r="M3565" s="266"/>
      <c r="N3565" s="266"/>
      <c r="O3565" s="267"/>
      <c r="P3565" s="220"/>
      <c r="Q3565" s="220"/>
      <c r="R3565" s="220"/>
      <c r="S3565" s="220"/>
      <c r="T3565" s="220"/>
      <c r="U3565" s="220"/>
      <c r="V3565" s="220"/>
      <c r="W3565" s="220"/>
      <c r="X3565" s="220"/>
      <c r="Y3565" s="220"/>
      <c r="Z3565" s="220"/>
      <c r="AA3565" s="220"/>
      <c r="AB3565" s="220"/>
      <c r="AC3565" s="220"/>
      <c r="AD3565" s="220"/>
    </row>
    <row r="3566" spans="1:98" ht="15" customHeight="1">
      <c r="A3566" s="83"/>
      <c r="B3566" s="15"/>
      <c r="C3566" s="353" t="s">
        <v>575</v>
      </c>
      <c r="D3566" s="266"/>
      <c r="E3566" s="266"/>
      <c r="F3566" s="267"/>
      <c r="G3566" s="320" t="s">
        <v>576</v>
      </c>
      <c r="H3566" s="266"/>
      <c r="I3566" s="266"/>
      <c r="J3566" s="266"/>
      <c r="K3566" s="266"/>
      <c r="L3566" s="266"/>
      <c r="M3566" s="266"/>
      <c r="N3566" s="266"/>
      <c r="O3566" s="267"/>
      <c r="P3566" s="220"/>
      <c r="Q3566" s="220"/>
      <c r="R3566" s="220"/>
      <c r="S3566" s="220"/>
      <c r="T3566" s="220"/>
      <c r="U3566" s="220"/>
      <c r="V3566" s="220"/>
      <c r="W3566" s="220"/>
      <c r="X3566" s="220"/>
      <c r="Y3566" s="220"/>
      <c r="Z3566" s="220"/>
      <c r="AA3566" s="220"/>
      <c r="AB3566" s="220"/>
      <c r="AC3566" s="220"/>
      <c r="AD3566" s="220"/>
    </row>
    <row r="3567" spans="1:98" ht="15" customHeight="1">
      <c r="A3567" s="83"/>
      <c r="B3567" s="15"/>
      <c r="C3567" s="353" t="s">
        <v>598</v>
      </c>
      <c r="D3567" s="266"/>
      <c r="E3567" s="266"/>
      <c r="F3567" s="267"/>
      <c r="G3567" s="320" t="s">
        <v>599</v>
      </c>
      <c r="H3567" s="266"/>
      <c r="I3567" s="266"/>
      <c r="J3567" s="266"/>
      <c r="K3567" s="266"/>
      <c r="L3567" s="266"/>
      <c r="M3567" s="266"/>
      <c r="N3567" s="266"/>
      <c r="O3567" s="267"/>
      <c r="P3567" s="220"/>
      <c r="Q3567" s="220"/>
      <c r="R3567" s="220"/>
      <c r="S3567" s="220"/>
      <c r="T3567" s="220"/>
      <c r="U3567" s="220"/>
      <c r="V3567" s="220"/>
      <c r="W3567" s="220"/>
      <c r="X3567" s="220"/>
      <c r="Y3567" s="220"/>
      <c r="Z3567" s="220"/>
      <c r="AA3567" s="220"/>
      <c r="AB3567" s="220"/>
      <c r="AC3567" s="220"/>
      <c r="AD3567" s="220"/>
    </row>
    <row r="3568" spans="1:98" ht="24" customHeight="1">
      <c r="A3568" s="83"/>
      <c r="B3568" s="15"/>
      <c r="C3568" s="350" t="s">
        <v>600</v>
      </c>
      <c r="D3568" s="266"/>
      <c r="E3568" s="266"/>
      <c r="F3568" s="267"/>
      <c r="G3568" s="356" t="s">
        <v>601</v>
      </c>
      <c r="H3568" s="278"/>
      <c r="I3568" s="278"/>
      <c r="J3568" s="278"/>
      <c r="K3568" s="278"/>
      <c r="L3568" s="278"/>
      <c r="M3568" s="278"/>
      <c r="N3568" s="278"/>
      <c r="O3568" s="279"/>
      <c r="P3568" s="220"/>
      <c r="Q3568" s="220"/>
      <c r="R3568" s="220"/>
      <c r="S3568" s="220"/>
      <c r="T3568" s="220"/>
      <c r="U3568" s="220"/>
      <c r="V3568" s="220"/>
      <c r="W3568" s="220"/>
      <c r="X3568" s="220"/>
      <c r="Y3568" s="220"/>
      <c r="Z3568" s="220"/>
      <c r="AA3568" s="220"/>
      <c r="AB3568" s="220"/>
      <c r="AC3568" s="220"/>
      <c r="AD3568" s="220"/>
    </row>
    <row r="3569" spans="1:37" ht="24" customHeight="1">
      <c r="A3569" s="83"/>
      <c r="B3569" s="15"/>
      <c r="C3569" s="350" t="s">
        <v>602</v>
      </c>
      <c r="D3569" s="266"/>
      <c r="E3569" s="266"/>
      <c r="F3569" s="267"/>
      <c r="G3569" s="357" t="s">
        <v>603</v>
      </c>
      <c r="H3569" s="256"/>
      <c r="I3569" s="256"/>
      <c r="J3569" s="256"/>
      <c r="K3569" s="256"/>
      <c r="L3569" s="256"/>
      <c r="M3569" s="256"/>
      <c r="N3569" s="256"/>
      <c r="O3569" s="281"/>
      <c r="P3569" s="220"/>
      <c r="Q3569" s="220"/>
      <c r="R3569" s="220"/>
      <c r="S3569" s="220"/>
      <c r="T3569" s="220"/>
      <c r="U3569" s="220"/>
      <c r="V3569" s="220"/>
      <c r="W3569" s="220"/>
      <c r="X3569" s="220"/>
      <c r="Y3569" s="220"/>
      <c r="Z3569" s="220"/>
      <c r="AA3569" s="220"/>
      <c r="AB3569" s="220"/>
      <c r="AC3569" s="220"/>
      <c r="AD3569" s="220"/>
    </row>
    <row r="3570" spans="1:37" ht="24" customHeight="1">
      <c r="A3570" s="83"/>
      <c r="B3570" s="15"/>
      <c r="C3570" s="350" t="s">
        <v>604</v>
      </c>
      <c r="D3570" s="266"/>
      <c r="E3570" s="266"/>
      <c r="F3570" s="267"/>
      <c r="G3570" s="357" t="s">
        <v>605</v>
      </c>
      <c r="H3570" s="256"/>
      <c r="I3570" s="256"/>
      <c r="J3570" s="256"/>
      <c r="K3570" s="256"/>
      <c r="L3570" s="256"/>
      <c r="M3570" s="256"/>
      <c r="N3570" s="256"/>
      <c r="O3570" s="281"/>
      <c r="P3570" s="220"/>
      <c r="Q3570" s="220"/>
      <c r="R3570" s="220"/>
      <c r="S3570" s="220"/>
      <c r="T3570" s="220"/>
      <c r="U3570" s="220"/>
      <c r="V3570" s="220"/>
      <c r="W3570" s="220"/>
      <c r="X3570" s="220"/>
      <c r="Y3570" s="220"/>
      <c r="Z3570" s="220"/>
      <c r="AA3570" s="220"/>
      <c r="AB3570" s="220"/>
      <c r="AC3570" s="220"/>
      <c r="AD3570" s="220"/>
    </row>
    <row r="3571" spans="1:37" ht="15" customHeight="1">
      <c r="A3571" s="83"/>
      <c r="B3571" s="15"/>
      <c r="C3571" s="350" t="s">
        <v>606</v>
      </c>
      <c r="D3571" s="266"/>
      <c r="E3571" s="266"/>
      <c r="F3571" s="267"/>
      <c r="G3571" s="357" t="s">
        <v>607</v>
      </c>
      <c r="H3571" s="256"/>
      <c r="I3571" s="256"/>
      <c r="J3571" s="256"/>
      <c r="K3571" s="256"/>
      <c r="L3571" s="256"/>
      <c r="M3571" s="256"/>
      <c r="N3571" s="256"/>
      <c r="O3571" s="281"/>
      <c r="P3571" s="220"/>
      <c r="Q3571" s="220"/>
      <c r="R3571" s="220"/>
      <c r="S3571" s="220"/>
      <c r="T3571" s="220"/>
      <c r="U3571" s="220"/>
      <c r="V3571" s="220"/>
      <c r="W3571" s="220"/>
      <c r="X3571" s="220"/>
      <c r="Y3571" s="220"/>
      <c r="Z3571" s="220"/>
      <c r="AA3571" s="220"/>
      <c r="AB3571" s="220"/>
      <c r="AC3571" s="220"/>
      <c r="AD3571" s="220"/>
    </row>
    <row r="3572" spans="1:37" ht="15" customHeight="1">
      <c r="A3572" s="83"/>
      <c r="B3572" s="15"/>
      <c r="C3572" s="350" t="s">
        <v>608</v>
      </c>
      <c r="D3572" s="266"/>
      <c r="E3572" s="266"/>
      <c r="F3572" s="267"/>
      <c r="G3572" s="357" t="s">
        <v>262</v>
      </c>
      <c r="H3572" s="256"/>
      <c r="I3572" s="256"/>
      <c r="J3572" s="256"/>
      <c r="K3572" s="256"/>
      <c r="L3572" s="256"/>
      <c r="M3572" s="256"/>
      <c r="N3572" s="256"/>
      <c r="O3572" s="281"/>
      <c r="P3572" s="220"/>
      <c r="Q3572" s="220"/>
      <c r="R3572" s="220"/>
      <c r="S3572" s="220"/>
      <c r="T3572" s="220"/>
      <c r="U3572" s="220"/>
      <c r="V3572" s="220"/>
      <c r="W3572" s="220"/>
      <c r="X3572" s="220"/>
      <c r="Y3572" s="220"/>
      <c r="Z3572" s="220"/>
      <c r="AA3572" s="220"/>
      <c r="AB3572" s="220"/>
      <c r="AC3572" s="220"/>
      <c r="AD3572" s="220"/>
    </row>
    <row r="3573" spans="1:37" ht="15" customHeight="1">
      <c r="A3573" s="83"/>
      <c r="B3573" s="15"/>
      <c r="C3573" s="353" t="s">
        <v>754</v>
      </c>
      <c r="D3573" s="266"/>
      <c r="E3573" s="266"/>
      <c r="F3573" s="267"/>
      <c r="G3573" s="320" t="s">
        <v>1100</v>
      </c>
      <c r="H3573" s="266"/>
      <c r="I3573" s="266"/>
      <c r="J3573" s="266"/>
      <c r="K3573" s="266"/>
      <c r="L3573" s="266"/>
      <c r="M3573" s="266"/>
      <c r="N3573" s="266"/>
      <c r="O3573" s="267"/>
      <c r="P3573" s="220"/>
      <c r="Q3573" s="220"/>
      <c r="R3573" s="220"/>
      <c r="S3573" s="220"/>
      <c r="T3573" s="220"/>
      <c r="U3573" s="220"/>
      <c r="V3573" s="220"/>
      <c r="W3573" s="220"/>
      <c r="X3573" s="220"/>
      <c r="Y3573" s="220"/>
      <c r="Z3573" s="220"/>
      <c r="AA3573" s="220"/>
      <c r="AB3573" s="220"/>
      <c r="AC3573" s="220"/>
      <c r="AD3573" s="220"/>
    </row>
    <row r="3574" spans="1:37" ht="15" customHeight="1">
      <c r="A3574" s="83"/>
      <c r="B3574" s="15"/>
      <c r="C3574" s="15"/>
      <c r="D3574" s="15"/>
      <c r="E3574" s="15"/>
      <c r="F3574" s="15"/>
      <c r="G3574" s="15"/>
      <c r="H3574" s="15"/>
      <c r="I3574" s="15"/>
      <c r="J3574" s="15"/>
      <c r="K3574" s="15"/>
      <c r="L3574" s="15"/>
      <c r="M3574" s="15"/>
      <c r="N3574" s="15"/>
      <c r="O3574" s="15"/>
      <c r="P3574" s="15"/>
      <c r="Q3574" s="15"/>
      <c r="R3574" s="15"/>
      <c r="S3574" s="15"/>
      <c r="T3574" s="15"/>
      <c r="U3574" s="15"/>
      <c r="V3574" s="15"/>
      <c r="W3574" s="15"/>
      <c r="X3574" s="15"/>
      <c r="Y3574" s="15"/>
      <c r="Z3574" s="15"/>
      <c r="AA3574" s="15"/>
      <c r="AB3574" s="15"/>
      <c r="AC3574" s="15"/>
      <c r="AD3574" s="15"/>
      <c r="AF3574">
        <f>IF(SUM(AF3554:AF3573,AP3554:AP3573,AZ3554:AZ3573,BJ3554:BJ3573,BT3554:BT3573,CD3554:CD3573,CN3554:CN3573)&gt;0,1,0)</f>
        <v>0</v>
      </c>
      <c r="AG3574">
        <f>IF(SUM(AG3554:AG3573,AQ3554:AQ3573,BA3554:BA3573,BK3554:BK3573,BU3554:BU3573,CE3554:CE3573,CO3554:CO3573)&gt;0,2,0)</f>
        <v>0</v>
      </c>
      <c r="AH3574">
        <f>IF(SUM(AH3554:AH3573,AR3554:AR3573,BB3554:BB3573,BL3554:BL3573,BV3554:BV3573,CF3554:CF3573,CP3554:CP3573)&gt;0,4,0)</f>
        <v>0</v>
      </c>
      <c r="AI3574">
        <f>IF(SUM(AI3554:AI3573,AS3554:AS3573,BC3554:BC3573,BM3554:BM3573,BW3554:BW3573,CG3554:CG3573,CQ3554:CQ3573)&gt;0,4,0)</f>
        <v>0</v>
      </c>
      <c r="AJ3574">
        <f>IF(SUM(AJ3554:AJ3573,AT3554:AT3573,BD3554:BD3573,BN3554:BN3573,BX3554:BX3573,CH3554:CH3573,CR3554:CR3573)&gt;0,5,0)</f>
        <v>0</v>
      </c>
      <c r="AK3574">
        <f>IF(SUM(AK3554:AK3573,AU3554:AU3573,BE3554:BE3573,BO3554:BO3573,BY3554:BY3573,CI3554:CI3573,CS3554:CS3573)&gt;0,6,0)</f>
        <v>0</v>
      </c>
    </row>
    <row r="3575" spans="1:37" ht="24" customHeight="1">
      <c r="A3575" s="83"/>
      <c r="B3575" s="15"/>
      <c r="C3575" s="321" t="s">
        <v>187</v>
      </c>
      <c r="D3575" s="256"/>
      <c r="E3575" s="256"/>
      <c r="F3575" s="256"/>
      <c r="G3575" s="256"/>
      <c r="H3575" s="256"/>
      <c r="I3575" s="256"/>
      <c r="J3575" s="256"/>
      <c r="K3575" s="256"/>
      <c r="L3575" s="256"/>
      <c r="M3575" s="256"/>
      <c r="N3575" s="256"/>
      <c r="O3575" s="256"/>
      <c r="P3575" s="256"/>
      <c r="Q3575" s="256"/>
      <c r="R3575" s="256"/>
      <c r="S3575" s="256"/>
      <c r="T3575" s="256"/>
      <c r="U3575" s="256"/>
      <c r="V3575" s="256"/>
      <c r="W3575" s="256"/>
      <c r="X3575" s="256"/>
      <c r="Y3575" s="256"/>
      <c r="Z3575" s="256"/>
      <c r="AA3575" s="256"/>
      <c r="AB3575" s="256"/>
      <c r="AC3575" s="256"/>
      <c r="AD3575" s="256"/>
      <c r="AH3575">
        <f>SUM(AF3574:AH3574)</f>
        <v>0</v>
      </c>
      <c r="AK3575">
        <f>SUM(AI3574:AK3574)</f>
        <v>0</v>
      </c>
    </row>
    <row r="3576" spans="1:37" ht="60" customHeight="1">
      <c r="A3576" s="83"/>
      <c r="B3576" s="15"/>
      <c r="C3576" s="322"/>
      <c r="D3576" s="323"/>
      <c r="E3576" s="323"/>
      <c r="F3576" s="323"/>
      <c r="G3576" s="323"/>
      <c r="H3576" s="323"/>
      <c r="I3576" s="323"/>
      <c r="J3576" s="323"/>
      <c r="K3576" s="323"/>
      <c r="L3576" s="323"/>
      <c r="M3576" s="323"/>
      <c r="N3576" s="323"/>
      <c r="O3576" s="323"/>
      <c r="P3576" s="323"/>
      <c r="Q3576" s="323"/>
      <c r="R3576" s="323"/>
      <c r="S3576" s="323"/>
      <c r="T3576" s="323"/>
      <c r="U3576" s="323"/>
      <c r="V3576" s="323"/>
      <c r="W3576" s="323"/>
      <c r="X3576" s="323"/>
      <c r="Y3576" s="323"/>
      <c r="Z3576" s="323"/>
      <c r="AA3576" s="323"/>
      <c r="AB3576" s="323"/>
      <c r="AC3576" s="323"/>
      <c r="AD3576" s="324"/>
      <c r="AH3576" t="e">
        <f ca="1">CAMBIAR(AH3575,0,"",1,"El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76" t="e">
        <f ca="1">CAMBIAR(AK3575,0,"",4,"Hay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577" spans="1:37" ht="15" customHeight="1">
      <c r="A3577" s="72"/>
      <c r="B3577" s="88"/>
      <c r="C3577" s="246" t="e">
        <f ca="1">AH3576</f>
        <v>#NAME?</v>
      </c>
      <c r="D3577" s="88"/>
      <c r="E3577" s="88"/>
      <c r="F3577" s="88"/>
      <c r="G3577" s="88"/>
      <c r="H3577" s="88"/>
      <c r="I3577" s="88"/>
      <c r="J3577" s="88"/>
      <c r="K3577" s="88"/>
      <c r="L3577" s="88"/>
      <c r="M3577" s="88"/>
      <c r="N3577" s="88"/>
      <c r="O3577" s="88"/>
      <c r="P3577" s="88"/>
      <c r="Q3577" s="88"/>
      <c r="R3577" s="88"/>
      <c r="S3577" s="88"/>
      <c r="T3577" s="88"/>
      <c r="U3577" s="88"/>
      <c r="V3577" s="88"/>
      <c r="W3577" s="88"/>
      <c r="X3577" s="88"/>
      <c r="Y3577" s="88"/>
      <c r="Z3577" s="88"/>
      <c r="AA3577" s="88"/>
      <c r="AB3577" s="88"/>
      <c r="AC3577" s="88"/>
      <c r="AD3577" s="88"/>
    </row>
    <row r="3578" spans="1:37" ht="15" customHeight="1">
      <c r="A3578" s="71"/>
      <c r="B3578" s="40"/>
      <c r="C3578" s="246" t="e">
        <f ca="1">AK3576</f>
        <v>#NAME?</v>
      </c>
      <c r="D3578" s="40"/>
      <c r="E3578" s="40"/>
      <c r="F3578" s="40"/>
      <c r="G3578" s="40"/>
      <c r="H3578" s="40"/>
      <c r="I3578" s="40"/>
      <c r="J3578" s="40"/>
      <c r="K3578" s="40"/>
      <c r="L3578" s="40"/>
      <c r="M3578" s="40"/>
      <c r="N3578" s="40"/>
      <c r="O3578" s="40"/>
      <c r="P3578" s="40"/>
      <c r="Q3578" s="40"/>
      <c r="R3578" s="40"/>
      <c r="S3578" s="40"/>
      <c r="T3578" s="40"/>
      <c r="U3578" s="40"/>
      <c r="V3578" s="40"/>
      <c r="W3578" s="40"/>
      <c r="X3578" s="40"/>
      <c r="Y3578" s="40"/>
      <c r="Z3578" s="40"/>
      <c r="AA3578" s="40"/>
      <c r="AB3578" s="40"/>
      <c r="AC3578" s="40"/>
      <c r="AD3578" s="40"/>
    </row>
    <row r="3579" spans="1:37" ht="15" customHeight="1">
      <c r="A3579" s="71"/>
      <c r="B3579" s="40"/>
      <c r="C3579" s="40"/>
      <c r="D3579" s="40"/>
      <c r="E3579" s="40"/>
      <c r="F3579" s="40"/>
      <c r="G3579" s="40"/>
      <c r="H3579" s="40"/>
      <c r="I3579" s="40"/>
      <c r="J3579" s="40"/>
      <c r="K3579" s="40"/>
      <c r="L3579" s="40"/>
      <c r="M3579" s="40"/>
      <c r="N3579" s="40"/>
      <c r="O3579" s="40"/>
      <c r="P3579" s="40"/>
      <c r="Q3579" s="40"/>
      <c r="R3579" s="40"/>
      <c r="S3579" s="40"/>
      <c r="T3579" s="40"/>
      <c r="U3579" s="40"/>
      <c r="V3579" s="40"/>
      <c r="W3579" s="40"/>
      <c r="X3579" s="40"/>
      <c r="Y3579" s="40"/>
      <c r="Z3579" s="40"/>
      <c r="AA3579" s="40"/>
      <c r="AB3579" s="40"/>
      <c r="AC3579" s="40"/>
      <c r="AD3579" s="40"/>
    </row>
    <row r="3580" spans="1:37" ht="15" customHeight="1">
      <c r="A3580" s="71"/>
      <c r="B3580" s="40"/>
      <c r="C3580" s="40"/>
      <c r="D3580" s="40"/>
      <c r="E3580" s="40"/>
      <c r="F3580" s="40"/>
      <c r="G3580" s="40"/>
      <c r="H3580" s="40"/>
      <c r="I3580" s="40"/>
      <c r="J3580" s="40"/>
      <c r="K3580" s="40"/>
      <c r="L3580" s="40"/>
      <c r="M3580" s="40"/>
      <c r="N3580" s="40"/>
      <c r="O3580" s="40"/>
      <c r="P3580" s="40"/>
      <c r="Q3580" s="40"/>
      <c r="R3580" s="40"/>
      <c r="S3580" s="40"/>
      <c r="T3580" s="40"/>
      <c r="U3580" s="40"/>
      <c r="V3580" s="40"/>
      <c r="W3580" s="40"/>
      <c r="X3580" s="40"/>
      <c r="Y3580" s="40"/>
      <c r="Z3580" s="40"/>
      <c r="AA3580" s="40"/>
      <c r="AB3580" s="40"/>
      <c r="AC3580" s="40"/>
      <c r="AD3580" s="40"/>
    </row>
    <row r="3581" spans="1:37" ht="15" customHeight="1">
      <c r="A3581" s="83"/>
      <c r="B3581" s="15"/>
      <c r="C3581" s="15"/>
      <c r="D3581" s="15"/>
      <c r="E3581" s="15"/>
      <c r="F3581" s="15"/>
      <c r="G3581" s="15"/>
      <c r="H3581" s="15"/>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row>
    <row r="3582" spans="1:37" ht="15" customHeight="1">
      <c r="A3582" s="83"/>
      <c r="B3582" s="15"/>
      <c r="C3582" s="15"/>
      <c r="D3582" s="15"/>
      <c r="E3582" s="15"/>
      <c r="F3582" s="15"/>
      <c r="G3582" s="15"/>
      <c r="H3582" s="15"/>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row>
    <row r="3583" spans="1:37" ht="24" customHeight="1">
      <c r="A3583" s="72" t="s">
        <v>1101</v>
      </c>
      <c r="B3583" s="326" t="s">
        <v>1102</v>
      </c>
      <c r="C3583" s="256"/>
      <c r="D3583" s="256"/>
      <c r="E3583" s="256"/>
      <c r="F3583" s="256"/>
      <c r="G3583" s="256"/>
      <c r="H3583" s="256"/>
      <c r="I3583" s="256"/>
      <c r="J3583" s="256"/>
      <c r="K3583" s="256"/>
      <c r="L3583" s="256"/>
      <c r="M3583" s="256"/>
      <c r="N3583" s="256"/>
      <c r="O3583" s="256"/>
      <c r="P3583" s="256"/>
      <c r="Q3583" s="256"/>
      <c r="R3583" s="256"/>
      <c r="S3583" s="256"/>
      <c r="T3583" s="256"/>
      <c r="U3583" s="256"/>
      <c r="V3583" s="256"/>
      <c r="W3583" s="256"/>
      <c r="X3583" s="256"/>
      <c r="Y3583" s="256"/>
      <c r="Z3583" s="256"/>
      <c r="AA3583" s="256"/>
      <c r="AB3583" s="256"/>
      <c r="AC3583" s="256"/>
      <c r="AD3583" s="256"/>
    </row>
    <row r="3584" spans="1:37" ht="24" customHeight="1">
      <c r="A3584" s="83"/>
      <c r="B3584" s="15"/>
      <c r="C3584" s="327" t="s">
        <v>1103</v>
      </c>
      <c r="D3584" s="256"/>
      <c r="E3584" s="256"/>
      <c r="F3584" s="256"/>
      <c r="G3584" s="256"/>
      <c r="H3584" s="256"/>
      <c r="I3584" s="256"/>
      <c r="J3584" s="256"/>
      <c r="K3584" s="256"/>
      <c r="L3584" s="256"/>
      <c r="M3584" s="256"/>
      <c r="N3584" s="256"/>
      <c r="O3584" s="256"/>
      <c r="P3584" s="256"/>
      <c r="Q3584" s="256"/>
      <c r="R3584" s="256"/>
      <c r="S3584" s="256"/>
      <c r="T3584" s="256"/>
      <c r="U3584" s="256"/>
      <c r="V3584" s="256"/>
      <c r="W3584" s="256"/>
      <c r="X3584" s="256"/>
      <c r="Y3584" s="256"/>
      <c r="Z3584" s="256"/>
      <c r="AA3584" s="256"/>
      <c r="AB3584" s="256"/>
      <c r="AC3584" s="256"/>
      <c r="AD3584" s="256"/>
    </row>
    <row r="3585" spans="1:38" ht="36" customHeight="1">
      <c r="A3585" s="83"/>
      <c r="B3585" s="15"/>
      <c r="C3585" s="321" t="s">
        <v>1104</v>
      </c>
      <c r="D3585" s="256"/>
      <c r="E3585" s="256"/>
      <c r="F3585" s="256"/>
      <c r="G3585" s="256"/>
      <c r="H3585" s="256"/>
      <c r="I3585" s="256"/>
      <c r="J3585" s="256"/>
      <c r="K3585" s="256"/>
      <c r="L3585" s="256"/>
      <c r="M3585" s="256"/>
      <c r="N3585" s="256"/>
      <c r="O3585" s="256"/>
      <c r="P3585" s="256"/>
      <c r="Q3585" s="256"/>
      <c r="R3585" s="256"/>
      <c r="S3585" s="256"/>
      <c r="T3585" s="256"/>
      <c r="U3585" s="256"/>
      <c r="V3585" s="256"/>
      <c r="W3585" s="256"/>
      <c r="X3585" s="256"/>
      <c r="Y3585" s="256"/>
      <c r="Z3585" s="256"/>
      <c r="AA3585" s="256"/>
      <c r="AB3585" s="256"/>
      <c r="AC3585" s="256"/>
      <c r="AD3585" s="256"/>
    </row>
    <row r="3586" spans="1:38" ht="24" customHeight="1">
      <c r="A3586" s="83"/>
      <c r="B3586" s="15"/>
      <c r="C3586" s="321" t="s">
        <v>1091</v>
      </c>
      <c r="D3586" s="256"/>
      <c r="E3586" s="256"/>
      <c r="F3586" s="256"/>
      <c r="G3586" s="256"/>
      <c r="H3586" s="256"/>
      <c r="I3586" s="256"/>
      <c r="J3586" s="256"/>
      <c r="K3586" s="256"/>
      <c r="L3586" s="256"/>
      <c r="M3586" s="256"/>
      <c r="N3586" s="256"/>
      <c r="O3586" s="256"/>
      <c r="P3586" s="256"/>
      <c r="Q3586" s="256"/>
      <c r="R3586" s="256"/>
      <c r="S3586" s="256"/>
      <c r="T3586" s="256"/>
      <c r="U3586" s="256"/>
      <c r="V3586" s="256"/>
      <c r="W3586" s="256"/>
      <c r="X3586" s="256"/>
      <c r="Y3586" s="256"/>
      <c r="Z3586" s="256"/>
      <c r="AA3586" s="256"/>
      <c r="AB3586" s="256"/>
      <c r="AC3586" s="256"/>
      <c r="AD3586" s="256"/>
    </row>
    <row r="3587" spans="1:38" ht="24" customHeight="1">
      <c r="A3587" s="72"/>
      <c r="B3587" s="207"/>
      <c r="C3587" s="321" t="s">
        <v>1092</v>
      </c>
      <c r="D3587" s="256"/>
      <c r="E3587" s="256"/>
      <c r="F3587" s="256"/>
      <c r="G3587" s="256"/>
      <c r="H3587" s="256"/>
      <c r="I3587" s="256"/>
      <c r="J3587" s="256"/>
      <c r="K3587" s="256"/>
      <c r="L3587" s="256"/>
      <c r="M3587" s="256"/>
      <c r="N3587" s="256"/>
      <c r="O3587" s="256"/>
      <c r="P3587" s="256"/>
      <c r="Q3587" s="256"/>
      <c r="R3587" s="256"/>
      <c r="S3587" s="256"/>
      <c r="T3587" s="256"/>
      <c r="U3587" s="256"/>
      <c r="V3587" s="256"/>
      <c r="W3587" s="256"/>
      <c r="X3587" s="256"/>
      <c r="Y3587" s="256"/>
      <c r="Z3587" s="256"/>
      <c r="AA3587" s="256"/>
      <c r="AB3587" s="256"/>
      <c r="AC3587" s="256"/>
      <c r="AD3587" s="256"/>
    </row>
    <row r="3588" spans="1:38" ht="15" customHeight="1">
      <c r="A3588" s="83"/>
      <c r="B3588" s="15"/>
      <c r="C3588" s="15"/>
      <c r="D3588" s="15"/>
      <c r="E3588" s="15"/>
      <c r="F3588" s="15"/>
      <c r="G3588" s="15"/>
      <c r="H3588" s="15"/>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row>
    <row r="3589" spans="1:38" ht="24" customHeight="1">
      <c r="A3589" s="83"/>
      <c r="B3589" s="15"/>
      <c r="C3589" s="265" t="s">
        <v>1093</v>
      </c>
      <c r="D3589" s="278"/>
      <c r="E3589" s="278"/>
      <c r="F3589" s="278"/>
      <c r="G3589" s="278"/>
      <c r="H3589" s="278"/>
      <c r="I3589" s="278"/>
      <c r="J3589" s="278"/>
      <c r="K3589" s="278"/>
      <c r="L3589" s="278"/>
      <c r="M3589" s="278"/>
      <c r="N3589" s="278"/>
      <c r="O3589" s="279"/>
      <c r="P3589" s="265" t="s">
        <v>1105</v>
      </c>
      <c r="Q3589" s="266"/>
      <c r="R3589" s="266"/>
      <c r="S3589" s="266"/>
      <c r="T3589" s="266"/>
      <c r="U3589" s="266"/>
      <c r="V3589" s="266"/>
      <c r="W3589" s="266"/>
      <c r="X3589" s="266"/>
      <c r="Y3589" s="266"/>
      <c r="Z3589" s="266"/>
      <c r="AA3589" s="266"/>
      <c r="AB3589" s="266"/>
      <c r="AC3589" s="266"/>
      <c r="AD3589" s="267"/>
    </row>
    <row r="3590" spans="1:38" ht="15" customHeight="1">
      <c r="A3590" s="83"/>
      <c r="B3590" s="15"/>
      <c r="C3590" s="282"/>
      <c r="D3590" s="272"/>
      <c r="E3590" s="272"/>
      <c r="F3590" s="272"/>
      <c r="G3590" s="272"/>
      <c r="H3590" s="272"/>
      <c r="I3590" s="272"/>
      <c r="J3590" s="272"/>
      <c r="K3590" s="272"/>
      <c r="L3590" s="272"/>
      <c r="M3590" s="272"/>
      <c r="N3590" s="272"/>
      <c r="O3590" s="283"/>
      <c r="P3590" s="265" t="s">
        <v>201</v>
      </c>
      <c r="Q3590" s="266"/>
      <c r="R3590" s="266"/>
      <c r="S3590" s="266"/>
      <c r="T3590" s="267"/>
      <c r="U3590" s="268" t="s">
        <v>202</v>
      </c>
      <c r="V3590" s="266"/>
      <c r="W3590" s="266"/>
      <c r="X3590" s="266"/>
      <c r="Y3590" s="267"/>
      <c r="Z3590" s="268" t="s">
        <v>203</v>
      </c>
      <c r="AA3590" s="266"/>
      <c r="AB3590" s="266"/>
      <c r="AC3590" s="266"/>
      <c r="AD3590" s="267"/>
      <c r="AF3590" t="s">
        <v>204</v>
      </c>
      <c r="AG3590" t="s">
        <v>205</v>
      </c>
      <c r="AH3590" t="s">
        <v>206</v>
      </c>
      <c r="AI3590" t="s">
        <v>207</v>
      </c>
      <c r="AJ3590" t="s">
        <v>208</v>
      </c>
      <c r="AK3590" t="s">
        <v>209</v>
      </c>
      <c r="AL3590" t="s">
        <v>210</v>
      </c>
    </row>
    <row r="3591" spans="1:38" ht="15" customHeight="1">
      <c r="A3591" s="83"/>
      <c r="B3591" s="15"/>
      <c r="C3591" s="353" t="s">
        <v>444</v>
      </c>
      <c r="D3591" s="266"/>
      <c r="E3591" s="266"/>
      <c r="F3591" s="267"/>
      <c r="G3591" s="320" t="s">
        <v>445</v>
      </c>
      <c r="H3591" s="266"/>
      <c r="I3591" s="266"/>
      <c r="J3591" s="266"/>
      <c r="K3591" s="266"/>
      <c r="L3591" s="266"/>
      <c r="M3591" s="266"/>
      <c r="N3591" s="266"/>
      <c r="O3591" s="267"/>
      <c r="P3591" s="268"/>
      <c r="Q3591" s="266"/>
      <c r="R3591" s="266"/>
      <c r="S3591" s="266"/>
      <c r="T3591" s="267"/>
      <c r="U3591" s="268"/>
      <c r="V3591" s="266"/>
      <c r="W3591" s="266"/>
      <c r="X3591" s="266"/>
      <c r="Y3591" s="267"/>
      <c r="Z3591" s="268"/>
      <c r="AA3591" s="266"/>
      <c r="AB3591" s="266"/>
      <c r="AC3591" s="266"/>
      <c r="AD3591" s="267"/>
      <c r="AF3591">
        <f>IF(AND(P3591=0,OR(SUM(U3591:Z3591)&gt;0,COUNTIF(P3591:Z3591,"NS")&gt;0)),1,0)</f>
        <v>0</v>
      </c>
      <c r="AG3591">
        <f>IF(OR(AND(P3591="NS",SUM(U3591:Z3591)&gt;0),AND(P3591="NS",COUNTIF(P3591:Z3591,"NS")&lt;2)),1,0)</f>
        <v>0</v>
      </c>
      <c r="AH3591">
        <f>IF(AND(P3591="NA",OR(SUM(U3591:Z3591)&gt;0,COUNTIF(P3591:Z3591,"NS")&gt;0,COUNTIF(P3591:Z3591,"NA")&gt;1)),1,0)</f>
        <v>0</v>
      </c>
      <c r="AI3591">
        <f>IF(AND(COUNTBLANK(P3591)+COUNTBLANK(U3591)+COUNTBLANK(Z3591)&gt;0,COUNTBLANK(P3591)+COUNTBLANK(U3591)+COUNTBLANK(Z3591)&lt;3,P3591&lt;&gt;"NA"),1,0)</f>
        <v>0</v>
      </c>
      <c r="AJ3591">
        <f>IF(AND(IF(OR(SUM(U3591:Z3591)=P3591,P3591="",AND(P3591&gt;0,COUNTIF(P3591:Z3591,"NS")=2)),0,1)=1,P3591&lt;&gt;"NS",P3591&lt;&gt;"NA"),1,0)</f>
        <v>0</v>
      </c>
      <c r="AK3591">
        <f>IF(COUNTIF(P3591:Z3591,"=*")&lt;&gt;SUM(COUNTIF(P3591:Z3591,"NS"),COUNTIF(P3591:Z3591,"NA")),1,0)</f>
        <v>0</v>
      </c>
      <c r="AL3591">
        <f>IF(SUM(AF3591:AK3591)&gt;0,1,0)</f>
        <v>0</v>
      </c>
    </row>
    <row r="3592" spans="1:38" ht="15" customHeight="1">
      <c r="A3592" s="83"/>
      <c r="B3592" s="15"/>
      <c r="C3592" s="350" t="s">
        <v>1095</v>
      </c>
      <c r="D3592" s="266"/>
      <c r="E3592" s="266"/>
      <c r="F3592" s="267"/>
      <c r="G3592" s="354" t="s">
        <v>1096</v>
      </c>
      <c r="H3592" s="278"/>
      <c r="I3592" s="278"/>
      <c r="J3592" s="278"/>
      <c r="K3592" s="278"/>
      <c r="L3592" s="278"/>
      <c r="M3592" s="278"/>
      <c r="N3592" s="278"/>
      <c r="O3592" s="279"/>
      <c r="P3592" s="268"/>
      <c r="Q3592" s="266"/>
      <c r="R3592" s="266"/>
      <c r="S3592" s="266"/>
      <c r="T3592" s="267"/>
      <c r="U3592" s="268"/>
      <c r="V3592" s="266"/>
      <c r="W3592" s="266"/>
      <c r="X3592" s="266"/>
      <c r="Y3592" s="267"/>
      <c r="Z3592" s="268"/>
      <c r="AA3592" s="266"/>
      <c r="AB3592" s="266"/>
      <c r="AC3592" s="266"/>
      <c r="AD3592" s="267"/>
    </row>
    <row r="3593" spans="1:38" ht="15" customHeight="1">
      <c r="A3593" s="83"/>
      <c r="B3593" s="15"/>
      <c r="C3593" s="350" t="s">
        <v>1097</v>
      </c>
      <c r="D3593" s="266"/>
      <c r="E3593" s="266"/>
      <c r="F3593" s="267"/>
      <c r="G3593" s="351" t="s">
        <v>1098</v>
      </c>
      <c r="H3593" s="256"/>
      <c r="I3593" s="256"/>
      <c r="J3593" s="256"/>
      <c r="K3593" s="256"/>
      <c r="L3593" s="256"/>
      <c r="M3593" s="256"/>
      <c r="N3593" s="256"/>
      <c r="O3593" s="281"/>
      <c r="P3593" s="268"/>
      <c r="Q3593" s="266"/>
      <c r="R3593" s="266"/>
      <c r="S3593" s="266"/>
      <c r="T3593" s="267"/>
      <c r="U3593" s="268"/>
      <c r="V3593" s="266"/>
      <c r="W3593" s="266"/>
      <c r="X3593" s="266"/>
      <c r="Y3593" s="267"/>
      <c r="Z3593" s="268"/>
      <c r="AA3593" s="266"/>
      <c r="AB3593" s="266"/>
      <c r="AC3593" s="266"/>
      <c r="AD3593" s="267"/>
    </row>
    <row r="3594" spans="1:38" ht="15" customHeight="1">
      <c r="A3594" s="83"/>
      <c r="B3594" s="15"/>
      <c r="C3594" s="350" t="s">
        <v>1099</v>
      </c>
      <c r="D3594" s="266"/>
      <c r="E3594" s="266"/>
      <c r="F3594" s="267"/>
      <c r="G3594" s="352" t="s">
        <v>262</v>
      </c>
      <c r="H3594" s="272"/>
      <c r="I3594" s="272"/>
      <c r="J3594" s="272"/>
      <c r="K3594" s="272"/>
      <c r="L3594" s="272"/>
      <c r="M3594" s="272"/>
      <c r="N3594" s="272"/>
      <c r="O3594" s="283"/>
      <c r="P3594" s="268"/>
      <c r="Q3594" s="266"/>
      <c r="R3594" s="266"/>
      <c r="S3594" s="266"/>
      <c r="T3594" s="267"/>
      <c r="U3594" s="268"/>
      <c r="V3594" s="266"/>
      <c r="W3594" s="266"/>
      <c r="X3594" s="266"/>
      <c r="Y3594" s="267"/>
      <c r="Z3594" s="268"/>
      <c r="AA3594" s="266"/>
      <c r="AB3594" s="266"/>
      <c r="AC3594" s="266"/>
      <c r="AD3594" s="267"/>
    </row>
    <row r="3595" spans="1:38" ht="15" customHeight="1">
      <c r="A3595" s="83"/>
      <c r="B3595" s="15"/>
      <c r="C3595" s="353" t="s">
        <v>446</v>
      </c>
      <c r="D3595" s="266"/>
      <c r="E3595" s="266"/>
      <c r="F3595" s="267"/>
      <c r="G3595" s="320" t="s">
        <v>447</v>
      </c>
      <c r="H3595" s="266"/>
      <c r="I3595" s="266"/>
      <c r="J3595" s="266"/>
      <c r="K3595" s="266"/>
      <c r="L3595" s="266"/>
      <c r="M3595" s="266"/>
      <c r="N3595" s="266"/>
      <c r="O3595" s="267"/>
      <c r="P3595" s="268"/>
      <c r="Q3595" s="266"/>
      <c r="R3595" s="266"/>
      <c r="S3595" s="266"/>
      <c r="T3595" s="267"/>
      <c r="U3595" s="268"/>
      <c r="V3595" s="266"/>
      <c r="W3595" s="266"/>
      <c r="X3595" s="266"/>
      <c r="Y3595" s="267"/>
      <c r="Z3595" s="268"/>
      <c r="AA3595" s="266"/>
      <c r="AB3595" s="266"/>
      <c r="AC3595" s="266"/>
      <c r="AD3595" s="267"/>
    </row>
    <row r="3596" spans="1:38" ht="15" customHeight="1">
      <c r="A3596" s="83"/>
      <c r="B3596" s="15"/>
      <c r="C3596" s="353" t="s">
        <v>450</v>
      </c>
      <c r="D3596" s="266"/>
      <c r="E3596" s="266"/>
      <c r="F3596" s="267"/>
      <c r="G3596" s="320" t="s">
        <v>451</v>
      </c>
      <c r="H3596" s="266"/>
      <c r="I3596" s="266"/>
      <c r="J3596" s="266"/>
      <c r="K3596" s="266"/>
      <c r="L3596" s="266"/>
      <c r="M3596" s="266"/>
      <c r="N3596" s="266"/>
      <c r="O3596" s="267"/>
      <c r="P3596" s="268"/>
      <c r="Q3596" s="266"/>
      <c r="R3596" s="266"/>
      <c r="S3596" s="266"/>
      <c r="T3596" s="267"/>
      <c r="U3596" s="268"/>
      <c r="V3596" s="266"/>
      <c r="W3596" s="266"/>
      <c r="X3596" s="266"/>
      <c r="Y3596" s="267"/>
      <c r="Z3596" s="268"/>
      <c r="AA3596" s="266"/>
      <c r="AB3596" s="266"/>
      <c r="AC3596" s="266"/>
      <c r="AD3596" s="267"/>
    </row>
    <row r="3597" spans="1:38" ht="15" customHeight="1">
      <c r="A3597" s="83"/>
      <c r="B3597" s="15"/>
      <c r="C3597" s="353" t="s">
        <v>464</v>
      </c>
      <c r="D3597" s="266"/>
      <c r="E3597" s="266"/>
      <c r="F3597" s="267"/>
      <c r="G3597" s="320" t="s">
        <v>465</v>
      </c>
      <c r="H3597" s="266"/>
      <c r="I3597" s="266"/>
      <c r="J3597" s="266"/>
      <c r="K3597" s="266"/>
      <c r="L3597" s="266"/>
      <c r="M3597" s="266"/>
      <c r="N3597" s="266"/>
      <c r="O3597" s="267"/>
      <c r="P3597" s="268"/>
      <c r="Q3597" s="266"/>
      <c r="R3597" s="266"/>
      <c r="S3597" s="266"/>
      <c r="T3597" s="267"/>
      <c r="U3597" s="268"/>
      <c r="V3597" s="266"/>
      <c r="W3597" s="266"/>
      <c r="X3597" s="266"/>
      <c r="Y3597" s="267"/>
      <c r="Z3597" s="268"/>
      <c r="AA3597" s="266"/>
      <c r="AB3597" s="266"/>
      <c r="AC3597" s="266"/>
      <c r="AD3597" s="267"/>
    </row>
    <row r="3598" spans="1:38" ht="15" customHeight="1">
      <c r="A3598" s="83"/>
      <c r="B3598" s="15"/>
      <c r="C3598" s="353" t="s">
        <v>483</v>
      </c>
      <c r="D3598" s="266"/>
      <c r="E3598" s="266"/>
      <c r="F3598" s="267"/>
      <c r="G3598" s="320" t="s">
        <v>484</v>
      </c>
      <c r="H3598" s="266"/>
      <c r="I3598" s="266"/>
      <c r="J3598" s="266"/>
      <c r="K3598" s="266"/>
      <c r="L3598" s="266"/>
      <c r="M3598" s="266"/>
      <c r="N3598" s="266"/>
      <c r="O3598" s="267"/>
      <c r="P3598" s="268"/>
      <c r="Q3598" s="266"/>
      <c r="R3598" s="266"/>
      <c r="S3598" s="266"/>
      <c r="T3598" s="267"/>
      <c r="U3598" s="268"/>
      <c r="V3598" s="266"/>
      <c r="W3598" s="266"/>
      <c r="X3598" s="266"/>
      <c r="Y3598" s="267"/>
      <c r="Z3598" s="268"/>
      <c r="AA3598" s="266"/>
      <c r="AB3598" s="266"/>
      <c r="AC3598" s="266"/>
      <c r="AD3598" s="267"/>
    </row>
    <row r="3599" spans="1:38" ht="15" customHeight="1">
      <c r="A3599" s="83"/>
      <c r="B3599" s="15"/>
      <c r="C3599" s="353" t="s">
        <v>485</v>
      </c>
      <c r="D3599" s="266"/>
      <c r="E3599" s="266"/>
      <c r="F3599" s="267"/>
      <c r="G3599" s="320" t="s">
        <v>486</v>
      </c>
      <c r="H3599" s="266"/>
      <c r="I3599" s="266"/>
      <c r="J3599" s="266"/>
      <c r="K3599" s="266"/>
      <c r="L3599" s="266"/>
      <c r="M3599" s="266"/>
      <c r="N3599" s="266"/>
      <c r="O3599" s="267"/>
      <c r="P3599" s="268"/>
      <c r="Q3599" s="266"/>
      <c r="R3599" s="266"/>
      <c r="S3599" s="266"/>
      <c r="T3599" s="267"/>
      <c r="U3599" s="268"/>
      <c r="V3599" s="266"/>
      <c r="W3599" s="266"/>
      <c r="X3599" s="266"/>
      <c r="Y3599" s="267"/>
      <c r="Z3599" s="268"/>
      <c r="AA3599" s="266"/>
      <c r="AB3599" s="266"/>
      <c r="AC3599" s="266"/>
      <c r="AD3599" s="267"/>
    </row>
    <row r="3600" spans="1:38" ht="15" customHeight="1">
      <c r="A3600" s="83"/>
      <c r="B3600" s="15"/>
      <c r="C3600" s="353" t="s">
        <v>487</v>
      </c>
      <c r="D3600" s="266"/>
      <c r="E3600" s="266"/>
      <c r="F3600" s="267"/>
      <c r="G3600" s="320" t="s">
        <v>488</v>
      </c>
      <c r="H3600" s="266"/>
      <c r="I3600" s="266"/>
      <c r="J3600" s="266"/>
      <c r="K3600" s="266"/>
      <c r="L3600" s="266"/>
      <c r="M3600" s="266"/>
      <c r="N3600" s="266"/>
      <c r="O3600" s="267"/>
      <c r="P3600" s="268"/>
      <c r="Q3600" s="266"/>
      <c r="R3600" s="266"/>
      <c r="S3600" s="266"/>
      <c r="T3600" s="267"/>
      <c r="U3600" s="268"/>
      <c r="V3600" s="266"/>
      <c r="W3600" s="266"/>
      <c r="X3600" s="266"/>
      <c r="Y3600" s="267"/>
      <c r="Z3600" s="268"/>
      <c r="AA3600" s="266"/>
      <c r="AB3600" s="266"/>
      <c r="AC3600" s="266"/>
      <c r="AD3600" s="267"/>
    </row>
    <row r="3601" spans="1:37" ht="15" customHeight="1">
      <c r="A3601" s="83"/>
      <c r="B3601" s="15"/>
      <c r="C3601" s="353" t="s">
        <v>489</v>
      </c>
      <c r="D3601" s="266"/>
      <c r="E3601" s="266"/>
      <c r="F3601" s="267"/>
      <c r="G3601" s="320" t="s">
        <v>490</v>
      </c>
      <c r="H3601" s="266"/>
      <c r="I3601" s="266"/>
      <c r="J3601" s="266"/>
      <c r="K3601" s="266"/>
      <c r="L3601" s="266"/>
      <c r="M3601" s="266"/>
      <c r="N3601" s="266"/>
      <c r="O3601" s="267"/>
      <c r="P3601" s="268"/>
      <c r="Q3601" s="266"/>
      <c r="R3601" s="266"/>
      <c r="S3601" s="266"/>
      <c r="T3601" s="267"/>
      <c r="U3601" s="268"/>
      <c r="V3601" s="266"/>
      <c r="W3601" s="266"/>
      <c r="X3601" s="266"/>
      <c r="Y3601" s="267"/>
      <c r="Z3601" s="268"/>
      <c r="AA3601" s="266"/>
      <c r="AB3601" s="266"/>
      <c r="AC3601" s="266"/>
      <c r="AD3601" s="267"/>
    </row>
    <row r="3602" spans="1:37" ht="24" customHeight="1">
      <c r="A3602" s="83"/>
      <c r="B3602" s="15"/>
      <c r="C3602" s="353" t="s">
        <v>504</v>
      </c>
      <c r="D3602" s="266"/>
      <c r="E3602" s="266"/>
      <c r="F3602" s="267"/>
      <c r="G3602" s="320" t="s">
        <v>505</v>
      </c>
      <c r="H3602" s="266"/>
      <c r="I3602" s="266"/>
      <c r="J3602" s="266"/>
      <c r="K3602" s="266"/>
      <c r="L3602" s="266"/>
      <c r="M3602" s="266"/>
      <c r="N3602" s="266"/>
      <c r="O3602" s="267"/>
      <c r="P3602" s="268"/>
      <c r="Q3602" s="266"/>
      <c r="R3602" s="266"/>
      <c r="S3602" s="266"/>
      <c r="T3602" s="267"/>
      <c r="U3602" s="268"/>
      <c r="V3602" s="266"/>
      <c r="W3602" s="266"/>
      <c r="X3602" s="266"/>
      <c r="Y3602" s="267"/>
      <c r="Z3602" s="268"/>
      <c r="AA3602" s="266"/>
      <c r="AB3602" s="266"/>
      <c r="AC3602" s="266"/>
      <c r="AD3602" s="267"/>
    </row>
    <row r="3603" spans="1:37" ht="15" customHeight="1">
      <c r="A3603" s="83"/>
      <c r="B3603" s="15"/>
      <c r="C3603" s="353" t="s">
        <v>575</v>
      </c>
      <c r="D3603" s="266"/>
      <c r="E3603" s="266"/>
      <c r="F3603" s="267"/>
      <c r="G3603" s="320" t="s">
        <v>576</v>
      </c>
      <c r="H3603" s="266"/>
      <c r="I3603" s="266"/>
      <c r="J3603" s="266"/>
      <c r="K3603" s="266"/>
      <c r="L3603" s="266"/>
      <c r="M3603" s="266"/>
      <c r="N3603" s="266"/>
      <c r="O3603" s="267"/>
      <c r="P3603" s="268"/>
      <c r="Q3603" s="266"/>
      <c r="R3603" s="266"/>
      <c r="S3603" s="266"/>
      <c r="T3603" s="267"/>
      <c r="U3603" s="268"/>
      <c r="V3603" s="266"/>
      <c r="W3603" s="266"/>
      <c r="X3603" s="266"/>
      <c r="Y3603" s="267"/>
      <c r="Z3603" s="268"/>
      <c r="AA3603" s="266"/>
      <c r="AB3603" s="266"/>
      <c r="AC3603" s="266"/>
      <c r="AD3603" s="267"/>
    </row>
    <row r="3604" spans="1:37" ht="15" customHeight="1">
      <c r="A3604" s="83"/>
      <c r="B3604" s="15"/>
      <c r="C3604" s="353" t="s">
        <v>598</v>
      </c>
      <c r="D3604" s="266"/>
      <c r="E3604" s="266"/>
      <c r="F3604" s="267"/>
      <c r="G3604" s="320" t="s">
        <v>599</v>
      </c>
      <c r="H3604" s="266"/>
      <c r="I3604" s="266"/>
      <c r="J3604" s="266"/>
      <c r="K3604" s="266"/>
      <c r="L3604" s="266"/>
      <c r="M3604" s="266"/>
      <c r="N3604" s="266"/>
      <c r="O3604" s="267"/>
      <c r="P3604" s="268"/>
      <c r="Q3604" s="266"/>
      <c r="R3604" s="266"/>
      <c r="S3604" s="266"/>
      <c r="T3604" s="267"/>
      <c r="U3604" s="268"/>
      <c r="V3604" s="266"/>
      <c r="W3604" s="266"/>
      <c r="X3604" s="266"/>
      <c r="Y3604" s="267"/>
      <c r="Z3604" s="268"/>
      <c r="AA3604" s="266"/>
      <c r="AB3604" s="266"/>
      <c r="AC3604" s="266"/>
      <c r="AD3604" s="267"/>
    </row>
    <row r="3605" spans="1:37" ht="24" customHeight="1">
      <c r="A3605" s="83"/>
      <c r="B3605" s="15"/>
      <c r="C3605" s="350" t="s">
        <v>600</v>
      </c>
      <c r="D3605" s="266"/>
      <c r="E3605" s="266"/>
      <c r="F3605" s="267"/>
      <c r="G3605" s="356" t="s">
        <v>601</v>
      </c>
      <c r="H3605" s="278"/>
      <c r="I3605" s="278"/>
      <c r="J3605" s="278"/>
      <c r="K3605" s="278"/>
      <c r="L3605" s="278"/>
      <c r="M3605" s="278"/>
      <c r="N3605" s="278"/>
      <c r="O3605" s="279"/>
      <c r="P3605" s="268"/>
      <c r="Q3605" s="266"/>
      <c r="R3605" s="266"/>
      <c r="S3605" s="266"/>
      <c r="T3605" s="267"/>
      <c r="U3605" s="268"/>
      <c r="V3605" s="266"/>
      <c r="W3605" s="266"/>
      <c r="X3605" s="266"/>
      <c r="Y3605" s="267"/>
      <c r="Z3605" s="268"/>
      <c r="AA3605" s="266"/>
      <c r="AB3605" s="266"/>
      <c r="AC3605" s="266"/>
      <c r="AD3605" s="267"/>
    </row>
    <row r="3606" spans="1:37" ht="24" customHeight="1">
      <c r="A3606" s="83"/>
      <c r="B3606" s="15"/>
      <c r="C3606" s="350" t="s">
        <v>602</v>
      </c>
      <c r="D3606" s="266"/>
      <c r="E3606" s="266"/>
      <c r="F3606" s="267"/>
      <c r="G3606" s="357" t="s">
        <v>603</v>
      </c>
      <c r="H3606" s="256"/>
      <c r="I3606" s="256"/>
      <c r="J3606" s="256"/>
      <c r="K3606" s="256"/>
      <c r="L3606" s="256"/>
      <c r="M3606" s="256"/>
      <c r="N3606" s="256"/>
      <c r="O3606" s="281"/>
      <c r="P3606" s="268"/>
      <c r="Q3606" s="266"/>
      <c r="R3606" s="266"/>
      <c r="S3606" s="266"/>
      <c r="T3606" s="267"/>
      <c r="U3606" s="268"/>
      <c r="V3606" s="266"/>
      <c r="W3606" s="266"/>
      <c r="X3606" s="266"/>
      <c r="Y3606" s="267"/>
      <c r="Z3606" s="268"/>
      <c r="AA3606" s="266"/>
      <c r="AB3606" s="266"/>
      <c r="AC3606" s="266"/>
      <c r="AD3606" s="267"/>
    </row>
    <row r="3607" spans="1:37" ht="24" customHeight="1">
      <c r="A3607" s="83"/>
      <c r="B3607" s="15"/>
      <c r="C3607" s="350" t="s">
        <v>604</v>
      </c>
      <c r="D3607" s="266"/>
      <c r="E3607" s="266"/>
      <c r="F3607" s="267"/>
      <c r="G3607" s="357" t="s">
        <v>605</v>
      </c>
      <c r="H3607" s="256"/>
      <c r="I3607" s="256"/>
      <c r="J3607" s="256"/>
      <c r="K3607" s="256"/>
      <c r="L3607" s="256"/>
      <c r="M3607" s="256"/>
      <c r="N3607" s="256"/>
      <c r="O3607" s="281"/>
      <c r="P3607" s="268"/>
      <c r="Q3607" s="266"/>
      <c r="R3607" s="266"/>
      <c r="S3607" s="266"/>
      <c r="T3607" s="267"/>
      <c r="U3607" s="268"/>
      <c r="V3607" s="266"/>
      <c r="W3607" s="266"/>
      <c r="X3607" s="266"/>
      <c r="Y3607" s="267"/>
      <c r="Z3607" s="268"/>
      <c r="AA3607" s="266"/>
      <c r="AB3607" s="266"/>
      <c r="AC3607" s="266"/>
      <c r="AD3607" s="267"/>
    </row>
    <row r="3608" spans="1:37" ht="15" customHeight="1">
      <c r="A3608" s="83"/>
      <c r="B3608" s="15"/>
      <c r="C3608" s="350" t="s">
        <v>606</v>
      </c>
      <c r="D3608" s="266"/>
      <c r="E3608" s="266"/>
      <c r="F3608" s="267"/>
      <c r="G3608" s="357" t="s">
        <v>607</v>
      </c>
      <c r="H3608" s="256"/>
      <c r="I3608" s="256"/>
      <c r="J3608" s="256"/>
      <c r="K3608" s="256"/>
      <c r="L3608" s="256"/>
      <c r="M3608" s="256"/>
      <c r="N3608" s="256"/>
      <c r="O3608" s="281"/>
      <c r="P3608" s="268"/>
      <c r="Q3608" s="266"/>
      <c r="R3608" s="266"/>
      <c r="S3608" s="266"/>
      <c r="T3608" s="267"/>
      <c r="U3608" s="268"/>
      <c r="V3608" s="266"/>
      <c r="W3608" s="266"/>
      <c r="X3608" s="266"/>
      <c r="Y3608" s="267"/>
      <c r="Z3608" s="268"/>
      <c r="AA3608" s="266"/>
      <c r="AB3608" s="266"/>
      <c r="AC3608" s="266"/>
      <c r="AD3608" s="267"/>
    </row>
    <row r="3609" spans="1:37" ht="15" customHeight="1">
      <c r="A3609" s="83"/>
      <c r="B3609" s="15"/>
      <c r="C3609" s="350" t="s">
        <v>608</v>
      </c>
      <c r="D3609" s="266"/>
      <c r="E3609" s="266"/>
      <c r="F3609" s="267"/>
      <c r="G3609" s="357" t="s">
        <v>262</v>
      </c>
      <c r="H3609" s="256"/>
      <c r="I3609" s="256"/>
      <c r="J3609" s="256"/>
      <c r="K3609" s="256"/>
      <c r="L3609" s="256"/>
      <c r="M3609" s="256"/>
      <c r="N3609" s="256"/>
      <c r="O3609" s="281"/>
      <c r="P3609" s="268"/>
      <c r="Q3609" s="266"/>
      <c r="R3609" s="266"/>
      <c r="S3609" s="266"/>
      <c r="T3609" s="267"/>
      <c r="U3609" s="268"/>
      <c r="V3609" s="266"/>
      <c r="W3609" s="266"/>
      <c r="X3609" s="266"/>
      <c r="Y3609" s="267"/>
      <c r="Z3609" s="268"/>
      <c r="AA3609" s="266"/>
      <c r="AB3609" s="266"/>
      <c r="AC3609" s="266"/>
      <c r="AD3609" s="267"/>
    </row>
    <row r="3610" spans="1:37" ht="15" customHeight="1">
      <c r="A3610" s="83"/>
      <c r="B3610" s="15"/>
      <c r="C3610" s="353" t="s">
        <v>754</v>
      </c>
      <c r="D3610" s="266"/>
      <c r="E3610" s="266"/>
      <c r="F3610" s="267"/>
      <c r="G3610" s="320" t="s">
        <v>1100</v>
      </c>
      <c r="H3610" s="266"/>
      <c r="I3610" s="266"/>
      <c r="J3610" s="266"/>
      <c r="K3610" s="266"/>
      <c r="L3610" s="266"/>
      <c r="M3610" s="266"/>
      <c r="N3610" s="266"/>
      <c r="O3610" s="267"/>
      <c r="P3610" s="268"/>
      <c r="Q3610" s="266"/>
      <c r="R3610" s="266"/>
      <c r="S3610" s="266"/>
      <c r="T3610" s="267"/>
      <c r="U3610" s="268"/>
      <c r="V3610" s="266"/>
      <c r="W3610" s="266"/>
      <c r="X3610" s="266"/>
      <c r="Y3610" s="267"/>
      <c r="Z3610" s="268"/>
      <c r="AA3610" s="266"/>
      <c r="AB3610" s="266"/>
      <c r="AC3610" s="266"/>
      <c r="AD3610" s="267"/>
    </row>
    <row r="3611" spans="1:37" ht="15" customHeight="1">
      <c r="A3611" s="83"/>
      <c r="B3611" s="15"/>
      <c r="C3611" s="90"/>
      <c r="D3611" s="90"/>
      <c r="E3611" s="203"/>
      <c r="F3611" s="203"/>
      <c r="G3611" s="203"/>
      <c r="H3611" s="203"/>
      <c r="I3611" s="203"/>
      <c r="J3611" s="203"/>
      <c r="K3611" s="203"/>
      <c r="L3611" s="203"/>
      <c r="M3611" s="203"/>
      <c r="N3611" s="203"/>
      <c r="O3611" s="203"/>
      <c r="P3611" s="91"/>
      <c r="Q3611" s="91"/>
      <c r="R3611" s="91"/>
      <c r="S3611" s="91"/>
      <c r="T3611" s="91"/>
      <c r="U3611" s="91"/>
      <c r="V3611" s="91"/>
      <c r="W3611" s="91"/>
      <c r="X3611" s="91"/>
      <c r="Y3611" s="91"/>
      <c r="Z3611" s="91"/>
      <c r="AA3611" s="91"/>
      <c r="AB3611" s="91"/>
      <c r="AC3611" s="91"/>
      <c r="AD3611" s="91"/>
      <c r="AF3611">
        <f>IF(SUM(AF3591:AF3610)&gt;0,1,0)</f>
        <v>0</v>
      </c>
      <c r="AG3611">
        <f>IF(SUM(AG3591:AG3610)&gt;0,2,0)</f>
        <v>0</v>
      </c>
      <c r="AH3611">
        <f>IF(SUM(AH3591:AH3610)&gt;0,4,0)</f>
        <v>0</v>
      </c>
      <c r="AI3611">
        <f>IF(SUM(AI3591:AI3610)&gt;0,4,0)</f>
        <v>0</v>
      </c>
      <c r="AJ3611">
        <f>IF(SUM(AJ3591:AJ3610)&gt;0,5,0)</f>
        <v>0</v>
      </c>
      <c r="AK3611">
        <f>IF(SUM(AK3591:AK3610)&gt;0,6,0)</f>
        <v>0</v>
      </c>
    </row>
    <row r="3612" spans="1:37" ht="24" customHeight="1">
      <c r="A3612" s="83"/>
      <c r="B3612" s="15"/>
      <c r="C3612" s="321" t="s">
        <v>187</v>
      </c>
      <c r="D3612" s="256"/>
      <c r="E3612" s="256"/>
      <c r="F3612" s="256"/>
      <c r="G3612" s="256"/>
      <c r="H3612" s="256"/>
      <c r="I3612" s="256"/>
      <c r="J3612" s="256"/>
      <c r="K3612" s="256"/>
      <c r="L3612" s="256"/>
      <c r="M3612" s="256"/>
      <c r="N3612" s="256"/>
      <c r="O3612" s="256"/>
      <c r="P3612" s="256"/>
      <c r="Q3612" s="256"/>
      <c r="R3612" s="256"/>
      <c r="S3612" s="256"/>
      <c r="T3612" s="256"/>
      <c r="U3612" s="256"/>
      <c r="V3612" s="256"/>
      <c r="W3612" s="256"/>
      <c r="X3612" s="256"/>
      <c r="Y3612" s="256"/>
      <c r="Z3612" s="256"/>
      <c r="AA3612" s="256"/>
      <c r="AB3612" s="256"/>
      <c r="AC3612" s="256"/>
      <c r="AD3612" s="256"/>
      <c r="AH3612">
        <f>SUM(AF3611:AH3611)</f>
        <v>0</v>
      </c>
      <c r="AK3612">
        <f>SUM(AI3611:AK3611)</f>
        <v>0</v>
      </c>
    </row>
    <row r="3613" spans="1:37" ht="60" customHeight="1">
      <c r="A3613" s="83"/>
      <c r="B3613" s="15"/>
      <c r="C3613" s="322"/>
      <c r="D3613" s="323"/>
      <c r="E3613" s="323"/>
      <c r="F3613" s="323"/>
      <c r="G3613" s="323"/>
      <c r="H3613" s="323"/>
      <c r="I3613" s="323"/>
      <c r="J3613" s="323"/>
      <c r="K3613" s="323"/>
      <c r="L3613" s="323"/>
      <c r="M3613" s="323"/>
      <c r="N3613" s="323"/>
      <c r="O3613" s="323"/>
      <c r="P3613" s="323"/>
      <c r="Q3613" s="323"/>
      <c r="R3613" s="323"/>
      <c r="S3613" s="323"/>
      <c r="T3613" s="323"/>
      <c r="U3613" s="323"/>
      <c r="V3613" s="323"/>
      <c r="W3613" s="323"/>
      <c r="X3613" s="323"/>
      <c r="Y3613" s="323"/>
      <c r="Z3613" s="323"/>
      <c r="AA3613" s="323"/>
      <c r="AB3613" s="323"/>
      <c r="AC3613" s="323"/>
      <c r="AD3613" s="324"/>
      <c r="AH3613" t="e">
        <f ca="1">CAMBIAR(AH3612,0,"",1,"El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13" t="e">
        <f ca="1">CAMBIAR(AK3612,0,"",4,"Hay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14" spans="1:37" ht="15" customHeight="1">
      <c r="A3614" s="72"/>
      <c r="B3614" s="88"/>
      <c r="C3614" s="88"/>
      <c r="D3614" s="88"/>
      <c r="E3614" s="88"/>
      <c r="F3614" s="88"/>
      <c r="G3614" s="88"/>
      <c r="H3614" s="88"/>
      <c r="I3614" s="88"/>
      <c r="J3614" s="88"/>
      <c r="K3614" s="88"/>
      <c r="L3614" s="88"/>
      <c r="M3614" s="88"/>
      <c r="N3614" s="88"/>
      <c r="O3614" s="88"/>
      <c r="P3614" s="88"/>
      <c r="Q3614" s="88"/>
      <c r="R3614" s="88"/>
      <c r="S3614" s="88"/>
      <c r="T3614" s="88"/>
      <c r="U3614" s="88"/>
      <c r="V3614" s="88"/>
      <c r="W3614" s="88"/>
      <c r="X3614" s="88"/>
      <c r="Y3614" s="88"/>
      <c r="Z3614" s="88"/>
      <c r="AA3614" s="88"/>
      <c r="AB3614" s="88"/>
      <c r="AC3614" s="88"/>
      <c r="AD3614" s="88"/>
    </row>
    <row r="3615" spans="1:37" ht="15" customHeight="1">
      <c r="A3615" s="71"/>
      <c r="B3615" s="40"/>
      <c r="C3615" s="40"/>
      <c r="D3615" s="40"/>
      <c r="E3615" s="40"/>
      <c r="F3615" s="40"/>
      <c r="G3615" s="40"/>
      <c r="H3615" s="40"/>
      <c r="I3615" s="40"/>
      <c r="J3615" s="40"/>
      <c r="K3615" s="40"/>
      <c r="L3615" s="40"/>
      <c r="M3615" s="40"/>
      <c r="N3615" s="40"/>
      <c r="O3615" s="40"/>
      <c r="P3615" s="40"/>
      <c r="Q3615" s="40"/>
      <c r="R3615" s="40"/>
      <c r="S3615" s="40"/>
      <c r="T3615" s="40"/>
      <c r="U3615" s="40"/>
      <c r="V3615" s="40"/>
      <c r="W3615" s="40"/>
      <c r="X3615" s="40"/>
      <c r="Y3615" s="40"/>
      <c r="Z3615" s="40"/>
      <c r="AA3615" s="40"/>
      <c r="AB3615" s="40"/>
      <c r="AC3615" s="40"/>
      <c r="AD3615" s="40"/>
    </row>
    <row r="3616" spans="1:37" ht="15" customHeight="1">
      <c r="A3616" s="71"/>
      <c r="B3616" s="40"/>
      <c r="C3616" s="40"/>
      <c r="D3616" s="40"/>
      <c r="E3616" s="40"/>
      <c r="F3616" s="40"/>
      <c r="G3616" s="40"/>
      <c r="H3616" s="40"/>
      <c r="I3616" s="40"/>
      <c r="J3616" s="40"/>
      <c r="K3616" s="40"/>
      <c r="L3616" s="40"/>
      <c r="M3616" s="40"/>
      <c r="N3616" s="40"/>
      <c r="O3616" s="40"/>
      <c r="P3616" s="40"/>
      <c r="Q3616" s="40"/>
      <c r="R3616" s="40"/>
      <c r="S3616" s="40"/>
      <c r="T3616" s="40"/>
      <c r="U3616" s="40"/>
      <c r="V3616" s="40"/>
      <c r="W3616" s="40"/>
      <c r="X3616" s="40"/>
      <c r="Y3616" s="40"/>
      <c r="Z3616" s="40"/>
      <c r="AA3616" s="40"/>
      <c r="AB3616" s="40"/>
      <c r="AC3616" s="40"/>
      <c r="AD3616" s="40"/>
    </row>
    <row r="3617" spans="1:38" ht="15" customHeight="1">
      <c r="A3617" s="71"/>
      <c r="B3617" s="40"/>
      <c r="C3617" s="40"/>
      <c r="D3617" s="40"/>
      <c r="E3617" s="40"/>
      <c r="F3617" s="40"/>
      <c r="G3617" s="40"/>
      <c r="H3617" s="40"/>
      <c r="I3617" s="40"/>
      <c r="J3617" s="40"/>
      <c r="K3617" s="40"/>
      <c r="L3617" s="40"/>
      <c r="M3617" s="40"/>
      <c r="N3617" s="40"/>
      <c r="O3617" s="40"/>
      <c r="P3617" s="40"/>
      <c r="Q3617" s="40"/>
      <c r="R3617" s="40"/>
      <c r="S3617" s="40"/>
      <c r="T3617" s="40"/>
      <c r="U3617" s="40"/>
      <c r="V3617" s="40"/>
      <c r="W3617" s="40"/>
      <c r="X3617" s="40"/>
      <c r="Y3617" s="40"/>
      <c r="Z3617" s="40"/>
      <c r="AA3617" s="40"/>
      <c r="AB3617" s="40"/>
      <c r="AC3617" s="40"/>
      <c r="AD3617" s="40"/>
    </row>
    <row r="3618" spans="1:38" ht="15" customHeight="1">
      <c r="A3618" s="83"/>
      <c r="B3618" s="15"/>
      <c r="C3618" s="15"/>
      <c r="D3618" s="15"/>
      <c r="E3618" s="15"/>
      <c r="F3618" s="15"/>
      <c r="G3618" s="15"/>
      <c r="H3618" s="15"/>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row>
    <row r="3619" spans="1:38" ht="15" customHeight="1" thickBot="1">
      <c r="A3619" s="83"/>
      <c r="B3619" s="15"/>
      <c r="C3619" s="15"/>
      <c r="D3619" s="15"/>
      <c r="E3619" s="15"/>
      <c r="F3619" s="15"/>
      <c r="G3619" s="15"/>
      <c r="H3619" s="15"/>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row>
    <row r="3620" spans="1:38" ht="15" customHeight="1" thickBot="1">
      <c r="B3620" s="333" t="s">
        <v>1106</v>
      </c>
      <c r="C3620" s="334"/>
      <c r="D3620" s="334"/>
      <c r="E3620" s="334"/>
      <c r="F3620" s="334"/>
      <c r="G3620" s="334"/>
      <c r="H3620" s="334"/>
      <c r="I3620" s="334"/>
      <c r="J3620" s="334"/>
      <c r="K3620" s="334"/>
      <c r="L3620" s="334"/>
      <c r="M3620" s="334"/>
      <c r="N3620" s="334"/>
      <c r="O3620" s="334"/>
      <c r="P3620" s="334"/>
      <c r="Q3620" s="334"/>
      <c r="R3620" s="334"/>
      <c r="S3620" s="334"/>
      <c r="T3620" s="334"/>
      <c r="U3620" s="334"/>
      <c r="V3620" s="334"/>
      <c r="W3620" s="334"/>
      <c r="X3620" s="334"/>
      <c r="Y3620" s="334"/>
      <c r="Z3620" s="334"/>
      <c r="AA3620" s="334"/>
      <c r="AB3620" s="334"/>
      <c r="AC3620" s="334"/>
      <c r="AD3620" s="335"/>
    </row>
    <row r="3621" spans="1:38" ht="15" customHeight="1">
      <c r="B3621" s="347" t="s">
        <v>1107</v>
      </c>
      <c r="C3621" s="256"/>
      <c r="D3621" s="256"/>
      <c r="E3621" s="256"/>
      <c r="F3621" s="256"/>
      <c r="G3621" s="256"/>
      <c r="H3621" s="256"/>
      <c r="I3621" s="256"/>
      <c r="J3621" s="256"/>
      <c r="K3621" s="256"/>
      <c r="L3621" s="256"/>
      <c r="M3621" s="256"/>
      <c r="N3621" s="256"/>
      <c r="O3621" s="256"/>
      <c r="P3621" s="256"/>
      <c r="Q3621" s="256"/>
      <c r="R3621" s="256"/>
      <c r="S3621" s="256"/>
      <c r="T3621" s="256"/>
      <c r="U3621" s="256"/>
      <c r="V3621" s="256"/>
      <c r="W3621" s="256"/>
      <c r="X3621" s="256"/>
      <c r="Y3621" s="256"/>
      <c r="Z3621" s="256"/>
      <c r="AA3621" s="256"/>
      <c r="AB3621" s="256"/>
      <c r="AC3621" s="256"/>
      <c r="AD3621" s="348"/>
    </row>
    <row r="3622" spans="1:38" ht="24" customHeight="1">
      <c r="B3622" s="22"/>
      <c r="C3622" s="349" t="s">
        <v>1108</v>
      </c>
      <c r="D3622" s="256"/>
      <c r="E3622" s="256"/>
      <c r="F3622" s="256"/>
      <c r="G3622" s="256"/>
      <c r="H3622" s="256"/>
      <c r="I3622" s="256"/>
      <c r="J3622" s="256"/>
      <c r="K3622" s="256"/>
      <c r="L3622" s="256"/>
      <c r="M3622" s="256"/>
      <c r="N3622" s="256"/>
      <c r="O3622" s="256"/>
      <c r="P3622" s="256"/>
      <c r="Q3622" s="256"/>
      <c r="R3622" s="256"/>
      <c r="S3622" s="256"/>
      <c r="T3622" s="256"/>
      <c r="U3622" s="256"/>
      <c r="V3622" s="256"/>
      <c r="W3622" s="256"/>
      <c r="X3622" s="256"/>
      <c r="Y3622" s="256"/>
      <c r="Z3622" s="256"/>
      <c r="AA3622" s="256"/>
      <c r="AB3622" s="256"/>
      <c r="AC3622" s="256"/>
      <c r="AD3622" s="348"/>
    </row>
    <row r="3623" spans="1:38" ht="24" customHeight="1">
      <c r="B3623" s="23"/>
      <c r="C3623" s="338" t="s">
        <v>1109</v>
      </c>
      <c r="D3623" s="339"/>
      <c r="E3623" s="339"/>
      <c r="F3623" s="339"/>
      <c r="G3623" s="339"/>
      <c r="H3623" s="339"/>
      <c r="I3623" s="339"/>
      <c r="J3623" s="339"/>
      <c r="K3623" s="339"/>
      <c r="L3623" s="339"/>
      <c r="M3623" s="339"/>
      <c r="N3623" s="339"/>
      <c r="O3623" s="339"/>
      <c r="P3623" s="339"/>
      <c r="Q3623" s="339"/>
      <c r="R3623" s="339"/>
      <c r="S3623" s="339"/>
      <c r="T3623" s="339"/>
      <c r="U3623" s="339"/>
      <c r="V3623" s="339"/>
      <c r="W3623" s="339"/>
      <c r="X3623" s="339"/>
      <c r="Y3623" s="339"/>
      <c r="Z3623" s="339"/>
      <c r="AA3623" s="339"/>
      <c r="AB3623" s="339"/>
      <c r="AC3623" s="339"/>
      <c r="AD3623" s="340"/>
    </row>
    <row r="3624" spans="1:38" ht="15" customHeight="1"/>
    <row r="3625" spans="1:38" ht="24" customHeight="1">
      <c r="A3625" s="72" t="s">
        <v>1110</v>
      </c>
      <c r="B3625" s="326" t="s">
        <v>1111</v>
      </c>
      <c r="C3625" s="341"/>
      <c r="D3625" s="256"/>
      <c r="E3625" s="256"/>
      <c r="F3625" s="256"/>
      <c r="G3625" s="256"/>
      <c r="H3625" s="256"/>
      <c r="I3625" s="256"/>
      <c r="J3625" s="256"/>
      <c r="K3625" s="256"/>
      <c r="L3625" s="256"/>
      <c r="M3625" s="256"/>
      <c r="N3625" s="256"/>
      <c r="O3625" s="256"/>
      <c r="P3625" s="256"/>
      <c r="Q3625" s="256"/>
      <c r="R3625" s="256"/>
      <c r="S3625" s="256"/>
      <c r="T3625" s="256"/>
      <c r="U3625" s="256"/>
      <c r="V3625" s="256"/>
      <c r="W3625" s="256"/>
      <c r="X3625" s="256"/>
      <c r="Y3625" s="256"/>
      <c r="Z3625" s="256"/>
      <c r="AA3625" s="256"/>
      <c r="AB3625" s="256"/>
      <c r="AC3625" s="256"/>
      <c r="AD3625" s="256"/>
    </row>
    <row r="3626" spans="1:38" ht="24" customHeight="1">
      <c r="A3626" s="83"/>
      <c r="B3626" s="15"/>
      <c r="C3626" s="327" t="s">
        <v>1112</v>
      </c>
      <c r="D3626" s="256"/>
      <c r="E3626" s="256"/>
      <c r="F3626" s="256"/>
      <c r="G3626" s="256"/>
      <c r="H3626" s="256"/>
      <c r="I3626" s="256"/>
      <c r="J3626" s="256"/>
      <c r="K3626" s="256"/>
      <c r="L3626" s="256"/>
      <c r="M3626" s="256"/>
      <c r="N3626" s="256"/>
      <c r="O3626" s="256"/>
      <c r="P3626" s="256"/>
      <c r="Q3626" s="256"/>
      <c r="R3626" s="256"/>
      <c r="S3626" s="256"/>
      <c r="T3626" s="256"/>
      <c r="U3626" s="256"/>
      <c r="V3626" s="256"/>
      <c r="W3626" s="256"/>
      <c r="X3626" s="256"/>
      <c r="Y3626" s="256"/>
      <c r="Z3626" s="256"/>
      <c r="AA3626" s="256"/>
      <c r="AB3626" s="256"/>
      <c r="AC3626" s="256"/>
      <c r="AD3626" s="256"/>
    </row>
    <row r="3627" spans="1:38" ht="15" customHeight="1">
      <c r="A3627" s="71"/>
      <c r="B3627" s="40"/>
      <c r="C3627" s="40"/>
      <c r="D3627" s="40"/>
      <c r="E3627" s="40"/>
      <c r="F3627" s="40"/>
      <c r="G3627" s="40"/>
      <c r="H3627" s="40"/>
      <c r="I3627" s="40"/>
      <c r="J3627" s="40"/>
      <c r="K3627" s="40"/>
      <c r="L3627" s="40"/>
      <c r="M3627" s="40"/>
      <c r="N3627" s="40"/>
      <c r="O3627" s="40"/>
      <c r="P3627" s="40"/>
      <c r="Q3627" s="40"/>
      <c r="R3627" s="40"/>
      <c r="S3627" s="40"/>
      <c r="T3627" s="40"/>
      <c r="U3627" s="40"/>
      <c r="V3627" s="40"/>
      <c r="W3627" s="40"/>
      <c r="X3627" s="40"/>
      <c r="Y3627" s="40"/>
      <c r="Z3627" s="40"/>
      <c r="AA3627" s="40"/>
      <c r="AB3627" s="40"/>
      <c r="AC3627" s="40"/>
      <c r="AD3627" s="40"/>
    </row>
    <row r="3628" spans="1:38" ht="24" customHeight="1">
      <c r="A3628" s="83"/>
      <c r="B3628" s="15"/>
      <c r="C3628" s="265" t="s">
        <v>185</v>
      </c>
      <c r="D3628" s="278"/>
      <c r="E3628" s="278"/>
      <c r="F3628" s="278"/>
      <c r="G3628" s="278"/>
      <c r="H3628" s="278"/>
      <c r="I3628" s="278"/>
      <c r="J3628" s="278"/>
      <c r="K3628" s="278"/>
      <c r="L3628" s="278"/>
      <c r="M3628" s="278"/>
      <c r="N3628" s="279"/>
      <c r="O3628" s="265" t="s">
        <v>1113</v>
      </c>
      <c r="P3628" s="266"/>
      <c r="Q3628" s="266"/>
      <c r="R3628" s="266"/>
      <c r="S3628" s="266"/>
      <c r="T3628" s="266"/>
      <c r="U3628" s="266"/>
      <c r="V3628" s="266"/>
      <c r="W3628" s="266"/>
      <c r="X3628" s="266"/>
      <c r="Y3628" s="266"/>
      <c r="Z3628" s="266"/>
      <c r="AA3628" s="266"/>
      <c r="AB3628" s="266"/>
      <c r="AC3628" s="266"/>
      <c r="AD3628" s="267"/>
    </row>
    <row r="3629" spans="1:38" ht="36" customHeight="1">
      <c r="A3629" s="83"/>
      <c r="B3629" s="15"/>
      <c r="C3629" s="282"/>
      <c r="D3629" s="272"/>
      <c r="E3629" s="272"/>
      <c r="F3629" s="272"/>
      <c r="G3629" s="272"/>
      <c r="H3629" s="272"/>
      <c r="I3629" s="272"/>
      <c r="J3629" s="272"/>
      <c r="K3629" s="272"/>
      <c r="L3629" s="272"/>
      <c r="M3629" s="272"/>
      <c r="N3629" s="283"/>
      <c r="O3629" s="265" t="s">
        <v>201</v>
      </c>
      <c r="P3629" s="266"/>
      <c r="Q3629" s="266"/>
      <c r="R3629" s="267"/>
      <c r="S3629" s="268" t="s">
        <v>1114</v>
      </c>
      <c r="T3629" s="266"/>
      <c r="U3629" s="266"/>
      <c r="V3629" s="267"/>
      <c r="W3629" s="268" t="s">
        <v>1115</v>
      </c>
      <c r="X3629" s="266"/>
      <c r="Y3629" s="266"/>
      <c r="Z3629" s="267"/>
      <c r="AA3629" s="268" t="s">
        <v>1116</v>
      </c>
      <c r="AB3629" s="266"/>
      <c r="AC3629" s="266"/>
      <c r="AD3629" s="267"/>
      <c r="AF3629" t="s">
        <v>204</v>
      </c>
      <c r="AG3629" t="s">
        <v>205</v>
      </c>
      <c r="AH3629" t="s">
        <v>206</v>
      </c>
      <c r="AI3629" t="s">
        <v>207</v>
      </c>
      <c r="AJ3629" t="s">
        <v>208</v>
      </c>
      <c r="AK3629" t="s">
        <v>209</v>
      </c>
      <c r="AL3629" t="s">
        <v>210</v>
      </c>
    </row>
    <row r="3630" spans="1:38" ht="15" customHeight="1">
      <c r="A3630" s="83"/>
      <c r="B3630" s="15"/>
      <c r="C3630" s="79" t="s">
        <v>131</v>
      </c>
      <c r="D3630" s="320"/>
      <c r="E3630" s="266"/>
      <c r="F3630" s="266"/>
      <c r="G3630" s="266"/>
      <c r="H3630" s="266"/>
      <c r="I3630" s="266"/>
      <c r="J3630" s="266"/>
      <c r="K3630" s="266"/>
      <c r="L3630" s="266"/>
      <c r="M3630" s="266"/>
      <c r="N3630" s="267"/>
      <c r="O3630" s="268"/>
      <c r="P3630" s="266"/>
      <c r="Q3630" s="266"/>
      <c r="R3630" s="267"/>
      <c r="S3630" s="268"/>
      <c r="T3630" s="266"/>
      <c r="U3630" s="266"/>
      <c r="V3630" s="267"/>
      <c r="W3630" s="268"/>
      <c r="X3630" s="266"/>
      <c r="Y3630" s="266"/>
      <c r="Z3630" s="267"/>
      <c r="AA3630" s="268"/>
      <c r="AB3630" s="266"/>
      <c r="AC3630" s="266"/>
      <c r="AD3630" s="267"/>
      <c r="AF3630">
        <f>IF(AND(O3630=0,OR(SUM(S3630:AA3630)&gt;0,COUNTIF(O3630:AA3630,"NS")&gt;0)),1,0)</f>
        <v>0</v>
      </c>
      <c r="AG3630">
        <f>IF(OR(AND(O3630="NS",SUM(S3630:AA3630)&gt;0),AND(O3630="NS",COUNTIF(O3630:AA3630,"NS")&lt;2)),1,0)</f>
        <v>0</v>
      </c>
      <c r="AH3630">
        <f>IF(AND(O3630="NA",OR(SUM(S3630:AA3630)&gt;0,COUNTIF(O3630:AA3630,"NS")&gt;0,COUNTIF(O3630:AA3630,"NA")&gt;1)),1,0)</f>
        <v>0</v>
      </c>
      <c r="AI3630">
        <f>IF(AND(COUNTBLANK(O3630)+COUNTBLANK(S3630)+COUNTBLANK(W3630)+COUNTBLANK(AA3630)&gt;0,COUNTBLANK(O3630)+COUNTBLANK(S3630)+COUNTBLANK(W3630)+COUNTBLANK(AA3630)&lt;4,O3630&lt;&gt;"NA"),1,0)</f>
        <v>0</v>
      </c>
      <c r="AJ3630">
        <f>IF(AND(IF(OR(SUM(S3630:AA3630)=O3630,O3630="",AND(O3630&gt;0,COUNTIF(O3630:AA3630,"NS")=3)),0,1)=1,O3630&lt;&gt;"NS",O3630&lt;&gt;"NA"),1,0)</f>
        <v>0</v>
      </c>
      <c r="AK3630">
        <f>IF(COUNTIF(O3630:AA3630,"=*")&lt;&gt;SUM(COUNTIF(O3630:AA3630,"NS"),COUNTIF(O3630:AA3630,"NA")),1,0)</f>
        <v>0</v>
      </c>
      <c r="AL3630">
        <f>IF(SUM(AF3630:AK3630)&gt;0,1,0)</f>
        <v>0</v>
      </c>
    </row>
    <row r="3631" spans="1:38" ht="15" customHeight="1">
      <c r="A3631" s="83"/>
      <c r="B3631" s="15"/>
      <c r="C3631" s="80" t="s">
        <v>132</v>
      </c>
      <c r="D3631" s="320"/>
      <c r="E3631" s="266"/>
      <c r="F3631" s="266"/>
      <c r="G3631" s="266"/>
      <c r="H3631" s="266"/>
      <c r="I3631" s="266"/>
      <c r="J3631" s="266"/>
      <c r="K3631" s="266"/>
      <c r="L3631" s="266"/>
      <c r="M3631" s="266"/>
      <c r="N3631" s="267"/>
      <c r="O3631" s="268"/>
      <c r="P3631" s="266"/>
      <c r="Q3631" s="266"/>
      <c r="R3631" s="267"/>
      <c r="S3631" s="268"/>
      <c r="T3631" s="266"/>
      <c r="U3631" s="266"/>
      <c r="V3631" s="267"/>
      <c r="W3631" s="268"/>
      <c r="X3631" s="266"/>
      <c r="Y3631" s="266"/>
      <c r="Z3631" s="267"/>
      <c r="AA3631" s="268"/>
      <c r="AB3631" s="266"/>
      <c r="AC3631" s="266"/>
      <c r="AD3631" s="267"/>
    </row>
    <row r="3632" spans="1:38" ht="15" customHeight="1">
      <c r="A3632" s="83"/>
      <c r="B3632" s="15"/>
      <c r="C3632" s="80" t="s">
        <v>133</v>
      </c>
      <c r="D3632" s="320"/>
      <c r="E3632" s="266"/>
      <c r="F3632" s="266"/>
      <c r="G3632" s="266"/>
      <c r="H3632" s="266"/>
      <c r="I3632" s="266"/>
      <c r="J3632" s="266"/>
      <c r="K3632" s="266"/>
      <c r="L3632" s="266"/>
      <c r="M3632" s="266"/>
      <c r="N3632" s="267"/>
      <c r="O3632" s="268"/>
      <c r="P3632" s="266"/>
      <c r="Q3632" s="266"/>
      <c r="R3632" s="267"/>
      <c r="S3632" s="268"/>
      <c r="T3632" s="266"/>
      <c r="U3632" s="266"/>
      <c r="V3632" s="267"/>
      <c r="W3632" s="268"/>
      <c r="X3632" s="266"/>
      <c r="Y3632" s="266"/>
      <c r="Z3632" s="267"/>
      <c r="AA3632" s="268"/>
      <c r="AB3632" s="266"/>
      <c r="AC3632" s="266"/>
      <c r="AD3632" s="267"/>
    </row>
    <row r="3633" spans="1:30" ht="15" customHeight="1">
      <c r="A3633" s="83"/>
      <c r="B3633" s="15"/>
      <c r="C3633" s="80" t="s">
        <v>134</v>
      </c>
      <c r="D3633" s="320"/>
      <c r="E3633" s="266"/>
      <c r="F3633" s="266"/>
      <c r="G3633" s="266"/>
      <c r="H3633" s="266"/>
      <c r="I3633" s="266"/>
      <c r="J3633" s="266"/>
      <c r="K3633" s="266"/>
      <c r="L3633" s="266"/>
      <c r="M3633" s="266"/>
      <c r="N3633" s="267"/>
      <c r="O3633" s="268"/>
      <c r="P3633" s="266"/>
      <c r="Q3633" s="266"/>
      <c r="R3633" s="267"/>
      <c r="S3633" s="268"/>
      <c r="T3633" s="266"/>
      <c r="U3633" s="266"/>
      <c r="V3633" s="267"/>
      <c r="W3633" s="268"/>
      <c r="X3633" s="266"/>
      <c r="Y3633" s="266"/>
      <c r="Z3633" s="267"/>
      <c r="AA3633" s="268"/>
      <c r="AB3633" s="266"/>
      <c r="AC3633" s="266"/>
      <c r="AD3633" s="267"/>
    </row>
    <row r="3634" spans="1:30" ht="15" customHeight="1">
      <c r="A3634" s="83"/>
      <c r="B3634" s="15"/>
      <c r="C3634" s="80" t="s">
        <v>135</v>
      </c>
      <c r="D3634" s="320"/>
      <c r="E3634" s="266"/>
      <c r="F3634" s="266"/>
      <c r="G3634" s="266"/>
      <c r="H3634" s="266"/>
      <c r="I3634" s="266"/>
      <c r="J3634" s="266"/>
      <c r="K3634" s="266"/>
      <c r="L3634" s="266"/>
      <c r="M3634" s="266"/>
      <c r="N3634" s="267"/>
      <c r="O3634" s="268"/>
      <c r="P3634" s="266"/>
      <c r="Q3634" s="266"/>
      <c r="R3634" s="267"/>
      <c r="S3634" s="268"/>
      <c r="T3634" s="266"/>
      <c r="U3634" s="266"/>
      <c r="V3634" s="267"/>
      <c r="W3634" s="268"/>
      <c r="X3634" s="266"/>
      <c r="Y3634" s="266"/>
      <c r="Z3634" s="267"/>
      <c r="AA3634" s="268"/>
      <c r="AB3634" s="266"/>
      <c r="AC3634" s="266"/>
      <c r="AD3634" s="267"/>
    </row>
    <row r="3635" spans="1:30" ht="15" customHeight="1">
      <c r="A3635" s="83"/>
      <c r="B3635" s="15"/>
      <c r="C3635" s="80" t="s">
        <v>136</v>
      </c>
      <c r="D3635" s="320"/>
      <c r="E3635" s="266"/>
      <c r="F3635" s="266"/>
      <c r="G3635" s="266"/>
      <c r="H3635" s="266"/>
      <c r="I3635" s="266"/>
      <c r="J3635" s="266"/>
      <c r="K3635" s="266"/>
      <c r="L3635" s="266"/>
      <c r="M3635" s="266"/>
      <c r="N3635" s="267"/>
      <c r="O3635" s="268"/>
      <c r="P3635" s="266"/>
      <c r="Q3635" s="266"/>
      <c r="R3635" s="267"/>
      <c r="S3635" s="268"/>
      <c r="T3635" s="266"/>
      <c r="U3635" s="266"/>
      <c r="V3635" s="267"/>
      <c r="W3635" s="268"/>
      <c r="X3635" s="266"/>
      <c r="Y3635" s="266"/>
      <c r="Z3635" s="267"/>
      <c r="AA3635" s="268"/>
      <c r="AB3635" s="266"/>
      <c r="AC3635" s="266"/>
      <c r="AD3635" s="267"/>
    </row>
    <row r="3636" spans="1:30" ht="15" customHeight="1">
      <c r="A3636" s="83"/>
      <c r="B3636" s="15"/>
      <c r="C3636" s="80" t="s">
        <v>137</v>
      </c>
      <c r="D3636" s="320"/>
      <c r="E3636" s="266"/>
      <c r="F3636" s="266"/>
      <c r="G3636" s="266"/>
      <c r="H3636" s="266"/>
      <c r="I3636" s="266"/>
      <c r="J3636" s="266"/>
      <c r="K3636" s="266"/>
      <c r="L3636" s="266"/>
      <c r="M3636" s="266"/>
      <c r="N3636" s="267"/>
      <c r="O3636" s="268"/>
      <c r="P3636" s="266"/>
      <c r="Q3636" s="266"/>
      <c r="R3636" s="267"/>
      <c r="S3636" s="268"/>
      <c r="T3636" s="266"/>
      <c r="U3636" s="266"/>
      <c r="V3636" s="267"/>
      <c r="W3636" s="268"/>
      <c r="X3636" s="266"/>
      <c r="Y3636" s="266"/>
      <c r="Z3636" s="267"/>
      <c r="AA3636" s="268"/>
      <c r="AB3636" s="266"/>
      <c r="AC3636" s="266"/>
      <c r="AD3636" s="267"/>
    </row>
    <row r="3637" spans="1:30" ht="15" customHeight="1">
      <c r="A3637" s="83"/>
      <c r="B3637" s="15"/>
      <c r="C3637" s="80" t="s">
        <v>138</v>
      </c>
      <c r="D3637" s="320"/>
      <c r="E3637" s="266"/>
      <c r="F3637" s="266"/>
      <c r="G3637" s="266"/>
      <c r="H3637" s="266"/>
      <c r="I3637" s="266"/>
      <c r="J3637" s="266"/>
      <c r="K3637" s="266"/>
      <c r="L3637" s="266"/>
      <c r="M3637" s="266"/>
      <c r="N3637" s="267"/>
      <c r="O3637" s="268"/>
      <c r="P3637" s="266"/>
      <c r="Q3637" s="266"/>
      <c r="R3637" s="267"/>
      <c r="S3637" s="268"/>
      <c r="T3637" s="266"/>
      <c r="U3637" s="266"/>
      <c r="V3637" s="267"/>
      <c r="W3637" s="268"/>
      <c r="X3637" s="266"/>
      <c r="Y3637" s="266"/>
      <c r="Z3637" s="267"/>
      <c r="AA3637" s="268"/>
      <c r="AB3637" s="266"/>
      <c r="AC3637" s="266"/>
      <c r="AD3637" s="267"/>
    </row>
    <row r="3638" spans="1:30" ht="15" customHeight="1">
      <c r="A3638" s="83"/>
      <c r="B3638" s="15"/>
      <c r="C3638" s="80" t="s">
        <v>139</v>
      </c>
      <c r="D3638" s="320"/>
      <c r="E3638" s="266"/>
      <c r="F3638" s="266"/>
      <c r="G3638" s="266"/>
      <c r="H3638" s="266"/>
      <c r="I3638" s="266"/>
      <c r="J3638" s="266"/>
      <c r="K3638" s="266"/>
      <c r="L3638" s="266"/>
      <c r="M3638" s="266"/>
      <c r="N3638" s="267"/>
      <c r="O3638" s="268"/>
      <c r="P3638" s="266"/>
      <c r="Q3638" s="266"/>
      <c r="R3638" s="267"/>
      <c r="S3638" s="268"/>
      <c r="T3638" s="266"/>
      <c r="U3638" s="266"/>
      <c r="V3638" s="267"/>
      <c r="W3638" s="268"/>
      <c r="X3638" s="266"/>
      <c r="Y3638" s="266"/>
      <c r="Z3638" s="267"/>
      <c r="AA3638" s="268"/>
      <c r="AB3638" s="266"/>
      <c r="AC3638" s="266"/>
      <c r="AD3638" s="267"/>
    </row>
    <row r="3639" spans="1:30" ht="15" customHeight="1">
      <c r="A3639" s="71"/>
      <c r="B3639" s="40"/>
      <c r="C3639" s="80" t="s">
        <v>140</v>
      </c>
      <c r="D3639" s="320"/>
      <c r="E3639" s="266"/>
      <c r="F3639" s="266"/>
      <c r="G3639" s="266"/>
      <c r="H3639" s="266"/>
      <c r="I3639" s="266"/>
      <c r="J3639" s="266"/>
      <c r="K3639" s="266"/>
      <c r="L3639" s="266"/>
      <c r="M3639" s="266"/>
      <c r="N3639" s="267"/>
      <c r="O3639" s="268"/>
      <c r="P3639" s="266"/>
      <c r="Q3639" s="266"/>
      <c r="R3639" s="267"/>
      <c r="S3639" s="268"/>
      <c r="T3639" s="266"/>
      <c r="U3639" s="266"/>
      <c r="V3639" s="267"/>
      <c r="W3639" s="268"/>
      <c r="X3639" s="266"/>
      <c r="Y3639" s="266"/>
      <c r="Z3639" s="267"/>
      <c r="AA3639" s="268"/>
      <c r="AB3639" s="266"/>
      <c r="AC3639" s="266"/>
      <c r="AD3639" s="267"/>
    </row>
    <row r="3640" spans="1:30" ht="15" customHeight="1">
      <c r="A3640" s="71"/>
      <c r="B3640" s="40"/>
      <c r="C3640" s="80" t="s">
        <v>141</v>
      </c>
      <c r="D3640" s="320"/>
      <c r="E3640" s="266"/>
      <c r="F3640" s="266"/>
      <c r="G3640" s="266"/>
      <c r="H3640" s="266"/>
      <c r="I3640" s="266"/>
      <c r="J3640" s="266"/>
      <c r="K3640" s="266"/>
      <c r="L3640" s="266"/>
      <c r="M3640" s="266"/>
      <c r="N3640" s="267"/>
      <c r="O3640" s="268"/>
      <c r="P3640" s="266"/>
      <c r="Q3640" s="266"/>
      <c r="R3640" s="267"/>
      <c r="S3640" s="268"/>
      <c r="T3640" s="266"/>
      <c r="U3640" s="266"/>
      <c r="V3640" s="267"/>
      <c r="W3640" s="268"/>
      <c r="X3640" s="266"/>
      <c r="Y3640" s="266"/>
      <c r="Z3640" s="267"/>
      <c r="AA3640" s="268"/>
      <c r="AB3640" s="266"/>
      <c r="AC3640" s="266"/>
      <c r="AD3640" s="267"/>
    </row>
    <row r="3641" spans="1:30" ht="15" customHeight="1">
      <c r="A3641" s="71"/>
      <c r="B3641" s="40"/>
      <c r="C3641" s="80" t="s">
        <v>142</v>
      </c>
      <c r="D3641" s="320"/>
      <c r="E3641" s="266"/>
      <c r="F3641" s="266"/>
      <c r="G3641" s="266"/>
      <c r="H3641" s="266"/>
      <c r="I3641" s="266"/>
      <c r="J3641" s="266"/>
      <c r="K3641" s="266"/>
      <c r="L3641" s="266"/>
      <c r="M3641" s="266"/>
      <c r="N3641" s="267"/>
      <c r="O3641" s="268"/>
      <c r="P3641" s="266"/>
      <c r="Q3641" s="266"/>
      <c r="R3641" s="267"/>
      <c r="S3641" s="268"/>
      <c r="T3641" s="266"/>
      <c r="U3641" s="266"/>
      <c r="V3641" s="267"/>
      <c r="W3641" s="268"/>
      <c r="X3641" s="266"/>
      <c r="Y3641" s="266"/>
      <c r="Z3641" s="267"/>
      <c r="AA3641" s="268"/>
      <c r="AB3641" s="266"/>
      <c r="AC3641" s="266"/>
      <c r="AD3641" s="267"/>
    </row>
    <row r="3642" spans="1:30" ht="15" customHeight="1">
      <c r="A3642" s="71"/>
      <c r="B3642" s="40"/>
      <c r="C3642" s="80" t="s">
        <v>143</v>
      </c>
      <c r="D3642" s="320"/>
      <c r="E3642" s="266"/>
      <c r="F3642" s="266"/>
      <c r="G3642" s="266"/>
      <c r="H3642" s="266"/>
      <c r="I3642" s="266"/>
      <c r="J3642" s="266"/>
      <c r="K3642" s="266"/>
      <c r="L3642" s="266"/>
      <c r="M3642" s="266"/>
      <c r="N3642" s="267"/>
      <c r="O3642" s="268"/>
      <c r="P3642" s="266"/>
      <c r="Q3642" s="266"/>
      <c r="R3642" s="267"/>
      <c r="S3642" s="268"/>
      <c r="T3642" s="266"/>
      <c r="U3642" s="266"/>
      <c r="V3642" s="267"/>
      <c r="W3642" s="268"/>
      <c r="X3642" s="266"/>
      <c r="Y3642" s="266"/>
      <c r="Z3642" s="267"/>
      <c r="AA3642" s="268"/>
      <c r="AB3642" s="266"/>
      <c r="AC3642" s="266"/>
      <c r="AD3642" s="267"/>
    </row>
    <row r="3643" spans="1:30" ht="15" customHeight="1">
      <c r="A3643" s="71"/>
      <c r="B3643" s="40"/>
      <c r="C3643" s="80" t="s">
        <v>144</v>
      </c>
      <c r="D3643" s="320"/>
      <c r="E3643" s="266"/>
      <c r="F3643" s="266"/>
      <c r="G3643" s="266"/>
      <c r="H3643" s="266"/>
      <c r="I3643" s="266"/>
      <c r="J3643" s="266"/>
      <c r="K3643" s="266"/>
      <c r="L3643" s="266"/>
      <c r="M3643" s="266"/>
      <c r="N3643" s="267"/>
      <c r="O3643" s="268"/>
      <c r="P3643" s="266"/>
      <c r="Q3643" s="266"/>
      <c r="R3643" s="267"/>
      <c r="S3643" s="268"/>
      <c r="T3643" s="266"/>
      <c r="U3643" s="266"/>
      <c r="V3643" s="267"/>
      <c r="W3643" s="268"/>
      <c r="X3643" s="266"/>
      <c r="Y3643" s="266"/>
      <c r="Z3643" s="267"/>
      <c r="AA3643" s="268"/>
      <c r="AB3643" s="266"/>
      <c r="AC3643" s="266"/>
      <c r="AD3643" s="267"/>
    </row>
    <row r="3644" spans="1:30" ht="15" customHeight="1">
      <c r="A3644" s="71"/>
      <c r="B3644" s="40"/>
      <c r="C3644" s="80" t="s">
        <v>145</v>
      </c>
      <c r="D3644" s="320"/>
      <c r="E3644" s="266"/>
      <c r="F3644" s="266"/>
      <c r="G3644" s="266"/>
      <c r="H3644" s="266"/>
      <c r="I3644" s="266"/>
      <c r="J3644" s="266"/>
      <c r="K3644" s="266"/>
      <c r="L3644" s="266"/>
      <c r="M3644" s="266"/>
      <c r="N3644" s="267"/>
      <c r="O3644" s="268"/>
      <c r="P3644" s="266"/>
      <c r="Q3644" s="266"/>
      <c r="R3644" s="267"/>
      <c r="S3644" s="268"/>
      <c r="T3644" s="266"/>
      <c r="U3644" s="266"/>
      <c r="V3644" s="267"/>
      <c r="W3644" s="268"/>
      <c r="X3644" s="266"/>
      <c r="Y3644" s="266"/>
      <c r="Z3644" s="267"/>
      <c r="AA3644" s="268"/>
      <c r="AB3644" s="266"/>
      <c r="AC3644" s="266"/>
      <c r="AD3644" s="267"/>
    </row>
    <row r="3645" spans="1:30" ht="15" customHeight="1">
      <c r="A3645" s="71"/>
      <c r="B3645" s="40"/>
      <c r="C3645" s="80" t="s">
        <v>146</v>
      </c>
      <c r="D3645" s="320"/>
      <c r="E3645" s="266"/>
      <c r="F3645" s="266"/>
      <c r="G3645" s="266"/>
      <c r="H3645" s="266"/>
      <c r="I3645" s="266"/>
      <c r="J3645" s="266"/>
      <c r="K3645" s="266"/>
      <c r="L3645" s="266"/>
      <c r="M3645" s="266"/>
      <c r="N3645" s="267"/>
      <c r="O3645" s="268"/>
      <c r="P3645" s="266"/>
      <c r="Q3645" s="266"/>
      <c r="R3645" s="267"/>
      <c r="S3645" s="268"/>
      <c r="T3645" s="266"/>
      <c r="U3645" s="266"/>
      <c r="V3645" s="267"/>
      <c r="W3645" s="268"/>
      <c r="X3645" s="266"/>
      <c r="Y3645" s="266"/>
      <c r="Z3645" s="267"/>
      <c r="AA3645" s="268"/>
      <c r="AB3645" s="266"/>
      <c r="AC3645" s="266"/>
      <c r="AD3645" s="267"/>
    </row>
    <row r="3646" spans="1:30" ht="15" customHeight="1">
      <c r="A3646" s="71"/>
      <c r="B3646" s="40"/>
      <c r="C3646" s="80" t="s">
        <v>147</v>
      </c>
      <c r="D3646" s="320"/>
      <c r="E3646" s="266"/>
      <c r="F3646" s="266"/>
      <c r="G3646" s="266"/>
      <c r="H3646" s="266"/>
      <c r="I3646" s="266"/>
      <c r="J3646" s="266"/>
      <c r="K3646" s="266"/>
      <c r="L3646" s="266"/>
      <c r="M3646" s="266"/>
      <c r="N3646" s="267"/>
      <c r="O3646" s="268"/>
      <c r="P3646" s="266"/>
      <c r="Q3646" s="266"/>
      <c r="R3646" s="267"/>
      <c r="S3646" s="268"/>
      <c r="T3646" s="266"/>
      <c r="U3646" s="266"/>
      <c r="V3646" s="267"/>
      <c r="W3646" s="268"/>
      <c r="X3646" s="266"/>
      <c r="Y3646" s="266"/>
      <c r="Z3646" s="267"/>
      <c r="AA3646" s="268"/>
      <c r="AB3646" s="266"/>
      <c r="AC3646" s="266"/>
      <c r="AD3646" s="267"/>
    </row>
    <row r="3647" spans="1:30" ht="15" customHeight="1">
      <c r="A3647" s="71"/>
      <c r="B3647" s="40"/>
      <c r="C3647" s="80" t="s">
        <v>148</v>
      </c>
      <c r="D3647" s="320"/>
      <c r="E3647" s="266"/>
      <c r="F3647" s="266"/>
      <c r="G3647" s="266"/>
      <c r="H3647" s="266"/>
      <c r="I3647" s="266"/>
      <c r="J3647" s="266"/>
      <c r="K3647" s="266"/>
      <c r="L3647" s="266"/>
      <c r="M3647" s="266"/>
      <c r="N3647" s="267"/>
      <c r="O3647" s="268"/>
      <c r="P3647" s="266"/>
      <c r="Q3647" s="266"/>
      <c r="R3647" s="267"/>
      <c r="S3647" s="268"/>
      <c r="T3647" s="266"/>
      <c r="U3647" s="266"/>
      <c r="V3647" s="267"/>
      <c r="W3647" s="268"/>
      <c r="X3647" s="266"/>
      <c r="Y3647" s="266"/>
      <c r="Z3647" s="267"/>
      <c r="AA3647" s="268"/>
      <c r="AB3647" s="266"/>
      <c r="AC3647" s="266"/>
      <c r="AD3647" s="267"/>
    </row>
    <row r="3648" spans="1:30" ht="15" customHeight="1">
      <c r="A3648" s="71"/>
      <c r="B3648" s="40"/>
      <c r="C3648" s="80" t="s">
        <v>149</v>
      </c>
      <c r="D3648" s="320"/>
      <c r="E3648" s="266"/>
      <c r="F3648" s="266"/>
      <c r="G3648" s="266"/>
      <c r="H3648" s="266"/>
      <c r="I3648" s="266"/>
      <c r="J3648" s="266"/>
      <c r="K3648" s="266"/>
      <c r="L3648" s="266"/>
      <c r="M3648" s="266"/>
      <c r="N3648" s="267"/>
      <c r="O3648" s="268"/>
      <c r="P3648" s="266"/>
      <c r="Q3648" s="266"/>
      <c r="R3648" s="267"/>
      <c r="S3648" s="268"/>
      <c r="T3648" s="266"/>
      <c r="U3648" s="266"/>
      <c r="V3648" s="267"/>
      <c r="W3648" s="268"/>
      <c r="X3648" s="266"/>
      <c r="Y3648" s="266"/>
      <c r="Z3648" s="267"/>
      <c r="AA3648" s="268"/>
      <c r="AB3648" s="266"/>
      <c r="AC3648" s="266"/>
      <c r="AD3648" s="267"/>
    </row>
    <row r="3649" spans="1:37" ht="15" customHeight="1">
      <c r="A3649" s="71"/>
      <c r="B3649" s="40"/>
      <c r="C3649" s="80" t="s">
        <v>150</v>
      </c>
      <c r="D3649" s="320"/>
      <c r="E3649" s="266"/>
      <c r="F3649" s="266"/>
      <c r="G3649" s="266"/>
      <c r="H3649" s="266"/>
      <c r="I3649" s="266"/>
      <c r="J3649" s="266"/>
      <c r="K3649" s="266"/>
      <c r="L3649" s="266"/>
      <c r="M3649" s="266"/>
      <c r="N3649" s="267"/>
      <c r="O3649" s="268"/>
      <c r="P3649" s="266"/>
      <c r="Q3649" s="266"/>
      <c r="R3649" s="267"/>
      <c r="S3649" s="268"/>
      <c r="T3649" s="266"/>
      <c r="U3649" s="266"/>
      <c r="V3649" s="267"/>
      <c r="W3649" s="268"/>
      <c r="X3649" s="266"/>
      <c r="Y3649" s="266"/>
      <c r="Z3649" s="267"/>
      <c r="AA3649" s="268"/>
      <c r="AB3649" s="266"/>
      <c r="AC3649" s="266"/>
      <c r="AD3649" s="267"/>
    </row>
    <row r="3650" spans="1:37" ht="15" customHeight="1">
      <c r="A3650" s="71"/>
      <c r="B3650" s="40"/>
      <c r="C3650" s="80" t="s">
        <v>151</v>
      </c>
      <c r="D3650" s="320"/>
      <c r="E3650" s="266"/>
      <c r="F3650" s="266"/>
      <c r="G3650" s="266"/>
      <c r="H3650" s="266"/>
      <c r="I3650" s="266"/>
      <c r="J3650" s="266"/>
      <c r="K3650" s="266"/>
      <c r="L3650" s="266"/>
      <c r="M3650" s="266"/>
      <c r="N3650" s="267"/>
      <c r="O3650" s="268"/>
      <c r="P3650" s="266"/>
      <c r="Q3650" s="266"/>
      <c r="R3650" s="267"/>
      <c r="S3650" s="268"/>
      <c r="T3650" s="266"/>
      <c r="U3650" s="266"/>
      <c r="V3650" s="267"/>
      <c r="W3650" s="268"/>
      <c r="X3650" s="266"/>
      <c r="Y3650" s="266"/>
      <c r="Z3650" s="267"/>
      <c r="AA3650" s="268"/>
      <c r="AB3650" s="266"/>
      <c r="AC3650" s="266"/>
      <c r="AD3650" s="267"/>
    </row>
    <row r="3651" spans="1:37" ht="15" customHeight="1">
      <c r="A3651" s="71"/>
      <c r="B3651" s="40"/>
      <c r="C3651" s="80" t="s">
        <v>152</v>
      </c>
      <c r="D3651" s="320"/>
      <c r="E3651" s="266"/>
      <c r="F3651" s="266"/>
      <c r="G3651" s="266"/>
      <c r="H3651" s="266"/>
      <c r="I3651" s="266"/>
      <c r="J3651" s="266"/>
      <c r="K3651" s="266"/>
      <c r="L3651" s="266"/>
      <c r="M3651" s="266"/>
      <c r="N3651" s="267"/>
      <c r="O3651" s="268"/>
      <c r="P3651" s="266"/>
      <c r="Q3651" s="266"/>
      <c r="R3651" s="267"/>
      <c r="S3651" s="268"/>
      <c r="T3651" s="266"/>
      <c r="U3651" s="266"/>
      <c r="V3651" s="267"/>
      <c r="W3651" s="268"/>
      <c r="X3651" s="266"/>
      <c r="Y3651" s="266"/>
      <c r="Z3651" s="267"/>
      <c r="AA3651" s="268"/>
      <c r="AB3651" s="266"/>
      <c r="AC3651" s="266"/>
      <c r="AD3651" s="267"/>
    </row>
    <row r="3652" spans="1:37" ht="15" customHeight="1">
      <c r="A3652" s="71"/>
      <c r="B3652" s="40"/>
      <c r="C3652" s="80" t="s">
        <v>153</v>
      </c>
      <c r="D3652" s="320"/>
      <c r="E3652" s="266"/>
      <c r="F3652" s="266"/>
      <c r="G3652" s="266"/>
      <c r="H3652" s="266"/>
      <c r="I3652" s="266"/>
      <c r="J3652" s="266"/>
      <c r="K3652" s="266"/>
      <c r="L3652" s="266"/>
      <c r="M3652" s="266"/>
      <c r="N3652" s="267"/>
      <c r="O3652" s="268"/>
      <c r="P3652" s="266"/>
      <c r="Q3652" s="266"/>
      <c r="R3652" s="267"/>
      <c r="S3652" s="268"/>
      <c r="T3652" s="266"/>
      <c r="U3652" s="266"/>
      <c r="V3652" s="267"/>
      <c r="W3652" s="268"/>
      <c r="X3652" s="266"/>
      <c r="Y3652" s="266"/>
      <c r="Z3652" s="267"/>
      <c r="AA3652" s="268"/>
      <c r="AB3652" s="266"/>
      <c r="AC3652" s="266"/>
      <c r="AD3652" s="267"/>
    </row>
    <row r="3653" spans="1:37" ht="15" customHeight="1">
      <c r="A3653" s="71"/>
      <c r="B3653" s="40"/>
      <c r="C3653" s="80" t="s">
        <v>154</v>
      </c>
      <c r="D3653" s="320"/>
      <c r="E3653" s="266"/>
      <c r="F3653" s="266"/>
      <c r="G3653" s="266"/>
      <c r="H3653" s="266"/>
      <c r="I3653" s="266"/>
      <c r="J3653" s="266"/>
      <c r="K3653" s="266"/>
      <c r="L3653" s="266"/>
      <c r="M3653" s="266"/>
      <c r="N3653" s="267"/>
      <c r="O3653" s="268"/>
      <c r="P3653" s="266"/>
      <c r="Q3653" s="266"/>
      <c r="R3653" s="267"/>
      <c r="S3653" s="268"/>
      <c r="T3653" s="266"/>
      <c r="U3653" s="266"/>
      <c r="V3653" s="267"/>
      <c r="W3653" s="268"/>
      <c r="X3653" s="266"/>
      <c r="Y3653" s="266"/>
      <c r="Z3653" s="267"/>
      <c r="AA3653" s="268"/>
      <c r="AB3653" s="266"/>
      <c r="AC3653" s="266"/>
      <c r="AD3653" s="267"/>
    </row>
    <row r="3654" spans="1:37" ht="15" customHeight="1">
      <c r="A3654" s="71"/>
      <c r="B3654" s="40"/>
      <c r="C3654" s="80" t="s">
        <v>155</v>
      </c>
      <c r="D3654" s="320"/>
      <c r="E3654" s="266"/>
      <c r="F3654" s="266"/>
      <c r="G3654" s="266"/>
      <c r="H3654" s="266"/>
      <c r="I3654" s="266"/>
      <c r="J3654" s="266"/>
      <c r="K3654" s="266"/>
      <c r="L3654" s="266"/>
      <c r="M3654" s="266"/>
      <c r="N3654" s="267"/>
      <c r="O3654" s="268"/>
      <c r="P3654" s="266"/>
      <c r="Q3654" s="266"/>
      <c r="R3654" s="267"/>
      <c r="S3654" s="268"/>
      <c r="T3654" s="266"/>
      <c r="U3654" s="266"/>
      <c r="V3654" s="267"/>
      <c r="W3654" s="268"/>
      <c r="X3654" s="266"/>
      <c r="Y3654" s="266"/>
      <c r="Z3654" s="267"/>
      <c r="AA3654" s="268"/>
      <c r="AB3654" s="266"/>
      <c r="AC3654" s="266"/>
      <c r="AD3654" s="267"/>
    </row>
    <row r="3655" spans="1:37" ht="15" customHeight="1">
      <c r="A3655" s="83"/>
      <c r="B3655" s="15"/>
      <c r="C3655" s="15"/>
      <c r="D3655" s="15"/>
      <c r="E3655" s="15"/>
      <c r="F3655" s="15"/>
      <c r="G3655" s="15"/>
      <c r="H3655" s="15"/>
      <c r="I3655" s="15"/>
      <c r="J3655" s="15"/>
      <c r="K3655" s="15"/>
      <c r="L3655" s="40"/>
      <c r="M3655" s="81"/>
      <c r="N3655" s="81" t="s">
        <v>211</v>
      </c>
      <c r="O3655" s="268">
        <f>IF(AND(SUM(O3630:O3654)=0,COUNTIF(O3630:O3654,"NS")&gt;0),"NS",IF(AND(SUM(O3630:O3654)=0, COUNTIF(O3630:O3654,"NA")&gt;0),"NA",SUM(O3630:O3654)))</f>
        <v>0</v>
      </c>
      <c r="P3655" s="266"/>
      <c r="Q3655" s="266"/>
      <c r="R3655" s="267"/>
      <c r="S3655" s="268">
        <f>IF(AND(SUM(S3630:S3654)=0,COUNTIF(S3630:S3654,"NS")&gt;0),"NS",IF(AND(SUM(S3630:S3654)=0, COUNTIF(S3630:S3654,"NA")&gt;0),"NA",SUM(S3630:S3654)))</f>
        <v>0</v>
      </c>
      <c r="T3655" s="266"/>
      <c r="U3655" s="266"/>
      <c r="V3655" s="267"/>
      <c r="W3655" s="268">
        <f>IF(AND(SUM(W3630:W3654)=0,COUNTIF(W3630:W3654,"NS")&gt;0),"NS",IF(AND(SUM(W3630:W3654)=0, COUNTIF(W3630:W3654,"NA")&gt;0),"NA",SUM(W3630:W3654)))</f>
        <v>0</v>
      </c>
      <c r="X3655" s="266"/>
      <c r="Y3655" s="266"/>
      <c r="Z3655" s="267"/>
      <c r="AA3655" s="268">
        <f>IF(AND(SUM(AA3630:AA3654)=0,COUNTIF(AA3630:AA3654,"NS")&gt;0),"NS",IF(AND(SUM(AA3630:AA3654)=0, COUNTIF(AA3630:AA3654,"NA")&gt;0),"NA",SUM(AA3630:AA3654)))</f>
        <v>0</v>
      </c>
      <c r="AB3655" s="266"/>
      <c r="AC3655" s="266"/>
      <c r="AD3655" s="267"/>
    </row>
    <row r="3656" spans="1:37" ht="15" customHeight="1">
      <c r="A3656" s="71"/>
      <c r="B3656" s="40"/>
      <c r="C3656" s="40"/>
      <c r="D3656" s="40"/>
      <c r="E3656" s="40"/>
      <c r="F3656" s="40"/>
      <c r="G3656" s="40"/>
      <c r="H3656" s="40"/>
      <c r="I3656" s="40"/>
      <c r="J3656" s="40"/>
      <c r="K3656" s="40"/>
      <c r="L3656" s="40"/>
      <c r="M3656" s="40"/>
      <c r="N3656" s="40"/>
      <c r="O3656" s="40"/>
      <c r="P3656" s="40"/>
      <c r="Q3656" s="40"/>
      <c r="R3656" s="40"/>
      <c r="S3656" s="40"/>
      <c r="T3656" s="40"/>
      <c r="U3656" s="40"/>
      <c r="V3656" s="40"/>
      <c r="W3656" s="40"/>
      <c r="X3656" s="40"/>
      <c r="Y3656" s="40"/>
      <c r="Z3656" s="40"/>
      <c r="AA3656" s="40"/>
      <c r="AB3656" s="40"/>
      <c r="AC3656" s="40"/>
      <c r="AD3656" s="40"/>
      <c r="AF3656">
        <f>IF(SUM(AF3630:AF3655)&gt;0,1,0)</f>
        <v>0</v>
      </c>
      <c r="AG3656">
        <f>IF(SUM(AG3630:AG3655)&gt;0,2,0)</f>
        <v>0</v>
      </c>
      <c r="AH3656">
        <f>IF(SUM(AH3630:AH3655)&gt;0,4,0)</f>
        <v>0</v>
      </c>
      <c r="AI3656">
        <f>IF(SUM(AI3630:AI3655)&gt;0,4,0)</f>
        <v>0</v>
      </c>
      <c r="AJ3656">
        <f>IF(SUM(AJ3630:AJ3655)&gt;0,5,0)</f>
        <v>0</v>
      </c>
      <c r="AK3656">
        <f>IF(SUM(AK3630:AK3655)&gt;0,6,0)</f>
        <v>0</v>
      </c>
    </row>
    <row r="3657" spans="1:37" ht="24" customHeight="1">
      <c r="A3657" s="83"/>
      <c r="B3657" s="15"/>
      <c r="C3657" s="344" t="s">
        <v>187</v>
      </c>
      <c r="D3657" s="345"/>
      <c r="E3657" s="345"/>
      <c r="F3657" s="345"/>
      <c r="G3657" s="345"/>
      <c r="H3657" s="345"/>
      <c r="I3657" s="345"/>
      <c r="J3657" s="345"/>
      <c r="K3657" s="345"/>
      <c r="L3657" s="345"/>
      <c r="M3657" s="345"/>
      <c r="N3657" s="345"/>
      <c r="O3657" s="345"/>
      <c r="P3657" s="345"/>
      <c r="Q3657" s="345"/>
      <c r="R3657" s="345"/>
      <c r="S3657" s="345"/>
      <c r="T3657" s="345"/>
      <c r="U3657" s="345"/>
      <c r="V3657" s="345"/>
      <c r="W3657" s="345"/>
      <c r="X3657" s="345"/>
      <c r="Y3657" s="345"/>
      <c r="Z3657" s="345"/>
      <c r="AA3657" s="345"/>
      <c r="AB3657" s="345"/>
      <c r="AC3657" s="345"/>
      <c r="AD3657" s="345"/>
      <c r="AH3657">
        <f>SUM(AF3656:AH3656)</f>
        <v>0</v>
      </c>
      <c r="AK3657">
        <f>SUM(AI3656:AK3656)</f>
        <v>0</v>
      </c>
    </row>
    <row r="3658" spans="1:37" ht="60" customHeight="1">
      <c r="A3658" s="83"/>
      <c r="B3658" s="15"/>
      <c r="C3658" s="322"/>
      <c r="D3658" s="323"/>
      <c r="E3658" s="323"/>
      <c r="F3658" s="323"/>
      <c r="G3658" s="323"/>
      <c r="H3658" s="323"/>
      <c r="I3658" s="323"/>
      <c r="J3658" s="323"/>
      <c r="K3658" s="323"/>
      <c r="L3658" s="323"/>
      <c r="M3658" s="323"/>
      <c r="N3658" s="323"/>
      <c r="O3658" s="323"/>
      <c r="P3658" s="323"/>
      <c r="Q3658" s="323"/>
      <c r="R3658" s="323"/>
      <c r="S3658" s="323"/>
      <c r="T3658" s="323"/>
      <c r="U3658" s="323"/>
      <c r="V3658" s="323"/>
      <c r="W3658" s="323"/>
      <c r="X3658" s="323"/>
      <c r="Y3658" s="323"/>
      <c r="Z3658" s="323"/>
      <c r="AA3658" s="323"/>
      <c r="AB3658" s="323"/>
      <c r="AC3658" s="323"/>
      <c r="AD3658" s="324"/>
      <c r="AH3658" t="e">
        <f ca="1">CAMBIAR(AH3657,0,"",1,"El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58" t="e">
        <f ca="1">CAMBIAR(AK3657,0,"",4,"Hay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59" spans="1:37" ht="15" customHeight="1">
      <c r="A3659" s="71"/>
      <c r="B3659" s="40"/>
      <c r="C3659" s="246" t="e">
        <f ca="1">AH3658</f>
        <v>#NAME?</v>
      </c>
      <c r="D3659" s="40"/>
      <c r="E3659" s="40"/>
      <c r="F3659" s="40"/>
      <c r="G3659" s="40"/>
      <c r="H3659" s="40"/>
      <c r="I3659" s="40"/>
      <c r="J3659" s="40"/>
      <c r="K3659" s="40"/>
      <c r="L3659" s="40"/>
      <c r="M3659" s="40"/>
      <c r="N3659" s="40"/>
      <c r="O3659" s="40"/>
      <c r="P3659" s="40"/>
      <c r="Q3659" s="40"/>
      <c r="R3659" s="40"/>
      <c r="S3659" s="40"/>
      <c r="T3659" s="40"/>
      <c r="U3659" s="40"/>
      <c r="V3659" s="40"/>
      <c r="W3659" s="40"/>
      <c r="X3659" s="40"/>
      <c r="Y3659" s="40"/>
      <c r="Z3659" s="40"/>
      <c r="AA3659" s="40"/>
      <c r="AB3659" s="40"/>
      <c r="AC3659" s="40"/>
      <c r="AD3659" s="40"/>
    </row>
    <row r="3660" spans="1:37" ht="15" customHeight="1">
      <c r="A3660" s="71"/>
      <c r="B3660" s="40"/>
      <c r="C3660" s="246" t="e">
        <f ca="1">AK3658</f>
        <v>#NAME?</v>
      </c>
      <c r="D3660" s="40"/>
      <c r="E3660" s="40"/>
      <c r="F3660" s="40"/>
      <c r="G3660" s="40"/>
      <c r="H3660" s="40"/>
      <c r="I3660" s="40"/>
      <c r="J3660" s="40"/>
      <c r="K3660" s="40"/>
      <c r="L3660" s="40"/>
      <c r="M3660" s="40"/>
      <c r="N3660" s="40"/>
      <c r="O3660" s="40"/>
      <c r="P3660" s="40"/>
      <c r="Q3660" s="40"/>
      <c r="R3660" s="40"/>
      <c r="S3660" s="40"/>
      <c r="T3660" s="40"/>
      <c r="U3660" s="40"/>
      <c r="V3660" s="40"/>
      <c r="W3660" s="40"/>
      <c r="X3660" s="40"/>
      <c r="Y3660" s="40"/>
      <c r="Z3660" s="40"/>
      <c r="AA3660" s="40"/>
      <c r="AB3660" s="40"/>
      <c r="AC3660" s="40"/>
      <c r="AD3660" s="40"/>
    </row>
    <row r="3661" spans="1:37" ht="15" customHeight="1">
      <c r="A3661" s="71"/>
      <c r="B3661" s="40"/>
      <c r="C3661" s="40"/>
      <c r="D3661" s="40"/>
      <c r="E3661" s="40"/>
      <c r="F3661" s="40"/>
      <c r="G3661" s="40"/>
      <c r="H3661" s="40"/>
      <c r="I3661" s="40"/>
      <c r="J3661" s="40"/>
      <c r="K3661" s="40"/>
      <c r="L3661" s="40"/>
      <c r="M3661" s="40"/>
      <c r="N3661" s="40"/>
      <c r="O3661" s="40"/>
      <c r="P3661" s="40"/>
      <c r="Q3661" s="40"/>
      <c r="R3661" s="40"/>
      <c r="S3661" s="40"/>
      <c r="T3661" s="40"/>
      <c r="U3661" s="40"/>
      <c r="V3661" s="40"/>
      <c r="W3661" s="40"/>
      <c r="X3661" s="40"/>
      <c r="Y3661" s="40"/>
      <c r="Z3661" s="40"/>
      <c r="AA3661" s="40"/>
      <c r="AB3661" s="40"/>
      <c r="AC3661" s="40"/>
      <c r="AD3661" s="40"/>
    </row>
    <row r="3662" spans="1:37" ht="15" customHeight="1">
      <c r="A3662" s="71"/>
      <c r="B3662" s="40"/>
      <c r="C3662" s="40"/>
      <c r="D3662" s="40"/>
      <c r="E3662" s="40"/>
      <c r="F3662" s="40"/>
      <c r="G3662" s="40"/>
      <c r="H3662" s="40"/>
      <c r="I3662" s="40"/>
      <c r="J3662" s="40"/>
      <c r="K3662" s="40"/>
      <c r="L3662" s="40"/>
      <c r="M3662" s="40"/>
      <c r="N3662" s="40"/>
      <c r="O3662" s="40"/>
      <c r="P3662" s="40"/>
      <c r="Q3662" s="40"/>
      <c r="R3662" s="40"/>
      <c r="S3662" s="40"/>
      <c r="T3662" s="40"/>
      <c r="U3662" s="40"/>
      <c r="V3662" s="40"/>
      <c r="W3662" s="40"/>
      <c r="X3662" s="40"/>
      <c r="Y3662" s="40"/>
      <c r="Z3662" s="40"/>
      <c r="AA3662" s="40"/>
      <c r="AB3662" s="40"/>
      <c r="AC3662" s="40"/>
      <c r="AD3662" s="40"/>
    </row>
    <row r="3663" spans="1:37" ht="15" customHeight="1">
      <c r="A3663" s="71"/>
      <c r="B3663" s="40"/>
      <c r="C3663" s="40"/>
      <c r="D3663" s="40"/>
      <c r="E3663" s="40"/>
      <c r="F3663" s="40"/>
      <c r="G3663" s="40"/>
      <c r="H3663" s="40"/>
      <c r="I3663" s="40"/>
      <c r="J3663" s="40"/>
      <c r="K3663" s="40"/>
      <c r="L3663" s="40"/>
      <c r="M3663" s="40"/>
      <c r="N3663" s="40"/>
      <c r="O3663" s="40"/>
      <c r="P3663" s="40"/>
      <c r="Q3663" s="40"/>
      <c r="R3663" s="40"/>
      <c r="S3663" s="40"/>
      <c r="T3663" s="40"/>
      <c r="U3663" s="40"/>
      <c r="V3663" s="40"/>
      <c r="W3663" s="40"/>
      <c r="X3663" s="40"/>
      <c r="Y3663" s="40"/>
      <c r="Z3663" s="40"/>
      <c r="AA3663" s="40"/>
      <c r="AB3663" s="40"/>
      <c r="AC3663" s="40"/>
      <c r="AD3663" s="40"/>
    </row>
    <row r="3664" spans="1:37" ht="15" customHeight="1">
      <c r="A3664" s="71"/>
      <c r="B3664" s="40"/>
      <c r="C3664" s="40"/>
      <c r="D3664" s="40"/>
      <c r="E3664" s="40"/>
      <c r="F3664" s="40"/>
      <c r="G3664" s="40"/>
      <c r="H3664" s="40"/>
      <c r="I3664" s="40"/>
      <c r="J3664" s="40"/>
      <c r="K3664" s="40"/>
      <c r="L3664" s="40"/>
      <c r="M3664" s="40"/>
      <c r="N3664" s="40"/>
      <c r="O3664" s="40"/>
      <c r="P3664" s="40"/>
      <c r="Q3664" s="40"/>
      <c r="R3664" s="40"/>
      <c r="S3664" s="40"/>
      <c r="T3664" s="40"/>
      <c r="U3664" s="40"/>
      <c r="V3664" s="40"/>
      <c r="W3664" s="40"/>
      <c r="X3664" s="40"/>
      <c r="Y3664" s="40"/>
      <c r="Z3664" s="40"/>
      <c r="AA3664" s="40"/>
      <c r="AB3664" s="40"/>
      <c r="AC3664" s="40"/>
      <c r="AD3664" s="40"/>
    </row>
    <row r="3665" spans="1:30" ht="24" customHeight="1">
      <c r="A3665" s="72" t="s">
        <v>1117</v>
      </c>
      <c r="B3665" s="326" t="s">
        <v>1118</v>
      </c>
      <c r="C3665" s="256"/>
      <c r="D3665" s="256"/>
      <c r="E3665" s="256"/>
      <c r="F3665" s="256"/>
      <c r="G3665" s="256"/>
      <c r="H3665" s="256"/>
      <c r="I3665" s="256"/>
      <c r="J3665" s="256"/>
      <c r="K3665" s="256"/>
      <c r="L3665" s="256"/>
      <c r="M3665" s="256"/>
      <c r="N3665" s="256"/>
      <c r="O3665" s="256"/>
      <c r="P3665" s="256"/>
      <c r="Q3665" s="256"/>
      <c r="R3665" s="256"/>
      <c r="S3665" s="256"/>
      <c r="T3665" s="256"/>
      <c r="U3665" s="256"/>
      <c r="V3665" s="256"/>
      <c r="W3665" s="256"/>
      <c r="X3665" s="256"/>
      <c r="Y3665" s="256"/>
      <c r="Z3665" s="256"/>
      <c r="AA3665" s="256"/>
      <c r="AB3665" s="256"/>
      <c r="AC3665" s="256"/>
      <c r="AD3665" s="256"/>
    </row>
    <row r="3666" spans="1:30" ht="24" customHeight="1">
      <c r="A3666" s="83"/>
      <c r="B3666" s="15"/>
      <c r="C3666" s="327" t="s">
        <v>1119</v>
      </c>
      <c r="D3666" s="256"/>
      <c r="E3666" s="256"/>
      <c r="F3666" s="256"/>
      <c r="G3666" s="256"/>
      <c r="H3666" s="256"/>
      <c r="I3666" s="256"/>
      <c r="J3666" s="256"/>
      <c r="K3666" s="256"/>
      <c r="L3666" s="256"/>
      <c r="M3666" s="256"/>
      <c r="N3666" s="256"/>
      <c r="O3666" s="256"/>
      <c r="P3666" s="256"/>
      <c r="Q3666" s="256"/>
      <c r="R3666" s="256"/>
      <c r="S3666" s="256"/>
      <c r="T3666" s="256"/>
      <c r="U3666" s="256"/>
      <c r="V3666" s="256"/>
      <c r="W3666" s="256"/>
      <c r="X3666" s="256"/>
      <c r="Y3666" s="256"/>
      <c r="Z3666" s="256"/>
      <c r="AA3666" s="256"/>
      <c r="AB3666" s="256"/>
      <c r="AC3666" s="256"/>
      <c r="AD3666" s="256"/>
    </row>
    <row r="3667" spans="1:30" ht="15" customHeight="1">
      <c r="A3667" s="83"/>
      <c r="B3667" s="15"/>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row>
    <row r="3668" spans="1:30" ht="60" customHeight="1">
      <c r="A3668" s="83"/>
      <c r="B3668" s="15"/>
      <c r="C3668" s="346" t="s">
        <v>185</v>
      </c>
      <c r="D3668" s="266"/>
      <c r="E3668" s="266"/>
      <c r="F3668" s="266"/>
      <c r="G3668" s="266"/>
      <c r="H3668" s="266"/>
      <c r="I3668" s="266"/>
      <c r="J3668" s="266"/>
      <c r="K3668" s="266"/>
      <c r="L3668" s="266"/>
      <c r="M3668" s="266"/>
      <c r="N3668" s="266"/>
      <c r="O3668" s="266"/>
      <c r="P3668" s="266"/>
      <c r="Q3668" s="266"/>
      <c r="R3668" s="266"/>
      <c r="S3668" s="266"/>
      <c r="T3668" s="266"/>
      <c r="U3668" s="266"/>
      <c r="V3668" s="266"/>
      <c r="W3668" s="266"/>
      <c r="X3668" s="267"/>
      <c r="Y3668" s="265" t="s">
        <v>1120</v>
      </c>
      <c r="Z3668" s="266"/>
      <c r="AA3668" s="266"/>
      <c r="AB3668" s="266"/>
      <c r="AC3668" s="266"/>
      <c r="AD3668" s="267"/>
    </row>
    <row r="3669" spans="1:30" ht="15" customHeight="1">
      <c r="A3669" s="83"/>
      <c r="B3669" s="15"/>
      <c r="C3669" s="86" t="s">
        <v>131</v>
      </c>
      <c r="D3669" s="320"/>
      <c r="E3669" s="266"/>
      <c r="F3669" s="266"/>
      <c r="G3669" s="266"/>
      <c r="H3669" s="266"/>
      <c r="I3669" s="266"/>
      <c r="J3669" s="266"/>
      <c r="K3669" s="266"/>
      <c r="L3669" s="266"/>
      <c r="M3669" s="266"/>
      <c r="N3669" s="266"/>
      <c r="O3669" s="266"/>
      <c r="P3669" s="266"/>
      <c r="Q3669" s="266"/>
      <c r="R3669" s="266"/>
      <c r="S3669" s="266"/>
      <c r="T3669" s="266"/>
      <c r="U3669" s="266"/>
      <c r="V3669" s="266"/>
      <c r="W3669" s="266"/>
      <c r="X3669" s="267"/>
      <c r="Y3669" s="268"/>
      <c r="Z3669" s="266"/>
      <c r="AA3669" s="266"/>
      <c r="AB3669" s="266"/>
      <c r="AC3669" s="266"/>
      <c r="AD3669" s="267"/>
    </row>
    <row r="3670" spans="1:30" ht="15" customHeight="1">
      <c r="A3670" s="83"/>
      <c r="B3670" s="15"/>
      <c r="C3670" s="206" t="s">
        <v>132</v>
      </c>
      <c r="D3670" s="320"/>
      <c r="E3670" s="266"/>
      <c r="F3670" s="266"/>
      <c r="G3670" s="266"/>
      <c r="H3670" s="266"/>
      <c r="I3670" s="266"/>
      <c r="J3670" s="266"/>
      <c r="K3670" s="266"/>
      <c r="L3670" s="266"/>
      <c r="M3670" s="266"/>
      <c r="N3670" s="266"/>
      <c r="O3670" s="266"/>
      <c r="P3670" s="266"/>
      <c r="Q3670" s="266"/>
      <c r="R3670" s="266"/>
      <c r="S3670" s="266"/>
      <c r="T3670" s="266"/>
      <c r="U3670" s="266"/>
      <c r="V3670" s="266"/>
      <c r="W3670" s="266"/>
      <c r="X3670" s="267"/>
      <c r="Y3670" s="268"/>
      <c r="Z3670" s="266"/>
      <c r="AA3670" s="266"/>
      <c r="AB3670" s="266"/>
      <c r="AC3670" s="266"/>
      <c r="AD3670" s="267"/>
    </row>
    <row r="3671" spans="1:30" ht="15" customHeight="1">
      <c r="A3671" s="83"/>
      <c r="B3671" s="15"/>
      <c r="C3671" s="206" t="s">
        <v>133</v>
      </c>
      <c r="D3671" s="320"/>
      <c r="E3671" s="266"/>
      <c r="F3671" s="266"/>
      <c r="G3671" s="266"/>
      <c r="H3671" s="266"/>
      <c r="I3671" s="266"/>
      <c r="J3671" s="266"/>
      <c r="K3671" s="266"/>
      <c r="L3671" s="266"/>
      <c r="M3671" s="266"/>
      <c r="N3671" s="266"/>
      <c r="O3671" s="266"/>
      <c r="P3671" s="266"/>
      <c r="Q3671" s="266"/>
      <c r="R3671" s="266"/>
      <c r="S3671" s="266"/>
      <c r="T3671" s="266"/>
      <c r="U3671" s="266"/>
      <c r="V3671" s="266"/>
      <c r="W3671" s="266"/>
      <c r="X3671" s="267"/>
      <c r="Y3671" s="268"/>
      <c r="Z3671" s="266"/>
      <c r="AA3671" s="266"/>
      <c r="AB3671" s="266"/>
      <c r="AC3671" s="266"/>
      <c r="AD3671" s="267"/>
    </row>
    <row r="3672" spans="1:30" ht="15" customHeight="1">
      <c r="A3672" s="83"/>
      <c r="B3672" s="15"/>
      <c r="C3672" s="206" t="s">
        <v>134</v>
      </c>
      <c r="D3672" s="320"/>
      <c r="E3672" s="266"/>
      <c r="F3672" s="266"/>
      <c r="G3672" s="266"/>
      <c r="H3672" s="266"/>
      <c r="I3672" s="266"/>
      <c r="J3672" s="266"/>
      <c r="K3672" s="266"/>
      <c r="L3672" s="266"/>
      <c r="M3672" s="266"/>
      <c r="N3672" s="266"/>
      <c r="O3672" s="266"/>
      <c r="P3672" s="266"/>
      <c r="Q3672" s="266"/>
      <c r="R3672" s="266"/>
      <c r="S3672" s="266"/>
      <c r="T3672" s="266"/>
      <c r="U3672" s="266"/>
      <c r="V3672" s="266"/>
      <c r="W3672" s="266"/>
      <c r="X3672" s="267"/>
      <c r="Y3672" s="268"/>
      <c r="Z3672" s="266"/>
      <c r="AA3672" s="266"/>
      <c r="AB3672" s="266"/>
      <c r="AC3672" s="266"/>
      <c r="AD3672" s="267"/>
    </row>
    <row r="3673" spans="1:30" ht="15" customHeight="1">
      <c r="A3673" s="83"/>
      <c r="B3673" s="15"/>
      <c r="C3673" s="206" t="s">
        <v>135</v>
      </c>
      <c r="D3673" s="320"/>
      <c r="E3673" s="266"/>
      <c r="F3673" s="266"/>
      <c r="G3673" s="266"/>
      <c r="H3673" s="266"/>
      <c r="I3673" s="266"/>
      <c r="J3673" s="266"/>
      <c r="K3673" s="266"/>
      <c r="L3673" s="266"/>
      <c r="M3673" s="266"/>
      <c r="N3673" s="266"/>
      <c r="O3673" s="266"/>
      <c r="P3673" s="266"/>
      <c r="Q3673" s="266"/>
      <c r="R3673" s="266"/>
      <c r="S3673" s="266"/>
      <c r="T3673" s="266"/>
      <c r="U3673" s="266"/>
      <c r="V3673" s="266"/>
      <c r="W3673" s="266"/>
      <c r="X3673" s="267"/>
      <c r="Y3673" s="268"/>
      <c r="Z3673" s="266"/>
      <c r="AA3673" s="266"/>
      <c r="AB3673" s="266"/>
      <c r="AC3673" s="266"/>
      <c r="AD3673" s="267"/>
    </row>
    <row r="3674" spans="1:30" ht="15" customHeight="1">
      <c r="A3674" s="83"/>
      <c r="B3674" s="15"/>
      <c r="C3674" s="206" t="s">
        <v>136</v>
      </c>
      <c r="D3674" s="320"/>
      <c r="E3674" s="266"/>
      <c r="F3674" s="266"/>
      <c r="G3674" s="266"/>
      <c r="H3674" s="266"/>
      <c r="I3674" s="266"/>
      <c r="J3674" s="266"/>
      <c r="K3674" s="266"/>
      <c r="L3674" s="266"/>
      <c r="M3674" s="266"/>
      <c r="N3674" s="266"/>
      <c r="O3674" s="266"/>
      <c r="P3674" s="266"/>
      <c r="Q3674" s="266"/>
      <c r="R3674" s="266"/>
      <c r="S3674" s="266"/>
      <c r="T3674" s="266"/>
      <c r="U3674" s="266"/>
      <c r="V3674" s="266"/>
      <c r="W3674" s="266"/>
      <c r="X3674" s="267"/>
      <c r="Y3674" s="268"/>
      <c r="Z3674" s="266"/>
      <c r="AA3674" s="266"/>
      <c r="AB3674" s="266"/>
      <c r="AC3674" s="266"/>
      <c r="AD3674" s="267"/>
    </row>
    <row r="3675" spans="1:30" ht="15" customHeight="1">
      <c r="A3675" s="83"/>
      <c r="B3675" s="15"/>
      <c r="C3675" s="206" t="s">
        <v>137</v>
      </c>
      <c r="D3675" s="320"/>
      <c r="E3675" s="266"/>
      <c r="F3675" s="266"/>
      <c r="G3675" s="266"/>
      <c r="H3675" s="266"/>
      <c r="I3675" s="266"/>
      <c r="J3675" s="266"/>
      <c r="K3675" s="266"/>
      <c r="L3675" s="266"/>
      <c r="M3675" s="266"/>
      <c r="N3675" s="266"/>
      <c r="O3675" s="266"/>
      <c r="P3675" s="266"/>
      <c r="Q3675" s="266"/>
      <c r="R3675" s="266"/>
      <c r="S3675" s="266"/>
      <c r="T3675" s="266"/>
      <c r="U3675" s="266"/>
      <c r="V3675" s="266"/>
      <c r="W3675" s="266"/>
      <c r="X3675" s="267"/>
      <c r="Y3675" s="268"/>
      <c r="Z3675" s="266"/>
      <c r="AA3675" s="266"/>
      <c r="AB3675" s="266"/>
      <c r="AC3675" s="266"/>
      <c r="AD3675" s="267"/>
    </row>
    <row r="3676" spans="1:30" ht="15" customHeight="1">
      <c r="A3676" s="83"/>
      <c r="B3676" s="15"/>
      <c r="C3676" s="206" t="s">
        <v>138</v>
      </c>
      <c r="D3676" s="320"/>
      <c r="E3676" s="266"/>
      <c r="F3676" s="266"/>
      <c r="G3676" s="266"/>
      <c r="H3676" s="266"/>
      <c r="I3676" s="266"/>
      <c r="J3676" s="266"/>
      <c r="K3676" s="266"/>
      <c r="L3676" s="266"/>
      <c r="M3676" s="266"/>
      <c r="N3676" s="266"/>
      <c r="O3676" s="266"/>
      <c r="P3676" s="266"/>
      <c r="Q3676" s="266"/>
      <c r="R3676" s="266"/>
      <c r="S3676" s="266"/>
      <c r="T3676" s="266"/>
      <c r="U3676" s="266"/>
      <c r="V3676" s="266"/>
      <c r="W3676" s="266"/>
      <c r="X3676" s="267"/>
      <c r="Y3676" s="268"/>
      <c r="Z3676" s="266"/>
      <c r="AA3676" s="266"/>
      <c r="AB3676" s="266"/>
      <c r="AC3676" s="266"/>
      <c r="AD3676" s="267"/>
    </row>
    <row r="3677" spans="1:30" ht="15" customHeight="1">
      <c r="A3677" s="83"/>
      <c r="B3677" s="15"/>
      <c r="C3677" s="206" t="s">
        <v>139</v>
      </c>
      <c r="D3677" s="320"/>
      <c r="E3677" s="266"/>
      <c r="F3677" s="266"/>
      <c r="G3677" s="266"/>
      <c r="H3677" s="266"/>
      <c r="I3677" s="266"/>
      <c r="J3677" s="266"/>
      <c r="K3677" s="266"/>
      <c r="L3677" s="266"/>
      <c r="M3677" s="266"/>
      <c r="N3677" s="266"/>
      <c r="O3677" s="266"/>
      <c r="P3677" s="266"/>
      <c r="Q3677" s="266"/>
      <c r="R3677" s="266"/>
      <c r="S3677" s="266"/>
      <c r="T3677" s="266"/>
      <c r="U3677" s="266"/>
      <c r="V3677" s="266"/>
      <c r="W3677" s="266"/>
      <c r="X3677" s="267"/>
      <c r="Y3677" s="268"/>
      <c r="Z3677" s="266"/>
      <c r="AA3677" s="266"/>
      <c r="AB3677" s="266"/>
      <c r="AC3677" s="266"/>
      <c r="AD3677" s="267"/>
    </row>
    <row r="3678" spans="1:30" ht="15" customHeight="1">
      <c r="A3678" s="83"/>
      <c r="B3678" s="15"/>
      <c r="C3678" s="206" t="s">
        <v>140</v>
      </c>
      <c r="D3678" s="320"/>
      <c r="E3678" s="266"/>
      <c r="F3678" s="266"/>
      <c r="G3678" s="266"/>
      <c r="H3678" s="266"/>
      <c r="I3678" s="266"/>
      <c r="J3678" s="266"/>
      <c r="K3678" s="266"/>
      <c r="L3678" s="266"/>
      <c r="M3678" s="266"/>
      <c r="N3678" s="266"/>
      <c r="O3678" s="266"/>
      <c r="P3678" s="266"/>
      <c r="Q3678" s="266"/>
      <c r="R3678" s="266"/>
      <c r="S3678" s="266"/>
      <c r="T3678" s="266"/>
      <c r="U3678" s="266"/>
      <c r="V3678" s="266"/>
      <c r="W3678" s="266"/>
      <c r="X3678" s="267"/>
      <c r="Y3678" s="268"/>
      <c r="Z3678" s="266"/>
      <c r="AA3678" s="266"/>
      <c r="AB3678" s="266"/>
      <c r="AC3678" s="266"/>
      <c r="AD3678" s="267"/>
    </row>
    <row r="3679" spans="1:30" ht="15" customHeight="1">
      <c r="A3679" s="83"/>
      <c r="B3679" s="15"/>
      <c r="C3679" s="206" t="s">
        <v>141</v>
      </c>
      <c r="D3679" s="320"/>
      <c r="E3679" s="266"/>
      <c r="F3679" s="266"/>
      <c r="G3679" s="266"/>
      <c r="H3679" s="266"/>
      <c r="I3679" s="266"/>
      <c r="J3679" s="266"/>
      <c r="K3679" s="266"/>
      <c r="L3679" s="266"/>
      <c r="M3679" s="266"/>
      <c r="N3679" s="266"/>
      <c r="O3679" s="266"/>
      <c r="P3679" s="266"/>
      <c r="Q3679" s="266"/>
      <c r="R3679" s="266"/>
      <c r="S3679" s="266"/>
      <c r="T3679" s="266"/>
      <c r="U3679" s="266"/>
      <c r="V3679" s="266"/>
      <c r="W3679" s="266"/>
      <c r="X3679" s="267"/>
      <c r="Y3679" s="268"/>
      <c r="Z3679" s="266"/>
      <c r="AA3679" s="266"/>
      <c r="AB3679" s="266"/>
      <c r="AC3679" s="266"/>
      <c r="AD3679" s="267"/>
    </row>
    <row r="3680" spans="1:30" ht="15" customHeight="1">
      <c r="A3680" s="40"/>
      <c r="B3680" s="40"/>
      <c r="C3680" s="206" t="s">
        <v>142</v>
      </c>
      <c r="D3680" s="320"/>
      <c r="E3680" s="266"/>
      <c r="F3680" s="266"/>
      <c r="G3680" s="266"/>
      <c r="H3680" s="266"/>
      <c r="I3680" s="266"/>
      <c r="J3680" s="266"/>
      <c r="K3680" s="266"/>
      <c r="L3680" s="266"/>
      <c r="M3680" s="266"/>
      <c r="N3680" s="266"/>
      <c r="O3680" s="266"/>
      <c r="P3680" s="266"/>
      <c r="Q3680" s="266"/>
      <c r="R3680" s="266"/>
      <c r="S3680" s="266"/>
      <c r="T3680" s="266"/>
      <c r="U3680" s="266"/>
      <c r="V3680" s="266"/>
      <c r="W3680" s="266"/>
      <c r="X3680" s="267"/>
      <c r="Y3680" s="268"/>
      <c r="Z3680" s="266"/>
      <c r="AA3680" s="266"/>
      <c r="AB3680" s="266"/>
      <c r="AC3680" s="266"/>
      <c r="AD3680" s="267"/>
    </row>
    <row r="3681" spans="1:30" ht="15" customHeight="1">
      <c r="A3681" s="40"/>
      <c r="B3681" s="40"/>
      <c r="C3681" s="206" t="s">
        <v>143</v>
      </c>
      <c r="D3681" s="320"/>
      <c r="E3681" s="266"/>
      <c r="F3681" s="266"/>
      <c r="G3681" s="266"/>
      <c r="H3681" s="266"/>
      <c r="I3681" s="266"/>
      <c r="J3681" s="266"/>
      <c r="K3681" s="266"/>
      <c r="L3681" s="266"/>
      <c r="M3681" s="266"/>
      <c r="N3681" s="266"/>
      <c r="O3681" s="266"/>
      <c r="P3681" s="266"/>
      <c r="Q3681" s="266"/>
      <c r="R3681" s="266"/>
      <c r="S3681" s="266"/>
      <c r="T3681" s="266"/>
      <c r="U3681" s="266"/>
      <c r="V3681" s="266"/>
      <c r="W3681" s="266"/>
      <c r="X3681" s="267"/>
      <c r="Y3681" s="268"/>
      <c r="Z3681" s="266"/>
      <c r="AA3681" s="266"/>
      <c r="AB3681" s="266"/>
      <c r="AC3681" s="266"/>
      <c r="AD3681" s="267"/>
    </row>
    <row r="3682" spans="1:30" ht="15" customHeight="1">
      <c r="A3682" s="40"/>
      <c r="B3682" s="40"/>
      <c r="C3682" s="206" t="s">
        <v>144</v>
      </c>
      <c r="D3682" s="320"/>
      <c r="E3682" s="266"/>
      <c r="F3682" s="266"/>
      <c r="G3682" s="266"/>
      <c r="H3682" s="266"/>
      <c r="I3682" s="266"/>
      <c r="J3682" s="266"/>
      <c r="K3682" s="266"/>
      <c r="L3682" s="266"/>
      <c r="M3682" s="266"/>
      <c r="N3682" s="266"/>
      <c r="O3682" s="266"/>
      <c r="P3682" s="266"/>
      <c r="Q3682" s="266"/>
      <c r="R3682" s="266"/>
      <c r="S3682" s="266"/>
      <c r="T3682" s="266"/>
      <c r="U3682" s="266"/>
      <c r="V3682" s="266"/>
      <c r="W3682" s="266"/>
      <c r="X3682" s="267"/>
      <c r="Y3682" s="268"/>
      <c r="Z3682" s="266"/>
      <c r="AA3682" s="266"/>
      <c r="AB3682" s="266"/>
      <c r="AC3682" s="266"/>
      <c r="AD3682" s="267"/>
    </row>
    <row r="3683" spans="1:30" ht="15" customHeight="1">
      <c r="A3683" s="40"/>
      <c r="B3683" s="40"/>
      <c r="C3683" s="206" t="s">
        <v>145</v>
      </c>
      <c r="D3683" s="320"/>
      <c r="E3683" s="266"/>
      <c r="F3683" s="266"/>
      <c r="G3683" s="266"/>
      <c r="H3683" s="266"/>
      <c r="I3683" s="266"/>
      <c r="J3683" s="266"/>
      <c r="K3683" s="266"/>
      <c r="L3683" s="266"/>
      <c r="M3683" s="266"/>
      <c r="N3683" s="266"/>
      <c r="O3683" s="266"/>
      <c r="P3683" s="266"/>
      <c r="Q3683" s="266"/>
      <c r="R3683" s="266"/>
      <c r="S3683" s="266"/>
      <c r="T3683" s="266"/>
      <c r="U3683" s="266"/>
      <c r="V3683" s="266"/>
      <c r="W3683" s="266"/>
      <c r="X3683" s="267"/>
      <c r="Y3683" s="268"/>
      <c r="Z3683" s="266"/>
      <c r="AA3683" s="266"/>
      <c r="AB3683" s="266"/>
      <c r="AC3683" s="266"/>
      <c r="AD3683" s="267"/>
    </row>
    <row r="3684" spans="1:30" ht="15" customHeight="1">
      <c r="A3684" s="40"/>
      <c r="B3684" s="40"/>
      <c r="C3684" s="206" t="s">
        <v>146</v>
      </c>
      <c r="D3684" s="320"/>
      <c r="E3684" s="266"/>
      <c r="F3684" s="266"/>
      <c r="G3684" s="266"/>
      <c r="H3684" s="266"/>
      <c r="I3684" s="266"/>
      <c r="J3684" s="266"/>
      <c r="K3684" s="266"/>
      <c r="L3684" s="266"/>
      <c r="M3684" s="266"/>
      <c r="N3684" s="266"/>
      <c r="O3684" s="266"/>
      <c r="P3684" s="266"/>
      <c r="Q3684" s="266"/>
      <c r="R3684" s="266"/>
      <c r="S3684" s="266"/>
      <c r="T3684" s="266"/>
      <c r="U3684" s="266"/>
      <c r="V3684" s="266"/>
      <c r="W3684" s="266"/>
      <c r="X3684" s="267"/>
      <c r="Y3684" s="268"/>
      <c r="Z3684" s="266"/>
      <c r="AA3684" s="266"/>
      <c r="AB3684" s="266"/>
      <c r="AC3684" s="266"/>
      <c r="AD3684" s="267"/>
    </row>
    <row r="3685" spans="1:30" ht="15" customHeight="1">
      <c r="A3685" s="40"/>
      <c r="B3685" s="40"/>
      <c r="C3685" s="206" t="s">
        <v>147</v>
      </c>
      <c r="D3685" s="320"/>
      <c r="E3685" s="266"/>
      <c r="F3685" s="266"/>
      <c r="G3685" s="266"/>
      <c r="H3685" s="266"/>
      <c r="I3685" s="266"/>
      <c r="J3685" s="266"/>
      <c r="K3685" s="266"/>
      <c r="L3685" s="266"/>
      <c r="M3685" s="266"/>
      <c r="N3685" s="266"/>
      <c r="O3685" s="266"/>
      <c r="P3685" s="266"/>
      <c r="Q3685" s="266"/>
      <c r="R3685" s="266"/>
      <c r="S3685" s="266"/>
      <c r="T3685" s="266"/>
      <c r="U3685" s="266"/>
      <c r="V3685" s="266"/>
      <c r="W3685" s="266"/>
      <c r="X3685" s="267"/>
      <c r="Y3685" s="268"/>
      <c r="Z3685" s="266"/>
      <c r="AA3685" s="266"/>
      <c r="AB3685" s="266"/>
      <c r="AC3685" s="266"/>
      <c r="AD3685" s="267"/>
    </row>
    <row r="3686" spans="1:30" ht="15" customHeight="1">
      <c r="A3686" s="40"/>
      <c r="B3686" s="40"/>
      <c r="C3686" s="206" t="s">
        <v>148</v>
      </c>
      <c r="D3686" s="320"/>
      <c r="E3686" s="266"/>
      <c r="F3686" s="266"/>
      <c r="G3686" s="266"/>
      <c r="H3686" s="266"/>
      <c r="I3686" s="266"/>
      <c r="J3686" s="266"/>
      <c r="K3686" s="266"/>
      <c r="L3686" s="266"/>
      <c r="M3686" s="266"/>
      <c r="N3686" s="266"/>
      <c r="O3686" s="266"/>
      <c r="P3686" s="266"/>
      <c r="Q3686" s="266"/>
      <c r="R3686" s="266"/>
      <c r="S3686" s="266"/>
      <c r="T3686" s="266"/>
      <c r="U3686" s="266"/>
      <c r="V3686" s="266"/>
      <c r="W3686" s="266"/>
      <c r="X3686" s="267"/>
      <c r="Y3686" s="268"/>
      <c r="Z3686" s="266"/>
      <c r="AA3686" s="266"/>
      <c r="AB3686" s="266"/>
      <c r="AC3686" s="266"/>
      <c r="AD3686" s="267"/>
    </row>
    <row r="3687" spans="1:30" ht="15" customHeight="1">
      <c r="A3687" s="40"/>
      <c r="B3687" s="40"/>
      <c r="C3687" s="206" t="s">
        <v>149</v>
      </c>
      <c r="D3687" s="320"/>
      <c r="E3687" s="266"/>
      <c r="F3687" s="266"/>
      <c r="G3687" s="266"/>
      <c r="H3687" s="266"/>
      <c r="I3687" s="266"/>
      <c r="J3687" s="266"/>
      <c r="K3687" s="266"/>
      <c r="L3687" s="266"/>
      <c r="M3687" s="266"/>
      <c r="N3687" s="266"/>
      <c r="O3687" s="266"/>
      <c r="P3687" s="266"/>
      <c r="Q3687" s="266"/>
      <c r="R3687" s="266"/>
      <c r="S3687" s="266"/>
      <c r="T3687" s="266"/>
      <c r="U3687" s="266"/>
      <c r="V3687" s="266"/>
      <c r="W3687" s="266"/>
      <c r="X3687" s="267"/>
      <c r="Y3687" s="268"/>
      <c r="Z3687" s="266"/>
      <c r="AA3687" s="266"/>
      <c r="AB3687" s="266"/>
      <c r="AC3687" s="266"/>
      <c r="AD3687" s="267"/>
    </row>
    <row r="3688" spans="1:30" ht="15" customHeight="1">
      <c r="A3688" s="40"/>
      <c r="B3688" s="40"/>
      <c r="C3688" s="206" t="s">
        <v>150</v>
      </c>
      <c r="D3688" s="320"/>
      <c r="E3688" s="266"/>
      <c r="F3688" s="266"/>
      <c r="G3688" s="266"/>
      <c r="H3688" s="266"/>
      <c r="I3688" s="266"/>
      <c r="J3688" s="266"/>
      <c r="K3688" s="266"/>
      <c r="L3688" s="266"/>
      <c r="M3688" s="266"/>
      <c r="N3688" s="266"/>
      <c r="O3688" s="266"/>
      <c r="P3688" s="266"/>
      <c r="Q3688" s="266"/>
      <c r="R3688" s="266"/>
      <c r="S3688" s="266"/>
      <c r="T3688" s="266"/>
      <c r="U3688" s="266"/>
      <c r="V3688" s="266"/>
      <c r="W3688" s="266"/>
      <c r="X3688" s="267"/>
      <c r="Y3688" s="268"/>
      <c r="Z3688" s="266"/>
      <c r="AA3688" s="266"/>
      <c r="AB3688" s="266"/>
      <c r="AC3688" s="266"/>
      <c r="AD3688" s="267"/>
    </row>
    <row r="3689" spans="1:30" ht="15" customHeight="1">
      <c r="A3689" s="40"/>
      <c r="B3689" s="40"/>
      <c r="C3689" s="206" t="s">
        <v>151</v>
      </c>
      <c r="D3689" s="320"/>
      <c r="E3689" s="266"/>
      <c r="F3689" s="266"/>
      <c r="G3689" s="266"/>
      <c r="H3689" s="266"/>
      <c r="I3689" s="266"/>
      <c r="J3689" s="266"/>
      <c r="K3689" s="266"/>
      <c r="L3689" s="266"/>
      <c r="M3689" s="266"/>
      <c r="N3689" s="266"/>
      <c r="O3689" s="266"/>
      <c r="P3689" s="266"/>
      <c r="Q3689" s="266"/>
      <c r="R3689" s="266"/>
      <c r="S3689" s="266"/>
      <c r="T3689" s="266"/>
      <c r="U3689" s="266"/>
      <c r="V3689" s="266"/>
      <c r="W3689" s="266"/>
      <c r="X3689" s="267"/>
      <c r="Y3689" s="268"/>
      <c r="Z3689" s="266"/>
      <c r="AA3689" s="266"/>
      <c r="AB3689" s="266"/>
      <c r="AC3689" s="266"/>
      <c r="AD3689" s="267"/>
    </row>
    <row r="3690" spans="1:30" ht="15" customHeight="1">
      <c r="A3690" s="40"/>
      <c r="B3690" s="40"/>
      <c r="C3690" s="206" t="s">
        <v>152</v>
      </c>
      <c r="D3690" s="320"/>
      <c r="E3690" s="266"/>
      <c r="F3690" s="266"/>
      <c r="G3690" s="266"/>
      <c r="H3690" s="266"/>
      <c r="I3690" s="266"/>
      <c r="J3690" s="266"/>
      <c r="K3690" s="266"/>
      <c r="L3690" s="266"/>
      <c r="M3690" s="266"/>
      <c r="N3690" s="266"/>
      <c r="O3690" s="266"/>
      <c r="P3690" s="266"/>
      <c r="Q3690" s="266"/>
      <c r="R3690" s="266"/>
      <c r="S3690" s="266"/>
      <c r="T3690" s="266"/>
      <c r="U3690" s="266"/>
      <c r="V3690" s="266"/>
      <c r="W3690" s="266"/>
      <c r="X3690" s="267"/>
      <c r="Y3690" s="268"/>
      <c r="Z3690" s="266"/>
      <c r="AA3690" s="266"/>
      <c r="AB3690" s="266"/>
      <c r="AC3690" s="266"/>
      <c r="AD3690" s="267"/>
    </row>
    <row r="3691" spans="1:30" ht="15" customHeight="1">
      <c r="A3691" s="40"/>
      <c r="B3691" s="40"/>
      <c r="C3691" s="206" t="s">
        <v>153</v>
      </c>
      <c r="D3691" s="320"/>
      <c r="E3691" s="266"/>
      <c r="F3691" s="266"/>
      <c r="G3691" s="266"/>
      <c r="H3691" s="266"/>
      <c r="I3691" s="266"/>
      <c r="J3691" s="266"/>
      <c r="K3691" s="266"/>
      <c r="L3691" s="266"/>
      <c r="M3691" s="266"/>
      <c r="N3691" s="266"/>
      <c r="O3691" s="266"/>
      <c r="P3691" s="266"/>
      <c r="Q3691" s="266"/>
      <c r="R3691" s="266"/>
      <c r="S3691" s="266"/>
      <c r="T3691" s="266"/>
      <c r="U3691" s="266"/>
      <c r="V3691" s="266"/>
      <c r="W3691" s="266"/>
      <c r="X3691" s="267"/>
      <c r="Y3691" s="268"/>
      <c r="Z3691" s="266"/>
      <c r="AA3691" s="266"/>
      <c r="AB3691" s="266"/>
      <c r="AC3691" s="266"/>
      <c r="AD3691" s="267"/>
    </row>
    <row r="3692" spans="1:30" ht="15" customHeight="1">
      <c r="A3692" s="40"/>
      <c r="B3692" s="40"/>
      <c r="C3692" s="206" t="s">
        <v>154</v>
      </c>
      <c r="D3692" s="320"/>
      <c r="E3692" s="266"/>
      <c r="F3692" s="266"/>
      <c r="G3692" s="266"/>
      <c r="H3692" s="266"/>
      <c r="I3692" s="266"/>
      <c r="J3692" s="266"/>
      <c r="K3692" s="266"/>
      <c r="L3692" s="266"/>
      <c r="M3692" s="266"/>
      <c r="N3692" s="266"/>
      <c r="O3692" s="266"/>
      <c r="P3692" s="266"/>
      <c r="Q3692" s="266"/>
      <c r="R3692" s="266"/>
      <c r="S3692" s="266"/>
      <c r="T3692" s="266"/>
      <c r="U3692" s="266"/>
      <c r="V3692" s="266"/>
      <c r="W3692" s="266"/>
      <c r="X3692" s="267"/>
      <c r="Y3692" s="268"/>
      <c r="Z3692" s="266"/>
      <c r="AA3692" s="266"/>
      <c r="AB3692" s="266"/>
      <c r="AC3692" s="266"/>
      <c r="AD3692" s="267"/>
    </row>
    <row r="3693" spans="1:30" ht="15" customHeight="1">
      <c r="A3693" s="40"/>
      <c r="B3693" s="40"/>
      <c r="C3693" s="206" t="s">
        <v>155</v>
      </c>
      <c r="D3693" s="320"/>
      <c r="E3693" s="266"/>
      <c r="F3693" s="266"/>
      <c r="G3693" s="266"/>
      <c r="H3693" s="266"/>
      <c r="I3693" s="266"/>
      <c r="J3693" s="266"/>
      <c r="K3693" s="266"/>
      <c r="L3693" s="266"/>
      <c r="M3693" s="266"/>
      <c r="N3693" s="266"/>
      <c r="O3693" s="266"/>
      <c r="P3693" s="266"/>
      <c r="Q3693" s="266"/>
      <c r="R3693" s="266"/>
      <c r="S3693" s="266"/>
      <c r="T3693" s="266"/>
      <c r="U3693" s="266"/>
      <c r="V3693" s="266"/>
      <c r="W3693" s="266"/>
      <c r="X3693" s="267"/>
      <c r="Y3693" s="268"/>
      <c r="Z3693" s="266"/>
      <c r="AA3693" s="266"/>
      <c r="AB3693" s="266"/>
      <c r="AC3693" s="266"/>
      <c r="AD3693" s="267"/>
    </row>
    <row r="3694" spans="1:30" ht="15" customHeight="1">
      <c r="A3694" s="40"/>
      <c r="B3694" s="40"/>
      <c r="C3694" s="87">
        <f>IF(AND(SUM(C3669:C3693)=0,COUNTIF(C3669:C3693,"NS")&gt;0),"NS",IF(AND(SUM(C3669:C3693)=0, COUNTIF(C3669:C3693,"NA")&gt;0),"NA",SUM(C3669:C3693)))</f>
        <v>0</v>
      </c>
      <c r="D3694" s="87"/>
      <c r="E3694" s="87"/>
      <c r="F3694" s="87"/>
      <c r="G3694" s="87"/>
      <c r="H3694" s="87"/>
      <c r="I3694" s="87"/>
      <c r="J3694" s="87"/>
      <c r="K3694" s="87"/>
      <c r="L3694" s="87"/>
      <c r="M3694" s="87"/>
      <c r="N3694" s="87"/>
      <c r="O3694" s="87"/>
      <c r="P3694" s="40"/>
      <c r="Q3694" s="40"/>
      <c r="R3694" s="40"/>
      <c r="S3694" s="40"/>
      <c r="T3694" s="40"/>
      <c r="U3694" s="81"/>
      <c r="V3694" s="202"/>
      <c r="W3694" s="202"/>
      <c r="X3694" s="81" t="s">
        <v>211</v>
      </c>
      <c r="Y3694" s="268">
        <f>IF(AND(SUM(Y3669:Y3693)=0,COUNTIF(Y3669:Y3693,"NS")&gt;0),"NS",IF(AND(SUM(Y3669:Y3693)=0, COUNTIF(Y3669:Y3693,"NA")&gt;0),"NA",SUM(Y3669:Y3693)))</f>
        <v>0</v>
      </c>
      <c r="Z3694" s="266"/>
      <c r="AA3694" s="266"/>
      <c r="AB3694" s="266"/>
      <c r="AC3694" s="266"/>
      <c r="AD3694" s="267"/>
    </row>
    <row r="3695" spans="1:30" ht="15" customHeight="1">
      <c r="A3695" s="40"/>
      <c r="B3695" s="40"/>
      <c r="C3695" s="15"/>
      <c r="D3695" s="15"/>
      <c r="E3695" s="15"/>
      <c r="F3695" s="15"/>
      <c r="G3695" s="15"/>
      <c r="H3695" s="15"/>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row>
    <row r="3696" spans="1:30" ht="24" customHeight="1">
      <c r="A3696" s="83"/>
      <c r="B3696" s="15"/>
      <c r="C3696" s="321" t="s">
        <v>187</v>
      </c>
      <c r="D3696" s="256"/>
      <c r="E3696" s="256"/>
      <c r="F3696" s="256"/>
      <c r="G3696" s="256"/>
      <c r="H3696" s="256"/>
      <c r="I3696" s="256"/>
      <c r="J3696" s="256"/>
      <c r="K3696" s="256"/>
      <c r="L3696" s="256"/>
      <c r="M3696" s="256"/>
      <c r="N3696" s="256"/>
      <c r="O3696" s="256"/>
      <c r="P3696" s="256"/>
      <c r="Q3696" s="256"/>
      <c r="R3696" s="256"/>
      <c r="S3696" s="256"/>
      <c r="T3696" s="256"/>
      <c r="U3696" s="256"/>
      <c r="V3696" s="256"/>
      <c r="W3696" s="256"/>
      <c r="X3696" s="256"/>
      <c r="Y3696" s="256"/>
      <c r="Z3696" s="256"/>
      <c r="AA3696" s="256"/>
      <c r="AB3696" s="256"/>
      <c r="AC3696" s="256"/>
      <c r="AD3696" s="256"/>
    </row>
    <row r="3697" spans="1:88" ht="60" customHeight="1">
      <c r="A3697" s="83"/>
      <c r="B3697" s="15"/>
      <c r="C3697" s="322"/>
      <c r="D3697" s="323"/>
      <c r="E3697" s="323"/>
      <c r="F3697" s="323"/>
      <c r="G3697" s="323"/>
      <c r="H3697" s="323"/>
      <c r="I3697" s="323"/>
      <c r="J3697" s="323"/>
      <c r="K3697" s="323"/>
      <c r="L3697" s="323"/>
      <c r="M3697" s="323"/>
      <c r="N3697" s="323"/>
      <c r="O3697" s="323"/>
      <c r="P3697" s="323"/>
      <c r="Q3697" s="323"/>
      <c r="R3697" s="323"/>
      <c r="S3697" s="323"/>
      <c r="T3697" s="323"/>
      <c r="U3697" s="323"/>
      <c r="V3697" s="323"/>
      <c r="W3697" s="323"/>
      <c r="X3697" s="323"/>
      <c r="Y3697" s="323"/>
      <c r="Z3697" s="323"/>
      <c r="AA3697" s="323"/>
      <c r="AB3697" s="323"/>
      <c r="AC3697" s="323"/>
      <c r="AD3697" s="324"/>
    </row>
    <row r="3698" spans="1:88" ht="15" customHeight="1">
      <c r="A3698" s="72"/>
      <c r="B3698" s="88"/>
      <c r="C3698" s="88"/>
      <c r="D3698" s="88"/>
      <c r="E3698" s="88"/>
      <c r="F3698" s="88"/>
      <c r="G3698" s="88"/>
      <c r="H3698" s="88"/>
      <c r="I3698" s="88"/>
      <c r="J3698" s="88"/>
      <c r="K3698" s="88"/>
      <c r="L3698" s="88"/>
      <c r="M3698" s="88"/>
      <c r="N3698" s="88"/>
      <c r="O3698" s="88"/>
      <c r="P3698" s="88"/>
      <c r="Q3698" s="88"/>
      <c r="R3698" s="88"/>
      <c r="S3698" s="88"/>
      <c r="T3698" s="88"/>
      <c r="U3698" s="88"/>
      <c r="V3698" s="88"/>
      <c r="W3698" s="88"/>
      <c r="X3698" s="88"/>
      <c r="Y3698" s="88"/>
      <c r="Z3698" s="88"/>
      <c r="AA3698" s="88"/>
      <c r="AB3698" s="88"/>
      <c r="AC3698" s="88"/>
      <c r="AD3698" s="88"/>
    </row>
    <row r="3699" spans="1:88" ht="15" customHeight="1">
      <c r="A3699" s="71"/>
      <c r="B3699" s="40"/>
      <c r="C3699" s="40"/>
      <c r="D3699" s="40"/>
      <c r="E3699" s="40"/>
      <c r="F3699" s="40"/>
      <c r="G3699" s="40"/>
      <c r="H3699" s="40"/>
      <c r="I3699" s="40"/>
      <c r="J3699" s="40"/>
      <c r="K3699" s="40"/>
      <c r="L3699" s="40"/>
      <c r="M3699" s="40"/>
      <c r="N3699" s="40"/>
      <c r="O3699" s="40"/>
      <c r="P3699" s="40"/>
      <c r="Q3699" s="40"/>
      <c r="R3699" s="40"/>
      <c r="S3699" s="40"/>
      <c r="T3699" s="40"/>
      <c r="U3699" s="40"/>
      <c r="V3699" s="40"/>
      <c r="W3699" s="40"/>
      <c r="X3699" s="40"/>
      <c r="Y3699" s="40"/>
      <c r="Z3699" s="40"/>
      <c r="AA3699" s="40"/>
      <c r="AB3699" s="40"/>
      <c r="AC3699" s="40"/>
      <c r="AD3699" s="40"/>
    </row>
    <row r="3700" spans="1:88" ht="15" customHeight="1">
      <c r="A3700" s="71"/>
      <c r="B3700" s="40"/>
      <c r="C3700" s="40"/>
      <c r="D3700" s="40"/>
      <c r="E3700" s="40"/>
      <c r="F3700" s="40"/>
      <c r="G3700" s="40"/>
      <c r="H3700" s="40"/>
      <c r="I3700" s="40"/>
      <c r="J3700" s="40"/>
      <c r="K3700" s="40"/>
      <c r="L3700" s="40"/>
      <c r="M3700" s="40"/>
      <c r="N3700" s="40"/>
      <c r="O3700" s="40"/>
      <c r="P3700" s="40"/>
      <c r="Q3700" s="40"/>
      <c r="R3700" s="40"/>
      <c r="S3700" s="40"/>
      <c r="T3700" s="40"/>
      <c r="U3700" s="40"/>
      <c r="V3700" s="40"/>
      <c r="W3700" s="40"/>
      <c r="X3700" s="40"/>
      <c r="Y3700" s="40"/>
      <c r="Z3700" s="40"/>
      <c r="AA3700" s="40"/>
      <c r="AB3700" s="40"/>
      <c r="AC3700" s="40"/>
      <c r="AD3700" s="40"/>
    </row>
    <row r="3701" spans="1:88" ht="15" customHeight="1">
      <c r="A3701" s="71"/>
      <c r="B3701" s="40"/>
      <c r="C3701" s="40"/>
      <c r="D3701" s="40"/>
      <c r="E3701" s="40"/>
      <c r="F3701" s="40"/>
      <c r="G3701" s="40"/>
      <c r="H3701" s="40"/>
      <c r="I3701" s="40"/>
      <c r="J3701" s="40"/>
      <c r="K3701" s="40"/>
      <c r="L3701" s="40"/>
      <c r="M3701" s="40"/>
      <c r="N3701" s="40"/>
      <c r="O3701" s="40"/>
      <c r="P3701" s="40"/>
      <c r="Q3701" s="40"/>
      <c r="R3701" s="40"/>
      <c r="S3701" s="40"/>
      <c r="T3701" s="40"/>
      <c r="U3701" s="40"/>
      <c r="V3701" s="40"/>
      <c r="W3701" s="40"/>
      <c r="X3701" s="40"/>
      <c r="Y3701" s="40"/>
      <c r="Z3701" s="40"/>
      <c r="AA3701" s="40"/>
      <c r="AB3701" s="40"/>
      <c r="AC3701" s="40"/>
      <c r="AD3701" s="40"/>
    </row>
    <row r="3702" spans="1:88" ht="15" customHeight="1">
      <c r="A3702" s="83"/>
      <c r="B3702" s="15"/>
      <c r="C3702" s="15"/>
      <c r="D3702" s="15"/>
      <c r="E3702" s="15"/>
      <c r="F3702" s="15"/>
      <c r="G3702" s="15"/>
      <c r="H3702" s="15"/>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row>
    <row r="3703" spans="1:88" ht="15" customHeight="1">
      <c r="A3703" s="83"/>
      <c r="B3703" s="15"/>
      <c r="C3703" s="15"/>
      <c r="D3703" s="15"/>
      <c r="E3703" s="15"/>
      <c r="F3703" s="15"/>
      <c r="G3703" s="15"/>
      <c r="H3703" s="15"/>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row>
    <row r="3704" spans="1:88" ht="24" customHeight="1">
      <c r="A3704" s="72" t="s">
        <v>1121</v>
      </c>
      <c r="B3704" s="326" t="s">
        <v>1122</v>
      </c>
      <c r="C3704" s="256"/>
      <c r="D3704" s="256"/>
      <c r="E3704" s="256"/>
      <c r="F3704" s="256"/>
      <c r="G3704" s="256"/>
      <c r="H3704" s="256"/>
      <c r="I3704" s="256"/>
      <c r="J3704" s="256"/>
      <c r="K3704" s="256"/>
      <c r="L3704" s="256"/>
      <c r="M3704" s="256"/>
      <c r="N3704" s="256"/>
      <c r="O3704" s="256"/>
      <c r="P3704" s="256"/>
      <c r="Q3704" s="256"/>
      <c r="R3704" s="256"/>
      <c r="S3704" s="256"/>
      <c r="T3704" s="256"/>
      <c r="U3704" s="256"/>
      <c r="V3704" s="256"/>
      <c r="W3704" s="256"/>
      <c r="X3704" s="256"/>
      <c r="Y3704" s="256"/>
      <c r="Z3704" s="256"/>
      <c r="AA3704" s="256"/>
      <c r="AB3704" s="256"/>
      <c r="AC3704" s="256"/>
      <c r="AD3704" s="256"/>
    </row>
    <row r="3705" spans="1:88" ht="24" customHeight="1">
      <c r="A3705" s="72"/>
      <c r="B3705" s="207"/>
      <c r="C3705" s="321" t="s">
        <v>1123</v>
      </c>
      <c r="D3705" s="256"/>
      <c r="E3705" s="256"/>
      <c r="F3705" s="256"/>
      <c r="G3705" s="256"/>
      <c r="H3705" s="256"/>
      <c r="I3705" s="256"/>
      <c r="J3705" s="256"/>
      <c r="K3705" s="256"/>
      <c r="L3705" s="256"/>
      <c r="M3705" s="256"/>
      <c r="N3705" s="256"/>
      <c r="O3705" s="256"/>
      <c r="P3705" s="256"/>
      <c r="Q3705" s="256"/>
      <c r="R3705" s="256"/>
      <c r="S3705" s="256"/>
      <c r="T3705" s="256"/>
      <c r="U3705" s="256"/>
      <c r="V3705" s="256"/>
      <c r="W3705" s="256"/>
      <c r="X3705" s="256"/>
      <c r="Y3705" s="256"/>
      <c r="Z3705" s="256"/>
      <c r="AA3705" s="256"/>
      <c r="AB3705" s="256"/>
      <c r="AC3705" s="256"/>
      <c r="AD3705" s="256"/>
    </row>
    <row r="3706" spans="1:88" ht="24" customHeight="1">
      <c r="A3706" s="83"/>
      <c r="B3706" s="15"/>
      <c r="C3706" s="327" t="s">
        <v>1124</v>
      </c>
      <c r="D3706" s="256"/>
      <c r="E3706" s="256"/>
      <c r="F3706" s="256"/>
      <c r="G3706" s="256"/>
      <c r="H3706" s="256"/>
      <c r="I3706" s="256"/>
      <c r="J3706" s="256"/>
      <c r="K3706" s="256"/>
      <c r="L3706" s="256"/>
      <c r="M3706" s="256"/>
      <c r="N3706" s="256"/>
      <c r="O3706" s="256"/>
      <c r="P3706" s="256"/>
      <c r="Q3706" s="256"/>
      <c r="R3706" s="256"/>
      <c r="S3706" s="256"/>
      <c r="T3706" s="256"/>
      <c r="U3706" s="256"/>
      <c r="V3706" s="256"/>
      <c r="W3706" s="256"/>
      <c r="X3706" s="256"/>
      <c r="Y3706" s="256"/>
      <c r="Z3706" s="256"/>
      <c r="AA3706" s="256"/>
      <c r="AB3706" s="256"/>
      <c r="AC3706" s="256"/>
      <c r="AD3706" s="256"/>
    </row>
    <row r="3707" spans="1:88" ht="15" customHeight="1">
      <c r="A3707" s="83"/>
      <c r="B3707" s="15"/>
      <c r="C3707" s="15"/>
      <c r="D3707" s="15"/>
      <c r="E3707" s="15"/>
      <c r="F3707" s="15"/>
      <c r="G3707" s="15"/>
      <c r="H3707" s="15"/>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row>
    <row r="3708" spans="1:88" ht="36" customHeight="1">
      <c r="A3708" s="83"/>
      <c r="B3708" s="15"/>
      <c r="C3708" s="265" t="s">
        <v>185</v>
      </c>
      <c r="D3708" s="278"/>
      <c r="E3708" s="278"/>
      <c r="F3708" s="278"/>
      <c r="G3708" s="278"/>
      <c r="H3708" s="278"/>
      <c r="I3708" s="278"/>
      <c r="J3708" s="278"/>
      <c r="K3708" s="278"/>
      <c r="L3708" s="278"/>
      <c r="M3708" s="279"/>
      <c r="N3708" s="325" t="s">
        <v>1125</v>
      </c>
      <c r="O3708" s="279"/>
      <c r="P3708" s="265" t="s">
        <v>1126</v>
      </c>
      <c r="Q3708" s="266"/>
      <c r="R3708" s="266"/>
      <c r="S3708" s="266"/>
      <c r="T3708" s="266"/>
      <c r="U3708" s="266"/>
      <c r="V3708" s="266"/>
      <c r="W3708" s="266"/>
      <c r="X3708" s="266"/>
      <c r="Y3708" s="266"/>
      <c r="Z3708" s="266"/>
      <c r="AA3708" s="266"/>
      <c r="AB3708" s="266"/>
      <c r="AC3708" s="266"/>
      <c r="AD3708" s="267"/>
    </row>
    <row r="3709" spans="1:88" ht="24" customHeight="1">
      <c r="A3709" s="83"/>
      <c r="B3709" s="15"/>
      <c r="C3709" s="280"/>
      <c r="D3709" s="256"/>
      <c r="E3709" s="256"/>
      <c r="F3709" s="256"/>
      <c r="G3709" s="256"/>
      <c r="H3709" s="256"/>
      <c r="I3709" s="256"/>
      <c r="J3709" s="256"/>
      <c r="K3709" s="256"/>
      <c r="L3709" s="256"/>
      <c r="M3709" s="281"/>
      <c r="N3709" s="280"/>
      <c r="O3709" s="281"/>
      <c r="P3709" s="342" t="s">
        <v>201</v>
      </c>
      <c r="Q3709" s="278"/>
      <c r="R3709" s="343" t="s">
        <v>202</v>
      </c>
      <c r="S3709" s="278"/>
      <c r="T3709" s="343" t="s">
        <v>203</v>
      </c>
      <c r="U3709" s="278"/>
      <c r="V3709" s="268" t="s">
        <v>1127</v>
      </c>
      <c r="W3709" s="266"/>
      <c r="X3709" s="267"/>
      <c r="Y3709" s="268" t="s">
        <v>1128</v>
      </c>
      <c r="Z3709" s="266"/>
      <c r="AA3709" s="267"/>
      <c r="AB3709" s="268" t="s">
        <v>1129</v>
      </c>
      <c r="AC3709" s="266"/>
      <c r="AD3709" s="267"/>
    </row>
    <row r="3710" spans="1:88" ht="48" customHeight="1">
      <c r="A3710" s="83"/>
      <c r="B3710" s="15"/>
      <c r="C3710" s="282"/>
      <c r="D3710" s="272"/>
      <c r="E3710" s="272"/>
      <c r="F3710" s="272"/>
      <c r="G3710" s="272"/>
      <c r="H3710" s="272"/>
      <c r="I3710" s="272"/>
      <c r="J3710" s="272"/>
      <c r="K3710" s="272"/>
      <c r="L3710" s="272"/>
      <c r="M3710" s="283"/>
      <c r="N3710" s="282"/>
      <c r="O3710" s="283"/>
      <c r="P3710" s="282"/>
      <c r="Q3710" s="272"/>
      <c r="R3710" s="282"/>
      <c r="S3710" s="272"/>
      <c r="T3710" s="282"/>
      <c r="U3710" s="272"/>
      <c r="V3710" s="222" t="s">
        <v>234</v>
      </c>
      <c r="W3710" s="221" t="s">
        <v>202</v>
      </c>
      <c r="X3710" s="221" t="s">
        <v>203</v>
      </c>
      <c r="Y3710" s="222" t="s">
        <v>234</v>
      </c>
      <c r="Z3710" s="221" t="s">
        <v>202</v>
      </c>
      <c r="AA3710" s="221" t="s">
        <v>203</v>
      </c>
      <c r="AB3710" s="222" t="s">
        <v>234</v>
      </c>
      <c r="AC3710" s="221" t="s">
        <v>202</v>
      </c>
      <c r="AD3710" s="221" t="s">
        <v>203</v>
      </c>
      <c r="AF3710" t="s">
        <v>204</v>
      </c>
      <c r="AG3710" t="s">
        <v>205</v>
      </c>
      <c r="AH3710" t="s">
        <v>206</v>
      </c>
      <c r="AI3710" t="s">
        <v>207</v>
      </c>
      <c r="AJ3710" t="s">
        <v>208</v>
      </c>
      <c r="AK3710" t="s">
        <v>209</v>
      </c>
      <c r="AL3710" t="s">
        <v>210</v>
      </c>
      <c r="AP3710" t="s">
        <v>204</v>
      </c>
      <c r="AQ3710" t="s">
        <v>205</v>
      </c>
      <c r="AR3710" t="s">
        <v>206</v>
      </c>
      <c r="AS3710" t="s">
        <v>207</v>
      </c>
      <c r="AT3710" t="s">
        <v>208</v>
      </c>
      <c r="AU3710" t="s">
        <v>209</v>
      </c>
      <c r="AV3710" t="s">
        <v>210</v>
      </c>
      <c r="AZ3710" t="s">
        <v>204</v>
      </c>
      <c r="BA3710" t="s">
        <v>205</v>
      </c>
      <c r="BB3710" t="s">
        <v>206</v>
      </c>
      <c r="BC3710" t="s">
        <v>207</v>
      </c>
      <c r="BD3710" t="s">
        <v>208</v>
      </c>
      <c r="BE3710" t="s">
        <v>209</v>
      </c>
      <c r="BF3710" t="s">
        <v>210</v>
      </c>
      <c r="BJ3710" t="s">
        <v>204</v>
      </c>
      <c r="BK3710" t="s">
        <v>205</v>
      </c>
      <c r="BL3710" t="s">
        <v>206</v>
      </c>
      <c r="BM3710" t="s">
        <v>207</v>
      </c>
      <c r="BN3710" t="s">
        <v>208</v>
      </c>
      <c r="BO3710" t="s">
        <v>209</v>
      </c>
      <c r="BP3710" t="s">
        <v>210</v>
      </c>
      <c r="BT3710" t="s">
        <v>204</v>
      </c>
      <c r="BU3710" t="s">
        <v>205</v>
      </c>
      <c r="BV3710" t="s">
        <v>206</v>
      </c>
      <c r="BW3710" t="s">
        <v>207</v>
      </c>
      <c r="BX3710" t="s">
        <v>208</v>
      </c>
      <c r="BY3710" t="s">
        <v>209</v>
      </c>
      <c r="BZ3710" t="s">
        <v>210</v>
      </c>
      <c r="CD3710" t="s">
        <v>204</v>
      </c>
      <c r="CE3710" t="s">
        <v>205</v>
      </c>
      <c r="CF3710" t="s">
        <v>206</v>
      </c>
      <c r="CG3710" t="s">
        <v>207</v>
      </c>
      <c r="CH3710" t="s">
        <v>208</v>
      </c>
      <c r="CI3710" t="s">
        <v>209</v>
      </c>
      <c r="CJ3710" t="s">
        <v>210</v>
      </c>
    </row>
    <row r="3711" spans="1:88" ht="15" customHeight="1">
      <c r="A3711" s="83"/>
      <c r="B3711" s="15"/>
      <c r="C3711" s="86" t="s">
        <v>131</v>
      </c>
      <c r="D3711" s="320"/>
      <c r="E3711" s="266"/>
      <c r="F3711" s="266"/>
      <c r="G3711" s="266"/>
      <c r="H3711" s="266"/>
      <c r="I3711" s="266"/>
      <c r="J3711" s="266"/>
      <c r="K3711" s="266"/>
      <c r="L3711" s="266"/>
      <c r="M3711" s="267"/>
      <c r="N3711" s="268"/>
      <c r="O3711" s="267"/>
      <c r="P3711" s="268"/>
      <c r="Q3711" s="267"/>
      <c r="R3711" s="268"/>
      <c r="S3711" s="267"/>
      <c r="T3711" s="268"/>
      <c r="U3711" s="267"/>
      <c r="V3711" s="220"/>
      <c r="W3711" s="220"/>
      <c r="X3711" s="220"/>
      <c r="Y3711" s="220"/>
      <c r="Z3711" s="220"/>
      <c r="AA3711" s="220"/>
      <c r="AB3711" s="220"/>
      <c r="AC3711" s="220"/>
      <c r="AD3711" s="220"/>
      <c r="AF3711">
        <f>IF(AND(V3711=0,OR(SUM(W3711:X3711)&gt;0,COUNTIF(V3711:X3711,"NS")&gt;0)),1,0)</f>
        <v>0</v>
      </c>
      <c r="AG3711">
        <f>IF(OR(AND(V3711="NS",SUM(W3711:X3711)&gt;0),AND(V3711="NS",COUNTIF(V3711:X3711,"NS")&lt;2)),1,0)</f>
        <v>0</v>
      </c>
      <c r="AH3711">
        <f>IF(AND(V3711="NA",OR(SUM(W3711:X3711)&gt;0,COUNTIF(V3711:X3711,"NS")&gt;0,COUNTIF(V3711:X3711,"NA")&gt;1)),1,0)</f>
        <v>0</v>
      </c>
      <c r="AI3711">
        <f>IF(AND(COUNTBLANK(V3711)+COUNTBLANK(W3711)+COUNTBLANK(X3711)&gt;0,COUNTBLANK(V3711)+COUNTBLANK(W3711)+COUNTBLANK(X3711)&lt;3,V3711&lt;&gt;"NA"),1,0)</f>
        <v>0</v>
      </c>
      <c r="AJ3711">
        <f>IF(AND(IF(OR(SUM(W3711:X3711)=V3711,V3711="",AND(V3711&gt;0,COUNTIF(V3711:X3711,"NS")=2)),0,1)=1,V3711&lt;&gt;"NS",V3711&lt;&gt;"NA"),1,0)</f>
        <v>0</v>
      </c>
      <c r="AK3711">
        <f>IF(COUNTIF(V3711:X3711,"=*")&lt;&gt;SUM(COUNTIF(V3711:X3711,"NS"),COUNTIF(V3711:X3711,"NA")),1,0)</f>
        <v>0</v>
      </c>
      <c r="AL3711">
        <f>IF(SUM(AF3711:AK3711)&gt;0,1,0)</f>
        <v>0</v>
      </c>
      <c r="AP3711">
        <f>IF(AND(Y3711=0,OR(SUM(Z3711:AA3711)&gt;0,COUNTIF(Y3711:AA3711,"NS")&gt;0)),1,0)</f>
        <v>0</v>
      </c>
      <c r="AQ3711">
        <f>IF(OR(AND(Y3711="NS",SUM(Z3711:AA3711)&gt;0),AND(Y3711="NS",COUNTIF(Y3711:AA3711,"NS")&lt;2)),1,0)</f>
        <v>0</v>
      </c>
      <c r="AR3711">
        <f>IF(AND(Y3711="NA",OR(SUM(Z3711:AA3711)&gt;0,COUNTIF(Y3711:AA3711,"NS")&gt;0,COUNTIF(Y3711:AA3711,"NA")&gt;1)),1,0)</f>
        <v>0</v>
      </c>
      <c r="AS3711">
        <f>IF(AND(COUNTBLANK(Y3711)+COUNTBLANK(Z3711)+COUNTBLANK(AA3711)&gt;0,COUNTBLANK(Y3711)+COUNTBLANK(Z3711)+COUNTBLANK(AA3711)&lt;3,Y3711&lt;&gt;"NA"),1,0)</f>
        <v>0</v>
      </c>
      <c r="AT3711">
        <f>IF(AND(IF(OR(SUM(Z3711:AA3711)=Y3711,Y3711="",AND(Y3711&gt;0,COUNTIF(Y3711:AA3711,"NS")=2)),0,1)=1,Y3711&lt;&gt;"NS",Y3711&lt;&gt;"NA"),1,0)</f>
        <v>0</v>
      </c>
      <c r="AU3711">
        <f>IF(COUNTIF(Y3711:AA3711,"=*")&lt;&gt;SUM(COUNTIF(Y3711:AA3711,"NS"),COUNTIF(Y3711:AA3711,"NA")),1,0)</f>
        <v>0</v>
      </c>
      <c r="AV3711">
        <f>IF(SUM(AP3711:AU3711)&gt;0,1,0)</f>
        <v>0</v>
      </c>
      <c r="AZ3711">
        <f>IF(AND(AB3711=0,OR(SUM(AC3711:AD3711)&gt;0,COUNTIF(AB3711:AD3711,"NS")&gt;0)),1,0)</f>
        <v>0</v>
      </c>
      <c r="BA3711">
        <f>IF(OR(AND(AB3711="NS",SUM(AC3711:AD3711)&gt;0),AND(AB3711="NS",COUNTIF(AB3711:AD3711,"NS")&lt;2)),1,0)</f>
        <v>0</v>
      </c>
      <c r="BB3711">
        <f>IF(AND(AB3711="NA",OR(SUM(AC3711:AD3711)&gt;0,COUNTIF(AB3711:AD3711,"NS")&gt;0,COUNTIF(AB3711:AD3711,"NA")&gt;1)),1,0)</f>
        <v>0</v>
      </c>
      <c r="BC3711">
        <f>IF(AND(COUNTBLANK(AB3711)+COUNTBLANK(AC3711)+COUNTBLANK(AD3711)&gt;0,COUNTBLANK(AB3711)+COUNTBLANK(AC3711)+COUNTBLANK(AD3711)&lt;3,AB3711&lt;&gt;"NA"),1,0)</f>
        <v>0</v>
      </c>
      <c r="BD3711">
        <f>IF(AND(IF(OR(SUM(AC3711:AD3711)=AB3711,AB3711="",AND(AB3711&gt;0,COUNTIF(AB3711:AD3711,"NS")=2)),0,1)=1,AB3711&lt;&gt;"NS",AB3711&lt;&gt;"NA"),1,0)</f>
        <v>0</v>
      </c>
      <c r="BE3711">
        <f>IF(COUNTIF(AB3711:AD3711,"=*")&lt;&gt;SUM(COUNTIF(AB3711:AD3711,"NS"),COUNTIF(AB3711:AD3711,"NA")),1,0)</f>
        <v>0</v>
      </c>
      <c r="BF3711">
        <f>IF(SUM(AZ3711:BE3711)&gt;0,1,0)</f>
        <v>0</v>
      </c>
      <c r="BJ3711">
        <f>IF(AND(R3711=0,OR(SUM(W3711,Z3711,AC3711)&gt;0,COUNTIF(R3711,"NS")+COUNTIF(W3711,"NS")+COUNTIF(Z3711,"NS")+COUNTIF(AC3711,"NS")&gt;0)),1,0)</f>
        <v>0</v>
      </c>
      <c r="BK3711">
        <f>IF(OR(AND(R3711="NS",SUM(W3711,Z3711,AC3711)&gt;0),AND(R3711="NS",COUNTIF(R3711,"NS")+COUNTIF(W3711,"NS")+COUNTIF(Z3711,"NS")+COUNTIF(AC3711,"NS")&lt;2)),1,0)</f>
        <v>0</v>
      </c>
      <c r="BL3711">
        <f>IF(AND(R3711="NA",OR(SUM(W3711,Z3711,AC3711)&gt;0,COUNTIF(R3711,"NS")+COUNTIF(W3711,"NS")+COUNTIF(Z3711,"NS")+COUNTIF(AC3711,"NS")&gt;0,COUNTIF(R3711,"NA")+COUNTIF(W3711,"NA")+COUNTIF(Z3711,"NA")+COUNTIF(AC3711,"NA")&gt;1)),1,0)</f>
        <v>0</v>
      </c>
      <c r="BM3711">
        <f>IF(AND(COUNTBLANK(R3711)+COUNTBLANK(W3711)+COUNTBLANK(Z3711)+COUNTBLANK(AC3711)&gt;0,COUNTBLANK(R3711)+COUNTBLANK(W3711)+COUNTBLANK(Z3711)+COUNTBLANK(AC3711)&lt;4,R3711&lt;&gt;"NA"),1,0)</f>
        <v>0</v>
      </c>
      <c r="BN3711">
        <f>IF(AND(IF(OR(SUM(W3711,Z3711,AC3711)=R3711,R3711="",AND(R3711&gt;0,COUNTIF(R3711,"NS")+COUNTIF(W3711,"NS")+COUNTIF(Z3711,"NS")+COUNTIF(AC3711,"NS")=3)),0,1)=1,R3711&lt;&gt;"NS",R3711&lt;&gt;"NA"),1,0)</f>
        <v>0</v>
      </c>
      <c r="BO3711">
        <f>IF(COUNTIF(R3711,"=*")+COUNTIF(W3711,"=*")+COUNTIF(Z3711,"=*")+COUNTIF(AC3711,"=*")&lt;&gt;SUM(COUNTIF(R3711,"NS")+COUNTIF(W3711,"NS")+COUNTIF(Z3711,"NS")+COUNTIF(AC3711,"NS"),COUNTIF(R3711,"NA")+COUNTIF(W3711,"NA")+COUNTIF(Z3711,"NA")+COUNTIF(AC3711,"NA")),1,0)</f>
        <v>0</v>
      </c>
      <c r="BP3711">
        <f>IF(SUM(BJ3711:BO3711)&gt;0,1,0)</f>
        <v>0</v>
      </c>
      <c r="BT3711">
        <f>IF(AND(T3711=0,OR(SUM(X3711,AA3711,AD3711)&gt;0,COUNTIF(T3711,"NS")+COUNTIF(X3711,"NS")+COUNTIF(AA3711,"NS")+COUNTIF(AD3711,"NS")&gt;0)),1,0)</f>
        <v>0</v>
      </c>
      <c r="BU3711">
        <f>IF(OR(AND(T3711="NS",SUM(X3711,AA3711,AD3711)&gt;0),AND(T3711="NS",COUNTIF(T3711,"NS")+COUNTIF(X3711,"NS")+COUNTIF(AA3711,"NS")+COUNTIF(AD3711,"NS")&lt;2)),1,0)</f>
        <v>0</v>
      </c>
      <c r="BV3711">
        <f>IF(AND(T3711="NA",OR(SUM(X3711,AA3711,AD3711)&gt;0,COUNTIF(T3711,"NS")+COUNTIF(X3711,"NS")+COUNTIF(AA3711,"NS")+COUNTIF(AD3711,"NS")&gt;0,COUNTIF(T3711,"NA")+COUNTIF(X3711,"NA")+COUNTIF(AA3711,"NA")+COUNTIF(AD3711,"NA")&gt;1)),1,0)</f>
        <v>0</v>
      </c>
      <c r="BW3711">
        <f>IF(AND(COUNTBLANK(T3711)+COUNTBLANK(X3711)+COUNTBLANK(AA3711)+COUNTBLANK(AD3711)&gt;0,COUNTBLANK(T3711)+COUNTBLANK(X3711)+COUNTBLANK(AA3711)+COUNTBLANK(AD3711)&lt;4,T3711&lt;&gt;"NA"),1,0)</f>
        <v>0</v>
      </c>
      <c r="BX3711">
        <f>IF(AND(IF(OR(SUM(X3711,AA3711,AD3711)=T3711,T3711="",AND(T3711&gt;0,COUNTIF(T3711,"NS")+COUNTIF(X3711,"NS")+COUNTIF(AA3711,"NS")+COUNTIF(AD3711,"NS")=3)),0,1)=1,T3711&lt;&gt;"NS",T3711&lt;&gt;"NA"),1,0)</f>
        <v>0</v>
      </c>
      <c r="BY3711">
        <f>IF(COUNTIF(T3711,"=*")+COUNTIF(X3711,"=*")+COUNTIF(AA3711,"=*")+COUNTIF(AD3711,"=*")&lt;&gt;SUM(COUNTIF(T3711,"NS")+COUNTIF(X3711,"NS")+COUNTIF(AA3711,"NS")+COUNTIF(AD3711,"NS"),COUNTIF(T3711,"NA")+COUNTIF(X3711,"NA")+COUNTIF(AA3711,"NA")+COUNTIF(AD3711,"NA")),1,0)</f>
        <v>0</v>
      </c>
      <c r="BZ3711">
        <f>IF(SUM(BT3711:BY3711)&gt;0,1,0)</f>
        <v>0</v>
      </c>
      <c r="CD3711">
        <f>IF(AND(P3711=0,OR(SUM(V3711,Y3711,AB3711)&gt;0,COUNTIF(P3711,"NS")+COUNTIF(V3711,"NS")+COUNTIF(Y3711,"NS")+COUNTIF(AB3711,"NS")&gt;0)),1,0)</f>
        <v>0</v>
      </c>
      <c r="CE3711">
        <f>IF(OR(AND(P3711="NS",SUM(V3711,Y3711,AB3711)&gt;0),AND(P3711="NS",COUNTIF(P3711,"NS")+COUNTIF(V3711,"NS")+COUNTIF(Y3711,"NS")+COUNTIF(AB3711,"NS")&lt;2)),1,0)</f>
        <v>0</v>
      </c>
      <c r="CF3711">
        <f>IF(AND(P3711="NA",OR(SUM(V3711,Y3711,AB3711)&gt;0,COUNTIF(P3711,"NS")+COUNTIF(V3711,"NS")+COUNTIF(Y3711,"NS")+COUNTIF(AB3711,"NS")&gt;0,COUNTIF(P3711,"NA")+COUNTIF(V3711,"NA")+COUNTIF(Y3711,"NA")+COUNTIF(AB3711,"NA")&gt;1)),1,0)</f>
        <v>0</v>
      </c>
      <c r="CG3711">
        <f>IF(AND(COUNTBLANK(P3711)+COUNTBLANK(V3711)+COUNTBLANK(Y3711)+COUNTBLANK(AB3711)&gt;0,COUNTBLANK(P3711)+COUNTBLANK(V3711)+COUNTBLANK(Y3711)+COUNTBLANK(AB3711)&lt;4,P3711&lt;&gt;"NA"),1,0)</f>
        <v>0</v>
      </c>
      <c r="CH3711">
        <f>IF(AND(IF(OR(SUM(V3711,Y3711,AB3711)=P3711,P3711="",AND(P3711&gt;0,COUNTIF(P3711,"NS")+COUNTIF(V3711,"NS")+COUNTIF(Y3711,"NS")+COUNTIF(AB3711,"NS")=3)),0,1)=1,P3711&lt;&gt;"NS",P3711&lt;&gt;"NA"),1,0)</f>
        <v>0</v>
      </c>
      <c r="CI3711">
        <f>IF(COUNTIF(P3711,"=*")+COUNTIF(V3711,"=*")+COUNTIF(Y3711,"=*")+COUNTIF(AB3711,"=*")&lt;&gt;SUM(COUNTIF(P3711,"NS")+COUNTIF(V3711,"NS")+COUNTIF(Y3711,"NS")+COUNTIF(AB3711,"NS"),COUNTIF(P3711,"NA")+COUNTIF(V3711,"NA")+COUNTIF(Y3711,"NA")+COUNTIF(AB3711,"NA")),1,0)</f>
        <v>0</v>
      </c>
      <c r="CJ3711">
        <f>IF(SUM(CD3711:CI3711)&gt;0,1,0)</f>
        <v>0</v>
      </c>
    </row>
    <row r="3712" spans="1:88" ht="15" customHeight="1">
      <c r="A3712" s="83"/>
      <c r="B3712" s="15"/>
      <c r="C3712" s="206" t="s">
        <v>132</v>
      </c>
      <c r="D3712" s="320"/>
      <c r="E3712" s="266"/>
      <c r="F3712" s="266"/>
      <c r="G3712" s="266"/>
      <c r="H3712" s="266"/>
      <c r="I3712" s="266"/>
      <c r="J3712" s="266"/>
      <c r="K3712" s="266"/>
      <c r="L3712" s="266"/>
      <c r="M3712" s="267"/>
      <c r="N3712" s="268"/>
      <c r="O3712" s="267"/>
      <c r="P3712" s="268"/>
      <c r="Q3712" s="267"/>
      <c r="R3712" s="268"/>
      <c r="S3712" s="267"/>
      <c r="T3712" s="268"/>
      <c r="U3712" s="267"/>
      <c r="V3712" s="220"/>
      <c r="W3712" s="220"/>
      <c r="X3712" s="220"/>
      <c r="Y3712" s="220"/>
      <c r="Z3712" s="220"/>
      <c r="AA3712" s="220"/>
      <c r="AB3712" s="220"/>
      <c r="AC3712" s="220"/>
      <c r="AD3712" s="220"/>
    </row>
    <row r="3713" spans="1:30" ht="15" customHeight="1">
      <c r="A3713" s="83"/>
      <c r="B3713" s="15"/>
      <c r="C3713" s="206" t="s">
        <v>133</v>
      </c>
      <c r="D3713" s="320"/>
      <c r="E3713" s="266"/>
      <c r="F3713" s="266"/>
      <c r="G3713" s="266"/>
      <c r="H3713" s="266"/>
      <c r="I3713" s="266"/>
      <c r="J3713" s="266"/>
      <c r="K3713" s="266"/>
      <c r="L3713" s="266"/>
      <c r="M3713" s="267"/>
      <c r="N3713" s="268"/>
      <c r="O3713" s="267"/>
      <c r="P3713" s="268"/>
      <c r="Q3713" s="267"/>
      <c r="R3713" s="268"/>
      <c r="S3713" s="267"/>
      <c r="T3713" s="268"/>
      <c r="U3713" s="267"/>
      <c r="V3713" s="220"/>
      <c r="W3713" s="220"/>
      <c r="X3713" s="220"/>
      <c r="Y3713" s="220"/>
      <c r="Z3713" s="220"/>
      <c r="AA3713" s="220"/>
      <c r="AB3713" s="220"/>
      <c r="AC3713" s="220"/>
      <c r="AD3713" s="220"/>
    </row>
    <row r="3714" spans="1:30" ht="15" customHeight="1">
      <c r="A3714" s="83"/>
      <c r="B3714" s="15"/>
      <c r="C3714" s="206" t="s">
        <v>134</v>
      </c>
      <c r="D3714" s="320"/>
      <c r="E3714" s="266"/>
      <c r="F3714" s="266"/>
      <c r="G3714" s="266"/>
      <c r="H3714" s="266"/>
      <c r="I3714" s="266"/>
      <c r="J3714" s="266"/>
      <c r="K3714" s="266"/>
      <c r="L3714" s="266"/>
      <c r="M3714" s="267"/>
      <c r="N3714" s="268"/>
      <c r="O3714" s="267"/>
      <c r="P3714" s="268"/>
      <c r="Q3714" s="267"/>
      <c r="R3714" s="268"/>
      <c r="S3714" s="267"/>
      <c r="T3714" s="268"/>
      <c r="U3714" s="267"/>
      <c r="V3714" s="220"/>
      <c r="W3714" s="220"/>
      <c r="X3714" s="220"/>
      <c r="Y3714" s="220"/>
      <c r="Z3714" s="220"/>
      <c r="AA3714" s="220"/>
      <c r="AB3714" s="220"/>
      <c r="AC3714" s="220"/>
      <c r="AD3714" s="220"/>
    </row>
    <row r="3715" spans="1:30" ht="15" customHeight="1">
      <c r="A3715" s="83"/>
      <c r="B3715" s="15"/>
      <c r="C3715" s="206" t="s">
        <v>135</v>
      </c>
      <c r="D3715" s="320"/>
      <c r="E3715" s="266"/>
      <c r="F3715" s="266"/>
      <c r="G3715" s="266"/>
      <c r="H3715" s="266"/>
      <c r="I3715" s="266"/>
      <c r="J3715" s="266"/>
      <c r="K3715" s="266"/>
      <c r="L3715" s="266"/>
      <c r="M3715" s="267"/>
      <c r="N3715" s="268"/>
      <c r="O3715" s="267"/>
      <c r="P3715" s="268"/>
      <c r="Q3715" s="267"/>
      <c r="R3715" s="268"/>
      <c r="S3715" s="267"/>
      <c r="T3715" s="268"/>
      <c r="U3715" s="267"/>
      <c r="V3715" s="220"/>
      <c r="W3715" s="220"/>
      <c r="X3715" s="220"/>
      <c r="Y3715" s="220"/>
      <c r="Z3715" s="220"/>
      <c r="AA3715" s="220"/>
      <c r="AB3715" s="220"/>
      <c r="AC3715" s="220"/>
      <c r="AD3715" s="220"/>
    </row>
    <row r="3716" spans="1:30" ht="15" customHeight="1">
      <c r="A3716" s="83"/>
      <c r="B3716" s="15"/>
      <c r="C3716" s="206" t="s">
        <v>136</v>
      </c>
      <c r="D3716" s="320"/>
      <c r="E3716" s="266"/>
      <c r="F3716" s="266"/>
      <c r="G3716" s="266"/>
      <c r="H3716" s="266"/>
      <c r="I3716" s="266"/>
      <c r="J3716" s="266"/>
      <c r="K3716" s="266"/>
      <c r="L3716" s="266"/>
      <c r="M3716" s="267"/>
      <c r="N3716" s="268"/>
      <c r="O3716" s="267"/>
      <c r="P3716" s="268"/>
      <c r="Q3716" s="267"/>
      <c r="R3716" s="268"/>
      <c r="S3716" s="267"/>
      <c r="T3716" s="268"/>
      <c r="U3716" s="267"/>
      <c r="V3716" s="220"/>
      <c r="W3716" s="220"/>
      <c r="X3716" s="220"/>
      <c r="Y3716" s="220"/>
      <c r="Z3716" s="220"/>
      <c r="AA3716" s="220"/>
      <c r="AB3716" s="220"/>
      <c r="AC3716" s="220"/>
      <c r="AD3716" s="220"/>
    </row>
    <row r="3717" spans="1:30" ht="15" customHeight="1">
      <c r="A3717" s="83"/>
      <c r="B3717" s="15"/>
      <c r="C3717" s="206" t="s">
        <v>137</v>
      </c>
      <c r="D3717" s="320"/>
      <c r="E3717" s="266"/>
      <c r="F3717" s="266"/>
      <c r="G3717" s="266"/>
      <c r="H3717" s="266"/>
      <c r="I3717" s="266"/>
      <c r="J3717" s="266"/>
      <c r="K3717" s="266"/>
      <c r="L3717" s="266"/>
      <c r="M3717" s="267"/>
      <c r="N3717" s="268"/>
      <c r="O3717" s="267"/>
      <c r="P3717" s="268"/>
      <c r="Q3717" s="267"/>
      <c r="R3717" s="268"/>
      <c r="S3717" s="267"/>
      <c r="T3717" s="268"/>
      <c r="U3717" s="267"/>
      <c r="V3717" s="220"/>
      <c r="W3717" s="220"/>
      <c r="X3717" s="220"/>
      <c r="Y3717" s="220"/>
      <c r="Z3717" s="220"/>
      <c r="AA3717" s="220"/>
      <c r="AB3717" s="220"/>
      <c r="AC3717" s="220"/>
      <c r="AD3717" s="220"/>
    </row>
    <row r="3718" spans="1:30" ht="15" customHeight="1">
      <c r="A3718" s="83"/>
      <c r="B3718" s="15"/>
      <c r="C3718" s="206" t="s">
        <v>138</v>
      </c>
      <c r="D3718" s="320"/>
      <c r="E3718" s="266"/>
      <c r="F3718" s="266"/>
      <c r="G3718" s="266"/>
      <c r="H3718" s="266"/>
      <c r="I3718" s="266"/>
      <c r="J3718" s="266"/>
      <c r="K3718" s="266"/>
      <c r="L3718" s="266"/>
      <c r="M3718" s="267"/>
      <c r="N3718" s="268"/>
      <c r="O3718" s="267"/>
      <c r="P3718" s="268"/>
      <c r="Q3718" s="267"/>
      <c r="R3718" s="268"/>
      <c r="S3718" s="267"/>
      <c r="T3718" s="268"/>
      <c r="U3718" s="267"/>
      <c r="V3718" s="220"/>
      <c r="W3718" s="220"/>
      <c r="X3718" s="220"/>
      <c r="Y3718" s="220"/>
      <c r="Z3718" s="220"/>
      <c r="AA3718" s="220"/>
      <c r="AB3718" s="220"/>
      <c r="AC3718" s="220"/>
      <c r="AD3718" s="220"/>
    </row>
    <row r="3719" spans="1:30" ht="15" customHeight="1">
      <c r="A3719" s="83"/>
      <c r="B3719" s="15"/>
      <c r="C3719" s="206" t="s">
        <v>139</v>
      </c>
      <c r="D3719" s="320"/>
      <c r="E3719" s="266"/>
      <c r="F3719" s="266"/>
      <c r="G3719" s="266"/>
      <c r="H3719" s="266"/>
      <c r="I3719" s="266"/>
      <c r="J3719" s="266"/>
      <c r="K3719" s="266"/>
      <c r="L3719" s="266"/>
      <c r="M3719" s="267"/>
      <c r="N3719" s="268"/>
      <c r="O3719" s="267"/>
      <c r="P3719" s="268"/>
      <c r="Q3719" s="267"/>
      <c r="R3719" s="268"/>
      <c r="S3719" s="267"/>
      <c r="T3719" s="268"/>
      <c r="U3719" s="267"/>
      <c r="V3719" s="220"/>
      <c r="W3719" s="220"/>
      <c r="X3719" s="220"/>
      <c r="Y3719" s="220"/>
      <c r="Z3719" s="220"/>
      <c r="AA3719" s="220"/>
      <c r="AB3719" s="220"/>
      <c r="AC3719" s="220"/>
      <c r="AD3719" s="220"/>
    </row>
    <row r="3720" spans="1:30" ht="15" customHeight="1">
      <c r="A3720" s="83"/>
      <c r="B3720" s="15"/>
      <c r="C3720" s="206" t="s">
        <v>140</v>
      </c>
      <c r="D3720" s="320"/>
      <c r="E3720" s="266"/>
      <c r="F3720" s="266"/>
      <c r="G3720" s="266"/>
      <c r="H3720" s="266"/>
      <c r="I3720" s="266"/>
      <c r="J3720" s="266"/>
      <c r="K3720" s="266"/>
      <c r="L3720" s="266"/>
      <c r="M3720" s="267"/>
      <c r="N3720" s="268"/>
      <c r="O3720" s="267"/>
      <c r="P3720" s="268"/>
      <c r="Q3720" s="267"/>
      <c r="R3720" s="268"/>
      <c r="S3720" s="267"/>
      <c r="T3720" s="268"/>
      <c r="U3720" s="267"/>
      <c r="V3720" s="220"/>
      <c r="W3720" s="220"/>
      <c r="X3720" s="220"/>
      <c r="Y3720" s="220"/>
      <c r="Z3720" s="220"/>
      <c r="AA3720" s="220"/>
      <c r="AB3720" s="220"/>
      <c r="AC3720" s="220"/>
      <c r="AD3720" s="220"/>
    </row>
    <row r="3721" spans="1:30" ht="15" customHeight="1">
      <c r="A3721" s="83"/>
      <c r="B3721" s="15"/>
      <c r="C3721" s="206" t="s">
        <v>141</v>
      </c>
      <c r="D3721" s="320"/>
      <c r="E3721" s="266"/>
      <c r="F3721" s="266"/>
      <c r="G3721" s="266"/>
      <c r="H3721" s="266"/>
      <c r="I3721" s="266"/>
      <c r="J3721" s="266"/>
      <c r="K3721" s="266"/>
      <c r="L3721" s="266"/>
      <c r="M3721" s="267"/>
      <c r="N3721" s="268"/>
      <c r="O3721" s="267"/>
      <c r="P3721" s="268"/>
      <c r="Q3721" s="267"/>
      <c r="R3721" s="268"/>
      <c r="S3721" s="267"/>
      <c r="T3721" s="268"/>
      <c r="U3721" s="267"/>
      <c r="V3721" s="220"/>
      <c r="W3721" s="220"/>
      <c r="X3721" s="220"/>
      <c r="Y3721" s="220"/>
      <c r="Z3721" s="220"/>
      <c r="AA3721" s="220"/>
      <c r="AB3721" s="220"/>
      <c r="AC3721" s="220"/>
      <c r="AD3721" s="220"/>
    </row>
    <row r="3722" spans="1:30" ht="15" customHeight="1">
      <c r="A3722" s="83"/>
      <c r="B3722" s="15"/>
      <c r="C3722" s="206" t="s">
        <v>142</v>
      </c>
      <c r="D3722" s="320"/>
      <c r="E3722" s="266"/>
      <c r="F3722" s="266"/>
      <c r="G3722" s="266"/>
      <c r="H3722" s="266"/>
      <c r="I3722" s="266"/>
      <c r="J3722" s="266"/>
      <c r="K3722" s="266"/>
      <c r="L3722" s="266"/>
      <c r="M3722" s="267"/>
      <c r="N3722" s="268"/>
      <c r="O3722" s="267"/>
      <c r="P3722" s="268"/>
      <c r="Q3722" s="267"/>
      <c r="R3722" s="268"/>
      <c r="S3722" s="267"/>
      <c r="T3722" s="268"/>
      <c r="U3722" s="267"/>
      <c r="V3722" s="220"/>
      <c r="W3722" s="220"/>
      <c r="X3722" s="220"/>
      <c r="Y3722" s="220"/>
      <c r="Z3722" s="220"/>
      <c r="AA3722" s="220"/>
      <c r="AB3722" s="220"/>
      <c r="AC3722" s="220"/>
      <c r="AD3722" s="220"/>
    </row>
    <row r="3723" spans="1:30" ht="15" customHeight="1">
      <c r="A3723" s="83"/>
      <c r="B3723" s="15"/>
      <c r="C3723" s="206" t="s">
        <v>143</v>
      </c>
      <c r="D3723" s="320"/>
      <c r="E3723" s="266"/>
      <c r="F3723" s="266"/>
      <c r="G3723" s="266"/>
      <c r="H3723" s="266"/>
      <c r="I3723" s="266"/>
      <c r="J3723" s="266"/>
      <c r="K3723" s="266"/>
      <c r="L3723" s="266"/>
      <c r="M3723" s="267"/>
      <c r="N3723" s="268"/>
      <c r="O3723" s="267"/>
      <c r="P3723" s="268"/>
      <c r="Q3723" s="267"/>
      <c r="R3723" s="268"/>
      <c r="S3723" s="267"/>
      <c r="T3723" s="268"/>
      <c r="U3723" s="267"/>
      <c r="V3723" s="220"/>
      <c r="W3723" s="220"/>
      <c r="X3723" s="220"/>
      <c r="Y3723" s="220"/>
      <c r="Z3723" s="220"/>
      <c r="AA3723" s="220"/>
      <c r="AB3723" s="220"/>
      <c r="AC3723" s="220"/>
      <c r="AD3723" s="220"/>
    </row>
    <row r="3724" spans="1:30" ht="15" customHeight="1">
      <c r="A3724" s="83"/>
      <c r="B3724" s="15"/>
      <c r="C3724" s="206" t="s">
        <v>144</v>
      </c>
      <c r="D3724" s="320"/>
      <c r="E3724" s="266"/>
      <c r="F3724" s="266"/>
      <c r="G3724" s="266"/>
      <c r="H3724" s="266"/>
      <c r="I3724" s="266"/>
      <c r="J3724" s="266"/>
      <c r="K3724" s="266"/>
      <c r="L3724" s="266"/>
      <c r="M3724" s="267"/>
      <c r="N3724" s="268"/>
      <c r="O3724" s="267"/>
      <c r="P3724" s="268"/>
      <c r="Q3724" s="267"/>
      <c r="R3724" s="268"/>
      <c r="S3724" s="267"/>
      <c r="T3724" s="268"/>
      <c r="U3724" s="267"/>
      <c r="V3724" s="220"/>
      <c r="W3724" s="220"/>
      <c r="X3724" s="220"/>
      <c r="Y3724" s="220"/>
      <c r="Z3724" s="220"/>
      <c r="AA3724" s="220"/>
      <c r="AB3724" s="220"/>
      <c r="AC3724" s="220"/>
      <c r="AD3724" s="220"/>
    </row>
    <row r="3725" spans="1:30" ht="15" customHeight="1">
      <c r="A3725" s="83"/>
      <c r="B3725" s="15"/>
      <c r="C3725" s="206" t="s">
        <v>145</v>
      </c>
      <c r="D3725" s="320"/>
      <c r="E3725" s="266"/>
      <c r="F3725" s="266"/>
      <c r="G3725" s="266"/>
      <c r="H3725" s="266"/>
      <c r="I3725" s="266"/>
      <c r="J3725" s="266"/>
      <c r="K3725" s="266"/>
      <c r="L3725" s="266"/>
      <c r="M3725" s="267"/>
      <c r="N3725" s="268"/>
      <c r="O3725" s="267"/>
      <c r="P3725" s="268"/>
      <c r="Q3725" s="267"/>
      <c r="R3725" s="268"/>
      <c r="S3725" s="267"/>
      <c r="T3725" s="268"/>
      <c r="U3725" s="267"/>
      <c r="V3725" s="220"/>
      <c r="W3725" s="220"/>
      <c r="X3725" s="220"/>
      <c r="Y3725" s="220"/>
      <c r="Z3725" s="220"/>
      <c r="AA3725" s="220"/>
      <c r="AB3725" s="220"/>
      <c r="AC3725" s="220"/>
      <c r="AD3725" s="220"/>
    </row>
    <row r="3726" spans="1:30" ht="15" customHeight="1">
      <c r="A3726" s="83"/>
      <c r="B3726" s="15"/>
      <c r="C3726" s="206" t="s">
        <v>146</v>
      </c>
      <c r="D3726" s="320"/>
      <c r="E3726" s="266"/>
      <c r="F3726" s="266"/>
      <c r="G3726" s="266"/>
      <c r="H3726" s="266"/>
      <c r="I3726" s="266"/>
      <c r="J3726" s="266"/>
      <c r="K3726" s="266"/>
      <c r="L3726" s="266"/>
      <c r="M3726" s="267"/>
      <c r="N3726" s="268"/>
      <c r="O3726" s="267"/>
      <c r="P3726" s="268"/>
      <c r="Q3726" s="267"/>
      <c r="R3726" s="268"/>
      <c r="S3726" s="267"/>
      <c r="T3726" s="268"/>
      <c r="U3726" s="267"/>
      <c r="V3726" s="220"/>
      <c r="W3726" s="220"/>
      <c r="X3726" s="220"/>
      <c r="Y3726" s="220"/>
      <c r="Z3726" s="220"/>
      <c r="AA3726" s="220"/>
      <c r="AB3726" s="220"/>
      <c r="AC3726" s="220"/>
      <c r="AD3726" s="220"/>
    </row>
    <row r="3727" spans="1:30" ht="15" customHeight="1">
      <c r="A3727" s="83"/>
      <c r="B3727" s="15"/>
      <c r="C3727" s="206" t="s">
        <v>147</v>
      </c>
      <c r="D3727" s="320"/>
      <c r="E3727" s="266"/>
      <c r="F3727" s="266"/>
      <c r="G3727" s="266"/>
      <c r="H3727" s="266"/>
      <c r="I3727" s="266"/>
      <c r="J3727" s="266"/>
      <c r="K3727" s="266"/>
      <c r="L3727" s="266"/>
      <c r="M3727" s="267"/>
      <c r="N3727" s="268"/>
      <c r="O3727" s="267"/>
      <c r="P3727" s="268"/>
      <c r="Q3727" s="267"/>
      <c r="R3727" s="268"/>
      <c r="S3727" s="267"/>
      <c r="T3727" s="268"/>
      <c r="U3727" s="267"/>
      <c r="V3727" s="220"/>
      <c r="W3727" s="220"/>
      <c r="X3727" s="220"/>
      <c r="Y3727" s="220"/>
      <c r="Z3727" s="220"/>
      <c r="AA3727" s="220"/>
      <c r="AB3727" s="220"/>
      <c r="AC3727" s="220"/>
      <c r="AD3727" s="220"/>
    </row>
    <row r="3728" spans="1:30" ht="15" customHeight="1">
      <c r="A3728" s="83"/>
      <c r="B3728" s="15"/>
      <c r="C3728" s="206" t="s">
        <v>148</v>
      </c>
      <c r="D3728" s="320"/>
      <c r="E3728" s="266"/>
      <c r="F3728" s="266"/>
      <c r="G3728" s="266"/>
      <c r="H3728" s="266"/>
      <c r="I3728" s="266"/>
      <c r="J3728" s="266"/>
      <c r="K3728" s="266"/>
      <c r="L3728" s="266"/>
      <c r="M3728" s="267"/>
      <c r="N3728" s="268"/>
      <c r="O3728" s="267"/>
      <c r="P3728" s="268"/>
      <c r="Q3728" s="267"/>
      <c r="R3728" s="268"/>
      <c r="S3728" s="267"/>
      <c r="T3728" s="268"/>
      <c r="U3728" s="267"/>
      <c r="V3728" s="220"/>
      <c r="W3728" s="220"/>
      <c r="X3728" s="220"/>
      <c r="Y3728" s="220"/>
      <c r="Z3728" s="220"/>
      <c r="AA3728" s="220"/>
      <c r="AB3728" s="220"/>
      <c r="AC3728" s="220"/>
      <c r="AD3728" s="220"/>
    </row>
    <row r="3729" spans="1:37" ht="15" customHeight="1">
      <c r="A3729" s="83"/>
      <c r="B3729" s="15"/>
      <c r="C3729" s="206" t="s">
        <v>149</v>
      </c>
      <c r="D3729" s="320"/>
      <c r="E3729" s="266"/>
      <c r="F3729" s="266"/>
      <c r="G3729" s="266"/>
      <c r="H3729" s="266"/>
      <c r="I3729" s="266"/>
      <c r="J3729" s="266"/>
      <c r="K3729" s="266"/>
      <c r="L3729" s="266"/>
      <c r="M3729" s="267"/>
      <c r="N3729" s="268"/>
      <c r="O3729" s="267"/>
      <c r="P3729" s="268"/>
      <c r="Q3729" s="267"/>
      <c r="R3729" s="268"/>
      <c r="S3729" s="267"/>
      <c r="T3729" s="268"/>
      <c r="U3729" s="267"/>
      <c r="V3729" s="220"/>
      <c r="W3729" s="220"/>
      <c r="X3729" s="220"/>
      <c r="Y3729" s="220"/>
      <c r="Z3729" s="220"/>
      <c r="AA3729" s="220"/>
      <c r="AB3729" s="220"/>
      <c r="AC3729" s="220"/>
      <c r="AD3729" s="220"/>
    </row>
    <row r="3730" spans="1:37" ht="15" customHeight="1">
      <c r="A3730" s="83"/>
      <c r="B3730" s="15"/>
      <c r="C3730" s="206" t="s">
        <v>150</v>
      </c>
      <c r="D3730" s="320"/>
      <c r="E3730" s="266"/>
      <c r="F3730" s="266"/>
      <c r="G3730" s="266"/>
      <c r="H3730" s="266"/>
      <c r="I3730" s="266"/>
      <c r="J3730" s="266"/>
      <c r="K3730" s="266"/>
      <c r="L3730" s="266"/>
      <c r="M3730" s="267"/>
      <c r="N3730" s="268"/>
      <c r="O3730" s="267"/>
      <c r="P3730" s="268"/>
      <c r="Q3730" s="267"/>
      <c r="R3730" s="268"/>
      <c r="S3730" s="267"/>
      <c r="T3730" s="268"/>
      <c r="U3730" s="267"/>
      <c r="V3730" s="220"/>
      <c r="W3730" s="220"/>
      <c r="X3730" s="220"/>
      <c r="Y3730" s="220"/>
      <c r="Z3730" s="220"/>
      <c r="AA3730" s="220"/>
      <c r="AB3730" s="220"/>
      <c r="AC3730" s="220"/>
      <c r="AD3730" s="220"/>
    </row>
    <row r="3731" spans="1:37" ht="15" customHeight="1">
      <c r="A3731" s="83"/>
      <c r="B3731" s="15"/>
      <c r="C3731" s="206" t="s">
        <v>151</v>
      </c>
      <c r="D3731" s="320"/>
      <c r="E3731" s="266"/>
      <c r="F3731" s="266"/>
      <c r="G3731" s="266"/>
      <c r="H3731" s="266"/>
      <c r="I3731" s="266"/>
      <c r="J3731" s="266"/>
      <c r="K3731" s="266"/>
      <c r="L3731" s="266"/>
      <c r="M3731" s="267"/>
      <c r="N3731" s="268"/>
      <c r="O3731" s="267"/>
      <c r="P3731" s="268"/>
      <c r="Q3731" s="267"/>
      <c r="R3731" s="268"/>
      <c r="S3731" s="267"/>
      <c r="T3731" s="268"/>
      <c r="U3731" s="267"/>
      <c r="V3731" s="220"/>
      <c r="W3731" s="220"/>
      <c r="X3731" s="220"/>
      <c r="Y3731" s="220"/>
      <c r="Z3731" s="220"/>
      <c r="AA3731" s="220"/>
      <c r="AB3731" s="220"/>
      <c r="AC3731" s="220"/>
      <c r="AD3731" s="220"/>
    </row>
    <row r="3732" spans="1:37" ht="15" customHeight="1">
      <c r="A3732" s="83"/>
      <c r="B3732" s="15"/>
      <c r="C3732" s="206" t="s">
        <v>152</v>
      </c>
      <c r="D3732" s="320"/>
      <c r="E3732" s="266"/>
      <c r="F3732" s="266"/>
      <c r="G3732" s="266"/>
      <c r="H3732" s="266"/>
      <c r="I3732" s="266"/>
      <c r="J3732" s="266"/>
      <c r="K3732" s="266"/>
      <c r="L3732" s="266"/>
      <c r="M3732" s="267"/>
      <c r="N3732" s="268"/>
      <c r="O3732" s="267"/>
      <c r="P3732" s="268"/>
      <c r="Q3732" s="267"/>
      <c r="R3732" s="268"/>
      <c r="S3732" s="267"/>
      <c r="T3732" s="268"/>
      <c r="U3732" s="267"/>
      <c r="V3732" s="220"/>
      <c r="W3732" s="220"/>
      <c r="X3732" s="220"/>
      <c r="Y3732" s="220"/>
      <c r="Z3732" s="220"/>
      <c r="AA3732" s="220"/>
      <c r="AB3732" s="220"/>
      <c r="AC3732" s="220"/>
      <c r="AD3732" s="220"/>
    </row>
    <row r="3733" spans="1:37" ht="15" customHeight="1">
      <c r="A3733" s="83"/>
      <c r="B3733" s="15"/>
      <c r="C3733" s="206" t="s">
        <v>153</v>
      </c>
      <c r="D3733" s="320"/>
      <c r="E3733" s="266"/>
      <c r="F3733" s="266"/>
      <c r="G3733" s="266"/>
      <c r="H3733" s="266"/>
      <c r="I3733" s="266"/>
      <c r="J3733" s="266"/>
      <c r="K3733" s="266"/>
      <c r="L3733" s="266"/>
      <c r="M3733" s="267"/>
      <c r="N3733" s="268"/>
      <c r="O3733" s="267"/>
      <c r="P3733" s="268"/>
      <c r="Q3733" s="267"/>
      <c r="R3733" s="268"/>
      <c r="S3733" s="267"/>
      <c r="T3733" s="268"/>
      <c r="U3733" s="267"/>
      <c r="V3733" s="220"/>
      <c r="W3733" s="220"/>
      <c r="X3733" s="220"/>
      <c r="Y3733" s="220"/>
      <c r="Z3733" s="220"/>
      <c r="AA3733" s="220"/>
      <c r="AB3733" s="220"/>
      <c r="AC3733" s="220"/>
      <c r="AD3733" s="220"/>
    </row>
    <row r="3734" spans="1:37" ht="15" customHeight="1">
      <c r="A3734" s="83"/>
      <c r="B3734" s="15"/>
      <c r="C3734" s="206" t="s">
        <v>154</v>
      </c>
      <c r="D3734" s="320"/>
      <c r="E3734" s="266"/>
      <c r="F3734" s="266"/>
      <c r="G3734" s="266"/>
      <c r="H3734" s="266"/>
      <c r="I3734" s="266"/>
      <c r="J3734" s="266"/>
      <c r="K3734" s="266"/>
      <c r="L3734" s="266"/>
      <c r="M3734" s="267"/>
      <c r="N3734" s="268"/>
      <c r="O3734" s="267"/>
      <c r="P3734" s="268"/>
      <c r="Q3734" s="267"/>
      <c r="R3734" s="268"/>
      <c r="S3734" s="267"/>
      <c r="T3734" s="268"/>
      <c r="U3734" s="267"/>
      <c r="V3734" s="220"/>
      <c r="W3734" s="220"/>
      <c r="X3734" s="220"/>
      <c r="Y3734" s="220"/>
      <c r="Z3734" s="220"/>
      <c r="AA3734" s="220"/>
      <c r="AB3734" s="220"/>
      <c r="AC3734" s="220"/>
      <c r="AD3734" s="220"/>
    </row>
    <row r="3735" spans="1:37" ht="15" customHeight="1">
      <c r="A3735" s="83"/>
      <c r="B3735" s="15"/>
      <c r="C3735" s="206" t="s">
        <v>155</v>
      </c>
      <c r="D3735" s="320"/>
      <c r="E3735" s="266"/>
      <c r="F3735" s="266"/>
      <c r="G3735" s="266"/>
      <c r="H3735" s="266"/>
      <c r="I3735" s="266"/>
      <c r="J3735" s="266"/>
      <c r="K3735" s="266"/>
      <c r="L3735" s="266"/>
      <c r="M3735" s="267"/>
      <c r="N3735" s="268"/>
      <c r="O3735" s="267"/>
      <c r="P3735" s="268"/>
      <c r="Q3735" s="267"/>
      <c r="R3735" s="268"/>
      <c r="S3735" s="267"/>
      <c r="T3735" s="268"/>
      <c r="U3735" s="267"/>
      <c r="V3735" s="220"/>
      <c r="W3735" s="220"/>
      <c r="X3735" s="220"/>
      <c r="Y3735" s="220"/>
      <c r="Z3735" s="220"/>
      <c r="AA3735" s="220"/>
      <c r="AB3735" s="220"/>
      <c r="AC3735" s="220"/>
      <c r="AD3735" s="220"/>
    </row>
    <row r="3736" spans="1:37" ht="15" customHeight="1">
      <c r="A3736" s="83"/>
      <c r="B3736" s="15"/>
      <c r="C3736" s="87"/>
      <c r="D3736" s="87"/>
      <c r="E3736" s="87"/>
      <c r="F3736" s="87"/>
      <c r="G3736" s="87"/>
      <c r="H3736" s="87"/>
      <c r="O3736" s="81" t="s">
        <v>211</v>
      </c>
      <c r="P3736" s="268">
        <f>IF(AND(SUM(P3711:P3735)=0,COUNTIF(P3711:P3735,"NS")&gt;0),"NS",IF(AND(SUM(P3711:P3735)=0, COUNTIF(P3711:P3735,"NA")&gt;0),"NA",SUM(P3711:P3735)))</f>
        <v>0</v>
      </c>
      <c r="Q3736" s="267"/>
      <c r="R3736" s="268">
        <f>IF(AND(SUM(R3711:R3735)=0,COUNTIF(R3711:R3735,"NS")&gt;0),"NS",IF(AND(SUM(R3711:R3735)=0, COUNTIF(R3711:R3735,"NA")&gt;0),"NA",SUM(R3711:R3735)))</f>
        <v>0</v>
      </c>
      <c r="S3736" s="267"/>
      <c r="T3736" s="268">
        <f>IF(AND(SUM(T3711:T3735)=0,COUNTIF(T3711:T3735,"NS")&gt;0),"NS",IF(AND(SUM(T3711:T3735)=0, COUNTIF(T3711:T3735,"NA")&gt;0),"NA",SUM(T3711:T3735)))</f>
        <v>0</v>
      </c>
      <c r="U3736" s="267"/>
      <c r="V3736" s="220">
        <f t="shared" ref="V3736:AD3736" si="15">IF(AND(SUM(V3711:V3735)=0,COUNTIF(V3711:V3735,"NS")&gt;0),"NS",IF(AND(SUM(V3711:V3735)=0, COUNTIF(V3711:V3735,"NA")&gt;0),"NA",SUM(V3711:V3735)))</f>
        <v>0</v>
      </c>
      <c r="W3736" s="220">
        <f t="shared" si="15"/>
        <v>0</v>
      </c>
      <c r="X3736" s="220">
        <f t="shared" si="15"/>
        <v>0</v>
      </c>
      <c r="Y3736" s="220">
        <f t="shared" si="15"/>
        <v>0</v>
      </c>
      <c r="Z3736" s="220">
        <f t="shared" si="15"/>
        <v>0</v>
      </c>
      <c r="AA3736" s="220">
        <f t="shared" si="15"/>
        <v>0</v>
      </c>
      <c r="AB3736" s="220">
        <f t="shared" si="15"/>
        <v>0</v>
      </c>
      <c r="AC3736" s="220">
        <f t="shared" si="15"/>
        <v>0</v>
      </c>
      <c r="AD3736" s="220">
        <f t="shared" si="15"/>
        <v>0</v>
      </c>
    </row>
    <row r="3737" spans="1:37" ht="15" customHeight="1">
      <c r="A3737" s="83"/>
      <c r="B3737" s="15"/>
      <c r="C3737" s="15"/>
      <c r="D3737" s="15"/>
      <c r="E3737" s="15"/>
      <c r="F3737" s="15"/>
      <c r="G3737" s="15"/>
      <c r="H3737" s="15"/>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F3737">
        <f>IF(SUM(AF3711:AF3736,AP3711:AP3736,AZ3711:AZ3736,BJ3711:BJ3736,BT3711:BT3736,CD3711:CD3736)&gt;0,1,0)</f>
        <v>0</v>
      </c>
      <c r="AG3737">
        <f>IF(SUM(AG3711:AG3736,AQ3711:AQ3736,BA3711:BA3736,BK3711:BK3736,BU3711:BU3736,CE3711:CE3736)&gt;0,2,0)</f>
        <v>0</v>
      </c>
      <c r="AH3737">
        <f>IF(SUM(AH3711:AH3736,AR3711:AR3736,BB3711:BB3736,BL3711:BL3736,BV3711:BV3736,CF3711:CF3736)&gt;0,4,0)</f>
        <v>0</v>
      </c>
      <c r="AI3737">
        <f>IF(SUM(AI3711:AI3736,AS3711:AS3736,BC3711:BC3736,BM3711:BM3736,BW3711:BW3736,CG3711:CG3736)&gt;0,4,0)</f>
        <v>0</v>
      </c>
      <c r="AJ3737">
        <f>IF(SUM(AJ3711:AJ3736,AT3711:AT3736,BD3711:BD3736,BN3711:BN3736,BX3711:BX3736,CH3711:CH3736)&gt;0,5,0)</f>
        <v>0</v>
      </c>
      <c r="AK3737">
        <f>IF(SUM(AK3711:AK3736,AU3711:AU3736,BE3711:BE3736,BO3711:BO3736,BY3711:BY3736,CI3711:CI3736)&gt;0,6,0)</f>
        <v>0</v>
      </c>
    </row>
    <row r="3738" spans="1:37" ht="24" customHeight="1">
      <c r="A3738" s="83"/>
      <c r="B3738" s="15"/>
      <c r="C3738" s="321" t="s">
        <v>187</v>
      </c>
      <c r="D3738" s="256"/>
      <c r="E3738" s="256"/>
      <c r="F3738" s="256"/>
      <c r="G3738" s="256"/>
      <c r="H3738" s="256"/>
      <c r="I3738" s="256"/>
      <c r="J3738" s="256"/>
      <c r="K3738" s="256"/>
      <c r="L3738" s="256"/>
      <c r="M3738" s="256"/>
      <c r="N3738" s="256"/>
      <c r="O3738" s="256"/>
      <c r="P3738" s="256"/>
      <c r="Q3738" s="256"/>
      <c r="R3738" s="256"/>
      <c r="S3738" s="256"/>
      <c r="T3738" s="256"/>
      <c r="U3738" s="256"/>
      <c r="V3738" s="256"/>
      <c r="W3738" s="256"/>
      <c r="X3738" s="256"/>
      <c r="Y3738" s="256"/>
      <c r="Z3738" s="256"/>
      <c r="AA3738" s="256"/>
      <c r="AB3738" s="256"/>
      <c r="AC3738" s="256"/>
      <c r="AD3738" s="256"/>
      <c r="AH3738">
        <f>SUM(AF3737:AH3737)</f>
        <v>0</v>
      </c>
      <c r="AK3738">
        <f>SUM(AI3737:AK3737)</f>
        <v>0</v>
      </c>
    </row>
    <row r="3739" spans="1:37" ht="60" customHeight="1">
      <c r="A3739" s="83"/>
      <c r="B3739" s="15"/>
      <c r="C3739" s="322"/>
      <c r="D3739" s="323"/>
      <c r="E3739" s="323"/>
      <c r="F3739" s="323"/>
      <c r="G3739" s="323"/>
      <c r="H3739" s="323"/>
      <c r="I3739" s="323"/>
      <c r="J3739" s="323"/>
      <c r="K3739" s="323"/>
      <c r="L3739" s="323"/>
      <c r="M3739" s="323"/>
      <c r="N3739" s="323"/>
      <c r="O3739" s="323"/>
      <c r="P3739" s="323"/>
      <c r="Q3739" s="323"/>
      <c r="R3739" s="323"/>
      <c r="S3739" s="323"/>
      <c r="T3739" s="323"/>
      <c r="U3739" s="323"/>
      <c r="V3739" s="323"/>
      <c r="W3739" s="323"/>
      <c r="X3739" s="323"/>
      <c r="Y3739" s="323"/>
      <c r="Z3739" s="323"/>
      <c r="AA3739" s="323"/>
      <c r="AB3739" s="323"/>
      <c r="AC3739" s="323"/>
      <c r="AD3739" s="324"/>
      <c r="AH3739" t="e">
        <f ca="1">CAMBIAR(AH3738,0,"",1,"El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39" t="e">
        <f ca="1">CAMBIAR(AK3738,0,"",4,"Hay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40" spans="1:37" ht="15" customHeight="1">
      <c r="A3740" s="72"/>
      <c r="B3740" s="88"/>
      <c r="C3740" s="246" t="e">
        <f ca="1">AH3739</f>
        <v>#NAME?</v>
      </c>
      <c r="D3740" s="88"/>
      <c r="E3740" s="88"/>
      <c r="F3740" s="88"/>
      <c r="G3740" s="88"/>
      <c r="H3740" s="88"/>
      <c r="I3740" s="88"/>
      <c r="J3740" s="88"/>
      <c r="K3740" s="88"/>
      <c r="L3740" s="88"/>
      <c r="M3740" s="88"/>
      <c r="N3740" s="88"/>
      <c r="O3740" s="88"/>
      <c r="P3740" s="88"/>
      <c r="Q3740" s="88"/>
      <c r="R3740" s="88"/>
      <c r="S3740" s="88"/>
      <c r="T3740" s="88"/>
      <c r="U3740" s="88"/>
      <c r="V3740" s="88"/>
      <c r="W3740" s="88"/>
      <c r="X3740" s="88"/>
      <c r="Y3740" s="88"/>
      <c r="Z3740" s="88"/>
      <c r="AA3740" s="88"/>
      <c r="AB3740" s="88"/>
      <c r="AC3740" s="88"/>
      <c r="AD3740" s="88"/>
    </row>
    <row r="3741" spans="1:37" ht="15" customHeight="1">
      <c r="A3741" s="71"/>
      <c r="B3741" s="40"/>
      <c r="C3741" s="246" t="e">
        <f ca="1">AK3739</f>
        <v>#NAME?</v>
      </c>
      <c r="D3741" s="40"/>
      <c r="E3741" s="40"/>
      <c r="F3741" s="40"/>
      <c r="G3741" s="40"/>
      <c r="H3741" s="40"/>
      <c r="I3741" s="40"/>
      <c r="J3741" s="40"/>
      <c r="K3741" s="40"/>
      <c r="L3741" s="40"/>
      <c r="M3741" s="40"/>
      <c r="N3741" s="40"/>
      <c r="O3741" s="40"/>
      <c r="P3741" s="40"/>
      <c r="Q3741" s="40"/>
      <c r="R3741" s="40"/>
      <c r="S3741" s="40"/>
      <c r="T3741" s="40"/>
      <c r="U3741" s="40"/>
      <c r="V3741" s="40"/>
      <c r="W3741" s="40"/>
      <c r="X3741" s="40"/>
      <c r="Y3741" s="40"/>
      <c r="Z3741" s="40"/>
      <c r="AA3741" s="40"/>
      <c r="AB3741" s="40"/>
      <c r="AC3741" s="40"/>
      <c r="AD3741" s="40"/>
    </row>
    <row r="3742" spans="1:37" ht="15" customHeight="1">
      <c r="A3742" s="71"/>
      <c r="B3742" s="40"/>
      <c r="C3742" s="40"/>
      <c r="D3742" s="40"/>
      <c r="E3742" s="40"/>
      <c r="F3742" s="40"/>
      <c r="G3742" s="40"/>
      <c r="H3742" s="40"/>
      <c r="I3742" s="40"/>
      <c r="J3742" s="40"/>
      <c r="K3742" s="40"/>
      <c r="L3742" s="40"/>
      <c r="M3742" s="40"/>
      <c r="N3742" s="40"/>
      <c r="O3742" s="40"/>
      <c r="P3742" s="40"/>
      <c r="Q3742" s="40"/>
      <c r="R3742" s="40"/>
      <c r="S3742" s="40"/>
      <c r="T3742" s="40"/>
      <c r="U3742" s="40"/>
      <c r="V3742" s="40"/>
      <c r="W3742" s="40"/>
      <c r="X3742" s="40"/>
      <c r="Y3742" s="40"/>
      <c r="Z3742" s="40"/>
      <c r="AA3742" s="40"/>
      <c r="AB3742" s="40"/>
      <c r="AC3742" s="40"/>
      <c r="AD3742" s="40"/>
    </row>
    <row r="3743" spans="1:37" ht="15" customHeight="1">
      <c r="A3743" s="71"/>
      <c r="B3743" s="40"/>
      <c r="C3743" s="40"/>
      <c r="D3743" s="40"/>
      <c r="E3743" s="40"/>
      <c r="F3743" s="40"/>
      <c r="G3743" s="40"/>
      <c r="H3743" s="40"/>
      <c r="I3743" s="40"/>
      <c r="J3743" s="40"/>
      <c r="K3743" s="40"/>
      <c r="L3743" s="40"/>
      <c r="M3743" s="40"/>
      <c r="N3743" s="40"/>
      <c r="O3743" s="40"/>
      <c r="P3743" s="40"/>
      <c r="Q3743" s="40"/>
      <c r="R3743" s="40"/>
      <c r="S3743" s="40"/>
      <c r="T3743" s="40"/>
      <c r="U3743" s="40"/>
      <c r="V3743" s="40"/>
      <c r="W3743" s="40"/>
      <c r="X3743" s="40"/>
      <c r="Y3743" s="40"/>
      <c r="Z3743" s="40"/>
      <c r="AA3743" s="40"/>
      <c r="AB3743" s="40"/>
      <c r="AC3743" s="40"/>
      <c r="AD3743" s="40"/>
    </row>
    <row r="3744" spans="1:37" ht="15" customHeight="1">
      <c r="A3744" s="71"/>
      <c r="B3744" s="40"/>
      <c r="C3744" s="40"/>
      <c r="D3744" s="40"/>
      <c r="E3744" s="40"/>
      <c r="F3744" s="40"/>
      <c r="G3744" s="40"/>
      <c r="H3744" s="40"/>
      <c r="I3744" s="40"/>
      <c r="J3744" s="40"/>
      <c r="K3744" s="40"/>
      <c r="L3744" s="40"/>
      <c r="M3744" s="40"/>
      <c r="N3744" s="40"/>
      <c r="O3744" s="40"/>
      <c r="P3744" s="40"/>
      <c r="Q3744" s="40"/>
      <c r="R3744" s="40"/>
      <c r="S3744" s="40"/>
      <c r="T3744" s="40"/>
      <c r="U3744" s="40"/>
      <c r="V3744" s="40"/>
      <c r="W3744" s="40"/>
      <c r="X3744" s="40"/>
      <c r="Y3744" s="40"/>
      <c r="Z3744" s="40"/>
      <c r="AA3744" s="40"/>
      <c r="AB3744" s="40"/>
      <c r="AC3744" s="40"/>
      <c r="AD3744" s="40"/>
    </row>
    <row r="3745" spans="1:88" ht="15" customHeight="1">
      <c r="A3745" s="71"/>
      <c r="B3745" s="40"/>
      <c r="C3745" s="40"/>
      <c r="D3745" s="40"/>
      <c r="E3745" s="40"/>
      <c r="F3745" s="40"/>
      <c r="G3745" s="40"/>
      <c r="H3745" s="40"/>
      <c r="I3745" s="40"/>
      <c r="J3745" s="40"/>
      <c r="K3745" s="40"/>
      <c r="L3745" s="40"/>
      <c r="M3745" s="40"/>
      <c r="N3745" s="40"/>
      <c r="O3745" s="40"/>
      <c r="P3745" s="40"/>
      <c r="Q3745" s="40"/>
      <c r="R3745" s="40"/>
      <c r="S3745" s="40"/>
      <c r="T3745" s="40"/>
      <c r="U3745" s="40"/>
      <c r="V3745" s="40"/>
      <c r="W3745" s="40"/>
      <c r="X3745" s="40"/>
      <c r="Y3745" s="40"/>
      <c r="Z3745" s="40"/>
      <c r="AA3745" s="40"/>
      <c r="AB3745" s="40"/>
      <c r="AC3745" s="40"/>
      <c r="AD3745" s="40"/>
    </row>
    <row r="3746" spans="1:88" ht="36" customHeight="1">
      <c r="A3746" s="72" t="s">
        <v>1130</v>
      </c>
      <c r="B3746" s="326" t="s">
        <v>1131</v>
      </c>
      <c r="C3746" s="256"/>
      <c r="D3746" s="256"/>
      <c r="E3746" s="256"/>
      <c r="F3746" s="256"/>
      <c r="G3746" s="256"/>
      <c r="H3746" s="256"/>
      <c r="I3746" s="256"/>
      <c r="J3746" s="256"/>
      <c r="K3746" s="256"/>
      <c r="L3746" s="256"/>
      <c r="M3746" s="256"/>
      <c r="N3746" s="256"/>
      <c r="O3746" s="256"/>
      <c r="P3746" s="256"/>
      <c r="Q3746" s="256"/>
      <c r="R3746" s="256"/>
      <c r="S3746" s="256"/>
      <c r="T3746" s="256"/>
      <c r="U3746" s="256"/>
      <c r="V3746" s="256"/>
      <c r="W3746" s="256"/>
      <c r="X3746" s="256"/>
      <c r="Y3746" s="256"/>
      <c r="Z3746" s="256"/>
      <c r="AA3746" s="256"/>
      <c r="AB3746" s="256"/>
      <c r="AC3746" s="256"/>
      <c r="AD3746" s="256"/>
    </row>
    <row r="3747" spans="1:88" ht="24" customHeight="1">
      <c r="A3747" s="71"/>
      <c r="B3747" s="40"/>
      <c r="C3747" s="321" t="s">
        <v>1132</v>
      </c>
      <c r="D3747" s="256"/>
      <c r="E3747" s="256"/>
      <c r="F3747" s="256"/>
      <c r="G3747" s="256"/>
      <c r="H3747" s="256"/>
      <c r="I3747" s="256"/>
      <c r="J3747" s="256"/>
      <c r="K3747" s="256"/>
      <c r="L3747" s="256"/>
      <c r="M3747" s="256"/>
      <c r="N3747" s="256"/>
      <c r="O3747" s="256"/>
      <c r="P3747" s="256"/>
      <c r="Q3747" s="256"/>
      <c r="R3747" s="256"/>
      <c r="S3747" s="256"/>
      <c r="T3747" s="256"/>
      <c r="U3747" s="256"/>
      <c r="V3747" s="256"/>
      <c r="W3747" s="256"/>
      <c r="X3747" s="256"/>
      <c r="Y3747" s="256"/>
      <c r="Z3747" s="256"/>
      <c r="AA3747" s="256"/>
      <c r="AB3747" s="256"/>
      <c r="AC3747" s="256"/>
      <c r="AD3747" s="256"/>
    </row>
    <row r="3748" spans="1:88" ht="15" customHeight="1">
      <c r="A3748" s="71"/>
      <c r="B3748" s="40"/>
      <c r="C3748" s="40"/>
      <c r="D3748" s="40"/>
      <c r="E3748" s="40"/>
      <c r="F3748" s="40"/>
      <c r="G3748" s="40"/>
      <c r="H3748" s="40"/>
      <c r="I3748" s="40"/>
      <c r="J3748" s="40"/>
      <c r="K3748" s="40"/>
      <c r="L3748" s="40"/>
      <c r="M3748" s="40"/>
      <c r="N3748" s="40"/>
      <c r="O3748" s="40"/>
      <c r="P3748" s="40"/>
      <c r="Q3748" s="40"/>
      <c r="R3748" s="40"/>
      <c r="S3748" s="40"/>
      <c r="T3748" s="40"/>
      <c r="U3748" s="40"/>
      <c r="V3748" s="40"/>
      <c r="W3748" s="40"/>
      <c r="X3748" s="40"/>
      <c r="Y3748" s="40"/>
      <c r="Z3748" s="40"/>
      <c r="AA3748" s="40"/>
      <c r="AB3748" s="40"/>
      <c r="AC3748" s="40"/>
      <c r="AD3748" s="40"/>
    </row>
    <row r="3749" spans="1:88" ht="36" customHeight="1">
      <c r="A3749" s="71"/>
      <c r="B3749" s="40"/>
      <c r="C3749" s="265" t="s">
        <v>185</v>
      </c>
      <c r="D3749" s="278"/>
      <c r="E3749" s="278"/>
      <c r="F3749" s="278"/>
      <c r="G3749" s="278"/>
      <c r="H3749" s="278"/>
      <c r="I3749" s="278"/>
      <c r="J3749" s="279"/>
      <c r="K3749" s="325" t="s">
        <v>1125</v>
      </c>
      <c r="L3749" s="279"/>
      <c r="M3749" s="265" t="s">
        <v>1133</v>
      </c>
      <c r="N3749" s="266"/>
      <c r="O3749" s="266"/>
      <c r="P3749" s="266"/>
      <c r="Q3749" s="266"/>
      <c r="R3749" s="266"/>
      <c r="S3749" s="266"/>
      <c r="T3749" s="266"/>
      <c r="U3749" s="266"/>
      <c r="V3749" s="266"/>
      <c r="W3749" s="266"/>
      <c r="X3749" s="266"/>
      <c r="Y3749" s="266"/>
      <c r="Z3749" s="266"/>
      <c r="AA3749" s="266"/>
      <c r="AB3749" s="266"/>
      <c r="AC3749" s="266"/>
      <c r="AD3749" s="267"/>
    </row>
    <row r="3750" spans="1:88" ht="48" customHeight="1">
      <c r="A3750" s="71"/>
      <c r="B3750" s="40"/>
      <c r="C3750" s="280"/>
      <c r="D3750" s="256"/>
      <c r="E3750" s="256"/>
      <c r="F3750" s="256"/>
      <c r="G3750" s="256"/>
      <c r="H3750" s="256"/>
      <c r="I3750" s="256"/>
      <c r="J3750" s="281"/>
      <c r="K3750" s="280"/>
      <c r="L3750" s="281"/>
      <c r="M3750" s="265" t="s">
        <v>201</v>
      </c>
      <c r="N3750" s="279"/>
      <c r="O3750" s="331" t="s">
        <v>202</v>
      </c>
      <c r="P3750" s="279"/>
      <c r="Q3750" s="331" t="s">
        <v>203</v>
      </c>
      <c r="R3750" s="279"/>
      <c r="S3750" s="268" t="s">
        <v>1134</v>
      </c>
      <c r="T3750" s="266"/>
      <c r="U3750" s="266"/>
      <c r="V3750" s="267"/>
      <c r="W3750" s="268" t="s">
        <v>1135</v>
      </c>
      <c r="X3750" s="266"/>
      <c r="Y3750" s="266"/>
      <c r="Z3750" s="267"/>
      <c r="AA3750" s="268" t="s">
        <v>262</v>
      </c>
      <c r="AB3750" s="266"/>
      <c r="AC3750" s="266"/>
      <c r="AD3750" s="267"/>
    </row>
    <row r="3751" spans="1:88" ht="48" customHeight="1">
      <c r="A3751" s="71"/>
      <c r="B3751" s="40"/>
      <c r="C3751" s="282"/>
      <c r="D3751" s="272"/>
      <c r="E3751" s="272"/>
      <c r="F3751" s="272"/>
      <c r="G3751" s="272"/>
      <c r="H3751" s="272"/>
      <c r="I3751" s="272"/>
      <c r="J3751" s="283"/>
      <c r="K3751" s="282"/>
      <c r="L3751" s="283"/>
      <c r="M3751" s="282"/>
      <c r="N3751" s="283"/>
      <c r="O3751" s="282"/>
      <c r="P3751" s="283"/>
      <c r="Q3751" s="282"/>
      <c r="R3751" s="283"/>
      <c r="S3751" s="325" t="s">
        <v>234</v>
      </c>
      <c r="T3751" s="267"/>
      <c r="U3751" s="221" t="s">
        <v>202</v>
      </c>
      <c r="V3751" s="221" t="s">
        <v>203</v>
      </c>
      <c r="W3751" s="325" t="s">
        <v>234</v>
      </c>
      <c r="X3751" s="267"/>
      <c r="Y3751" s="221" t="s">
        <v>202</v>
      </c>
      <c r="Z3751" s="221" t="s">
        <v>203</v>
      </c>
      <c r="AA3751" s="325" t="s">
        <v>234</v>
      </c>
      <c r="AB3751" s="267"/>
      <c r="AC3751" s="221" t="s">
        <v>202</v>
      </c>
      <c r="AD3751" s="221" t="s">
        <v>203</v>
      </c>
      <c r="AF3751" t="s">
        <v>204</v>
      </c>
      <c r="AG3751" t="s">
        <v>205</v>
      </c>
      <c r="AH3751" t="s">
        <v>206</v>
      </c>
      <c r="AI3751" t="s">
        <v>207</v>
      </c>
      <c r="AJ3751" t="s">
        <v>208</v>
      </c>
      <c r="AK3751" t="s">
        <v>209</v>
      </c>
      <c r="AL3751" t="s">
        <v>210</v>
      </c>
      <c r="AP3751" t="s">
        <v>204</v>
      </c>
      <c r="AQ3751" t="s">
        <v>205</v>
      </c>
      <c r="AR3751" t="s">
        <v>206</v>
      </c>
      <c r="AS3751" t="s">
        <v>207</v>
      </c>
      <c r="AT3751" t="s">
        <v>208</v>
      </c>
      <c r="AU3751" t="s">
        <v>209</v>
      </c>
      <c r="AV3751" t="s">
        <v>210</v>
      </c>
      <c r="AZ3751" t="s">
        <v>204</v>
      </c>
      <c r="BA3751" t="s">
        <v>205</v>
      </c>
      <c r="BB3751" t="s">
        <v>206</v>
      </c>
      <c r="BC3751" t="s">
        <v>207</v>
      </c>
      <c r="BD3751" t="s">
        <v>208</v>
      </c>
      <c r="BE3751" t="s">
        <v>209</v>
      </c>
      <c r="BF3751" t="s">
        <v>210</v>
      </c>
      <c r="BJ3751" t="s">
        <v>204</v>
      </c>
      <c r="BK3751" t="s">
        <v>205</v>
      </c>
      <c r="BL3751" t="s">
        <v>206</v>
      </c>
      <c r="BM3751" t="s">
        <v>207</v>
      </c>
      <c r="BN3751" t="s">
        <v>208</v>
      </c>
      <c r="BO3751" t="s">
        <v>209</v>
      </c>
      <c r="BP3751" t="s">
        <v>210</v>
      </c>
      <c r="BT3751" t="s">
        <v>204</v>
      </c>
      <c r="BU3751" t="s">
        <v>205</v>
      </c>
      <c r="BV3751" t="s">
        <v>206</v>
      </c>
      <c r="BW3751" t="s">
        <v>207</v>
      </c>
      <c r="BX3751" t="s">
        <v>208</v>
      </c>
      <c r="BY3751" t="s">
        <v>209</v>
      </c>
      <c r="BZ3751" t="s">
        <v>210</v>
      </c>
      <c r="CD3751" t="s">
        <v>204</v>
      </c>
      <c r="CE3751" t="s">
        <v>205</v>
      </c>
      <c r="CF3751" t="s">
        <v>206</v>
      </c>
      <c r="CG3751" t="s">
        <v>207</v>
      </c>
      <c r="CH3751" t="s">
        <v>208</v>
      </c>
      <c r="CI3751" t="s">
        <v>209</v>
      </c>
      <c r="CJ3751" t="s">
        <v>210</v>
      </c>
    </row>
    <row r="3752" spans="1:88" ht="15" customHeight="1">
      <c r="A3752" s="71"/>
      <c r="B3752" s="40"/>
      <c r="C3752" s="86" t="s">
        <v>131</v>
      </c>
      <c r="D3752" s="320"/>
      <c r="E3752" s="266"/>
      <c r="F3752" s="266"/>
      <c r="G3752" s="266"/>
      <c r="H3752" s="266"/>
      <c r="I3752" s="266"/>
      <c r="J3752" s="267"/>
      <c r="K3752" s="268"/>
      <c r="L3752" s="267"/>
      <c r="M3752" s="268"/>
      <c r="N3752" s="267"/>
      <c r="O3752" s="268"/>
      <c r="P3752" s="267"/>
      <c r="Q3752" s="268"/>
      <c r="R3752" s="267"/>
      <c r="S3752" s="268"/>
      <c r="T3752" s="267"/>
      <c r="U3752" s="220"/>
      <c r="V3752" s="220"/>
      <c r="W3752" s="268"/>
      <c r="X3752" s="267"/>
      <c r="Y3752" s="220"/>
      <c r="Z3752" s="220"/>
      <c r="AA3752" s="268"/>
      <c r="AB3752" s="267"/>
      <c r="AC3752" s="220"/>
      <c r="AD3752" s="220"/>
      <c r="AF3752">
        <f>IF(AND(S3752=0,OR(SUM(U3752:V3752)&gt;0,COUNTIF(S3752:V3752,"NS")&gt;0)),1,0)</f>
        <v>0</v>
      </c>
      <c r="AG3752">
        <f>IF(OR(AND(S3752="NS",SUM(U3752:V3752)&gt;0),AND(S3752="NS",COUNTIF(S3752:V3752,"NS")&lt;2)),1,0)</f>
        <v>0</v>
      </c>
      <c r="AH3752">
        <f>IF(AND(S3752="NA",OR(SUM(U3752:V3752)&gt;0,COUNTIF(S3752:V3752,"NS")&gt;0,COUNTIF(S3752:V3752,"NA")&gt;1)),1,0)</f>
        <v>0</v>
      </c>
      <c r="AI3752">
        <f>IF(AND(COUNTBLANK(S3752)+COUNTBLANK(U3752)+COUNTBLANK(V3752)&gt;0,COUNTBLANK(S3752)+COUNTBLANK(U3752)+COUNTBLANK(V3752)&lt;3,S3752&lt;&gt;"NA"),1,0)</f>
        <v>0</v>
      </c>
      <c r="AJ3752">
        <f>IF(AND(IF(OR(SUM(U3752:V3752)=S3752,S3752="",AND(S3752&gt;0,COUNTIF(S3752:V3752,"NS")=2)),0,1)=1,S3752&lt;&gt;"NS",S3752&lt;&gt;"NA"),1,0)</f>
        <v>0</v>
      </c>
      <c r="AK3752">
        <f>IF(COUNTIF(S3752:V3752,"=*")&lt;&gt;SUM(COUNTIF(S3752:V3752,"NS"),COUNTIF(S3752:V3752,"NA")),1,0)</f>
        <v>0</v>
      </c>
      <c r="AL3752">
        <f>IF(SUM(AF3752:AK3752)&gt;0,1,0)</f>
        <v>0</v>
      </c>
      <c r="AP3752">
        <f>IF(AND(W3752=0,OR(SUM(Y3752:Z3752)&gt;0,COUNTIF(W3752:Z3752,"NS")&gt;0)),1,0)</f>
        <v>0</v>
      </c>
      <c r="AQ3752">
        <f>IF(OR(AND(W3752="NS",SUM(Y3752:Z3752)&gt;0),AND(W3752="NS",COUNTIF(W3752:Z3752,"NS")&lt;2)),1,0)</f>
        <v>0</v>
      </c>
      <c r="AR3752">
        <f>IF(AND(W3752="NA",OR(SUM(Y3752:Z3752)&gt;0,COUNTIF(W3752:Z3752,"NS")&gt;0,COUNTIF(W3752:Z3752,"NA")&gt;1)),1,0)</f>
        <v>0</v>
      </c>
      <c r="AS3752">
        <f>IF(AND(COUNTBLANK(W3752)+COUNTBLANK(Y3752)+COUNTBLANK(Z3752)&gt;0,COUNTBLANK(W3752)+COUNTBLANK(Y3752)+COUNTBLANK(Z3752)&lt;3,W3752&lt;&gt;"NA"),1,0)</f>
        <v>0</v>
      </c>
      <c r="AT3752">
        <f>IF(AND(IF(OR(SUM(Y3752:Z3752)=W3752,W3752="",AND(W3752&gt;0,COUNTIF(W3752:Z3752,"NS")=2)),0,1)=1,W3752&lt;&gt;"NS",W3752&lt;&gt;"NA"),1,0)</f>
        <v>0</v>
      </c>
      <c r="AU3752">
        <f>IF(COUNTIF(W3752:Z3752,"=*")&lt;&gt;SUM(COUNTIF(W3752:Z3752,"NS"),COUNTIF(W3752:Z3752,"NA")),1,0)</f>
        <v>0</v>
      </c>
      <c r="AV3752">
        <f>IF(SUM(AP3752:AU3752)&gt;0,1,0)</f>
        <v>0</v>
      </c>
      <c r="AZ3752">
        <f>IF(AND(AA3752=0,OR(SUM(AC3752:AD3752)&gt;0,COUNTIF(AA3752:AD3752,"NS")&gt;0)),1,0)</f>
        <v>0</v>
      </c>
      <c r="BA3752">
        <f>IF(OR(AND(AA3752="NS",SUM(AC3752:AD3752)&gt;0),AND(AA3752="NS",COUNTIF(AA3752:AD3752,"NS")&lt;2)),1,0)</f>
        <v>0</v>
      </c>
      <c r="BB3752">
        <f>IF(AND(AA3752="NA",OR(SUM(AC3752:AD3752)&gt;0,COUNTIF(AA3752:AD3752,"NS")&gt;0,COUNTIF(AA3752:AD3752,"NA")&gt;1)),1,0)</f>
        <v>0</v>
      </c>
      <c r="BC3752">
        <f>IF(AND(COUNTBLANK(AA3752)+COUNTBLANK(AC3752)+COUNTBLANK(AD3752)&gt;0,COUNTBLANK(AA3752)+COUNTBLANK(AC3752)+COUNTBLANK(AD3752)&lt;3,AA3752&lt;&gt;"NA"),1,0)</f>
        <v>0</v>
      </c>
      <c r="BD3752">
        <f>IF(AND(IF(OR(SUM(AC3752:AD3752)=AA3752,AA3752="",AND(AA3752&gt;0,COUNTIF(AA3752:AD3752,"NS")=2)),0,1)=1,AA3752&lt;&gt;"NS",AA3752&lt;&gt;"NA"),1,0)</f>
        <v>0</v>
      </c>
      <c r="BE3752">
        <f>IF(COUNTIF(AA3752:AD3752,"=*")&lt;&gt;SUM(COUNTIF(AA3752:AD3752,"NS"),COUNTIF(AA3752:AD3752,"NA")),1,0)</f>
        <v>0</v>
      </c>
      <c r="BF3752">
        <f>IF(SUM(AZ3752:BE3752)&gt;0,1,0)</f>
        <v>0</v>
      </c>
      <c r="BJ3752">
        <f>IF(AND(O3752=0,OR(SUM(U3752,Y3752,AC3752)&gt;0,COUNTIF(O3752,"NS")+COUNTIF(U3752,"NS")+COUNTIF(Y3752,"NS")+COUNTIF(AC3752,"NS")&gt;0)),1,0)</f>
        <v>0</v>
      </c>
      <c r="BK3752">
        <f>IF(OR(AND(O3752="NS",SUM(U3752,Y3752,AC3752)&gt;0),AND(O3752="NS",COUNTIF(O3752,"NS")+COUNTIF(U3752,"NS")+COUNTIF(Y3752,"NS")+COUNTIF(AC3752,"NS")&lt;2)),1,0)</f>
        <v>0</v>
      </c>
      <c r="BL3752">
        <f>IF(AND(O3752="NA",OR(SUM(U3752,Y3752,AC3752)&gt;0,COUNTIF(O3752,"NS")+COUNTIF(U3752,"NS")+COUNTIF(Y3752,"NS")+COUNTIF(AC3752,"NS")&gt;0,COUNTIF(O3752,"NA")+COUNTIF(U3752,"NA")+COUNTIF(Y3752,"NA")+COUNTIF(AC3752,"NA")&gt;1)),1,0)</f>
        <v>0</v>
      </c>
      <c r="BM3752">
        <f>IF(AND(COUNTBLANK(O3752)+COUNTBLANK(U3752)+COUNTBLANK(Y3752)+COUNTBLANK(AC3752)&gt;0,COUNTBLANK(O3752)+COUNTBLANK(U3752)+COUNTBLANK(Y3752)+COUNTBLANK(AC3752)&lt;4,O3752&lt;&gt;"NA"),1,0)</f>
        <v>0</v>
      </c>
      <c r="BN3752">
        <f>IF(AND(IF(OR(SUM(U3752,Y3752,AC3752)=O3752,O3752="",AND(O3752&gt;0,COUNTIF(O3752,"NS")+COUNTIF(U3752,"NS")+COUNTIF(Y3752,"NS")+COUNTIF(AC3752,"NS")=3)),0,1)=1,O3752&lt;&gt;"NS",O3752&lt;&gt;"NA"),1,0)</f>
        <v>0</v>
      </c>
      <c r="BO3752">
        <f>IF(COUNTIF(O3752,"=*")+COUNTIF(U3752,"=*")+COUNTIF(Y3752,"=*")+COUNTIF(AC3752,"=*")&lt;&gt;SUM(COUNTIF(O3752,"NS")+COUNTIF(U3752,"NS")+COUNTIF(Y3752,"NS")+COUNTIF(AC3752,"NS"),COUNTIF(O3752,"NA")+COUNTIF(U3752,"NA")+COUNTIF(Y3752,"NA")+COUNTIF(AC3752,"NA")),1,0)</f>
        <v>0</v>
      </c>
      <c r="BP3752">
        <f>IF(SUM(BJ3752:BO3752)&gt;0,1,0)</f>
        <v>0</v>
      </c>
      <c r="BT3752">
        <f>IF(AND(Q3752=0,OR(SUM(V3752,Z3752,AD3752)&gt;0,COUNTIF(Q3752,"NS")+COUNTIF(V3752,"NS")+COUNTIF(Z3752,"NS")+COUNTIF(AD3752,"NS")&gt;0)),1,0)</f>
        <v>0</v>
      </c>
      <c r="BU3752">
        <f>IF(OR(AND(Q3752="NS",SUM(V3752,Z3752,AD3752)&gt;0),AND(Q3752="NS",COUNTIF(Q3752,"NS")+COUNTIF(V3752,"NS")+COUNTIF(Z3752,"NS")+COUNTIF(AD3752,"NS")&lt;2)),1,0)</f>
        <v>0</v>
      </c>
      <c r="BV3752">
        <f>IF(AND(Q3752="NA",OR(SUM(V3752,Z3752,AD3752)&gt;0,COUNTIF(Q3752,"NS")+COUNTIF(V3752,"NS")+COUNTIF(Z3752,"NS")+COUNTIF(AD3752,"NS")&gt;0,COUNTIF(Q3752,"NA")+COUNTIF(V3752,"NA")+COUNTIF(Z3752,"NA")+COUNTIF(AD3752,"NA")&gt;1)),1,0)</f>
        <v>0</v>
      </c>
      <c r="BW3752">
        <f>IF(AND(COUNTBLANK(Q3752)+COUNTBLANK(V3752)+COUNTBLANK(Z3752)+COUNTBLANK(AD3752)&gt;0,COUNTBLANK(Q3752)+COUNTBLANK(V3752)+COUNTBLANK(Z3752)+COUNTBLANK(AD3752)&lt;4,Q3752&lt;&gt;"NA"),1,0)</f>
        <v>0</v>
      </c>
      <c r="BX3752">
        <f>IF(AND(IF(OR(SUM(V3752,Z3752,AD3752)=Q3752,Q3752="",AND(Q3752&gt;0,COUNTIF(Q3752,"NS")+COUNTIF(V3752,"NS")+COUNTIF(Z3752,"NS")+COUNTIF(AD3752,"NS")=3)),0,1)=1,Q3752&lt;&gt;"NS",Q3752&lt;&gt;"NA"),1,0)</f>
        <v>0</v>
      </c>
      <c r="BY3752">
        <f>IF(COUNTIF(Q3752,"=*")+COUNTIF(V3752,"=*")+COUNTIF(Z3752,"=*")+COUNTIF(AD3752,"=*")&lt;&gt;SUM(COUNTIF(Q3752,"NS")+COUNTIF(V3752,"NS")+COUNTIF(Z3752,"NS")+COUNTIF(AD3752,"NS"),COUNTIF(Q3752,"NA")+COUNTIF(V3752,"NA")+COUNTIF(Z3752,"NA")+COUNTIF(AD3752,"NA")),1,0)</f>
        <v>0</v>
      </c>
      <c r="BZ3752">
        <f>IF(SUM(BT3752:BY3752)&gt;0,1,0)</f>
        <v>0</v>
      </c>
      <c r="CD3752">
        <f>IF(AND(M3752=0,OR(SUM(S3752,W3752,AA3752)&gt;0,COUNTIF(M3752,"NS")+COUNTIF(S3752,"NS")+COUNTIF(W3752,"NS")+COUNTIF(AA3752,"NS")&gt;0)),1,0)</f>
        <v>0</v>
      </c>
      <c r="CE3752">
        <f>IF(OR(AND(M3752="NS",SUM(S3752,W3752,AA3752)&gt;0),AND(M3752="NS",COUNTIF(M3752,"NS")+COUNTIF(S3752,"NS")+COUNTIF(W3752,"NS")+COUNTIF(AA3752,"NS")&lt;2)),1,0)</f>
        <v>0</v>
      </c>
      <c r="CF3752">
        <f>IF(AND(M3752="NA",OR(SUM(S3752,W3752,AA3752)&gt;0,COUNTIF(M3752,"NS")+COUNTIF(S3752,"NS")+COUNTIF(W3752,"NS")+COUNTIF(AA3752,"NS")&gt;0,COUNTIF(M3752,"NA")+COUNTIF(S3752,"NA")+COUNTIF(W3752,"NA")+COUNTIF(AA3752,"NA")&gt;1)),1,0)</f>
        <v>0</v>
      </c>
      <c r="CG3752">
        <f>IF(AND(COUNTBLANK(M3752)+COUNTBLANK(S3752)+COUNTBLANK(W3752)+COUNTBLANK(AA3752)&gt;0,COUNTBLANK(M3752)+COUNTBLANK(S3752)+COUNTBLANK(W3752)+COUNTBLANK(AA3752)&lt;4,M3752&lt;&gt;"NA"),1,0)</f>
        <v>0</v>
      </c>
      <c r="CH3752">
        <f>IF(AND(IF(OR(SUM(S3752,W3752,AA3752)=M3752,M3752="",AND(M3752&gt;0,COUNTIF(M3752,"NS")+COUNTIF(S3752,"NS")+COUNTIF(W3752,"NS")+COUNTIF(AA3752,"NS")=3)),0,1)=1,M3752&lt;&gt;"NS",M3752&lt;&gt;"NA"),1,0)</f>
        <v>0</v>
      </c>
      <c r="CI3752">
        <f>IF(COUNTIF(M3752,"=*")+COUNTIF(S3752,"=*")+COUNTIF(W3752,"=*")+COUNTIF(AA3752,"=*")&lt;&gt;SUM(COUNTIF(M3752,"NS")+COUNTIF(S3752,"NS")+COUNTIF(W3752,"NS")+COUNTIF(AA3752,"NS"),COUNTIF(M3752,"NA")+COUNTIF(S3752,"NA")+COUNTIF(W3752,"NA")+COUNTIF(AA3752,"NA")),1,0)</f>
        <v>0</v>
      </c>
      <c r="CJ3752">
        <f>IF(SUM(CD3752:CI3752)&gt;0,1,0)</f>
        <v>0</v>
      </c>
    </row>
    <row r="3753" spans="1:88" ht="15" customHeight="1">
      <c r="A3753" s="71"/>
      <c r="B3753" s="40"/>
      <c r="C3753" s="206" t="s">
        <v>132</v>
      </c>
      <c r="D3753" s="320"/>
      <c r="E3753" s="266"/>
      <c r="F3753" s="266"/>
      <c r="G3753" s="266"/>
      <c r="H3753" s="266"/>
      <c r="I3753" s="266"/>
      <c r="J3753" s="267"/>
      <c r="K3753" s="268"/>
      <c r="L3753" s="267"/>
      <c r="M3753" s="268"/>
      <c r="N3753" s="267"/>
      <c r="O3753" s="268"/>
      <c r="P3753" s="267"/>
      <c r="Q3753" s="268"/>
      <c r="R3753" s="267"/>
      <c r="S3753" s="268"/>
      <c r="T3753" s="267"/>
      <c r="U3753" s="220"/>
      <c r="V3753" s="220"/>
      <c r="W3753" s="268"/>
      <c r="X3753" s="267"/>
      <c r="Y3753" s="220"/>
      <c r="Z3753" s="220"/>
      <c r="AA3753" s="268"/>
      <c r="AB3753" s="267"/>
      <c r="AC3753" s="220"/>
      <c r="AD3753" s="220"/>
    </row>
    <row r="3754" spans="1:88" ht="15" customHeight="1">
      <c r="A3754" s="71"/>
      <c r="B3754" s="40"/>
      <c r="C3754" s="206" t="s">
        <v>133</v>
      </c>
      <c r="D3754" s="320"/>
      <c r="E3754" s="266"/>
      <c r="F3754" s="266"/>
      <c r="G3754" s="266"/>
      <c r="H3754" s="266"/>
      <c r="I3754" s="266"/>
      <c r="J3754" s="267"/>
      <c r="K3754" s="268"/>
      <c r="L3754" s="267"/>
      <c r="M3754" s="268"/>
      <c r="N3754" s="267"/>
      <c r="O3754" s="268"/>
      <c r="P3754" s="267"/>
      <c r="Q3754" s="268"/>
      <c r="R3754" s="267"/>
      <c r="S3754" s="268"/>
      <c r="T3754" s="267"/>
      <c r="U3754" s="220"/>
      <c r="V3754" s="220"/>
      <c r="W3754" s="268"/>
      <c r="X3754" s="267"/>
      <c r="Y3754" s="220"/>
      <c r="Z3754" s="220"/>
      <c r="AA3754" s="268"/>
      <c r="AB3754" s="267"/>
      <c r="AC3754" s="220"/>
      <c r="AD3754" s="220"/>
    </row>
    <row r="3755" spans="1:88" ht="15" customHeight="1">
      <c r="A3755" s="71"/>
      <c r="B3755" s="40"/>
      <c r="C3755" s="206" t="s">
        <v>134</v>
      </c>
      <c r="D3755" s="320"/>
      <c r="E3755" s="266"/>
      <c r="F3755" s="266"/>
      <c r="G3755" s="266"/>
      <c r="H3755" s="266"/>
      <c r="I3755" s="266"/>
      <c r="J3755" s="267"/>
      <c r="K3755" s="268"/>
      <c r="L3755" s="267"/>
      <c r="M3755" s="268"/>
      <c r="N3755" s="267"/>
      <c r="O3755" s="268"/>
      <c r="P3755" s="267"/>
      <c r="Q3755" s="268"/>
      <c r="R3755" s="267"/>
      <c r="S3755" s="268"/>
      <c r="T3755" s="267"/>
      <c r="U3755" s="220"/>
      <c r="V3755" s="220"/>
      <c r="W3755" s="268"/>
      <c r="X3755" s="267"/>
      <c r="Y3755" s="220"/>
      <c r="Z3755" s="220"/>
      <c r="AA3755" s="268"/>
      <c r="AB3755" s="267"/>
      <c r="AC3755" s="220"/>
      <c r="AD3755" s="220"/>
    </row>
    <row r="3756" spans="1:88" ht="15" customHeight="1">
      <c r="A3756" s="71"/>
      <c r="B3756" s="40"/>
      <c r="C3756" s="206" t="s">
        <v>135</v>
      </c>
      <c r="D3756" s="320"/>
      <c r="E3756" s="266"/>
      <c r="F3756" s="266"/>
      <c r="G3756" s="266"/>
      <c r="H3756" s="266"/>
      <c r="I3756" s="266"/>
      <c r="J3756" s="267"/>
      <c r="K3756" s="268"/>
      <c r="L3756" s="267"/>
      <c r="M3756" s="268"/>
      <c r="N3756" s="267"/>
      <c r="O3756" s="268"/>
      <c r="P3756" s="267"/>
      <c r="Q3756" s="268"/>
      <c r="R3756" s="267"/>
      <c r="S3756" s="268"/>
      <c r="T3756" s="267"/>
      <c r="U3756" s="220"/>
      <c r="V3756" s="220"/>
      <c r="W3756" s="268"/>
      <c r="X3756" s="267"/>
      <c r="Y3756" s="220"/>
      <c r="Z3756" s="220"/>
      <c r="AA3756" s="268"/>
      <c r="AB3756" s="267"/>
      <c r="AC3756" s="220"/>
      <c r="AD3756" s="220"/>
    </row>
    <row r="3757" spans="1:88" ht="15" customHeight="1">
      <c r="A3757" s="71"/>
      <c r="B3757" s="40"/>
      <c r="C3757" s="206" t="s">
        <v>136</v>
      </c>
      <c r="D3757" s="320"/>
      <c r="E3757" s="266"/>
      <c r="F3757" s="266"/>
      <c r="G3757" s="266"/>
      <c r="H3757" s="266"/>
      <c r="I3757" s="266"/>
      <c r="J3757" s="267"/>
      <c r="K3757" s="268"/>
      <c r="L3757" s="267"/>
      <c r="M3757" s="268"/>
      <c r="N3757" s="267"/>
      <c r="O3757" s="268"/>
      <c r="P3757" s="267"/>
      <c r="Q3757" s="268"/>
      <c r="R3757" s="267"/>
      <c r="S3757" s="268"/>
      <c r="T3757" s="267"/>
      <c r="U3757" s="220"/>
      <c r="V3757" s="220"/>
      <c r="W3757" s="268"/>
      <c r="X3757" s="267"/>
      <c r="Y3757" s="220"/>
      <c r="Z3757" s="220"/>
      <c r="AA3757" s="268"/>
      <c r="AB3757" s="267"/>
      <c r="AC3757" s="220"/>
      <c r="AD3757" s="220"/>
    </row>
    <row r="3758" spans="1:88" ht="15" customHeight="1">
      <c r="A3758" s="71"/>
      <c r="B3758" s="40"/>
      <c r="C3758" s="206" t="s">
        <v>137</v>
      </c>
      <c r="D3758" s="320"/>
      <c r="E3758" s="266"/>
      <c r="F3758" s="266"/>
      <c r="G3758" s="266"/>
      <c r="H3758" s="266"/>
      <c r="I3758" s="266"/>
      <c r="J3758" s="267"/>
      <c r="K3758" s="268"/>
      <c r="L3758" s="267"/>
      <c r="M3758" s="268"/>
      <c r="N3758" s="267"/>
      <c r="O3758" s="268"/>
      <c r="P3758" s="267"/>
      <c r="Q3758" s="268"/>
      <c r="R3758" s="267"/>
      <c r="S3758" s="268"/>
      <c r="T3758" s="267"/>
      <c r="U3758" s="220"/>
      <c r="V3758" s="220"/>
      <c r="W3758" s="268"/>
      <c r="X3758" s="267"/>
      <c r="Y3758" s="220"/>
      <c r="Z3758" s="220"/>
      <c r="AA3758" s="268"/>
      <c r="AB3758" s="267"/>
      <c r="AC3758" s="220"/>
      <c r="AD3758" s="220"/>
    </row>
    <row r="3759" spans="1:88" ht="15" customHeight="1">
      <c r="A3759" s="71"/>
      <c r="B3759" s="40"/>
      <c r="C3759" s="206" t="s">
        <v>138</v>
      </c>
      <c r="D3759" s="320"/>
      <c r="E3759" s="266"/>
      <c r="F3759" s="266"/>
      <c r="G3759" s="266"/>
      <c r="H3759" s="266"/>
      <c r="I3759" s="266"/>
      <c r="J3759" s="267"/>
      <c r="K3759" s="268"/>
      <c r="L3759" s="267"/>
      <c r="M3759" s="268"/>
      <c r="N3759" s="267"/>
      <c r="O3759" s="268"/>
      <c r="P3759" s="267"/>
      <c r="Q3759" s="268"/>
      <c r="R3759" s="267"/>
      <c r="S3759" s="268"/>
      <c r="T3759" s="267"/>
      <c r="U3759" s="220"/>
      <c r="V3759" s="220"/>
      <c r="W3759" s="268"/>
      <c r="X3759" s="267"/>
      <c r="Y3759" s="220"/>
      <c r="Z3759" s="220"/>
      <c r="AA3759" s="268"/>
      <c r="AB3759" s="267"/>
      <c r="AC3759" s="220"/>
      <c r="AD3759" s="220"/>
    </row>
    <row r="3760" spans="1:88" ht="15" customHeight="1">
      <c r="A3760" s="71"/>
      <c r="B3760" s="40"/>
      <c r="C3760" s="206" t="s">
        <v>139</v>
      </c>
      <c r="D3760" s="320"/>
      <c r="E3760" s="266"/>
      <c r="F3760" s="266"/>
      <c r="G3760" s="266"/>
      <c r="H3760" s="266"/>
      <c r="I3760" s="266"/>
      <c r="J3760" s="267"/>
      <c r="K3760" s="268"/>
      <c r="L3760" s="267"/>
      <c r="M3760" s="268"/>
      <c r="N3760" s="267"/>
      <c r="O3760" s="268"/>
      <c r="P3760" s="267"/>
      <c r="Q3760" s="268"/>
      <c r="R3760" s="267"/>
      <c r="S3760" s="268"/>
      <c r="T3760" s="267"/>
      <c r="U3760" s="220"/>
      <c r="V3760" s="220"/>
      <c r="W3760" s="268"/>
      <c r="X3760" s="267"/>
      <c r="Y3760" s="220"/>
      <c r="Z3760" s="220"/>
      <c r="AA3760" s="268"/>
      <c r="AB3760" s="267"/>
      <c r="AC3760" s="220"/>
      <c r="AD3760" s="220"/>
    </row>
    <row r="3761" spans="1:30" ht="15" customHeight="1">
      <c r="A3761" s="89"/>
      <c r="B3761" s="40"/>
      <c r="C3761" s="206" t="s">
        <v>140</v>
      </c>
      <c r="D3761" s="320"/>
      <c r="E3761" s="266"/>
      <c r="F3761" s="266"/>
      <c r="G3761" s="266"/>
      <c r="H3761" s="266"/>
      <c r="I3761" s="266"/>
      <c r="J3761" s="267"/>
      <c r="K3761" s="268"/>
      <c r="L3761" s="267"/>
      <c r="M3761" s="268"/>
      <c r="N3761" s="267"/>
      <c r="O3761" s="268"/>
      <c r="P3761" s="267"/>
      <c r="Q3761" s="268"/>
      <c r="R3761" s="267"/>
      <c r="S3761" s="268"/>
      <c r="T3761" s="267"/>
      <c r="U3761" s="220"/>
      <c r="V3761" s="220"/>
      <c r="W3761" s="268"/>
      <c r="X3761" s="267"/>
      <c r="Y3761" s="220"/>
      <c r="Z3761" s="220"/>
      <c r="AA3761" s="268"/>
      <c r="AB3761" s="267"/>
      <c r="AC3761" s="220"/>
      <c r="AD3761" s="220"/>
    </row>
    <row r="3762" spans="1:30" ht="15" customHeight="1">
      <c r="A3762" s="89"/>
      <c r="B3762" s="40"/>
      <c r="C3762" s="206" t="s">
        <v>141</v>
      </c>
      <c r="D3762" s="320"/>
      <c r="E3762" s="266"/>
      <c r="F3762" s="266"/>
      <c r="G3762" s="266"/>
      <c r="H3762" s="266"/>
      <c r="I3762" s="266"/>
      <c r="J3762" s="267"/>
      <c r="K3762" s="268"/>
      <c r="L3762" s="267"/>
      <c r="M3762" s="268"/>
      <c r="N3762" s="267"/>
      <c r="O3762" s="268"/>
      <c r="P3762" s="267"/>
      <c r="Q3762" s="268"/>
      <c r="R3762" s="267"/>
      <c r="S3762" s="268"/>
      <c r="T3762" s="267"/>
      <c r="U3762" s="220"/>
      <c r="V3762" s="220"/>
      <c r="W3762" s="268"/>
      <c r="X3762" s="267"/>
      <c r="Y3762" s="220"/>
      <c r="Z3762" s="220"/>
      <c r="AA3762" s="268"/>
      <c r="AB3762" s="267"/>
      <c r="AC3762" s="220"/>
      <c r="AD3762" s="220"/>
    </row>
    <row r="3763" spans="1:30" ht="15" customHeight="1">
      <c r="A3763" s="89"/>
      <c r="B3763" s="40"/>
      <c r="C3763" s="206" t="s">
        <v>142</v>
      </c>
      <c r="D3763" s="320"/>
      <c r="E3763" s="266"/>
      <c r="F3763" s="266"/>
      <c r="G3763" s="266"/>
      <c r="H3763" s="266"/>
      <c r="I3763" s="266"/>
      <c r="J3763" s="267"/>
      <c r="K3763" s="268"/>
      <c r="L3763" s="267"/>
      <c r="M3763" s="268"/>
      <c r="N3763" s="267"/>
      <c r="O3763" s="268"/>
      <c r="P3763" s="267"/>
      <c r="Q3763" s="268"/>
      <c r="R3763" s="267"/>
      <c r="S3763" s="268"/>
      <c r="T3763" s="267"/>
      <c r="U3763" s="220"/>
      <c r="V3763" s="220"/>
      <c r="W3763" s="268"/>
      <c r="X3763" s="267"/>
      <c r="Y3763" s="220"/>
      <c r="Z3763" s="220"/>
      <c r="AA3763" s="268"/>
      <c r="AB3763" s="267"/>
      <c r="AC3763" s="220"/>
      <c r="AD3763" s="220"/>
    </row>
    <row r="3764" spans="1:30" ht="15" customHeight="1">
      <c r="A3764" s="89"/>
      <c r="B3764" s="40"/>
      <c r="C3764" s="206" t="s">
        <v>143</v>
      </c>
      <c r="D3764" s="320"/>
      <c r="E3764" s="266"/>
      <c r="F3764" s="266"/>
      <c r="G3764" s="266"/>
      <c r="H3764" s="266"/>
      <c r="I3764" s="266"/>
      <c r="J3764" s="267"/>
      <c r="K3764" s="268"/>
      <c r="L3764" s="267"/>
      <c r="M3764" s="268"/>
      <c r="N3764" s="267"/>
      <c r="O3764" s="268"/>
      <c r="P3764" s="267"/>
      <c r="Q3764" s="268"/>
      <c r="R3764" s="267"/>
      <c r="S3764" s="268"/>
      <c r="T3764" s="267"/>
      <c r="U3764" s="220"/>
      <c r="V3764" s="220"/>
      <c r="W3764" s="268"/>
      <c r="X3764" s="267"/>
      <c r="Y3764" s="220"/>
      <c r="Z3764" s="220"/>
      <c r="AA3764" s="268"/>
      <c r="AB3764" s="267"/>
      <c r="AC3764" s="220"/>
      <c r="AD3764" s="220"/>
    </row>
    <row r="3765" spans="1:30" ht="15" customHeight="1">
      <c r="A3765" s="89"/>
      <c r="B3765" s="40"/>
      <c r="C3765" s="206" t="s">
        <v>144</v>
      </c>
      <c r="D3765" s="320"/>
      <c r="E3765" s="266"/>
      <c r="F3765" s="266"/>
      <c r="G3765" s="266"/>
      <c r="H3765" s="266"/>
      <c r="I3765" s="266"/>
      <c r="J3765" s="267"/>
      <c r="K3765" s="268"/>
      <c r="L3765" s="267"/>
      <c r="M3765" s="268"/>
      <c r="N3765" s="267"/>
      <c r="O3765" s="268"/>
      <c r="P3765" s="267"/>
      <c r="Q3765" s="268"/>
      <c r="R3765" s="267"/>
      <c r="S3765" s="268"/>
      <c r="T3765" s="267"/>
      <c r="U3765" s="220"/>
      <c r="V3765" s="220"/>
      <c r="W3765" s="268"/>
      <c r="X3765" s="267"/>
      <c r="Y3765" s="220"/>
      <c r="Z3765" s="220"/>
      <c r="AA3765" s="268"/>
      <c r="AB3765" s="267"/>
      <c r="AC3765" s="220"/>
      <c r="AD3765" s="220"/>
    </row>
    <row r="3766" spans="1:30" ht="15" customHeight="1">
      <c r="A3766" s="89"/>
      <c r="B3766" s="40"/>
      <c r="C3766" s="206" t="s">
        <v>145</v>
      </c>
      <c r="D3766" s="320"/>
      <c r="E3766" s="266"/>
      <c r="F3766" s="266"/>
      <c r="G3766" s="266"/>
      <c r="H3766" s="266"/>
      <c r="I3766" s="266"/>
      <c r="J3766" s="267"/>
      <c r="K3766" s="268"/>
      <c r="L3766" s="267"/>
      <c r="M3766" s="268"/>
      <c r="N3766" s="267"/>
      <c r="O3766" s="268"/>
      <c r="P3766" s="267"/>
      <c r="Q3766" s="268"/>
      <c r="R3766" s="267"/>
      <c r="S3766" s="268"/>
      <c r="T3766" s="267"/>
      <c r="U3766" s="220"/>
      <c r="V3766" s="220"/>
      <c r="W3766" s="268"/>
      <c r="X3766" s="267"/>
      <c r="Y3766" s="220"/>
      <c r="Z3766" s="220"/>
      <c r="AA3766" s="268"/>
      <c r="AB3766" s="267"/>
      <c r="AC3766" s="220"/>
      <c r="AD3766" s="220"/>
    </row>
    <row r="3767" spans="1:30" ht="15" customHeight="1">
      <c r="A3767" s="89"/>
      <c r="B3767" s="40"/>
      <c r="C3767" s="206" t="s">
        <v>146</v>
      </c>
      <c r="D3767" s="320"/>
      <c r="E3767" s="266"/>
      <c r="F3767" s="266"/>
      <c r="G3767" s="266"/>
      <c r="H3767" s="266"/>
      <c r="I3767" s="266"/>
      <c r="J3767" s="267"/>
      <c r="K3767" s="268"/>
      <c r="L3767" s="267"/>
      <c r="M3767" s="268"/>
      <c r="N3767" s="267"/>
      <c r="O3767" s="268"/>
      <c r="P3767" s="267"/>
      <c r="Q3767" s="268"/>
      <c r="R3767" s="267"/>
      <c r="S3767" s="268"/>
      <c r="T3767" s="267"/>
      <c r="U3767" s="220"/>
      <c r="V3767" s="220"/>
      <c r="W3767" s="268"/>
      <c r="X3767" s="267"/>
      <c r="Y3767" s="220"/>
      <c r="Z3767" s="220"/>
      <c r="AA3767" s="268"/>
      <c r="AB3767" s="267"/>
      <c r="AC3767" s="220"/>
      <c r="AD3767" s="220"/>
    </row>
    <row r="3768" spans="1:30" ht="15" customHeight="1">
      <c r="A3768" s="89"/>
      <c r="B3768" s="40"/>
      <c r="C3768" s="206" t="s">
        <v>147</v>
      </c>
      <c r="D3768" s="320"/>
      <c r="E3768" s="266"/>
      <c r="F3768" s="266"/>
      <c r="G3768" s="266"/>
      <c r="H3768" s="266"/>
      <c r="I3768" s="266"/>
      <c r="J3768" s="267"/>
      <c r="K3768" s="268"/>
      <c r="L3768" s="267"/>
      <c r="M3768" s="268"/>
      <c r="N3768" s="267"/>
      <c r="O3768" s="268"/>
      <c r="P3768" s="267"/>
      <c r="Q3768" s="268"/>
      <c r="R3768" s="267"/>
      <c r="S3768" s="268"/>
      <c r="T3768" s="267"/>
      <c r="U3768" s="220"/>
      <c r="V3768" s="220"/>
      <c r="W3768" s="268"/>
      <c r="X3768" s="267"/>
      <c r="Y3768" s="220"/>
      <c r="Z3768" s="220"/>
      <c r="AA3768" s="268"/>
      <c r="AB3768" s="267"/>
      <c r="AC3768" s="220"/>
      <c r="AD3768" s="220"/>
    </row>
    <row r="3769" spans="1:30" ht="15" customHeight="1">
      <c r="A3769" s="89"/>
      <c r="B3769" s="40"/>
      <c r="C3769" s="206" t="s">
        <v>148</v>
      </c>
      <c r="D3769" s="320"/>
      <c r="E3769" s="266"/>
      <c r="F3769" s="266"/>
      <c r="G3769" s="266"/>
      <c r="H3769" s="266"/>
      <c r="I3769" s="266"/>
      <c r="J3769" s="267"/>
      <c r="K3769" s="268"/>
      <c r="L3769" s="267"/>
      <c r="M3769" s="268"/>
      <c r="N3769" s="267"/>
      <c r="O3769" s="268"/>
      <c r="P3769" s="267"/>
      <c r="Q3769" s="268"/>
      <c r="R3769" s="267"/>
      <c r="S3769" s="268"/>
      <c r="T3769" s="267"/>
      <c r="U3769" s="220"/>
      <c r="V3769" s="220"/>
      <c r="W3769" s="268"/>
      <c r="X3769" s="267"/>
      <c r="Y3769" s="220"/>
      <c r="Z3769" s="220"/>
      <c r="AA3769" s="268"/>
      <c r="AB3769" s="267"/>
      <c r="AC3769" s="220"/>
      <c r="AD3769" s="220"/>
    </row>
    <row r="3770" spans="1:30" ht="15" customHeight="1">
      <c r="A3770" s="89"/>
      <c r="B3770" s="40"/>
      <c r="C3770" s="206" t="s">
        <v>149</v>
      </c>
      <c r="D3770" s="320"/>
      <c r="E3770" s="266"/>
      <c r="F3770" s="266"/>
      <c r="G3770" s="266"/>
      <c r="H3770" s="266"/>
      <c r="I3770" s="266"/>
      <c r="J3770" s="267"/>
      <c r="K3770" s="268"/>
      <c r="L3770" s="267"/>
      <c r="M3770" s="268"/>
      <c r="N3770" s="267"/>
      <c r="O3770" s="268"/>
      <c r="P3770" s="267"/>
      <c r="Q3770" s="268"/>
      <c r="R3770" s="267"/>
      <c r="S3770" s="268"/>
      <c r="T3770" s="267"/>
      <c r="U3770" s="220"/>
      <c r="V3770" s="220"/>
      <c r="W3770" s="268"/>
      <c r="X3770" s="267"/>
      <c r="Y3770" s="220"/>
      <c r="Z3770" s="220"/>
      <c r="AA3770" s="268"/>
      <c r="AB3770" s="267"/>
      <c r="AC3770" s="220"/>
      <c r="AD3770" s="220"/>
    </row>
    <row r="3771" spans="1:30" ht="15" customHeight="1">
      <c r="A3771" s="89"/>
      <c r="B3771" s="40"/>
      <c r="C3771" s="206" t="s">
        <v>150</v>
      </c>
      <c r="D3771" s="320"/>
      <c r="E3771" s="266"/>
      <c r="F3771" s="266"/>
      <c r="G3771" s="266"/>
      <c r="H3771" s="266"/>
      <c r="I3771" s="266"/>
      <c r="J3771" s="267"/>
      <c r="K3771" s="268"/>
      <c r="L3771" s="267"/>
      <c r="M3771" s="268"/>
      <c r="N3771" s="267"/>
      <c r="O3771" s="268"/>
      <c r="P3771" s="267"/>
      <c r="Q3771" s="268"/>
      <c r="R3771" s="267"/>
      <c r="S3771" s="268"/>
      <c r="T3771" s="267"/>
      <c r="U3771" s="220"/>
      <c r="V3771" s="220"/>
      <c r="W3771" s="268"/>
      <c r="X3771" s="267"/>
      <c r="Y3771" s="220"/>
      <c r="Z3771" s="220"/>
      <c r="AA3771" s="268"/>
      <c r="AB3771" s="267"/>
      <c r="AC3771" s="220"/>
      <c r="AD3771" s="220"/>
    </row>
    <row r="3772" spans="1:30" ht="15" customHeight="1">
      <c r="A3772" s="89"/>
      <c r="B3772" s="40"/>
      <c r="C3772" s="206" t="s">
        <v>151</v>
      </c>
      <c r="D3772" s="320"/>
      <c r="E3772" s="266"/>
      <c r="F3772" s="266"/>
      <c r="G3772" s="266"/>
      <c r="H3772" s="266"/>
      <c r="I3772" s="266"/>
      <c r="J3772" s="267"/>
      <c r="K3772" s="268"/>
      <c r="L3772" s="267"/>
      <c r="M3772" s="268"/>
      <c r="N3772" s="267"/>
      <c r="O3772" s="268"/>
      <c r="P3772" s="267"/>
      <c r="Q3772" s="268"/>
      <c r="R3772" s="267"/>
      <c r="S3772" s="268"/>
      <c r="T3772" s="267"/>
      <c r="U3772" s="220"/>
      <c r="V3772" s="220"/>
      <c r="W3772" s="268"/>
      <c r="X3772" s="267"/>
      <c r="Y3772" s="220"/>
      <c r="Z3772" s="220"/>
      <c r="AA3772" s="268"/>
      <c r="AB3772" s="267"/>
      <c r="AC3772" s="220"/>
      <c r="AD3772" s="220"/>
    </row>
    <row r="3773" spans="1:30" ht="15" customHeight="1">
      <c r="A3773" s="89"/>
      <c r="B3773" s="40"/>
      <c r="C3773" s="206" t="s">
        <v>152</v>
      </c>
      <c r="D3773" s="320"/>
      <c r="E3773" s="266"/>
      <c r="F3773" s="266"/>
      <c r="G3773" s="266"/>
      <c r="H3773" s="266"/>
      <c r="I3773" s="266"/>
      <c r="J3773" s="267"/>
      <c r="K3773" s="268"/>
      <c r="L3773" s="267"/>
      <c r="M3773" s="268"/>
      <c r="N3773" s="267"/>
      <c r="O3773" s="268"/>
      <c r="P3773" s="267"/>
      <c r="Q3773" s="268"/>
      <c r="R3773" s="267"/>
      <c r="S3773" s="268"/>
      <c r="T3773" s="267"/>
      <c r="U3773" s="220"/>
      <c r="V3773" s="220"/>
      <c r="W3773" s="268"/>
      <c r="X3773" s="267"/>
      <c r="Y3773" s="220"/>
      <c r="Z3773" s="220"/>
      <c r="AA3773" s="268"/>
      <c r="AB3773" s="267"/>
      <c r="AC3773" s="220"/>
      <c r="AD3773" s="220"/>
    </row>
    <row r="3774" spans="1:30" ht="15" customHeight="1">
      <c r="A3774" s="89"/>
      <c r="B3774" s="40"/>
      <c r="C3774" s="206" t="s">
        <v>153</v>
      </c>
      <c r="D3774" s="320"/>
      <c r="E3774" s="266"/>
      <c r="F3774" s="266"/>
      <c r="G3774" s="266"/>
      <c r="H3774" s="266"/>
      <c r="I3774" s="266"/>
      <c r="J3774" s="267"/>
      <c r="K3774" s="268"/>
      <c r="L3774" s="267"/>
      <c r="M3774" s="268"/>
      <c r="N3774" s="267"/>
      <c r="O3774" s="268"/>
      <c r="P3774" s="267"/>
      <c r="Q3774" s="268"/>
      <c r="R3774" s="267"/>
      <c r="S3774" s="268"/>
      <c r="T3774" s="267"/>
      <c r="U3774" s="220"/>
      <c r="V3774" s="220"/>
      <c r="W3774" s="268"/>
      <c r="X3774" s="267"/>
      <c r="Y3774" s="220"/>
      <c r="Z3774" s="220"/>
      <c r="AA3774" s="268"/>
      <c r="AB3774" s="267"/>
      <c r="AC3774" s="220"/>
      <c r="AD3774" s="220"/>
    </row>
    <row r="3775" spans="1:30" ht="15" customHeight="1">
      <c r="A3775" s="89"/>
      <c r="B3775" s="40"/>
      <c r="C3775" s="206" t="s">
        <v>154</v>
      </c>
      <c r="D3775" s="320"/>
      <c r="E3775" s="266"/>
      <c r="F3775" s="266"/>
      <c r="G3775" s="266"/>
      <c r="H3775" s="266"/>
      <c r="I3775" s="266"/>
      <c r="J3775" s="267"/>
      <c r="K3775" s="268"/>
      <c r="L3775" s="267"/>
      <c r="M3775" s="268"/>
      <c r="N3775" s="267"/>
      <c r="O3775" s="268"/>
      <c r="P3775" s="267"/>
      <c r="Q3775" s="268"/>
      <c r="R3775" s="267"/>
      <c r="S3775" s="268"/>
      <c r="T3775" s="267"/>
      <c r="U3775" s="220"/>
      <c r="V3775" s="220"/>
      <c r="W3775" s="268"/>
      <c r="X3775" s="267"/>
      <c r="Y3775" s="220"/>
      <c r="Z3775" s="220"/>
      <c r="AA3775" s="268"/>
      <c r="AB3775" s="267"/>
      <c r="AC3775" s="220"/>
      <c r="AD3775" s="220"/>
    </row>
    <row r="3776" spans="1:30" ht="15" customHeight="1">
      <c r="A3776" s="89"/>
      <c r="B3776" s="40"/>
      <c r="C3776" s="206" t="s">
        <v>155</v>
      </c>
      <c r="D3776" s="320"/>
      <c r="E3776" s="266"/>
      <c r="F3776" s="266"/>
      <c r="G3776" s="266"/>
      <c r="H3776" s="266"/>
      <c r="I3776" s="266"/>
      <c r="J3776" s="267"/>
      <c r="K3776" s="268"/>
      <c r="L3776" s="267"/>
      <c r="M3776" s="268"/>
      <c r="N3776" s="267"/>
      <c r="O3776" s="268"/>
      <c r="P3776" s="267"/>
      <c r="Q3776" s="268"/>
      <c r="R3776" s="267"/>
      <c r="S3776" s="268"/>
      <c r="T3776" s="267"/>
      <c r="U3776" s="220"/>
      <c r="V3776" s="220"/>
      <c r="W3776" s="268"/>
      <c r="X3776" s="267"/>
      <c r="Y3776" s="220"/>
      <c r="Z3776" s="220"/>
      <c r="AA3776" s="268"/>
      <c r="AB3776" s="267"/>
      <c r="AC3776" s="220"/>
      <c r="AD3776" s="220"/>
    </row>
    <row r="3777" spans="1:38" ht="15" customHeight="1">
      <c r="A3777" s="89"/>
      <c r="B3777" s="40"/>
      <c r="C3777" s="40"/>
      <c r="D3777" s="15"/>
      <c r="E3777" s="15"/>
      <c r="F3777" s="15"/>
      <c r="G3777" s="15"/>
      <c r="H3777" s="15"/>
      <c r="I3777" s="15"/>
      <c r="J3777" s="15"/>
      <c r="K3777" s="15"/>
      <c r="L3777" s="81" t="s">
        <v>211</v>
      </c>
      <c r="M3777" s="268">
        <f>IF(AND(SUM(M3752:M3776)=0,COUNTIF(M3752:M3776,"NS")&gt;0),"NS",IF(AND(SUM(M3752:M3776)=0, COUNTIF(M3752:M3776,"NA")&gt;0),"NA",SUM(M3752:M3776)))</f>
        <v>0</v>
      </c>
      <c r="N3777" s="267"/>
      <c r="O3777" s="268">
        <f>IF(AND(SUM(O3752:O3776)=0,COUNTIF(O3752:O3776,"NS")&gt;0),"NS",IF(AND(SUM(O3752:O3776)=0, COUNTIF(O3752:O3776,"NA")&gt;0),"NA",SUM(O3752:O3776)))</f>
        <v>0</v>
      </c>
      <c r="P3777" s="267"/>
      <c r="Q3777" s="268">
        <f>IF(AND(SUM(Q3752:Q3776)=0,COUNTIF(Q3752:Q3776,"NS")&gt;0),"NS",IF(AND(SUM(Q3752:Q3776)=0, COUNTIF(Q3752:Q3776,"NA")&gt;0),"NA",SUM(Q3752:Q3776)))</f>
        <v>0</v>
      </c>
      <c r="R3777" s="267"/>
      <c r="S3777" s="268">
        <f>IF(AND(SUM(S3752:S3776)=0,COUNTIF(S3752:S3776,"NS")&gt;0),"NS",IF(AND(SUM(S3752:S3776)=0, COUNTIF(S3752:S3776,"NA")&gt;0),"NA",SUM(S3752:S3776)))</f>
        <v>0</v>
      </c>
      <c r="T3777" s="267"/>
      <c r="U3777" s="220">
        <f>IF(AND(SUM(U3752:U3776)=0,COUNTIF(U3752:U3776,"NS")&gt;0),"NS",IF(AND(SUM(U3752:U3776)=0, COUNTIF(U3752:U3776,"NA")&gt;0),"NA",SUM(U3752:U3776)))</f>
        <v>0</v>
      </c>
      <c r="V3777" s="220">
        <f>IF(AND(SUM(V3752:V3776)=0,COUNTIF(V3752:V3776,"NS")&gt;0),"NS",IF(AND(SUM(V3752:V3776)=0, COUNTIF(V3752:V3776,"NA")&gt;0),"NA",SUM(V3752:V3776)))</f>
        <v>0</v>
      </c>
      <c r="W3777" s="268">
        <f>IF(AND(SUM(W3752:W3776)=0,COUNTIF(W3752:W3776,"NS")&gt;0),"NS",IF(AND(SUM(W3752:W3776)=0, COUNTIF(W3752:W3776,"NA")&gt;0),"NA",SUM(W3752:W3776)))</f>
        <v>0</v>
      </c>
      <c r="X3777" s="267"/>
      <c r="Y3777" s="220">
        <f>IF(AND(SUM(Y3752:Y3776)=0,COUNTIF(Y3752:Y3776,"NS")&gt;0),"NS",IF(AND(SUM(Y3752:Y3776)=0, COUNTIF(Y3752:Y3776,"NA")&gt;0),"NA",SUM(Y3752:Y3776)))</f>
        <v>0</v>
      </c>
      <c r="Z3777" s="220">
        <f>IF(AND(SUM(Z3752:Z3776)=0,COUNTIF(Z3752:Z3776,"NS")&gt;0),"NS",IF(AND(SUM(Z3752:Z3776)=0, COUNTIF(Z3752:Z3776,"NA")&gt;0),"NA",SUM(Z3752:Z3776)))</f>
        <v>0</v>
      </c>
      <c r="AA3777" s="268">
        <f>IF(AND(SUM(AA3752:AA3776)=0,COUNTIF(AA3752:AA3776,"NS")&gt;0),"NS",IF(AND(SUM(AA3752:AA3776)=0, COUNTIF(AA3752:AA3776,"NA")&gt;0),"NA",SUM(AA3752:AA3776)))</f>
        <v>0</v>
      </c>
      <c r="AB3777" s="267"/>
      <c r="AC3777" s="220">
        <f>IF(AND(SUM(AC3752:AC3776)=0,COUNTIF(AC3752:AC3776,"NS")&gt;0),"NS",IF(AND(SUM(AC3752:AC3776)=0, COUNTIF(AC3752:AC3776,"NA")&gt;0),"NA",SUM(AC3752:AC3776)))</f>
        <v>0</v>
      </c>
      <c r="AD3777" s="220">
        <f>IF(AND(SUM(AD3752:AD3776)=0,COUNTIF(AD3752:AD3776,"NS")&gt;0),"NS",IF(AND(SUM(AD3752:AD3776)=0, COUNTIF(AD3752:AD3776,"NA")&gt;0),"NA",SUM(AD3752:AD3776)))</f>
        <v>0</v>
      </c>
    </row>
    <row r="3778" spans="1:38" ht="15" customHeight="1">
      <c r="A3778" s="89"/>
      <c r="B3778" s="40"/>
      <c r="C3778" s="40"/>
      <c r="D3778" s="40"/>
      <c r="E3778" s="40"/>
      <c r="F3778" s="40"/>
      <c r="G3778" s="40"/>
      <c r="H3778" s="40"/>
      <c r="I3778" s="40"/>
      <c r="J3778" s="40"/>
      <c r="K3778" s="40"/>
      <c r="L3778" s="40"/>
      <c r="M3778" s="40"/>
      <c r="N3778" s="40"/>
      <c r="O3778" s="40"/>
      <c r="P3778" s="40"/>
      <c r="Q3778" s="40"/>
      <c r="R3778" s="40"/>
      <c r="S3778" s="40"/>
      <c r="T3778" s="40"/>
      <c r="U3778" s="40"/>
      <c r="V3778" s="40"/>
      <c r="W3778" s="40"/>
      <c r="X3778" s="40"/>
      <c r="Y3778" s="40"/>
      <c r="Z3778" s="40"/>
      <c r="AA3778" s="40"/>
      <c r="AB3778" s="40"/>
      <c r="AC3778" s="40"/>
      <c r="AD3778" s="40"/>
      <c r="AF3778">
        <f>IF(SUM(AF3752:AF3777,AP3752:AP3777,AZ3752:AZ3777,BJ3752:BJ3777,BT3752:BT3777,CD3752:CD3777)&gt;0,1,0)</f>
        <v>0</v>
      </c>
      <c r="AG3778">
        <f>IF(SUM(AG3752:AG3777,AQ3752:AQ3777,BA3752:BA3777,BK3752:BK3777,BU3752:BU3777,CE3752:CE3777)&gt;0,2,0)</f>
        <v>0</v>
      </c>
      <c r="AH3778">
        <f>IF(SUM(AH3752:AH3777,AR3752:AR3777,BB3752:BB3777,BL3752:BL3777,BV3752:BV3777,CF3752:CF3777)&gt;0,4,0)</f>
        <v>0</v>
      </c>
      <c r="AI3778">
        <f>IF(SUM(AI3752:AI3777,AS3752:AS3777,BC3752:BC3777,BM3752:BM3777,BW3752:BW3777,CG3752:CG3777)&gt;0,4,0)</f>
        <v>0</v>
      </c>
      <c r="AJ3778">
        <f>IF(SUM(AJ3752:AJ3777,AT3752:AT3777,BD3752:BD3777,BN3752:BN3777,BX3752:BX3777,CH3752:CH3777)&gt;0,5,0)</f>
        <v>0</v>
      </c>
      <c r="AK3778">
        <f>IF(SUM(AK3752:AK3777,AU3752:AU3777,BE3752:BE3777,BO3752:BO3777,BY3752:BY3777,CI3752:CI3777)&gt;0,6,0)</f>
        <v>0</v>
      </c>
    </row>
    <row r="3779" spans="1:38" ht="24" customHeight="1">
      <c r="A3779" s="89"/>
      <c r="B3779" s="40"/>
      <c r="C3779" s="321" t="s">
        <v>187</v>
      </c>
      <c r="D3779" s="256"/>
      <c r="E3779" s="256"/>
      <c r="F3779" s="256"/>
      <c r="G3779" s="256"/>
      <c r="H3779" s="256"/>
      <c r="I3779" s="256"/>
      <c r="J3779" s="256"/>
      <c r="K3779" s="256"/>
      <c r="L3779" s="256"/>
      <c r="M3779" s="256"/>
      <c r="N3779" s="256"/>
      <c r="O3779" s="256"/>
      <c r="P3779" s="256"/>
      <c r="Q3779" s="256"/>
      <c r="R3779" s="256"/>
      <c r="S3779" s="256"/>
      <c r="T3779" s="256"/>
      <c r="U3779" s="256"/>
      <c r="V3779" s="256"/>
      <c r="W3779" s="256"/>
      <c r="X3779" s="256"/>
      <c r="Y3779" s="256"/>
      <c r="Z3779" s="256"/>
      <c r="AA3779" s="256"/>
      <c r="AB3779" s="256"/>
      <c r="AC3779" s="256"/>
      <c r="AD3779" s="256"/>
      <c r="AH3779">
        <f>SUM(AF3778:AH3778)</f>
        <v>0</v>
      </c>
      <c r="AK3779">
        <f>SUM(AI3778:AK3778)</f>
        <v>0</v>
      </c>
    </row>
    <row r="3780" spans="1:38" ht="60" customHeight="1">
      <c r="A3780" s="89"/>
      <c r="B3780" s="40"/>
      <c r="C3780" s="322"/>
      <c r="D3780" s="323"/>
      <c r="E3780" s="323"/>
      <c r="F3780" s="323"/>
      <c r="G3780" s="323"/>
      <c r="H3780" s="323"/>
      <c r="I3780" s="323"/>
      <c r="J3780" s="323"/>
      <c r="K3780" s="323"/>
      <c r="L3780" s="323"/>
      <c r="M3780" s="323"/>
      <c r="N3780" s="323"/>
      <c r="O3780" s="323"/>
      <c r="P3780" s="323"/>
      <c r="Q3780" s="323"/>
      <c r="R3780" s="323"/>
      <c r="S3780" s="323"/>
      <c r="T3780" s="323"/>
      <c r="U3780" s="323"/>
      <c r="V3780" s="323"/>
      <c r="W3780" s="323"/>
      <c r="X3780" s="323"/>
      <c r="Y3780" s="323"/>
      <c r="Z3780" s="323"/>
      <c r="AA3780" s="323"/>
      <c r="AB3780" s="323"/>
      <c r="AC3780" s="323"/>
      <c r="AD3780" s="324"/>
      <c r="AH3780" t="e">
        <f ca="1">CAMBIAR(AH3779,0,"",1,"El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780" t="e">
        <f ca="1">CAMBIAR(AK3779,0,"",4,"Hay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781" spans="1:38" ht="15" customHeight="1">
      <c r="A3781" s="89"/>
      <c r="B3781" s="40"/>
      <c r="C3781" s="246" t="e">
        <f ca="1">AH3780</f>
        <v>#NAME?</v>
      </c>
      <c r="D3781" s="40"/>
      <c r="E3781" s="40"/>
      <c r="F3781" s="40"/>
      <c r="G3781" s="40"/>
      <c r="H3781" s="40"/>
      <c r="I3781" s="40"/>
      <c r="J3781" s="40"/>
      <c r="K3781" s="40"/>
      <c r="L3781" s="40"/>
      <c r="M3781" s="40"/>
      <c r="N3781" s="40"/>
      <c r="O3781" s="40"/>
      <c r="P3781" s="40"/>
      <c r="Q3781" s="40"/>
      <c r="R3781" s="40"/>
      <c r="S3781" s="40"/>
      <c r="T3781" s="40"/>
      <c r="U3781" s="40"/>
      <c r="V3781" s="40"/>
      <c r="W3781" s="40"/>
      <c r="X3781" s="40"/>
      <c r="Y3781" s="40"/>
      <c r="Z3781" s="40"/>
      <c r="AA3781" s="40"/>
      <c r="AB3781" s="40"/>
      <c r="AC3781" s="40"/>
      <c r="AD3781" s="40"/>
    </row>
    <row r="3782" spans="1:38" ht="15" customHeight="1">
      <c r="A3782" s="89"/>
      <c r="B3782" s="40"/>
      <c r="C3782" s="246" t="e">
        <f ca="1">AK3780</f>
        <v>#NAME?</v>
      </c>
      <c r="D3782" s="40"/>
      <c r="E3782" s="40"/>
      <c r="F3782" s="40"/>
      <c r="G3782" s="40"/>
      <c r="H3782" s="40"/>
      <c r="I3782" s="40"/>
      <c r="J3782" s="40"/>
      <c r="K3782" s="40"/>
      <c r="L3782" s="40"/>
      <c r="M3782" s="40"/>
      <c r="N3782" s="40"/>
      <c r="O3782" s="40"/>
      <c r="P3782" s="40"/>
      <c r="Q3782" s="40"/>
      <c r="R3782" s="40"/>
      <c r="S3782" s="40"/>
      <c r="T3782" s="40"/>
      <c r="U3782" s="40"/>
      <c r="V3782" s="40"/>
      <c r="W3782" s="40"/>
      <c r="X3782" s="40"/>
      <c r="Y3782" s="40"/>
      <c r="Z3782" s="40"/>
      <c r="AA3782" s="40"/>
      <c r="AB3782" s="40"/>
      <c r="AC3782" s="40"/>
      <c r="AD3782" s="40"/>
    </row>
    <row r="3783" spans="1:38" ht="15" customHeight="1">
      <c r="A3783" s="89"/>
      <c r="B3783" s="40"/>
      <c r="C3783" s="40"/>
      <c r="D3783" s="40"/>
      <c r="E3783" s="40"/>
      <c r="F3783" s="40"/>
      <c r="G3783" s="40"/>
      <c r="H3783" s="40"/>
      <c r="I3783" s="40"/>
      <c r="J3783" s="40"/>
      <c r="K3783" s="40"/>
      <c r="L3783" s="40"/>
      <c r="M3783" s="40"/>
      <c r="N3783" s="40"/>
      <c r="O3783" s="40"/>
      <c r="P3783" s="40"/>
      <c r="Q3783" s="40"/>
      <c r="R3783" s="40"/>
      <c r="S3783" s="40"/>
      <c r="T3783" s="40"/>
      <c r="U3783" s="40"/>
      <c r="V3783" s="40"/>
      <c r="W3783" s="40"/>
      <c r="X3783" s="40"/>
      <c r="Y3783" s="40"/>
      <c r="Z3783" s="40"/>
      <c r="AA3783" s="40"/>
      <c r="AB3783" s="40"/>
      <c r="AC3783" s="40"/>
      <c r="AD3783" s="40"/>
    </row>
    <row r="3784" spans="1:38" ht="15" customHeight="1">
      <c r="A3784" s="89"/>
      <c r="B3784" s="40"/>
      <c r="C3784" s="40"/>
      <c r="D3784" s="40"/>
      <c r="E3784" s="40"/>
      <c r="F3784" s="40"/>
      <c r="G3784" s="40"/>
      <c r="H3784" s="40"/>
      <c r="I3784" s="40"/>
      <c r="J3784" s="40"/>
      <c r="K3784" s="40"/>
      <c r="L3784" s="40"/>
      <c r="M3784" s="40"/>
      <c r="N3784" s="40"/>
      <c r="O3784" s="40"/>
      <c r="P3784" s="40"/>
      <c r="Q3784" s="40"/>
      <c r="R3784" s="40"/>
      <c r="S3784" s="40"/>
      <c r="T3784" s="40"/>
      <c r="U3784" s="40"/>
      <c r="V3784" s="40"/>
      <c r="W3784" s="40"/>
      <c r="X3784" s="40"/>
      <c r="Y3784" s="40"/>
      <c r="Z3784" s="40"/>
      <c r="AA3784" s="40"/>
      <c r="AB3784" s="40"/>
      <c r="AC3784" s="40"/>
      <c r="AD3784" s="40"/>
    </row>
    <row r="3785" spans="1:38" ht="15" customHeight="1">
      <c r="A3785" s="89"/>
      <c r="B3785" s="40"/>
      <c r="C3785" s="40"/>
      <c r="D3785" s="40"/>
      <c r="E3785" s="40"/>
      <c r="F3785" s="40"/>
      <c r="G3785" s="40"/>
      <c r="H3785" s="40"/>
      <c r="I3785" s="40"/>
      <c r="J3785" s="40"/>
      <c r="K3785" s="40"/>
      <c r="L3785" s="40"/>
      <c r="M3785" s="40"/>
      <c r="N3785" s="40"/>
      <c r="O3785" s="40"/>
      <c r="P3785" s="40"/>
      <c r="Q3785" s="40"/>
      <c r="R3785" s="40"/>
      <c r="S3785" s="40"/>
      <c r="T3785" s="40"/>
      <c r="U3785" s="40"/>
      <c r="V3785" s="40"/>
      <c r="W3785" s="40"/>
      <c r="X3785" s="40"/>
      <c r="Y3785" s="40"/>
      <c r="Z3785" s="40"/>
      <c r="AA3785" s="40"/>
      <c r="AB3785" s="40"/>
      <c r="AC3785" s="40"/>
      <c r="AD3785" s="40"/>
    </row>
    <row r="3786" spans="1:38" ht="15" customHeight="1">
      <c r="A3786" s="83"/>
      <c r="B3786" s="15"/>
      <c r="C3786" s="15"/>
      <c r="D3786" s="15"/>
      <c r="E3786" s="15"/>
      <c r="F3786" s="15"/>
      <c r="G3786" s="15"/>
      <c r="H3786" s="15"/>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row>
    <row r="3787" spans="1:38" ht="36" customHeight="1">
      <c r="A3787" s="72" t="s">
        <v>1136</v>
      </c>
      <c r="B3787" s="326" t="s">
        <v>1137</v>
      </c>
      <c r="C3787" s="256"/>
      <c r="D3787" s="256"/>
      <c r="E3787" s="256"/>
      <c r="F3787" s="256"/>
      <c r="G3787" s="256"/>
      <c r="H3787" s="256"/>
      <c r="I3787" s="256"/>
      <c r="J3787" s="256"/>
      <c r="K3787" s="256"/>
      <c r="L3787" s="256"/>
      <c r="M3787" s="256"/>
      <c r="N3787" s="256"/>
      <c r="O3787" s="256"/>
      <c r="P3787" s="256"/>
      <c r="Q3787" s="256"/>
      <c r="R3787" s="256"/>
      <c r="S3787" s="256"/>
      <c r="T3787" s="256"/>
      <c r="U3787" s="256"/>
      <c r="V3787" s="256"/>
      <c r="W3787" s="256"/>
      <c r="X3787" s="256"/>
      <c r="Y3787" s="256"/>
      <c r="Z3787" s="256"/>
      <c r="AA3787" s="256"/>
      <c r="AB3787" s="256"/>
      <c r="AC3787" s="256"/>
      <c r="AD3787" s="256"/>
    </row>
    <row r="3788" spans="1:38" ht="24" customHeight="1">
      <c r="A3788" s="83"/>
      <c r="B3788" s="15"/>
      <c r="C3788" s="321" t="s">
        <v>1138</v>
      </c>
      <c r="D3788" s="256"/>
      <c r="E3788" s="256"/>
      <c r="F3788" s="256"/>
      <c r="G3788" s="256"/>
      <c r="H3788" s="256"/>
      <c r="I3788" s="256"/>
      <c r="J3788" s="256"/>
      <c r="K3788" s="256"/>
      <c r="L3788" s="256"/>
      <c r="M3788" s="256"/>
      <c r="N3788" s="256"/>
      <c r="O3788" s="256"/>
      <c r="P3788" s="256"/>
      <c r="Q3788" s="256"/>
      <c r="R3788" s="256"/>
      <c r="S3788" s="256"/>
      <c r="T3788" s="256"/>
      <c r="U3788" s="256"/>
      <c r="V3788" s="256"/>
      <c r="W3788" s="256"/>
      <c r="X3788" s="256"/>
      <c r="Y3788" s="256"/>
      <c r="Z3788" s="256"/>
      <c r="AA3788" s="256"/>
      <c r="AB3788" s="256"/>
      <c r="AC3788" s="256"/>
      <c r="AD3788" s="256"/>
    </row>
    <row r="3789" spans="1:38" ht="15" customHeight="1">
      <c r="A3789" s="83"/>
      <c r="B3789" s="15"/>
      <c r="C3789" s="15"/>
      <c r="D3789" s="15"/>
      <c r="E3789" s="15"/>
      <c r="F3789" s="15"/>
      <c r="G3789" s="15"/>
      <c r="H3789" s="15"/>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row>
    <row r="3790" spans="1:38" ht="36" customHeight="1">
      <c r="A3790" s="83"/>
      <c r="B3790" s="15"/>
      <c r="C3790" s="265" t="s">
        <v>185</v>
      </c>
      <c r="D3790" s="278"/>
      <c r="E3790" s="278"/>
      <c r="F3790" s="278"/>
      <c r="G3790" s="278"/>
      <c r="H3790" s="278"/>
      <c r="I3790" s="278"/>
      <c r="J3790" s="278"/>
      <c r="K3790" s="278"/>
      <c r="L3790" s="278"/>
      <c r="M3790" s="278"/>
      <c r="N3790" s="278"/>
      <c r="O3790" s="278"/>
      <c r="P3790" s="279"/>
      <c r="Q3790" s="325" t="s">
        <v>1125</v>
      </c>
      <c r="R3790" s="279"/>
      <c r="S3790" s="265" t="s">
        <v>1139</v>
      </c>
      <c r="T3790" s="266"/>
      <c r="U3790" s="266"/>
      <c r="V3790" s="266"/>
      <c r="W3790" s="266"/>
      <c r="X3790" s="266"/>
      <c r="Y3790" s="266"/>
      <c r="Z3790" s="266"/>
      <c r="AA3790" s="266"/>
      <c r="AB3790" s="266"/>
      <c r="AC3790" s="266"/>
      <c r="AD3790" s="267"/>
    </row>
    <row r="3791" spans="1:38" ht="15" customHeight="1">
      <c r="A3791" s="83"/>
      <c r="B3791" s="15"/>
      <c r="C3791" s="282"/>
      <c r="D3791" s="272"/>
      <c r="E3791" s="272"/>
      <c r="F3791" s="272"/>
      <c r="G3791" s="272"/>
      <c r="H3791" s="272"/>
      <c r="I3791" s="272"/>
      <c r="J3791" s="272"/>
      <c r="K3791" s="272"/>
      <c r="L3791" s="272"/>
      <c r="M3791" s="272"/>
      <c r="N3791" s="272"/>
      <c r="O3791" s="272"/>
      <c r="P3791" s="283"/>
      <c r="Q3791" s="282"/>
      <c r="R3791" s="283"/>
      <c r="S3791" s="265" t="s">
        <v>201</v>
      </c>
      <c r="T3791" s="266"/>
      <c r="U3791" s="266"/>
      <c r="V3791" s="267"/>
      <c r="W3791" s="268" t="s">
        <v>202</v>
      </c>
      <c r="X3791" s="266"/>
      <c r="Y3791" s="266"/>
      <c r="Z3791" s="267"/>
      <c r="AA3791" s="268" t="s">
        <v>203</v>
      </c>
      <c r="AB3791" s="266"/>
      <c r="AC3791" s="266"/>
      <c r="AD3791" s="267"/>
      <c r="AF3791" t="s">
        <v>204</v>
      </c>
      <c r="AG3791" t="s">
        <v>205</v>
      </c>
      <c r="AH3791" t="s">
        <v>206</v>
      </c>
      <c r="AI3791" t="s">
        <v>207</v>
      </c>
      <c r="AJ3791" t="s">
        <v>208</v>
      </c>
      <c r="AK3791" t="s">
        <v>209</v>
      </c>
      <c r="AL3791" t="s">
        <v>210</v>
      </c>
    </row>
    <row r="3792" spans="1:38" ht="15" customHeight="1">
      <c r="A3792" s="83"/>
      <c r="B3792" s="15"/>
      <c r="C3792" s="86" t="s">
        <v>131</v>
      </c>
      <c r="D3792" s="320"/>
      <c r="E3792" s="266"/>
      <c r="F3792" s="266"/>
      <c r="G3792" s="266"/>
      <c r="H3792" s="266"/>
      <c r="I3792" s="266"/>
      <c r="J3792" s="266"/>
      <c r="K3792" s="266"/>
      <c r="L3792" s="266"/>
      <c r="M3792" s="266"/>
      <c r="N3792" s="266"/>
      <c r="O3792" s="266"/>
      <c r="P3792" s="267"/>
      <c r="Q3792" s="268"/>
      <c r="R3792" s="267"/>
      <c r="S3792" s="268"/>
      <c r="T3792" s="266"/>
      <c r="U3792" s="266"/>
      <c r="V3792" s="267"/>
      <c r="W3792" s="268"/>
      <c r="X3792" s="266"/>
      <c r="Y3792" s="266"/>
      <c r="Z3792" s="267"/>
      <c r="AA3792" s="268"/>
      <c r="AB3792" s="266"/>
      <c r="AC3792" s="266"/>
      <c r="AD3792" s="267"/>
      <c r="AF3792">
        <f>IF(AND(S3792=0,OR(SUM(W3792:AA3792)&gt;0,COUNTIF(S3792:AA3792,"NS")&gt;0)),1,0)</f>
        <v>0</v>
      </c>
      <c r="AG3792">
        <f>IF(OR(AND(S3792="NS",SUM(W3792:AA3792)&gt;0),AND(S3792="NS",COUNTIF(S3792:AA3792,"NS")&lt;2)),1,0)</f>
        <v>0</v>
      </c>
      <c r="AH3792">
        <f>IF(AND(S3792="NA",OR(SUM(W3792:AA3792)&gt;0,COUNTIF(S3792:AA3792,"NS")&gt;0,COUNTIF(S3792:AA3792,"NA")&gt;1)),1,0)</f>
        <v>0</v>
      </c>
      <c r="AI3792">
        <f>IF(AND(COUNTBLANK(S3792)+COUNTBLANK(W3792)+COUNTBLANK(AA3792)&gt;0,COUNTBLANK(S3792)+COUNTBLANK(W3792)+COUNTBLANK(AA3792)&lt;3,S3792&lt;&gt;"NA"),1,0)</f>
        <v>0</v>
      </c>
      <c r="AJ3792">
        <f>IF(AND(IF(OR(SUM(W3792:AA3792)=S3792,S3792="",AND(S3792&gt;0,COUNTIF(S3792:AA3792,"NS")=2)),0,1)=1,S3792&lt;&gt;"NS",S3792&lt;&gt;"NA"),1,0)</f>
        <v>0</v>
      </c>
      <c r="AK3792">
        <f>IF(COUNTIF(S3792:AA3792,"=*")&lt;&gt;SUM(COUNTIF(S3792:AA3792,"NS"),COUNTIF(S3792:AA3792,"NA")),1,0)</f>
        <v>0</v>
      </c>
      <c r="AL3792">
        <f>IF(SUM(AF3792:AK3792)&gt;0,1,0)</f>
        <v>0</v>
      </c>
    </row>
    <row r="3793" spans="1:30" ht="15" customHeight="1">
      <c r="A3793" s="83"/>
      <c r="B3793" s="15"/>
      <c r="C3793" s="206" t="s">
        <v>132</v>
      </c>
      <c r="D3793" s="320"/>
      <c r="E3793" s="266"/>
      <c r="F3793" s="266"/>
      <c r="G3793" s="266"/>
      <c r="H3793" s="266"/>
      <c r="I3793" s="266"/>
      <c r="J3793" s="266"/>
      <c r="K3793" s="266"/>
      <c r="L3793" s="266"/>
      <c r="M3793" s="266"/>
      <c r="N3793" s="266"/>
      <c r="O3793" s="266"/>
      <c r="P3793" s="267"/>
      <c r="Q3793" s="268"/>
      <c r="R3793" s="267"/>
      <c r="S3793" s="268"/>
      <c r="T3793" s="266"/>
      <c r="U3793" s="266"/>
      <c r="V3793" s="267"/>
      <c r="W3793" s="268"/>
      <c r="X3793" s="266"/>
      <c r="Y3793" s="266"/>
      <c r="Z3793" s="267"/>
      <c r="AA3793" s="268"/>
      <c r="AB3793" s="266"/>
      <c r="AC3793" s="266"/>
      <c r="AD3793" s="267"/>
    </row>
    <row r="3794" spans="1:30" ht="15" customHeight="1">
      <c r="A3794" s="83"/>
      <c r="B3794" s="15"/>
      <c r="C3794" s="206" t="s">
        <v>133</v>
      </c>
      <c r="D3794" s="320"/>
      <c r="E3794" s="266"/>
      <c r="F3794" s="266"/>
      <c r="G3794" s="266"/>
      <c r="H3794" s="266"/>
      <c r="I3794" s="266"/>
      <c r="J3794" s="266"/>
      <c r="K3794" s="266"/>
      <c r="L3794" s="266"/>
      <c r="M3794" s="266"/>
      <c r="N3794" s="266"/>
      <c r="O3794" s="266"/>
      <c r="P3794" s="267"/>
      <c r="Q3794" s="268"/>
      <c r="R3794" s="267"/>
      <c r="S3794" s="268"/>
      <c r="T3794" s="266"/>
      <c r="U3794" s="266"/>
      <c r="V3794" s="267"/>
      <c r="W3794" s="268"/>
      <c r="X3794" s="266"/>
      <c r="Y3794" s="266"/>
      <c r="Z3794" s="267"/>
      <c r="AA3794" s="268"/>
      <c r="AB3794" s="266"/>
      <c r="AC3794" s="266"/>
      <c r="AD3794" s="267"/>
    </row>
    <row r="3795" spans="1:30" ht="15" customHeight="1">
      <c r="A3795" s="83"/>
      <c r="B3795" s="15"/>
      <c r="C3795" s="206" t="s">
        <v>134</v>
      </c>
      <c r="D3795" s="320"/>
      <c r="E3795" s="266"/>
      <c r="F3795" s="266"/>
      <c r="G3795" s="266"/>
      <c r="H3795" s="266"/>
      <c r="I3795" s="266"/>
      <c r="J3795" s="266"/>
      <c r="K3795" s="266"/>
      <c r="L3795" s="266"/>
      <c r="M3795" s="266"/>
      <c r="N3795" s="266"/>
      <c r="O3795" s="266"/>
      <c r="P3795" s="267"/>
      <c r="Q3795" s="268"/>
      <c r="R3795" s="267"/>
      <c r="S3795" s="268"/>
      <c r="T3795" s="266"/>
      <c r="U3795" s="266"/>
      <c r="V3795" s="267"/>
      <c r="W3795" s="268"/>
      <c r="X3795" s="266"/>
      <c r="Y3795" s="266"/>
      <c r="Z3795" s="267"/>
      <c r="AA3795" s="268"/>
      <c r="AB3795" s="266"/>
      <c r="AC3795" s="266"/>
      <c r="AD3795" s="267"/>
    </row>
    <row r="3796" spans="1:30" ht="15" customHeight="1">
      <c r="A3796" s="83"/>
      <c r="B3796" s="15"/>
      <c r="C3796" s="206" t="s">
        <v>135</v>
      </c>
      <c r="D3796" s="320"/>
      <c r="E3796" s="266"/>
      <c r="F3796" s="266"/>
      <c r="G3796" s="266"/>
      <c r="H3796" s="266"/>
      <c r="I3796" s="266"/>
      <c r="J3796" s="266"/>
      <c r="K3796" s="266"/>
      <c r="L3796" s="266"/>
      <c r="M3796" s="266"/>
      <c r="N3796" s="266"/>
      <c r="O3796" s="266"/>
      <c r="P3796" s="267"/>
      <c r="Q3796" s="268"/>
      <c r="R3796" s="267"/>
      <c r="S3796" s="268"/>
      <c r="T3796" s="266"/>
      <c r="U3796" s="266"/>
      <c r="V3796" s="267"/>
      <c r="W3796" s="268"/>
      <c r="X3796" s="266"/>
      <c r="Y3796" s="266"/>
      <c r="Z3796" s="267"/>
      <c r="AA3796" s="268"/>
      <c r="AB3796" s="266"/>
      <c r="AC3796" s="266"/>
      <c r="AD3796" s="267"/>
    </row>
    <row r="3797" spans="1:30" ht="15" customHeight="1">
      <c r="A3797" s="83"/>
      <c r="B3797" s="15"/>
      <c r="C3797" s="206" t="s">
        <v>136</v>
      </c>
      <c r="D3797" s="320"/>
      <c r="E3797" s="266"/>
      <c r="F3797" s="266"/>
      <c r="G3797" s="266"/>
      <c r="H3797" s="266"/>
      <c r="I3797" s="266"/>
      <c r="J3797" s="266"/>
      <c r="K3797" s="266"/>
      <c r="L3797" s="266"/>
      <c r="M3797" s="266"/>
      <c r="N3797" s="266"/>
      <c r="O3797" s="266"/>
      <c r="P3797" s="267"/>
      <c r="Q3797" s="268"/>
      <c r="R3797" s="267"/>
      <c r="S3797" s="268"/>
      <c r="T3797" s="266"/>
      <c r="U3797" s="266"/>
      <c r="V3797" s="267"/>
      <c r="W3797" s="268"/>
      <c r="X3797" s="266"/>
      <c r="Y3797" s="266"/>
      <c r="Z3797" s="267"/>
      <c r="AA3797" s="268"/>
      <c r="AB3797" s="266"/>
      <c r="AC3797" s="266"/>
      <c r="AD3797" s="267"/>
    </row>
    <row r="3798" spans="1:30" ht="15" customHeight="1">
      <c r="A3798" s="83"/>
      <c r="B3798" s="15"/>
      <c r="C3798" s="206" t="s">
        <v>137</v>
      </c>
      <c r="D3798" s="320"/>
      <c r="E3798" s="266"/>
      <c r="F3798" s="266"/>
      <c r="G3798" s="266"/>
      <c r="H3798" s="266"/>
      <c r="I3798" s="266"/>
      <c r="J3798" s="266"/>
      <c r="K3798" s="266"/>
      <c r="L3798" s="266"/>
      <c r="M3798" s="266"/>
      <c r="N3798" s="266"/>
      <c r="O3798" s="266"/>
      <c r="P3798" s="267"/>
      <c r="Q3798" s="268"/>
      <c r="R3798" s="267"/>
      <c r="S3798" s="268"/>
      <c r="T3798" s="266"/>
      <c r="U3798" s="266"/>
      <c r="V3798" s="267"/>
      <c r="W3798" s="268"/>
      <c r="X3798" s="266"/>
      <c r="Y3798" s="266"/>
      <c r="Z3798" s="267"/>
      <c r="AA3798" s="268"/>
      <c r="AB3798" s="266"/>
      <c r="AC3798" s="266"/>
      <c r="AD3798" s="267"/>
    </row>
    <row r="3799" spans="1:30" ht="15" customHeight="1">
      <c r="A3799" s="83"/>
      <c r="B3799" s="15"/>
      <c r="C3799" s="206" t="s">
        <v>138</v>
      </c>
      <c r="D3799" s="320"/>
      <c r="E3799" s="266"/>
      <c r="F3799" s="266"/>
      <c r="G3799" s="266"/>
      <c r="H3799" s="266"/>
      <c r="I3799" s="266"/>
      <c r="J3799" s="266"/>
      <c r="K3799" s="266"/>
      <c r="L3799" s="266"/>
      <c r="M3799" s="266"/>
      <c r="N3799" s="266"/>
      <c r="O3799" s="266"/>
      <c r="P3799" s="267"/>
      <c r="Q3799" s="268"/>
      <c r="R3799" s="267"/>
      <c r="S3799" s="268"/>
      <c r="T3799" s="266"/>
      <c r="U3799" s="266"/>
      <c r="V3799" s="267"/>
      <c r="W3799" s="268"/>
      <c r="X3799" s="266"/>
      <c r="Y3799" s="266"/>
      <c r="Z3799" s="267"/>
      <c r="AA3799" s="268"/>
      <c r="AB3799" s="266"/>
      <c r="AC3799" s="266"/>
      <c r="AD3799" s="267"/>
    </row>
    <row r="3800" spans="1:30" ht="15" customHeight="1">
      <c r="A3800" s="83"/>
      <c r="B3800" s="15"/>
      <c r="C3800" s="206" t="s">
        <v>139</v>
      </c>
      <c r="D3800" s="320"/>
      <c r="E3800" s="266"/>
      <c r="F3800" s="266"/>
      <c r="G3800" s="266"/>
      <c r="H3800" s="266"/>
      <c r="I3800" s="266"/>
      <c r="J3800" s="266"/>
      <c r="K3800" s="266"/>
      <c r="L3800" s="266"/>
      <c r="M3800" s="266"/>
      <c r="N3800" s="266"/>
      <c r="O3800" s="266"/>
      <c r="P3800" s="267"/>
      <c r="Q3800" s="268"/>
      <c r="R3800" s="267"/>
      <c r="S3800" s="268"/>
      <c r="T3800" s="266"/>
      <c r="U3800" s="266"/>
      <c r="V3800" s="267"/>
      <c r="W3800" s="268"/>
      <c r="X3800" s="266"/>
      <c r="Y3800" s="266"/>
      <c r="Z3800" s="267"/>
      <c r="AA3800" s="268"/>
      <c r="AB3800" s="266"/>
      <c r="AC3800" s="266"/>
      <c r="AD3800" s="267"/>
    </row>
    <row r="3801" spans="1:30" ht="15" customHeight="1">
      <c r="A3801" s="83"/>
      <c r="B3801" s="15"/>
      <c r="C3801" s="206" t="s">
        <v>140</v>
      </c>
      <c r="D3801" s="320"/>
      <c r="E3801" s="266"/>
      <c r="F3801" s="266"/>
      <c r="G3801" s="266"/>
      <c r="H3801" s="266"/>
      <c r="I3801" s="266"/>
      <c r="J3801" s="266"/>
      <c r="K3801" s="266"/>
      <c r="L3801" s="266"/>
      <c r="M3801" s="266"/>
      <c r="N3801" s="266"/>
      <c r="O3801" s="266"/>
      <c r="P3801" s="267"/>
      <c r="Q3801" s="268"/>
      <c r="R3801" s="267"/>
      <c r="S3801" s="268"/>
      <c r="T3801" s="266"/>
      <c r="U3801" s="266"/>
      <c r="V3801" s="267"/>
      <c r="W3801" s="268"/>
      <c r="X3801" s="266"/>
      <c r="Y3801" s="266"/>
      <c r="Z3801" s="267"/>
      <c r="AA3801" s="268"/>
      <c r="AB3801" s="266"/>
      <c r="AC3801" s="266"/>
      <c r="AD3801" s="267"/>
    </row>
    <row r="3802" spans="1:30" ht="15" customHeight="1">
      <c r="A3802" s="83"/>
      <c r="B3802" s="15"/>
      <c r="C3802" s="206" t="s">
        <v>141</v>
      </c>
      <c r="D3802" s="320"/>
      <c r="E3802" s="266"/>
      <c r="F3802" s="266"/>
      <c r="G3802" s="266"/>
      <c r="H3802" s="266"/>
      <c r="I3802" s="266"/>
      <c r="J3802" s="266"/>
      <c r="K3802" s="266"/>
      <c r="L3802" s="266"/>
      <c r="M3802" s="266"/>
      <c r="N3802" s="266"/>
      <c r="O3802" s="266"/>
      <c r="P3802" s="267"/>
      <c r="Q3802" s="268"/>
      <c r="R3802" s="267"/>
      <c r="S3802" s="268"/>
      <c r="T3802" s="266"/>
      <c r="U3802" s="266"/>
      <c r="V3802" s="267"/>
      <c r="W3802" s="268"/>
      <c r="X3802" s="266"/>
      <c r="Y3802" s="266"/>
      <c r="Z3802" s="267"/>
      <c r="AA3802" s="268"/>
      <c r="AB3802" s="266"/>
      <c r="AC3802" s="266"/>
      <c r="AD3802" s="267"/>
    </row>
    <row r="3803" spans="1:30" ht="15" customHeight="1">
      <c r="A3803" s="83"/>
      <c r="B3803" s="15"/>
      <c r="C3803" s="206" t="s">
        <v>142</v>
      </c>
      <c r="D3803" s="320"/>
      <c r="E3803" s="266"/>
      <c r="F3803" s="266"/>
      <c r="G3803" s="266"/>
      <c r="H3803" s="266"/>
      <c r="I3803" s="266"/>
      <c r="J3803" s="266"/>
      <c r="K3803" s="266"/>
      <c r="L3803" s="266"/>
      <c r="M3803" s="266"/>
      <c r="N3803" s="266"/>
      <c r="O3803" s="266"/>
      <c r="P3803" s="267"/>
      <c r="Q3803" s="268"/>
      <c r="R3803" s="267"/>
      <c r="S3803" s="268"/>
      <c r="T3803" s="266"/>
      <c r="U3803" s="266"/>
      <c r="V3803" s="267"/>
      <c r="W3803" s="268"/>
      <c r="X3803" s="266"/>
      <c r="Y3803" s="266"/>
      <c r="Z3803" s="267"/>
      <c r="AA3803" s="268"/>
      <c r="AB3803" s="266"/>
      <c r="AC3803" s="266"/>
      <c r="AD3803" s="267"/>
    </row>
    <row r="3804" spans="1:30" ht="15" customHeight="1">
      <c r="A3804" s="83"/>
      <c r="B3804" s="15"/>
      <c r="C3804" s="206" t="s">
        <v>143</v>
      </c>
      <c r="D3804" s="320"/>
      <c r="E3804" s="266"/>
      <c r="F3804" s="266"/>
      <c r="G3804" s="266"/>
      <c r="H3804" s="266"/>
      <c r="I3804" s="266"/>
      <c r="J3804" s="266"/>
      <c r="K3804" s="266"/>
      <c r="L3804" s="266"/>
      <c r="M3804" s="266"/>
      <c r="N3804" s="266"/>
      <c r="O3804" s="266"/>
      <c r="P3804" s="267"/>
      <c r="Q3804" s="268"/>
      <c r="R3804" s="267"/>
      <c r="S3804" s="268"/>
      <c r="T3804" s="266"/>
      <c r="U3804" s="266"/>
      <c r="V3804" s="267"/>
      <c r="W3804" s="268"/>
      <c r="X3804" s="266"/>
      <c r="Y3804" s="266"/>
      <c r="Z3804" s="267"/>
      <c r="AA3804" s="268"/>
      <c r="AB3804" s="266"/>
      <c r="AC3804" s="266"/>
      <c r="AD3804" s="267"/>
    </row>
    <row r="3805" spans="1:30" ht="15" customHeight="1">
      <c r="A3805" s="83"/>
      <c r="B3805" s="15"/>
      <c r="C3805" s="206" t="s">
        <v>144</v>
      </c>
      <c r="D3805" s="320"/>
      <c r="E3805" s="266"/>
      <c r="F3805" s="266"/>
      <c r="G3805" s="266"/>
      <c r="H3805" s="266"/>
      <c r="I3805" s="266"/>
      <c r="J3805" s="266"/>
      <c r="K3805" s="266"/>
      <c r="L3805" s="266"/>
      <c r="M3805" s="266"/>
      <c r="N3805" s="266"/>
      <c r="O3805" s="266"/>
      <c r="P3805" s="267"/>
      <c r="Q3805" s="268"/>
      <c r="R3805" s="267"/>
      <c r="S3805" s="268"/>
      <c r="T3805" s="266"/>
      <c r="U3805" s="266"/>
      <c r="V3805" s="267"/>
      <c r="W3805" s="268"/>
      <c r="X3805" s="266"/>
      <c r="Y3805" s="266"/>
      <c r="Z3805" s="267"/>
      <c r="AA3805" s="268"/>
      <c r="AB3805" s="266"/>
      <c r="AC3805" s="266"/>
      <c r="AD3805" s="267"/>
    </row>
    <row r="3806" spans="1:30" ht="15" customHeight="1">
      <c r="A3806" s="83"/>
      <c r="B3806" s="15"/>
      <c r="C3806" s="206" t="s">
        <v>145</v>
      </c>
      <c r="D3806" s="320"/>
      <c r="E3806" s="266"/>
      <c r="F3806" s="266"/>
      <c r="G3806" s="266"/>
      <c r="H3806" s="266"/>
      <c r="I3806" s="266"/>
      <c r="J3806" s="266"/>
      <c r="K3806" s="266"/>
      <c r="L3806" s="266"/>
      <c r="M3806" s="266"/>
      <c r="N3806" s="266"/>
      <c r="O3806" s="266"/>
      <c r="P3806" s="267"/>
      <c r="Q3806" s="268"/>
      <c r="R3806" s="267"/>
      <c r="S3806" s="268"/>
      <c r="T3806" s="266"/>
      <c r="U3806" s="266"/>
      <c r="V3806" s="267"/>
      <c r="W3806" s="268"/>
      <c r="X3806" s="266"/>
      <c r="Y3806" s="266"/>
      <c r="Z3806" s="267"/>
      <c r="AA3806" s="268"/>
      <c r="AB3806" s="266"/>
      <c r="AC3806" s="266"/>
      <c r="AD3806" s="267"/>
    </row>
    <row r="3807" spans="1:30" ht="15" customHeight="1">
      <c r="A3807" s="83"/>
      <c r="B3807" s="15"/>
      <c r="C3807" s="206" t="s">
        <v>146</v>
      </c>
      <c r="D3807" s="320"/>
      <c r="E3807" s="266"/>
      <c r="F3807" s="266"/>
      <c r="G3807" s="266"/>
      <c r="H3807" s="266"/>
      <c r="I3807" s="266"/>
      <c r="J3807" s="266"/>
      <c r="K3807" s="266"/>
      <c r="L3807" s="266"/>
      <c r="M3807" s="266"/>
      <c r="N3807" s="266"/>
      <c r="O3807" s="266"/>
      <c r="P3807" s="267"/>
      <c r="Q3807" s="268"/>
      <c r="R3807" s="267"/>
      <c r="S3807" s="268"/>
      <c r="T3807" s="266"/>
      <c r="U3807" s="266"/>
      <c r="V3807" s="267"/>
      <c r="W3807" s="268"/>
      <c r="X3807" s="266"/>
      <c r="Y3807" s="266"/>
      <c r="Z3807" s="267"/>
      <c r="AA3807" s="268"/>
      <c r="AB3807" s="266"/>
      <c r="AC3807" s="266"/>
      <c r="AD3807" s="267"/>
    </row>
    <row r="3808" spans="1:30" ht="15" customHeight="1">
      <c r="A3808" s="83"/>
      <c r="B3808" s="15"/>
      <c r="C3808" s="206" t="s">
        <v>147</v>
      </c>
      <c r="D3808" s="320"/>
      <c r="E3808" s="266"/>
      <c r="F3808" s="266"/>
      <c r="G3808" s="266"/>
      <c r="H3808" s="266"/>
      <c r="I3808" s="266"/>
      <c r="J3808" s="266"/>
      <c r="K3808" s="266"/>
      <c r="L3808" s="266"/>
      <c r="M3808" s="266"/>
      <c r="N3808" s="266"/>
      <c r="O3808" s="266"/>
      <c r="P3808" s="267"/>
      <c r="Q3808" s="268"/>
      <c r="R3808" s="267"/>
      <c r="S3808" s="268"/>
      <c r="T3808" s="266"/>
      <c r="U3808" s="266"/>
      <c r="V3808" s="267"/>
      <c r="W3808" s="268"/>
      <c r="X3808" s="266"/>
      <c r="Y3808" s="266"/>
      <c r="Z3808" s="267"/>
      <c r="AA3808" s="268"/>
      <c r="AB3808" s="266"/>
      <c r="AC3808" s="266"/>
      <c r="AD3808" s="267"/>
    </row>
    <row r="3809" spans="1:37" ht="15" customHeight="1">
      <c r="A3809" s="83"/>
      <c r="B3809" s="15"/>
      <c r="C3809" s="206" t="s">
        <v>148</v>
      </c>
      <c r="D3809" s="320"/>
      <c r="E3809" s="266"/>
      <c r="F3809" s="266"/>
      <c r="G3809" s="266"/>
      <c r="H3809" s="266"/>
      <c r="I3809" s="266"/>
      <c r="J3809" s="266"/>
      <c r="K3809" s="266"/>
      <c r="L3809" s="266"/>
      <c r="M3809" s="266"/>
      <c r="N3809" s="266"/>
      <c r="O3809" s="266"/>
      <c r="P3809" s="267"/>
      <c r="Q3809" s="268"/>
      <c r="R3809" s="267"/>
      <c r="S3809" s="268"/>
      <c r="T3809" s="266"/>
      <c r="U3809" s="266"/>
      <c r="V3809" s="267"/>
      <c r="W3809" s="268"/>
      <c r="X3809" s="266"/>
      <c r="Y3809" s="266"/>
      <c r="Z3809" s="267"/>
      <c r="AA3809" s="268"/>
      <c r="AB3809" s="266"/>
      <c r="AC3809" s="266"/>
      <c r="AD3809" s="267"/>
    </row>
    <row r="3810" spans="1:37" ht="15" customHeight="1">
      <c r="A3810" s="83"/>
      <c r="B3810" s="15"/>
      <c r="C3810" s="206" t="s">
        <v>149</v>
      </c>
      <c r="D3810" s="320"/>
      <c r="E3810" s="266"/>
      <c r="F3810" s="266"/>
      <c r="G3810" s="266"/>
      <c r="H3810" s="266"/>
      <c r="I3810" s="266"/>
      <c r="J3810" s="266"/>
      <c r="K3810" s="266"/>
      <c r="L3810" s="266"/>
      <c r="M3810" s="266"/>
      <c r="N3810" s="266"/>
      <c r="O3810" s="266"/>
      <c r="P3810" s="267"/>
      <c r="Q3810" s="268"/>
      <c r="R3810" s="267"/>
      <c r="S3810" s="268"/>
      <c r="T3810" s="266"/>
      <c r="U3810" s="266"/>
      <c r="V3810" s="267"/>
      <c r="W3810" s="268"/>
      <c r="X3810" s="266"/>
      <c r="Y3810" s="266"/>
      <c r="Z3810" s="267"/>
      <c r="AA3810" s="268"/>
      <c r="AB3810" s="266"/>
      <c r="AC3810" s="266"/>
      <c r="AD3810" s="267"/>
    </row>
    <row r="3811" spans="1:37" ht="15" customHeight="1">
      <c r="A3811" s="83"/>
      <c r="B3811" s="15"/>
      <c r="C3811" s="206" t="s">
        <v>150</v>
      </c>
      <c r="D3811" s="320"/>
      <c r="E3811" s="266"/>
      <c r="F3811" s="266"/>
      <c r="G3811" s="266"/>
      <c r="H3811" s="266"/>
      <c r="I3811" s="266"/>
      <c r="J3811" s="266"/>
      <c r="K3811" s="266"/>
      <c r="L3811" s="266"/>
      <c r="M3811" s="266"/>
      <c r="N3811" s="266"/>
      <c r="O3811" s="266"/>
      <c r="P3811" s="267"/>
      <c r="Q3811" s="268"/>
      <c r="R3811" s="267"/>
      <c r="S3811" s="268"/>
      <c r="T3811" s="266"/>
      <c r="U3811" s="266"/>
      <c r="V3811" s="267"/>
      <c r="W3811" s="268"/>
      <c r="X3811" s="266"/>
      <c r="Y3811" s="266"/>
      <c r="Z3811" s="267"/>
      <c r="AA3811" s="268"/>
      <c r="AB3811" s="266"/>
      <c r="AC3811" s="266"/>
      <c r="AD3811" s="267"/>
    </row>
    <row r="3812" spans="1:37" ht="15" customHeight="1">
      <c r="A3812" s="83"/>
      <c r="B3812" s="15"/>
      <c r="C3812" s="206" t="s">
        <v>151</v>
      </c>
      <c r="D3812" s="320"/>
      <c r="E3812" s="266"/>
      <c r="F3812" s="266"/>
      <c r="G3812" s="266"/>
      <c r="H3812" s="266"/>
      <c r="I3812" s="266"/>
      <c r="J3812" s="266"/>
      <c r="K3812" s="266"/>
      <c r="L3812" s="266"/>
      <c r="M3812" s="266"/>
      <c r="N3812" s="266"/>
      <c r="O3812" s="266"/>
      <c r="P3812" s="267"/>
      <c r="Q3812" s="268"/>
      <c r="R3812" s="267"/>
      <c r="S3812" s="268"/>
      <c r="T3812" s="266"/>
      <c r="U3812" s="266"/>
      <c r="V3812" s="267"/>
      <c r="W3812" s="268"/>
      <c r="X3812" s="266"/>
      <c r="Y3812" s="266"/>
      <c r="Z3812" s="267"/>
      <c r="AA3812" s="268"/>
      <c r="AB3812" s="266"/>
      <c r="AC3812" s="266"/>
      <c r="AD3812" s="267"/>
    </row>
    <row r="3813" spans="1:37" ht="15" customHeight="1">
      <c r="A3813" s="83"/>
      <c r="B3813" s="15"/>
      <c r="C3813" s="206" t="s">
        <v>152</v>
      </c>
      <c r="D3813" s="320"/>
      <c r="E3813" s="266"/>
      <c r="F3813" s="266"/>
      <c r="G3813" s="266"/>
      <c r="H3813" s="266"/>
      <c r="I3813" s="266"/>
      <c r="J3813" s="266"/>
      <c r="K3813" s="266"/>
      <c r="L3813" s="266"/>
      <c r="M3813" s="266"/>
      <c r="N3813" s="266"/>
      <c r="O3813" s="266"/>
      <c r="P3813" s="267"/>
      <c r="Q3813" s="268"/>
      <c r="R3813" s="267"/>
      <c r="S3813" s="268"/>
      <c r="T3813" s="266"/>
      <c r="U3813" s="266"/>
      <c r="V3813" s="267"/>
      <c r="W3813" s="268"/>
      <c r="X3813" s="266"/>
      <c r="Y3813" s="266"/>
      <c r="Z3813" s="267"/>
      <c r="AA3813" s="268"/>
      <c r="AB3813" s="266"/>
      <c r="AC3813" s="266"/>
      <c r="AD3813" s="267"/>
    </row>
    <row r="3814" spans="1:37" ht="15" customHeight="1">
      <c r="A3814" s="83"/>
      <c r="B3814" s="15"/>
      <c r="C3814" s="206" t="s">
        <v>153</v>
      </c>
      <c r="D3814" s="320"/>
      <c r="E3814" s="266"/>
      <c r="F3814" s="266"/>
      <c r="G3814" s="266"/>
      <c r="H3814" s="266"/>
      <c r="I3814" s="266"/>
      <c r="J3814" s="266"/>
      <c r="K3814" s="266"/>
      <c r="L3814" s="266"/>
      <c r="M3814" s="266"/>
      <c r="N3814" s="266"/>
      <c r="O3814" s="266"/>
      <c r="P3814" s="267"/>
      <c r="Q3814" s="268"/>
      <c r="R3814" s="267"/>
      <c r="S3814" s="268"/>
      <c r="T3814" s="266"/>
      <c r="U3814" s="266"/>
      <c r="V3814" s="267"/>
      <c r="W3814" s="268"/>
      <c r="X3814" s="266"/>
      <c r="Y3814" s="266"/>
      <c r="Z3814" s="267"/>
      <c r="AA3814" s="268"/>
      <c r="AB3814" s="266"/>
      <c r="AC3814" s="266"/>
      <c r="AD3814" s="267"/>
    </row>
    <row r="3815" spans="1:37" ht="15" customHeight="1">
      <c r="A3815" s="83"/>
      <c r="B3815" s="15"/>
      <c r="C3815" s="206" t="s">
        <v>154</v>
      </c>
      <c r="D3815" s="320"/>
      <c r="E3815" s="266"/>
      <c r="F3815" s="266"/>
      <c r="G3815" s="266"/>
      <c r="H3815" s="266"/>
      <c r="I3815" s="266"/>
      <c r="J3815" s="266"/>
      <c r="K3815" s="266"/>
      <c r="L3815" s="266"/>
      <c r="M3815" s="266"/>
      <c r="N3815" s="266"/>
      <c r="O3815" s="266"/>
      <c r="P3815" s="267"/>
      <c r="Q3815" s="268"/>
      <c r="R3815" s="267"/>
      <c r="S3815" s="268"/>
      <c r="T3815" s="266"/>
      <c r="U3815" s="266"/>
      <c r="V3815" s="267"/>
      <c r="W3815" s="268"/>
      <c r="X3815" s="266"/>
      <c r="Y3815" s="266"/>
      <c r="Z3815" s="267"/>
      <c r="AA3815" s="268"/>
      <c r="AB3815" s="266"/>
      <c r="AC3815" s="266"/>
      <c r="AD3815" s="267"/>
    </row>
    <row r="3816" spans="1:37" ht="15" customHeight="1">
      <c r="A3816" s="83"/>
      <c r="B3816" s="15"/>
      <c r="C3816" s="206" t="s">
        <v>155</v>
      </c>
      <c r="D3816" s="320"/>
      <c r="E3816" s="266"/>
      <c r="F3816" s="266"/>
      <c r="G3816" s="266"/>
      <c r="H3816" s="266"/>
      <c r="I3816" s="266"/>
      <c r="J3816" s="266"/>
      <c r="K3816" s="266"/>
      <c r="L3816" s="266"/>
      <c r="M3816" s="266"/>
      <c r="N3816" s="266"/>
      <c r="O3816" s="266"/>
      <c r="P3816" s="267"/>
      <c r="Q3816" s="268"/>
      <c r="R3816" s="267"/>
      <c r="S3816" s="268"/>
      <c r="T3816" s="266"/>
      <c r="U3816" s="266"/>
      <c r="V3816" s="267"/>
      <c r="W3816" s="268"/>
      <c r="X3816" s="266"/>
      <c r="Y3816" s="266"/>
      <c r="Z3816" s="267"/>
      <c r="AA3816" s="268"/>
      <c r="AB3816" s="266"/>
      <c r="AC3816" s="266"/>
      <c r="AD3816" s="267"/>
    </row>
    <row r="3817" spans="1:37" ht="15" customHeight="1">
      <c r="A3817" s="83"/>
      <c r="B3817" s="15"/>
      <c r="C3817" s="87"/>
      <c r="D3817" s="87"/>
      <c r="E3817" s="87"/>
      <c r="F3817" s="87"/>
      <c r="G3817" s="87"/>
      <c r="H3817" s="87"/>
      <c r="I3817" s="81"/>
      <c r="J3817" s="15"/>
      <c r="K3817" s="15"/>
      <c r="L3817" s="15"/>
      <c r="M3817" s="15"/>
      <c r="N3817" s="15"/>
      <c r="O3817" s="15"/>
      <c r="P3817" s="81"/>
      <c r="Q3817" s="15"/>
      <c r="R3817" s="81" t="s">
        <v>211</v>
      </c>
      <c r="S3817" s="268">
        <f>IF(AND(SUM(S3792:S3816)=0,COUNTIF(S3792:S3816,"NS")&gt;0),"NS",IF(AND(SUM(S3792:S3816)=0, COUNTIF(S3792:S3816,"NA")&gt;0),"NA",SUM(S3792:S3816)))</f>
        <v>0</v>
      </c>
      <c r="T3817" s="266"/>
      <c r="U3817" s="266"/>
      <c r="V3817" s="267"/>
      <c r="W3817" s="268">
        <f>IF(AND(SUM(W3792:W3816)=0,COUNTIF(W3792:W3816,"NS")&gt;0),"NS",IF(AND(SUM(W3792:W3816)=0, COUNTIF(W3792:W3816,"NA")&gt;0),"NA",SUM(W3792:W3816)))</f>
        <v>0</v>
      </c>
      <c r="X3817" s="266"/>
      <c r="Y3817" s="266"/>
      <c r="Z3817" s="267"/>
      <c r="AA3817" s="268">
        <f>IF(AND(SUM(AA3792:AA3816)=0,COUNTIF(AA3792:AA3816,"NS")&gt;0),"NS",IF(AND(SUM(AA3792:AA3816)=0, COUNTIF(AA3792:AA3816,"NA")&gt;0),"NA",SUM(AA3792:AA3816)))</f>
        <v>0</v>
      </c>
      <c r="AB3817" s="266"/>
      <c r="AC3817" s="266"/>
      <c r="AD3817" s="267"/>
    </row>
    <row r="3818" spans="1:37" ht="15" customHeight="1">
      <c r="A3818" s="83"/>
      <c r="B3818" s="15"/>
      <c r="C3818" s="15"/>
      <c r="D3818" s="15"/>
      <c r="E3818" s="15"/>
      <c r="F3818" s="15"/>
      <c r="G3818" s="15"/>
      <c r="H3818" s="15"/>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F3818">
        <f>IF(SUM(AF3792:AF3817)&gt;0,1,0)</f>
        <v>0</v>
      </c>
      <c r="AG3818">
        <f>IF(SUM(AG3792:AG3817)&gt;0,2,0)</f>
        <v>0</v>
      </c>
      <c r="AH3818">
        <f>IF(SUM(AH3792:AH3817)&gt;0,4,0)</f>
        <v>0</v>
      </c>
      <c r="AI3818">
        <f>IF(SUM(AI3792:AI3817)&gt;0,4,0)</f>
        <v>0</v>
      </c>
      <c r="AJ3818">
        <f>IF(SUM(AJ3792:AJ3817)&gt;0,5,0)</f>
        <v>0</v>
      </c>
      <c r="AK3818">
        <f>IF(SUM(AK3792:AK3817)&gt;0,6,0)</f>
        <v>0</v>
      </c>
    </row>
    <row r="3819" spans="1:37" ht="24" customHeight="1">
      <c r="A3819" s="83"/>
      <c r="B3819" s="15"/>
      <c r="C3819" s="321" t="s">
        <v>187</v>
      </c>
      <c r="D3819" s="256"/>
      <c r="E3819" s="256"/>
      <c r="F3819" s="256"/>
      <c r="G3819" s="256"/>
      <c r="H3819" s="256"/>
      <c r="I3819" s="256"/>
      <c r="J3819" s="256"/>
      <c r="K3819" s="256"/>
      <c r="L3819" s="256"/>
      <c r="M3819" s="256"/>
      <c r="N3819" s="256"/>
      <c r="O3819" s="256"/>
      <c r="P3819" s="256"/>
      <c r="Q3819" s="256"/>
      <c r="R3819" s="256"/>
      <c r="S3819" s="256"/>
      <c r="T3819" s="256"/>
      <c r="U3819" s="256"/>
      <c r="V3819" s="256"/>
      <c r="W3819" s="256"/>
      <c r="X3819" s="256"/>
      <c r="Y3819" s="256"/>
      <c r="Z3819" s="256"/>
      <c r="AA3819" s="256"/>
      <c r="AB3819" s="256"/>
      <c r="AC3819" s="256"/>
      <c r="AD3819" s="256"/>
      <c r="AH3819">
        <f>SUM(AF3818:AH3818)</f>
        <v>0</v>
      </c>
      <c r="AK3819">
        <f>SUM(AI3818:AK3818)</f>
        <v>0</v>
      </c>
    </row>
    <row r="3820" spans="1:37" ht="60" customHeight="1">
      <c r="A3820" s="83"/>
      <c r="B3820" s="15"/>
      <c r="C3820" s="322"/>
      <c r="D3820" s="323"/>
      <c r="E3820" s="323"/>
      <c r="F3820" s="323"/>
      <c r="G3820" s="323"/>
      <c r="H3820" s="323"/>
      <c r="I3820" s="323"/>
      <c r="J3820" s="323"/>
      <c r="K3820" s="323"/>
      <c r="L3820" s="323"/>
      <c r="M3820" s="323"/>
      <c r="N3820" s="323"/>
      <c r="O3820" s="323"/>
      <c r="P3820" s="323"/>
      <c r="Q3820" s="323"/>
      <c r="R3820" s="323"/>
      <c r="S3820" s="323"/>
      <c r="T3820" s="323"/>
      <c r="U3820" s="323"/>
      <c r="V3820" s="323"/>
      <c r="W3820" s="323"/>
      <c r="X3820" s="323"/>
      <c r="Y3820" s="323"/>
      <c r="Z3820" s="323"/>
      <c r="AA3820" s="323"/>
      <c r="AB3820" s="323"/>
      <c r="AC3820" s="323"/>
      <c r="AD3820" s="324"/>
      <c r="AH3820" t="e">
        <f ca="1">CAMBIAR(AH3819,0,"",1,"El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20" t="e">
        <f ca="1">CAMBIAR(AK3819,0,"",4,"Hay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21" spans="1:37" ht="15" customHeight="1">
      <c r="A3821" s="72"/>
      <c r="B3821" s="88"/>
      <c r="C3821" s="88"/>
      <c r="D3821" s="88"/>
      <c r="E3821" s="88"/>
      <c r="F3821" s="88"/>
      <c r="G3821" s="88"/>
      <c r="H3821" s="88"/>
      <c r="I3821" s="88"/>
      <c r="J3821" s="88"/>
      <c r="K3821" s="88"/>
      <c r="L3821" s="88"/>
      <c r="M3821" s="88"/>
      <c r="N3821" s="88"/>
      <c r="O3821" s="88"/>
      <c r="P3821" s="88"/>
      <c r="Q3821" s="88"/>
      <c r="R3821" s="88"/>
      <c r="S3821" s="88"/>
      <c r="T3821" s="88"/>
      <c r="U3821" s="88"/>
      <c r="V3821" s="88"/>
      <c r="W3821" s="88"/>
      <c r="X3821" s="88"/>
      <c r="Y3821" s="88"/>
      <c r="Z3821" s="88"/>
      <c r="AA3821" s="88"/>
      <c r="AB3821" s="88"/>
      <c r="AC3821" s="88"/>
      <c r="AD3821" s="88"/>
    </row>
    <row r="3822" spans="1:37" ht="15" customHeight="1">
      <c r="A3822" s="71"/>
      <c r="B3822" s="40"/>
      <c r="C3822" s="40"/>
      <c r="D3822" s="40"/>
      <c r="E3822" s="40"/>
      <c r="F3822" s="40"/>
      <c r="G3822" s="40"/>
      <c r="H3822" s="40"/>
      <c r="I3822" s="40"/>
      <c r="J3822" s="40"/>
      <c r="K3822" s="40"/>
      <c r="L3822" s="40"/>
      <c r="M3822" s="40"/>
      <c r="N3822" s="40"/>
      <c r="O3822" s="40"/>
      <c r="P3822" s="40"/>
      <c r="Q3822" s="40"/>
      <c r="R3822" s="40"/>
      <c r="S3822" s="40"/>
      <c r="T3822" s="40"/>
      <c r="U3822" s="40"/>
      <c r="V3822" s="40"/>
      <c r="W3822" s="40"/>
      <c r="X3822" s="40"/>
      <c r="Y3822" s="40"/>
      <c r="Z3822" s="40"/>
      <c r="AA3822" s="40"/>
      <c r="AB3822" s="40"/>
      <c r="AC3822" s="40"/>
      <c r="AD3822" s="40"/>
    </row>
    <row r="3823" spans="1:37" ht="15" customHeight="1">
      <c r="A3823" s="71"/>
      <c r="B3823" s="40"/>
      <c r="C3823" s="40"/>
      <c r="D3823" s="40"/>
      <c r="E3823" s="40"/>
      <c r="F3823" s="40"/>
      <c r="G3823" s="40"/>
      <c r="H3823" s="40"/>
      <c r="I3823" s="40"/>
      <c r="J3823" s="40"/>
      <c r="K3823" s="40"/>
      <c r="L3823" s="40"/>
      <c r="M3823" s="40"/>
      <c r="N3823" s="40"/>
      <c r="O3823" s="40"/>
      <c r="P3823" s="40"/>
      <c r="Q3823" s="40"/>
      <c r="R3823" s="40"/>
      <c r="S3823" s="40"/>
      <c r="T3823" s="40"/>
      <c r="U3823" s="40"/>
      <c r="V3823" s="40"/>
      <c r="W3823" s="40"/>
      <c r="X3823" s="40"/>
      <c r="Y3823" s="40"/>
      <c r="Z3823" s="40"/>
      <c r="AA3823" s="40"/>
      <c r="AB3823" s="40"/>
      <c r="AC3823" s="40"/>
      <c r="AD3823" s="40"/>
    </row>
    <row r="3824" spans="1:37" ht="15" customHeight="1">
      <c r="A3824" s="71"/>
      <c r="B3824" s="40"/>
      <c r="C3824" s="40"/>
      <c r="D3824" s="40"/>
      <c r="E3824" s="40"/>
      <c r="F3824" s="40"/>
      <c r="G3824" s="40"/>
      <c r="H3824" s="40"/>
      <c r="I3824" s="40"/>
      <c r="J3824" s="40"/>
      <c r="K3824" s="40"/>
      <c r="L3824" s="40"/>
      <c r="M3824" s="40"/>
      <c r="N3824" s="40"/>
      <c r="O3824" s="40"/>
      <c r="P3824" s="40"/>
      <c r="Q3824" s="40"/>
      <c r="R3824" s="40"/>
      <c r="S3824" s="40"/>
      <c r="T3824" s="40"/>
      <c r="U3824" s="40"/>
      <c r="V3824" s="40"/>
      <c r="W3824" s="40"/>
      <c r="X3824" s="40"/>
      <c r="Y3824" s="40"/>
      <c r="Z3824" s="40"/>
      <c r="AA3824" s="40"/>
      <c r="AB3824" s="40"/>
      <c r="AC3824" s="40"/>
      <c r="AD3824" s="40"/>
    </row>
    <row r="3825" spans="1:31" ht="15" customHeight="1"/>
    <row r="3826" spans="1:31" ht="15.75" customHeight="1" thickBot="1"/>
    <row r="3827" spans="1:31" ht="15" customHeight="1" thickBot="1">
      <c r="B3827" s="333" t="s">
        <v>1140</v>
      </c>
      <c r="C3827" s="334"/>
      <c r="D3827" s="334"/>
      <c r="E3827" s="334"/>
      <c r="F3827" s="334"/>
      <c r="G3827" s="334"/>
      <c r="H3827" s="334"/>
      <c r="I3827" s="334"/>
      <c r="J3827" s="334"/>
      <c r="K3827" s="334"/>
      <c r="L3827" s="334"/>
      <c r="M3827" s="334"/>
      <c r="N3827" s="334"/>
      <c r="O3827" s="334"/>
      <c r="P3827" s="334"/>
      <c r="Q3827" s="334"/>
      <c r="R3827" s="334"/>
      <c r="S3827" s="334"/>
      <c r="T3827" s="334"/>
      <c r="U3827" s="334"/>
      <c r="V3827" s="334"/>
      <c r="W3827" s="334"/>
      <c r="X3827" s="334"/>
      <c r="Y3827" s="334"/>
      <c r="Z3827" s="334"/>
      <c r="AA3827" s="334"/>
      <c r="AB3827" s="334"/>
      <c r="AC3827" s="334"/>
      <c r="AD3827" s="335"/>
    </row>
    <row r="3828" spans="1:31" s="85" customFormat="1" ht="15" customHeight="1">
      <c r="B3828" s="336" t="s">
        <v>1141</v>
      </c>
      <c r="C3828" s="329"/>
      <c r="D3828" s="329"/>
      <c r="E3828" s="329"/>
      <c r="F3828" s="329"/>
      <c r="G3828" s="329"/>
      <c r="H3828" s="329"/>
      <c r="I3828" s="329"/>
      <c r="J3828" s="329"/>
      <c r="K3828" s="329"/>
      <c r="L3828" s="329"/>
      <c r="M3828" s="329"/>
      <c r="N3828" s="329"/>
      <c r="O3828" s="329"/>
      <c r="P3828" s="329"/>
      <c r="Q3828" s="329"/>
      <c r="R3828" s="329"/>
      <c r="S3828" s="329"/>
      <c r="T3828" s="329"/>
      <c r="U3828" s="329"/>
      <c r="V3828" s="329"/>
      <c r="W3828" s="329"/>
      <c r="X3828" s="329"/>
      <c r="Y3828" s="329"/>
      <c r="Z3828" s="329"/>
      <c r="AA3828" s="329"/>
      <c r="AB3828" s="329"/>
      <c r="AC3828" s="329"/>
      <c r="AD3828" s="337"/>
    </row>
    <row r="3829" spans="1:31" s="85" customFormat="1" ht="36" customHeight="1">
      <c r="B3829" s="23"/>
      <c r="C3829" s="338" t="s">
        <v>1142</v>
      </c>
      <c r="D3829" s="339"/>
      <c r="E3829" s="339"/>
      <c r="F3829" s="339"/>
      <c r="G3829" s="339"/>
      <c r="H3829" s="339"/>
      <c r="I3829" s="339"/>
      <c r="J3829" s="339"/>
      <c r="K3829" s="339"/>
      <c r="L3829" s="339"/>
      <c r="M3829" s="339"/>
      <c r="N3829" s="339"/>
      <c r="O3829" s="339"/>
      <c r="P3829" s="339"/>
      <c r="Q3829" s="339"/>
      <c r="R3829" s="339"/>
      <c r="S3829" s="339"/>
      <c r="T3829" s="339"/>
      <c r="U3829" s="339"/>
      <c r="V3829" s="339"/>
      <c r="W3829" s="339"/>
      <c r="X3829" s="339"/>
      <c r="Y3829" s="339"/>
      <c r="Z3829" s="339"/>
      <c r="AA3829" s="339"/>
      <c r="AB3829" s="339"/>
      <c r="AC3829" s="339"/>
      <c r="AD3829" s="340"/>
    </row>
    <row r="3830" spans="1:31" ht="15" customHeight="1">
      <c r="A3830" s="71"/>
      <c r="B3830" s="40"/>
      <c r="C3830" s="40"/>
      <c r="D3830" s="40"/>
      <c r="E3830" s="40"/>
      <c r="F3830" s="40"/>
      <c r="G3830" s="40"/>
      <c r="H3830" s="40"/>
      <c r="I3830" s="40"/>
      <c r="J3830" s="40"/>
      <c r="K3830" s="40"/>
      <c r="L3830" s="40"/>
      <c r="M3830" s="40"/>
      <c r="N3830" s="40"/>
      <c r="O3830" s="40"/>
      <c r="P3830" s="40"/>
      <c r="Q3830" s="40"/>
      <c r="R3830" s="40"/>
      <c r="S3830" s="40"/>
      <c r="T3830" s="40"/>
      <c r="U3830" s="40"/>
      <c r="V3830" s="40"/>
      <c r="W3830" s="40"/>
      <c r="X3830" s="40"/>
      <c r="Y3830" s="40"/>
      <c r="Z3830" s="40"/>
      <c r="AA3830" s="40"/>
      <c r="AB3830" s="40"/>
      <c r="AC3830" s="40"/>
      <c r="AD3830" s="40"/>
    </row>
    <row r="3831" spans="1:31" ht="48" customHeight="1">
      <c r="A3831" s="72" t="s">
        <v>1143</v>
      </c>
      <c r="B3831" s="326" t="s">
        <v>1144</v>
      </c>
      <c r="C3831" s="341"/>
      <c r="D3831" s="256"/>
      <c r="E3831" s="256"/>
      <c r="F3831" s="256"/>
      <c r="G3831" s="256"/>
      <c r="H3831" s="256"/>
      <c r="I3831" s="256"/>
      <c r="J3831" s="256"/>
      <c r="K3831" s="256"/>
      <c r="L3831" s="256"/>
      <c r="M3831" s="256"/>
      <c r="N3831" s="256"/>
      <c r="O3831" s="256"/>
      <c r="P3831" s="256"/>
      <c r="Q3831" s="256"/>
      <c r="R3831" s="256"/>
      <c r="S3831" s="256"/>
      <c r="T3831" s="256"/>
      <c r="U3831" s="256"/>
      <c r="V3831" s="256"/>
      <c r="W3831" s="256"/>
      <c r="X3831" s="256"/>
      <c r="Y3831" s="256"/>
      <c r="Z3831" s="256"/>
      <c r="AA3831" s="256"/>
      <c r="AB3831" s="256"/>
      <c r="AC3831" s="256"/>
      <c r="AD3831" s="256"/>
    </row>
    <row r="3832" spans="1:31" ht="60" customHeight="1">
      <c r="A3832" s="72"/>
      <c r="B3832" s="207"/>
      <c r="C3832" s="327" t="s">
        <v>1145</v>
      </c>
      <c r="D3832" s="256"/>
      <c r="E3832" s="256"/>
      <c r="F3832" s="256"/>
      <c r="G3832" s="256"/>
      <c r="H3832" s="256"/>
      <c r="I3832" s="256"/>
      <c r="J3832" s="256"/>
      <c r="K3832" s="256"/>
      <c r="L3832" s="256"/>
      <c r="M3832" s="256"/>
      <c r="N3832" s="256"/>
      <c r="O3832" s="256"/>
      <c r="P3832" s="256"/>
      <c r="Q3832" s="256"/>
      <c r="R3832" s="256"/>
      <c r="S3832" s="256"/>
      <c r="T3832" s="256"/>
      <c r="U3832" s="256"/>
      <c r="V3832" s="256"/>
      <c r="W3832" s="256"/>
      <c r="X3832" s="256"/>
      <c r="Y3832" s="256"/>
      <c r="Z3832" s="256"/>
      <c r="AA3832" s="256"/>
      <c r="AB3832" s="256"/>
      <c r="AC3832" s="256"/>
      <c r="AD3832" s="256"/>
    </row>
    <row r="3833" spans="1:31" ht="60" customHeight="1">
      <c r="A3833" s="72"/>
      <c r="B3833" s="207"/>
      <c r="C3833" s="327" t="s">
        <v>1146</v>
      </c>
      <c r="D3833" s="256"/>
      <c r="E3833" s="256"/>
      <c r="F3833" s="256"/>
      <c r="G3833" s="256"/>
      <c r="H3833" s="256"/>
      <c r="I3833" s="256"/>
      <c r="J3833" s="256"/>
      <c r="K3833" s="256"/>
      <c r="L3833" s="256"/>
      <c r="M3833" s="256"/>
      <c r="N3833" s="256"/>
      <c r="O3833" s="256"/>
      <c r="P3833" s="256"/>
      <c r="Q3833" s="256"/>
      <c r="R3833" s="256"/>
      <c r="S3833" s="256"/>
      <c r="T3833" s="256"/>
      <c r="U3833" s="256"/>
      <c r="V3833" s="256"/>
      <c r="W3833" s="256"/>
      <c r="X3833" s="256"/>
      <c r="Y3833" s="256"/>
      <c r="Z3833" s="256"/>
      <c r="AA3833" s="256"/>
      <c r="AB3833" s="256"/>
      <c r="AC3833" s="256"/>
      <c r="AD3833" s="256"/>
    </row>
    <row r="3834" spans="1:31" ht="24" customHeight="1">
      <c r="A3834" s="72"/>
      <c r="B3834" s="207"/>
      <c r="C3834" s="321" t="s">
        <v>1147</v>
      </c>
      <c r="D3834" s="256"/>
      <c r="E3834" s="256"/>
      <c r="F3834" s="256"/>
      <c r="G3834" s="256"/>
      <c r="H3834" s="256"/>
      <c r="I3834" s="256"/>
      <c r="J3834" s="256"/>
      <c r="K3834" s="256"/>
      <c r="L3834" s="256"/>
      <c r="M3834" s="256"/>
      <c r="N3834" s="256"/>
      <c r="O3834" s="256"/>
      <c r="P3834" s="256"/>
      <c r="Q3834" s="256"/>
      <c r="R3834" s="256"/>
      <c r="S3834" s="256"/>
      <c r="T3834" s="256"/>
      <c r="U3834" s="256"/>
      <c r="V3834" s="256"/>
      <c r="W3834" s="256"/>
      <c r="X3834" s="256"/>
      <c r="Y3834" s="256"/>
      <c r="Z3834" s="256"/>
      <c r="AA3834" s="256"/>
      <c r="AB3834" s="256"/>
      <c r="AC3834" s="256"/>
      <c r="AD3834" s="256"/>
    </row>
    <row r="3835" spans="1:31" ht="24" customHeight="1">
      <c r="A3835" s="72"/>
      <c r="B3835" s="207"/>
      <c r="C3835" s="321" t="s">
        <v>1148</v>
      </c>
      <c r="D3835" s="256"/>
      <c r="E3835" s="256"/>
      <c r="F3835" s="256"/>
      <c r="G3835" s="256"/>
      <c r="H3835" s="256"/>
      <c r="I3835" s="256"/>
      <c r="J3835" s="256"/>
      <c r="K3835" s="256"/>
      <c r="L3835" s="256"/>
      <c r="M3835" s="256"/>
      <c r="N3835" s="256"/>
      <c r="O3835" s="256"/>
      <c r="P3835" s="256"/>
      <c r="Q3835" s="256"/>
      <c r="R3835" s="256"/>
      <c r="S3835" s="256"/>
      <c r="T3835" s="256"/>
      <c r="U3835" s="256"/>
      <c r="V3835" s="256"/>
      <c r="W3835" s="256"/>
      <c r="X3835" s="256"/>
      <c r="Y3835" s="256"/>
      <c r="Z3835" s="256"/>
      <c r="AA3835" s="256"/>
      <c r="AB3835" s="256"/>
      <c r="AC3835" s="256"/>
      <c r="AD3835" s="256"/>
    </row>
    <row r="3836" spans="1:31" ht="24" customHeight="1">
      <c r="A3836" s="72"/>
      <c r="B3836" s="207"/>
      <c r="C3836" s="321" t="s">
        <v>1149</v>
      </c>
      <c r="D3836" s="256"/>
      <c r="E3836" s="256"/>
      <c r="F3836" s="256"/>
      <c r="G3836" s="256"/>
      <c r="H3836" s="256"/>
      <c r="I3836" s="256"/>
      <c r="J3836" s="256"/>
      <c r="K3836" s="256"/>
      <c r="L3836" s="256"/>
      <c r="M3836" s="256"/>
      <c r="N3836" s="256"/>
      <c r="O3836" s="256"/>
      <c r="P3836" s="256"/>
      <c r="Q3836" s="256"/>
      <c r="R3836" s="256"/>
      <c r="S3836" s="256"/>
      <c r="T3836" s="256"/>
      <c r="U3836" s="256"/>
      <c r="V3836" s="256"/>
      <c r="W3836" s="256"/>
      <c r="X3836" s="256"/>
      <c r="Y3836" s="256"/>
      <c r="Z3836" s="256"/>
      <c r="AA3836" s="256"/>
      <c r="AB3836" s="256"/>
      <c r="AC3836" s="256"/>
      <c r="AD3836" s="256"/>
    </row>
    <row r="3837" spans="1:31" ht="15" customHeight="1">
      <c r="A3837" s="73"/>
      <c r="B3837" s="74"/>
      <c r="C3837" s="74"/>
      <c r="D3837" s="74"/>
      <c r="E3837" s="74"/>
      <c r="F3837" s="74"/>
      <c r="G3837" s="74"/>
      <c r="H3837" s="74"/>
      <c r="I3837" s="74"/>
      <c r="J3837" s="74"/>
      <c r="K3837" s="74"/>
      <c r="L3837" s="74"/>
      <c r="M3837" s="74"/>
      <c r="N3837" s="74"/>
      <c r="O3837" s="74"/>
      <c r="P3837" s="74"/>
      <c r="Q3837" s="74"/>
      <c r="R3837" s="74"/>
      <c r="S3837" s="74"/>
      <c r="T3837" s="74"/>
      <c r="U3837" s="74"/>
      <c r="V3837" s="74"/>
      <c r="W3837" s="74"/>
      <c r="X3837" s="74"/>
      <c r="Y3837" s="74"/>
      <c r="Z3837" s="74"/>
      <c r="AA3837" s="74"/>
      <c r="AB3837" s="74"/>
      <c r="AC3837" s="74"/>
      <c r="AD3837" s="74"/>
    </row>
    <row r="3838" spans="1:31" s="76" customFormat="1" ht="15" customHeight="1">
      <c r="A3838" s="75"/>
      <c r="C3838" s="77" t="s">
        <v>1150</v>
      </c>
      <c r="D3838" s="236"/>
      <c r="E3838" s="236"/>
      <c r="F3838" s="236"/>
      <c r="G3838" s="236"/>
      <c r="H3838" s="236"/>
      <c r="I3838" s="236"/>
      <c r="J3838" s="236"/>
      <c r="K3838" s="236"/>
      <c r="L3838" s="236"/>
      <c r="M3838" s="236"/>
      <c r="N3838" s="236"/>
      <c r="O3838" s="236"/>
      <c r="P3838" s="236"/>
      <c r="Q3838" s="236"/>
      <c r="R3838" s="236"/>
      <c r="S3838" s="236"/>
      <c r="T3838" s="236"/>
      <c r="U3838" s="236"/>
      <c r="V3838" s="236"/>
      <c r="W3838" s="236"/>
      <c r="X3838" s="236"/>
      <c r="Y3838" s="236"/>
      <c r="Z3838" s="236"/>
      <c r="AA3838" s="236"/>
      <c r="AB3838" s="236"/>
      <c r="AC3838" s="236"/>
      <c r="AD3838" s="236"/>
      <c r="AE3838" s="78"/>
    </row>
    <row r="3839" spans="1:31" s="76" customFormat="1" ht="15" customHeight="1">
      <c r="A3839" s="75"/>
      <c r="C3839" s="236"/>
      <c r="D3839" s="236"/>
      <c r="E3839" s="236"/>
      <c r="F3839" s="236"/>
      <c r="G3839" s="236"/>
      <c r="H3839" s="236"/>
      <c r="I3839" s="236"/>
      <c r="J3839" s="236"/>
      <c r="K3839" s="236"/>
      <c r="L3839" s="236"/>
      <c r="M3839" s="236"/>
      <c r="N3839" s="236"/>
      <c r="O3839" s="236"/>
      <c r="P3839" s="236"/>
      <c r="Q3839" s="236"/>
      <c r="R3839" s="236"/>
      <c r="S3839" s="236"/>
      <c r="T3839" s="236"/>
      <c r="U3839" s="236"/>
      <c r="V3839" s="236"/>
      <c r="W3839" s="236"/>
      <c r="X3839" s="236"/>
      <c r="Y3839" s="236"/>
      <c r="Z3839" s="236"/>
      <c r="AA3839" s="328"/>
      <c r="AB3839" s="329"/>
      <c r="AC3839" s="329"/>
      <c r="AD3839" s="329"/>
      <c r="AE3839" s="78"/>
    </row>
    <row r="3840" spans="1:31" ht="48" customHeight="1">
      <c r="A3840" s="73"/>
      <c r="B3840" s="74"/>
      <c r="C3840" s="265" t="s">
        <v>185</v>
      </c>
      <c r="D3840" s="278"/>
      <c r="E3840" s="278"/>
      <c r="F3840" s="278"/>
      <c r="G3840" s="278"/>
      <c r="H3840" s="278"/>
      <c r="I3840" s="278"/>
      <c r="J3840" s="278"/>
      <c r="K3840" s="278"/>
      <c r="L3840" s="279"/>
      <c r="M3840" s="265" t="s">
        <v>1151</v>
      </c>
      <c r="N3840" s="278"/>
      <c r="O3840" s="278"/>
      <c r="P3840" s="278"/>
      <c r="Q3840" s="278"/>
      <c r="R3840" s="279"/>
      <c r="S3840" s="265" t="s">
        <v>1152</v>
      </c>
      <c r="T3840" s="266"/>
      <c r="U3840" s="266"/>
      <c r="V3840" s="266"/>
      <c r="W3840" s="266"/>
      <c r="X3840" s="266"/>
      <c r="Y3840" s="266"/>
      <c r="Z3840" s="266"/>
      <c r="AA3840" s="266"/>
      <c r="AB3840" s="266"/>
      <c r="AC3840" s="266"/>
      <c r="AD3840" s="267"/>
    </row>
    <row r="3841" spans="1:38" ht="15" customHeight="1">
      <c r="A3841" s="73"/>
      <c r="B3841" s="74"/>
      <c r="C3841" s="282"/>
      <c r="D3841" s="272"/>
      <c r="E3841" s="272"/>
      <c r="F3841" s="272"/>
      <c r="G3841" s="272"/>
      <c r="H3841" s="272"/>
      <c r="I3841" s="272"/>
      <c r="J3841" s="272"/>
      <c r="K3841" s="272"/>
      <c r="L3841" s="283"/>
      <c r="M3841" s="282"/>
      <c r="N3841" s="272"/>
      <c r="O3841" s="272"/>
      <c r="P3841" s="272"/>
      <c r="Q3841" s="272"/>
      <c r="R3841" s="283"/>
      <c r="S3841" s="265" t="s">
        <v>201</v>
      </c>
      <c r="T3841" s="266"/>
      <c r="U3841" s="266"/>
      <c r="V3841" s="267"/>
      <c r="W3841" s="268" t="s">
        <v>202</v>
      </c>
      <c r="X3841" s="266"/>
      <c r="Y3841" s="266"/>
      <c r="Z3841" s="267"/>
      <c r="AA3841" s="268" t="s">
        <v>203</v>
      </c>
      <c r="AB3841" s="266"/>
      <c r="AC3841" s="266"/>
      <c r="AD3841" s="267"/>
      <c r="AF3841" t="s">
        <v>204</v>
      </c>
      <c r="AG3841" t="s">
        <v>205</v>
      </c>
      <c r="AH3841" t="s">
        <v>206</v>
      </c>
      <c r="AI3841" t="s">
        <v>207</v>
      </c>
      <c r="AJ3841" t="s">
        <v>208</v>
      </c>
      <c r="AK3841" t="s">
        <v>209</v>
      </c>
      <c r="AL3841" t="s">
        <v>210</v>
      </c>
    </row>
    <row r="3842" spans="1:38" ht="15" customHeight="1">
      <c r="A3842" s="73"/>
      <c r="B3842" s="74"/>
      <c r="C3842" s="79" t="s">
        <v>131</v>
      </c>
      <c r="D3842" s="320"/>
      <c r="E3842" s="266"/>
      <c r="F3842" s="266"/>
      <c r="G3842" s="266"/>
      <c r="H3842" s="266"/>
      <c r="I3842" s="266"/>
      <c r="J3842" s="266"/>
      <c r="K3842" s="266"/>
      <c r="L3842" s="267"/>
      <c r="M3842" s="268"/>
      <c r="N3842" s="266"/>
      <c r="O3842" s="266"/>
      <c r="P3842" s="266"/>
      <c r="Q3842" s="266"/>
      <c r="R3842" s="267"/>
      <c r="S3842" s="268"/>
      <c r="T3842" s="266"/>
      <c r="U3842" s="266"/>
      <c r="V3842" s="267"/>
      <c r="W3842" s="268"/>
      <c r="X3842" s="266"/>
      <c r="Y3842" s="266"/>
      <c r="Z3842" s="267"/>
      <c r="AA3842" s="268"/>
      <c r="AB3842" s="266"/>
      <c r="AC3842" s="266"/>
      <c r="AD3842" s="267"/>
      <c r="AF3842">
        <f>IF(AND(S3842=0,OR(SUM(W3842:AA3842)&gt;0,COUNTIF(S3842:AA3842,"NS")&gt;0)),1,0)</f>
        <v>0</v>
      </c>
      <c r="AG3842">
        <f>IF(OR(AND(S3842="NS",SUM(W3842:AA3842)&gt;0),AND(S3842="NS",COUNTIF(S3842:AA3842,"NS")&lt;2)),1,0)</f>
        <v>0</v>
      </c>
      <c r="AH3842">
        <f>IF(AND(S3842="NA",OR(SUM(W3842:AA3842)&gt;0,COUNTIF(S3842:AA3842,"NS")&gt;0,COUNTIF(S3842:AA3842,"NA")&gt;1)),1,0)</f>
        <v>0</v>
      </c>
      <c r="AI3842">
        <f>IF(AND(COUNTBLANK(S3842)+COUNTBLANK(W3842)+COUNTBLANK(AA3842)&gt;0,COUNTBLANK(S3842)+COUNTBLANK(W3842)+COUNTBLANK(AA3842)&lt;3,S3842&lt;&gt;"NA"),1,0)</f>
        <v>0</v>
      </c>
      <c r="AJ3842">
        <f>IF(AND(IF(OR(SUM(W3842:AA3842)=S3842,S3842="",AND(S3842&gt;0,COUNTIF(S3842:AA3842,"NS")=2)),0,1)=1,S3842&lt;&gt;"NS",S3842&lt;&gt;"NA"),1,0)</f>
        <v>0</v>
      </c>
      <c r="AK3842">
        <f>IF(COUNTIF(S3842:AA3842,"=*")&lt;&gt;SUM(COUNTIF(S3842:AA3842,"NS"),COUNTIF(S3842:AA3842,"NA")),1,0)</f>
        <v>0</v>
      </c>
      <c r="AL3842">
        <f>IF(SUM(AF3842:AK3842)&gt;0,1,0)</f>
        <v>0</v>
      </c>
    </row>
    <row r="3843" spans="1:38" ht="15" customHeight="1">
      <c r="A3843" s="73"/>
      <c r="B3843" s="74"/>
      <c r="C3843" s="80" t="s">
        <v>132</v>
      </c>
      <c r="D3843" s="320"/>
      <c r="E3843" s="266"/>
      <c r="F3843" s="266"/>
      <c r="G3843" s="266"/>
      <c r="H3843" s="266"/>
      <c r="I3843" s="266"/>
      <c r="J3843" s="266"/>
      <c r="K3843" s="266"/>
      <c r="L3843" s="267"/>
      <c r="M3843" s="268"/>
      <c r="N3843" s="266"/>
      <c r="O3843" s="266"/>
      <c r="P3843" s="266"/>
      <c r="Q3843" s="266"/>
      <c r="R3843" s="267"/>
      <c r="S3843" s="268"/>
      <c r="T3843" s="266"/>
      <c r="U3843" s="266"/>
      <c r="V3843" s="267"/>
      <c r="W3843" s="268"/>
      <c r="X3843" s="266"/>
      <c r="Y3843" s="266"/>
      <c r="Z3843" s="267"/>
      <c r="AA3843" s="268"/>
      <c r="AB3843" s="266"/>
      <c r="AC3843" s="266"/>
      <c r="AD3843" s="267"/>
    </row>
    <row r="3844" spans="1:38" ht="15" customHeight="1">
      <c r="A3844" s="73"/>
      <c r="B3844" s="74"/>
      <c r="C3844" s="80" t="s">
        <v>133</v>
      </c>
      <c r="D3844" s="320"/>
      <c r="E3844" s="266"/>
      <c r="F3844" s="266"/>
      <c r="G3844" s="266"/>
      <c r="H3844" s="266"/>
      <c r="I3844" s="266"/>
      <c r="J3844" s="266"/>
      <c r="K3844" s="266"/>
      <c r="L3844" s="267"/>
      <c r="M3844" s="268"/>
      <c r="N3844" s="266"/>
      <c r="O3844" s="266"/>
      <c r="P3844" s="266"/>
      <c r="Q3844" s="266"/>
      <c r="R3844" s="267"/>
      <c r="S3844" s="268"/>
      <c r="T3844" s="266"/>
      <c r="U3844" s="266"/>
      <c r="V3844" s="267"/>
      <c r="W3844" s="268"/>
      <c r="X3844" s="266"/>
      <c r="Y3844" s="266"/>
      <c r="Z3844" s="267"/>
      <c r="AA3844" s="268"/>
      <c r="AB3844" s="266"/>
      <c r="AC3844" s="266"/>
      <c r="AD3844" s="267"/>
    </row>
    <row r="3845" spans="1:38" ht="15" customHeight="1">
      <c r="A3845" s="73"/>
      <c r="B3845" s="74"/>
      <c r="C3845" s="80" t="s">
        <v>134</v>
      </c>
      <c r="D3845" s="320"/>
      <c r="E3845" s="266"/>
      <c r="F3845" s="266"/>
      <c r="G3845" s="266"/>
      <c r="H3845" s="266"/>
      <c r="I3845" s="266"/>
      <c r="J3845" s="266"/>
      <c r="K3845" s="266"/>
      <c r="L3845" s="267"/>
      <c r="M3845" s="268"/>
      <c r="N3845" s="266"/>
      <c r="O3845" s="266"/>
      <c r="P3845" s="266"/>
      <c r="Q3845" s="266"/>
      <c r="R3845" s="267"/>
      <c r="S3845" s="268"/>
      <c r="T3845" s="266"/>
      <c r="U3845" s="266"/>
      <c r="V3845" s="267"/>
      <c r="W3845" s="268"/>
      <c r="X3845" s="266"/>
      <c r="Y3845" s="266"/>
      <c r="Z3845" s="267"/>
      <c r="AA3845" s="268"/>
      <c r="AB3845" s="266"/>
      <c r="AC3845" s="266"/>
      <c r="AD3845" s="267"/>
    </row>
    <row r="3846" spans="1:38" ht="15" customHeight="1">
      <c r="A3846" s="73"/>
      <c r="B3846" s="74"/>
      <c r="C3846" s="80" t="s">
        <v>135</v>
      </c>
      <c r="D3846" s="320"/>
      <c r="E3846" s="266"/>
      <c r="F3846" s="266"/>
      <c r="G3846" s="266"/>
      <c r="H3846" s="266"/>
      <c r="I3846" s="266"/>
      <c r="J3846" s="266"/>
      <c r="K3846" s="266"/>
      <c r="L3846" s="267"/>
      <c r="M3846" s="268"/>
      <c r="N3846" s="266"/>
      <c r="O3846" s="266"/>
      <c r="P3846" s="266"/>
      <c r="Q3846" s="266"/>
      <c r="R3846" s="267"/>
      <c r="S3846" s="268"/>
      <c r="T3846" s="266"/>
      <c r="U3846" s="266"/>
      <c r="V3846" s="267"/>
      <c r="W3846" s="268"/>
      <c r="X3846" s="266"/>
      <c r="Y3846" s="266"/>
      <c r="Z3846" s="267"/>
      <c r="AA3846" s="268"/>
      <c r="AB3846" s="266"/>
      <c r="AC3846" s="266"/>
      <c r="AD3846" s="267"/>
    </row>
    <row r="3847" spans="1:38" ht="15" customHeight="1">
      <c r="A3847" s="73"/>
      <c r="B3847" s="74"/>
      <c r="C3847" s="80" t="s">
        <v>136</v>
      </c>
      <c r="D3847" s="320"/>
      <c r="E3847" s="266"/>
      <c r="F3847" s="266"/>
      <c r="G3847" s="266"/>
      <c r="H3847" s="266"/>
      <c r="I3847" s="266"/>
      <c r="J3847" s="266"/>
      <c r="K3847" s="266"/>
      <c r="L3847" s="267"/>
      <c r="M3847" s="268"/>
      <c r="N3847" s="266"/>
      <c r="O3847" s="266"/>
      <c r="P3847" s="266"/>
      <c r="Q3847" s="266"/>
      <c r="R3847" s="267"/>
      <c r="S3847" s="268"/>
      <c r="T3847" s="266"/>
      <c r="U3847" s="266"/>
      <c r="V3847" s="267"/>
      <c r="W3847" s="268"/>
      <c r="X3847" s="266"/>
      <c r="Y3847" s="266"/>
      <c r="Z3847" s="267"/>
      <c r="AA3847" s="268"/>
      <c r="AB3847" s="266"/>
      <c r="AC3847" s="266"/>
      <c r="AD3847" s="267"/>
    </row>
    <row r="3848" spans="1:38" ht="15" customHeight="1">
      <c r="A3848" s="73"/>
      <c r="B3848" s="74"/>
      <c r="C3848" s="80" t="s">
        <v>137</v>
      </c>
      <c r="D3848" s="320"/>
      <c r="E3848" s="266"/>
      <c r="F3848" s="266"/>
      <c r="G3848" s="266"/>
      <c r="H3848" s="266"/>
      <c r="I3848" s="266"/>
      <c r="J3848" s="266"/>
      <c r="K3848" s="266"/>
      <c r="L3848" s="267"/>
      <c r="M3848" s="268"/>
      <c r="N3848" s="266"/>
      <c r="O3848" s="266"/>
      <c r="P3848" s="266"/>
      <c r="Q3848" s="266"/>
      <c r="R3848" s="267"/>
      <c r="S3848" s="268"/>
      <c r="T3848" s="266"/>
      <c r="U3848" s="266"/>
      <c r="V3848" s="267"/>
      <c r="W3848" s="268"/>
      <c r="X3848" s="266"/>
      <c r="Y3848" s="266"/>
      <c r="Z3848" s="267"/>
      <c r="AA3848" s="268"/>
      <c r="AB3848" s="266"/>
      <c r="AC3848" s="266"/>
      <c r="AD3848" s="267"/>
    </row>
    <row r="3849" spans="1:38" ht="15" customHeight="1">
      <c r="A3849" s="73"/>
      <c r="B3849" s="74"/>
      <c r="C3849" s="80" t="s">
        <v>138</v>
      </c>
      <c r="D3849" s="320"/>
      <c r="E3849" s="266"/>
      <c r="F3849" s="266"/>
      <c r="G3849" s="266"/>
      <c r="H3849" s="266"/>
      <c r="I3849" s="266"/>
      <c r="J3849" s="266"/>
      <c r="K3849" s="266"/>
      <c r="L3849" s="267"/>
      <c r="M3849" s="268"/>
      <c r="N3849" s="266"/>
      <c r="O3849" s="266"/>
      <c r="P3849" s="266"/>
      <c r="Q3849" s="266"/>
      <c r="R3849" s="267"/>
      <c r="S3849" s="268"/>
      <c r="T3849" s="266"/>
      <c r="U3849" s="266"/>
      <c r="V3849" s="267"/>
      <c r="W3849" s="268"/>
      <c r="X3849" s="266"/>
      <c r="Y3849" s="266"/>
      <c r="Z3849" s="267"/>
      <c r="AA3849" s="268"/>
      <c r="AB3849" s="266"/>
      <c r="AC3849" s="266"/>
      <c r="AD3849" s="267"/>
    </row>
    <row r="3850" spans="1:38" ht="15" customHeight="1">
      <c r="A3850" s="73"/>
      <c r="B3850" s="74"/>
      <c r="C3850" s="80" t="s">
        <v>139</v>
      </c>
      <c r="D3850" s="320"/>
      <c r="E3850" s="266"/>
      <c r="F3850" s="266"/>
      <c r="G3850" s="266"/>
      <c r="H3850" s="266"/>
      <c r="I3850" s="266"/>
      <c r="J3850" s="266"/>
      <c r="K3850" s="266"/>
      <c r="L3850" s="267"/>
      <c r="M3850" s="268"/>
      <c r="N3850" s="266"/>
      <c r="O3850" s="266"/>
      <c r="P3850" s="266"/>
      <c r="Q3850" s="266"/>
      <c r="R3850" s="267"/>
      <c r="S3850" s="268"/>
      <c r="T3850" s="266"/>
      <c r="U3850" s="266"/>
      <c r="V3850" s="267"/>
      <c r="W3850" s="268"/>
      <c r="X3850" s="266"/>
      <c r="Y3850" s="266"/>
      <c r="Z3850" s="267"/>
      <c r="AA3850" s="268"/>
      <c r="AB3850" s="266"/>
      <c r="AC3850" s="266"/>
      <c r="AD3850" s="267"/>
    </row>
    <row r="3851" spans="1:38" ht="15" customHeight="1">
      <c r="A3851" s="73"/>
      <c r="B3851" s="74"/>
      <c r="C3851" s="80" t="s">
        <v>140</v>
      </c>
      <c r="D3851" s="320"/>
      <c r="E3851" s="266"/>
      <c r="F3851" s="266"/>
      <c r="G3851" s="266"/>
      <c r="H3851" s="266"/>
      <c r="I3851" s="266"/>
      <c r="J3851" s="266"/>
      <c r="K3851" s="266"/>
      <c r="L3851" s="267"/>
      <c r="M3851" s="268"/>
      <c r="N3851" s="266"/>
      <c r="O3851" s="266"/>
      <c r="P3851" s="266"/>
      <c r="Q3851" s="266"/>
      <c r="R3851" s="267"/>
      <c r="S3851" s="268"/>
      <c r="T3851" s="266"/>
      <c r="U3851" s="266"/>
      <c r="V3851" s="267"/>
      <c r="W3851" s="268"/>
      <c r="X3851" s="266"/>
      <c r="Y3851" s="266"/>
      <c r="Z3851" s="267"/>
      <c r="AA3851" s="268"/>
      <c r="AB3851" s="266"/>
      <c r="AC3851" s="266"/>
      <c r="AD3851" s="267"/>
    </row>
    <row r="3852" spans="1:38" ht="15" customHeight="1">
      <c r="A3852" s="73"/>
      <c r="B3852" s="74"/>
      <c r="C3852" s="80" t="s">
        <v>141</v>
      </c>
      <c r="D3852" s="320"/>
      <c r="E3852" s="266"/>
      <c r="F3852" s="266"/>
      <c r="G3852" s="266"/>
      <c r="H3852" s="266"/>
      <c r="I3852" s="266"/>
      <c r="J3852" s="266"/>
      <c r="K3852" s="266"/>
      <c r="L3852" s="267"/>
      <c r="M3852" s="268"/>
      <c r="N3852" s="266"/>
      <c r="O3852" s="266"/>
      <c r="P3852" s="266"/>
      <c r="Q3852" s="266"/>
      <c r="R3852" s="267"/>
      <c r="S3852" s="268"/>
      <c r="T3852" s="266"/>
      <c r="U3852" s="266"/>
      <c r="V3852" s="267"/>
      <c r="W3852" s="268"/>
      <c r="X3852" s="266"/>
      <c r="Y3852" s="266"/>
      <c r="Z3852" s="267"/>
      <c r="AA3852" s="268"/>
      <c r="AB3852" s="266"/>
      <c r="AC3852" s="266"/>
      <c r="AD3852" s="267"/>
    </row>
    <row r="3853" spans="1:38" ht="15" customHeight="1">
      <c r="A3853" s="73"/>
      <c r="B3853" s="74"/>
      <c r="C3853" s="80" t="s">
        <v>142</v>
      </c>
      <c r="D3853" s="320"/>
      <c r="E3853" s="266"/>
      <c r="F3853" s="266"/>
      <c r="G3853" s="266"/>
      <c r="H3853" s="266"/>
      <c r="I3853" s="266"/>
      <c r="J3853" s="266"/>
      <c r="K3853" s="266"/>
      <c r="L3853" s="267"/>
      <c r="M3853" s="268"/>
      <c r="N3853" s="266"/>
      <c r="O3853" s="266"/>
      <c r="P3853" s="266"/>
      <c r="Q3853" s="266"/>
      <c r="R3853" s="267"/>
      <c r="S3853" s="268"/>
      <c r="T3853" s="266"/>
      <c r="U3853" s="266"/>
      <c r="V3853" s="267"/>
      <c r="W3853" s="268"/>
      <c r="X3853" s="266"/>
      <c r="Y3853" s="266"/>
      <c r="Z3853" s="267"/>
      <c r="AA3853" s="268"/>
      <c r="AB3853" s="266"/>
      <c r="AC3853" s="266"/>
      <c r="AD3853" s="267"/>
    </row>
    <row r="3854" spans="1:38" ht="15" customHeight="1">
      <c r="A3854" s="73"/>
      <c r="B3854" s="74"/>
      <c r="C3854" s="80" t="s">
        <v>143</v>
      </c>
      <c r="D3854" s="320"/>
      <c r="E3854" s="266"/>
      <c r="F3854" s="266"/>
      <c r="G3854" s="266"/>
      <c r="H3854" s="266"/>
      <c r="I3854" s="266"/>
      <c r="J3854" s="266"/>
      <c r="K3854" s="266"/>
      <c r="L3854" s="267"/>
      <c r="M3854" s="268"/>
      <c r="N3854" s="266"/>
      <c r="O3854" s="266"/>
      <c r="P3854" s="266"/>
      <c r="Q3854" s="266"/>
      <c r="R3854" s="267"/>
      <c r="S3854" s="268"/>
      <c r="T3854" s="266"/>
      <c r="U3854" s="266"/>
      <c r="V3854" s="267"/>
      <c r="W3854" s="268"/>
      <c r="X3854" s="266"/>
      <c r="Y3854" s="266"/>
      <c r="Z3854" s="267"/>
      <c r="AA3854" s="268"/>
      <c r="AB3854" s="266"/>
      <c r="AC3854" s="266"/>
      <c r="AD3854" s="267"/>
    </row>
    <row r="3855" spans="1:38" ht="15" customHeight="1">
      <c r="A3855" s="73"/>
      <c r="B3855" s="74"/>
      <c r="C3855" s="80" t="s">
        <v>144</v>
      </c>
      <c r="D3855" s="320"/>
      <c r="E3855" s="266"/>
      <c r="F3855" s="266"/>
      <c r="G3855" s="266"/>
      <c r="H3855" s="266"/>
      <c r="I3855" s="266"/>
      <c r="J3855" s="266"/>
      <c r="K3855" s="266"/>
      <c r="L3855" s="267"/>
      <c r="M3855" s="268"/>
      <c r="N3855" s="266"/>
      <c r="O3855" s="266"/>
      <c r="P3855" s="266"/>
      <c r="Q3855" s="266"/>
      <c r="R3855" s="267"/>
      <c r="S3855" s="268"/>
      <c r="T3855" s="266"/>
      <c r="U3855" s="266"/>
      <c r="V3855" s="267"/>
      <c r="W3855" s="268"/>
      <c r="X3855" s="266"/>
      <c r="Y3855" s="266"/>
      <c r="Z3855" s="267"/>
      <c r="AA3855" s="268"/>
      <c r="AB3855" s="266"/>
      <c r="AC3855" s="266"/>
      <c r="AD3855" s="267"/>
    </row>
    <row r="3856" spans="1:38" ht="15" customHeight="1">
      <c r="A3856" s="73"/>
      <c r="B3856" s="74"/>
      <c r="C3856" s="80" t="s">
        <v>145</v>
      </c>
      <c r="D3856" s="320"/>
      <c r="E3856" s="266"/>
      <c r="F3856" s="266"/>
      <c r="G3856" s="266"/>
      <c r="H3856" s="266"/>
      <c r="I3856" s="266"/>
      <c r="J3856" s="266"/>
      <c r="K3856" s="266"/>
      <c r="L3856" s="267"/>
      <c r="M3856" s="268"/>
      <c r="N3856" s="266"/>
      <c r="O3856" s="266"/>
      <c r="P3856" s="266"/>
      <c r="Q3856" s="266"/>
      <c r="R3856" s="267"/>
      <c r="S3856" s="268"/>
      <c r="T3856" s="266"/>
      <c r="U3856" s="266"/>
      <c r="V3856" s="267"/>
      <c r="W3856" s="268"/>
      <c r="X3856" s="266"/>
      <c r="Y3856" s="266"/>
      <c r="Z3856" s="267"/>
      <c r="AA3856" s="268"/>
      <c r="AB3856" s="266"/>
      <c r="AC3856" s="266"/>
      <c r="AD3856" s="267"/>
    </row>
    <row r="3857" spans="1:37" ht="15" customHeight="1">
      <c r="A3857" s="73"/>
      <c r="B3857" s="74"/>
      <c r="C3857" s="80" t="s">
        <v>146</v>
      </c>
      <c r="D3857" s="320"/>
      <c r="E3857" s="266"/>
      <c r="F3857" s="266"/>
      <c r="G3857" s="266"/>
      <c r="H3857" s="266"/>
      <c r="I3857" s="266"/>
      <c r="J3857" s="266"/>
      <c r="K3857" s="266"/>
      <c r="L3857" s="267"/>
      <c r="M3857" s="268"/>
      <c r="N3857" s="266"/>
      <c r="O3857" s="266"/>
      <c r="P3857" s="266"/>
      <c r="Q3857" s="266"/>
      <c r="R3857" s="267"/>
      <c r="S3857" s="268"/>
      <c r="T3857" s="266"/>
      <c r="U3857" s="266"/>
      <c r="V3857" s="267"/>
      <c r="W3857" s="268"/>
      <c r="X3857" s="266"/>
      <c r="Y3857" s="266"/>
      <c r="Z3857" s="267"/>
      <c r="AA3857" s="268"/>
      <c r="AB3857" s="266"/>
      <c r="AC3857" s="266"/>
      <c r="AD3857" s="267"/>
    </row>
    <row r="3858" spans="1:37" ht="15" customHeight="1">
      <c r="A3858" s="73"/>
      <c r="B3858" s="74"/>
      <c r="C3858" s="80" t="s">
        <v>147</v>
      </c>
      <c r="D3858" s="320"/>
      <c r="E3858" s="266"/>
      <c r="F3858" s="266"/>
      <c r="G3858" s="266"/>
      <c r="H3858" s="266"/>
      <c r="I3858" s="266"/>
      <c r="J3858" s="266"/>
      <c r="K3858" s="266"/>
      <c r="L3858" s="267"/>
      <c r="M3858" s="268"/>
      <c r="N3858" s="266"/>
      <c r="O3858" s="266"/>
      <c r="P3858" s="266"/>
      <c r="Q3858" s="266"/>
      <c r="R3858" s="267"/>
      <c r="S3858" s="268"/>
      <c r="T3858" s="266"/>
      <c r="U3858" s="266"/>
      <c r="V3858" s="267"/>
      <c r="W3858" s="268"/>
      <c r="X3858" s="266"/>
      <c r="Y3858" s="266"/>
      <c r="Z3858" s="267"/>
      <c r="AA3858" s="268"/>
      <c r="AB3858" s="266"/>
      <c r="AC3858" s="266"/>
      <c r="AD3858" s="267"/>
    </row>
    <row r="3859" spans="1:37" ht="15" customHeight="1">
      <c r="A3859" s="73"/>
      <c r="B3859" s="74"/>
      <c r="C3859" s="80" t="s">
        <v>148</v>
      </c>
      <c r="D3859" s="320"/>
      <c r="E3859" s="266"/>
      <c r="F3859" s="266"/>
      <c r="G3859" s="266"/>
      <c r="H3859" s="266"/>
      <c r="I3859" s="266"/>
      <c r="J3859" s="266"/>
      <c r="K3859" s="266"/>
      <c r="L3859" s="267"/>
      <c r="M3859" s="268"/>
      <c r="N3859" s="266"/>
      <c r="O3859" s="266"/>
      <c r="P3859" s="266"/>
      <c r="Q3859" s="266"/>
      <c r="R3859" s="267"/>
      <c r="S3859" s="268"/>
      <c r="T3859" s="266"/>
      <c r="U3859" s="266"/>
      <c r="V3859" s="267"/>
      <c r="W3859" s="268"/>
      <c r="X3859" s="266"/>
      <c r="Y3859" s="266"/>
      <c r="Z3859" s="267"/>
      <c r="AA3859" s="268"/>
      <c r="AB3859" s="266"/>
      <c r="AC3859" s="266"/>
      <c r="AD3859" s="267"/>
    </row>
    <row r="3860" spans="1:37" ht="15" customHeight="1">
      <c r="A3860" s="73"/>
      <c r="B3860" s="74"/>
      <c r="C3860" s="80" t="s">
        <v>149</v>
      </c>
      <c r="D3860" s="320"/>
      <c r="E3860" s="266"/>
      <c r="F3860" s="266"/>
      <c r="G3860" s="266"/>
      <c r="H3860" s="266"/>
      <c r="I3860" s="266"/>
      <c r="J3860" s="266"/>
      <c r="K3860" s="266"/>
      <c r="L3860" s="267"/>
      <c r="M3860" s="268"/>
      <c r="N3860" s="266"/>
      <c r="O3860" s="266"/>
      <c r="P3860" s="266"/>
      <c r="Q3860" s="266"/>
      <c r="R3860" s="267"/>
      <c r="S3860" s="268"/>
      <c r="T3860" s="266"/>
      <c r="U3860" s="266"/>
      <c r="V3860" s="267"/>
      <c r="W3860" s="268"/>
      <c r="X3860" s="266"/>
      <c r="Y3860" s="266"/>
      <c r="Z3860" s="267"/>
      <c r="AA3860" s="268"/>
      <c r="AB3860" s="266"/>
      <c r="AC3860" s="266"/>
      <c r="AD3860" s="267"/>
    </row>
    <row r="3861" spans="1:37" ht="15" customHeight="1">
      <c r="A3861" s="73"/>
      <c r="B3861" s="74"/>
      <c r="C3861" s="80" t="s">
        <v>150</v>
      </c>
      <c r="D3861" s="320"/>
      <c r="E3861" s="266"/>
      <c r="F3861" s="266"/>
      <c r="G3861" s="266"/>
      <c r="H3861" s="266"/>
      <c r="I3861" s="266"/>
      <c r="J3861" s="266"/>
      <c r="K3861" s="266"/>
      <c r="L3861" s="267"/>
      <c r="M3861" s="268"/>
      <c r="N3861" s="266"/>
      <c r="O3861" s="266"/>
      <c r="P3861" s="266"/>
      <c r="Q3861" s="266"/>
      <c r="R3861" s="267"/>
      <c r="S3861" s="268"/>
      <c r="T3861" s="266"/>
      <c r="U3861" s="266"/>
      <c r="V3861" s="267"/>
      <c r="W3861" s="268"/>
      <c r="X3861" s="266"/>
      <c r="Y3861" s="266"/>
      <c r="Z3861" s="267"/>
      <c r="AA3861" s="268"/>
      <c r="AB3861" s="266"/>
      <c r="AC3861" s="266"/>
      <c r="AD3861" s="267"/>
    </row>
    <row r="3862" spans="1:37" ht="15" customHeight="1">
      <c r="A3862" s="73"/>
      <c r="B3862" s="74"/>
      <c r="C3862" s="80" t="s">
        <v>151</v>
      </c>
      <c r="D3862" s="320"/>
      <c r="E3862" s="266"/>
      <c r="F3862" s="266"/>
      <c r="G3862" s="266"/>
      <c r="H3862" s="266"/>
      <c r="I3862" s="266"/>
      <c r="J3862" s="266"/>
      <c r="K3862" s="266"/>
      <c r="L3862" s="267"/>
      <c r="M3862" s="268"/>
      <c r="N3862" s="266"/>
      <c r="O3862" s="266"/>
      <c r="P3862" s="266"/>
      <c r="Q3862" s="266"/>
      <c r="R3862" s="267"/>
      <c r="S3862" s="268"/>
      <c r="T3862" s="266"/>
      <c r="U3862" s="266"/>
      <c r="V3862" s="267"/>
      <c r="W3862" s="268"/>
      <c r="X3862" s="266"/>
      <c r="Y3862" s="266"/>
      <c r="Z3862" s="267"/>
      <c r="AA3862" s="268"/>
      <c r="AB3862" s="266"/>
      <c r="AC3862" s="266"/>
      <c r="AD3862" s="267"/>
    </row>
    <row r="3863" spans="1:37" ht="15" customHeight="1">
      <c r="A3863" s="73"/>
      <c r="B3863" s="74"/>
      <c r="C3863" s="80" t="s">
        <v>152</v>
      </c>
      <c r="D3863" s="320"/>
      <c r="E3863" s="266"/>
      <c r="F3863" s="266"/>
      <c r="G3863" s="266"/>
      <c r="H3863" s="266"/>
      <c r="I3863" s="266"/>
      <c r="J3863" s="266"/>
      <c r="K3863" s="266"/>
      <c r="L3863" s="267"/>
      <c r="M3863" s="268"/>
      <c r="N3863" s="266"/>
      <c r="O3863" s="266"/>
      <c r="P3863" s="266"/>
      <c r="Q3863" s="266"/>
      <c r="R3863" s="267"/>
      <c r="S3863" s="268"/>
      <c r="T3863" s="266"/>
      <c r="U3863" s="266"/>
      <c r="V3863" s="267"/>
      <c r="W3863" s="268"/>
      <c r="X3863" s="266"/>
      <c r="Y3863" s="266"/>
      <c r="Z3863" s="267"/>
      <c r="AA3863" s="268"/>
      <c r="AB3863" s="266"/>
      <c r="AC3863" s="266"/>
      <c r="AD3863" s="267"/>
    </row>
    <row r="3864" spans="1:37" ht="15" customHeight="1">
      <c r="A3864" s="73"/>
      <c r="B3864" s="74"/>
      <c r="C3864" s="80" t="s">
        <v>153</v>
      </c>
      <c r="D3864" s="320"/>
      <c r="E3864" s="266"/>
      <c r="F3864" s="266"/>
      <c r="G3864" s="266"/>
      <c r="H3864" s="266"/>
      <c r="I3864" s="266"/>
      <c r="J3864" s="266"/>
      <c r="K3864" s="266"/>
      <c r="L3864" s="267"/>
      <c r="M3864" s="268"/>
      <c r="N3864" s="266"/>
      <c r="O3864" s="266"/>
      <c r="P3864" s="266"/>
      <c r="Q3864" s="266"/>
      <c r="R3864" s="267"/>
      <c r="S3864" s="268"/>
      <c r="T3864" s="266"/>
      <c r="U3864" s="266"/>
      <c r="V3864" s="267"/>
      <c r="W3864" s="268"/>
      <c r="X3864" s="266"/>
      <c r="Y3864" s="266"/>
      <c r="Z3864" s="267"/>
      <c r="AA3864" s="268"/>
      <c r="AB3864" s="266"/>
      <c r="AC3864" s="266"/>
      <c r="AD3864" s="267"/>
    </row>
    <row r="3865" spans="1:37" ht="15" customHeight="1">
      <c r="A3865" s="73"/>
      <c r="B3865" s="74"/>
      <c r="C3865" s="80" t="s">
        <v>154</v>
      </c>
      <c r="D3865" s="320"/>
      <c r="E3865" s="266"/>
      <c r="F3865" s="266"/>
      <c r="G3865" s="266"/>
      <c r="H3865" s="266"/>
      <c r="I3865" s="266"/>
      <c r="J3865" s="266"/>
      <c r="K3865" s="266"/>
      <c r="L3865" s="267"/>
      <c r="M3865" s="268"/>
      <c r="N3865" s="266"/>
      <c r="O3865" s="266"/>
      <c r="P3865" s="266"/>
      <c r="Q3865" s="266"/>
      <c r="R3865" s="267"/>
      <c r="S3865" s="268"/>
      <c r="T3865" s="266"/>
      <c r="U3865" s="266"/>
      <c r="V3865" s="267"/>
      <c r="W3865" s="268"/>
      <c r="X3865" s="266"/>
      <c r="Y3865" s="266"/>
      <c r="Z3865" s="267"/>
      <c r="AA3865" s="268"/>
      <c r="AB3865" s="266"/>
      <c r="AC3865" s="266"/>
      <c r="AD3865" s="267"/>
    </row>
    <row r="3866" spans="1:37" ht="15" customHeight="1">
      <c r="A3866" s="73"/>
      <c r="B3866" s="74"/>
      <c r="C3866" s="80" t="s">
        <v>155</v>
      </c>
      <c r="D3866" s="320"/>
      <c r="E3866" s="266"/>
      <c r="F3866" s="266"/>
      <c r="G3866" s="266"/>
      <c r="H3866" s="266"/>
      <c r="I3866" s="266"/>
      <c r="J3866" s="266"/>
      <c r="K3866" s="266"/>
      <c r="L3866" s="267"/>
      <c r="M3866" s="268"/>
      <c r="N3866" s="266"/>
      <c r="O3866" s="266"/>
      <c r="P3866" s="266"/>
      <c r="Q3866" s="266"/>
      <c r="R3866" s="267"/>
      <c r="S3866" s="268"/>
      <c r="T3866" s="266"/>
      <c r="U3866" s="266"/>
      <c r="V3866" s="267"/>
      <c r="W3866" s="268"/>
      <c r="X3866" s="266"/>
      <c r="Y3866" s="266"/>
      <c r="Z3866" s="267"/>
      <c r="AA3866" s="268"/>
      <c r="AB3866" s="266"/>
      <c r="AC3866" s="266"/>
      <c r="AD3866" s="267"/>
    </row>
    <row r="3867" spans="1:37" ht="15" customHeight="1">
      <c r="A3867" s="73"/>
      <c r="B3867" s="74"/>
      <c r="C3867" s="74"/>
      <c r="D3867" s="74"/>
      <c r="E3867" s="74"/>
      <c r="F3867" s="74"/>
      <c r="G3867" s="74"/>
      <c r="H3867" s="74"/>
      <c r="I3867" s="74"/>
      <c r="J3867" s="74"/>
      <c r="K3867" s="74"/>
      <c r="R3867" s="81" t="s">
        <v>211</v>
      </c>
      <c r="S3867" s="268">
        <f>IF(AND(SUM(S3842:S3866)=0,COUNTIF(S3842:S3866,"NS")&gt;0),"NS",IF(AND(SUM(S3842:S3866)=0, COUNTIF(S3842:S3866,"NA")&gt;0),"NA",SUM(S3842:S3866)))</f>
        <v>0</v>
      </c>
      <c r="T3867" s="266"/>
      <c r="U3867" s="266"/>
      <c r="V3867" s="267"/>
      <c r="W3867" s="268">
        <f>IF(AND(SUM(W3842:W3866)=0,COUNTIF(W3842:W3866,"NS")&gt;0),"NS",IF(AND(SUM(W3842:W3866)=0, COUNTIF(W3842:W3866,"NA")&gt;0),"NA",SUM(W3842:W3866)))</f>
        <v>0</v>
      </c>
      <c r="X3867" s="266"/>
      <c r="Y3867" s="266"/>
      <c r="Z3867" s="267"/>
      <c r="AA3867" s="268">
        <f>IF(AND(SUM(AA3842:AA3866)=0,COUNTIF(AA3842:AA3866,"NS")&gt;0),"NS",IF(AND(SUM(AA3842:AA3866)=0, COUNTIF(AA3842:AA3866,"NA")&gt;0),"NA",SUM(AA3842:AA3866)))</f>
        <v>0</v>
      </c>
      <c r="AB3867" s="266"/>
      <c r="AC3867" s="266"/>
      <c r="AD3867" s="267"/>
    </row>
    <row r="3868" spans="1:37" ht="15" customHeight="1">
      <c r="A3868" s="73"/>
      <c r="B3868" s="74"/>
      <c r="C3868" s="74"/>
      <c r="D3868" s="74"/>
      <c r="E3868" s="74"/>
      <c r="F3868" s="74"/>
      <c r="G3868" s="74"/>
      <c r="H3868" s="74"/>
      <c r="I3868" s="74"/>
      <c r="J3868" s="74"/>
      <c r="K3868" s="74"/>
      <c r="L3868" s="74"/>
      <c r="M3868" s="74"/>
      <c r="N3868" s="74"/>
      <c r="O3868" s="74"/>
      <c r="P3868" s="74"/>
      <c r="Q3868" s="74"/>
      <c r="R3868" s="74"/>
      <c r="S3868" s="74"/>
      <c r="T3868" s="74"/>
      <c r="U3868" s="74"/>
      <c r="V3868" s="74"/>
      <c r="W3868" s="74"/>
      <c r="X3868" s="74"/>
      <c r="Y3868" s="74"/>
      <c r="Z3868" s="74"/>
      <c r="AA3868" s="74"/>
      <c r="AB3868" s="74"/>
      <c r="AC3868" s="74"/>
      <c r="AD3868" s="74"/>
      <c r="AF3868">
        <f>IF(SUM(AF3842:AF3867)&gt;0,1,0)</f>
        <v>0</v>
      </c>
      <c r="AG3868">
        <f>IF(SUM(AG3842:AG3867)&gt;0,2,0)</f>
        <v>0</v>
      </c>
      <c r="AH3868">
        <f>IF(SUM(AH3842:AH3867)&gt;0,4,0)</f>
        <v>0</v>
      </c>
      <c r="AI3868">
        <f>IF(SUM(AI3842:AI3867)&gt;0,4,0)</f>
        <v>0</v>
      </c>
      <c r="AJ3868">
        <f>IF(SUM(AJ3842:AJ3867)&gt;0,5,0)</f>
        <v>0</v>
      </c>
      <c r="AK3868">
        <f>IF(SUM(AK3842:AK3867)&gt;0,6,0)</f>
        <v>0</v>
      </c>
    </row>
    <row r="3869" spans="1:37" ht="15" customHeight="1">
      <c r="A3869" s="73"/>
      <c r="B3869" s="74"/>
      <c r="C3869" s="246" t="e">
        <f ca="1">AH3870</f>
        <v>#NAME?</v>
      </c>
      <c r="D3869" s="74"/>
      <c r="E3869" s="74"/>
      <c r="F3869" s="74"/>
      <c r="G3869" s="74"/>
      <c r="H3869" s="74"/>
      <c r="I3869" s="74"/>
      <c r="J3869" s="74"/>
      <c r="K3869" s="74"/>
      <c r="L3869" s="74"/>
      <c r="M3869" s="74"/>
      <c r="N3869" s="74"/>
      <c r="O3869" s="74"/>
      <c r="P3869" s="74"/>
      <c r="Q3869" s="74"/>
      <c r="R3869" s="74"/>
      <c r="S3869" s="74"/>
      <c r="T3869" s="74"/>
      <c r="U3869" s="74"/>
      <c r="V3869" s="74"/>
      <c r="W3869" s="74"/>
      <c r="X3869" s="74"/>
      <c r="Y3869" s="74"/>
      <c r="Z3869" s="74"/>
      <c r="AA3869" s="74"/>
      <c r="AB3869" s="74"/>
      <c r="AC3869" s="74"/>
      <c r="AD3869" s="74"/>
      <c r="AH3869">
        <f>SUM(AF3868:AH3868)</f>
        <v>0</v>
      </c>
      <c r="AK3869">
        <f>SUM(AI3868:AK3868)</f>
        <v>0</v>
      </c>
    </row>
    <row r="3870" spans="1:37" ht="15" customHeight="1">
      <c r="A3870" s="73"/>
      <c r="B3870" s="74"/>
      <c r="C3870" s="246" t="e">
        <f ca="1">AK3870</f>
        <v>#NAME?</v>
      </c>
      <c r="D3870" s="74"/>
      <c r="E3870" s="74"/>
      <c r="F3870" s="74"/>
      <c r="G3870" s="74"/>
      <c r="H3870" s="74"/>
      <c r="I3870" s="74"/>
      <c r="J3870" s="74"/>
      <c r="K3870" s="74"/>
      <c r="L3870" s="74"/>
      <c r="M3870" s="74"/>
      <c r="N3870" s="74"/>
      <c r="O3870" s="74"/>
      <c r="P3870" s="74"/>
      <c r="Q3870" s="74"/>
      <c r="R3870" s="74"/>
      <c r="S3870" s="74"/>
      <c r="T3870" s="74"/>
      <c r="U3870" s="74"/>
      <c r="V3870" s="74"/>
      <c r="W3870" s="74"/>
      <c r="X3870" s="74"/>
      <c r="Y3870" s="74"/>
      <c r="Z3870" s="74"/>
      <c r="AA3870" s="74"/>
      <c r="AB3870" s="74"/>
      <c r="AC3870" s="74"/>
      <c r="AD3870" s="74"/>
      <c r="AH3870" t="e">
        <f ca="1">CAMBIAR(AH3869,0,"",1,"El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70" t="e">
        <f ca="1">CAMBIAR(AK3869,0,"",4,"Hay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71" spans="1:37" ht="15" customHeight="1">
      <c r="A3871" s="73"/>
      <c r="B3871" s="74"/>
      <c r="C3871" s="74"/>
      <c r="D3871" s="74"/>
      <c r="E3871" s="74"/>
      <c r="F3871" s="74"/>
      <c r="G3871" s="74"/>
      <c r="H3871" s="74"/>
      <c r="I3871" s="74"/>
      <c r="J3871" s="74"/>
      <c r="K3871" s="74"/>
      <c r="L3871" s="74"/>
      <c r="M3871" s="74"/>
      <c r="N3871" s="74"/>
      <c r="O3871" s="74"/>
      <c r="P3871" s="74"/>
      <c r="Q3871" s="74"/>
      <c r="R3871" s="74"/>
      <c r="S3871" s="74"/>
      <c r="T3871" s="74"/>
      <c r="U3871" s="74"/>
      <c r="V3871" s="74"/>
      <c r="W3871" s="74"/>
      <c r="X3871" s="74"/>
      <c r="Y3871" s="74"/>
      <c r="Z3871" s="74"/>
      <c r="AA3871" s="74"/>
      <c r="AB3871" s="74"/>
      <c r="AC3871" s="74"/>
      <c r="AD3871" s="74"/>
    </row>
    <row r="3872" spans="1:37" ht="15" customHeight="1">
      <c r="A3872" s="73"/>
      <c r="B3872" s="74"/>
      <c r="C3872" s="74"/>
      <c r="D3872" s="74"/>
      <c r="E3872" s="74"/>
      <c r="F3872" s="74"/>
      <c r="G3872" s="74"/>
      <c r="H3872" s="74"/>
      <c r="I3872" s="74"/>
      <c r="J3872" s="74"/>
      <c r="K3872" s="74"/>
      <c r="L3872" s="74"/>
      <c r="M3872" s="74"/>
      <c r="N3872" s="74"/>
      <c r="O3872" s="74"/>
      <c r="P3872" s="74"/>
      <c r="Q3872" s="74"/>
      <c r="R3872" s="74"/>
      <c r="S3872" s="74"/>
      <c r="T3872" s="74"/>
      <c r="U3872" s="74"/>
      <c r="V3872" s="74"/>
      <c r="W3872" s="74"/>
      <c r="X3872" s="74"/>
      <c r="Y3872" s="74"/>
      <c r="Z3872" s="74"/>
      <c r="AA3872" s="74"/>
      <c r="AB3872" s="74"/>
      <c r="AC3872" s="74"/>
      <c r="AD3872" s="74"/>
    </row>
    <row r="3873" spans="1:88" ht="15" customHeight="1">
      <c r="A3873" s="73"/>
      <c r="B3873" s="74"/>
      <c r="C3873" s="74"/>
      <c r="D3873" s="74"/>
      <c r="E3873" s="74"/>
      <c r="F3873" s="74"/>
      <c r="G3873" s="74"/>
      <c r="H3873" s="74"/>
      <c r="I3873" s="74"/>
      <c r="J3873" s="74"/>
      <c r="K3873" s="74"/>
      <c r="L3873" s="74"/>
      <c r="M3873" s="74"/>
      <c r="N3873" s="74"/>
      <c r="O3873" s="74"/>
      <c r="P3873" s="74"/>
      <c r="Q3873" s="74"/>
      <c r="R3873" s="74"/>
      <c r="S3873" s="74"/>
      <c r="T3873" s="74"/>
      <c r="U3873" s="74"/>
      <c r="V3873" s="74"/>
      <c r="W3873" s="74"/>
      <c r="X3873" s="74"/>
      <c r="Y3873" s="74"/>
      <c r="Z3873" s="74"/>
      <c r="AA3873" s="74"/>
      <c r="AB3873" s="74"/>
      <c r="AC3873" s="74"/>
      <c r="AD3873" s="74"/>
    </row>
    <row r="3874" spans="1:88" s="76" customFormat="1" ht="15" customHeight="1">
      <c r="A3874" s="75"/>
      <c r="C3874" s="77" t="s">
        <v>1153</v>
      </c>
      <c r="D3874" s="236"/>
      <c r="E3874" s="236"/>
      <c r="F3874" s="236"/>
      <c r="G3874" s="236"/>
      <c r="H3874" s="236"/>
      <c r="I3874" s="236"/>
      <c r="J3874" s="236"/>
      <c r="K3874" s="236"/>
      <c r="L3874" s="236"/>
      <c r="M3874" s="236"/>
      <c r="N3874" s="236"/>
      <c r="O3874" s="236"/>
      <c r="P3874" s="236"/>
      <c r="Q3874" s="236"/>
      <c r="R3874" s="236"/>
      <c r="S3874" s="236"/>
      <c r="T3874" s="236"/>
      <c r="U3874" s="236"/>
      <c r="V3874" s="236"/>
      <c r="W3874" s="236"/>
      <c r="X3874" s="236"/>
      <c r="Y3874" s="236"/>
      <c r="Z3874" s="236"/>
      <c r="AA3874" s="236"/>
      <c r="AB3874" s="236"/>
      <c r="AC3874" s="236"/>
      <c r="AD3874" s="236"/>
      <c r="AE3874" s="78"/>
    </row>
    <row r="3875" spans="1:88" s="76" customFormat="1" ht="15" customHeight="1">
      <c r="A3875" s="75"/>
      <c r="C3875" s="236"/>
      <c r="D3875" s="236"/>
      <c r="E3875" s="236"/>
      <c r="F3875" s="236"/>
      <c r="G3875" s="236"/>
      <c r="H3875" s="236"/>
      <c r="I3875" s="236"/>
      <c r="J3875" s="236"/>
      <c r="K3875" s="236"/>
      <c r="L3875" s="236"/>
      <c r="M3875" s="236"/>
      <c r="N3875" s="236"/>
      <c r="O3875" s="236"/>
      <c r="P3875" s="236"/>
      <c r="Q3875" s="236"/>
      <c r="R3875" s="236"/>
      <c r="S3875" s="236"/>
      <c r="T3875" s="236"/>
      <c r="U3875" s="236"/>
      <c r="V3875" s="236"/>
      <c r="W3875" s="236"/>
      <c r="X3875" s="236"/>
      <c r="Y3875" s="236"/>
      <c r="Z3875" s="236"/>
      <c r="AA3875" s="328"/>
      <c r="AB3875" s="329"/>
      <c r="AC3875" s="329"/>
      <c r="AD3875" s="329"/>
      <c r="AE3875" s="78"/>
    </row>
    <row r="3876" spans="1:88" ht="24" customHeight="1">
      <c r="A3876" s="73"/>
      <c r="B3876" s="74"/>
      <c r="C3876" s="330" t="s">
        <v>185</v>
      </c>
      <c r="D3876" s="278"/>
      <c r="E3876" s="278"/>
      <c r="F3876" s="278"/>
      <c r="G3876" s="278"/>
      <c r="H3876" s="278"/>
      <c r="I3876" s="278"/>
      <c r="J3876" s="278"/>
      <c r="K3876" s="278"/>
      <c r="L3876" s="278"/>
      <c r="M3876" s="265" t="s">
        <v>1154</v>
      </c>
      <c r="N3876" s="278"/>
      <c r="O3876" s="278"/>
      <c r="P3876" s="278"/>
      <c r="Q3876" s="278"/>
      <c r="R3876" s="279"/>
      <c r="S3876" s="265" t="s">
        <v>1155</v>
      </c>
      <c r="T3876" s="266"/>
      <c r="U3876" s="266"/>
      <c r="V3876" s="266"/>
      <c r="W3876" s="266"/>
      <c r="X3876" s="266"/>
      <c r="Y3876" s="266"/>
      <c r="Z3876" s="266"/>
      <c r="AA3876" s="266"/>
      <c r="AB3876" s="266"/>
      <c r="AC3876" s="266"/>
      <c r="AD3876" s="267"/>
    </row>
    <row r="3877" spans="1:88" ht="96" customHeight="1">
      <c r="A3877" s="73"/>
      <c r="B3877" s="74"/>
      <c r="C3877" s="280"/>
      <c r="D3877" s="256"/>
      <c r="E3877" s="256"/>
      <c r="F3877" s="256"/>
      <c r="G3877" s="256"/>
      <c r="H3877" s="256"/>
      <c r="I3877" s="256"/>
      <c r="J3877" s="256"/>
      <c r="K3877" s="256"/>
      <c r="L3877" s="256"/>
      <c r="M3877" s="280"/>
      <c r="N3877" s="256"/>
      <c r="O3877" s="256"/>
      <c r="P3877" s="256"/>
      <c r="Q3877" s="256"/>
      <c r="R3877" s="281"/>
      <c r="S3877" s="325" t="s">
        <v>201</v>
      </c>
      <c r="T3877" s="331" t="s">
        <v>806</v>
      </c>
      <c r="U3877" s="331" t="s">
        <v>203</v>
      </c>
      <c r="V3877" s="268" t="s">
        <v>923</v>
      </c>
      <c r="W3877" s="266"/>
      <c r="X3877" s="267"/>
      <c r="Y3877" s="268" t="s">
        <v>924</v>
      </c>
      <c r="Z3877" s="266"/>
      <c r="AA3877" s="267"/>
      <c r="AB3877" s="268" t="s">
        <v>262</v>
      </c>
      <c r="AC3877" s="266"/>
      <c r="AD3877" s="267"/>
    </row>
    <row r="3878" spans="1:88" ht="48" customHeight="1">
      <c r="A3878" s="73"/>
      <c r="B3878" s="74"/>
      <c r="C3878" s="282"/>
      <c r="D3878" s="272"/>
      <c r="E3878" s="272"/>
      <c r="F3878" s="272"/>
      <c r="G3878" s="272"/>
      <c r="H3878" s="272"/>
      <c r="I3878" s="272"/>
      <c r="J3878" s="272"/>
      <c r="K3878" s="272"/>
      <c r="L3878" s="272"/>
      <c r="M3878" s="282"/>
      <c r="N3878" s="272"/>
      <c r="O3878" s="272"/>
      <c r="P3878" s="272"/>
      <c r="Q3878" s="272"/>
      <c r="R3878" s="283"/>
      <c r="S3878" s="332"/>
      <c r="T3878" s="332"/>
      <c r="U3878" s="332"/>
      <c r="V3878" s="210" t="s">
        <v>234</v>
      </c>
      <c r="W3878" s="221" t="s">
        <v>202</v>
      </c>
      <c r="X3878" s="221" t="s">
        <v>203</v>
      </c>
      <c r="Y3878" s="210" t="s">
        <v>234</v>
      </c>
      <c r="Z3878" s="221" t="s">
        <v>202</v>
      </c>
      <c r="AA3878" s="221" t="s">
        <v>203</v>
      </c>
      <c r="AB3878" s="210" t="s">
        <v>234</v>
      </c>
      <c r="AC3878" s="221" t="s">
        <v>202</v>
      </c>
      <c r="AD3878" s="221" t="s">
        <v>203</v>
      </c>
      <c r="AF3878" t="s">
        <v>204</v>
      </c>
      <c r="AG3878" t="s">
        <v>205</v>
      </c>
      <c r="AH3878" t="s">
        <v>206</v>
      </c>
      <c r="AI3878" t="s">
        <v>207</v>
      </c>
      <c r="AJ3878" t="s">
        <v>208</v>
      </c>
      <c r="AK3878" t="s">
        <v>209</v>
      </c>
      <c r="AL3878" t="s">
        <v>210</v>
      </c>
      <c r="AP3878" t="s">
        <v>204</v>
      </c>
      <c r="AQ3878" t="s">
        <v>205</v>
      </c>
      <c r="AR3878" t="s">
        <v>206</v>
      </c>
      <c r="AS3878" t="s">
        <v>207</v>
      </c>
      <c r="AT3878" t="s">
        <v>208</v>
      </c>
      <c r="AU3878" t="s">
        <v>209</v>
      </c>
      <c r="AV3878" t="s">
        <v>210</v>
      </c>
      <c r="AZ3878" t="s">
        <v>204</v>
      </c>
      <c r="BA3878" t="s">
        <v>205</v>
      </c>
      <c r="BB3878" t="s">
        <v>206</v>
      </c>
      <c r="BC3878" t="s">
        <v>207</v>
      </c>
      <c r="BD3878" t="s">
        <v>208</v>
      </c>
      <c r="BE3878" t="s">
        <v>209</v>
      </c>
      <c r="BF3878" t="s">
        <v>210</v>
      </c>
      <c r="BJ3878" t="s">
        <v>204</v>
      </c>
      <c r="BK3878" t="s">
        <v>205</v>
      </c>
      <c r="BL3878" t="s">
        <v>206</v>
      </c>
      <c r="BM3878" t="s">
        <v>207</v>
      </c>
      <c r="BN3878" t="s">
        <v>208</v>
      </c>
      <c r="BO3878" t="s">
        <v>209</v>
      </c>
      <c r="BP3878" t="s">
        <v>210</v>
      </c>
      <c r="BT3878" t="s">
        <v>204</v>
      </c>
      <c r="BU3878" t="s">
        <v>205</v>
      </c>
      <c r="BV3878" t="s">
        <v>206</v>
      </c>
      <c r="BW3878" t="s">
        <v>207</v>
      </c>
      <c r="BX3878" t="s">
        <v>208</v>
      </c>
      <c r="BY3878" t="s">
        <v>209</v>
      </c>
      <c r="BZ3878" t="s">
        <v>210</v>
      </c>
      <c r="CD3878" t="s">
        <v>204</v>
      </c>
      <c r="CE3878" t="s">
        <v>205</v>
      </c>
      <c r="CF3878" t="s">
        <v>206</v>
      </c>
      <c r="CG3878" t="s">
        <v>207</v>
      </c>
      <c r="CH3878" t="s">
        <v>208</v>
      </c>
      <c r="CI3878" t="s">
        <v>209</v>
      </c>
      <c r="CJ3878" t="s">
        <v>210</v>
      </c>
    </row>
    <row r="3879" spans="1:88" ht="15" customHeight="1">
      <c r="A3879" s="73"/>
      <c r="B3879" s="74"/>
      <c r="C3879" s="79" t="s">
        <v>131</v>
      </c>
      <c r="D3879" s="320"/>
      <c r="E3879" s="266"/>
      <c r="F3879" s="266"/>
      <c r="G3879" s="266"/>
      <c r="H3879" s="266"/>
      <c r="I3879" s="266"/>
      <c r="J3879" s="266"/>
      <c r="K3879" s="266"/>
      <c r="L3879" s="267"/>
      <c r="M3879" s="268"/>
      <c r="N3879" s="266"/>
      <c r="O3879" s="266"/>
      <c r="P3879" s="266"/>
      <c r="Q3879" s="266"/>
      <c r="R3879" s="267"/>
      <c r="S3879" s="220"/>
      <c r="T3879" s="220"/>
      <c r="U3879" s="220"/>
      <c r="V3879" s="220"/>
      <c r="W3879" s="220"/>
      <c r="X3879" s="220"/>
      <c r="Y3879" s="220"/>
      <c r="Z3879" s="220"/>
      <c r="AA3879" s="220"/>
      <c r="AB3879" s="220"/>
      <c r="AC3879" s="220"/>
      <c r="AD3879" s="220"/>
      <c r="AF3879">
        <f>IF(AND(V3879=0,OR(SUM(W3879:X3879)&gt;0,COUNTIF(V3879:X3879,"NS")&gt;0)),1,0)</f>
        <v>0</v>
      </c>
      <c r="AG3879">
        <f>IF(OR(AND(V3879="NS",SUM(W3879:X3879)&gt;0),AND(V3879="NS",COUNTIF(V3879:X3879,"NS")&lt;2)),1,0)</f>
        <v>0</v>
      </c>
      <c r="AH3879">
        <f>IF(AND(V3879="NA",OR(SUM(W3879:X3879)&gt;0,COUNTIF(V3879:X3879,"NS")&gt;0,COUNTIF(V3879:X3879,"NA")&gt;1)),1,0)</f>
        <v>0</v>
      </c>
      <c r="AI3879">
        <f>IF(AND(COUNTBLANK(V3879)+COUNTBLANK(W3879)+COUNTBLANK(X3879)&gt;0,COUNTBLANK(V3879)+COUNTBLANK(W3879)+COUNTBLANK(X3879)&lt;3,V3879&lt;&gt;"NA"),1,0)</f>
        <v>0</v>
      </c>
      <c r="AJ3879">
        <f>IF(AND(IF(OR(SUM(W3879:X3879)=V3879,V3879="",AND(V3879&gt;0,COUNTIF(V3879:X3879,"NS")=2)),0,1)=1,V3879&lt;&gt;"NS",V3879&lt;&gt;"NA"),1,0)</f>
        <v>0</v>
      </c>
      <c r="AK3879">
        <f>IF(COUNTIF(V3879:X3879,"=*")&lt;&gt;SUM(COUNTIF(V3879:X3879,"NS"),COUNTIF(V3879:X3879,"NA")),1,0)</f>
        <v>0</v>
      </c>
      <c r="AL3879">
        <f>IF(SUM(AF3879:AK3879)&gt;0,1,0)</f>
        <v>0</v>
      </c>
      <c r="AP3879">
        <f>IF(AND(Y3879=0,OR(SUM(Z3879:AA3879)&gt;0,COUNTIF(Y3879:AA3879,"NS")&gt;0)),1,0)</f>
        <v>0</v>
      </c>
      <c r="AQ3879">
        <f>IF(OR(AND(Y3879="NS",SUM(Z3879:AA3879)&gt;0),AND(Y3879="NS",COUNTIF(Y3879:AA3879,"NS")&lt;2)),1,0)</f>
        <v>0</v>
      </c>
      <c r="AR3879">
        <f>IF(AND(Y3879="NA",OR(SUM(Z3879:AA3879)&gt;0,COUNTIF(Y3879:AA3879,"NS")&gt;0,COUNTIF(Y3879:AA3879,"NA")&gt;1)),1,0)</f>
        <v>0</v>
      </c>
      <c r="AS3879">
        <f>IF(AND(COUNTBLANK(Y3879)+COUNTBLANK(Z3879)+COUNTBLANK(AA3879)&gt;0,COUNTBLANK(Y3879)+COUNTBLANK(Z3879)+COUNTBLANK(AA3879)&lt;3,Y3879&lt;&gt;"NA"),1,0)</f>
        <v>0</v>
      </c>
      <c r="AT3879">
        <f>IF(AND(IF(OR(SUM(Z3879:AA3879)=Y3879,Y3879="",AND(Y3879&gt;0,COUNTIF(Y3879:AA3879,"NS")=2)),0,1)=1,Y3879&lt;&gt;"NS",Y3879&lt;&gt;"NA"),1,0)</f>
        <v>0</v>
      </c>
      <c r="AU3879">
        <f>IF(COUNTIF(Y3879:AA3879,"=*")&lt;&gt;SUM(COUNTIF(Y3879:AA3879,"NS"),COUNTIF(Y3879:AA3879,"NA")),1,0)</f>
        <v>0</v>
      </c>
      <c r="AV3879">
        <f>IF(SUM(AP3879:AU3879)&gt;0,1,0)</f>
        <v>0</v>
      </c>
      <c r="AZ3879">
        <f>IF(AND(AB3879=0,OR(SUM(AC3879:AD3879)&gt;0,COUNTIF(AB3879:AD3879,"NS")&gt;0)),1,0)</f>
        <v>0</v>
      </c>
      <c r="BA3879">
        <f>IF(OR(AND(AB3879="NS",SUM(AC3879:AD3879)&gt;0),AND(AB3879="NS",COUNTIF(AB3879:AD3879,"NS")&lt;2)),1,0)</f>
        <v>0</v>
      </c>
      <c r="BB3879">
        <f>IF(AND(AB3879="NA",OR(SUM(AC3879:AD3879)&gt;0,COUNTIF(AB3879:AD3879,"NS")&gt;0,COUNTIF(AB3879:AD3879,"NA")&gt;1)),1,0)</f>
        <v>0</v>
      </c>
      <c r="BC3879">
        <f>IF(AND(COUNTBLANK(AB3879)+COUNTBLANK(AC3879)+COUNTBLANK(AD3879)&gt;0,COUNTBLANK(AB3879)+COUNTBLANK(AC3879)+COUNTBLANK(AD3879)&lt;3,AB3879&lt;&gt;"NA"),1,0)</f>
        <v>0</v>
      </c>
      <c r="BD3879">
        <f>IF(AND(IF(OR(SUM(AC3879:AD3879)=AB3879,AB3879="",AND(AB3879&gt;0,COUNTIF(AB3879:AD3879,"NS")=2)),0,1)=1,AB3879&lt;&gt;"NS",AB3879&lt;&gt;"NA"),1,0)</f>
        <v>0</v>
      </c>
      <c r="BE3879">
        <f>IF(COUNTIF(AB3879:AD3879,"=*")&lt;&gt;SUM(COUNTIF(AB3879:AD3879,"NS"),COUNTIF(AB3879:AD3879,"NA")),1,0)</f>
        <v>0</v>
      </c>
      <c r="BF3879">
        <f>IF(SUM(AZ3879:BE3879)&gt;0,1,0)</f>
        <v>0</v>
      </c>
      <c r="BJ3879">
        <f>IF(AND(T3879=0,OR(SUM(W3879,Z3879,AC3879)&gt;0,COUNTIF(T3879,"NS")+COUNTIF(W3879,"NS")+COUNTIF(Z3879,"NS")+COUNTIF(AC3879,"NS")&gt;0)),1,0)</f>
        <v>0</v>
      </c>
      <c r="BK3879">
        <f>IF(OR(AND(T3879="NS",SUM(W3879,Z3879,AC3879)&gt;0),AND(T3879="NS",COUNTIF(T3879,"NS")+COUNTIF(W3879,"NS")+COUNTIF(Z3879,"NS")+COUNTIF(AC3879,"NS")&lt;2)),1,0)</f>
        <v>0</v>
      </c>
      <c r="BL3879">
        <f>IF(AND(T3879="NA",OR(SUM(W3879,Z3879,AC3879)&gt;0,COUNTIF(T3879,"NS")+COUNTIF(W3879,"NS")+COUNTIF(Z3879,"NS")+COUNTIF(AC3879,"NS")&gt;0,COUNTIF(T3879,"NA")+COUNTIF(W3879,"NA")+COUNTIF(Z3879,"NA")+COUNTIF(AC3879,"NA")&gt;1)),1,0)</f>
        <v>0</v>
      </c>
      <c r="BM3879">
        <f>IF(AND(COUNTBLANK(T3879)+COUNTBLANK(W3879)+COUNTBLANK(Z3879)+COUNTBLANK(AC3879)&gt;0,COUNTBLANK(T3879)+COUNTBLANK(W3879)+COUNTBLANK(Z3879)+COUNTBLANK(AC3879)&lt;4,T3879&lt;&gt;"NA"),1,0)</f>
        <v>0</v>
      </c>
      <c r="BN3879">
        <f>IF(AND(IF(OR(SUM(W3879,Z3879,AC3879)=T3879,T3879="",AND(T3879&gt;0,COUNTIF(T3879,"NS")+COUNTIF(W3879,"NS")+COUNTIF(Z3879,"NS")+COUNTIF(AC3879,"NS")=3)),0,1)=1,T3879&lt;&gt;"NS",T3879&lt;&gt;"NA"),1,0)</f>
        <v>0</v>
      </c>
      <c r="BO3879">
        <f>IF(COUNTIF(T3879,"=*")+COUNTIF(W3879,"=*")+COUNTIF(Z3879,"=*")+COUNTIF(AC3879,"=*")&lt;&gt;SUM(COUNTIF(T3879,"NS")+COUNTIF(W3879,"NS")+COUNTIF(Z3879,"NS")+COUNTIF(AC3879,"NS"),COUNTIF(T3879,"NA")+COUNTIF(W3879,"NA")+COUNTIF(Z3879,"NA")+COUNTIF(AC3879,"NA")),1,0)</f>
        <v>0</v>
      </c>
      <c r="BP3879">
        <f>IF(SUM(BJ3879:BO3879)&gt;0,1,0)</f>
        <v>0</v>
      </c>
      <c r="BT3879">
        <f>IF(AND(U3879=0,OR(SUM(X3879,AA3879,AD3879)&gt;0,COUNTIF(U3879,"NS")+COUNTIF(X3879,"NS")+COUNTIF(AA3879,"NS")+COUNTIF(AD3879,"NS")&gt;0)),1,0)</f>
        <v>0</v>
      </c>
      <c r="BU3879">
        <f>IF(OR(AND(U3879="NS",SUM(X3879,AA3879,AD3879)&gt;0),AND(U3879="NS",COUNTIF(U3879,"NS")+COUNTIF(X3879,"NS")+COUNTIF(AA3879,"NS")+COUNTIF(AD3879,"NS")&lt;2)),1,0)</f>
        <v>0</v>
      </c>
      <c r="BV3879">
        <f>IF(AND(U3879="NA",OR(SUM(X3879,AA3879,AD3879)&gt;0,COUNTIF(U3879,"NS")+COUNTIF(X3879,"NS")+COUNTIF(AA3879,"NS")+COUNTIF(AD3879,"NS")&gt;0,COUNTIF(U3879,"NA")+COUNTIF(X3879,"NA")+COUNTIF(AA3879,"NA")+COUNTIF(AD3879,"NA")&gt;1)),1,0)</f>
        <v>0</v>
      </c>
      <c r="BW3879">
        <f>IF(AND(COUNTBLANK(U3879)+COUNTBLANK(X3879)+COUNTBLANK(AA3879)+COUNTBLANK(AD3879)&gt;0,COUNTBLANK(U3879)+COUNTBLANK(X3879)+COUNTBLANK(AA3879)+COUNTBLANK(AD3879)&lt;4,U3879&lt;&gt;"NA"),1,0)</f>
        <v>0</v>
      </c>
      <c r="BX3879">
        <f>IF(AND(IF(OR(SUM(X3879,AA3879,AD3879)=U3879,U3879="",AND(U3879&gt;0,COUNTIF(U3879,"NS")+COUNTIF(X3879,"NS")+COUNTIF(AA3879,"NS")+COUNTIF(AD3879,"NS")=3)),0,1)=1,U3879&lt;&gt;"NS",U3879&lt;&gt;"NA"),1,0)</f>
        <v>0</v>
      </c>
      <c r="BY3879">
        <f>IF(COUNTIF(U3879,"=*")+COUNTIF(X3879,"=*")+COUNTIF(AA3879,"=*")+COUNTIF(AD3879,"=*")&lt;&gt;SUM(COUNTIF(U3879,"NS")+COUNTIF(X3879,"NS")+COUNTIF(AA3879,"NS")+COUNTIF(AD3879,"NS"),COUNTIF(U3879,"NA")+COUNTIF(X3879,"NA")+COUNTIF(AA3879,"NA")+COUNTIF(AD3879,"NA")),1,0)</f>
        <v>0</v>
      </c>
      <c r="BZ3879">
        <f>IF(SUM(BT3879:BY3879)&gt;0,1,0)</f>
        <v>0</v>
      </c>
      <c r="CD3879">
        <f>IF(AND(S3879=0,OR(SUM(V3879,Y3879,AB3879)&gt;0,COUNTIF(S3879,"NS")+COUNTIF(V3879,"NS")+COUNTIF(Y3879,"NS")+COUNTIF(AB3879,"NS")&gt;0)),1,0)</f>
        <v>0</v>
      </c>
      <c r="CE3879">
        <f>IF(OR(AND(S3879="NS",SUM(V3879,Y3879,AB3879)&gt;0),AND(S3879="NS",COUNTIF(S3879,"NS")+COUNTIF(V3879,"NS")+COUNTIF(Y3879,"NS")+COUNTIF(AB3879,"NS")&lt;2)),1,0)</f>
        <v>0</v>
      </c>
      <c r="CF3879">
        <f>IF(AND(S3879="NA",OR(SUM(V3879,Y3879,AB3879)&gt;0,COUNTIF(S3879,"NS")+COUNTIF(V3879,"NS")+COUNTIF(Y3879,"NS")+COUNTIF(AB3879,"NS")&gt;0,COUNTIF(S3879,"NA")+COUNTIF(V3879,"NA")+COUNTIF(Y3879,"NA")+COUNTIF(AB3879,"NA")&gt;1)),1,0)</f>
        <v>0</v>
      </c>
      <c r="CG3879">
        <f>IF(AND(COUNTBLANK(S3879)+COUNTBLANK(V3879)+COUNTBLANK(Y3879)+COUNTBLANK(AB3879)&gt;0,COUNTBLANK(S3879)+COUNTBLANK(V3879)+COUNTBLANK(Y3879)+COUNTBLANK(AB3879)&lt;4,S3879&lt;&gt;"NA"),1,0)</f>
        <v>0</v>
      </c>
      <c r="CH3879">
        <f>IF(AND(IF(OR(SUM(V3879,Y3879,AB3879)=S3879,S3879="",AND(S3879&gt;0,COUNTIF(S3879,"NS")+COUNTIF(V3879,"NS")+COUNTIF(Y3879,"NS")+COUNTIF(AB3879,"NS")=3)),0,1)=1,S3879&lt;&gt;"NS",S3879&lt;&gt;"NA"),1,0)</f>
        <v>0</v>
      </c>
      <c r="CI3879">
        <f>IF(COUNTIF(S3879,"=*")+COUNTIF(V3879,"=*")+COUNTIF(Y3879,"=*")+COUNTIF(AB3879,"=*")&lt;&gt;SUM(COUNTIF(S3879,"NS")+COUNTIF(V3879,"NS")+COUNTIF(Y3879,"NS")+COUNTIF(AB3879,"NS"),COUNTIF(S3879,"NA")+COUNTIF(V3879,"NA")+COUNTIF(Y3879,"NA")+COUNTIF(AB3879,"NA")),1,0)</f>
        <v>0</v>
      </c>
      <c r="CJ3879">
        <f>IF(SUM(CD3879:CI3879)&gt;0,1,0)</f>
        <v>0</v>
      </c>
    </row>
    <row r="3880" spans="1:88" ht="15" customHeight="1">
      <c r="A3880" s="73"/>
      <c r="B3880" s="74"/>
      <c r="C3880" s="80" t="s">
        <v>132</v>
      </c>
      <c r="D3880" s="320"/>
      <c r="E3880" s="266"/>
      <c r="F3880" s="266"/>
      <c r="G3880" s="266"/>
      <c r="H3880" s="266"/>
      <c r="I3880" s="266"/>
      <c r="J3880" s="266"/>
      <c r="K3880" s="266"/>
      <c r="L3880" s="267"/>
      <c r="M3880" s="268"/>
      <c r="N3880" s="266"/>
      <c r="O3880" s="266"/>
      <c r="P3880" s="266"/>
      <c r="Q3880" s="266"/>
      <c r="R3880" s="267"/>
      <c r="S3880" s="220"/>
      <c r="T3880" s="220"/>
      <c r="U3880" s="220"/>
      <c r="V3880" s="220"/>
      <c r="W3880" s="220"/>
      <c r="X3880" s="220"/>
      <c r="Y3880" s="220"/>
      <c r="Z3880" s="220"/>
      <c r="AA3880" s="220"/>
      <c r="AB3880" s="220"/>
      <c r="AC3880" s="220"/>
      <c r="AD3880" s="220"/>
    </row>
    <row r="3881" spans="1:88" ht="15" customHeight="1">
      <c r="A3881" s="73"/>
      <c r="B3881" s="74"/>
      <c r="C3881" s="80" t="s">
        <v>133</v>
      </c>
      <c r="D3881" s="320"/>
      <c r="E3881" s="266"/>
      <c r="F3881" s="266"/>
      <c r="G3881" s="266"/>
      <c r="H3881" s="266"/>
      <c r="I3881" s="266"/>
      <c r="J3881" s="266"/>
      <c r="K3881" s="266"/>
      <c r="L3881" s="267"/>
      <c r="M3881" s="268"/>
      <c r="N3881" s="266"/>
      <c r="O3881" s="266"/>
      <c r="P3881" s="266"/>
      <c r="Q3881" s="266"/>
      <c r="R3881" s="267"/>
      <c r="S3881" s="220"/>
      <c r="T3881" s="220"/>
      <c r="U3881" s="220"/>
      <c r="V3881" s="220"/>
      <c r="W3881" s="220"/>
      <c r="X3881" s="220"/>
      <c r="Y3881" s="220"/>
      <c r="Z3881" s="220"/>
      <c r="AA3881" s="220"/>
      <c r="AB3881" s="220"/>
      <c r="AC3881" s="220"/>
      <c r="AD3881" s="220"/>
    </row>
    <row r="3882" spans="1:88" ht="15" customHeight="1">
      <c r="A3882" s="73"/>
      <c r="B3882" s="74"/>
      <c r="C3882" s="80" t="s">
        <v>134</v>
      </c>
      <c r="D3882" s="320"/>
      <c r="E3882" s="266"/>
      <c r="F3882" s="266"/>
      <c r="G3882" s="266"/>
      <c r="H3882" s="266"/>
      <c r="I3882" s="266"/>
      <c r="J3882" s="266"/>
      <c r="K3882" s="266"/>
      <c r="L3882" s="267"/>
      <c r="M3882" s="268"/>
      <c r="N3882" s="266"/>
      <c r="O3882" s="266"/>
      <c r="P3882" s="266"/>
      <c r="Q3882" s="266"/>
      <c r="R3882" s="267"/>
      <c r="S3882" s="220"/>
      <c r="T3882" s="220"/>
      <c r="U3882" s="220"/>
      <c r="V3882" s="220"/>
      <c r="W3882" s="220"/>
      <c r="X3882" s="220"/>
      <c r="Y3882" s="220"/>
      <c r="Z3882" s="220"/>
      <c r="AA3882" s="220"/>
      <c r="AB3882" s="220"/>
      <c r="AC3882" s="220"/>
      <c r="AD3882" s="220"/>
    </row>
    <row r="3883" spans="1:88" ht="15" customHeight="1">
      <c r="A3883" s="73"/>
      <c r="B3883" s="74"/>
      <c r="C3883" s="80" t="s">
        <v>135</v>
      </c>
      <c r="D3883" s="320"/>
      <c r="E3883" s="266"/>
      <c r="F3883" s="266"/>
      <c r="G3883" s="266"/>
      <c r="H3883" s="266"/>
      <c r="I3883" s="266"/>
      <c r="J3883" s="266"/>
      <c r="K3883" s="266"/>
      <c r="L3883" s="267"/>
      <c r="M3883" s="268"/>
      <c r="N3883" s="266"/>
      <c r="O3883" s="266"/>
      <c r="P3883" s="266"/>
      <c r="Q3883" s="266"/>
      <c r="R3883" s="267"/>
      <c r="S3883" s="220"/>
      <c r="T3883" s="220"/>
      <c r="U3883" s="220"/>
      <c r="V3883" s="220"/>
      <c r="W3883" s="220"/>
      <c r="X3883" s="220"/>
      <c r="Y3883" s="220"/>
      <c r="Z3883" s="220"/>
      <c r="AA3883" s="220"/>
      <c r="AB3883" s="220"/>
      <c r="AC3883" s="220"/>
      <c r="AD3883" s="220"/>
    </row>
    <row r="3884" spans="1:88" ht="15" customHeight="1">
      <c r="A3884" s="73"/>
      <c r="B3884" s="74"/>
      <c r="C3884" s="80" t="s">
        <v>136</v>
      </c>
      <c r="D3884" s="320"/>
      <c r="E3884" s="266"/>
      <c r="F3884" s="266"/>
      <c r="G3884" s="266"/>
      <c r="H3884" s="266"/>
      <c r="I3884" s="266"/>
      <c r="J3884" s="266"/>
      <c r="K3884" s="266"/>
      <c r="L3884" s="267"/>
      <c r="M3884" s="268"/>
      <c r="N3884" s="266"/>
      <c r="O3884" s="266"/>
      <c r="P3884" s="266"/>
      <c r="Q3884" s="266"/>
      <c r="R3884" s="267"/>
      <c r="S3884" s="220"/>
      <c r="T3884" s="220"/>
      <c r="U3884" s="220"/>
      <c r="V3884" s="220"/>
      <c r="W3884" s="220"/>
      <c r="X3884" s="220"/>
      <c r="Y3884" s="220"/>
      <c r="Z3884" s="220"/>
      <c r="AA3884" s="220"/>
      <c r="AB3884" s="220"/>
      <c r="AC3884" s="220"/>
      <c r="AD3884" s="220"/>
    </row>
    <row r="3885" spans="1:88" ht="15" customHeight="1">
      <c r="A3885" s="73"/>
      <c r="B3885" s="74"/>
      <c r="C3885" s="80" t="s">
        <v>137</v>
      </c>
      <c r="D3885" s="320"/>
      <c r="E3885" s="266"/>
      <c r="F3885" s="266"/>
      <c r="G3885" s="266"/>
      <c r="H3885" s="266"/>
      <c r="I3885" s="266"/>
      <c r="J3885" s="266"/>
      <c r="K3885" s="266"/>
      <c r="L3885" s="267"/>
      <c r="M3885" s="268"/>
      <c r="N3885" s="266"/>
      <c r="O3885" s="266"/>
      <c r="P3885" s="266"/>
      <c r="Q3885" s="266"/>
      <c r="R3885" s="267"/>
      <c r="S3885" s="220"/>
      <c r="T3885" s="220"/>
      <c r="U3885" s="220"/>
      <c r="V3885" s="220"/>
      <c r="W3885" s="220"/>
      <c r="X3885" s="220"/>
      <c r="Y3885" s="220"/>
      <c r="Z3885" s="220"/>
      <c r="AA3885" s="220"/>
      <c r="AB3885" s="220"/>
      <c r="AC3885" s="220"/>
      <c r="AD3885" s="220"/>
    </row>
    <row r="3886" spans="1:88" ht="15" customHeight="1">
      <c r="A3886" s="73"/>
      <c r="B3886" s="74"/>
      <c r="C3886" s="80" t="s">
        <v>138</v>
      </c>
      <c r="D3886" s="320"/>
      <c r="E3886" s="266"/>
      <c r="F3886" s="266"/>
      <c r="G3886" s="266"/>
      <c r="H3886" s="266"/>
      <c r="I3886" s="266"/>
      <c r="J3886" s="266"/>
      <c r="K3886" s="266"/>
      <c r="L3886" s="267"/>
      <c r="M3886" s="268"/>
      <c r="N3886" s="266"/>
      <c r="O3886" s="266"/>
      <c r="P3886" s="266"/>
      <c r="Q3886" s="266"/>
      <c r="R3886" s="267"/>
      <c r="S3886" s="220"/>
      <c r="T3886" s="220"/>
      <c r="U3886" s="220"/>
      <c r="V3886" s="220"/>
      <c r="W3886" s="220"/>
      <c r="X3886" s="220"/>
      <c r="Y3886" s="220"/>
      <c r="Z3886" s="220"/>
      <c r="AA3886" s="220"/>
      <c r="AB3886" s="220"/>
      <c r="AC3886" s="220"/>
      <c r="AD3886" s="220"/>
    </row>
    <row r="3887" spans="1:88" ht="15" customHeight="1">
      <c r="A3887" s="73"/>
      <c r="B3887" s="74"/>
      <c r="C3887" s="80" t="s">
        <v>139</v>
      </c>
      <c r="D3887" s="320"/>
      <c r="E3887" s="266"/>
      <c r="F3887" s="266"/>
      <c r="G3887" s="266"/>
      <c r="H3887" s="266"/>
      <c r="I3887" s="266"/>
      <c r="J3887" s="266"/>
      <c r="K3887" s="266"/>
      <c r="L3887" s="267"/>
      <c r="M3887" s="268"/>
      <c r="N3887" s="266"/>
      <c r="O3887" s="266"/>
      <c r="P3887" s="266"/>
      <c r="Q3887" s="266"/>
      <c r="R3887" s="267"/>
      <c r="S3887" s="220"/>
      <c r="T3887" s="220"/>
      <c r="U3887" s="220"/>
      <c r="V3887" s="220"/>
      <c r="W3887" s="220"/>
      <c r="X3887" s="220"/>
      <c r="Y3887" s="220"/>
      <c r="Z3887" s="220"/>
      <c r="AA3887" s="220"/>
      <c r="AB3887" s="220"/>
      <c r="AC3887" s="220"/>
      <c r="AD3887" s="220"/>
    </row>
    <row r="3888" spans="1:88" ht="15" customHeight="1">
      <c r="A3888" s="73"/>
      <c r="B3888" s="74"/>
      <c r="C3888" s="80" t="s">
        <v>140</v>
      </c>
      <c r="D3888" s="320"/>
      <c r="E3888" s="266"/>
      <c r="F3888" s="266"/>
      <c r="G3888" s="266"/>
      <c r="H3888" s="266"/>
      <c r="I3888" s="266"/>
      <c r="J3888" s="266"/>
      <c r="K3888" s="266"/>
      <c r="L3888" s="267"/>
      <c r="M3888" s="268"/>
      <c r="N3888" s="266"/>
      <c r="O3888" s="266"/>
      <c r="P3888" s="266"/>
      <c r="Q3888" s="266"/>
      <c r="R3888" s="267"/>
      <c r="S3888" s="220"/>
      <c r="T3888" s="220"/>
      <c r="U3888" s="220"/>
      <c r="V3888" s="220"/>
      <c r="W3888" s="220"/>
      <c r="X3888" s="220"/>
      <c r="Y3888" s="220"/>
      <c r="Z3888" s="220"/>
      <c r="AA3888" s="220"/>
      <c r="AB3888" s="220"/>
      <c r="AC3888" s="220"/>
      <c r="AD3888" s="220"/>
    </row>
    <row r="3889" spans="1:30" ht="15" customHeight="1">
      <c r="A3889" s="73"/>
      <c r="B3889" s="74"/>
      <c r="C3889" s="80" t="s">
        <v>141</v>
      </c>
      <c r="D3889" s="320"/>
      <c r="E3889" s="266"/>
      <c r="F3889" s="266"/>
      <c r="G3889" s="266"/>
      <c r="H3889" s="266"/>
      <c r="I3889" s="266"/>
      <c r="J3889" s="266"/>
      <c r="K3889" s="266"/>
      <c r="L3889" s="267"/>
      <c r="M3889" s="268"/>
      <c r="N3889" s="266"/>
      <c r="O3889" s="266"/>
      <c r="P3889" s="266"/>
      <c r="Q3889" s="266"/>
      <c r="R3889" s="267"/>
      <c r="S3889" s="220"/>
      <c r="T3889" s="220"/>
      <c r="U3889" s="220"/>
      <c r="V3889" s="220"/>
      <c r="W3889" s="220"/>
      <c r="X3889" s="220"/>
      <c r="Y3889" s="220"/>
      <c r="Z3889" s="220"/>
      <c r="AA3889" s="220"/>
      <c r="AB3889" s="220"/>
      <c r="AC3889" s="220"/>
      <c r="AD3889" s="220"/>
    </row>
    <row r="3890" spans="1:30" ht="15" customHeight="1">
      <c r="A3890" s="73"/>
      <c r="B3890" s="74"/>
      <c r="C3890" s="80" t="s">
        <v>142</v>
      </c>
      <c r="D3890" s="320"/>
      <c r="E3890" s="266"/>
      <c r="F3890" s="266"/>
      <c r="G3890" s="266"/>
      <c r="H3890" s="266"/>
      <c r="I3890" s="266"/>
      <c r="J3890" s="266"/>
      <c r="K3890" s="266"/>
      <c r="L3890" s="267"/>
      <c r="M3890" s="268"/>
      <c r="N3890" s="266"/>
      <c r="O3890" s="266"/>
      <c r="P3890" s="266"/>
      <c r="Q3890" s="266"/>
      <c r="R3890" s="267"/>
      <c r="S3890" s="220"/>
      <c r="T3890" s="220"/>
      <c r="U3890" s="220"/>
      <c r="V3890" s="220"/>
      <c r="W3890" s="220"/>
      <c r="X3890" s="220"/>
      <c r="Y3890" s="220"/>
      <c r="Z3890" s="220"/>
      <c r="AA3890" s="220"/>
      <c r="AB3890" s="220"/>
      <c r="AC3890" s="220"/>
      <c r="AD3890" s="220"/>
    </row>
    <row r="3891" spans="1:30" ht="15" customHeight="1">
      <c r="A3891" s="73"/>
      <c r="B3891" s="74"/>
      <c r="C3891" s="80" t="s">
        <v>143</v>
      </c>
      <c r="D3891" s="320"/>
      <c r="E3891" s="266"/>
      <c r="F3891" s="266"/>
      <c r="G3891" s="266"/>
      <c r="H3891" s="266"/>
      <c r="I3891" s="266"/>
      <c r="J3891" s="266"/>
      <c r="K3891" s="266"/>
      <c r="L3891" s="267"/>
      <c r="M3891" s="268"/>
      <c r="N3891" s="266"/>
      <c r="O3891" s="266"/>
      <c r="P3891" s="266"/>
      <c r="Q3891" s="266"/>
      <c r="R3891" s="267"/>
      <c r="S3891" s="220"/>
      <c r="T3891" s="220"/>
      <c r="U3891" s="220"/>
      <c r="V3891" s="220"/>
      <c r="W3891" s="220"/>
      <c r="X3891" s="220"/>
      <c r="Y3891" s="220"/>
      <c r="Z3891" s="220"/>
      <c r="AA3891" s="220"/>
      <c r="AB3891" s="220"/>
      <c r="AC3891" s="220"/>
      <c r="AD3891" s="220"/>
    </row>
    <row r="3892" spans="1:30" ht="15" customHeight="1">
      <c r="A3892" s="73"/>
      <c r="B3892" s="74"/>
      <c r="C3892" s="80" t="s">
        <v>144</v>
      </c>
      <c r="D3892" s="320"/>
      <c r="E3892" s="266"/>
      <c r="F3892" s="266"/>
      <c r="G3892" s="266"/>
      <c r="H3892" s="266"/>
      <c r="I3892" s="266"/>
      <c r="J3892" s="266"/>
      <c r="K3892" s="266"/>
      <c r="L3892" s="267"/>
      <c r="M3892" s="268"/>
      <c r="N3892" s="266"/>
      <c r="O3892" s="266"/>
      <c r="P3892" s="266"/>
      <c r="Q3892" s="266"/>
      <c r="R3892" s="267"/>
      <c r="S3892" s="220"/>
      <c r="T3892" s="220"/>
      <c r="U3892" s="220"/>
      <c r="V3892" s="220"/>
      <c r="W3892" s="220"/>
      <c r="X3892" s="220"/>
      <c r="Y3892" s="220"/>
      <c r="Z3892" s="220"/>
      <c r="AA3892" s="220"/>
      <c r="AB3892" s="220"/>
      <c r="AC3892" s="220"/>
      <c r="AD3892" s="220"/>
    </row>
    <row r="3893" spans="1:30" ht="15" customHeight="1">
      <c r="A3893" s="73"/>
      <c r="B3893" s="74"/>
      <c r="C3893" s="80" t="s">
        <v>145</v>
      </c>
      <c r="D3893" s="320"/>
      <c r="E3893" s="266"/>
      <c r="F3893" s="266"/>
      <c r="G3893" s="266"/>
      <c r="H3893" s="266"/>
      <c r="I3893" s="266"/>
      <c r="J3893" s="266"/>
      <c r="K3893" s="266"/>
      <c r="L3893" s="267"/>
      <c r="M3893" s="268"/>
      <c r="N3893" s="266"/>
      <c r="O3893" s="266"/>
      <c r="P3893" s="266"/>
      <c r="Q3893" s="266"/>
      <c r="R3893" s="267"/>
      <c r="S3893" s="220"/>
      <c r="T3893" s="220"/>
      <c r="U3893" s="220"/>
      <c r="V3893" s="220"/>
      <c r="W3893" s="220"/>
      <c r="X3893" s="220"/>
      <c r="Y3893" s="220"/>
      <c r="Z3893" s="220"/>
      <c r="AA3893" s="220"/>
      <c r="AB3893" s="220"/>
      <c r="AC3893" s="220"/>
      <c r="AD3893" s="220"/>
    </row>
    <row r="3894" spans="1:30" ht="15" customHeight="1">
      <c r="A3894" s="73"/>
      <c r="B3894" s="74"/>
      <c r="C3894" s="80" t="s">
        <v>146</v>
      </c>
      <c r="D3894" s="320"/>
      <c r="E3894" s="266"/>
      <c r="F3894" s="266"/>
      <c r="G3894" s="266"/>
      <c r="H3894" s="266"/>
      <c r="I3894" s="266"/>
      <c r="J3894" s="266"/>
      <c r="K3894" s="266"/>
      <c r="L3894" s="267"/>
      <c r="M3894" s="268"/>
      <c r="N3894" s="266"/>
      <c r="O3894" s="266"/>
      <c r="P3894" s="266"/>
      <c r="Q3894" s="266"/>
      <c r="R3894" s="267"/>
      <c r="S3894" s="220"/>
      <c r="T3894" s="220"/>
      <c r="U3894" s="220"/>
      <c r="V3894" s="220"/>
      <c r="W3894" s="220"/>
      <c r="X3894" s="220"/>
      <c r="Y3894" s="220"/>
      <c r="Z3894" s="220"/>
      <c r="AA3894" s="220"/>
      <c r="AB3894" s="220"/>
      <c r="AC3894" s="220"/>
      <c r="AD3894" s="220"/>
    </row>
    <row r="3895" spans="1:30" ht="15" customHeight="1">
      <c r="A3895" s="73"/>
      <c r="B3895" s="74"/>
      <c r="C3895" s="80" t="s">
        <v>147</v>
      </c>
      <c r="D3895" s="320"/>
      <c r="E3895" s="266"/>
      <c r="F3895" s="266"/>
      <c r="G3895" s="266"/>
      <c r="H3895" s="266"/>
      <c r="I3895" s="266"/>
      <c r="J3895" s="266"/>
      <c r="K3895" s="266"/>
      <c r="L3895" s="267"/>
      <c r="M3895" s="268"/>
      <c r="N3895" s="266"/>
      <c r="O3895" s="266"/>
      <c r="P3895" s="266"/>
      <c r="Q3895" s="266"/>
      <c r="R3895" s="267"/>
      <c r="S3895" s="220"/>
      <c r="T3895" s="220"/>
      <c r="U3895" s="220"/>
      <c r="V3895" s="220"/>
      <c r="W3895" s="220"/>
      <c r="X3895" s="220"/>
      <c r="Y3895" s="220"/>
      <c r="Z3895" s="220"/>
      <c r="AA3895" s="220"/>
      <c r="AB3895" s="220"/>
      <c r="AC3895" s="220"/>
      <c r="AD3895" s="220"/>
    </row>
    <row r="3896" spans="1:30" ht="15" customHeight="1">
      <c r="A3896" s="73"/>
      <c r="B3896" s="74"/>
      <c r="C3896" s="80" t="s">
        <v>148</v>
      </c>
      <c r="D3896" s="320"/>
      <c r="E3896" s="266"/>
      <c r="F3896" s="266"/>
      <c r="G3896" s="266"/>
      <c r="H3896" s="266"/>
      <c r="I3896" s="266"/>
      <c r="J3896" s="266"/>
      <c r="K3896" s="266"/>
      <c r="L3896" s="267"/>
      <c r="M3896" s="268"/>
      <c r="N3896" s="266"/>
      <c r="O3896" s="266"/>
      <c r="P3896" s="266"/>
      <c r="Q3896" s="266"/>
      <c r="R3896" s="267"/>
      <c r="S3896" s="220"/>
      <c r="T3896" s="220"/>
      <c r="U3896" s="220"/>
      <c r="V3896" s="220"/>
      <c r="W3896" s="220"/>
      <c r="X3896" s="220"/>
      <c r="Y3896" s="220"/>
      <c r="Z3896" s="220"/>
      <c r="AA3896" s="220"/>
      <c r="AB3896" s="220"/>
      <c r="AC3896" s="220"/>
      <c r="AD3896" s="220"/>
    </row>
    <row r="3897" spans="1:30" ht="15" customHeight="1">
      <c r="A3897" s="73"/>
      <c r="B3897" s="74"/>
      <c r="C3897" s="80" t="s">
        <v>149</v>
      </c>
      <c r="D3897" s="320"/>
      <c r="E3897" s="266"/>
      <c r="F3897" s="266"/>
      <c r="G3897" s="266"/>
      <c r="H3897" s="266"/>
      <c r="I3897" s="266"/>
      <c r="J3897" s="266"/>
      <c r="K3897" s="266"/>
      <c r="L3897" s="267"/>
      <c r="M3897" s="268"/>
      <c r="N3897" s="266"/>
      <c r="O3897" s="266"/>
      <c r="P3897" s="266"/>
      <c r="Q3897" s="266"/>
      <c r="R3897" s="267"/>
      <c r="S3897" s="220"/>
      <c r="T3897" s="220"/>
      <c r="U3897" s="220"/>
      <c r="V3897" s="220"/>
      <c r="W3897" s="220"/>
      <c r="X3897" s="220"/>
      <c r="Y3897" s="220"/>
      <c r="Z3897" s="220"/>
      <c r="AA3897" s="220"/>
      <c r="AB3897" s="220"/>
      <c r="AC3897" s="220"/>
      <c r="AD3897" s="220"/>
    </row>
    <row r="3898" spans="1:30" ht="15" customHeight="1">
      <c r="A3898" s="73"/>
      <c r="B3898" s="74"/>
      <c r="C3898" s="80" t="s">
        <v>150</v>
      </c>
      <c r="D3898" s="320"/>
      <c r="E3898" s="266"/>
      <c r="F3898" s="266"/>
      <c r="G3898" s="266"/>
      <c r="H3898" s="266"/>
      <c r="I3898" s="266"/>
      <c r="J3898" s="266"/>
      <c r="K3898" s="266"/>
      <c r="L3898" s="267"/>
      <c r="M3898" s="268"/>
      <c r="N3898" s="266"/>
      <c r="O3898" s="266"/>
      <c r="P3898" s="266"/>
      <c r="Q3898" s="266"/>
      <c r="R3898" s="267"/>
      <c r="S3898" s="220"/>
      <c r="T3898" s="220"/>
      <c r="U3898" s="220"/>
      <c r="V3898" s="220"/>
      <c r="W3898" s="220"/>
      <c r="X3898" s="220"/>
      <c r="Y3898" s="220"/>
      <c r="Z3898" s="220"/>
      <c r="AA3898" s="220"/>
      <c r="AB3898" s="220"/>
      <c r="AC3898" s="220"/>
      <c r="AD3898" s="220"/>
    </row>
    <row r="3899" spans="1:30" ht="15" customHeight="1">
      <c r="A3899" s="73"/>
      <c r="B3899" s="74"/>
      <c r="C3899" s="80" t="s">
        <v>151</v>
      </c>
      <c r="D3899" s="320"/>
      <c r="E3899" s="266"/>
      <c r="F3899" s="266"/>
      <c r="G3899" s="266"/>
      <c r="H3899" s="266"/>
      <c r="I3899" s="266"/>
      <c r="J3899" s="266"/>
      <c r="K3899" s="266"/>
      <c r="L3899" s="267"/>
      <c r="M3899" s="268"/>
      <c r="N3899" s="266"/>
      <c r="O3899" s="266"/>
      <c r="P3899" s="266"/>
      <c r="Q3899" s="266"/>
      <c r="R3899" s="267"/>
      <c r="S3899" s="220"/>
      <c r="T3899" s="220"/>
      <c r="U3899" s="220"/>
      <c r="V3899" s="220"/>
      <c r="W3899" s="220"/>
      <c r="X3899" s="220"/>
      <c r="Y3899" s="220"/>
      <c r="Z3899" s="220"/>
      <c r="AA3899" s="220"/>
      <c r="AB3899" s="220"/>
      <c r="AC3899" s="220"/>
      <c r="AD3899" s="220"/>
    </row>
    <row r="3900" spans="1:30" ht="15" customHeight="1">
      <c r="A3900" s="73"/>
      <c r="B3900" s="74"/>
      <c r="C3900" s="80" t="s">
        <v>152</v>
      </c>
      <c r="D3900" s="320"/>
      <c r="E3900" s="266"/>
      <c r="F3900" s="266"/>
      <c r="G3900" s="266"/>
      <c r="H3900" s="266"/>
      <c r="I3900" s="266"/>
      <c r="J3900" s="266"/>
      <c r="K3900" s="266"/>
      <c r="L3900" s="267"/>
      <c r="M3900" s="268"/>
      <c r="N3900" s="266"/>
      <c r="O3900" s="266"/>
      <c r="P3900" s="266"/>
      <c r="Q3900" s="266"/>
      <c r="R3900" s="267"/>
      <c r="S3900" s="220"/>
      <c r="T3900" s="220"/>
      <c r="U3900" s="220"/>
      <c r="V3900" s="220"/>
      <c r="W3900" s="220"/>
      <c r="X3900" s="220"/>
      <c r="Y3900" s="220"/>
      <c r="Z3900" s="220"/>
      <c r="AA3900" s="220"/>
      <c r="AB3900" s="220"/>
      <c r="AC3900" s="220"/>
      <c r="AD3900" s="220"/>
    </row>
    <row r="3901" spans="1:30" ht="15" customHeight="1">
      <c r="A3901" s="73"/>
      <c r="B3901" s="74"/>
      <c r="C3901" s="80" t="s">
        <v>153</v>
      </c>
      <c r="D3901" s="320"/>
      <c r="E3901" s="266"/>
      <c r="F3901" s="266"/>
      <c r="G3901" s="266"/>
      <c r="H3901" s="266"/>
      <c r="I3901" s="266"/>
      <c r="J3901" s="266"/>
      <c r="K3901" s="266"/>
      <c r="L3901" s="267"/>
      <c r="M3901" s="268"/>
      <c r="N3901" s="266"/>
      <c r="O3901" s="266"/>
      <c r="P3901" s="266"/>
      <c r="Q3901" s="266"/>
      <c r="R3901" s="267"/>
      <c r="S3901" s="220"/>
      <c r="T3901" s="220"/>
      <c r="U3901" s="220"/>
      <c r="V3901" s="220"/>
      <c r="W3901" s="220"/>
      <c r="X3901" s="220"/>
      <c r="Y3901" s="220"/>
      <c r="Z3901" s="220"/>
      <c r="AA3901" s="220"/>
      <c r="AB3901" s="220"/>
      <c r="AC3901" s="220"/>
      <c r="AD3901" s="220"/>
    </row>
    <row r="3902" spans="1:30" ht="15" customHeight="1">
      <c r="A3902" s="73"/>
      <c r="B3902" s="74"/>
      <c r="C3902" s="80" t="s">
        <v>154</v>
      </c>
      <c r="D3902" s="320"/>
      <c r="E3902" s="266"/>
      <c r="F3902" s="266"/>
      <c r="G3902" s="266"/>
      <c r="H3902" s="266"/>
      <c r="I3902" s="266"/>
      <c r="J3902" s="266"/>
      <c r="K3902" s="266"/>
      <c r="L3902" s="267"/>
      <c r="M3902" s="268"/>
      <c r="N3902" s="266"/>
      <c r="O3902" s="266"/>
      <c r="P3902" s="266"/>
      <c r="Q3902" s="266"/>
      <c r="R3902" s="267"/>
      <c r="S3902" s="220"/>
      <c r="T3902" s="220"/>
      <c r="U3902" s="220"/>
      <c r="V3902" s="220"/>
      <c r="W3902" s="220"/>
      <c r="X3902" s="220"/>
      <c r="Y3902" s="220"/>
      <c r="Z3902" s="220"/>
      <c r="AA3902" s="220"/>
      <c r="AB3902" s="220"/>
      <c r="AC3902" s="220"/>
      <c r="AD3902" s="220"/>
    </row>
    <row r="3903" spans="1:30" ht="15" customHeight="1">
      <c r="A3903" s="73"/>
      <c r="B3903" s="74"/>
      <c r="C3903" s="80" t="s">
        <v>155</v>
      </c>
      <c r="D3903" s="320"/>
      <c r="E3903" s="266"/>
      <c r="F3903" s="266"/>
      <c r="G3903" s="266"/>
      <c r="H3903" s="266"/>
      <c r="I3903" s="266"/>
      <c r="J3903" s="266"/>
      <c r="K3903" s="266"/>
      <c r="L3903" s="267"/>
      <c r="M3903" s="268"/>
      <c r="N3903" s="266"/>
      <c r="O3903" s="266"/>
      <c r="P3903" s="266"/>
      <c r="Q3903" s="266"/>
      <c r="R3903" s="267"/>
      <c r="S3903" s="220"/>
      <c r="T3903" s="220"/>
      <c r="U3903" s="220"/>
      <c r="V3903" s="220"/>
      <c r="W3903" s="220"/>
      <c r="X3903" s="220"/>
      <c r="Y3903" s="220"/>
      <c r="Z3903" s="220"/>
      <c r="AA3903" s="220"/>
      <c r="AB3903" s="220"/>
      <c r="AC3903" s="220"/>
      <c r="AD3903" s="220"/>
    </row>
    <row r="3904" spans="1:30" ht="15" customHeight="1">
      <c r="A3904" s="73"/>
      <c r="B3904" s="74"/>
      <c r="C3904" s="74"/>
      <c r="D3904" s="74"/>
      <c r="E3904" s="74"/>
      <c r="F3904" s="74"/>
      <c r="G3904" s="74"/>
      <c r="H3904" s="74"/>
      <c r="I3904" s="74"/>
      <c r="J3904" s="74"/>
      <c r="K3904" s="74"/>
      <c r="L3904" s="81"/>
      <c r="M3904" s="82"/>
      <c r="N3904" s="82"/>
      <c r="O3904" s="82"/>
      <c r="P3904" s="82"/>
      <c r="Q3904" s="82"/>
      <c r="R3904" s="81" t="s">
        <v>211</v>
      </c>
      <c r="S3904" s="220">
        <f t="shared" ref="S3904:AD3904" si="16">IF(AND(SUM(S3879:S3903)=0,COUNTIF(S3879:S3903,"NS")&gt;0),"NS",IF(AND(SUM(S3879:S3903)=0, COUNTIF(S3879:S3903,"NA")&gt;0),"NA",SUM(S3879:S3903)))</f>
        <v>0</v>
      </c>
      <c r="T3904" s="220">
        <f t="shared" si="16"/>
        <v>0</v>
      </c>
      <c r="U3904" s="220">
        <f t="shared" si="16"/>
        <v>0</v>
      </c>
      <c r="V3904" s="220">
        <f t="shared" si="16"/>
        <v>0</v>
      </c>
      <c r="W3904" s="220">
        <f t="shared" si="16"/>
        <v>0</v>
      </c>
      <c r="X3904" s="220">
        <f t="shared" si="16"/>
        <v>0</v>
      </c>
      <c r="Y3904" s="220">
        <f t="shared" si="16"/>
        <v>0</v>
      </c>
      <c r="Z3904" s="220">
        <f t="shared" si="16"/>
        <v>0</v>
      </c>
      <c r="AA3904" s="220">
        <f t="shared" si="16"/>
        <v>0</v>
      </c>
      <c r="AB3904" s="220">
        <f t="shared" si="16"/>
        <v>0</v>
      </c>
      <c r="AC3904" s="220">
        <f t="shared" si="16"/>
        <v>0</v>
      </c>
      <c r="AD3904" s="220">
        <f t="shared" si="16"/>
        <v>0</v>
      </c>
    </row>
    <row r="3905" spans="1:37" ht="15" customHeight="1">
      <c r="A3905" s="73"/>
      <c r="B3905" s="74"/>
      <c r="C3905" s="74"/>
      <c r="D3905" s="74"/>
      <c r="E3905" s="74"/>
      <c r="F3905" s="74"/>
      <c r="G3905" s="74"/>
      <c r="H3905" s="74"/>
      <c r="I3905" s="74"/>
      <c r="J3905" s="74"/>
      <c r="K3905" s="74"/>
      <c r="L3905" s="74"/>
      <c r="M3905" s="74"/>
      <c r="N3905" s="74"/>
      <c r="O3905" s="74"/>
      <c r="P3905" s="74"/>
      <c r="Q3905" s="74"/>
      <c r="R3905" s="74"/>
      <c r="S3905" s="74"/>
      <c r="T3905" s="74"/>
      <c r="U3905" s="74"/>
      <c r="V3905" s="74"/>
      <c r="W3905" s="74"/>
      <c r="X3905" s="74"/>
      <c r="Y3905" s="74"/>
      <c r="Z3905" s="74"/>
      <c r="AA3905" s="74"/>
      <c r="AB3905" s="74"/>
      <c r="AC3905" s="74"/>
      <c r="AD3905" s="74"/>
      <c r="AF3905">
        <f>IF(SUM(AF3879:AF3904,AP3879:AP3904,AZ3879:AZ3904,BJ3879:BJ3904,BT3879:BT3904,CD3879:CD3904)&gt;0,1,0)</f>
        <v>0</v>
      </c>
      <c r="AG3905">
        <f>IF(SUM(AG3879:AG3904,AQ3879:AQ3904,BA3879:BA3904,BK3879:BK3904,BU3879:BU3904,CE3879:CE3904)&gt;0,2,0)</f>
        <v>0</v>
      </c>
      <c r="AH3905">
        <f>IF(SUM(AH3879:AH3904,AR3879:AR3904,BB3879:BB3904,BL3879:BL3904,BV3879:BV3904,CF3879:CF3904)&gt;0,4,0)</f>
        <v>0</v>
      </c>
      <c r="AI3905">
        <f>IF(SUM(AI3879:AI3904,AS3879:AS3904,BC3879:BC3904,BM3879:BM3904,BW3879:BW3904,CG3879:CG3904)&gt;0,4,0)</f>
        <v>0</v>
      </c>
      <c r="AJ3905">
        <f>IF(SUM(AJ3879:AJ3904,AT3879:AT3904,BD3879:BD3904,BN3879:BN3904,BX3879:BX3904,CH3879:CH3904)&gt;0,5,0)</f>
        <v>0</v>
      </c>
      <c r="AK3905">
        <f>IF(SUM(AK3879:AK3904,AU3879:AU3904,BE3879:BE3904,BO3879:BO3904,BY3879:BY3904,CI3879:CI3904)&gt;0,6,0)</f>
        <v>0</v>
      </c>
    </row>
    <row r="3906" spans="1:37" ht="24" customHeight="1">
      <c r="A3906" s="73"/>
      <c r="B3906" s="74"/>
      <c r="C3906" s="321" t="s">
        <v>187</v>
      </c>
      <c r="D3906" s="256"/>
      <c r="E3906" s="256"/>
      <c r="F3906" s="256"/>
      <c r="G3906" s="256"/>
      <c r="H3906" s="256"/>
      <c r="I3906" s="256"/>
      <c r="J3906" s="256"/>
      <c r="K3906" s="256"/>
      <c r="L3906" s="256"/>
      <c r="M3906" s="256"/>
      <c r="N3906" s="256"/>
      <c r="O3906" s="256"/>
      <c r="P3906" s="256"/>
      <c r="Q3906" s="256"/>
      <c r="R3906" s="256"/>
      <c r="S3906" s="256"/>
      <c r="T3906" s="256"/>
      <c r="U3906" s="256"/>
      <c r="V3906" s="256"/>
      <c r="W3906" s="256"/>
      <c r="X3906" s="256"/>
      <c r="Y3906" s="256"/>
      <c r="Z3906" s="256"/>
      <c r="AA3906" s="256"/>
      <c r="AB3906" s="256"/>
      <c r="AC3906" s="256"/>
      <c r="AD3906" s="256"/>
      <c r="AH3906">
        <f>SUM(AF3905:AH3905)</f>
        <v>0</v>
      </c>
      <c r="AK3906">
        <f>SUM(AI3905:AK3905)</f>
        <v>0</v>
      </c>
    </row>
    <row r="3907" spans="1:37" ht="60" customHeight="1">
      <c r="A3907" s="73"/>
      <c r="B3907" s="74"/>
      <c r="C3907" s="322"/>
      <c r="D3907" s="323"/>
      <c r="E3907" s="323"/>
      <c r="F3907" s="323"/>
      <c r="G3907" s="323"/>
      <c r="H3907" s="323"/>
      <c r="I3907" s="323"/>
      <c r="J3907" s="323"/>
      <c r="K3907" s="323"/>
      <c r="L3907" s="323"/>
      <c r="M3907" s="323"/>
      <c r="N3907" s="323"/>
      <c r="O3907" s="323"/>
      <c r="P3907" s="323"/>
      <c r="Q3907" s="323"/>
      <c r="R3907" s="323"/>
      <c r="S3907" s="323"/>
      <c r="T3907" s="323"/>
      <c r="U3907" s="323"/>
      <c r="V3907" s="323"/>
      <c r="W3907" s="323"/>
      <c r="X3907" s="323"/>
      <c r="Y3907" s="323"/>
      <c r="Z3907" s="323"/>
      <c r="AA3907" s="323"/>
      <c r="AB3907" s="323"/>
      <c r="AC3907" s="323"/>
      <c r="AD3907" s="324"/>
      <c r="AH3907" t="e">
        <f ca="1">CAMBIAR(AH3906,0,"",1,"El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07" t="e">
        <f ca="1">CAMBIAR(AK3906,0,"",4,"Hay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8" spans="1:37" ht="15" customHeight="1">
      <c r="A3908" s="73"/>
      <c r="B3908" s="74"/>
      <c r="C3908" s="246" t="e">
        <f ca="1">AH3907</f>
        <v>#NAME?</v>
      </c>
      <c r="D3908" s="74"/>
      <c r="E3908" s="74"/>
      <c r="F3908" s="74"/>
      <c r="G3908" s="74"/>
      <c r="H3908" s="74"/>
      <c r="I3908" s="74"/>
      <c r="J3908" s="74"/>
      <c r="K3908" s="74"/>
      <c r="L3908" s="74"/>
      <c r="M3908" s="74"/>
      <c r="N3908" s="74"/>
      <c r="O3908" s="74"/>
      <c r="P3908" s="74"/>
      <c r="Q3908" s="74"/>
      <c r="R3908" s="74"/>
      <c r="S3908" s="74"/>
      <c r="T3908" s="74"/>
      <c r="U3908" s="74"/>
      <c r="V3908" s="74"/>
      <c r="W3908" s="74"/>
      <c r="X3908" s="74"/>
      <c r="Y3908" s="74"/>
      <c r="Z3908" s="74"/>
      <c r="AA3908" s="74"/>
      <c r="AB3908" s="74"/>
      <c r="AC3908" s="74"/>
      <c r="AD3908" s="74"/>
    </row>
    <row r="3909" spans="1:37" ht="15" customHeight="1">
      <c r="A3909" s="73"/>
      <c r="B3909" s="74"/>
      <c r="C3909" s="246" t="e">
        <f ca="1">AK3907</f>
        <v>#NAME?</v>
      </c>
      <c r="D3909" s="74"/>
      <c r="E3909" s="74"/>
      <c r="F3909" s="74"/>
      <c r="G3909" s="74"/>
      <c r="H3909" s="74"/>
      <c r="I3909" s="74"/>
      <c r="J3909" s="74"/>
      <c r="K3909" s="74"/>
      <c r="L3909" s="74"/>
      <c r="M3909" s="74"/>
      <c r="N3909" s="74"/>
      <c r="O3909" s="74"/>
      <c r="P3909" s="74"/>
      <c r="Q3909" s="74"/>
      <c r="R3909" s="74"/>
      <c r="S3909" s="74"/>
      <c r="T3909" s="74"/>
      <c r="U3909" s="74"/>
      <c r="V3909" s="74"/>
      <c r="W3909" s="74"/>
      <c r="X3909" s="74"/>
      <c r="Y3909" s="74"/>
      <c r="Z3909" s="74"/>
      <c r="AA3909" s="74"/>
      <c r="AB3909" s="74"/>
      <c r="AC3909" s="74"/>
      <c r="AD3909" s="74"/>
    </row>
    <row r="3910" spans="1:37" ht="15" customHeight="1">
      <c r="A3910" s="73"/>
      <c r="B3910" s="74"/>
      <c r="C3910" s="74"/>
      <c r="D3910" s="74"/>
      <c r="E3910" s="74"/>
      <c r="F3910" s="74"/>
      <c r="G3910" s="74"/>
      <c r="H3910" s="74"/>
      <c r="I3910" s="74"/>
      <c r="J3910" s="74"/>
      <c r="K3910" s="74"/>
      <c r="L3910" s="74"/>
      <c r="M3910" s="74"/>
      <c r="N3910" s="74"/>
      <c r="O3910" s="74"/>
      <c r="P3910" s="74"/>
      <c r="Q3910" s="74"/>
      <c r="R3910" s="74"/>
      <c r="S3910" s="74"/>
      <c r="T3910" s="74"/>
      <c r="U3910" s="74"/>
      <c r="V3910" s="74"/>
      <c r="W3910" s="74"/>
      <c r="X3910" s="74"/>
      <c r="Y3910" s="74"/>
      <c r="Z3910" s="74"/>
      <c r="AA3910" s="74"/>
      <c r="AB3910" s="74"/>
      <c r="AC3910" s="74"/>
      <c r="AD3910" s="74"/>
    </row>
    <row r="3911" spans="1:37" ht="15" customHeight="1">
      <c r="A3911" s="73"/>
      <c r="B3911" s="74"/>
      <c r="C3911" s="74"/>
      <c r="D3911" s="74"/>
      <c r="E3911" s="74"/>
      <c r="F3911" s="74"/>
      <c r="G3911" s="74"/>
      <c r="H3911" s="74"/>
      <c r="I3911" s="74"/>
      <c r="J3911" s="74"/>
      <c r="K3911" s="74"/>
      <c r="L3911" s="74"/>
      <c r="M3911" s="74"/>
      <c r="N3911" s="74"/>
      <c r="O3911" s="74"/>
      <c r="P3911" s="74"/>
      <c r="Q3911" s="74"/>
      <c r="R3911" s="74"/>
      <c r="S3911" s="74"/>
      <c r="T3911" s="74"/>
      <c r="U3911" s="74"/>
      <c r="V3911" s="74"/>
      <c r="W3911" s="74"/>
      <c r="X3911" s="74"/>
      <c r="Y3911" s="74"/>
      <c r="Z3911" s="74"/>
      <c r="AA3911" s="74"/>
      <c r="AB3911" s="74"/>
      <c r="AC3911" s="74"/>
      <c r="AD3911" s="74"/>
    </row>
    <row r="3912" spans="1:37" ht="15" customHeight="1">
      <c r="A3912" s="73"/>
      <c r="B3912" s="74"/>
      <c r="C3912" s="74"/>
      <c r="D3912" s="74"/>
      <c r="E3912" s="74"/>
      <c r="F3912" s="74"/>
      <c r="G3912" s="74"/>
      <c r="H3912" s="74"/>
      <c r="I3912" s="74"/>
      <c r="J3912" s="74"/>
      <c r="K3912" s="74"/>
      <c r="L3912" s="74"/>
      <c r="M3912" s="74"/>
      <c r="N3912" s="74"/>
      <c r="O3912" s="74"/>
      <c r="P3912" s="74"/>
      <c r="Q3912" s="74"/>
      <c r="R3912" s="74"/>
      <c r="S3912" s="74"/>
      <c r="T3912" s="74"/>
      <c r="U3912" s="74"/>
      <c r="V3912" s="74"/>
      <c r="W3912" s="74"/>
      <c r="X3912" s="74"/>
      <c r="Y3912" s="74"/>
      <c r="Z3912" s="74"/>
      <c r="AA3912" s="74"/>
      <c r="AB3912" s="74"/>
      <c r="AC3912" s="74"/>
      <c r="AD3912" s="74"/>
    </row>
    <row r="3913" spans="1:37" ht="15" customHeight="1">
      <c r="A3913" s="73"/>
      <c r="B3913" s="74"/>
      <c r="C3913" s="74"/>
      <c r="D3913" s="74"/>
      <c r="E3913" s="74"/>
      <c r="F3913" s="74"/>
      <c r="G3913" s="74"/>
      <c r="H3913" s="74"/>
      <c r="I3913" s="74"/>
      <c r="J3913" s="74"/>
      <c r="K3913" s="74"/>
      <c r="L3913" s="74"/>
      <c r="M3913" s="74"/>
      <c r="N3913" s="74"/>
      <c r="O3913" s="74"/>
      <c r="P3913" s="74"/>
      <c r="Q3913" s="74"/>
      <c r="R3913" s="74"/>
      <c r="S3913" s="74"/>
      <c r="T3913" s="74"/>
      <c r="U3913" s="74"/>
      <c r="V3913" s="74"/>
      <c r="W3913" s="74"/>
      <c r="X3913" s="74"/>
      <c r="Y3913" s="74"/>
      <c r="Z3913" s="74"/>
      <c r="AA3913" s="74"/>
      <c r="AB3913" s="74"/>
      <c r="AC3913" s="74"/>
      <c r="AD3913" s="74"/>
    </row>
    <row r="3914" spans="1:37" ht="36" customHeight="1">
      <c r="A3914" s="72" t="s">
        <v>1156</v>
      </c>
      <c r="B3914" s="326" t="s">
        <v>1157</v>
      </c>
      <c r="C3914" s="256"/>
      <c r="D3914" s="256"/>
      <c r="E3914" s="256"/>
      <c r="F3914" s="256"/>
      <c r="G3914" s="256"/>
      <c r="H3914" s="256"/>
      <c r="I3914" s="256"/>
      <c r="J3914" s="256"/>
      <c r="K3914" s="256"/>
      <c r="L3914" s="256"/>
      <c r="M3914" s="256"/>
      <c r="N3914" s="256"/>
      <c r="O3914" s="256"/>
      <c r="P3914" s="256"/>
      <c r="Q3914" s="256"/>
      <c r="R3914" s="256"/>
      <c r="S3914" s="256"/>
      <c r="T3914" s="256"/>
      <c r="U3914" s="256"/>
      <c r="V3914" s="256"/>
      <c r="W3914" s="256"/>
      <c r="X3914" s="256"/>
      <c r="Y3914" s="256"/>
      <c r="Z3914" s="256"/>
      <c r="AA3914" s="256"/>
      <c r="AB3914" s="256"/>
      <c r="AC3914" s="256"/>
      <c r="AD3914" s="256"/>
    </row>
    <row r="3915" spans="1:37" ht="36" customHeight="1">
      <c r="A3915" s="73"/>
      <c r="B3915" s="74"/>
      <c r="C3915" s="327" t="s">
        <v>1158</v>
      </c>
      <c r="D3915" s="256"/>
      <c r="E3915" s="256"/>
      <c r="F3915" s="256"/>
      <c r="G3915" s="256"/>
      <c r="H3915" s="256"/>
      <c r="I3915" s="256"/>
      <c r="J3915" s="256"/>
      <c r="K3915" s="256"/>
      <c r="L3915" s="256"/>
      <c r="M3915" s="256"/>
      <c r="N3915" s="256"/>
      <c r="O3915" s="256"/>
      <c r="P3915" s="256"/>
      <c r="Q3915" s="256"/>
      <c r="R3915" s="256"/>
      <c r="S3915" s="256"/>
      <c r="T3915" s="256"/>
      <c r="U3915" s="256"/>
      <c r="V3915" s="256"/>
      <c r="W3915" s="256"/>
      <c r="X3915" s="256"/>
      <c r="Y3915" s="256"/>
      <c r="Z3915" s="256"/>
      <c r="AA3915" s="256"/>
      <c r="AB3915" s="256"/>
      <c r="AC3915" s="256"/>
      <c r="AD3915" s="256"/>
    </row>
    <row r="3916" spans="1:37" ht="24" customHeight="1">
      <c r="A3916" s="73"/>
      <c r="B3916" s="74"/>
      <c r="C3916" s="321" t="s">
        <v>1159</v>
      </c>
      <c r="D3916" s="256"/>
      <c r="E3916" s="256"/>
      <c r="F3916" s="256"/>
      <c r="G3916" s="256"/>
      <c r="H3916" s="256"/>
      <c r="I3916" s="256"/>
      <c r="J3916" s="256"/>
      <c r="K3916" s="256"/>
      <c r="L3916" s="256"/>
      <c r="M3916" s="256"/>
      <c r="N3916" s="256"/>
      <c r="O3916" s="256"/>
      <c r="P3916" s="256"/>
      <c r="Q3916" s="256"/>
      <c r="R3916" s="256"/>
      <c r="S3916" s="256"/>
      <c r="T3916" s="256"/>
      <c r="U3916" s="256"/>
      <c r="V3916" s="256"/>
      <c r="W3916" s="256"/>
      <c r="X3916" s="256"/>
      <c r="Y3916" s="256"/>
      <c r="Z3916" s="256"/>
      <c r="AA3916" s="256"/>
      <c r="AB3916" s="256"/>
      <c r="AC3916" s="256"/>
      <c r="AD3916" s="256"/>
    </row>
    <row r="3917" spans="1:37" ht="24" customHeight="1">
      <c r="A3917" s="73"/>
      <c r="B3917" s="74"/>
      <c r="C3917" s="321" t="s">
        <v>1160</v>
      </c>
      <c r="D3917" s="256"/>
      <c r="E3917" s="256"/>
      <c r="F3917" s="256"/>
      <c r="G3917" s="256"/>
      <c r="H3917" s="256"/>
      <c r="I3917" s="256"/>
      <c r="J3917" s="256"/>
      <c r="K3917" s="256"/>
      <c r="L3917" s="256"/>
      <c r="M3917" s="256"/>
      <c r="N3917" s="256"/>
      <c r="O3917" s="256"/>
      <c r="P3917" s="256"/>
      <c r="Q3917" s="256"/>
      <c r="R3917" s="256"/>
      <c r="S3917" s="256"/>
      <c r="T3917" s="256"/>
      <c r="U3917" s="256"/>
      <c r="V3917" s="256"/>
      <c r="W3917" s="256"/>
      <c r="X3917" s="256"/>
      <c r="Y3917" s="256"/>
      <c r="Z3917" s="256"/>
      <c r="AA3917" s="256"/>
      <c r="AB3917" s="256"/>
      <c r="AC3917" s="256"/>
      <c r="AD3917" s="256"/>
    </row>
    <row r="3918" spans="1:37" ht="24" customHeight="1">
      <c r="A3918" s="73"/>
      <c r="B3918" s="74"/>
      <c r="C3918" s="321" t="s">
        <v>1161</v>
      </c>
      <c r="D3918" s="256"/>
      <c r="E3918" s="256"/>
      <c r="F3918" s="256"/>
      <c r="G3918" s="256"/>
      <c r="H3918" s="256"/>
      <c r="I3918" s="256"/>
      <c r="J3918" s="256"/>
      <c r="K3918" s="256"/>
      <c r="L3918" s="256"/>
      <c r="M3918" s="256"/>
      <c r="N3918" s="256"/>
      <c r="O3918" s="256"/>
      <c r="P3918" s="256"/>
      <c r="Q3918" s="256"/>
      <c r="R3918" s="256"/>
      <c r="S3918" s="256"/>
      <c r="T3918" s="256"/>
      <c r="U3918" s="256"/>
      <c r="V3918" s="256"/>
      <c r="W3918" s="256"/>
      <c r="X3918" s="256"/>
      <c r="Y3918" s="256"/>
      <c r="Z3918" s="256"/>
      <c r="AA3918" s="256"/>
      <c r="AB3918" s="256"/>
      <c r="AC3918" s="256"/>
      <c r="AD3918" s="256"/>
    </row>
    <row r="3919" spans="1:37" ht="15" customHeight="1">
      <c r="A3919" s="73"/>
      <c r="B3919" s="74"/>
      <c r="C3919" s="74"/>
      <c r="D3919" s="74"/>
      <c r="E3919" s="74"/>
      <c r="F3919" s="74"/>
      <c r="G3919" s="74"/>
      <c r="H3919" s="74"/>
      <c r="I3919" s="74"/>
      <c r="J3919" s="74"/>
      <c r="K3919" s="74"/>
      <c r="L3919" s="74"/>
      <c r="M3919" s="74"/>
      <c r="N3919" s="74"/>
      <c r="O3919" s="74"/>
      <c r="P3919" s="74"/>
      <c r="Q3919" s="74"/>
      <c r="R3919" s="74"/>
      <c r="S3919" s="74"/>
      <c r="T3919" s="74"/>
      <c r="U3919" s="74"/>
      <c r="V3919" s="74"/>
      <c r="W3919" s="74"/>
      <c r="X3919" s="74"/>
      <c r="Y3919" s="74"/>
      <c r="Z3919" s="74"/>
      <c r="AA3919" s="74"/>
      <c r="AB3919" s="74"/>
      <c r="AC3919" s="74"/>
      <c r="AD3919" s="74"/>
    </row>
    <row r="3920" spans="1:37" ht="36" customHeight="1">
      <c r="A3920" s="73"/>
      <c r="B3920" s="74"/>
      <c r="C3920" s="265" t="s">
        <v>185</v>
      </c>
      <c r="D3920" s="278"/>
      <c r="E3920" s="278"/>
      <c r="F3920" s="278"/>
      <c r="G3920" s="278"/>
      <c r="H3920" s="278"/>
      <c r="I3920" s="278"/>
      <c r="J3920" s="278"/>
      <c r="K3920" s="278"/>
      <c r="L3920" s="278"/>
      <c r="M3920" s="278"/>
      <c r="N3920" s="278"/>
      <c r="O3920" s="278"/>
      <c r="P3920" s="279"/>
      <c r="Q3920" s="325" t="s">
        <v>1125</v>
      </c>
      <c r="R3920" s="279"/>
      <c r="S3920" s="265" t="s">
        <v>1162</v>
      </c>
      <c r="T3920" s="266"/>
      <c r="U3920" s="266"/>
      <c r="V3920" s="266"/>
      <c r="W3920" s="266"/>
      <c r="X3920" s="266"/>
      <c r="Y3920" s="266"/>
      <c r="Z3920" s="266"/>
      <c r="AA3920" s="266"/>
      <c r="AB3920" s="266"/>
      <c r="AC3920" s="266"/>
      <c r="AD3920" s="267"/>
    </row>
    <row r="3921" spans="1:38" ht="15" customHeight="1">
      <c r="A3921" s="73"/>
      <c r="B3921" s="74"/>
      <c r="C3921" s="282"/>
      <c r="D3921" s="272"/>
      <c r="E3921" s="272"/>
      <c r="F3921" s="272"/>
      <c r="G3921" s="272"/>
      <c r="H3921" s="272"/>
      <c r="I3921" s="272"/>
      <c r="J3921" s="272"/>
      <c r="K3921" s="272"/>
      <c r="L3921" s="272"/>
      <c r="M3921" s="272"/>
      <c r="N3921" s="272"/>
      <c r="O3921" s="272"/>
      <c r="P3921" s="283"/>
      <c r="Q3921" s="282"/>
      <c r="R3921" s="283"/>
      <c r="S3921" s="265" t="s">
        <v>201</v>
      </c>
      <c r="T3921" s="266"/>
      <c r="U3921" s="266"/>
      <c r="V3921" s="267"/>
      <c r="W3921" s="268" t="s">
        <v>202</v>
      </c>
      <c r="X3921" s="266"/>
      <c r="Y3921" s="266"/>
      <c r="Z3921" s="267"/>
      <c r="AA3921" s="268" t="s">
        <v>203</v>
      </c>
      <c r="AB3921" s="266"/>
      <c r="AC3921" s="266"/>
      <c r="AD3921" s="267"/>
      <c r="AF3921" t="s">
        <v>204</v>
      </c>
      <c r="AG3921" t="s">
        <v>205</v>
      </c>
      <c r="AH3921" t="s">
        <v>206</v>
      </c>
      <c r="AI3921" t="s">
        <v>207</v>
      </c>
      <c r="AJ3921" t="s">
        <v>208</v>
      </c>
      <c r="AK3921" t="s">
        <v>209</v>
      </c>
      <c r="AL3921" t="s">
        <v>210</v>
      </c>
    </row>
    <row r="3922" spans="1:38" ht="15" customHeight="1">
      <c r="A3922" s="73"/>
      <c r="B3922" s="74"/>
      <c r="C3922" s="79" t="s">
        <v>131</v>
      </c>
      <c r="D3922" s="320"/>
      <c r="E3922" s="266"/>
      <c r="F3922" s="266"/>
      <c r="G3922" s="266"/>
      <c r="H3922" s="266"/>
      <c r="I3922" s="266"/>
      <c r="J3922" s="266"/>
      <c r="K3922" s="266"/>
      <c r="L3922" s="266"/>
      <c r="M3922" s="266"/>
      <c r="N3922" s="266"/>
      <c r="O3922" s="266"/>
      <c r="P3922" s="267"/>
      <c r="Q3922" s="268"/>
      <c r="R3922" s="267"/>
      <c r="S3922" s="268"/>
      <c r="T3922" s="266"/>
      <c r="U3922" s="266"/>
      <c r="V3922" s="267"/>
      <c r="W3922" s="268"/>
      <c r="X3922" s="266"/>
      <c r="Y3922" s="266"/>
      <c r="Z3922" s="267"/>
      <c r="AA3922" s="268"/>
      <c r="AB3922" s="266"/>
      <c r="AC3922" s="266"/>
      <c r="AD3922" s="267"/>
      <c r="AF3922">
        <f>IF(AND(S3922=0,OR(SUM(W3922:AA3922)&gt;0,COUNTIF(S3922:AA3922,"NS")&gt;0)),1,0)</f>
        <v>0</v>
      </c>
      <c r="AG3922">
        <f>IF(OR(AND(S3922="NS",SUM(W3922:AA3922)&gt;0),AND(S3922="NS",COUNTIF(S3922:AA3922,"NS")&lt;2)),1,0)</f>
        <v>0</v>
      </c>
      <c r="AH3922">
        <f>IF(AND(S3922="NA",OR(SUM(W3922:AA3922)&gt;0,COUNTIF(S3922:AA3922,"NS")&gt;0,COUNTIF(S3922:AA3922,"NA")&gt;1)),1,0)</f>
        <v>0</v>
      </c>
      <c r="AI3922">
        <f>IF(AND(COUNTBLANK(S3922)+COUNTBLANK(W3922)+COUNTBLANK(AA3922)&gt;0,COUNTBLANK(S3922)+COUNTBLANK(W3922)+COUNTBLANK(AA3922)&lt;3,S3922&lt;&gt;"NA"),1,0)</f>
        <v>0</v>
      </c>
      <c r="AJ3922">
        <f>IF(AND(IF(OR(SUM(W3922:AA3922)=S3922,S3922="",AND(S3922&gt;0,COUNTIF(S3922:AA3922,"NS")=2)),0,1)=1,S3922&lt;&gt;"NS",S3922&lt;&gt;"NA"),1,0)</f>
        <v>0</v>
      </c>
      <c r="AK3922">
        <f>IF(COUNTIF(S3922:AA3922,"=*")&lt;&gt;SUM(COUNTIF(S3922:AA3922,"NS"),COUNTIF(S3922:AA3922,"NA")),1,0)</f>
        <v>0</v>
      </c>
      <c r="AL3922">
        <f>IF(SUM(AF3922:AK3922)&gt;0,1,0)</f>
        <v>0</v>
      </c>
    </row>
    <row r="3923" spans="1:38" ht="15" customHeight="1">
      <c r="A3923" s="73"/>
      <c r="B3923" s="74"/>
      <c r="C3923" s="80" t="s">
        <v>132</v>
      </c>
      <c r="D3923" s="320"/>
      <c r="E3923" s="266"/>
      <c r="F3923" s="266"/>
      <c r="G3923" s="266"/>
      <c r="H3923" s="266"/>
      <c r="I3923" s="266"/>
      <c r="J3923" s="266"/>
      <c r="K3923" s="266"/>
      <c r="L3923" s="266"/>
      <c r="M3923" s="266"/>
      <c r="N3923" s="266"/>
      <c r="O3923" s="266"/>
      <c r="P3923" s="267"/>
      <c r="Q3923" s="268"/>
      <c r="R3923" s="267"/>
      <c r="S3923" s="268"/>
      <c r="T3923" s="266"/>
      <c r="U3923" s="266"/>
      <c r="V3923" s="267"/>
      <c r="W3923" s="268"/>
      <c r="X3923" s="266"/>
      <c r="Y3923" s="266"/>
      <c r="Z3923" s="267"/>
      <c r="AA3923" s="268"/>
      <c r="AB3923" s="266"/>
      <c r="AC3923" s="266"/>
      <c r="AD3923" s="267"/>
    </row>
    <row r="3924" spans="1:38" ht="15" customHeight="1">
      <c r="A3924" s="73"/>
      <c r="B3924" s="74"/>
      <c r="C3924" s="80" t="s">
        <v>133</v>
      </c>
      <c r="D3924" s="320"/>
      <c r="E3924" s="266"/>
      <c r="F3924" s="266"/>
      <c r="G3924" s="266"/>
      <c r="H3924" s="266"/>
      <c r="I3924" s="266"/>
      <c r="J3924" s="266"/>
      <c r="K3924" s="266"/>
      <c r="L3924" s="266"/>
      <c r="M3924" s="266"/>
      <c r="N3924" s="266"/>
      <c r="O3924" s="266"/>
      <c r="P3924" s="267"/>
      <c r="Q3924" s="268"/>
      <c r="R3924" s="267"/>
      <c r="S3924" s="268"/>
      <c r="T3924" s="266"/>
      <c r="U3924" s="266"/>
      <c r="V3924" s="267"/>
      <c r="W3924" s="268"/>
      <c r="X3924" s="266"/>
      <c r="Y3924" s="266"/>
      <c r="Z3924" s="267"/>
      <c r="AA3924" s="268"/>
      <c r="AB3924" s="266"/>
      <c r="AC3924" s="266"/>
      <c r="AD3924" s="267"/>
    </row>
    <row r="3925" spans="1:38" ht="15" customHeight="1">
      <c r="A3925" s="73"/>
      <c r="B3925" s="74"/>
      <c r="C3925" s="80" t="s">
        <v>134</v>
      </c>
      <c r="D3925" s="320"/>
      <c r="E3925" s="266"/>
      <c r="F3925" s="266"/>
      <c r="G3925" s="266"/>
      <c r="H3925" s="266"/>
      <c r="I3925" s="266"/>
      <c r="J3925" s="266"/>
      <c r="K3925" s="266"/>
      <c r="L3925" s="266"/>
      <c r="M3925" s="266"/>
      <c r="N3925" s="266"/>
      <c r="O3925" s="266"/>
      <c r="P3925" s="267"/>
      <c r="Q3925" s="268"/>
      <c r="R3925" s="267"/>
      <c r="S3925" s="268"/>
      <c r="T3925" s="266"/>
      <c r="U3925" s="266"/>
      <c r="V3925" s="267"/>
      <c r="W3925" s="268"/>
      <c r="X3925" s="266"/>
      <c r="Y3925" s="266"/>
      <c r="Z3925" s="267"/>
      <c r="AA3925" s="268"/>
      <c r="AB3925" s="266"/>
      <c r="AC3925" s="266"/>
      <c r="AD3925" s="267"/>
    </row>
    <row r="3926" spans="1:38" ht="15" customHeight="1">
      <c r="A3926" s="73"/>
      <c r="B3926" s="74"/>
      <c r="C3926" s="80" t="s">
        <v>135</v>
      </c>
      <c r="D3926" s="320"/>
      <c r="E3926" s="266"/>
      <c r="F3926" s="266"/>
      <c r="G3926" s="266"/>
      <c r="H3926" s="266"/>
      <c r="I3926" s="266"/>
      <c r="J3926" s="266"/>
      <c r="K3926" s="266"/>
      <c r="L3926" s="266"/>
      <c r="M3926" s="266"/>
      <c r="N3926" s="266"/>
      <c r="O3926" s="266"/>
      <c r="P3926" s="267"/>
      <c r="Q3926" s="268"/>
      <c r="R3926" s="267"/>
      <c r="S3926" s="268"/>
      <c r="T3926" s="266"/>
      <c r="U3926" s="266"/>
      <c r="V3926" s="267"/>
      <c r="W3926" s="268"/>
      <c r="X3926" s="266"/>
      <c r="Y3926" s="266"/>
      <c r="Z3926" s="267"/>
      <c r="AA3926" s="268"/>
      <c r="AB3926" s="266"/>
      <c r="AC3926" s="266"/>
      <c r="AD3926" s="267"/>
    </row>
    <row r="3927" spans="1:38" ht="15" customHeight="1">
      <c r="A3927" s="73"/>
      <c r="B3927" s="74"/>
      <c r="C3927" s="80" t="s">
        <v>136</v>
      </c>
      <c r="D3927" s="320"/>
      <c r="E3927" s="266"/>
      <c r="F3927" s="266"/>
      <c r="G3927" s="266"/>
      <c r="H3927" s="266"/>
      <c r="I3927" s="266"/>
      <c r="J3927" s="266"/>
      <c r="K3927" s="266"/>
      <c r="L3927" s="266"/>
      <c r="M3927" s="266"/>
      <c r="N3927" s="266"/>
      <c r="O3927" s="266"/>
      <c r="P3927" s="267"/>
      <c r="Q3927" s="268"/>
      <c r="R3927" s="267"/>
      <c r="S3927" s="268"/>
      <c r="T3927" s="266"/>
      <c r="U3927" s="266"/>
      <c r="V3927" s="267"/>
      <c r="W3927" s="268"/>
      <c r="X3927" s="266"/>
      <c r="Y3927" s="266"/>
      <c r="Z3927" s="267"/>
      <c r="AA3927" s="268"/>
      <c r="AB3927" s="266"/>
      <c r="AC3927" s="266"/>
      <c r="AD3927" s="267"/>
    </row>
    <row r="3928" spans="1:38" ht="15" customHeight="1">
      <c r="A3928" s="73"/>
      <c r="B3928" s="74"/>
      <c r="C3928" s="80" t="s">
        <v>137</v>
      </c>
      <c r="D3928" s="320"/>
      <c r="E3928" s="266"/>
      <c r="F3928" s="266"/>
      <c r="G3928" s="266"/>
      <c r="H3928" s="266"/>
      <c r="I3928" s="266"/>
      <c r="J3928" s="266"/>
      <c r="K3928" s="266"/>
      <c r="L3928" s="266"/>
      <c r="M3928" s="266"/>
      <c r="N3928" s="266"/>
      <c r="O3928" s="266"/>
      <c r="P3928" s="267"/>
      <c r="Q3928" s="268"/>
      <c r="R3928" s="267"/>
      <c r="S3928" s="268"/>
      <c r="T3928" s="266"/>
      <c r="U3928" s="266"/>
      <c r="V3928" s="267"/>
      <c r="W3928" s="268"/>
      <c r="X3928" s="266"/>
      <c r="Y3928" s="266"/>
      <c r="Z3928" s="267"/>
      <c r="AA3928" s="268"/>
      <c r="AB3928" s="266"/>
      <c r="AC3928" s="266"/>
      <c r="AD3928" s="267"/>
    </row>
    <row r="3929" spans="1:38" ht="15" customHeight="1">
      <c r="A3929" s="73"/>
      <c r="B3929" s="74"/>
      <c r="C3929" s="80" t="s">
        <v>138</v>
      </c>
      <c r="D3929" s="320"/>
      <c r="E3929" s="266"/>
      <c r="F3929" s="266"/>
      <c r="G3929" s="266"/>
      <c r="H3929" s="266"/>
      <c r="I3929" s="266"/>
      <c r="J3929" s="266"/>
      <c r="K3929" s="266"/>
      <c r="L3929" s="266"/>
      <c r="M3929" s="266"/>
      <c r="N3929" s="266"/>
      <c r="O3929" s="266"/>
      <c r="P3929" s="267"/>
      <c r="Q3929" s="268"/>
      <c r="R3929" s="267"/>
      <c r="S3929" s="268"/>
      <c r="T3929" s="266"/>
      <c r="U3929" s="266"/>
      <c r="V3929" s="267"/>
      <c r="W3929" s="268"/>
      <c r="X3929" s="266"/>
      <c r="Y3929" s="266"/>
      <c r="Z3929" s="267"/>
      <c r="AA3929" s="268"/>
      <c r="AB3929" s="266"/>
      <c r="AC3929" s="266"/>
      <c r="AD3929" s="267"/>
    </row>
    <row r="3930" spans="1:38" ht="15" customHeight="1">
      <c r="A3930" s="73"/>
      <c r="B3930" s="74"/>
      <c r="C3930" s="80" t="s">
        <v>139</v>
      </c>
      <c r="D3930" s="320"/>
      <c r="E3930" s="266"/>
      <c r="F3930" s="266"/>
      <c r="G3930" s="266"/>
      <c r="H3930" s="266"/>
      <c r="I3930" s="266"/>
      <c r="J3930" s="266"/>
      <c r="K3930" s="266"/>
      <c r="L3930" s="266"/>
      <c r="M3930" s="266"/>
      <c r="N3930" s="266"/>
      <c r="O3930" s="266"/>
      <c r="P3930" s="267"/>
      <c r="Q3930" s="268"/>
      <c r="R3930" s="267"/>
      <c r="S3930" s="268"/>
      <c r="T3930" s="266"/>
      <c r="U3930" s="266"/>
      <c r="V3930" s="267"/>
      <c r="W3930" s="268"/>
      <c r="X3930" s="266"/>
      <c r="Y3930" s="266"/>
      <c r="Z3930" s="267"/>
      <c r="AA3930" s="268"/>
      <c r="AB3930" s="266"/>
      <c r="AC3930" s="266"/>
      <c r="AD3930" s="267"/>
    </row>
    <row r="3931" spans="1:38" ht="15" customHeight="1">
      <c r="A3931" s="73"/>
      <c r="B3931" s="74"/>
      <c r="C3931" s="80" t="s">
        <v>140</v>
      </c>
      <c r="D3931" s="320"/>
      <c r="E3931" s="266"/>
      <c r="F3931" s="266"/>
      <c r="G3931" s="266"/>
      <c r="H3931" s="266"/>
      <c r="I3931" s="266"/>
      <c r="J3931" s="266"/>
      <c r="K3931" s="266"/>
      <c r="L3931" s="266"/>
      <c r="M3931" s="266"/>
      <c r="N3931" s="266"/>
      <c r="O3931" s="266"/>
      <c r="P3931" s="267"/>
      <c r="Q3931" s="268"/>
      <c r="R3931" s="267"/>
      <c r="S3931" s="268"/>
      <c r="T3931" s="266"/>
      <c r="U3931" s="266"/>
      <c r="V3931" s="267"/>
      <c r="W3931" s="268"/>
      <c r="X3931" s="266"/>
      <c r="Y3931" s="266"/>
      <c r="Z3931" s="267"/>
      <c r="AA3931" s="268"/>
      <c r="AB3931" s="266"/>
      <c r="AC3931" s="266"/>
      <c r="AD3931" s="267"/>
    </row>
    <row r="3932" spans="1:38" ht="15" customHeight="1">
      <c r="A3932" s="73"/>
      <c r="B3932" s="74"/>
      <c r="C3932" s="80" t="s">
        <v>141</v>
      </c>
      <c r="D3932" s="320"/>
      <c r="E3932" s="266"/>
      <c r="F3932" s="266"/>
      <c r="G3932" s="266"/>
      <c r="H3932" s="266"/>
      <c r="I3932" s="266"/>
      <c r="J3932" s="266"/>
      <c r="K3932" s="266"/>
      <c r="L3932" s="266"/>
      <c r="M3932" s="266"/>
      <c r="N3932" s="266"/>
      <c r="O3932" s="266"/>
      <c r="P3932" s="267"/>
      <c r="Q3932" s="268"/>
      <c r="R3932" s="267"/>
      <c r="S3932" s="268"/>
      <c r="T3932" s="266"/>
      <c r="U3932" s="266"/>
      <c r="V3932" s="267"/>
      <c r="W3932" s="268"/>
      <c r="X3932" s="266"/>
      <c r="Y3932" s="266"/>
      <c r="Z3932" s="267"/>
      <c r="AA3932" s="268"/>
      <c r="AB3932" s="266"/>
      <c r="AC3932" s="266"/>
      <c r="AD3932" s="267"/>
    </row>
    <row r="3933" spans="1:38" ht="15" customHeight="1">
      <c r="A3933" s="73"/>
      <c r="B3933" s="74"/>
      <c r="C3933" s="80" t="s">
        <v>142</v>
      </c>
      <c r="D3933" s="320"/>
      <c r="E3933" s="266"/>
      <c r="F3933" s="266"/>
      <c r="G3933" s="266"/>
      <c r="H3933" s="266"/>
      <c r="I3933" s="266"/>
      <c r="J3933" s="266"/>
      <c r="K3933" s="266"/>
      <c r="L3933" s="266"/>
      <c r="M3933" s="266"/>
      <c r="N3933" s="266"/>
      <c r="O3933" s="266"/>
      <c r="P3933" s="267"/>
      <c r="Q3933" s="268"/>
      <c r="R3933" s="267"/>
      <c r="S3933" s="268"/>
      <c r="T3933" s="266"/>
      <c r="U3933" s="266"/>
      <c r="V3933" s="267"/>
      <c r="W3933" s="268"/>
      <c r="X3933" s="266"/>
      <c r="Y3933" s="266"/>
      <c r="Z3933" s="267"/>
      <c r="AA3933" s="268"/>
      <c r="AB3933" s="266"/>
      <c r="AC3933" s="266"/>
      <c r="AD3933" s="267"/>
    </row>
    <row r="3934" spans="1:38" ht="15" customHeight="1">
      <c r="A3934" s="73"/>
      <c r="B3934" s="74"/>
      <c r="C3934" s="80" t="s">
        <v>143</v>
      </c>
      <c r="D3934" s="320"/>
      <c r="E3934" s="266"/>
      <c r="F3934" s="266"/>
      <c r="G3934" s="266"/>
      <c r="H3934" s="266"/>
      <c r="I3934" s="266"/>
      <c r="J3934" s="266"/>
      <c r="K3934" s="266"/>
      <c r="L3934" s="266"/>
      <c r="M3934" s="266"/>
      <c r="N3934" s="266"/>
      <c r="O3934" s="266"/>
      <c r="P3934" s="267"/>
      <c r="Q3934" s="268"/>
      <c r="R3934" s="267"/>
      <c r="S3934" s="268"/>
      <c r="T3934" s="266"/>
      <c r="U3934" s="266"/>
      <c r="V3934" s="267"/>
      <c r="W3934" s="268"/>
      <c r="X3934" s="266"/>
      <c r="Y3934" s="266"/>
      <c r="Z3934" s="267"/>
      <c r="AA3934" s="268"/>
      <c r="AB3934" s="266"/>
      <c r="AC3934" s="266"/>
      <c r="AD3934" s="267"/>
    </row>
    <row r="3935" spans="1:38" ht="15" customHeight="1">
      <c r="A3935" s="73"/>
      <c r="B3935" s="74"/>
      <c r="C3935" s="80" t="s">
        <v>144</v>
      </c>
      <c r="D3935" s="320"/>
      <c r="E3935" s="266"/>
      <c r="F3935" s="266"/>
      <c r="G3935" s="266"/>
      <c r="H3935" s="266"/>
      <c r="I3935" s="266"/>
      <c r="J3935" s="266"/>
      <c r="K3935" s="266"/>
      <c r="L3935" s="266"/>
      <c r="M3935" s="266"/>
      <c r="N3935" s="266"/>
      <c r="O3935" s="266"/>
      <c r="P3935" s="267"/>
      <c r="Q3935" s="268"/>
      <c r="R3935" s="267"/>
      <c r="S3935" s="268"/>
      <c r="T3935" s="266"/>
      <c r="U3935" s="266"/>
      <c r="V3935" s="267"/>
      <c r="W3935" s="268"/>
      <c r="X3935" s="266"/>
      <c r="Y3935" s="266"/>
      <c r="Z3935" s="267"/>
      <c r="AA3935" s="268"/>
      <c r="AB3935" s="266"/>
      <c r="AC3935" s="266"/>
      <c r="AD3935" s="267"/>
    </row>
    <row r="3936" spans="1:38" ht="15" customHeight="1">
      <c r="A3936" s="73"/>
      <c r="B3936" s="74"/>
      <c r="C3936" s="80" t="s">
        <v>145</v>
      </c>
      <c r="D3936" s="320"/>
      <c r="E3936" s="266"/>
      <c r="F3936" s="266"/>
      <c r="G3936" s="266"/>
      <c r="H3936" s="266"/>
      <c r="I3936" s="266"/>
      <c r="J3936" s="266"/>
      <c r="K3936" s="266"/>
      <c r="L3936" s="266"/>
      <c r="M3936" s="266"/>
      <c r="N3936" s="266"/>
      <c r="O3936" s="266"/>
      <c r="P3936" s="267"/>
      <c r="Q3936" s="268"/>
      <c r="R3936" s="267"/>
      <c r="S3936" s="268"/>
      <c r="T3936" s="266"/>
      <c r="U3936" s="266"/>
      <c r="V3936" s="267"/>
      <c r="W3936" s="268"/>
      <c r="X3936" s="266"/>
      <c r="Y3936" s="266"/>
      <c r="Z3936" s="267"/>
      <c r="AA3936" s="268"/>
      <c r="AB3936" s="266"/>
      <c r="AC3936" s="266"/>
      <c r="AD3936" s="267"/>
    </row>
    <row r="3937" spans="1:37" ht="15" customHeight="1">
      <c r="A3937" s="73"/>
      <c r="B3937" s="74"/>
      <c r="C3937" s="80" t="s">
        <v>146</v>
      </c>
      <c r="D3937" s="320"/>
      <c r="E3937" s="266"/>
      <c r="F3937" s="266"/>
      <c r="G3937" s="266"/>
      <c r="H3937" s="266"/>
      <c r="I3937" s="266"/>
      <c r="J3937" s="266"/>
      <c r="K3937" s="266"/>
      <c r="L3937" s="266"/>
      <c r="M3937" s="266"/>
      <c r="N3937" s="266"/>
      <c r="O3937" s="266"/>
      <c r="P3937" s="267"/>
      <c r="Q3937" s="268"/>
      <c r="R3937" s="267"/>
      <c r="S3937" s="268"/>
      <c r="T3937" s="266"/>
      <c r="U3937" s="266"/>
      <c r="V3937" s="267"/>
      <c r="W3937" s="268"/>
      <c r="X3937" s="266"/>
      <c r="Y3937" s="266"/>
      <c r="Z3937" s="267"/>
      <c r="AA3937" s="268"/>
      <c r="AB3937" s="266"/>
      <c r="AC3937" s="266"/>
      <c r="AD3937" s="267"/>
    </row>
    <row r="3938" spans="1:37" ht="15" customHeight="1">
      <c r="A3938" s="73"/>
      <c r="B3938" s="74"/>
      <c r="C3938" s="80" t="s">
        <v>147</v>
      </c>
      <c r="D3938" s="320"/>
      <c r="E3938" s="266"/>
      <c r="F3938" s="266"/>
      <c r="G3938" s="266"/>
      <c r="H3938" s="266"/>
      <c r="I3938" s="266"/>
      <c r="J3938" s="266"/>
      <c r="K3938" s="266"/>
      <c r="L3938" s="266"/>
      <c r="M3938" s="266"/>
      <c r="N3938" s="266"/>
      <c r="O3938" s="266"/>
      <c r="P3938" s="267"/>
      <c r="Q3938" s="268"/>
      <c r="R3938" s="267"/>
      <c r="S3938" s="268"/>
      <c r="T3938" s="266"/>
      <c r="U3938" s="266"/>
      <c r="V3938" s="267"/>
      <c r="W3938" s="268"/>
      <c r="X3938" s="266"/>
      <c r="Y3938" s="266"/>
      <c r="Z3938" s="267"/>
      <c r="AA3938" s="268"/>
      <c r="AB3938" s="266"/>
      <c r="AC3938" s="266"/>
      <c r="AD3938" s="267"/>
    </row>
    <row r="3939" spans="1:37" ht="15" customHeight="1">
      <c r="A3939" s="73"/>
      <c r="B3939" s="74"/>
      <c r="C3939" s="80" t="s">
        <v>148</v>
      </c>
      <c r="D3939" s="320"/>
      <c r="E3939" s="266"/>
      <c r="F3939" s="266"/>
      <c r="G3939" s="266"/>
      <c r="H3939" s="266"/>
      <c r="I3939" s="266"/>
      <c r="J3939" s="266"/>
      <c r="K3939" s="266"/>
      <c r="L3939" s="266"/>
      <c r="M3939" s="266"/>
      <c r="N3939" s="266"/>
      <c r="O3939" s="266"/>
      <c r="P3939" s="267"/>
      <c r="Q3939" s="268"/>
      <c r="R3939" s="267"/>
      <c r="S3939" s="268"/>
      <c r="T3939" s="266"/>
      <c r="U3939" s="266"/>
      <c r="V3939" s="267"/>
      <c r="W3939" s="268"/>
      <c r="X3939" s="266"/>
      <c r="Y3939" s="266"/>
      <c r="Z3939" s="267"/>
      <c r="AA3939" s="268"/>
      <c r="AB3939" s="266"/>
      <c r="AC3939" s="266"/>
      <c r="AD3939" s="267"/>
    </row>
    <row r="3940" spans="1:37" ht="15" customHeight="1">
      <c r="A3940" s="73"/>
      <c r="B3940" s="74"/>
      <c r="C3940" s="80" t="s">
        <v>149</v>
      </c>
      <c r="D3940" s="320"/>
      <c r="E3940" s="266"/>
      <c r="F3940" s="266"/>
      <c r="G3940" s="266"/>
      <c r="H3940" s="266"/>
      <c r="I3940" s="266"/>
      <c r="J3940" s="266"/>
      <c r="K3940" s="266"/>
      <c r="L3940" s="266"/>
      <c r="M3940" s="266"/>
      <c r="N3940" s="266"/>
      <c r="O3940" s="266"/>
      <c r="P3940" s="267"/>
      <c r="Q3940" s="268"/>
      <c r="R3940" s="267"/>
      <c r="S3940" s="268"/>
      <c r="T3940" s="266"/>
      <c r="U3940" s="266"/>
      <c r="V3940" s="267"/>
      <c r="W3940" s="268"/>
      <c r="X3940" s="266"/>
      <c r="Y3940" s="266"/>
      <c r="Z3940" s="267"/>
      <c r="AA3940" s="268"/>
      <c r="AB3940" s="266"/>
      <c r="AC3940" s="266"/>
      <c r="AD3940" s="267"/>
    </row>
    <row r="3941" spans="1:37" ht="15" customHeight="1">
      <c r="A3941" s="73"/>
      <c r="B3941" s="74"/>
      <c r="C3941" s="80" t="s">
        <v>150</v>
      </c>
      <c r="D3941" s="320"/>
      <c r="E3941" s="266"/>
      <c r="F3941" s="266"/>
      <c r="G3941" s="266"/>
      <c r="H3941" s="266"/>
      <c r="I3941" s="266"/>
      <c r="J3941" s="266"/>
      <c r="K3941" s="266"/>
      <c r="L3941" s="266"/>
      <c r="M3941" s="266"/>
      <c r="N3941" s="266"/>
      <c r="O3941" s="266"/>
      <c r="P3941" s="267"/>
      <c r="Q3941" s="268"/>
      <c r="R3941" s="267"/>
      <c r="S3941" s="268"/>
      <c r="T3941" s="266"/>
      <c r="U3941" s="266"/>
      <c r="V3941" s="267"/>
      <c r="W3941" s="268"/>
      <c r="X3941" s="266"/>
      <c r="Y3941" s="266"/>
      <c r="Z3941" s="267"/>
      <c r="AA3941" s="268"/>
      <c r="AB3941" s="266"/>
      <c r="AC3941" s="266"/>
      <c r="AD3941" s="267"/>
    </row>
    <row r="3942" spans="1:37" ht="15" customHeight="1">
      <c r="A3942" s="73"/>
      <c r="B3942" s="74"/>
      <c r="C3942" s="80" t="s">
        <v>151</v>
      </c>
      <c r="D3942" s="320"/>
      <c r="E3942" s="266"/>
      <c r="F3942" s="266"/>
      <c r="G3942" s="266"/>
      <c r="H3942" s="266"/>
      <c r="I3942" s="266"/>
      <c r="J3942" s="266"/>
      <c r="K3942" s="266"/>
      <c r="L3942" s="266"/>
      <c r="M3942" s="266"/>
      <c r="N3942" s="266"/>
      <c r="O3942" s="266"/>
      <c r="P3942" s="267"/>
      <c r="Q3942" s="268"/>
      <c r="R3942" s="267"/>
      <c r="S3942" s="268"/>
      <c r="T3942" s="266"/>
      <c r="U3942" s="266"/>
      <c r="V3942" s="267"/>
      <c r="W3942" s="268"/>
      <c r="X3942" s="266"/>
      <c r="Y3942" s="266"/>
      <c r="Z3942" s="267"/>
      <c r="AA3942" s="268"/>
      <c r="AB3942" s="266"/>
      <c r="AC3942" s="266"/>
      <c r="AD3942" s="267"/>
    </row>
    <row r="3943" spans="1:37" ht="15" customHeight="1">
      <c r="A3943" s="73"/>
      <c r="B3943" s="74"/>
      <c r="C3943" s="80" t="s">
        <v>152</v>
      </c>
      <c r="D3943" s="320"/>
      <c r="E3943" s="266"/>
      <c r="F3943" s="266"/>
      <c r="G3943" s="266"/>
      <c r="H3943" s="266"/>
      <c r="I3943" s="266"/>
      <c r="J3943" s="266"/>
      <c r="K3943" s="266"/>
      <c r="L3943" s="266"/>
      <c r="M3943" s="266"/>
      <c r="N3943" s="266"/>
      <c r="O3943" s="266"/>
      <c r="P3943" s="267"/>
      <c r="Q3943" s="268"/>
      <c r="R3943" s="267"/>
      <c r="S3943" s="268"/>
      <c r="T3943" s="266"/>
      <c r="U3943" s="266"/>
      <c r="V3943" s="267"/>
      <c r="W3943" s="268"/>
      <c r="X3943" s="266"/>
      <c r="Y3943" s="266"/>
      <c r="Z3943" s="267"/>
      <c r="AA3943" s="268"/>
      <c r="AB3943" s="266"/>
      <c r="AC3943" s="266"/>
      <c r="AD3943" s="267"/>
    </row>
    <row r="3944" spans="1:37" ht="15" customHeight="1">
      <c r="A3944" s="73"/>
      <c r="B3944" s="74"/>
      <c r="C3944" s="80" t="s">
        <v>153</v>
      </c>
      <c r="D3944" s="320"/>
      <c r="E3944" s="266"/>
      <c r="F3944" s="266"/>
      <c r="G3944" s="266"/>
      <c r="H3944" s="266"/>
      <c r="I3944" s="266"/>
      <c r="J3944" s="266"/>
      <c r="K3944" s="266"/>
      <c r="L3944" s="266"/>
      <c r="M3944" s="266"/>
      <c r="N3944" s="266"/>
      <c r="O3944" s="266"/>
      <c r="P3944" s="267"/>
      <c r="Q3944" s="268"/>
      <c r="R3944" s="267"/>
      <c r="S3944" s="268"/>
      <c r="T3944" s="266"/>
      <c r="U3944" s="266"/>
      <c r="V3944" s="267"/>
      <c r="W3944" s="268"/>
      <c r="X3944" s="266"/>
      <c r="Y3944" s="266"/>
      <c r="Z3944" s="267"/>
      <c r="AA3944" s="268"/>
      <c r="AB3944" s="266"/>
      <c r="AC3944" s="266"/>
      <c r="AD3944" s="267"/>
    </row>
    <row r="3945" spans="1:37" ht="15" customHeight="1">
      <c r="A3945" s="73"/>
      <c r="B3945" s="74"/>
      <c r="C3945" s="80" t="s">
        <v>154</v>
      </c>
      <c r="D3945" s="320"/>
      <c r="E3945" s="266"/>
      <c r="F3945" s="266"/>
      <c r="G3945" s="266"/>
      <c r="H3945" s="266"/>
      <c r="I3945" s="266"/>
      <c r="J3945" s="266"/>
      <c r="K3945" s="266"/>
      <c r="L3945" s="266"/>
      <c r="M3945" s="266"/>
      <c r="N3945" s="266"/>
      <c r="O3945" s="266"/>
      <c r="P3945" s="267"/>
      <c r="Q3945" s="268"/>
      <c r="R3945" s="267"/>
      <c r="S3945" s="268"/>
      <c r="T3945" s="266"/>
      <c r="U3945" s="266"/>
      <c r="V3945" s="267"/>
      <c r="W3945" s="268"/>
      <c r="X3945" s="266"/>
      <c r="Y3945" s="266"/>
      <c r="Z3945" s="267"/>
      <c r="AA3945" s="268"/>
      <c r="AB3945" s="266"/>
      <c r="AC3945" s="266"/>
      <c r="AD3945" s="267"/>
    </row>
    <row r="3946" spans="1:37" ht="15" customHeight="1">
      <c r="A3946" s="73"/>
      <c r="B3946" s="74"/>
      <c r="C3946" s="80" t="s">
        <v>155</v>
      </c>
      <c r="D3946" s="320"/>
      <c r="E3946" s="266"/>
      <c r="F3946" s="266"/>
      <c r="G3946" s="266"/>
      <c r="H3946" s="266"/>
      <c r="I3946" s="266"/>
      <c r="J3946" s="266"/>
      <c r="K3946" s="266"/>
      <c r="L3946" s="266"/>
      <c r="M3946" s="266"/>
      <c r="N3946" s="266"/>
      <c r="O3946" s="266"/>
      <c r="P3946" s="267"/>
      <c r="Q3946" s="268"/>
      <c r="R3946" s="267"/>
      <c r="S3946" s="268"/>
      <c r="T3946" s="266"/>
      <c r="U3946" s="266"/>
      <c r="V3946" s="267"/>
      <c r="W3946" s="268"/>
      <c r="X3946" s="266"/>
      <c r="Y3946" s="266"/>
      <c r="Z3946" s="267"/>
      <c r="AA3946" s="268"/>
      <c r="AB3946" s="266"/>
      <c r="AC3946" s="266"/>
      <c r="AD3946" s="267"/>
    </row>
    <row r="3947" spans="1:37" ht="15" customHeight="1">
      <c r="A3947" s="73"/>
      <c r="B3947" s="74"/>
      <c r="C3947" s="74"/>
      <c r="D3947" s="74"/>
      <c r="E3947" s="74"/>
      <c r="F3947" s="74"/>
      <c r="G3947" s="74"/>
      <c r="H3947" s="74"/>
      <c r="I3947" s="74"/>
      <c r="J3947" s="74"/>
      <c r="K3947" s="74"/>
      <c r="L3947" s="74"/>
      <c r="M3947" s="74"/>
      <c r="N3947" s="74"/>
      <c r="O3947" s="74"/>
      <c r="P3947" s="74"/>
      <c r="Q3947" s="74"/>
      <c r="R3947" s="81" t="s">
        <v>211</v>
      </c>
      <c r="S3947" s="268">
        <f>IF(AND(SUM(S3922:S3946)=0,COUNTIF(S3922:S3946,"NS")&gt;0),"NS",IF(AND(SUM(S3922:S3946)=0, COUNTIF(S3922:S3946,"NA")&gt;0),"NA",SUM(S3922:S3946)))</f>
        <v>0</v>
      </c>
      <c r="T3947" s="266"/>
      <c r="U3947" s="266"/>
      <c r="V3947" s="267"/>
      <c r="W3947" s="268">
        <f>IF(AND(SUM(W3922:W3946)=0,COUNTIF(W3922:W3946,"NS")&gt;0),"NS",IF(AND(SUM(W3922:W3946)=0, COUNTIF(W3922:W3946,"NA")&gt;0),"NA",SUM(W3922:W3946)))</f>
        <v>0</v>
      </c>
      <c r="X3947" s="266"/>
      <c r="Y3947" s="266"/>
      <c r="Z3947" s="267"/>
      <c r="AA3947" s="268">
        <f>IF(AND(SUM(AA3922:AA3946)=0,COUNTIF(AA3922:AA3946,"NS")&gt;0),"NS",IF(AND(SUM(AA3922:AA3946)=0, COUNTIF(AA3922:AA3946,"NA")&gt;0),"NA",SUM(AA3922:AA3946)))</f>
        <v>0</v>
      </c>
      <c r="AB3947" s="266"/>
      <c r="AC3947" s="266"/>
      <c r="AD3947" s="267"/>
    </row>
    <row r="3948" spans="1:37" ht="15" customHeight="1">
      <c r="A3948" s="73"/>
      <c r="B3948" s="74"/>
      <c r="C3948" s="74"/>
      <c r="D3948" s="74"/>
      <c r="E3948" s="74"/>
      <c r="F3948" s="74"/>
      <c r="G3948" s="74"/>
      <c r="H3948" s="74"/>
      <c r="I3948" s="74"/>
      <c r="J3948" s="74"/>
      <c r="K3948" s="74"/>
      <c r="L3948" s="74"/>
      <c r="M3948" s="74"/>
      <c r="N3948" s="74"/>
      <c r="O3948" s="74"/>
      <c r="P3948" s="74"/>
      <c r="Q3948" s="74"/>
      <c r="R3948" s="74"/>
      <c r="S3948" s="74"/>
      <c r="T3948" s="74"/>
      <c r="U3948" s="74"/>
      <c r="V3948" s="74"/>
      <c r="W3948" s="74"/>
      <c r="X3948" s="74"/>
      <c r="Y3948" s="74"/>
      <c r="Z3948" s="74"/>
      <c r="AA3948" s="74"/>
      <c r="AB3948" s="74"/>
      <c r="AC3948" s="74"/>
      <c r="AD3948" s="74"/>
      <c r="AF3948">
        <f>IF(SUM(AF3922:AF3947)&gt;0,1,0)</f>
        <v>0</v>
      </c>
      <c r="AG3948">
        <f>IF(SUM(AG3922:AG3947)&gt;0,2,0)</f>
        <v>0</v>
      </c>
      <c r="AH3948">
        <f>IF(SUM(AH3922:AH3947)&gt;0,4,0)</f>
        <v>0</v>
      </c>
      <c r="AI3948">
        <f>IF(SUM(AI3922:AI3947)&gt;0,4,0)</f>
        <v>0</v>
      </c>
      <c r="AJ3948">
        <f>IF(SUM(AJ3922:AJ3947)&gt;0,5,0)</f>
        <v>0</v>
      </c>
      <c r="AK3948">
        <f>IF(SUM(AK3922:AK3947)&gt;0,6,0)</f>
        <v>0</v>
      </c>
    </row>
    <row r="3949" spans="1:37" ht="24" customHeight="1">
      <c r="A3949" s="73"/>
      <c r="B3949" s="74"/>
      <c r="C3949" s="321" t="s">
        <v>187</v>
      </c>
      <c r="D3949" s="256"/>
      <c r="E3949" s="256"/>
      <c r="F3949" s="256"/>
      <c r="G3949" s="256"/>
      <c r="H3949" s="256"/>
      <c r="I3949" s="256"/>
      <c r="J3949" s="256"/>
      <c r="K3949" s="256"/>
      <c r="L3949" s="256"/>
      <c r="M3949" s="256"/>
      <c r="N3949" s="256"/>
      <c r="O3949" s="256"/>
      <c r="P3949" s="256"/>
      <c r="Q3949" s="256"/>
      <c r="R3949" s="256"/>
      <c r="S3949" s="256"/>
      <c r="T3949" s="256"/>
      <c r="U3949" s="256"/>
      <c r="V3949" s="256"/>
      <c r="W3949" s="256"/>
      <c r="X3949" s="256"/>
      <c r="Y3949" s="256"/>
      <c r="Z3949" s="256"/>
      <c r="AA3949" s="256"/>
      <c r="AB3949" s="256"/>
      <c r="AC3949" s="256"/>
      <c r="AD3949" s="256"/>
      <c r="AH3949">
        <f>SUM(AF3948:AH3948)</f>
        <v>0</v>
      </c>
      <c r="AK3949">
        <f>SUM(AI3948:AK3948)</f>
        <v>0</v>
      </c>
    </row>
    <row r="3950" spans="1:37" ht="60" customHeight="1">
      <c r="A3950" s="73"/>
      <c r="B3950" s="74"/>
      <c r="C3950" s="322"/>
      <c r="D3950" s="323"/>
      <c r="E3950" s="323"/>
      <c r="F3950" s="323"/>
      <c r="G3950" s="323"/>
      <c r="H3950" s="323"/>
      <c r="I3950" s="323"/>
      <c r="J3950" s="323"/>
      <c r="K3950" s="323"/>
      <c r="L3950" s="323"/>
      <c r="M3950" s="323"/>
      <c r="N3950" s="323"/>
      <c r="O3950" s="323"/>
      <c r="P3950" s="323"/>
      <c r="Q3950" s="323"/>
      <c r="R3950" s="323"/>
      <c r="S3950" s="323"/>
      <c r="T3950" s="323"/>
      <c r="U3950" s="323"/>
      <c r="V3950" s="323"/>
      <c r="W3950" s="323"/>
      <c r="X3950" s="323"/>
      <c r="Y3950" s="323"/>
      <c r="Z3950" s="323"/>
      <c r="AA3950" s="323"/>
      <c r="AB3950" s="323"/>
      <c r="AC3950" s="323"/>
      <c r="AD3950" s="324"/>
      <c r="AH3950" t="e">
        <f ca="1">CAMBIAR(AH3949,0,"",1,"El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50" t="e">
        <f ca="1">CAMBIAR(AK3949,0,"",4,"Hay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1" spans="1:37" s="84" customFormat="1" ht="15" customHeight="1">
      <c r="A3951" s="83"/>
      <c r="B3951" s="15"/>
      <c r="C3951" s="246" t="e">
        <f ca="1">AH3950</f>
        <v>#NAME?</v>
      </c>
      <c r="D3951" s="15"/>
      <c r="E3951" s="15"/>
      <c r="F3951" s="15"/>
      <c r="G3951" s="15"/>
      <c r="H3951" s="15"/>
      <c r="I3951" s="15"/>
      <c r="J3951" s="15"/>
      <c r="K3951" s="15"/>
      <c r="L3951" s="15"/>
      <c r="M3951" s="15"/>
      <c r="N3951" s="15"/>
      <c r="O3951" s="15"/>
      <c r="P3951" s="15"/>
      <c r="Q3951" s="15"/>
      <c r="R3951" s="15"/>
      <c r="S3951" s="15"/>
      <c r="T3951" s="15"/>
      <c r="U3951" s="15"/>
      <c r="V3951" s="15"/>
      <c r="W3951" s="15"/>
      <c r="X3951" s="15"/>
      <c r="Y3951" s="15"/>
      <c r="Z3951" s="15"/>
      <c r="AA3951" s="15"/>
      <c r="AB3951" s="15"/>
      <c r="AC3951" s="15"/>
      <c r="AD3951" s="15"/>
    </row>
    <row r="3952" spans="1:37" s="84" customFormat="1" ht="15" customHeight="1">
      <c r="A3952" s="83"/>
      <c r="B3952" s="15"/>
      <c r="C3952" s="246" t="e">
        <f ca="1">AK3950</f>
        <v>#NAME?</v>
      </c>
      <c r="D3952" s="15"/>
      <c r="E3952" s="15"/>
      <c r="F3952" s="15"/>
      <c r="G3952" s="15"/>
      <c r="H3952" s="15"/>
      <c r="I3952" s="15"/>
      <c r="J3952" s="15"/>
      <c r="K3952" s="15"/>
      <c r="L3952" s="15"/>
      <c r="M3952" s="15"/>
      <c r="N3952" s="15"/>
      <c r="O3952" s="15"/>
      <c r="P3952" s="15"/>
      <c r="Q3952" s="15"/>
      <c r="R3952" s="15"/>
      <c r="S3952" s="15"/>
      <c r="T3952" s="15"/>
      <c r="U3952" s="15"/>
      <c r="V3952" s="15"/>
      <c r="W3952" s="15"/>
      <c r="X3952" s="15"/>
      <c r="Y3952" s="15"/>
      <c r="Z3952" s="15"/>
      <c r="AA3952" s="15"/>
      <c r="AB3952" s="15"/>
      <c r="AC3952" s="15"/>
      <c r="AD3952" s="15"/>
    </row>
    <row r="3953" spans="1:30" s="84" customFormat="1" ht="15" customHeight="1">
      <c r="A3953" s="83"/>
      <c r="B3953" s="15"/>
      <c r="C3953" s="15"/>
      <c r="D3953" s="15"/>
      <c r="E3953" s="15"/>
      <c r="F3953" s="15"/>
      <c r="G3953" s="15"/>
      <c r="H3953" s="15"/>
      <c r="I3953" s="15"/>
      <c r="J3953" s="15"/>
      <c r="K3953" s="15"/>
      <c r="L3953" s="15"/>
      <c r="M3953" s="15"/>
      <c r="N3953" s="15"/>
      <c r="O3953" s="15"/>
      <c r="P3953" s="15"/>
      <c r="Q3953" s="15"/>
      <c r="R3953" s="15"/>
      <c r="S3953" s="15"/>
      <c r="T3953" s="15"/>
      <c r="U3953" s="15"/>
      <c r="V3953" s="15"/>
      <c r="W3953" s="15"/>
      <c r="X3953" s="15"/>
      <c r="Y3953" s="15"/>
      <c r="Z3953" s="15"/>
      <c r="AA3953" s="15"/>
      <c r="AB3953" s="15"/>
      <c r="AC3953" s="15"/>
      <c r="AD3953" s="15"/>
    </row>
    <row r="3954" spans="1:30" s="84" customFormat="1" ht="15" customHeight="1">
      <c r="A3954" s="83"/>
      <c r="B3954" s="15"/>
      <c r="C3954" s="15"/>
      <c r="D3954" s="15"/>
      <c r="E3954" s="15"/>
      <c r="F3954" s="15"/>
      <c r="G3954" s="15"/>
      <c r="H3954" s="15"/>
      <c r="I3954" s="15"/>
      <c r="J3954" s="15"/>
      <c r="K3954" s="15"/>
      <c r="L3954" s="15"/>
      <c r="M3954" s="15"/>
      <c r="N3954" s="15"/>
      <c r="O3954" s="15"/>
      <c r="P3954" s="15"/>
      <c r="Q3954" s="15"/>
      <c r="R3954" s="15"/>
      <c r="S3954" s="15"/>
      <c r="T3954" s="15"/>
      <c r="U3954" s="15"/>
      <c r="V3954" s="15"/>
      <c r="W3954" s="15"/>
      <c r="X3954" s="15"/>
      <c r="Y3954" s="15"/>
      <c r="Z3954" s="15"/>
      <c r="AA3954" s="15"/>
      <c r="AB3954" s="15"/>
      <c r="AC3954" s="15"/>
      <c r="AD3954" s="15"/>
    </row>
    <row r="3955" spans="1:30" s="84" customFormat="1" ht="15" customHeight="1">
      <c r="A3955" s="83"/>
      <c r="B3955" s="15"/>
      <c r="C3955" s="15"/>
      <c r="D3955" s="15"/>
      <c r="E3955" s="15"/>
      <c r="F3955" s="15"/>
      <c r="G3955" s="15"/>
      <c r="H3955" s="15"/>
      <c r="I3955" s="15"/>
      <c r="J3955" s="15"/>
      <c r="K3955" s="15"/>
      <c r="L3955" s="15"/>
      <c r="M3955" s="15"/>
      <c r="N3955" s="15"/>
      <c r="O3955" s="15"/>
      <c r="P3955" s="15"/>
      <c r="Q3955" s="15"/>
      <c r="R3955" s="15"/>
      <c r="S3955" s="15"/>
      <c r="T3955" s="15"/>
      <c r="U3955" s="15"/>
      <c r="V3955" s="15"/>
      <c r="W3955" s="15"/>
      <c r="X3955" s="15"/>
      <c r="Y3955" s="15"/>
      <c r="Z3955" s="15"/>
      <c r="AA3955" s="15"/>
      <c r="AB3955" s="15"/>
      <c r="AC3955" s="15"/>
      <c r="AD3955" s="15"/>
    </row>
    <row r="3956" spans="1:30" s="84" customFormat="1" ht="15" customHeight="1">
      <c r="A3956" s="83"/>
      <c r="B3956" s="15"/>
      <c r="C3956" s="15"/>
      <c r="D3956" s="15"/>
      <c r="E3956" s="15"/>
      <c r="F3956" s="15"/>
      <c r="G3956" s="15"/>
      <c r="H3956" s="15"/>
      <c r="I3956" s="15"/>
      <c r="J3956" s="15"/>
      <c r="K3956" s="15"/>
      <c r="L3956" s="15"/>
      <c r="M3956" s="15"/>
      <c r="N3956" s="15"/>
      <c r="O3956" s="15"/>
      <c r="P3956" s="15"/>
      <c r="Q3956" s="15"/>
      <c r="R3956" s="15"/>
      <c r="S3956" s="15"/>
      <c r="T3956" s="15"/>
      <c r="U3956" s="15"/>
      <c r="V3956" s="15"/>
      <c r="W3956" s="15"/>
      <c r="X3956" s="15"/>
      <c r="Y3956" s="15"/>
      <c r="Z3956" s="15"/>
      <c r="AA3956" s="15"/>
      <c r="AB3956" s="15"/>
      <c r="AC3956" s="15"/>
      <c r="AD3956" s="15"/>
    </row>
  </sheetData>
  <mergeCells count="10901">
    <mergeCell ref="C3610:F3610"/>
    <mergeCell ref="G3610:O3610"/>
    <mergeCell ref="P3610:T3610"/>
    <mergeCell ref="U3610:Y3610"/>
    <mergeCell ref="Z3610:AD3610"/>
    <mergeCell ref="C3604:F3604"/>
    <mergeCell ref="G3604:O3604"/>
    <mergeCell ref="P3604:T3604"/>
    <mergeCell ref="U3604:Y3604"/>
    <mergeCell ref="Z3604:AD3604"/>
    <mergeCell ref="C3605:F3605"/>
    <mergeCell ref="G3605:O3605"/>
    <mergeCell ref="P3605:T3605"/>
    <mergeCell ref="U3605:Y3605"/>
    <mergeCell ref="Z3605:AD3605"/>
    <mergeCell ref="C3606:F3606"/>
    <mergeCell ref="G3606:O3606"/>
    <mergeCell ref="P3606:T3606"/>
    <mergeCell ref="U3606:Y3606"/>
    <mergeCell ref="Z3606:AD3606"/>
    <mergeCell ref="C3607:F3607"/>
    <mergeCell ref="G3607:O3607"/>
    <mergeCell ref="P3607:T3607"/>
    <mergeCell ref="U3607:Y3607"/>
    <mergeCell ref="Z3607:AD3607"/>
    <mergeCell ref="C3608:F3608"/>
    <mergeCell ref="G3608:O3608"/>
    <mergeCell ref="P3608:T3608"/>
    <mergeCell ref="U3608:Y3608"/>
    <mergeCell ref="Z3608:AD3608"/>
    <mergeCell ref="C3609:F3609"/>
    <mergeCell ref="G3609:O3609"/>
    <mergeCell ref="P3609:T3609"/>
    <mergeCell ref="U3609:Y3609"/>
    <mergeCell ref="Z3609:AD3609"/>
    <mergeCell ref="U3596:Y3596"/>
    <mergeCell ref="Z3596:AD3596"/>
    <mergeCell ref="C3597:F3597"/>
    <mergeCell ref="G3597:O3597"/>
    <mergeCell ref="P3597:T3597"/>
    <mergeCell ref="U3597:Y3597"/>
    <mergeCell ref="Z3597:AD3597"/>
    <mergeCell ref="D2559:L2559"/>
    <mergeCell ref="M2559:N2559"/>
    <mergeCell ref="O2559:P2559"/>
    <mergeCell ref="Q2559:R2559"/>
    <mergeCell ref="S2559:T2559"/>
    <mergeCell ref="W2559:X2559"/>
    <mergeCell ref="AA2559:AB2559"/>
    <mergeCell ref="D2560:L2560"/>
    <mergeCell ref="M2560:N2560"/>
    <mergeCell ref="O2560:P2560"/>
    <mergeCell ref="Q2560:R2560"/>
    <mergeCell ref="S2560:T2560"/>
    <mergeCell ref="W2560:X2560"/>
    <mergeCell ref="AA2560:AB2560"/>
    <mergeCell ref="D2561:L2561"/>
    <mergeCell ref="M2561:N2561"/>
    <mergeCell ref="O2561:P2561"/>
    <mergeCell ref="Q2561:R2561"/>
    <mergeCell ref="S2561:T2561"/>
    <mergeCell ref="W2561:X2561"/>
    <mergeCell ref="AA2561:AB2561"/>
    <mergeCell ref="M2562:N2562"/>
    <mergeCell ref="O2562:P2562"/>
    <mergeCell ref="Q2562:R2562"/>
    <mergeCell ref="S2562:T2562"/>
    <mergeCell ref="W2562:X2562"/>
    <mergeCell ref="AA2562:AB2562"/>
    <mergeCell ref="C2564:AD2564"/>
    <mergeCell ref="C2565:AD2565"/>
    <mergeCell ref="C3554:F3554"/>
    <mergeCell ref="G3554:O3554"/>
    <mergeCell ref="C3555:F3555"/>
    <mergeCell ref="G3555:O3555"/>
    <mergeCell ref="Q2578:R2578"/>
    <mergeCell ref="S2578:T2578"/>
    <mergeCell ref="W2578:X2578"/>
    <mergeCell ref="AA2578:AB2578"/>
    <mergeCell ref="AA2587:AB2587"/>
    <mergeCell ref="D2588:L2588"/>
    <mergeCell ref="M2588:N2588"/>
    <mergeCell ref="O2588:P2588"/>
    <mergeCell ref="Q2588:R2588"/>
    <mergeCell ref="S2588:T2588"/>
    <mergeCell ref="W2588:X2588"/>
    <mergeCell ref="AA2588:AB2588"/>
    <mergeCell ref="D2587:L2587"/>
    <mergeCell ref="M2587:N2587"/>
    <mergeCell ref="O2587:P2587"/>
    <mergeCell ref="Q2587:R2587"/>
    <mergeCell ref="S2587:T2587"/>
    <mergeCell ref="W2587:X2587"/>
    <mergeCell ref="AA2585:AB2585"/>
    <mergeCell ref="D2586:L2586"/>
    <mergeCell ref="M2586:N2586"/>
    <mergeCell ref="O2586:P2586"/>
    <mergeCell ref="Q2586:R2586"/>
    <mergeCell ref="S2586:T2586"/>
    <mergeCell ref="D2558:L2558"/>
    <mergeCell ref="M2558:N2558"/>
    <mergeCell ref="O2558:P2558"/>
    <mergeCell ref="Q2558:R2558"/>
    <mergeCell ref="S2558:T2558"/>
    <mergeCell ref="W2558:X2558"/>
    <mergeCell ref="AA2558:AB2558"/>
    <mergeCell ref="G3571:O3571"/>
    <mergeCell ref="C3572:F3572"/>
    <mergeCell ref="G3572:O3572"/>
    <mergeCell ref="C3573:F3573"/>
    <mergeCell ref="G3573:O3573"/>
    <mergeCell ref="AA2581:AB2581"/>
    <mergeCell ref="D2582:L2582"/>
    <mergeCell ref="M2582:N2582"/>
    <mergeCell ref="O2582:P2582"/>
    <mergeCell ref="Q2582:R2582"/>
    <mergeCell ref="S2582:T2582"/>
    <mergeCell ref="W2582:X2582"/>
    <mergeCell ref="AA2582:AB2582"/>
    <mergeCell ref="D2581:L2581"/>
    <mergeCell ref="M2581:N2581"/>
    <mergeCell ref="O2581:P2581"/>
    <mergeCell ref="Q2581:R2581"/>
    <mergeCell ref="S2581:T2581"/>
    <mergeCell ref="W2581:X2581"/>
    <mergeCell ref="AA2579:AB2579"/>
    <mergeCell ref="D2580:L2580"/>
    <mergeCell ref="M2580:N2580"/>
    <mergeCell ref="O2580:P2580"/>
    <mergeCell ref="Q2580:R2580"/>
    <mergeCell ref="S2580:T2580"/>
    <mergeCell ref="W2580:X2580"/>
    <mergeCell ref="AA2580:AB2580"/>
    <mergeCell ref="D2579:L2579"/>
    <mergeCell ref="M2579:N2579"/>
    <mergeCell ref="O2579:P2579"/>
    <mergeCell ref="Q2579:R2579"/>
    <mergeCell ref="S2579:T2579"/>
    <mergeCell ref="W2579:X2579"/>
    <mergeCell ref="D2578:L2578"/>
    <mergeCell ref="M2578:N2578"/>
    <mergeCell ref="O2578:P2578"/>
    <mergeCell ref="W2586:X2586"/>
    <mergeCell ref="AA2586:AB2586"/>
    <mergeCell ref="D2585:L2585"/>
    <mergeCell ref="M2585:N2585"/>
    <mergeCell ref="O2585:P2585"/>
    <mergeCell ref="Q2585:R2585"/>
    <mergeCell ref="S2585:T2585"/>
    <mergeCell ref="W2585:X2585"/>
    <mergeCell ref="AA2583:AB2583"/>
    <mergeCell ref="D2584:L2584"/>
    <mergeCell ref="M2584:N2584"/>
    <mergeCell ref="O2584:P2584"/>
    <mergeCell ref="Q2584:R2584"/>
    <mergeCell ref="S2584:T2584"/>
    <mergeCell ref="W2584:X2584"/>
    <mergeCell ref="AA2584:AB2584"/>
    <mergeCell ref="D2583:L2583"/>
    <mergeCell ref="M2583:N2583"/>
    <mergeCell ref="O2583:P2583"/>
    <mergeCell ref="Q2583:R2583"/>
    <mergeCell ref="S2583:T2583"/>
    <mergeCell ref="D2553:L2553"/>
    <mergeCell ref="M2553:N2553"/>
    <mergeCell ref="O2553:P2553"/>
    <mergeCell ref="Q2553:R2553"/>
    <mergeCell ref="S2553:T2553"/>
    <mergeCell ref="W2553:X2553"/>
    <mergeCell ref="AA2553:AB2553"/>
    <mergeCell ref="D2554:L2554"/>
    <mergeCell ref="M2554:N2554"/>
    <mergeCell ref="O2554:P2554"/>
    <mergeCell ref="Q2554:R2554"/>
    <mergeCell ref="S2554:T2554"/>
    <mergeCell ref="W2554:X2554"/>
    <mergeCell ref="AA2554:AB2554"/>
    <mergeCell ref="D2555:L2555"/>
    <mergeCell ref="M2555:N2555"/>
    <mergeCell ref="O2555:P2555"/>
    <mergeCell ref="Q2555:R2555"/>
    <mergeCell ref="S2555:T2555"/>
    <mergeCell ref="W2555:X2555"/>
    <mergeCell ref="AA2555:AB2555"/>
    <mergeCell ref="D2556:L2556"/>
    <mergeCell ref="M2556:N2556"/>
    <mergeCell ref="O2556:P2556"/>
    <mergeCell ref="Q2556:R2556"/>
    <mergeCell ref="S2556:T2556"/>
    <mergeCell ref="W2556:X2556"/>
    <mergeCell ref="AA2556:AB2556"/>
    <mergeCell ref="D2557:L2557"/>
    <mergeCell ref="M2557:N2557"/>
    <mergeCell ref="O2557:P2557"/>
    <mergeCell ref="Q2557:R2557"/>
    <mergeCell ref="S2557:T2557"/>
    <mergeCell ref="W2557:X2557"/>
    <mergeCell ref="AA2557:AB2557"/>
    <mergeCell ref="D2548:L2548"/>
    <mergeCell ref="M2548:N2548"/>
    <mergeCell ref="O2548:P2548"/>
    <mergeCell ref="Q2548:R2548"/>
    <mergeCell ref="S2548:T2548"/>
    <mergeCell ref="W2548:X2548"/>
    <mergeCell ref="AA2548:AB2548"/>
    <mergeCell ref="D2549:L2549"/>
    <mergeCell ref="M2549:N2549"/>
    <mergeCell ref="O2549:P2549"/>
    <mergeCell ref="Q2549:R2549"/>
    <mergeCell ref="S2549:T2549"/>
    <mergeCell ref="W2549:X2549"/>
    <mergeCell ref="AA2549:AB2549"/>
    <mergeCell ref="D2550:L2550"/>
    <mergeCell ref="M2550:N2550"/>
    <mergeCell ref="O2550:P2550"/>
    <mergeCell ref="Q2550:R2550"/>
    <mergeCell ref="S2550:T2550"/>
    <mergeCell ref="W2550:X2550"/>
    <mergeCell ref="AA2550:AB2550"/>
    <mergeCell ref="D2551:L2551"/>
    <mergeCell ref="M2551:N2551"/>
    <mergeCell ref="O2551:P2551"/>
    <mergeCell ref="Q2551:R2551"/>
    <mergeCell ref="S2551:T2551"/>
    <mergeCell ref="W2551:X2551"/>
    <mergeCell ref="AA2551:AB2551"/>
    <mergeCell ref="D2552:L2552"/>
    <mergeCell ref="M2552:N2552"/>
    <mergeCell ref="O2552:P2552"/>
    <mergeCell ref="Q2552:R2552"/>
    <mergeCell ref="S2552:T2552"/>
    <mergeCell ref="W2552:X2552"/>
    <mergeCell ref="AA2552:AB2552"/>
    <mergeCell ref="D2543:L2543"/>
    <mergeCell ref="M2543:N2543"/>
    <mergeCell ref="O2543:P2543"/>
    <mergeCell ref="Q2543:R2543"/>
    <mergeCell ref="S2543:T2543"/>
    <mergeCell ref="W2543:X2543"/>
    <mergeCell ref="AA2543:AB2543"/>
    <mergeCell ref="D2544:L2544"/>
    <mergeCell ref="M2544:N2544"/>
    <mergeCell ref="O2544:P2544"/>
    <mergeCell ref="Q2544:R2544"/>
    <mergeCell ref="S2544:T2544"/>
    <mergeCell ref="W2544:X2544"/>
    <mergeCell ref="AA2544:AB2544"/>
    <mergeCell ref="D2545:L2545"/>
    <mergeCell ref="M2545:N2545"/>
    <mergeCell ref="O2545:P2545"/>
    <mergeCell ref="Q2545:R2545"/>
    <mergeCell ref="S2545:T2545"/>
    <mergeCell ref="W2545:X2545"/>
    <mergeCell ref="AA2545:AB2545"/>
    <mergeCell ref="D2546:L2546"/>
    <mergeCell ref="M2546:N2546"/>
    <mergeCell ref="O2546:P2546"/>
    <mergeCell ref="Q2546:R2546"/>
    <mergeCell ref="S2546:T2546"/>
    <mergeCell ref="W2546:X2546"/>
    <mergeCell ref="AA2546:AB2546"/>
    <mergeCell ref="D2547:L2547"/>
    <mergeCell ref="M2547:N2547"/>
    <mergeCell ref="O2547:P2547"/>
    <mergeCell ref="Q2547:R2547"/>
    <mergeCell ref="S2547:T2547"/>
    <mergeCell ref="W2547:X2547"/>
    <mergeCell ref="AA2547:AB2547"/>
    <mergeCell ref="S2537:T2537"/>
    <mergeCell ref="W2537:X2537"/>
    <mergeCell ref="AA2537:AB2537"/>
    <mergeCell ref="D2538:L2538"/>
    <mergeCell ref="M2538:N2538"/>
    <mergeCell ref="O2538:P2538"/>
    <mergeCell ref="Q2538:R2538"/>
    <mergeCell ref="S2538:T2538"/>
    <mergeCell ref="W2538:X2538"/>
    <mergeCell ref="AA2538:AB2538"/>
    <mergeCell ref="D2539:L2539"/>
    <mergeCell ref="M2539:N2539"/>
    <mergeCell ref="O2539:P2539"/>
    <mergeCell ref="Q2539:R2539"/>
    <mergeCell ref="S2539:T2539"/>
    <mergeCell ref="W2539:X2539"/>
    <mergeCell ref="AA2539:AB2539"/>
    <mergeCell ref="D2540:L2540"/>
    <mergeCell ref="M2540:N2540"/>
    <mergeCell ref="O2540:P2540"/>
    <mergeCell ref="Q2540:R2540"/>
    <mergeCell ref="S2540:T2540"/>
    <mergeCell ref="W2540:X2540"/>
    <mergeCell ref="AA2540:AB2540"/>
    <mergeCell ref="D2541:L2541"/>
    <mergeCell ref="M2541:N2541"/>
    <mergeCell ref="O2541:P2541"/>
    <mergeCell ref="Q2541:R2541"/>
    <mergeCell ref="S2541:T2541"/>
    <mergeCell ref="W2541:X2541"/>
    <mergeCell ref="AA2541:AB2541"/>
    <mergeCell ref="D2542:L2542"/>
    <mergeCell ref="M2542:N2542"/>
    <mergeCell ref="O2542:P2542"/>
    <mergeCell ref="Q2542:R2542"/>
    <mergeCell ref="S2542:T2542"/>
    <mergeCell ref="W2542:X2542"/>
    <mergeCell ref="AA2542:AB2542"/>
    <mergeCell ref="O2461:P2461"/>
    <mergeCell ref="Q2461:R2461"/>
    <mergeCell ref="S2461:T2461"/>
    <mergeCell ref="W2461:X2461"/>
    <mergeCell ref="AA2459:AB2459"/>
    <mergeCell ref="D2460:L2460"/>
    <mergeCell ref="D2480:L2480"/>
    <mergeCell ref="M2480:N2480"/>
    <mergeCell ref="O2480:P2480"/>
    <mergeCell ref="Q2480:R2480"/>
    <mergeCell ref="S2480:T2480"/>
    <mergeCell ref="W2480:X2480"/>
    <mergeCell ref="AA2480:AB2480"/>
    <mergeCell ref="B2491:AD2491"/>
    <mergeCell ref="C2492:AD2492"/>
    <mergeCell ref="C2494:L2496"/>
    <mergeCell ref="M2494:AD2494"/>
    <mergeCell ref="M2495:N2496"/>
    <mergeCell ref="O2495:P2496"/>
    <mergeCell ref="Q2495:R2496"/>
    <mergeCell ref="S2495:V2495"/>
    <mergeCell ref="W2495:Z2495"/>
    <mergeCell ref="AA2495:AD2495"/>
    <mergeCell ref="D2513:L2513"/>
    <mergeCell ref="D2514:L2514"/>
    <mergeCell ref="M2514:N2514"/>
    <mergeCell ref="O2514:P2514"/>
    <mergeCell ref="Q2514:R2514"/>
    <mergeCell ref="S2514:T2514"/>
    <mergeCell ref="W2514:X2514"/>
    <mergeCell ref="AA2514:AB2514"/>
    <mergeCell ref="D2515:L2515"/>
    <mergeCell ref="M2515:N2515"/>
    <mergeCell ref="O2515:P2515"/>
    <mergeCell ref="Q2515:R2515"/>
    <mergeCell ref="S2515:T2515"/>
    <mergeCell ref="W2515:X2515"/>
    <mergeCell ref="AA2515:AB2515"/>
    <mergeCell ref="C2483:AD2483"/>
    <mergeCell ref="C2484:AD2484"/>
    <mergeCell ref="AA2498:AB2498"/>
    <mergeCell ref="D2499:L2499"/>
    <mergeCell ref="M2499:N2499"/>
    <mergeCell ref="O2499:P2499"/>
    <mergeCell ref="Q2499:R2499"/>
    <mergeCell ref="S2499:T2499"/>
    <mergeCell ref="W2499:X2499"/>
    <mergeCell ref="AA2499:AB2499"/>
    <mergeCell ref="D2498:L2498"/>
    <mergeCell ref="M2498:N2498"/>
    <mergeCell ref="O2498:P2498"/>
    <mergeCell ref="Q2498:R2498"/>
    <mergeCell ref="S2498:T2498"/>
    <mergeCell ref="W2498:X2498"/>
    <mergeCell ref="AA2496:AB2496"/>
    <mergeCell ref="D2497:L2497"/>
    <mergeCell ref="M2497:N2497"/>
    <mergeCell ref="O2497:P2497"/>
    <mergeCell ref="Q2497:R2497"/>
    <mergeCell ref="S2497:T2497"/>
    <mergeCell ref="W2497:X2497"/>
    <mergeCell ref="AA2497:AB2497"/>
    <mergeCell ref="S2496:T2496"/>
    <mergeCell ref="D2477:L2477"/>
    <mergeCell ref="AA2478:AB2478"/>
    <mergeCell ref="D2479:L2479"/>
    <mergeCell ref="M2479:N2479"/>
    <mergeCell ref="O2479:P2479"/>
    <mergeCell ref="Q2479:R2479"/>
    <mergeCell ref="S2479:T2479"/>
    <mergeCell ref="W2479:X2479"/>
    <mergeCell ref="AA2479:AB2479"/>
    <mergeCell ref="AA2463:AB2463"/>
    <mergeCell ref="D2464:L2464"/>
    <mergeCell ref="M2464:N2464"/>
    <mergeCell ref="O2464:P2464"/>
    <mergeCell ref="Q2464:R2464"/>
    <mergeCell ref="S2464:T2464"/>
    <mergeCell ref="W2464:X2464"/>
    <mergeCell ref="AA2464:AB2464"/>
    <mergeCell ref="D2463:L2463"/>
    <mergeCell ref="M2463:N2463"/>
    <mergeCell ref="O2463:P2463"/>
    <mergeCell ref="Q2463:R2463"/>
    <mergeCell ref="S2463:T2463"/>
    <mergeCell ref="W2463:X2463"/>
    <mergeCell ref="AA2475:AB2475"/>
    <mergeCell ref="D2476:L2476"/>
    <mergeCell ref="M2476:N2476"/>
    <mergeCell ref="O2476:P2476"/>
    <mergeCell ref="Q2476:R2476"/>
    <mergeCell ref="S2476:T2476"/>
    <mergeCell ref="W2476:X2476"/>
    <mergeCell ref="AA2476:AB2476"/>
    <mergeCell ref="D2475:L2475"/>
    <mergeCell ref="M2475:N2475"/>
    <mergeCell ref="O2475:P2475"/>
    <mergeCell ref="Q2475:R2475"/>
    <mergeCell ref="S2475:T2475"/>
    <mergeCell ref="W2475:X2475"/>
    <mergeCell ref="AA2473:AB2473"/>
    <mergeCell ref="D2474:L2474"/>
    <mergeCell ref="M2474:N2474"/>
    <mergeCell ref="O2474:P2474"/>
    <mergeCell ref="Q2474:R2474"/>
    <mergeCell ref="S2474:T2474"/>
    <mergeCell ref="W2474:X2474"/>
    <mergeCell ref="AA2474:AB2474"/>
    <mergeCell ref="D2473:L2473"/>
    <mergeCell ref="M2473:N2473"/>
    <mergeCell ref="O2473:P2473"/>
    <mergeCell ref="Q2473:R2473"/>
    <mergeCell ref="S2473:T2473"/>
    <mergeCell ref="W2473:X2473"/>
    <mergeCell ref="AA2471:AB2471"/>
    <mergeCell ref="D2472:L2472"/>
    <mergeCell ref="M2472:N2472"/>
    <mergeCell ref="O2472:P2472"/>
    <mergeCell ref="Q2472:R2472"/>
    <mergeCell ref="S2472:T2472"/>
    <mergeCell ref="W2472:X2472"/>
    <mergeCell ref="AA2472:AB2472"/>
    <mergeCell ref="D2471:L2471"/>
    <mergeCell ref="M2471:N2471"/>
    <mergeCell ref="O2471:P2471"/>
    <mergeCell ref="Q2471:R2471"/>
    <mergeCell ref="S2471:T2471"/>
    <mergeCell ref="W2471:X2471"/>
    <mergeCell ref="D383:L383"/>
    <mergeCell ref="M383:R383"/>
    <mergeCell ref="S383:X383"/>
    <mergeCell ref="Y383:AD383"/>
    <mergeCell ref="D384:L384"/>
    <mergeCell ref="M384:R384"/>
    <mergeCell ref="S384:X384"/>
    <mergeCell ref="Y384:AD384"/>
    <mergeCell ref="D385:L385"/>
    <mergeCell ref="M385:R385"/>
    <mergeCell ref="S385:X385"/>
    <mergeCell ref="Y385:AD385"/>
    <mergeCell ref="M386:R386"/>
    <mergeCell ref="S386:X386"/>
    <mergeCell ref="Y386:AD386"/>
    <mergeCell ref="V3877:X3877"/>
    <mergeCell ref="Y3877:AA3877"/>
    <mergeCell ref="AB3877:AD3877"/>
    <mergeCell ref="D32:X32"/>
    <mergeCell ref="Y32:AD32"/>
    <mergeCell ref="D33:X33"/>
    <mergeCell ref="Y33:AD33"/>
    <mergeCell ref="D34:X34"/>
    <mergeCell ref="Y34:AD34"/>
    <mergeCell ref="B25:AD25"/>
    <mergeCell ref="B26:AD26"/>
    <mergeCell ref="C27:AD27"/>
    <mergeCell ref="B29:AD29"/>
    <mergeCell ref="C31:X31"/>
    <mergeCell ref="Y31:AD31"/>
    <mergeCell ref="B18:AD18"/>
    <mergeCell ref="B19:AD19"/>
    <mergeCell ref="D80:H80"/>
    <mergeCell ref="I80:L80"/>
    <mergeCell ref="M80:R80"/>
    <mergeCell ref="S80:X80"/>
    <mergeCell ref="Y80:AD80"/>
    <mergeCell ref="D81:H81"/>
    <mergeCell ref="I81:L81"/>
    <mergeCell ref="M81:R81"/>
    <mergeCell ref="S81:X81"/>
    <mergeCell ref="Y81:AD81"/>
    <mergeCell ref="C76:AD76"/>
    <mergeCell ref="C78:H79"/>
    <mergeCell ref="I78:L79"/>
    <mergeCell ref="M78:AD78"/>
    <mergeCell ref="M79:R79"/>
    <mergeCell ref="S79:X79"/>
    <mergeCell ref="Y79:AD79"/>
    <mergeCell ref="C68:AD68"/>
    <mergeCell ref="C69:AD69"/>
    <mergeCell ref="C72:AD72"/>
    <mergeCell ref="B74:AD74"/>
    <mergeCell ref="C75:AD75"/>
    <mergeCell ref="D56:X56"/>
    <mergeCell ref="Y56:AD56"/>
    <mergeCell ref="C58:AD58"/>
    <mergeCell ref="C59:AD59"/>
    <mergeCell ref="B66:AD66"/>
    <mergeCell ref="B67:AD67"/>
    <mergeCell ref="D53:X53"/>
    <mergeCell ref="Y53:AD53"/>
    <mergeCell ref="D54:X54"/>
    <mergeCell ref="Y54:AD54"/>
    <mergeCell ref="C11:AD11"/>
    <mergeCell ref="C12:AD12"/>
    <mergeCell ref="C13:AD13"/>
    <mergeCell ref="C14:AD14"/>
    <mergeCell ref="C15:AD15"/>
    <mergeCell ref="C16:AD16"/>
    <mergeCell ref="B1:AD1"/>
    <mergeCell ref="B3:AD3"/>
    <mergeCell ref="B5:AD5"/>
    <mergeCell ref="AA7:AD7"/>
    <mergeCell ref="B9:AD9"/>
    <mergeCell ref="C10:AD10"/>
    <mergeCell ref="D50:X50"/>
    <mergeCell ref="Y50:AD50"/>
    <mergeCell ref="D51:X51"/>
    <mergeCell ref="Y51:AD51"/>
    <mergeCell ref="D52:X52"/>
    <mergeCell ref="Y52:AD52"/>
    <mergeCell ref="D47:X47"/>
    <mergeCell ref="Y47:AD47"/>
    <mergeCell ref="D48:X48"/>
    <mergeCell ref="Y48:AD48"/>
    <mergeCell ref="D49:X49"/>
    <mergeCell ref="Y49:AD49"/>
    <mergeCell ref="D44:X44"/>
    <mergeCell ref="Y44:AD44"/>
    <mergeCell ref="D45:X45"/>
    <mergeCell ref="Y45:AD45"/>
    <mergeCell ref="D46:X46"/>
    <mergeCell ref="Y46:AD46"/>
    <mergeCell ref="D41:X41"/>
    <mergeCell ref="Y41:AD41"/>
    <mergeCell ref="D42:X42"/>
    <mergeCell ref="Y42:AD42"/>
    <mergeCell ref="D43:X43"/>
    <mergeCell ref="Y43:AD43"/>
    <mergeCell ref="D38:X38"/>
    <mergeCell ref="Y38:AD38"/>
    <mergeCell ref="D39:X39"/>
    <mergeCell ref="Y39:AD39"/>
    <mergeCell ref="D40:X40"/>
    <mergeCell ref="Y40:AD40"/>
    <mergeCell ref="D35:X35"/>
    <mergeCell ref="Y35:AD35"/>
    <mergeCell ref="D36:X36"/>
    <mergeCell ref="Y36:AD36"/>
    <mergeCell ref="D37:X37"/>
    <mergeCell ref="Y37:AD37"/>
    <mergeCell ref="C20:AD20"/>
    <mergeCell ref="C22:AD22"/>
    <mergeCell ref="C21:AD21"/>
    <mergeCell ref="C23:AD23"/>
    <mergeCell ref="D55:X55"/>
    <mergeCell ref="Y55:AD55"/>
    <mergeCell ref="D88:H88"/>
    <mergeCell ref="I88:L88"/>
    <mergeCell ref="M88:R88"/>
    <mergeCell ref="S88:X88"/>
    <mergeCell ref="Y88:AD88"/>
    <mergeCell ref="D89:H89"/>
    <mergeCell ref="I89:L89"/>
    <mergeCell ref="M89:R89"/>
    <mergeCell ref="S89:X89"/>
    <mergeCell ref="Y89:AD89"/>
    <mergeCell ref="D86:H86"/>
    <mergeCell ref="I86:L86"/>
    <mergeCell ref="M86:R86"/>
    <mergeCell ref="S86:X86"/>
    <mergeCell ref="Y86:AD86"/>
    <mergeCell ref="D87:H87"/>
    <mergeCell ref="I87:L87"/>
    <mergeCell ref="M87:R87"/>
    <mergeCell ref="S87:X87"/>
    <mergeCell ref="Y87:AD87"/>
    <mergeCell ref="D84:H84"/>
    <mergeCell ref="I84:L84"/>
    <mergeCell ref="M84:R84"/>
    <mergeCell ref="S84:X84"/>
    <mergeCell ref="Y84:AD84"/>
    <mergeCell ref="D85:H85"/>
    <mergeCell ref="I85:L85"/>
    <mergeCell ref="M85:R85"/>
    <mergeCell ref="S85:X85"/>
    <mergeCell ref="Y85:AD85"/>
    <mergeCell ref="D82:H82"/>
    <mergeCell ref="I82:L82"/>
    <mergeCell ref="M82:R82"/>
    <mergeCell ref="S82:X82"/>
    <mergeCell ref="Y82:AD82"/>
    <mergeCell ref="D83:H83"/>
    <mergeCell ref="I83:L83"/>
    <mergeCell ref="M83:R83"/>
    <mergeCell ref="S83:X83"/>
    <mergeCell ref="Y83:AD83"/>
    <mergeCell ref="C70:AD70"/>
    <mergeCell ref="C71:AD71"/>
    <mergeCell ref="D96:H96"/>
    <mergeCell ref="I96:L96"/>
    <mergeCell ref="M96:R96"/>
    <mergeCell ref="S96:X96"/>
    <mergeCell ref="Y96:AD96"/>
    <mergeCell ref="D97:H97"/>
    <mergeCell ref="I97:L97"/>
    <mergeCell ref="M97:R97"/>
    <mergeCell ref="S97:X97"/>
    <mergeCell ref="Y97:AD97"/>
    <mergeCell ref="D94:H94"/>
    <mergeCell ref="I94:L94"/>
    <mergeCell ref="M94:R94"/>
    <mergeCell ref="S94:X94"/>
    <mergeCell ref="Y94:AD94"/>
    <mergeCell ref="D95:H95"/>
    <mergeCell ref="I95:L95"/>
    <mergeCell ref="M95:R95"/>
    <mergeCell ref="S95:X95"/>
    <mergeCell ref="Y95:AD95"/>
    <mergeCell ref="D92:H92"/>
    <mergeCell ref="I92:L92"/>
    <mergeCell ref="M92:R92"/>
    <mergeCell ref="S92:X92"/>
    <mergeCell ref="Y92:AD92"/>
    <mergeCell ref="D93:H93"/>
    <mergeCell ref="I93:L93"/>
    <mergeCell ref="M93:R93"/>
    <mergeCell ref="S93:X93"/>
    <mergeCell ref="Y93:AD93"/>
    <mergeCell ref="D90:H90"/>
    <mergeCell ref="I90:L90"/>
    <mergeCell ref="M90:R90"/>
    <mergeCell ref="S90:X90"/>
    <mergeCell ref="Y90:AD90"/>
    <mergeCell ref="D91:H91"/>
    <mergeCell ref="I91:L91"/>
    <mergeCell ref="M91:R91"/>
    <mergeCell ref="S91:X91"/>
    <mergeCell ref="Y91:AD91"/>
    <mergeCell ref="D104:H104"/>
    <mergeCell ref="I104:L104"/>
    <mergeCell ref="M104:R104"/>
    <mergeCell ref="S104:X104"/>
    <mergeCell ref="Y104:AD104"/>
    <mergeCell ref="M105:R105"/>
    <mergeCell ref="S105:X105"/>
    <mergeCell ref="Y105:AD105"/>
    <mergeCell ref="D102:H102"/>
    <mergeCell ref="I102:L102"/>
    <mergeCell ref="M102:R102"/>
    <mergeCell ref="S102:X102"/>
    <mergeCell ref="Y102:AD102"/>
    <mergeCell ref="D103:H103"/>
    <mergeCell ref="I103:L103"/>
    <mergeCell ref="M103:R103"/>
    <mergeCell ref="S103:X103"/>
    <mergeCell ref="Y103:AD103"/>
    <mergeCell ref="D100:H100"/>
    <mergeCell ref="I100:L100"/>
    <mergeCell ref="M100:R100"/>
    <mergeCell ref="S100:X100"/>
    <mergeCell ref="Y100:AD100"/>
    <mergeCell ref="D101:H101"/>
    <mergeCell ref="I101:L101"/>
    <mergeCell ref="M101:R101"/>
    <mergeCell ref="S101:X101"/>
    <mergeCell ref="Y101:AD101"/>
    <mergeCell ref="D98:H98"/>
    <mergeCell ref="I98:L98"/>
    <mergeCell ref="M98:R98"/>
    <mergeCell ref="S98:X98"/>
    <mergeCell ref="Y98:AD98"/>
    <mergeCell ref="D99:H99"/>
    <mergeCell ref="I99:L99"/>
    <mergeCell ref="M99:R99"/>
    <mergeCell ref="S99:X99"/>
    <mergeCell ref="Y99:AD99"/>
    <mergeCell ref="W129:X129"/>
    <mergeCell ref="AA129:AB129"/>
    <mergeCell ref="D130:L130"/>
    <mergeCell ref="M130:N130"/>
    <mergeCell ref="O130:P130"/>
    <mergeCell ref="Q130:R130"/>
    <mergeCell ref="S130:T130"/>
    <mergeCell ref="W130:X130"/>
    <mergeCell ref="AA130:AB130"/>
    <mergeCell ref="C125:AD125"/>
    <mergeCell ref="C127:L129"/>
    <mergeCell ref="M127:AD127"/>
    <mergeCell ref="M128:N129"/>
    <mergeCell ref="O128:P129"/>
    <mergeCell ref="Q128:R129"/>
    <mergeCell ref="S128:V128"/>
    <mergeCell ref="W128:Z128"/>
    <mergeCell ref="AA128:AD128"/>
    <mergeCell ref="S129:T129"/>
    <mergeCell ref="D114:P114"/>
    <mergeCell ref="Q114:AD114"/>
    <mergeCell ref="C116:AD116"/>
    <mergeCell ref="C117:AD117"/>
    <mergeCell ref="B124:AD124"/>
    <mergeCell ref="D111:P111"/>
    <mergeCell ref="R111:AD111"/>
    <mergeCell ref="D112:P112"/>
    <mergeCell ref="R112:AD112"/>
    <mergeCell ref="D113:P113"/>
    <mergeCell ref="R113:AD113"/>
    <mergeCell ref="C107:AD107"/>
    <mergeCell ref="D108:P108"/>
    <mergeCell ref="R108:AD108"/>
    <mergeCell ref="D109:P109"/>
    <mergeCell ref="R109:AD109"/>
    <mergeCell ref="D110:P110"/>
    <mergeCell ref="R110:AD110"/>
    <mergeCell ref="AA135:AB135"/>
    <mergeCell ref="D136:L136"/>
    <mergeCell ref="M136:N136"/>
    <mergeCell ref="O136:P136"/>
    <mergeCell ref="Q136:R136"/>
    <mergeCell ref="S136:T136"/>
    <mergeCell ref="W136:X136"/>
    <mergeCell ref="AA136:AB136"/>
    <mergeCell ref="D135:L135"/>
    <mergeCell ref="M135:N135"/>
    <mergeCell ref="O135:P135"/>
    <mergeCell ref="Q135:R135"/>
    <mergeCell ref="S135:T135"/>
    <mergeCell ref="W135:X135"/>
    <mergeCell ref="AA133:AB133"/>
    <mergeCell ref="D134:L134"/>
    <mergeCell ref="M134:N134"/>
    <mergeCell ref="O134:P134"/>
    <mergeCell ref="Q134:R134"/>
    <mergeCell ref="S134:T134"/>
    <mergeCell ref="W134:X134"/>
    <mergeCell ref="AA134:AB134"/>
    <mergeCell ref="D133:L133"/>
    <mergeCell ref="M133:N133"/>
    <mergeCell ref="O133:P133"/>
    <mergeCell ref="Q133:R133"/>
    <mergeCell ref="S133:T133"/>
    <mergeCell ref="W133:X133"/>
    <mergeCell ref="AA131:AB131"/>
    <mergeCell ref="D132:L132"/>
    <mergeCell ref="M132:N132"/>
    <mergeCell ref="O132:P132"/>
    <mergeCell ref="Q132:R132"/>
    <mergeCell ref="S132:T132"/>
    <mergeCell ref="W132:X132"/>
    <mergeCell ref="AA132:AB132"/>
    <mergeCell ref="D131:L131"/>
    <mergeCell ref="M131:N131"/>
    <mergeCell ref="O131:P131"/>
    <mergeCell ref="Q131:R131"/>
    <mergeCell ref="S131:T131"/>
    <mergeCell ref="W131:X131"/>
    <mergeCell ref="AA141:AB141"/>
    <mergeCell ref="D142:L142"/>
    <mergeCell ref="M142:N142"/>
    <mergeCell ref="O142:P142"/>
    <mergeCell ref="Q142:R142"/>
    <mergeCell ref="S142:T142"/>
    <mergeCell ref="W142:X142"/>
    <mergeCell ref="AA142:AB142"/>
    <mergeCell ref="D141:L141"/>
    <mergeCell ref="M141:N141"/>
    <mergeCell ref="O141:P141"/>
    <mergeCell ref="Q141:R141"/>
    <mergeCell ref="S141:T141"/>
    <mergeCell ref="W141:X141"/>
    <mergeCell ref="AA139:AB139"/>
    <mergeCell ref="D140:L140"/>
    <mergeCell ref="M140:N140"/>
    <mergeCell ref="O140:P140"/>
    <mergeCell ref="Q140:R140"/>
    <mergeCell ref="S140:T140"/>
    <mergeCell ref="W140:X140"/>
    <mergeCell ref="AA140:AB140"/>
    <mergeCell ref="D139:L139"/>
    <mergeCell ref="M139:N139"/>
    <mergeCell ref="O139:P139"/>
    <mergeCell ref="Q139:R139"/>
    <mergeCell ref="S139:T139"/>
    <mergeCell ref="W139:X139"/>
    <mergeCell ref="AA137:AB137"/>
    <mergeCell ref="D138:L138"/>
    <mergeCell ref="M138:N138"/>
    <mergeCell ref="O138:P138"/>
    <mergeCell ref="Q138:R138"/>
    <mergeCell ref="S138:T138"/>
    <mergeCell ref="W138:X138"/>
    <mergeCell ref="AA138:AB138"/>
    <mergeCell ref="D137:L137"/>
    <mergeCell ref="M137:N137"/>
    <mergeCell ref="O137:P137"/>
    <mergeCell ref="Q137:R137"/>
    <mergeCell ref="S137:T137"/>
    <mergeCell ref="W137:X137"/>
    <mergeCell ref="AA147:AB147"/>
    <mergeCell ref="D148:L148"/>
    <mergeCell ref="M148:N148"/>
    <mergeCell ref="O148:P148"/>
    <mergeCell ref="Q148:R148"/>
    <mergeCell ref="S148:T148"/>
    <mergeCell ref="W148:X148"/>
    <mergeCell ref="AA148:AB148"/>
    <mergeCell ref="D147:L147"/>
    <mergeCell ref="M147:N147"/>
    <mergeCell ref="O147:P147"/>
    <mergeCell ref="Q147:R147"/>
    <mergeCell ref="S147:T147"/>
    <mergeCell ref="W147:X147"/>
    <mergeCell ref="AA145:AB145"/>
    <mergeCell ref="D146:L146"/>
    <mergeCell ref="M146:N146"/>
    <mergeCell ref="O146:P146"/>
    <mergeCell ref="Q146:R146"/>
    <mergeCell ref="S146:T146"/>
    <mergeCell ref="W146:X146"/>
    <mergeCell ref="AA146:AB146"/>
    <mergeCell ref="D145:L145"/>
    <mergeCell ref="M145:N145"/>
    <mergeCell ref="O145:P145"/>
    <mergeCell ref="Q145:R145"/>
    <mergeCell ref="S145:T145"/>
    <mergeCell ref="W145:X145"/>
    <mergeCell ref="AA143:AB143"/>
    <mergeCell ref="D144:L144"/>
    <mergeCell ref="M144:N144"/>
    <mergeCell ref="O144:P144"/>
    <mergeCell ref="Q144:R144"/>
    <mergeCell ref="S144:T144"/>
    <mergeCell ref="W144:X144"/>
    <mergeCell ref="AA144:AB144"/>
    <mergeCell ref="D143:L143"/>
    <mergeCell ref="M143:N143"/>
    <mergeCell ref="O143:P143"/>
    <mergeCell ref="Q143:R143"/>
    <mergeCell ref="S143:T143"/>
    <mergeCell ref="W143:X143"/>
    <mergeCell ref="AA153:AB153"/>
    <mergeCell ref="D154:L154"/>
    <mergeCell ref="M154:N154"/>
    <mergeCell ref="O154:P154"/>
    <mergeCell ref="Q154:R154"/>
    <mergeCell ref="S154:T154"/>
    <mergeCell ref="W154:X154"/>
    <mergeCell ref="AA154:AB154"/>
    <mergeCell ref="D153:L153"/>
    <mergeCell ref="M153:N153"/>
    <mergeCell ref="O153:P153"/>
    <mergeCell ref="Q153:R153"/>
    <mergeCell ref="S153:T153"/>
    <mergeCell ref="W153:X153"/>
    <mergeCell ref="AA151:AB151"/>
    <mergeCell ref="D152:L152"/>
    <mergeCell ref="M152:N152"/>
    <mergeCell ref="O152:P152"/>
    <mergeCell ref="Q152:R152"/>
    <mergeCell ref="S152:T152"/>
    <mergeCell ref="W152:X152"/>
    <mergeCell ref="AA152:AB152"/>
    <mergeCell ref="D151:L151"/>
    <mergeCell ref="M151:N151"/>
    <mergeCell ref="O151:P151"/>
    <mergeCell ref="Q151:R151"/>
    <mergeCell ref="S151:T151"/>
    <mergeCell ref="W151:X151"/>
    <mergeCell ref="AA149:AB149"/>
    <mergeCell ref="D150:L150"/>
    <mergeCell ref="M150:N150"/>
    <mergeCell ref="O150:P150"/>
    <mergeCell ref="Q150:R150"/>
    <mergeCell ref="S150:T150"/>
    <mergeCell ref="W150:X150"/>
    <mergeCell ref="AA150:AB150"/>
    <mergeCell ref="D149:L149"/>
    <mergeCell ref="M149:N149"/>
    <mergeCell ref="O149:P149"/>
    <mergeCell ref="Q149:R149"/>
    <mergeCell ref="S149:T149"/>
    <mergeCell ref="W149:X149"/>
    <mergeCell ref="W171:X171"/>
    <mergeCell ref="AA171:AB171"/>
    <mergeCell ref="D172:L172"/>
    <mergeCell ref="M172:N172"/>
    <mergeCell ref="O172:P172"/>
    <mergeCell ref="Q172:R172"/>
    <mergeCell ref="S172:T172"/>
    <mergeCell ref="W172:X172"/>
    <mergeCell ref="AA172:AB172"/>
    <mergeCell ref="W169:Z169"/>
    <mergeCell ref="AA169:AD169"/>
    <mergeCell ref="S170:T170"/>
    <mergeCell ref="W170:X170"/>
    <mergeCell ref="AA170:AB170"/>
    <mergeCell ref="D171:L171"/>
    <mergeCell ref="M171:N171"/>
    <mergeCell ref="O171:P171"/>
    <mergeCell ref="Q171:R171"/>
    <mergeCell ref="S171:T171"/>
    <mergeCell ref="C157:AD157"/>
    <mergeCell ref="C158:AD158"/>
    <mergeCell ref="B165:AD165"/>
    <mergeCell ref="C166:AD166"/>
    <mergeCell ref="C168:L170"/>
    <mergeCell ref="M168:AD168"/>
    <mergeCell ref="M169:N170"/>
    <mergeCell ref="O169:P170"/>
    <mergeCell ref="Q169:R170"/>
    <mergeCell ref="S169:V169"/>
    <mergeCell ref="M155:N155"/>
    <mergeCell ref="O155:P155"/>
    <mergeCell ref="Q155:R155"/>
    <mergeCell ref="S155:T155"/>
    <mergeCell ref="W155:X155"/>
    <mergeCell ref="AA155:AB155"/>
    <mergeCell ref="AA177:AB177"/>
    <mergeCell ref="D178:L178"/>
    <mergeCell ref="M178:N178"/>
    <mergeCell ref="O178:P178"/>
    <mergeCell ref="Q178:R178"/>
    <mergeCell ref="S178:T178"/>
    <mergeCell ref="W178:X178"/>
    <mergeCell ref="AA178:AB178"/>
    <mergeCell ref="D177:L177"/>
    <mergeCell ref="M177:N177"/>
    <mergeCell ref="O177:P177"/>
    <mergeCell ref="Q177:R177"/>
    <mergeCell ref="S177:T177"/>
    <mergeCell ref="W177:X177"/>
    <mergeCell ref="AA175:AB175"/>
    <mergeCell ref="D176:L176"/>
    <mergeCell ref="M176:N176"/>
    <mergeCell ref="O176:P176"/>
    <mergeCell ref="Q176:R176"/>
    <mergeCell ref="S176:T176"/>
    <mergeCell ref="W176:X176"/>
    <mergeCell ref="AA176:AB176"/>
    <mergeCell ref="D175:L175"/>
    <mergeCell ref="M175:N175"/>
    <mergeCell ref="O175:P175"/>
    <mergeCell ref="Q175:R175"/>
    <mergeCell ref="S175:T175"/>
    <mergeCell ref="W175:X175"/>
    <mergeCell ref="AA173:AB173"/>
    <mergeCell ref="D174:L174"/>
    <mergeCell ref="M174:N174"/>
    <mergeCell ref="O174:P174"/>
    <mergeCell ref="Q174:R174"/>
    <mergeCell ref="S174:T174"/>
    <mergeCell ref="W174:X174"/>
    <mergeCell ref="AA174:AB174"/>
    <mergeCell ref="D173:L173"/>
    <mergeCell ref="M173:N173"/>
    <mergeCell ref="O173:P173"/>
    <mergeCell ref="Q173:R173"/>
    <mergeCell ref="S173:T173"/>
    <mergeCell ref="W173:X173"/>
    <mergeCell ref="AA183:AB183"/>
    <mergeCell ref="D184:L184"/>
    <mergeCell ref="M184:N184"/>
    <mergeCell ref="O184:P184"/>
    <mergeCell ref="Q184:R184"/>
    <mergeCell ref="S184:T184"/>
    <mergeCell ref="W184:X184"/>
    <mergeCell ref="AA184:AB184"/>
    <mergeCell ref="D183:L183"/>
    <mergeCell ref="M183:N183"/>
    <mergeCell ref="O183:P183"/>
    <mergeCell ref="Q183:R183"/>
    <mergeCell ref="S183:T183"/>
    <mergeCell ref="W183:X183"/>
    <mergeCell ref="AA181:AB181"/>
    <mergeCell ref="D182:L182"/>
    <mergeCell ref="M182:N182"/>
    <mergeCell ref="O182:P182"/>
    <mergeCell ref="Q182:R182"/>
    <mergeCell ref="S182:T182"/>
    <mergeCell ref="W182:X182"/>
    <mergeCell ref="AA182:AB182"/>
    <mergeCell ref="D181:L181"/>
    <mergeCell ref="M181:N181"/>
    <mergeCell ref="O181:P181"/>
    <mergeCell ref="Q181:R181"/>
    <mergeCell ref="S181:T181"/>
    <mergeCell ref="W181:X181"/>
    <mergeCell ref="AA179:AB179"/>
    <mergeCell ref="D180:L180"/>
    <mergeCell ref="M180:N180"/>
    <mergeCell ref="O180:P180"/>
    <mergeCell ref="Q180:R180"/>
    <mergeCell ref="S180:T180"/>
    <mergeCell ref="W180:X180"/>
    <mergeCell ref="AA180:AB180"/>
    <mergeCell ref="D179:L179"/>
    <mergeCell ref="M179:N179"/>
    <mergeCell ref="O179:P179"/>
    <mergeCell ref="Q179:R179"/>
    <mergeCell ref="S179:T179"/>
    <mergeCell ref="W179:X179"/>
    <mergeCell ref="AA189:AB189"/>
    <mergeCell ref="D190:L190"/>
    <mergeCell ref="M190:N190"/>
    <mergeCell ref="O190:P190"/>
    <mergeCell ref="Q190:R190"/>
    <mergeCell ref="S190:T190"/>
    <mergeCell ref="W190:X190"/>
    <mergeCell ref="AA190:AB190"/>
    <mergeCell ref="D189:L189"/>
    <mergeCell ref="M189:N189"/>
    <mergeCell ref="O189:P189"/>
    <mergeCell ref="Q189:R189"/>
    <mergeCell ref="S189:T189"/>
    <mergeCell ref="W189:X189"/>
    <mergeCell ref="AA187:AB187"/>
    <mergeCell ref="D188:L188"/>
    <mergeCell ref="M188:N188"/>
    <mergeCell ref="O188:P188"/>
    <mergeCell ref="Q188:R188"/>
    <mergeCell ref="S188:T188"/>
    <mergeCell ref="W188:X188"/>
    <mergeCell ref="AA188:AB188"/>
    <mergeCell ref="D187:L187"/>
    <mergeCell ref="M187:N187"/>
    <mergeCell ref="O187:P187"/>
    <mergeCell ref="Q187:R187"/>
    <mergeCell ref="S187:T187"/>
    <mergeCell ref="W187:X187"/>
    <mergeCell ref="AA185:AB185"/>
    <mergeCell ref="D186:L186"/>
    <mergeCell ref="M186:N186"/>
    <mergeCell ref="O186:P186"/>
    <mergeCell ref="Q186:R186"/>
    <mergeCell ref="S186:T186"/>
    <mergeCell ref="W186:X186"/>
    <mergeCell ref="AA186:AB186"/>
    <mergeCell ref="D185:L185"/>
    <mergeCell ref="M185:N185"/>
    <mergeCell ref="O185:P185"/>
    <mergeCell ref="Q185:R185"/>
    <mergeCell ref="S185:T185"/>
    <mergeCell ref="W185:X185"/>
    <mergeCell ref="AA195:AB195"/>
    <mergeCell ref="M196:N196"/>
    <mergeCell ref="O196:P196"/>
    <mergeCell ref="Q196:R196"/>
    <mergeCell ref="S196:T196"/>
    <mergeCell ref="W196:X196"/>
    <mergeCell ref="AA196:AB196"/>
    <mergeCell ref="D195:L195"/>
    <mergeCell ref="M195:N195"/>
    <mergeCell ref="O195:P195"/>
    <mergeCell ref="Q195:R195"/>
    <mergeCell ref="S195:T195"/>
    <mergeCell ref="W195:X195"/>
    <mergeCell ref="AA193:AB193"/>
    <mergeCell ref="D194:L194"/>
    <mergeCell ref="M194:N194"/>
    <mergeCell ref="O194:P194"/>
    <mergeCell ref="Q194:R194"/>
    <mergeCell ref="S194:T194"/>
    <mergeCell ref="W194:X194"/>
    <mergeCell ref="AA194:AB194"/>
    <mergeCell ref="D193:L193"/>
    <mergeCell ref="M193:N193"/>
    <mergeCell ref="O193:P193"/>
    <mergeCell ref="Q193:R193"/>
    <mergeCell ref="S193:T193"/>
    <mergeCell ref="W193:X193"/>
    <mergeCell ref="AA191:AB191"/>
    <mergeCell ref="D192:L192"/>
    <mergeCell ref="M192:N192"/>
    <mergeCell ref="O192:P192"/>
    <mergeCell ref="Q192:R192"/>
    <mergeCell ref="S192:T192"/>
    <mergeCell ref="W192:X192"/>
    <mergeCell ref="AA192:AB192"/>
    <mergeCell ref="D191:L191"/>
    <mergeCell ref="M191:N191"/>
    <mergeCell ref="O191:P191"/>
    <mergeCell ref="Q191:R191"/>
    <mergeCell ref="S191:T191"/>
    <mergeCell ref="W191:X191"/>
    <mergeCell ref="W212:X212"/>
    <mergeCell ref="Y212:Z212"/>
    <mergeCell ref="AA212:AB212"/>
    <mergeCell ref="AC212:AD212"/>
    <mergeCell ref="D213:L213"/>
    <mergeCell ref="M213:N213"/>
    <mergeCell ref="O213:P213"/>
    <mergeCell ref="Q213:R213"/>
    <mergeCell ref="S213:T213"/>
    <mergeCell ref="U213:V213"/>
    <mergeCell ref="W211:X211"/>
    <mergeCell ref="Y211:Z211"/>
    <mergeCell ref="AA211:AB211"/>
    <mergeCell ref="AC211:AD211"/>
    <mergeCell ref="D212:L212"/>
    <mergeCell ref="M212:N212"/>
    <mergeCell ref="O212:P212"/>
    <mergeCell ref="Q212:R212"/>
    <mergeCell ref="S212:T212"/>
    <mergeCell ref="U212:V212"/>
    <mergeCell ref="D211:L211"/>
    <mergeCell ref="M211:N211"/>
    <mergeCell ref="O211:P211"/>
    <mergeCell ref="Q211:R211"/>
    <mergeCell ref="S211:T211"/>
    <mergeCell ref="U211:V211"/>
    <mergeCell ref="S210:T210"/>
    <mergeCell ref="U210:V210"/>
    <mergeCell ref="W210:X210"/>
    <mergeCell ref="Y210:Z210"/>
    <mergeCell ref="AA210:AB210"/>
    <mergeCell ref="AC210:AD210"/>
    <mergeCell ref="C198:AD198"/>
    <mergeCell ref="C199:AD199"/>
    <mergeCell ref="B206:AD206"/>
    <mergeCell ref="C208:L210"/>
    <mergeCell ref="M208:AD208"/>
    <mergeCell ref="M209:N210"/>
    <mergeCell ref="O209:P210"/>
    <mergeCell ref="Q209:R210"/>
    <mergeCell ref="S209:X209"/>
    <mergeCell ref="Y209:AD209"/>
    <mergeCell ref="W216:X216"/>
    <mergeCell ref="Y216:Z216"/>
    <mergeCell ref="AA216:AB216"/>
    <mergeCell ref="AC216:AD216"/>
    <mergeCell ref="D217:L217"/>
    <mergeCell ref="M217:N217"/>
    <mergeCell ref="O217:P217"/>
    <mergeCell ref="Q217:R217"/>
    <mergeCell ref="S217:T217"/>
    <mergeCell ref="U217:V217"/>
    <mergeCell ref="W215:X215"/>
    <mergeCell ref="Y215:Z215"/>
    <mergeCell ref="AA215:AB215"/>
    <mergeCell ref="AC215:AD215"/>
    <mergeCell ref="D216:L216"/>
    <mergeCell ref="M216:N216"/>
    <mergeCell ref="O216:P216"/>
    <mergeCell ref="Q216:R216"/>
    <mergeCell ref="S216:T216"/>
    <mergeCell ref="U216:V216"/>
    <mergeCell ref="W214:X214"/>
    <mergeCell ref="Y214:Z214"/>
    <mergeCell ref="AA214:AB214"/>
    <mergeCell ref="AC214:AD214"/>
    <mergeCell ref="D215:L215"/>
    <mergeCell ref="M215:N215"/>
    <mergeCell ref="O215:P215"/>
    <mergeCell ref="Q215:R215"/>
    <mergeCell ref="S215:T215"/>
    <mergeCell ref="U215:V215"/>
    <mergeCell ref="W213:X213"/>
    <mergeCell ref="Y213:Z213"/>
    <mergeCell ref="AA213:AB213"/>
    <mergeCell ref="AC213:AD213"/>
    <mergeCell ref="D214:L214"/>
    <mergeCell ref="M214:N214"/>
    <mergeCell ref="O214:P214"/>
    <mergeCell ref="Q214:R214"/>
    <mergeCell ref="S214:T214"/>
    <mergeCell ref="U214:V214"/>
    <mergeCell ref="W220:X220"/>
    <mergeCell ref="Y220:Z220"/>
    <mergeCell ref="AA220:AB220"/>
    <mergeCell ref="AC220:AD220"/>
    <mergeCell ref="D221:L221"/>
    <mergeCell ref="M221:N221"/>
    <mergeCell ref="O221:P221"/>
    <mergeCell ref="Q221:R221"/>
    <mergeCell ref="S221:T221"/>
    <mergeCell ref="U221:V221"/>
    <mergeCell ref="W219:X219"/>
    <mergeCell ref="Y219:Z219"/>
    <mergeCell ref="AA219:AB219"/>
    <mergeCell ref="AC219:AD219"/>
    <mergeCell ref="D220:L220"/>
    <mergeCell ref="M220:N220"/>
    <mergeCell ref="O220:P220"/>
    <mergeCell ref="Q220:R220"/>
    <mergeCell ref="S220:T220"/>
    <mergeCell ref="U220:V220"/>
    <mergeCell ref="W218:X218"/>
    <mergeCell ref="Y218:Z218"/>
    <mergeCell ref="AA218:AB218"/>
    <mergeCell ref="AC218:AD218"/>
    <mergeCell ref="D219:L219"/>
    <mergeCell ref="M219:N219"/>
    <mergeCell ref="O219:P219"/>
    <mergeCell ref="Q219:R219"/>
    <mergeCell ref="S219:T219"/>
    <mergeCell ref="U219:V219"/>
    <mergeCell ref="W217:X217"/>
    <mergeCell ref="Y217:Z217"/>
    <mergeCell ref="AA217:AB217"/>
    <mergeCell ref="AC217:AD217"/>
    <mergeCell ref="D218:L218"/>
    <mergeCell ref="M218:N218"/>
    <mergeCell ref="O218:P218"/>
    <mergeCell ref="Q218:R218"/>
    <mergeCell ref="S218:T218"/>
    <mergeCell ref="U218:V218"/>
    <mergeCell ref="W224:X224"/>
    <mergeCell ref="Y224:Z224"/>
    <mergeCell ref="AA224:AB224"/>
    <mergeCell ref="AC224:AD224"/>
    <mergeCell ref="D225:L225"/>
    <mergeCell ref="M225:N225"/>
    <mergeCell ref="O225:P225"/>
    <mergeCell ref="Q225:R225"/>
    <mergeCell ref="S225:T225"/>
    <mergeCell ref="U225:V225"/>
    <mergeCell ref="W223:X223"/>
    <mergeCell ref="Y223:Z223"/>
    <mergeCell ref="AA223:AB223"/>
    <mergeCell ref="AC223:AD223"/>
    <mergeCell ref="D224:L224"/>
    <mergeCell ref="M224:N224"/>
    <mergeCell ref="O224:P224"/>
    <mergeCell ref="Q224:R224"/>
    <mergeCell ref="S224:T224"/>
    <mergeCell ref="U224:V224"/>
    <mergeCell ref="W222:X222"/>
    <mergeCell ref="Y222:Z222"/>
    <mergeCell ref="AA222:AB222"/>
    <mergeCell ref="AC222:AD222"/>
    <mergeCell ref="D223:L223"/>
    <mergeCell ref="M223:N223"/>
    <mergeCell ref="O223:P223"/>
    <mergeCell ref="Q223:R223"/>
    <mergeCell ref="S223:T223"/>
    <mergeCell ref="U223:V223"/>
    <mergeCell ref="W221:X221"/>
    <mergeCell ref="Y221:Z221"/>
    <mergeCell ref="AA221:AB221"/>
    <mergeCell ref="AC221:AD221"/>
    <mergeCell ref="D222:L222"/>
    <mergeCell ref="M222:N222"/>
    <mergeCell ref="O222:P222"/>
    <mergeCell ref="Q222:R222"/>
    <mergeCell ref="S222:T222"/>
    <mergeCell ref="U222:V222"/>
    <mergeCell ref="W228:X228"/>
    <mergeCell ref="Y228:Z228"/>
    <mergeCell ref="AA228:AB228"/>
    <mergeCell ref="AC228:AD228"/>
    <mergeCell ref="D229:L229"/>
    <mergeCell ref="M229:N229"/>
    <mergeCell ref="O229:P229"/>
    <mergeCell ref="Q229:R229"/>
    <mergeCell ref="S229:T229"/>
    <mergeCell ref="U229:V229"/>
    <mergeCell ref="W227:X227"/>
    <mergeCell ref="Y227:Z227"/>
    <mergeCell ref="AA227:AB227"/>
    <mergeCell ref="AC227:AD227"/>
    <mergeCell ref="D228:L228"/>
    <mergeCell ref="M228:N228"/>
    <mergeCell ref="O228:P228"/>
    <mergeCell ref="Q228:R228"/>
    <mergeCell ref="S228:T228"/>
    <mergeCell ref="U228:V228"/>
    <mergeCell ref="W226:X226"/>
    <mergeCell ref="Y226:Z226"/>
    <mergeCell ref="AA226:AB226"/>
    <mergeCell ref="AC226:AD226"/>
    <mergeCell ref="D227:L227"/>
    <mergeCell ref="M227:N227"/>
    <mergeCell ref="O227:P227"/>
    <mergeCell ref="Q227:R227"/>
    <mergeCell ref="S227:T227"/>
    <mergeCell ref="U227:V227"/>
    <mergeCell ref="W225:X225"/>
    <mergeCell ref="Y225:Z225"/>
    <mergeCell ref="AA225:AB225"/>
    <mergeCell ref="AC225:AD225"/>
    <mergeCell ref="D226:L226"/>
    <mergeCell ref="M226:N226"/>
    <mergeCell ref="O226:P226"/>
    <mergeCell ref="Q226:R226"/>
    <mergeCell ref="S226:T226"/>
    <mergeCell ref="U226:V226"/>
    <mergeCell ref="W232:X232"/>
    <mergeCell ref="Y232:Z232"/>
    <mergeCell ref="AA232:AB232"/>
    <mergeCell ref="AC232:AD232"/>
    <mergeCell ref="D233:L233"/>
    <mergeCell ref="M233:N233"/>
    <mergeCell ref="O233:P233"/>
    <mergeCell ref="Q233:R233"/>
    <mergeCell ref="S233:T233"/>
    <mergeCell ref="U233:V233"/>
    <mergeCell ref="W231:X231"/>
    <mergeCell ref="Y231:Z231"/>
    <mergeCell ref="AA231:AB231"/>
    <mergeCell ref="AC231:AD231"/>
    <mergeCell ref="D232:L232"/>
    <mergeCell ref="M232:N232"/>
    <mergeCell ref="O232:P232"/>
    <mergeCell ref="Q232:R232"/>
    <mergeCell ref="S232:T232"/>
    <mergeCell ref="U232:V232"/>
    <mergeCell ref="W230:X230"/>
    <mergeCell ref="Y230:Z230"/>
    <mergeCell ref="AA230:AB230"/>
    <mergeCell ref="AC230:AD230"/>
    <mergeCell ref="D231:L231"/>
    <mergeCell ref="M231:N231"/>
    <mergeCell ref="O231:P231"/>
    <mergeCell ref="Q231:R231"/>
    <mergeCell ref="S231:T231"/>
    <mergeCell ref="U231:V231"/>
    <mergeCell ref="W229:X229"/>
    <mergeCell ref="Y229:Z229"/>
    <mergeCell ref="AA229:AB229"/>
    <mergeCell ref="AC229:AD229"/>
    <mergeCell ref="D230:L230"/>
    <mergeCell ref="M230:N230"/>
    <mergeCell ref="O230:P230"/>
    <mergeCell ref="Q230:R230"/>
    <mergeCell ref="S230:T230"/>
    <mergeCell ref="U230:V230"/>
    <mergeCell ref="Y236:Z236"/>
    <mergeCell ref="AA236:AB236"/>
    <mergeCell ref="AC236:AD236"/>
    <mergeCell ref="C238:AD238"/>
    <mergeCell ref="C239:AD239"/>
    <mergeCell ref="B246:AD246"/>
    <mergeCell ref="W235:X235"/>
    <mergeCell ref="Y235:Z235"/>
    <mergeCell ref="AA235:AB235"/>
    <mergeCell ref="AC235:AD235"/>
    <mergeCell ref="M236:N236"/>
    <mergeCell ref="O236:P236"/>
    <mergeCell ref="Q236:R236"/>
    <mergeCell ref="S236:T236"/>
    <mergeCell ref="U236:V236"/>
    <mergeCell ref="W236:X236"/>
    <mergeCell ref="W234:X234"/>
    <mergeCell ref="Y234:Z234"/>
    <mergeCell ref="AA234:AB234"/>
    <mergeCell ref="AC234:AD234"/>
    <mergeCell ref="D235:L235"/>
    <mergeCell ref="M235:N235"/>
    <mergeCell ref="O235:P235"/>
    <mergeCell ref="Q235:R235"/>
    <mergeCell ref="S235:T235"/>
    <mergeCell ref="U235:V235"/>
    <mergeCell ref="W233:X233"/>
    <mergeCell ref="Y233:Z233"/>
    <mergeCell ref="AA233:AB233"/>
    <mergeCell ref="AC233:AD233"/>
    <mergeCell ref="D234:L234"/>
    <mergeCell ref="M234:N234"/>
    <mergeCell ref="O234:P234"/>
    <mergeCell ref="Q234:R234"/>
    <mergeCell ref="S234:T234"/>
    <mergeCell ref="U234:V234"/>
    <mergeCell ref="Y252:Z252"/>
    <mergeCell ref="AA252:AB252"/>
    <mergeCell ref="AC252:AD252"/>
    <mergeCell ref="D253:L253"/>
    <mergeCell ref="M253:N253"/>
    <mergeCell ref="O253:P253"/>
    <mergeCell ref="Q253:R253"/>
    <mergeCell ref="S253:T253"/>
    <mergeCell ref="U253:V253"/>
    <mergeCell ref="W253:X253"/>
    <mergeCell ref="Y251:Z251"/>
    <mergeCell ref="AA251:AB251"/>
    <mergeCell ref="AC251:AD251"/>
    <mergeCell ref="D252:L252"/>
    <mergeCell ref="M252:N252"/>
    <mergeCell ref="O252:P252"/>
    <mergeCell ref="Q252:R252"/>
    <mergeCell ref="S252:T252"/>
    <mergeCell ref="U252:V252"/>
    <mergeCell ref="W252:X252"/>
    <mergeCell ref="Y250:Z250"/>
    <mergeCell ref="AA250:AB250"/>
    <mergeCell ref="AC250:AD250"/>
    <mergeCell ref="D251:L251"/>
    <mergeCell ref="M251:N251"/>
    <mergeCell ref="O251:P251"/>
    <mergeCell ref="Q251:R251"/>
    <mergeCell ref="S251:T251"/>
    <mergeCell ref="U251:V251"/>
    <mergeCell ref="W251:X251"/>
    <mergeCell ref="C248:L250"/>
    <mergeCell ref="M248:AD248"/>
    <mergeCell ref="M249:N250"/>
    <mergeCell ref="O249:P250"/>
    <mergeCell ref="Q249:R250"/>
    <mergeCell ref="S249:X249"/>
    <mergeCell ref="Y249:AD249"/>
    <mergeCell ref="S250:T250"/>
    <mergeCell ref="U250:V250"/>
    <mergeCell ref="W250:X250"/>
    <mergeCell ref="Y256:Z256"/>
    <mergeCell ref="AA256:AB256"/>
    <mergeCell ref="AC256:AD256"/>
    <mergeCell ref="D257:L257"/>
    <mergeCell ref="M257:N257"/>
    <mergeCell ref="O257:P257"/>
    <mergeCell ref="Q257:R257"/>
    <mergeCell ref="S257:T257"/>
    <mergeCell ref="U257:V257"/>
    <mergeCell ref="W257:X257"/>
    <mergeCell ref="Y255:Z255"/>
    <mergeCell ref="AA255:AB255"/>
    <mergeCell ref="AC255:AD255"/>
    <mergeCell ref="D256:L256"/>
    <mergeCell ref="M256:N256"/>
    <mergeCell ref="O256:P256"/>
    <mergeCell ref="Q256:R256"/>
    <mergeCell ref="S256:T256"/>
    <mergeCell ref="U256:V256"/>
    <mergeCell ref="W256:X256"/>
    <mergeCell ref="Y254:Z254"/>
    <mergeCell ref="AA254:AB254"/>
    <mergeCell ref="AC254:AD254"/>
    <mergeCell ref="D255:L255"/>
    <mergeCell ref="M255:N255"/>
    <mergeCell ref="O255:P255"/>
    <mergeCell ref="Q255:R255"/>
    <mergeCell ref="S255:T255"/>
    <mergeCell ref="U255:V255"/>
    <mergeCell ref="W255:X255"/>
    <mergeCell ref="Y253:Z253"/>
    <mergeCell ref="AA253:AB253"/>
    <mergeCell ref="AC253:AD253"/>
    <mergeCell ref="D254:L254"/>
    <mergeCell ref="M254:N254"/>
    <mergeCell ref="O254:P254"/>
    <mergeCell ref="Q254:R254"/>
    <mergeCell ref="S254:T254"/>
    <mergeCell ref="U254:V254"/>
    <mergeCell ref="W254:X254"/>
    <mergeCell ref="Y260:Z260"/>
    <mergeCell ref="AA260:AB260"/>
    <mergeCell ref="AC260:AD260"/>
    <mergeCell ref="D261:L261"/>
    <mergeCell ref="M261:N261"/>
    <mergeCell ref="O261:P261"/>
    <mergeCell ref="Q261:R261"/>
    <mergeCell ref="S261:T261"/>
    <mergeCell ref="U261:V261"/>
    <mergeCell ref="W261:X261"/>
    <mergeCell ref="Y259:Z259"/>
    <mergeCell ref="AA259:AB259"/>
    <mergeCell ref="AC259:AD259"/>
    <mergeCell ref="D260:L260"/>
    <mergeCell ref="M260:N260"/>
    <mergeCell ref="O260:P260"/>
    <mergeCell ref="Q260:R260"/>
    <mergeCell ref="S260:T260"/>
    <mergeCell ref="U260:V260"/>
    <mergeCell ref="W260:X260"/>
    <mergeCell ref="Y258:Z258"/>
    <mergeCell ref="AA258:AB258"/>
    <mergeCell ref="AC258:AD258"/>
    <mergeCell ref="D259:L259"/>
    <mergeCell ref="M259:N259"/>
    <mergeCell ref="O259:P259"/>
    <mergeCell ref="Q259:R259"/>
    <mergeCell ref="S259:T259"/>
    <mergeCell ref="U259:V259"/>
    <mergeCell ref="W259:X259"/>
    <mergeCell ref="Y257:Z257"/>
    <mergeCell ref="AA257:AB257"/>
    <mergeCell ref="AC257:AD257"/>
    <mergeCell ref="D258:L258"/>
    <mergeCell ref="M258:N258"/>
    <mergeCell ref="O258:P258"/>
    <mergeCell ref="Q258:R258"/>
    <mergeCell ref="S258:T258"/>
    <mergeCell ref="U258:V258"/>
    <mergeCell ref="W258:X258"/>
    <mergeCell ref="Y264:Z264"/>
    <mergeCell ref="AA264:AB264"/>
    <mergeCell ref="AC264:AD264"/>
    <mergeCell ref="D265:L265"/>
    <mergeCell ref="M265:N265"/>
    <mergeCell ref="O265:P265"/>
    <mergeCell ref="Q265:R265"/>
    <mergeCell ref="S265:T265"/>
    <mergeCell ref="U265:V265"/>
    <mergeCell ref="W265:X265"/>
    <mergeCell ref="Y263:Z263"/>
    <mergeCell ref="AA263:AB263"/>
    <mergeCell ref="AC263:AD263"/>
    <mergeCell ref="D264:L264"/>
    <mergeCell ref="M264:N264"/>
    <mergeCell ref="O264:P264"/>
    <mergeCell ref="Q264:R264"/>
    <mergeCell ref="S264:T264"/>
    <mergeCell ref="U264:V264"/>
    <mergeCell ref="W264:X264"/>
    <mergeCell ref="Y262:Z262"/>
    <mergeCell ref="AA262:AB262"/>
    <mergeCell ref="AC262:AD262"/>
    <mergeCell ref="D263:L263"/>
    <mergeCell ref="M263:N263"/>
    <mergeCell ref="O263:P263"/>
    <mergeCell ref="Q263:R263"/>
    <mergeCell ref="S263:T263"/>
    <mergeCell ref="U263:V263"/>
    <mergeCell ref="W263:X263"/>
    <mergeCell ref="Y261:Z261"/>
    <mergeCell ref="AA261:AB261"/>
    <mergeCell ref="AC261:AD261"/>
    <mergeCell ref="D262:L262"/>
    <mergeCell ref="M262:N262"/>
    <mergeCell ref="O262:P262"/>
    <mergeCell ref="Q262:R262"/>
    <mergeCell ref="S262:T262"/>
    <mergeCell ref="U262:V262"/>
    <mergeCell ref="W262:X262"/>
    <mergeCell ref="Y268:Z268"/>
    <mergeCell ref="AA268:AB268"/>
    <mergeCell ref="AC268:AD268"/>
    <mergeCell ref="D269:L269"/>
    <mergeCell ref="M269:N269"/>
    <mergeCell ref="O269:P269"/>
    <mergeCell ref="Q269:R269"/>
    <mergeCell ref="S269:T269"/>
    <mergeCell ref="U269:V269"/>
    <mergeCell ref="W269:X269"/>
    <mergeCell ref="Y267:Z267"/>
    <mergeCell ref="AA267:AB267"/>
    <mergeCell ref="AC267:AD267"/>
    <mergeCell ref="D268:L268"/>
    <mergeCell ref="M268:N268"/>
    <mergeCell ref="O268:P268"/>
    <mergeCell ref="Q268:R268"/>
    <mergeCell ref="S268:T268"/>
    <mergeCell ref="U268:V268"/>
    <mergeCell ref="W268:X268"/>
    <mergeCell ref="Y266:Z266"/>
    <mergeCell ref="AA266:AB266"/>
    <mergeCell ref="AC266:AD266"/>
    <mergeCell ref="D267:L267"/>
    <mergeCell ref="M267:N267"/>
    <mergeCell ref="O267:P267"/>
    <mergeCell ref="Q267:R267"/>
    <mergeCell ref="S267:T267"/>
    <mergeCell ref="U267:V267"/>
    <mergeCell ref="W267:X267"/>
    <mergeCell ref="Y265:Z265"/>
    <mergeCell ref="AA265:AB265"/>
    <mergeCell ref="AC265:AD265"/>
    <mergeCell ref="D266:L266"/>
    <mergeCell ref="M266:N266"/>
    <mergeCell ref="O266:P266"/>
    <mergeCell ref="Q266:R266"/>
    <mergeCell ref="S266:T266"/>
    <mergeCell ref="U266:V266"/>
    <mergeCell ref="W266:X266"/>
    <mergeCell ref="Y272:Z272"/>
    <mergeCell ref="AA272:AB272"/>
    <mergeCell ref="AC272:AD272"/>
    <mergeCell ref="D273:L273"/>
    <mergeCell ref="M273:N273"/>
    <mergeCell ref="O273:P273"/>
    <mergeCell ref="Q273:R273"/>
    <mergeCell ref="S273:T273"/>
    <mergeCell ref="U273:V273"/>
    <mergeCell ref="W273:X273"/>
    <mergeCell ref="Y271:Z271"/>
    <mergeCell ref="AA271:AB271"/>
    <mergeCell ref="AC271:AD271"/>
    <mergeCell ref="D272:L272"/>
    <mergeCell ref="M272:N272"/>
    <mergeCell ref="O272:P272"/>
    <mergeCell ref="Q272:R272"/>
    <mergeCell ref="S272:T272"/>
    <mergeCell ref="U272:V272"/>
    <mergeCell ref="W272:X272"/>
    <mergeCell ref="Y270:Z270"/>
    <mergeCell ref="AA270:AB270"/>
    <mergeCell ref="AC270:AD270"/>
    <mergeCell ref="D271:L271"/>
    <mergeCell ref="M271:N271"/>
    <mergeCell ref="O271:P271"/>
    <mergeCell ref="Q271:R271"/>
    <mergeCell ref="S271:T271"/>
    <mergeCell ref="U271:V271"/>
    <mergeCell ref="W271:X271"/>
    <mergeCell ref="Y269:Z269"/>
    <mergeCell ref="AA269:AB269"/>
    <mergeCell ref="AC269:AD269"/>
    <mergeCell ref="D270:L270"/>
    <mergeCell ref="M270:N270"/>
    <mergeCell ref="O270:P270"/>
    <mergeCell ref="Q270:R270"/>
    <mergeCell ref="S270:T270"/>
    <mergeCell ref="U270:V270"/>
    <mergeCell ref="W270:X270"/>
    <mergeCell ref="AA276:AB276"/>
    <mergeCell ref="AC276:AD276"/>
    <mergeCell ref="C278:AD278"/>
    <mergeCell ref="C279:AD279"/>
    <mergeCell ref="B286:AD286"/>
    <mergeCell ref="C287:AD287"/>
    <mergeCell ref="Y275:Z275"/>
    <mergeCell ref="AA275:AB275"/>
    <mergeCell ref="AC275:AD275"/>
    <mergeCell ref="M276:N276"/>
    <mergeCell ref="O276:P276"/>
    <mergeCell ref="Q276:R276"/>
    <mergeCell ref="S276:T276"/>
    <mergeCell ref="U276:V276"/>
    <mergeCell ref="W276:X276"/>
    <mergeCell ref="Y276:Z276"/>
    <mergeCell ref="Y274:Z274"/>
    <mergeCell ref="AA274:AB274"/>
    <mergeCell ref="AC274:AD274"/>
    <mergeCell ref="D275:L275"/>
    <mergeCell ref="M275:N275"/>
    <mergeCell ref="O275:P275"/>
    <mergeCell ref="Q275:R275"/>
    <mergeCell ref="S275:T275"/>
    <mergeCell ref="U275:V275"/>
    <mergeCell ref="W275:X275"/>
    <mergeCell ref="Y273:Z273"/>
    <mergeCell ref="AA273:AB273"/>
    <mergeCell ref="AC273:AD273"/>
    <mergeCell ref="D274:L274"/>
    <mergeCell ref="M274:N274"/>
    <mergeCell ref="O274:P274"/>
    <mergeCell ref="Q274:R274"/>
    <mergeCell ref="S274:T274"/>
    <mergeCell ref="U274:V274"/>
    <mergeCell ref="W274:X274"/>
    <mergeCell ref="D296:L296"/>
    <mergeCell ref="M296:R296"/>
    <mergeCell ref="S296:X296"/>
    <mergeCell ref="Y296:AD296"/>
    <mergeCell ref="D297:L297"/>
    <mergeCell ref="M297:R297"/>
    <mergeCell ref="S297:X297"/>
    <mergeCell ref="Y297:AD297"/>
    <mergeCell ref="D294:L294"/>
    <mergeCell ref="M294:R294"/>
    <mergeCell ref="S294:X294"/>
    <mergeCell ref="Y294:AD294"/>
    <mergeCell ref="D295:L295"/>
    <mergeCell ref="M295:R295"/>
    <mergeCell ref="S295:X295"/>
    <mergeCell ref="Y295:AD295"/>
    <mergeCell ref="D292:L292"/>
    <mergeCell ref="M292:R292"/>
    <mergeCell ref="S292:X292"/>
    <mergeCell ref="Y292:AD292"/>
    <mergeCell ref="D293:L293"/>
    <mergeCell ref="M293:R293"/>
    <mergeCell ref="S293:X293"/>
    <mergeCell ref="Y293:AD293"/>
    <mergeCell ref="C289:L290"/>
    <mergeCell ref="M289:AD289"/>
    <mergeCell ref="M290:R290"/>
    <mergeCell ref="S290:X290"/>
    <mergeCell ref="Y290:AD290"/>
    <mergeCell ref="D291:L291"/>
    <mergeCell ref="M291:R291"/>
    <mergeCell ref="S291:X291"/>
    <mergeCell ref="Y291:AD291"/>
    <mergeCell ref="D318:L318"/>
    <mergeCell ref="M318:R318"/>
    <mergeCell ref="S318:X318"/>
    <mergeCell ref="Y318:AD318"/>
    <mergeCell ref="D319:L319"/>
    <mergeCell ref="M319:R319"/>
    <mergeCell ref="S319:X319"/>
    <mergeCell ref="Y319:AD319"/>
    <mergeCell ref="D316:L316"/>
    <mergeCell ref="M316:R316"/>
    <mergeCell ref="S316:X316"/>
    <mergeCell ref="Y316:AD316"/>
    <mergeCell ref="D317:L317"/>
    <mergeCell ref="M317:R317"/>
    <mergeCell ref="S317:X317"/>
    <mergeCell ref="Y317:AD317"/>
    <mergeCell ref="C303:AD303"/>
    <mergeCell ref="C304:AD304"/>
    <mergeCell ref="B311:AD311"/>
    <mergeCell ref="C312:AD312"/>
    <mergeCell ref="C314:L315"/>
    <mergeCell ref="M314:AD314"/>
    <mergeCell ref="M315:R315"/>
    <mergeCell ref="S315:X315"/>
    <mergeCell ref="Y315:AD315"/>
    <mergeCell ref="D300:L300"/>
    <mergeCell ref="M300:R300"/>
    <mergeCell ref="S300:X300"/>
    <mergeCell ref="Y300:AD300"/>
    <mergeCell ref="M301:R301"/>
    <mergeCell ref="S301:X301"/>
    <mergeCell ref="Y301:AD301"/>
    <mergeCell ref="D298:L298"/>
    <mergeCell ref="M298:R298"/>
    <mergeCell ref="S298:X298"/>
    <mergeCell ref="Y298:AD298"/>
    <mergeCell ref="D299:L299"/>
    <mergeCell ref="M299:R299"/>
    <mergeCell ref="S299:X299"/>
    <mergeCell ref="Y299:AD299"/>
    <mergeCell ref="D339:L339"/>
    <mergeCell ref="M339:R339"/>
    <mergeCell ref="S339:X339"/>
    <mergeCell ref="Y339:AD339"/>
    <mergeCell ref="D340:L340"/>
    <mergeCell ref="M340:R340"/>
    <mergeCell ref="S340:X340"/>
    <mergeCell ref="Y340:AD340"/>
    <mergeCell ref="C327:AD327"/>
    <mergeCell ref="C328:AD328"/>
    <mergeCell ref="B335:AD335"/>
    <mergeCell ref="C337:L338"/>
    <mergeCell ref="M337:AD337"/>
    <mergeCell ref="M338:R338"/>
    <mergeCell ref="S338:X338"/>
    <mergeCell ref="Y338:AD338"/>
    <mergeCell ref="D324:L324"/>
    <mergeCell ref="M324:R324"/>
    <mergeCell ref="S324:X324"/>
    <mergeCell ref="Y324:AD324"/>
    <mergeCell ref="M325:R325"/>
    <mergeCell ref="S325:X325"/>
    <mergeCell ref="Y325:AD325"/>
    <mergeCell ref="D322:L322"/>
    <mergeCell ref="M322:R322"/>
    <mergeCell ref="S322:X322"/>
    <mergeCell ref="Y322:AD322"/>
    <mergeCell ref="D323:L323"/>
    <mergeCell ref="M323:R323"/>
    <mergeCell ref="S323:X323"/>
    <mergeCell ref="Y323:AD323"/>
    <mergeCell ref="D320:L320"/>
    <mergeCell ref="M320:R320"/>
    <mergeCell ref="S320:X320"/>
    <mergeCell ref="Y320:AD320"/>
    <mergeCell ref="D321:L321"/>
    <mergeCell ref="M321:R321"/>
    <mergeCell ref="S321:X321"/>
    <mergeCell ref="Y321:AD321"/>
    <mergeCell ref="D349:L349"/>
    <mergeCell ref="M349:R349"/>
    <mergeCell ref="S349:X349"/>
    <mergeCell ref="Y349:AD349"/>
    <mergeCell ref="D350:L350"/>
    <mergeCell ref="M350:R350"/>
    <mergeCell ref="S350:X350"/>
    <mergeCell ref="Y350:AD350"/>
    <mergeCell ref="D347:L347"/>
    <mergeCell ref="M347:R347"/>
    <mergeCell ref="S347:X347"/>
    <mergeCell ref="Y347:AD347"/>
    <mergeCell ref="D348:L348"/>
    <mergeCell ref="M348:R348"/>
    <mergeCell ref="S348:X348"/>
    <mergeCell ref="Y348:AD348"/>
    <mergeCell ref="D345:L345"/>
    <mergeCell ref="M345:R345"/>
    <mergeCell ref="S345:X345"/>
    <mergeCell ref="Y345:AD345"/>
    <mergeCell ref="D346:L346"/>
    <mergeCell ref="M346:R346"/>
    <mergeCell ref="S346:X346"/>
    <mergeCell ref="Y346:AD346"/>
    <mergeCell ref="D343:L343"/>
    <mergeCell ref="M343:R343"/>
    <mergeCell ref="S343:X343"/>
    <mergeCell ref="Y343:AD343"/>
    <mergeCell ref="D344:L344"/>
    <mergeCell ref="M344:R344"/>
    <mergeCell ref="S344:X344"/>
    <mergeCell ref="Y344:AD344"/>
    <mergeCell ref="D341:L341"/>
    <mergeCell ref="M341:R341"/>
    <mergeCell ref="S341:X341"/>
    <mergeCell ref="Y341:AD341"/>
    <mergeCell ref="D342:L342"/>
    <mergeCell ref="M342:R342"/>
    <mergeCell ref="S342:X342"/>
    <mergeCell ref="Y342:AD342"/>
    <mergeCell ref="M359:R359"/>
    <mergeCell ref="S359:X359"/>
    <mergeCell ref="Y359:AD359"/>
    <mergeCell ref="C361:AD361"/>
    <mergeCell ref="C363:AD363"/>
    <mergeCell ref="C364:AD364"/>
    <mergeCell ref="D357:L357"/>
    <mergeCell ref="M357:R357"/>
    <mergeCell ref="S357:X357"/>
    <mergeCell ref="Y357:AD357"/>
    <mergeCell ref="D358:L358"/>
    <mergeCell ref="M358:R358"/>
    <mergeCell ref="S358:X358"/>
    <mergeCell ref="Y358:AD358"/>
    <mergeCell ref="D355:L355"/>
    <mergeCell ref="M355:R355"/>
    <mergeCell ref="S355:X355"/>
    <mergeCell ref="Y355:AD355"/>
    <mergeCell ref="D356:L356"/>
    <mergeCell ref="M356:R356"/>
    <mergeCell ref="S356:X356"/>
    <mergeCell ref="Y356:AD356"/>
    <mergeCell ref="D353:L353"/>
    <mergeCell ref="M353:R353"/>
    <mergeCell ref="S353:X353"/>
    <mergeCell ref="Y353:AD353"/>
    <mergeCell ref="D354:L354"/>
    <mergeCell ref="M354:R354"/>
    <mergeCell ref="S354:X354"/>
    <mergeCell ref="Y354:AD354"/>
    <mergeCell ref="D351:L351"/>
    <mergeCell ref="M351:R351"/>
    <mergeCell ref="S351:X351"/>
    <mergeCell ref="Y351:AD351"/>
    <mergeCell ref="D352:L352"/>
    <mergeCell ref="M352:R352"/>
    <mergeCell ref="S352:X352"/>
    <mergeCell ref="Y352:AD352"/>
    <mergeCell ref="D381:L381"/>
    <mergeCell ref="M381:R381"/>
    <mergeCell ref="S381:X381"/>
    <mergeCell ref="Y381:AD381"/>
    <mergeCell ref="D382:L382"/>
    <mergeCell ref="M382:R382"/>
    <mergeCell ref="S382:X382"/>
    <mergeCell ref="Y382:AD382"/>
    <mergeCell ref="D379:L379"/>
    <mergeCell ref="M379:R379"/>
    <mergeCell ref="S379:X379"/>
    <mergeCell ref="Y379:AD379"/>
    <mergeCell ref="D380:L380"/>
    <mergeCell ref="M380:R380"/>
    <mergeCell ref="S380:X380"/>
    <mergeCell ref="Y380:AD380"/>
    <mergeCell ref="D377:L377"/>
    <mergeCell ref="M377:R377"/>
    <mergeCell ref="S377:X377"/>
    <mergeCell ref="Y377:AD377"/>
    <mergeCell ref="D378:L378"/>
    <mergeCell ref="M378:R378"/>
    <mergeCell ref="S378:X378"/>
    <mergeCell ref="Y378:AD378"/>
    <mergeCell ref="D375:L375"/>
    <mergeCell ref="M375:R375"/>
    <mergeCell ref="S375:X375"/>
    <mergeCell ref="Y375:AD375"/>
    <mergeCell ref="D376:L376"/>
    <mergeCell ref="M376:R376"/>
    <mergeCell ref="S376:X376"/>
    <mergeCell ref="Y376:AD376"/>
    <mergeCell ref="B371:AD371"/>
    <mergeCell ref="C373:L374"/>
    <mergeCell ref="M373:AD373"/>
    <mergeCell ref="M374:R374"/>
    <mergeCell ref="S374:X374"/>
    <mergeCell ref="Y374:AD374"/>
    <mergeCell ref="D406:L406"/>
    <mergeCell ref="M406:R406"/>
    <mergeCell ref="S406:X406"/>
    <mergeCell ref="Y406:AD406"/>
    <mergeCell ref="D407:L407"/>
    <mergeCell ref="M407:R407"/>
    <mergeCell ref="S407:X407"/>
    <mergeCell ref="Y407:AD407"/>
    <mergeCell ref="D404:L404"/>
    <mergeCell ref="M404:R404"/>
    <mergeCell ref="S404:X404"/>
    <mergeCell ref="Y404:AD404"/>
    <mergeCell ref="D405:L405"/>
    <mergeCell ref="M405:R405"/>
    <mergeCell ref="S405:X405"/>
    <mergeCell ref="Y405:AD405"/>
    <mergeCell ref="B398:AD398"/>
    <mergeCell ref="C399:AD399"/>
    <mergeCell ref="C400:AD400"/>
    <mergeCell ref="C402:L403"/>
    <mergeCell ref="M402:AD402"/>
    <mergeCell ref="M403:R403"/>
    <mergeCell ref="S403:X403"/>
    <mergeCell ref="Y403:AD403"/>
    <mergeCell ref="C388:AD388"/>
    <mergeCell ref="C390:AD390"/>
    <mergeCell ref="C391:AD391"/>
    <mergeCell ref="M416:R416"/>
    <mergeCell ref="S416:X416"/>
    <mergeCell ref="Y416:AD416"/>
    <mergeCell ref="C418:AD418"/>
    <mergeCell ref="C419:AD419"/>
    <mergeCell ref="B426:AD426"/>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D410:L410"/>
    <mergeCell ref="M410:R410"/>
    <mergeCell ref="S410:X410"/>
    <mergeCell ref="Y410:AD410"/>
    <mergeCell ref="D411:L411"/>
    <mergeCell ref="M411:R411"/>
    <mergeCell ref="S411:X411"/>
    <mergeCell ref="Y411:AD411"/>
    <mergeCell ref="D408:L408"/>
    <mergeCell ref="M408:R408"/>
    <mergeCell ref="S408:X408"/>
    <mergeCell ref="Y408:AD408"/>
    <mergeCell ref="D409:L409"/>
    <mergeCell ref="M409:R409"/>
    <mergeCell ref="S409:X409"/>
    <mergeCell ref="Y409:AD409"/>
    <mergeCell ref="AA434:AB434"/>
    <mergeCell ref="D435:L435"/>
    <mergeCell ref="M435:N435"/>
    <mergeCell ref="O435:P435"/>
    <mergeCell ref="Q435:R435"/>
    <mergeCell ref="S435:T435"/>
    <mergeCell ref="W435:X435"/>
    <mergeCell ref="AA435:AB435"/>
    <mergeCell ref="D434:L434"/>
    <mergeCell ref="M434:N434"/>
    <mergeCell ref="O434:P434"/>
    <mergeCell ref="Q434:R434"/>
    <mergeCell ref="S434:T434"/>
    <mergeCell ref="W434:X434"/>
    <mergeCell ref="AA432:AB432"/>
    <mergeCell ref="D433:L433"/>
    <mergeCell ref="M433:N433"/>
    <mergeCell ref="O433:P433"/>
    <mergeCell ref="Q433:R433"/>
    <mergeCell ref="S433:T433"/>
    <mergeCell ref="W433:X433"/>
    <mergeCell ref="AA433:AB433"/>
    <mergeCell ref="D432:L432"/>
    <mergeCell ref="M432:N432"/>
    <mergeCell ref="O432:P432"/>
    <mergeCell ref="Q432:R432"/>
    <mergeCell ref="S432:T432"/>
    <mergeCell ref="W432:X432"/>
    <mergeCell ref="AA430:AB430"/>
    <mergeCell ref="D431:L431"/>
    <mergeCell ref="M431:N431"/>
    <mergeCell ref="O431:P431"/>
    <mergeCell ref="Q431:R431"/>
    <mergeCell ref="S431:T431"/>
    <mergeCell ref="W431:X431"/>
    <mergeCell ref="AA431:AB431"/>
    <mergeCell ref="C428:L430"/>
    <mergeCell ref="M428:AD428"/>
    <mergeCell ref="M429:N430"/>
    <mergeCell ref="O429:P430"/>
    <mergeCell ref="Q429:R430"/>
    <mergeCell ref="S429:V429"/>
    <mergeCell ref="W429:Z429"/>
    <mergeCell ref="AA429:AD429"/>
    <mergeCell ref="S430:T430"/>
    <mergeCell ref="W430:X430"/>
    <mergeCell ref="AA440:AB440"/>
    <mergeCell ref="D441:L441"/>
    <mergeCell ref="M441:N441"/>
    <mergeCell ref="O441:P441"/>
    <mergeCell ref="Q441:R441"/>
    <mergeCell ref="S441:T441"/>
    <mergeCell ref="W441:X441"/>
    <mergeCell ref="AA441:AB441"/>
    <mergeCell ref="D440:L440"/>
    <mergeCell ref="M440:N440"/>
    <mergeCell ref="O440:P440"/>
    <mergeCell ref="Q440:R440"/>
    <mergeCell ref="S440:T440"/>
    <mergeCell ref="W440:X440"/>
    <mergeCell ref="AA438:AB438"/>
    <mergeCell ref="D439:L439"/>
    <mergeCell ref="M439:N439"/>
    <mergeCell ref="O439:P439"/>
    <mergeCell ref="Q439:R439"/>
    <mergeCell ref="S439:T439"/>
    <mergeCell ref="W439:X439"/>
    <mergeCell ref="AA439:AB439"/>
    <mergeCell ref="D438:L438"/>
    <mergeCell ref="M438:N438"/>
    <mergeCell ref="O438:P438"/>
    <mergeCell ref="Q438:R438"/>
    <mergeCell ref="S438:T438"/>
    <mergeCell ref="W438:X438"/>
    <mergeCell ref="AA436:AB436"/>
    <mergeCell ref="D437:L437"/>
    <mergeCell ref="M437:N437"/>
    <mergeCell ref="O437:P437"/>
    <mergeCell ref="Q437:R437"/>
    <mergeCell ref="S437:T437"/>
    <mergeCell ref="W437:X437"/>
    <mergeCell ref="AA437:AB437"/>
    <mergeCell ref="D436:L436"/>
    <mergeCell ref="M436:N436"/>
    <mergeCell ref="O436:P436"/>
    <mergeCell ref="Q436:R436"/>
    <mergeCell ref="S436:T436"/>
    <mergeCell ref="W436:X436"/>
    <mergeCell ref="AA446:AB446"/>
    <mergeCell ref="D447:L447"/>
    <mergeCell ref="M447:N447"/>
    <mergeCell ref="O447:P447"/>
    <mergeCell ref="Q447:R447"/>
    <mergeCell ref="S447:T447"/>
    <mergeCell ref="W447:X447"/>
    <mergeCell ref="AA447:AB447"/>
    <mergeCell ref="D446:L446"/>
    <mergeCell ref="M446:N446"/>
    <mergeCell ref="O446:P446"/>
    <mergeCell ref="Q446:R446"/>
    <mergeCell ref="S446:T446"/>
    <mergeCell ref="W446:X446"/>
    <mergeCell ref="AA444:AB444"/>
    <mergeCell ref="D445:L445"/>
    <mergeCell ref="M445:N445"/>
    <mergeCell ref="O445:P445"/>
    <mergeCell ref="Q445:R445"/>
    <mergeCell ref="S445:T445"/>
    <mergeCell ref="W445:X445"/>
    <mergeCell ref="AA445:AB445"/>
    <mergeCell ref="D444:L444"/>
    <mergeCell ref="M444:N444"/>
    <mergeCell ref="O444:P444"/>
    <mergeCell ref="Q444:R444"/>
    <mergeCell ref="S444:T444"/>
    <mergeCell ref="W444:X444"/>
    <mergeCell ref="AA442:AB442"/>
    <mergeCell ref="D443:L443"/>
    <mergeCell ref="M443:N443"/>
    <mergeCell ref="O443:P443"/>
    <mergeCell ref="Q443:R443"/>
    <mergeCell ref="S443:T443"/>
    <mergeCell ref="W443:X443"/>
    <mergeCell ref="AA443:AB443"/>
    <mergeCell ref="D442:L442"/>
    <mergeCell ref="M442:N442"/>
    <mergeCell ref="O442:P442"/>
    <mergeCell ref="Q442:R442"/>
    <mergeCell ref="S442:T442"/>
    <mergeCell ref="W442:X442"/>
    <mergeCell ref="AA452:AB452"/>
    <mergeCell ref="D453:L453"/>
    <mergeCell ref="M453:N453"/>
    <mergeCell ref="O453:P453"/>
    <mergeCell ref="Q453:R453"/>
    <mergeCell ref="S453:T453"/>
    <mergeCell ref="W453:X453"/>
    <mergeCell ref="AA453:AB453"/>
    <mergeCell ref="D452:L452"/>
    <mergeCell ref="M452:N452"/>
    <mergeCell ref="O452:P452"/>
    <mergeCell ref="Q452:R452"/>
    <mergeCell ref="S452:T452"/>
    <mergeCell ref="W452:X452"/>
    <mergeCell ref="AA450:AB450"/>
    <mergeCell ref="D451:L451"/>
    <mergeCell ref="M451:N451"/>
    <mergeCell ref="O451:P451"/>
    <mergeCell ref="Q451:R451"/>
    <mergeCell ref="S451:T451"/>
    <mergeCell ref="W451:X451"/>
    <mergeCell ref="AA451:AB451"/>
    <mergeCell ref="D450:L450"/>
    <mergeCell ref="M450:N450"/>
    <mergeCell ref="O450:P450"/>
    <mergeCell ref="Q450:R450"/>
    <mergeCell ref="S450:T450"/>
    <mergeCell ref="W450:X450"/>
    <mergeCell ref="AA448:AB448"/>
    <mergeCell ref="D449:L449"/>
    <mergeCell ref="M449:N449"/>
    <mergeCell ref="O449:P449"/>
    <mergeCell ref="Q449:R449"/>
    <mergeCell ref="S449:T449"/>
    <mergeCell ref="W449:X449"/>
    <mergeCell ref="AA449:AB449"/>
    <mergeCell ref="D448:L448"/>
    <mergeCell ref="M448:N448"/>
    <mergeCell ref="O448:P448"/>
    <mergeCell ref="Q448:R448"/>
    <mergeCell ref="S448:T448"/>
    <mergeCell ref="W448:X448"/>
    <mergeCell ref="AA469:AD469"/>
    <mergeCell ref="S470:T470"/>
    <mergeCell ref="W470:X470"/>
    <mergeCell ref="AA470:AB470"/>
    <mergeCell ref="D471:L471"/>
    <mergeCell ref="M471:N471"/>
    <mergeCell ref="O471:P471"/>
    <mergeCell ref="Q471:R471"/>
    <mergeCell ref="S471:T471"/>
    <mergeCell ref="W471:X471"/>
    <mergeCell ref="C458:AD458"/>
    <mergeCell ref="C459:AD459"/>
    <mergeCell ref="B466:AD466"/>
    <mergeCell ref="C468:L470"/>
    <mergeCell ref="M468:AD468"/>
    <mergeCell ref="M469:N470"/>
    <mergeCell ref="O469:P470"/>
    <mergeCell ref="Q469:R470"/>
    <mergeCell ref="S469:V469"/>
    <mergeCell ref="W469:Z469"/>
    <mergeCell ref="M456:N456"/>
    <mergeCell ref="O456:P456"/>
    <mergeCell ref="Q456:R456"/>
    <mergeCell ref="S456:T456"/>
    <mergeCell ref="W456:X456"/>
    <mergeCell ref="AA456:AB456"/>
    <mergeCell ref="AA454:AB454"/>
    <mergeCell ref="D455:L455"/>
    <mergeCell ref="M455:N455"/>
    <mergeCell ref="O455:P455"/>
    <mergeCell ref="Q455:R455"/>
    <mergeCell ref="S455:T455"/>
    <mergeCell ref="W455:X455"/>
    <mergeCell ref="AA455:AB455"/>
    <mergeCell ref="D454:L454"/>
    <mergeCell ref="M454:N454"/>
    <mergeCell ref="O454:P454"/>
    <mergeCell ref="Q454:R454"/>
    <mergeCell ref="S454:T454"/>
    <mergeCell ref="W454:X454"/>
    <mergeCell ref="AA475:AB475"/>
    <mergeCell ref="D476:L476"/>
    <mergeCell ref="M476:N476"/>
    <mergeCell ref="O476:P476"/>
    <mergeCell ref="Q476:R476"/>
    <mergeCell ref="S476:T476"/>
    <mergeCell ref="W476:X476"/>
    <mergeCell ref="AA476:AB476"/>
    <mergeCell ref="D475:L475"/>
    <mergeCell ref="M475:N475"/>
    <mergeCell ref="O475:P475"/>
    <mergeCell ref="Q475:R475"/>
    <mergeCell ref="S475:T475"/>
    <mergeCell ref="W475:X475"/>
    <mergeCell ref="AA473:AB473"/>
    <mergeCell ref="D474:L474"/>
    <mergeCell ref="M474:N474"/>
    <mergeCell ref="O474:P474"/>
    <mergeCell ref="Q474:R474"/>
    <mergeCell ref="S474:T474"/>
    <mergeCell ref="W474:X474"/>
    <mergeCell ref="AA474:AB474"/>
    <mergeCell ref="D473:L473"/>
    <mergeCell ref="M473:N473"/>
    <mergeCell ref="O473:P473"/>
    <mergeCell ref="Q473:R473"/>
    <mergeCell ref="S473:T473"/>
    <mergeCell ref="W473:X473"/>
    <mergeCell ref="AA471:AB471"/>
    <mergeCell ref="D472:L472"/>
    <mergeCell ref="M472:N472"/>
    <mergeCell ref="O472:P472"/>
    <mergeCell ref="Q472:R472"/>
    <mergeCell ref="S472:T472"/>
    <mergeCell ref="W472:X472"/>
    <mergeCell ref="AA472:AB472"/>
    <mergeCell ref="AA481:AB481"/>
    <mergeCell ref="D482:L482"/>
    <mergeCell ref="M482:N482"/>
    <mergeCell ref="O482:P482"/>
    <mergeCell ref="Q482:R482"/>
    <mergeCell ref="S482:T482"/>
    <mergeCell ref="W482:X482"/>
    <mergeCell ref="AA482:AB482"/>
    <mergeCell ref="D481:L481"/>
    <mergeCell ref="M481:N481"/>
    <mergeCell ref="O481:P481"/>
    <mergeCell ref="Q481:R481"/>
    <mergeCell ref="S481:T481"/>
    <mergeCell ref="W481:X481"/>
    <mergeCell ref="AA479:AB479"/>
    <mergeCell ref="D480:L480"/>
    <mergeCell ref="M480:N480"/>
    <mergeCell ref="O480:P480"/>
    <mergeCell ref="Q480:R480"/>
    <mergeCell ref="S480:T480"/>
    <mergeCell ref="W480:X480"/>
    <mergeCell ref="AA480:AB480"/>
    <mergeCell ref="D479:L479"/>
    <mergeCell ref="M479:N479"/>
    <mergeCell ref="O479:P479"/>
    <mergeCell ref="Q479:R479"/>
    <mergeCell ref="S479:T479"/>
    <mergeCell ref="W479:X479"/>
    <mergeCell ref="AA477:AB477"/>
    <mergeCell ref="D478:L478"/>
    <mergeCell ref="M478:N478"/>
    <mergeCell ref="O478:P478"/>
    <mergeCell ref="Q478:R478"/>
    <mergeCell ref="S478:T478"/>
    <mergeCell ref="W478:X478"/>
    <mergeCell ref="AA478:AB478"/>
    <mergeCell ref="D477:L477"/>
    <mergeCell ref="M477:N477"/>
    <mergeCell ref="O477:P477"/>
    <mergeCell ref="Q477:R477"/>
    <mergeCell ref="S477:T477"/>
    <mergeCell ref="W477:X477"/>
    <mergeCell ref="AA487:AB487"/>
    <mergeCell ref="D488:L488"/>
    <mergeCell ref="M488:N488"/>
    <mergeCell ref="O488:P488"/>
    <mergeCell ref="Q488:R488"/>
    <mergeCell ref="S488:T488"/>
    <mergeCell ref="W488:X488"/>
    <mergeCell ref="AA488:AB488"/>
    <mergeCell ref="D487:L487"/>
    <mergeCell ref="M487:N487"/>
    <mergeCell ref="O487:P487"/>
    <mergeCell ref="Q487:R487"/>
    <mergeCell ref="S487:T487"/>
    <mergeCell ref="W487:X487"/>
    <mergeCell ref="AA485:AB485"/>
    <mergeCell ref="D486:L486"/>
    <mergeCell ref="M486:N486"/>
    <mergeCell ref="O486:P486"/>
    <mergeCell ref="Q486:R486"/>
    <mergeCell ref="S486:T486"/>
    <mergeCell ref="W486:X486"/>
    <mergeCell ref="AA486:AB486"/>
    <mergeCell ref="D485:L485"/>
    <mergeCell ref="M485:N485"/>
    <mergeCell ref="O485:P485"/>
    <mergeCell ref="Q485:R485"/>
    <mergeCell ref="S485:T485"/>
    <mergeCell ref="W485:X485"/>
    <mergeCell ref="AA483:AB483"/>
    <mergeCell ref="D484:L484"/>
    <mergeCell ref="M484:N484"/>
    <mergeCell ref="O484:P484"/>
    <mergeCell ref="Q484:R484"/>
    <mergeCell ref="S484:T484"/>
    <mergeCell ref="W484:X484"/>
    <mergeCell ref="AA484:AB484"/>
    <mergeCell ref="D483:L483"/>
    <mergeCell ref="M483:N483"/>
    <mergeCell ref="O483:P483"/>
    <mergeCell ref="Q483:R483"/>
    <mergeCell ref="S483:T483"/>
    <mergeCell ref="W483:X483"/>
    <mergeCell ref="AA493:AB493"/>
    <mergeCell ref="D494:L494"/>
    <mergeCell ref="M494:N494"/>
    <mergeCell ref="O494:P494"/>
    <mergeCell ref="Q494:R494"/>
    <mergeCell ref="S494:T494"/>
    <mergeCell ref="W494:X494"/>
    <mergeCell ref="AA494:AB494"/>
    <mergeCell ref="D493:L493"/>
    <mergeCell ref="M493:N493"/>
    <mergeCell ref="O493:P493"/>
    <mergeCell ref="Q493:R493"/>
    <mergeCell ref="S493:T493"/>
    <mergeCell ref="W493:X493"/>
    <mergeCell ref="AA491:AB491"/>
    <mergeCell ref="D492:L492"/>
    <mergeCell ref="M492:N492"/>
    <mergeCell ref="O492:P492"/>
    <mergeCell ref="Q492:R492"/>
    <mergeCell ref="S492:T492"/>
    <mergeCell ref="W492:X492"/>
    <mergeCell ref="AA492:AB492"/>
    <mergeCell ref="D491:L491"/>
    <mergeCell ref="M491:N491"/>
    <mergeCell ref="O491:P491"/>
    <mergeCell ref="Q491:R491"/>
    <mergeCell ref="S491:T491"/>
    <mergeCell ref="W491:X491"/>
    <mergeCell ref="AA489:AB489"/>
    <mergeCell ref="D490:L490"/>
    <mergeCell ref="M490:N490"/>
    <mergeCell ref="O490:P490"/>
    <mergeCell ref="Q490:R490"/>
    <mergeCell ref="S490:T490"/>
    <mergeCell ref="W490:X490"/>
    <mergeCell ref="AA490:AB490"/>
    <mergeCell ref="D489:L489"/>
    <mergeCell ref="M489:N489"/>
    <mergeCell ref="O489:P489"/>
    <mergeCell ref="Q489:R489"/>
    <mergeCell ref="S489:T489"/>
    <mergeCell ref="W489:X489"/>
    <mergeCell ref="AA509:AD509"/>
    <mergeCell ref="S510:T510"/>
    <mergeCell ref="W510:X510"/>
    <mergeCell ref="AA510:AB510"/>
    <mergeCell ref="D511:L511"/>
    <mergeCell ref="M511:N511"/>
    <mergeCell ref="O511:P511"/>
    <mergeCell ref="Q511:R511"/>
    <mergeCell ref="S511:T511"/>
    <mergeCell ref="W511:X511"/>
    <mergeCell ref="C498:AD498"/>
    <mergeCell ref="C499:AD499"/>
    <mergeCell ref="B506:AD506"/>
    <mergeCell ref="C508:L510"/>
    <mergeCell ref="M508:AD508"/>
    <mergeCell ref="M509:N510"/>
    <mergeCell ref="O509:P510"/>
    <mergeCell ref="Q509:R510"/>
    <mergeCell ref="S509:V509"/>
    <mergeCell ref="W509:Z509"/>
    <mergeCell ref="AA495:AB495"/>
    <mergeCell ref="M496:N496"/>
    <mergeCell ref="O496:P496"/>
    <mergeCell ref="Q496:R496"/>
    <mergeCell ref="S496:T496"/>
    <mergeCell ref="W496:X496"/>
    <mergeCell ref="AA496:AB496"/>
    <mergeCell ref="D495:L495"/>
    <mergeCell ref="M495:N495"/>
    <mergeCell ref="O495:P495"/>
    <mergeCell ref="Q495:R495"/>
    <mergeCell ref="S495:T495"/>
    <mergeCell ref="W495:X495"/>
    <mergeCell ref="AA515:AB515"/>
    <mergeCell ref="D516:L516"/>
    <mergeCell ref="M516:N516"/>
    <mergeCell ref="O516:P516"/>
    <mergeCell ref="Q516:R516"/>
    <mergeCell ref="S516:T516"/>
    <mergeCell ref="W516:X516"/>
    <mergeCell ref="AA516:AB516"/>
    <mergeCell ref="D515:L515"/>
    <mergeCell ref="M515:N515"/>
    <mergeCell ref="O515:P515"/>
    <mergeCell ref="Q515:R515"/>
    <mergeCell ref="S515:T515"/>
    <mergeCell ref="W515:X515"/>
    <mergeCell ref="AA513:AB513"/>
    <mergeCell ref="D514:L514"/>
    <mergeCell ref="M514:N514"/>
    <mergeCell ref="O514:P514"/>
    <mergeCell ref="Q514:R514"/>
    <mergeCell ref="S514:T514"/>
    <mergeCell ref="W514:X514"/>
    <mergeCell ref="AA514:AB514"/>
    <mergeCell ref="D513:L513"/>
    <mergeCell ref="M513:N513"/>
    <mergeCell ref="O513:P513"/>
    <mergeCell ref="Q513:R513"/>
    <mergeCell ref="S513:T513"/>
    <mergeCell ref="W513:X513"/>
    <mergeCell ref="AA511:AB511"/>
    <mergeCell ref="D512:L512"/>
    <mergeCell ref="M512:N512"/>
    <mergeCell ref="O512:P512"/>
    <mergeCell ref="Q512:R512"/>
    <mergeCell ref="S512:T512"/>
    <mergeCell ref="W512:X512"/>
    <mergeCell ref="AA512:AB512"/>
    <mergeCell ref="AA521:AB521"/>
    <mergeCell ref="D522:L522"/>
    <mergeCell ref="M522:N522"/>
    <mergeCell ref="O522:P522"/>
    <mergeCell ref="Q522:R522"/>
    <mergeCell ref="S522:T522"/>
    <mergeCell ref="W522:X522"/>
    <mergeCell ref="AA522:AB522"/>
    <mergeCell ref="D521:L521"/>
    <mergeCell ref="M521:N521"/>
    <mergeCell ref="O521:P521"/>
    <mergeCell ref="Q521:R521"/>
    <mergeCell ref="S521:T521"/>
    <mergeCell ref="W521:X521"/>
    <mergeCell ref="AA519:AB519"/>
    <mergeCell ref="D520:L520"/>
    <mergeCell ref="M520:N520"/>
    <mergeCell ref="O520:P520"/>
    <mergeCell ref="Q520:R520"/>
    <mergeCell ref="S520:T520"/>
    <mergeCell ref="W520:X520"/>
    <mergeCell ref="AA520:AB520"/>
    <mergeCell ref="D519:L519"/>
    <mergeCell ref="M519:N519"/>
    <mergeCell ref="O519:P519"/>
    <mergeCell ref="Q519:R519"/>
    <mergeCell ref="S519:T519"/>
    <mergeCell ref="W519:X519"/>
    <mergeCell ref="AA517:AB517"/>
    <mergeCell ref="D518:L518"/>
    <mergeCell ref="M518:N518"/>
    <mergeCell ref="O518:P518"/>
    <mergeCell ref="Q518:R518"/>
    <mergeCell ref="S518:T518"/>
    <mergeCell ref="W518:X518"/>
    <mergeCell ref="AA518:AB518"/>
    <mergeCell ref="D517:L517"/>
    <mergeCell ref="M517:N517"/>
    <mergeCell ref="O517:P517"/>
    <mergeCell ref="Q517:R517"/>
    <mergeCell ref="S517:T517"/>
    <mergeCell ref="W517:X517"/>
    <mergeCell ref="AA527:AB527"/>
    <mergeCell ref="D528:L528"/>
    <mergeCell ref="M528:N528"/>
    <mergeCell ref="O528:P528"/>
    <mergeCell ref="Q528:R528"/>
    <mergeCell ref="S528:T528"/>
    <mergeCell ref="W528:X528"/>
    <mergeCell ref="AA528:AB528"/>
    <mergeCell ref="D527:L527"/>
    <mergeCell ref="M527:N527"/>
    <mergeCell ref="O527:P527"/>
    <mergeCell ref="Q527:R527"/>
    <mergeCell ref="S527:T527"/>
    <mergeCell ref="W527:X527"/>
    <mergeCell ref="AA525:AB525"/>
    <mergeCell ref="D526:L526"/>
    <mergeCell ref="M526:N526"/>
    <mergeCell ref="O526:P526"/>
    <mergeCell ref="Q526:R526"/>
    <mergeCell ref="S526:T526"/>
    <mergeCell ref="W526:X526"/>
    <mergeCell ref="AA526:AB526"/>
    <mergeCell ref="D525:L525"/>
    <mergeCell ref="M525:N525"/>
    <mergeCell ref="O525:P525"/>
    <mergeCell ref="Q525:R525"/>
    <mergeCell ref="S525:T525"/>
    <mergeCell ref="W525:X525"/>
    <mergeCell ref="AA523:AB523"/>
    <mergeCell ref="D524:L524"/>
    <mergeCell ref="M524:N524"/>
    <mergeCell ref="O524:P524"/>
    <mergeCell ref="Q524:R524"/>
    <mergeCell ref="S524:T524"/>
    <mergeCell ref="W524:X524"/>
    <mergeCell ref="AA524:AB524"/>
    <mergeCell ref="D523:L523"/>
    <mergeCell ref="M523:N523"/>
    <mergeCell ref="O523:P523"/>
    <mergeCell ref="Q523:R523"/>
    <mergeCell ref="S523:T523"/>
    <mergeCell ref="W523:X523"/>
    <mergeCell ref="AA533:AB533"/>
    <mergeCell ref="D534:L534"/>
    <mergeCell ref="M534:N534"/>
    <mergeCell ref="O534:P534"/>
    <mergeCell ref="Q534:R534"/>
    <mergeCell ref="S534:T534"/>
    <mergeCell ref="W534:X534"/>
    <mergeCell ref="AA534:AB534"/>
    <mergeCell ref="D533:L533"/>
    <mergeCell ref="M533:N533"/>
    <mergeCell ref="O533:P533"/>
    <mergeCell ref="Q533:R533"/>
    <mergeCell ref="S533:T533"/>
    <mergeCell ref="W533:X533"/>
    <mergeCell ref="AA531:AB531"/>
    <mergeCell ref="D532:L532"/>
    <mergeCell ref="M532:N532"/>
    <mergeCell ref="O532:P532"/>
    <mergeCell ref="Q532:R532"/>
    <mergeCell ref="S532:T532"/>
    <mergeCell ref="W532:X532"/>
    <mergeCell ref="AA532:AB532"/>
    <mergeCell ref="D531:L531"/>
    <mergeCell ref="M531:N531"/>
    <mergeCell ref="O531:P531"/>
    <mergeCell ref="Q531:R531"/>
    <mergeCell ref="S531:T531"/>
    <mergeCell ref="W531:X531"/>
    <mergeCell ref="AA529:AB529"/>
    <mergeCell ref="D530:L530"/>
    <mergeCell ref="M530:N530"/>
    <mergeCell ref="O530:P530"/>
    <mergeCell ref="Q530:R530"/>
    <mergeCell ref="S530:T530"/>
    <mergeCell ref="W530:X530"/>
    <mergeCell ref="AA530:AB530"/>
    <mergeCell ref="D529:L529"/>
    <mergeCell ref="M529:N529"/>
    <mergeCell ref="O529:P529"/>
    <mergeCell ref="Q529:R529"/>
    <mergeCell ref="S529:T529"/>
    <mergeCell ref="W529:X529"/>
    <mergeCell ref="D554:L554"/>
    <mergeCell ref="M554:R554"/>
    <mergeCell ref="S554:X554"/>
    <mergeCell ref="Y554:AD554"/>
    <mergeCell ref="D555:L555"/>
    <mergeCell ref="M555:R555"/>
    <mergeCell ref="S555:X555"/>
    <mergeCell ref="Y555:AD555"/>
    <mergeCell ref="C551:L552"/>
    <mergeCell ref="M551:AD551"/>
    <mergeCell ref="M552:R552"/>
    <mergeCell ref="S552:X552"/>
    <mergeCell ref="Y552:AD552"/>
    <mergeCell ref="D553:L553"/>
    <mergeCell ref="M553:R553"/>
    <mergeCell ref="S553:X553"/>
    <mergeCell ref="Y553:AD553"/>
    <mergeCell ref="C538:AD538"/>
    <mergeCell ref="C539:AD539"/>
    <mergeCell ref="B546:AD546"/>
    <mergeCell ref="C547:AD547"/>
    <mergeCell ref="C548:AD548"/>
    <mergeCell ref="C549:AD549"/>
    <mergeCell ref="AA535:AB535"/>
    <mergeCell ref="M536:N536"/>
    <mergeCell ref="O536:P536"/>
    <mergeCell ref="Q536:R536"/>
    <mergeCell ref="S536:T536"/>
    <mergeCell ref="W536:X536"/>
    <mergeCell ref="AA536:AB536"/>
    <mergeCell ref="D535:L535"/>
    <mergeCell ref="M535:N535"/>
    <mergeCell ref="O535:P535"/>
    <mergeCell ref="Q535:R535"/>
    <mergeCell ref="S535:T535"/>
    <mergeCell ref="W535:X535"/>
    <mergeCell ref="D564:L564"/>
    <mergeCell ref="M564:R564"/>
    <mergeCell ref="S564:X564"/>
    <mergeCell ref="Y564:AD564"/>
    <mergeCell ref="D565:L565"/>
    <mergeCell ref="M565:R565"/>
    <mergeCell ref="S565:X565"/>
    <mergeCell ref="Y565:AD565"/>
    <mergeCell ref="D562:L562"/>
    <mergeCell ref="M562:R562"/>
    <mergeCell ref="S562:X562"/>
    <mergeCell ref="Y562:AD562"/>
    <mergeCell ref="D563:L563"/>
    <mergeCell ref="M563:R563"/>
    <mergeCell ref="S563:X563"/>
    <mergeCell ref="Y563:AD563"/>
    <mergeCell ref="D560:L560"/>
    <mergeCell ref="M560:R560"/>
    <mergeCell ref="S560:X560"/>
    <mergeCell ref="Y560:AD560"/>
    <mergeCell ref="D561:L561"/>
    <mergeCell ref="M561:R561"/>
    <mergeCell ref="S561:X561"/>
    <mergeCell ref="Y561:AD561"/>
    <mergeCell ref="D558:L558"/>
    <mergeCell ref="M558:R558"/>
    <mergeCell ref="S558:X558"/>
    <mergeCell ref="Y558:AD558"/>
    <mergeCell ref="D559:L559"/>
    <mergeCell ref="M559:R559"/>
    <mergeCell ref="S559:X559"/>
    <mergeCell ref="Y559:AD559"/>
    <mergeCell ref="D556:L556"/>
    <mergeCell ref="M556:R556"/>
    <mergeCell ref="S556:X556"/>
    <mergeCell ref="Y556:AD556"/>
    <mergeCell ref="D557:L557"/>
    <mergeCell ref="M557:R557"/>
    <mergeCell ref="S557:X557"/>
    <mergeCell ref="Y557:AD557"/>
    <mergeCell ref="AA584:AB584"/>
    <mergeCell ref="D585:L585"/>
    <mergeCell ref="M585:N585"/>
    <mergeCell ref="O585:P585"/>
    <mergeCell ref="Q585:R585"/>
    <mergeCell ref="S585:T585"/>
    <mergeCell ref="W585:X585"/>
    <mergeCell ref="AA585:AB585"/>
    <mergeCell ref="D584:L584"/>
    <mergeCell ref="M584:N584"/>
    <mergeCell ref="O584:P584"/>
    <mergeCell ref="Q584:R584"/>
    <mergeCell ref="S584:T584"/>
    <mergeCell ref="W584:X584"/>
    <mergeCell ref="S582:V582"/>
    <mergeCell ref="W582:Z582"/>
    <mergeCell ref="AA582:AD582"/>
    <mergeCell ref="S583:T583"/>
    <mergeCell ref="W583:X583"/>
    <mergeCell ref="AA583:AB583"/>
    <mergeCell ref="C569:E569"/>
    <mergeCell ref="F569:AD569"/>
    <mergeCell ref="C571:AD571"/>
    <mergeCell ref="C572:AD572"/>
    <mergeCell ref="B579:AD579"/>
    <mergeCell ref="C581:L583"/>
    <mergeCell ref="M581:AD581"/>
    <mergeCell ref="M582:N583"/>
    <mergeCell ref="O582:P583"/>
    <mergeCell ref="Q582:R583"/>
    <mergeCell ref="D566:L566"/>
    <mergeCell ref="M566:R566"/>
    <mergeCell ref="S566:X566"/>
    <mergeCell ref="Y566:AD566"/>
    <mergeCell ref="M567:R567"/>
    <mergeCell ref="S567:X567"/>
    <mergeCell ref="Y567:AD567"/>
    <mergeCell ref="AA590:AB590"/>
    <mergeCell ref="D591:L591"/>
    <mergeCell ref="M591:N591"/>
    <mergeCell ref="O591:P591"/>
    <mergeCell ref="Q591:R591"/>
    <mergeCell ref="S591:T591"/>
    <mergeCell ref="W591:X591"/>
    <mergeCell ref="AA591:AB591"/>
    <mergeCell ref="D590:L590"/>
    <mergeCell ref="M590:N590"/>
    <mergeCell ref="O590:P590"/>
    <mergeCell ref="Q590:R590"/>
    <mergeCell ref="S590:T590"/>
    <mergeCell ref="W590:X590"/>
    <mergeCell ref="AA588:AB588"/>
    <mergeCell ref="D589:L589"/>
    <mergeCell ref="M589:N589"/>
    <mergeCell ref="O589:P589"/>
    <mergeCell ref="Q589:R589"/>
    <mergeCell ref="S589:T589"/>
    <mergeCell ref="W589:X589"/>
    <mergeCell ref="AA589:AB589"/>
    <mergeCell ref="D588:L588"/>
    <mergeCell ref="M588:N588"/>
    <mergeCell ref="O588:P588"/>
    <mergeCell ref="Q588:R588"/>
    <mergeCell ref="S588:T588"/>
    <mergeCell ref="W588:X588"/>
    <mergeCell ref="AA586:AB586"/>
    <mergeCell ref="D587:L587"/>
    <mergeCell ref="M587:N587"/>
    <mergeCell ref="O587:P587"/>
    <mergeCell ref="Q587:R587"/>
    <mergeCell ref="S587:T587"/>
    <mergeCell ref="W587:X587"/>
    <mergeCell ref="AA587:AB587"/>
    <mergeCell ref="D586:L586"/>
    <mergeCell ref="M586:N586"/>
    <mergeCell ref="O586:P586"/>
    <mergeCell ref="Q586:R586"/>
    <mergeCell ref="S586:T586"/>
    <mergeCell ref="W586:X586"/>
    <mergeCell ref="AA596:AB596"/>
    <mergeCell ref="D597:L597"/>
    <mergeCell ref="M597:N597"/>
    <mergeCell ref="O597:P597"/>
    <mergeCell ref="Q597:R597"/>
    <mergeCell ref="S597:T597"/>
    <mergeCell ref="W597:X597"/>
    <mergeCell ref="AA597:AB597"/>
    <mergeCell ref="D596:L596"/>
    <mergeCell ref="M596:N596"/>
    <mergeCell ref="O596:P596"/>
    <mergeCell ref="Q596:R596"/>
    <mergeCell ref="S596:T596"/>
    <mergeCell ref="W596:X596"/>
    <mergeCell ref="AA594:AB594"/>
    <mergeCell ref="D595:L595"/>
    <mergeCell ref="M595:N595"/>
    <mergeCell ref="O595:P595"/>
    <mergeCell ref="Q595:R595"/>
    <mergeCell ref="S595:T595"/>
    <mergeCell ref="W595:X595"/>
    <mergeCell ref="AA595:AB595"/>
    <mergeCell ref="D594:L594"/>
    <mergeCell ref="M594:N594"/>
    <mergeCell ref="O594:P594"/>
    <mergeCell ref="Q594:R594"/>
    <mergeCell ref="S594:T594"/>
    <mergeCell ref="W594:X594"/>
    <mergeCell ref="AA592:AB592"/>
    <mergeCell ref="D593:L593"/>
    <mergeCell ref="M593:N593"/>
    <mergeCell ref="O593:P593"/>
    <mergeCell ref="Q593:R593"/>
    <mergeCell ref="S593:T593"/>
    <mergeCell ref="W593:X593"/>
    <mergeCell ref="AA593:AB593"/>
    <mergeCell ref="D592:L592"/>
    <mergeCell ref="M592:N592"/>
    <mergeCell ref="O592:P592"/>
    <mergeCell ref="Q592:R592"/>
    <mergeCell ref="S592:T592"/>
    <mergeCell ref="W592:X592"/>
    <mergeCell ref="AA602:AB602"/>
    <mergeCell ref="D603:L603"/>
    <mergeCell ref="M603:N603"/>
    <mergeCell ref="O603:P603"/>
    <mergeCell ref="Q603:R603"/>
    <mergeCell ref="S603:T603"/>
    <mergeCell ref="W603:X603"/>
    <mergeCell ref="AA603:AB603"/>
    <mergeCell ref="D602:L602"/>
    <mergeCell ref="M602:N602"/>
    <mergeCell ref="O602:P602"/>
    <mergeCell ref="Q602:R602"/>
    <mergeCell ref="S602:T602"/>
    <mergeCell ref="W602:X602"/>
    <mergeCell ref="AA600:AB600"/>
    <mergeCell ref="D601:L601"/>
    <mergeCell ref="M601:N601"/>
    <mergeCell ref="O601:P601"/>
    <mergeCell ref="Q601:R601"/>
    <mergeCell ref="S601:T601"/>
    <mergeCell ref="W601:X601"/>
    <mergeCell ref="AA601:AB601"/>
    <mergeCell ref="D600:L600"/>
    <mergeCell ref="M600:N600"/>
    <mergeCell ref="O600:P600"/>
    <mergeCell ref="Q600:R600"/>
    <mergeCell ref="S600:T600"/>
    <mergeCell ref="W600:X600"/>
    <mergeCell ref="AA598:AB598"/>
    <mergeCell ref="D599:L599"/>
    <mergeCell ref="M599:N599"/>
    <mergeCell ref="O599:P599"/>
    <mergeCell ref="Q599:R599"/>
    <mergeCell ref="S599:T599"/>
    <mergeCell ref="W599:X599"/>
    <mergeCell ref="AA599:AB599"/>
    <mergeCell ref="D598:L598"/>
    <mergeCell ref="M598:N598"/>
    <mergeCell ref="O598:P598"/>
    <mergeCell ref="Q598:R598"/>
    <mergeCell ref="S598:T598"/>
    <mergeCell ref="W598:X598"/>
    <mergeCell ref="AA608:AB608"/>
    <mergeCell ref="M609:N609"/>
    <mergeCell ref="O609:P609"/>
    <mergeCell ref="Q609:R609"/>
    <mergeCell ref="S609:T609"/>
    <mergeCell ref="W609:X609"/>
    <mergeCell ref="AA609:AB609"/>
    <mergeCell ref="D608:L608"/>
    <mergeCell ref="M608:N608"/>
    <mergeCell ref="O608:P608"/>
    <mergeCell ref="Q608:R608"/>
    <mergeCell ref="S608:T608"/>
    <mergeCell ref="W608:X608"/>
    <mergeCell ref="AA606:AB606"/>
    <mergeCell ref="D607:L607"/>
    <mergeCell ref="M607:N607"/>
    <mergeCell ref="O607:P607"/>
    <mergeCell ref="Q607:R607"/>
    <mergeCell ref="S607:T607"/>
    <mergeCell ref="W607:X607"/>
    <mergeCell ref="AA607:AB607"/>
    <mergeCell ref="D606:L606"/>
    <mergeCell ref="M606:N606"/>
    <mergeCell ref="O606:P606"/>
    <mergeCell ref="Q606:R606"/>
    <mergeCell ref="S606:T606"/>
    <mergeCell ref="W606:X606"/>
    <mergeCell ref="AA604:AB604"/>
    <mergeCell ref="D605:L605"/>
    <mergeCell ref="M605:N605"/>
    <mergeCell ref="O605:P605"/>
    <mergeCell ref="Q605:R605"/>
    <mergeCell ref="S605:T605"/>
    <mergeCell ref="W605:X605"/>
    <mergeCell ref="AA605:AB605"/>
    <mergeCell ref="D604:L604"/>
    <mergeCell ref="M604:N604"/>
    <mergeCell ref="O604:P604"/>
    <mergeCell ref="Q604:R604"/>
    <mergeCell ref="S604:T604"/>
    <mergeCell ref="W604:X604"/>
    <mergeCell ref="D628:L628"/>
    <mergeCell ref="M628:R628"/>
    <mergeCell ref="S628:X628"/>
    <mergeCell ref="Y628:AD628"/>
    <mergeCell ref="D629:L629"/>
    <mergeCell ref="M629:R629"/>
    <mergeCell ref="S629:X629"/>
    <mergeCell ref="Y629:AD629"/>
    <mergeCell ref="D626:L626"/>
    <mergeCell ref="M626:R626"/>
    <mergeCell ref="S626:X626"/>
    <mergeCell ref="Y626:AD626"/>
    <mergeCell ref="D627:L627"/>
    <mergeCell ref="M627:R627"/>
    <mergeCell ref="S627:X627"/>
    <mergeCell ref="Y627:AD627"/>
    <mergeCell ref="D624:L624"/>
    <mergeCell ref="M624:R624"/>
    <mergeCell ref="S624:X624"/>
    <mergeCell ref="Y624:AD624"/>
    <mergeCell ref="D625:L625"/>
    <mergeCell ref="M625:R625"/>
    <mergeCell ref="S625:X625"/>
    <mergeCell ref="Y625:AD625"/>
    <mergeCell ref="C611:AD611"/>
    <mergeCell ref="C612:AD612"/>
    <mergeCell ref="B619:AD619"/>
    <mergeCell ref="C620:AD620"/>
    <mergeCell ref="C622:L623"/>
    <mergeCell ref="M622:AD622"/>
    <mergeCell ref="M623:R623"/>
    <mergeCell ref="S623:X623"/>
    <mergeCell ref="Y623:AD623"/>
    <mergeCell ref="D638:L638"/>
    <mergeCell ref="M638:R638"/>
    <mergeCell ref="S638:X638"/>
    <mergeCell ref="Y638:AD638"/>
    <mergeCell ref="D639:L639"/>
    <mergeCell ref="M639:R639"/>
    <mergeCell ref="S639:X639"/>
    <mergeCell ref="Y639:AD639"/>
    <mergeCell ref="D636:L636"/>
    <mergeCell ref="M636:R636"/>
    <mergeCell ref="S636:X636"/>
    <mergeCell ref="Y636:AD636"/>
    <mergeCell ref="D637:L637"/>
    <mergeCell ref="M637:R637"/>
    <mergeCell ref="S637:X637"/>
    <mergeCell ref="Y637:AD637"/>
    <mergeCell ref="D634:L634"/>
    <mergeCell ref="M634:R634"/>
    <mergeCell ref="S634:X634"/>
    <mergeCell ref="Y634:AD634"/>
    <mergeCell ref="D635:L635"/>
    <mergeCell ref="M635:R635"/>
    <mergeCell ref="S635:X635"/>
    <mergeCell ref="Y635:AD635"/>
    <mergeCell ref="D632:L632"/>
    <mergeCell ref="M632:R632"/>
    <mergeCell ref="S632:X632"/>
    <mergeCell ref="Y632:AD632"/>
    <mergeCell ref="D633:L633"/>
    <mergeCell ref="M633:R633"/>
    <mergeCell ref="S633:X633"/>
    <mergeCell ref="Y633:AD633"/>
    <mergeCell ref="D630:L630"/>
    <mergeCell ref="M630:R630"/>
    <mergeCell ref="S630:X630"/>
    <mergeCell ref="Y630:AD630"/>
    <mergeCell ref="D631:L631"/>
    <mergeCell ref="M631:R631"/>
    <mergeCell ref="S631:X631"/>
    <mergeCell ref="Y631:AD631"/>
    <mergeCell ref="D648:L648"/>
    <mergeCell ref="M648:R648"/>
    <mergeCell ref="S648:X648"/>
    <mergeCell ref="Y648:AD648"/>
    <mergeCell ref="M649:R649"/>
    <mergeCell ref="S649:X649"/>
    <mergeCell ref="Y649:AD649"/>
    <mergeCell ref="D646:L646"/>
    <mergeCell ref="M646:R646"/>
    <mergeCell ref="S646:X646"/>
    <mergeCell ref="Y646:AD646"/>
    <mergeCell ref="D647:L647"/>
    <mergeCell ref="M647:R647"/>
    <mergeCell ref="S647:X647"/>
    <mergeCell ref="Y647:AD647"/>
    <mergeCell ref="D644:L644"/>
    <mergeCell ref="M644:R644"/>
    <mergeCell ref="S644:X644"/>
    <mergeCell ref="Y644:AD644"/>
    <mergeCell ref="D645:L645"/>
    <mergeCell ref="M645:R645"/>
    <mergeCell ref="S645:X645"/>
    <mergeCell ref="Y645:AD645"/>
    <mergeCell ref="D642:L642"/>
    <mergeCell ref="M642:R642"/>
    <mergeCell ref="S642:X642"/>
    <mergeCell ref="Y642:AD642"/>
    <mergeCell ref="D643:L643"/>
    <mergeCell ref="M643:R643"/>
    <mergeCell ref="S643:X643"/>
    <mergeCell ref="Y643:AD643"/>
    <mergeCell ref="D640:L640"/>
    <mergeCell ref="M640:R640"/>
    <mergeCell ref="S640:X640"/>
    <mergeCell ref="Y640:AD640"/>
    <mergeCell ref="D641:L641"/>
    <mergeCell ref="M641:R641"/>
    <mergeCell ref="S641:X641"/>
    <mergeCell ref="Y641:AD641"/>
    <mergeCell ref="AA666:AB666"/>
    <mergeCell ref="D667:L667"/>
    <mergeCell ref="M667:N667"/>
    <mergeCell ref="O667:P667"/>
    <mergeCell ref="Q667:R667"/>
    <mergeCell ref="S667:T667"/>
    <mergeCell ref="W667:X667"/>
    <mergeCell ref="AA667:AB667"/>
    <mergeCell ref="D666:L666"/>
    <mergeCell ref="M666:N666"/>
    <mergeCell ref="O666:P666"/>
    <mergeCell ref="Q666:R666"/>
    <mergeCell ref="S666:T666"/>
    <mergeCell ref="W666:X666"/>
    <mergeCell ref="AA664:AB664"/>
    <mergeCell ref="D665:L665"/>
    <mergeCell ref="M665:N665"/>
    <mergeCell ref="O665:P665"/>
    <mergeCell ref="Q665:R665"/>
    <mergeCell ref="S665:T665"/>
    <mergeCell ref="W665:X665"/>
    <mergeCell ref="AA665:AB665"/>
    <mergeCell ref="AA662:AD662"/>
    <mergeCell ref="S663:T663"/>
    <mergeCell ref="W663:X663"/>
    <mergeCell ref="AA663:AB663"/>
    <mergeCell ref="D664:L664"/>
    <mergeCell ref="M664:N664"/>
    <mergeCell ref="O664:P664"/>
    <mergeCell ref="Q664:R664"/>
    <mergeCell ref="S664:T664"/>
    <mergeCell ref="W664:X664"/>
    <mergeCell ref="C651:AD651"/>
    <mergeCell ref="C652:AD652"/>
    <mergeCell ref="B659:AD659"/>
    <mergeCell ref="C661:L663"/>
    <mergeCell ref="M661:AD661"/>
    <mergeCell ref="M662:N663"/>
    <mergeCell ref="O662:P663"/>
    <mergeCell ref="Q662:R663"/>
    <mergeCell ref="S662:V662"/>
    <mergeCell ref="W662:Z662"/>
    <mergeCell ref="AA672:AB672"/>
    <mergeCell ref="D673:L673"/>
    <mergeCell ref="M673:N673"/>
    <mergeCell ref="O673:P673"/>
    <mergeCell ref="Q673:R673"/>
    <mergeCell ref="S673:T673"/>
    <mergeCell ref="W673:X673"/>
    <mergeCell ref="AA673:AB673"/>
    <mergeCell ref="D672:L672"/>
    <mergeCell ref="M672:N672"/>
    <mergeCell ref="O672:P672"/>
    <mergeCell ref="Q672:R672"/>
    <mergeCell ref="S672:T672"/>
    <mergeCell ref="W672:X672"/>
    <mergeCell ref="AA670:AB670"/>
    <mergeCell ref="D671:L671"/>
    <mergeCell ref="M671:N671"/>
    <mergeCell ref="O671:P671"/>
    <mergeCell ref="Q671:R671"/>
    <mergeCell ref="S671:T671"/>
    <mergeCell ref="W671:X671"/>
    <mergeCell ref="AA671:AB671"/>
    <mergeCell ref="D670:L670"/>
    <mergeCell ref="M670:N670"/>
    <mergeCell ref="O670:P670"/>
    <mergeCell ref="Q670:R670"/>
    <mergeCell ref="S670:T670"/>
    <mergeCell ref="W670:X670"/>
    <mergeCell ref="AA668:AB668"/>
    <mergeCell ref="D669:L669"/>
    <mergeCell ref="M669:N669"/>
    <mergeCell ref="O669:P669"/>
    <mergeCell ref="Q669:R669"/>
    <mergeCell ref="S669:T669"/>
    <mergeCell ref="W669:X669"/>
    <mergeCell ref="AA669:AB669"/>
    <mergeCell ref="D668:L668"/>
    <mergeCell ref="M668:N668"/>
    <mergeCell ref="O668:P668"/>
    <mergeCell ref="Q668:R668"/>
    <mergeCell ref="S668:T668"/>
    <mergeCell ref="W668:X668"/>
    <mergeCell ref="AA678:AB678"/>
    <mergeCell ref="D679:L679"/>
    <mergeCell ref="M679:N679"/>
    <mergeCell ref="O679:P679"/>
    <mergeCell ref="Q679:R679"/>
    <mergeCell ref="S679:T679"/>
    <mergeCell ref="W679:X679"/>
    <mergeCell ref="AA679:AB679"/>
    <mergeCell ref="D678:L678"/>
    <mergeCell ref="M678:N678"/>
    <mergeCell ref="O678:P678"/>
    <mergeCell ref="Q678:R678"/>
    <mergeCell ref="S678:T678"/>
    <mergeCell ref="W678:X678"/>
    <mergeCell ref="AA676:AB676"/>
    <mergeCell ref="D677:L677"/>
    <mergeCell ref="M677:N677"/>
    <mergeCell ref="O677:P677"/>
    <mergeCell ref="Q677:R677"/>
    <mergeCell ref="S677:T677"/>
    <mergeCell ref="W677:X677"/>
    <mergeCell ref="AA677:AB677"/>
    <mergeCell ref="D676:L676"/>
    <mergeCell ref="M676:N676"/>
    <mergeCell ref="O676:P676"/>
    <mergeCell ref="Q676:R676"/>
    <mergeCell ref="S676:T676"/>
    <mergeCell ref="W676:X676"/>
    <mergeCell ref="AA674:AB674"/>
    <mergeCell ref="D675:L675"/>
    <mergeCell ref="M675:N675"/>
    <mergeCell ref="O675:P675"/>
    <mergeCell ref="Q675:R675"/>
    <mergeCell ref="S675:T675"/>
    <mergeCell ref="W675:X675"/>
    <mergeCell ref="AA675:AB675"/>
    <mergeCell ref="D674:L674"/>
    <mergeCell ref="M674:N674"/>
    <mergeCell ref="O674:P674"/>
    <mergeCell ref="Q674:R674"/>
    <mergeCell ref="S674:T674"/>
    <mergeCell ref="W674:X674"/>
    <mergeCell ref="AA684:AB684"/>
    <mergeCell ref="D685:L685"/>
    <mergeCell ref="M685:N685"/>
    <mergeCell ref="O685:P685"/>
    <mergeCell ref="Q685:R685"/>
    <mergeCell ref="S685:T685"/>
    <mergeCell ref="W685:X685"/>
    <mergeCell ref="AA685:AB685"/>
    <mergeCell ref="D684:L684"/>
    <mergeCell ref="M684:N684"/>
    <mergeCell ref="O684:P684"/>
    <mergeCell ref="Q684:R684"/>
    <mergeCell ref="S684:T684"/>
    <mergeCell ref="W684:X684"/>
    <mergeCell ref="AA682:AB682"/>
    <mergeCell ref="D683:L683"/>
    <mergeCell ref="M683:N683"/>
    <mergeCell ref="O683:P683"/>
    <mergeCell ref="Q683:R683"/>
    <mergeCell ref="S683:T683"/>
    <mergeCell ref="W683:X683"/>
    <mergeCell ref="AA683:AB683"/>
    <mergeCell ref="D682:L682"/>
    <mergeCell ref="M682:N682"/>
    <mergeCell ref="O682:P682"/>
    <mergeCell ref="Q682:R682"/>
    <mergeCell ref="S682:T682"/>
    <mergeCell ref="W682:X682"/>
    <mergeCell ref="AA680:AB680"/>
    <mergeCell ref="D681:L681"/>
    <mergeCell ref="M681:N681"/>
    <mergeCell ref="O681:P681"/>
    <mergeCell ref="Q681:R681"/>
    <mergeCell ref="S681:T681"/>
    <mergeCell ref="W681:X681"/>
    <mergeCell ref="AA681:AB681"/>
    <mergeCell ref="D680:L680"/>
    <mergeCell ref="M680:N680"/>
    <mergeCell ref="O680:P680"/>
    <mergeCell ref="Q680:R680"/>
    <mergeCell ref="S680:T680"/>
    <mergeCell ref="W680:X680"/>
    <mergeCell ref="C691:AD691"/>
    <mergeCell ref="C692:AD692"/>
    <mergeCell ref="B699:AD699"/>
    <mergeCell ref="C700:AD700"/>
    <mergeCell ref="C701:AD701"/>
    <mergeCell ref="C703:L704"/>
    <mergeCell ref="M703:AD703"/>
    <mergeCell ref="M704:R704"/>
    <mergeCell ref="S704:X704"/>
    <mergeCell ref="Y704:AD704"/>
    <mergeCell ref="AA688:AB688"/>
    <mergeCell ref="M689:N689"/>
    <mergeCell ref="O689:P689"/>
    <mergeCell ref="Q689:R689"/>
    <mergeCell ref="S689:T689"/>
    <mergeCell ref="W689:X689"/>
    <mergeCell ref="AA689:AB689"/>
    <mergeCell ref="D688:L688"/>
    <mergeCell ref="M688:N688"/>
    <mergeCell ref="O688:P688"/>
    <mergeCell ref="Q688:R688"/>
    <mergeCell ref="S688:T688"/>
    <mergeCell ref="W688:X688"/>
    <mergeCell ref="AA686:AB686"/>
    <mergeCell ref="D687:L687"/>
    <mergeCell ref="M687:N687"/>
    <mergeCell ref="O687:P687"/>
    <mergeCell ref="Q687:R687"/>
    <mergeCell ref="S687:T687"/>
    <mergeCell ref="W687:X687"/>
    <mergeCell ref="AA687:AB687"/>
    <mergeCell ref="D686:L686"/>
    <mergeCell ref="M686:N686"/>
    <mergeCell ref="O686:P686"/>
    <mergeCell ref="Q686:R686"/>
    <mergeCell ref="S686:T686"/>
    <mergeCell ref="W686:X686"/>
    <mergeCell ref="D724:L724"/>
    <mergeCell ref="M724:R724"/>
    <mergeCell ref="S724:X724"/>
    <mergeCell ref="Y724:AD724"/>
    <mergeCell ref="D725:L725"/>
    <mergeCell ref="M725:R725"/>
    <mergeCell ref="S725:X725"/>
    <mergeCell ref="Y725:AD725"/>
    <mergeCell ref="C721:L722"/>
    <mergeCell ref="M721:AD721"/>
    <mergeCell ref="M722:R722"/>
    <mergeCell ref="S722:X722"/>
    <mergeCell ref="Y722:AD722"/>
    <mergeCell ref="D723:L723"/>
    <mergeCell ref="M723:R723"/>
    <mergeCell ref="S723:X723"/>
    <mergeCell ref="Y723:AD723"/>
    <mergeCell ref="M709:R709"/>
    <mergeCell ref="S709:X709"/>
    <mergeCell ref="Y709:AD709"/>
    <mergeCell ref="C711:AD711"/>
    <mergeCell ref="C712:AD712"/>
    <mergeCell ref="B719:AD719"/>
    <mergeCell ref="D707:L707"/>
    <mergeCell ref="M707:R707"/>
    <mergeCell ref="S707:X707"/>
    <mergeCell ref="Y707:AD707"/>
    <mergeCell ref="D708:L708"/>
    <mergeCell ref="M708:R708"/>
    <mergeCell ref="S708:X708"/>
    <mergeCell ref="Y708:AD708"/>
    <mergeCell ref="D705:L705"/>
    <mergeCell ref="M705:R705"/>
    <mergeCell ref="S705:X705"/>
    <mergeCell ref="Y705:AD705"/>
    <mergeCell ref="D706:L706"/>
    <mergeCell ref="M706:R706"/>
    <mergeCell ref="S706:X706"/>
    <mergeCell ref="Y706:AD706"/>
    <mergeCell ref="C750:AD750"/>
    <mergeCell ref="C752:L754"/>
    <mergeCell ref="M752:AD752"/>
    <mergeCell ref="M753:N754"/>
    <mergeCell ref="O753:P754"/>
    <mergeCell ref="Q753:R754"/>
    <mergeCell ref="S753:X753"/>
    <mergeCell ref="Y753:AD753"/>
    <mergeCell ref="S754:T754"/>
    <mergeCell ref="U754:V754"/>
    <mergeCell ref="C743:AD743"/>
    <mergeCell ref="C744:AD744"/>
    <mergeCell ref="C745:AD745"/>
    <mergeCell ref="C746:AD746"/>
    <mergeCell ref="B748:AD748"/>
    <mergeCell ref="C749:AD749"/>
    <mergeCell ref="C731:AD731"/>
    <mergeCell ref="C732:AD732"/>
    <mergeCell ref="B739:AD739"/>
    <mergeCell ref="B740:AD740"/>
    <mergeCell ref="C741:AD741"/>
    <mergeCell ref="C742:AD742"/>
    <mergeCell ref="D728:L728"/>
    <mergeCell ref="M728:R728"/>
    <mergeCell ref="S728:X728"/>
    <mergeCell ref="Y728:AD728"/>
    <mergeCell ref="M729:R729"/>
    <mergeCell ref="S729:X729"/>
    <mergeCell ref="Y729:AD729"/>
    <mergeCell ref="D726:L726"/>
    <mergeCell ref="M726:R726"/>
    <mergeCell ref="S726:X726"/>
    <mergeCell ref="Y726:AD726"/>
    <mergeCell ref="D727:L727"/>
    <mergeCell ref="M727:R727"/>
    <mergeCell ref="S727:X727"/>
    <mergeCell ref="Y727:AD727"/>
    <mergeCell ref="V770:AD770"/>
    <mergeCell ref="V771:V772"/>
    <mergeCell ref="W771:W772"/>
    <mergeCell ref="X771:X772"/>
    <mergeCell ref="Y771:AA771"/>
    <mergeCell ref="AB771:AD771"/>
    <mergeCell ref="Y757:Z757"/>
    <mergeCell ref="AA757:AB757"/>
    <mergeCell ref="AC757:AD757"/>
    <mergeCell ref="C759:AD759"/>
    <mergeCell ref="C760:AD760"/>
    <mergeCell ref="B767:AD767"/>
    <mergeCell ref="W756:X756"/>
    <mergeCell ref="Y756:Z756"/>
    <mergeCell ref="AA756:AB756"/>
    <mergeCell ref="AC756:AD756"/>
    <mergeCell ref="M757:N757"/>
    <mergeCell ref="O757:P757"/>
    <mergeCell ref="Q757:R757"/>
    <mergeCell ref="S757:T757"/>
    <mergeCell ref="U757:V757"/>
    <mergeCell ref="W757:X757"/>
    <mergeCell ref="W755:X755"/>
    <mergeCell ref="Y755:Z755"/>
    <mergeCell ref="AA755:AB755"/>
    <mergeCell ref="AC755:AD755"/>
    <mergeCell ref="D756:L756"/>
    <mergeCell ref="M756:N756"/>
    <mergeCell ref="O756:P756"/>
    <mergeCell ref="Q756:R756"/>
    <mergeCell ref="S756:T756"/>
    <mergeCell ref="U756:V756"/>
    <mergeCell ref="W754:X754"/>
    <mergeCell ref="Y754:Z754"/>
    <mergeCell ref="AA754:AB754"/>
    <mergeCell ref="AC754:AD754"/>
    <mergeCell ref="D755:L755"/>
    <mergeCell ref="M755:N755"/>
    <mergeCell ref="O755:P755"/>
    <mergeCell ref="Q755:R755"/>
    <mergeCell ref="S755:T755"/>
    <mergeCell ref="U755:V755"/>
    <mergeCell ref="C768:AD768"/>
    <mergeCell ref="H784:I784"/>
    <mergeCell ref="K784:U784"/>
    <mergeCell ref="H785:I785"/>
    <mergeCell ref="K785:U785"/>
    <mergeCell ref="H786:I786"/>
    <mergeCell ref="K786:U786"/>
    <mergeCell ref="H781:I781"/>
    <mergeCell ref="J781:U781"/>
    <mergeCell ref="H782:I782"/>
    <mergeCell ref="J782:U782"/>
    <mergeCell ref="H783:I783"/>
    <mergeCell ref="J783:U783"/>
    <mergeCell ref="H777:I777"/>
    <mergeCell ref="J777:U777"/>
    <mergeCell ref="C778:C790"/>
    <mergeCell ref="D778:G790"/>
    <mergeCell ref="H778:I778"/>
    <mergeCell ref="J778:U778"/>
    <mergeCell ref="H779:I779"/>
    <mergeCell ref="J779:U779"/>
    <mergeCell ref="H780:I780"/>
    <mergeCell ref="J780:U780"/>
    <mergeCell ref="C773:C777"/>
    <mergeCell ref="D773:G777"/>
    <mergeCell ref="H773:I773"/>
    <mergeCell ref="J773:U773"/>
    <mergeCell ref="H774:I774"/>
    <mergeCell ref="J774:U774"/>
    <mergeCell ref="H775:I775"/>
    <mergeCell ref="J775:U775"/>
    <mergeCell ref="H776:I776"/>
    <mergeCell ref="J776:U776"/>
    <mergeCell ref="C770:G772"/>
    <mergeCell ref="H770:I772"/>
    <mergeCell ref="J770:U772"/>
    <mergeCell ref="H800:I800"/>
    <mergeCell ref="J800:U800"/>
    <mergeCell ref="H801:I801"/>
    <mergeCell ref="J801:U801"/>
    <mergeCell ref="H802:I802"/>
    <mergeCell ref="J802:U802"/>
    <mergeCell ref="H797:I797"/>
    <mergeCell ref="K797:U797"/>
    <mergeCell ref="H798:I798"/>
    <mergeCell ref="K798:U798"/>
    <mergeCell ref="H799:I799"/>
    <mergeCell ref="K799:U799"/>
    <mergeCell ref="H794:I794"/>
    <mergeCell ref="J794:U794"/>
    <mergeCell ref="H795:I795"/>
    <mergeCell ref="K795:U795"/>
    <mergeCell ref="H796:I796"/>
    <mergeCell ref="K796:U796"/>
    <mergeCell ref="H790:I790"/>
    <mergeCell ref="J790:U790"/>
    <mergeCell ref="C791:C802"/>
    <mergeCell ref="D791:G802"/>
    <mergeCell ref="H791:I791"/>
    <mergeCell ref="J791:U791"/>
    <mergeCell ref="H792:I792"/>
    <mergeCell ref="J792:U792"/>
    <mergeCell ref="H793:I793"/>
    <mergeCell ref="J793:U793"/>
    <mergeCell ref="H787:I787"/>
    <mergeCell ref="K787:U787"/>
    <mergeCell ref="H788:I788"/>
    <mergeCell ref="K788:U788"/>
    <mergeCell ref="H789:I789"/>
    <mergeCell ref="K789:U789"/>
    <mergeCell ref="H816:I816"/>
    <mergeCell ref="K816:U816"/>
    <mergeCell ref="H817:I817"/>
    <mergeCell ref="K817:U817"/>
    <mergeCell ref="H818:I818"/>
    <mergeCell ref="K818:U818"/>
    <mergeCell ref="H813:I813"/>
    <mergeCell ref="K813:U813"/>
    <mergeCell ref="H814:I814"/>
    <mergeCell ref="K814:U814"/>
    <mergeCell ref="H815:I815"/>
    <mergeCell ref="K815:U815"/>
    <mergeCell ref="H810:I810"/>
    <mergeCell ref="K810:U810"/>
    <mergeCell ref="H811:I811"/>
    <mergeCell ref="K811:U811"/>
    <mergeCell ref="H812:I812"/>
    <mergeCell ref="K812:U812"/>
    <mergeCell ref="H807:I807"/>
    <mergeCell ref="K807:U807"/>
    <mergeCell ref="H808:I808"/>
    <mergeCell ref="K808:U808"/>
    <mergeCell ref="H809:I809"/>
    <mergeCell ref="K809:U809"/>
    <mergeCell ref="C803:C836"/>
    <mergeCell ref="D803:G836"/>
    <mergeCell ref="H803:I803"/>
    <mergeCell ref="J803:U803"/>
    <mergeCell ref="H804:I804"/>
    <mergeCell ref="K804:U804"/>
    <mergeCell ref="H805:I805"/>
    <mergeCell ref="K805:U805"/>
    <mergeCell ref="H806:I806"/>
    <mergeCell ref="K806:U806"/>
    <mergeCell ref="H834:I834"/>
    <mergeCell ref="J834:U834"/>
    <mergeCell ref="H835:I835"/>
    <mergeCell ref="J835:U835"/>
    <mergeCell ref="H836:I836"/>
    <mergeCell ref="J836:U836"/>
    <mergeCell ref="H831:I831"/>
    <mergeCell ref="K831:U831"/>
    <mergeCell ref="H832:I832"/>
    <mergeCell ref="K832:U832"/>
    <mergeCell ref="H833:I833"/>
    <mergeCell ref="K833:U833"/>
    <mergeCell ref="H828:I828"/>
    <mergeCell ref="J828:U828"/>
    <mergeCell ref="H829:I829"/>
    <mergeCell ref="J829:U829"/>
    <mergeCell ref="H830:I830"/>
    <mergeCell ref="J830:U830"/>
    <mergeCell ref="H825:I825"/>
    <mergeCell ref="K825:U825"/>
    <mergeCell ref="H826:I826"/>
    <mergeCell ref="K826:U826"/>
    <mergeCell ref="H827:I827"/>
    <mergeCell ref="K827:U827"/>
    <mergeCell ref="H822:I822"/>
    <mergeCell ref="J822:U822"/>
    <mergeCell ref="H823:I823"/>
    <mergeCell ref="K823:U823"/>
    <mergeCell ref="H824:I824"/>
    <mergeCell ref="K824:U824"/>
    <mergeCell ref="H819:I819"/>
    <mergeCell ref="K819:U819"/>
    <mergeCell ref="H820:I820"/>
    <mergeCell ref="K820:U820"/>
    <mergeCell ref="H821:I821"/>
    <mergeCell ref="K821:U821"/>
    <mergeCell ref="H850:I850"/>
    <mergeCell ref="K850:U850"/>
    <mergeCell ref="H851:I851"/>
    <mergeCell ref="K851:U851"/>
    <mergeCell ref="H852:I852"/>
    <mergeCell ref="K852:U852"/>
    <mergeCell ref="H847:I847"/>
    <mergeCell ref="K847:U847"/>
    <mergeCell ref="H848:I848"/>
    <mergeCell ref="J848:U848"/>
    <mergeCell ref="H849:I849"/>
    <mergeCell ref="K849:U849"/>
    <mergeCell ref="H844:I844"/>
    <mergeCell ref="K844:U844"/>
    <mergeCell ref="H845:I845"/>
    <mergeCell ref="K845:U845"/>
    <mergeCell ref="H846:I846"/>
    <mergeCell ref="K846:U846"/>
    <mergeCell ref="C840:C857"/>
    <mergeCell ref="D840:G857"/>
    <mergeCell ref="H840:I840"/>
    <mergeCell ref="J840:U840"/>
    <mergeCell ref="H841:I841"/>
    <mergeCell ref="K841:U841"/>
    <mergeCell ref="H842:I842"/>
    <mergeCell ref="K842:U842"/>
    <mergeCell ref="H843:I843"/>
    <mergeCell ref="K843:U843"/>
    <mergeCell ref="C837:C839"/>
    <mergeCell ref="D837:G839"/>
    <mergeCell ref="H837:I837"/>
    <mergeCell ref="J837:U837"/>
    <mergeCell ref="H838:I838"/>
    <mergeCell ref="J838:U838"/>
    <mergeCell ref="H839:I839"/>
    <mergeCell ref="J839:U839"/>
    <mergeCell ref="H866:I866"/>
    <mergeCell ref="K866:U866"/>
    <mergeCell ref="H867:I867"/>
    <mergeCell ref="K867:U867"/>
    <mergeCell ref="H868:I868"/>
    <mergeCell ref="K868:U868"/>
    <mergeCell ref="H863:I863"/>
    <mergeCell ref="K863:U863"/>
    <mergeCell ref="H864:I864"/>
    <mergeCell ref="K864:U864"/>
    <mergeCell ref="H865:I865"/>
    <mergeCell ref="J865:U865"/>
    <mergeCell ref="H860:I860"/>
    <mergeCell ref="K860:U860"/>
    <mergeCell ref="H861:I861"/>
    <mergeCell ref="K861:U861"/>
    <mergeCell ref="H862:I862"/>
    <mergeCell ref="K862:U862"/>
    <mergeCell ref="H856:I856"/>
    <mergeCell ref="J856:U856"/>
    <mergeCell ref="H857:I857"/>
    <mergeCell ref="J857:U857"/>
    <mergeCell ref="C858:C886"/>
    <mergeCell ref="D858:G886"/>
    <mergeCell ref="H858:I858"/>
    <mergeCell ref="J858:U858"/>
    <mergeCell ref="H859:I859"/>
    <mergeCell ref="K859:U859"/>
    <mergeCell ref="H853:I853"/>
    <mergeCell ref="K853:U853"/>
    <mergeCell ref="H854:I854"/>
    <mergeCell ref="J854:U854"/>
    <mergeCell ref="H855:I855"/>
    <mergeCell ref="J855:U855"/>
    <mergeCell ref="H884:I884"/>
    <mergeCell ref="J884:U884"/>
    <mergeCell ref="H885:I885"/>
    <mergeCell ref="J885:U885"/>
    <mergeCell ref="H886:I886"/>
    <mergeCell ref="J886:U886"/>
    <mergeCell ref="H881:I881"/>
    <mergeCell ref="K881:U881"/>
    <mergeCell ref="H882:I882"/>
    <mergeCell ref="K882:U882"/>
    <mergeCell ref="H883:I883"/>
    <mergeCell ref="K883:U883"/>
    <mergeCell ref="H878:I878"/>
    <mergeCell ref="K878:U878"/>
    <mergeCell ref="H879:I879"/>
    <mergeCell ref="K879:U879"/>
    <mergeCell ref="H880:I880"/>
    <mergeCell ref="K880:U880"/>
    <mergeCell ref="H875:I875"/>
    <mergeCell ref="J875:U875"/>
    <mergeCell ref="H876:I876"/>
    <mergeCell ref="J876:U876"/>
    <mergeCell ref="H877:I877"/>
    <mergeCell ref="J877:U877"/>
    <mergeCell ref="H872:I872"/>
    <mergeCell ref="K872:U872"/>
    <mergeCell ref="H873:I873"/>
    <mergeCell ref="K873:U873"/>
    <mergeCell ref="H874:I874"/>
    <mergeCell ref="J874:U874"/>
    <mergeCell ref="H869:I869"/>
    <mergeCell ref="K869:U869"/>
    <mergeCell ref="H870:I870"/>
    <mergeCell ref="K870:U870"/>
    <mergeCell ref="H871:I871"/>
    <mergeCell ref="K871:U871"/>
    <mergeCell ref="H900:I900"/>
    <mergeCell ref="K900:U900"/>
    <mergeCell ref="H901:I901"/>
    <mergeCell ref="J901:U901"/>
    <mergeCell ref="H902:I902"/>
    <mergeCell ref="J902:U902"/>
    <mergeCell ref="H897:I897"/>
    <mergeCell ref="J897:U897"/>
    <mergeCell ref="H898:I898"/>
    <mergeCell ref="K898:U898"/>
    <mergeCell ref="H899:I899"/>
    <mergeCell ref="K899:U899"/>
    <mergeCell ref="H894:I894"/>
    <mergeCell ref="K894:U894"/>
    <mergeCell ref="H895:I895"/>
    <mergeCell ref="K895:U895"/>
    <mergeCell ref="H896:I896"/>
    <mergeCell ref="K896:U896"/>
    <mergeCell ref="H891:I891"/>
    <mergeCell ref="K891:U891"/>
    <mergeCell ref="H892:I892"/>
    <mergeCell ref="K892:U892"/>
    <mergeCell ref="H893:I893"/>
    <mergeCell ref="K893:U893"/>
    <mergeCell ref="C887:C903"/>
    <mergeCell ref="D887:G903"/>
    <mergeCell ref="H887:I887"/>
    <mergeCell ref="J887:U887"/>
    <mergeCell ref="H888:I888"/>
    <mergeCell ref="K888:U888"/>
    <mergeCell ref="H889:I889"/>
    <mergeCell ref="K889:U889"/>
    <mergeCell ref="H890:I890"/>
    <mergeCell ref="K890:U890"/>
    <mergeCell ref="H916:I916"/>
    <mergeCell ref="J916:U916"/>
    <mergeCell ref="H917:I917"/>
    <mergeCell ref="J917:U917"/>
    <mergeCell ref="H918:I918"/>
    <mergeCell ref="K918:U918"/>
    <mergeCell ref="H913:I913"/>
    <mergeCell ref="K913:U913"/>
    <mergeCell ref="H914:I914"/>
    <mergeCell ref="K914:U914"/>
    <mergeCell ref="H915:I915"/>
    <mergeCell ref="K915:U915"/>
    <mergeCell ref="H910:I910"/>
    <mergeCell ref="K910:U910"/>
    <mergeCell ref="H911:I911"/>
    <mergeCell ref="K911:U911"/>
    <mergeCell ref="H912:I912"/>
    <mergeCell ref="K912:U912"/>
    <mergeCell ref="H907:I907"/>
    <mergeCell ref="J907:U907"/>
    <mergeCell ref="H908:I908"/>
    <mergeCell ref="J908:U908"/>
    <mergeCell ref="H909:I909"/>
    <mergeCell ref="K909:U909"/>
    <mergeCell ref="H903:I903"/>
    <mergeCell ref="J903:U903"/>
    <mergeCell ref="C904:C936"/>
    <mergeCell ref="D904:G936"/>
    <mergeCell ref="H904:I904"/>
    <mergeCell ref="J904:U904"/>
    <mergeCell ref="H905:I905"/>
    <mergeCell ref="J905:U905"/>
    <mergeCell ref="H906:I906"/>
    <mergeCell ref="J906:U906"/>
    <mergeCell ref="H934:I934"/>
    <mergeCell ref="K934:U934"/>
    <mergeCell ref="H935:I935"/>
    <mergeCell ref="J935:U935"/>
    <mergeCell ref="H936:I936"/>
    <mergeCell ref="J936:U936"/>
    <mergeCell ref="H931:I931"/>
    <mergeCell ref="K931:U931"/>
    <mergeCell ref="H932:I932"/>
    <mergeCell ref="K932:U932"/>
    <mergeCell ref="H933:I933"/>
    <mergeCell ref="K933:U933"/>
    <mergeCell ref="H928:I928"/>
    <mergeCell ref="J928:U928"/>
    <mergeCell ref="H929:I929"/>
    <mergeCell ref="J929:U929"/>
    <mergeCell ref="H930:I930"/>
    <mergeCell ref="K930:U930"/>
    <mergeCell ref="H925:I925"/>
    <mergeCell ref="J925:U925"/>
    <mergeCell ref="H926:I926"/>
    <mergeCell ref="J926:U926"/>
    <mergeCell ref="H927:I927"/>
    <mergeCell ref="J927:U927"/>
    <mergeCell ref="H922:I922"/>
    <mergeCell ref="J922:U922"/>
    <mergeCell ref="H923:I923"/>
    <mergeCell ref="J923:U923"/>
    <mergeCell ref="H924:I924"/>
    <mergeCell ref="J924:U924"/>
    <mergeCell ref="H919:I919"/>
    <mergeCell ref="K919:U919"/>
    <mergeCell ref="H920:I920"/>
    <mergeCell ref="K920:U920"/>
    <mergeCell ref="H921:I921"/>
    <mergeCell ref="J921:U921"/>
    <mergeCell ref="H958:I958"/>
    <mergeCell ref="J958:U958"/>
    <mergeCell ref="C959:C971"/>
    <mergeCell ref="D959:G971"/>
    <mergeCell ref="H959:I959"/>
    <mergeCell ref="J959:U959"/>
    <mergeCell ref="H960:I960"/>
    <mergeCell ref="J960:U960"/>
    <mergeCell ref="H961:I961"/>
    <mergeCell ref="J961:U961"/>
    <mergeCell ref="C954:C958"/>
    <mergeCell ref="D954:G958"/>
    <mergeCell ref="H954:I954"/>
    <mergeCell ref="J954:U954"/>
    <mergeCell ref="H955:I955"/>
    <mergeCell ref="J955:U955"/>
    <mergeCell ref="H956:I956"/>
    <mergeCell ref="J956:U956"/>
    <mergeCell ref="H957:I957"/>
    <mergeCell ref="J957:U957"/>
    <mergeCell ref="C951:G953"/>
    <mergeCell ref="H951:I953"/>
    <mergeCell ref="J951:U953"/>
    <mergeCell ref="V951:AD951"/>
    <mergeCell ref="V952:V953"/>
    <mergeCell ref="W952:W953"/>
    <mergeCell ref="X952:X953"/>
    <mergeCell ref="Y952:AA952"/>
    <mergeCell ref="AB952:AD952"/>
    <mergeCell ref="C937:I937"/>
    <mergeCell ref="J937:U937"/>
    <mergeCell ref="C940:AD940"/>
    <mergeCell ref="C941:AD941"/>
    <mergeCell ref="B948:AD948"/>
    <mergeCell ref="C949:AD949"/>
    <mergeCell ref="H975:I975"/>
    <mergeCell ref="J975:U975"/>
    <mergeCell ref="H976:I976"/>
    <mergeCell ref="K976:U976"/>
    <mergeCell ref="H977:I977"/>
    <mergeCell ref="K977:U977"/>
    <mergeCell ref="H971:I971"/>
    <mergeCell ref="J971:U971"/>
    <mergeCell ref="C972:C983"/>
    <mergeCell ref="D972:G983"/>
    <mergeCell ref="H972:I972"/>
    <mergeCell ref="J972:U972"/>
    <mergeCell ref="H973:I973"/>
    <mergeCell ref="J973:U973"/>
    <mergeCell ref="H974:I974"/>
    <mergeCell ref="J974:U974"/>
    <mergeCell ref="H968:I968"/>
    <mergeCell ref="K968:U968"/>
    <mergeCell ref="H969:I969"/>
    <mergeCell ref="K969:U969"/>
    <mergeCell ref="H970:I970"/>
    <mergeCell ref="K970:U970"/>
    <mergeCell ref="H965:I965"/>
    <mergeCell ref="K965:U965"/>
    <mergeCell ref="H966:I966"/>
    <mergeCell ref="K966:U966"/>
    <mergeCell ref="H967:I967"/>
    <mergeCell ref="K967:U967"/>
    <mergeCell ref="H962:I962"/>
    <mergeCell ref="J962:U962"/>
    <mergeCell ref="H963:I963"/>
    <mergeCell ref="J963:U963"/>
    <mergeCell ref="H964:I964"/>
    <mergeCell ref="J964:U964"/>
    <mergeCell ref="H991:I991"/>
    <mergeCell ref="K991:U991"/>
    <mergeCell ref="H992:I992"/>
    <mergeCell ref="K992:U992"/>
    <mergeCell ref="H993:I993"/>
    <mergeCell ref="K993:U993"/>
    <mergeCell ref="H988:I988"/>
    <mergeCell ref="K988:U988"/>
    <mergeCell ref="H989:I989"/>
    <mergeCell ref="K989:U989"/>
    <mergeCell ref="H990:I990"/>
    <mergeCell ref="K990:U990"/>
    <mergeCell ref="C984:C1017"/>
    <mergeCell ref="D984:G1017"/>
    <mergeCell ref="H984:I984"/>
    <mergeCell ref="J984:U984"/>
    <mergeCell ref="H985:I985"/>
    <mergeCell ref="K985:U985"/>
    <mergeCell ref="H986:I986"/>
    <mergeCell ref="K986:U986"/>
    <mergeCell ref="H987:I987"/>
    <mergeCell ref="K987:U987"/>
    <mergeCell ref="H981:I981"/>
    <mergeCell ref="J981:U981"/>
    <mergeCell ref="H982:I982"/>
    <mergeCell ref="J982:U982"/>
    <mergeCell ref="H983:I983"/>
    <mergeCell ref="J983:U983"/>
    <mergeCell ref="H978:I978"/>
    <mergeCell ref="K978:U978"/>
    <mergeCell ref="H979:I979"/>
    <mergeCell ref="K979:U979"/>
    <mergeCell ref="H980:I980"/>
    <mergeCell ref="K980:U980"/>
    <mergeCell ref="H1009:I1009"/>
    <mergeCell ref="J1009:U1009"/>
    <mergeCell ref="H1010:I1010"/>
    <mergeCell ref="J1010:U1010"/>
    <mergeCell ref="H1011:I1011"/>
    <mergeCell ref="J1011:U1011"/>
    <mergeCell ref="H1006:I1006"/>
    <mergeCell ref="K1006:U1006"/>
    <mergeCell ref="H1007:I1007"/>
    <mergeCell ref="K1007:U1007"/>
    <mergeCell ref="H1008:I1008"/>
    <mergeCell ref="K1008:U1008"/>
    <mergeCell ref="H1003:I1003"/>
    <mergeCell ref="J1003:U1003"/>
    <mergeCell ref="H1004:I1004"/>
    <mergeCell ref="K1004:U1004"/>
    <mergeCell ref="H1005:I1005"/>
    <mergeCell ref="K1005:U1005"/>
    <mergeCell ref="H1000:I1000"/>
    <mergeCell ref="K1000:U1000"/>
    <mergeCell ref="H1001:I1001"/>
    <mergeCell ref="K1001:U1001"/>
    <mergeCell ref="H1002:I1002"/>
    <mergeCell ref="K1002:U1002"/>
    <mergeCell ref="H997:I997"/>
    <mergeCell ref="K997:U997"/>
    <mergeCell ref="H998:I998"/>
    <mergeCell ref="K998:U998"/>
    <mergeCell ref="H999:I999"/>
    <mergeCell ref="K999:U999"/>
    <mergeCell ref="H994:I994"/>
    <mergeCell ref="K994:U994"/>
    <mergeCell ref="H995:I995"/>
    <mergeCell ref="K995:U995"/>
    <mergeCell ref="H996:I996"/>
    <mergeCell ref="K996:U996"/>
    <mergeCell ref="H1025:I1025"/>
    <mergeCell ref="K1025:U1025"/>
    <mergeCell ref="H1026:I1026"/>
    <mergeCell ref="K1026:U1026"/>
    <mergeCell ref="H1027:I1027"/>
    <mergeCell ref="K1027:U1027"/>
    <mergeCell ref="C1021:C1038"/>
    <mergeCell ref="D1021:G1038"/>
    <mergeCell ref="H1021:I1021"/>
    <mergeCell ref="J1021:U1021"/>
    <mergeCell ref="H1022:I1022"/>
    <mergeCell ref="K1022:U1022"/>
    <mergeCell ref="H1023:I1023"/>
    <mergeCell ref="K1023:U1023"/>
    <mergeCell ref="H1024:I1024"/>
    <mergeCell ref="K1024:U1024"/>
    <mergeCell ref="C1018:C1020"/>
    <mergeCell ref="D1018:G1020"/>
    <mergeCell ref="H1018:I1018"/>
    <mergeCell ref="J1018:U1018"/>
    <mergeCell ref="H1019:I1019"/>
    <mergeCell ref="J1019:U1019"/>
    <mergeCell ref="H1020:I1020"/>
    <mergeCell ref="J1020:U1020"/>
    <mergeCell ref="H1015:I1015"/>
    <mergeCell ref="J1015:U1015"/>
    <mergeCell ref="H1016:I1016"/>
    <mergeCell ref="J1016:U1016"/>
    <mergeCell ref="H1017:I1017"/>
    <mergeCell ref="J1017:U1017"/>
    <mergeCell ref="H1012:I1012"/>
    <mergeCell ref="K1012:U1012"/>
    <mergeCell ref="H1013:I1013"/>
    <mergeCell ref="K1013:U1013"/>
    <mergeCell ref="H1014:I1014"/>
    <mergeCell ref="K1014:U1014"/>
    <mergeCell ref="H1041:I1041"/>
    <mergeCell ref="K1041:U1041"/>
    <mergeCell ref="H1042:I1042"/>
    <mergeCell ref="K1042:U1042"/>
    <mergeCell ref="H1043:I1043"/>
    <mergeCell ref="K1043:U1043"/>
    <mergeCell ref="H1037:I1037"/>
    <mergeCell ref="J1037:U1037"/>
    <mergeCell ref="H1038:I1038"/>
    <mergeCell ref="J1038:U1038"/>
    <mergeCell ref="C1039:C1067"/>
    <mergeCell ref="D1039:G1067"/>
    <mergeCell ref="H1039:I1039"/>
    <mergeCell ref="J1039:U1039"/>
    <mergeCell ref="H1040:I1040"/>
    <mergeCell ref="K1040:U1040"/>
    <mergeCell ref="H1034:I1034"/>
    <mergeCell ref="K1034:U1034"/>
    <mergeCell ref="H1035:I1035"/>
    <mergeCell ref="J1035:U1035"/>
    <mergeCell ref="H1036:I1036"/>
    <mergeCell ref="J1036:U1036"/>
    <mergeCell ref="H1031:I1031"/>
    <mergeCell ref="K1031:U1031"/>
    <mergeCell ref="H1032:I1032"/>
    <mergeCell ref="K1032:U1032"/>
    <mergeCell ref="H1033:I1033"/>
    <mergeCell ref="K1033:U1033"/>
    <mergeCell ref="H1028:I1028"/>
    <mergeCell ref="K1028:U1028"/>
    <mergeCell ref="H1029:I1029"/>
    <mergeCell ref="J1029:U1029"/>
    <mergeCell ref="H1030:I1030"/>
    <mergeCell ref="K1030:U1030"/>
    <mergeCell ref="H1059:I1059"/>
    <mergeCell ref="K1059:U1059"/>
    <mergeCell ref="H1060:I1060"/>
    <mergeCell ref="K1060:U1060"/>
    <mergeCell ref="H1061:I1061"/>
    <mergeCell ref="K1061:U1061"/>
    <mergeCell ref="H1056:I1056"/>
    <mergeCell ref="J1056:U1056"/>
    <mergeCell ref="H1057:I1057"/>
    <mergeCell ref="J1057:U1057"/>
    <mergeCell ref="H1058:I1058"/>
    <mergeCell ref="J1058:U1058"/>
    <mergeCell ref="H1053:I1053"/>
    <mergeCell ref="K1053:U1053"/>
    <mergeCell ref="H1054:I1054"/>
    <mergeCell ref="K1054:U1054"/>
    <mergeCell ref="H1055:I1055"/>
    <mergeCell ref="J1055:U1055"/>
    <mergeCell ref="H1050:I1050"/>
    <mergeCell ref="K1050:U1050"/>
    <mergeCell ref="H1051:I1051"/>
    <mergeCell ref="K1051:U1051"/>
    <mergeCell ref="H1052:I1052"/>
    <mergeCell ref="K1052:U1052"/>
    <mergeCell ref="H1047:I1047"/>
    <mergeCell ref="K1047:U1047"/>
    <mergeCell ref="H1048:I1048"/>
    <mergeCell ref="K1048:U1048"/>
    <mergeCell ref="H1049:I1049"/>
    <mergeCell ref="K1049:U1049"/>
    <mergeCell ref="H1044:I1044"/>
    <mergeCell ref="K1044:U1044"/>
    <mergeCell ref="H1045:I1045"/>
    <mergeCell ref="K1045:U1045"/>
    <mergeCell ref="H1046:I1046"/>
    <mergeCell ref="J1046:U1046"/>
    <mergeCell ref="H1075:I1075"/>
    <mergeCell ref="K1075:U1075"/>
    <mergeCell ref="H1076:I1076"/>
    <mergeCell ref="K1076:U1076"/>
    <mergeCell ref="H1077:I1077"/>
    <mergeCell ref="K1077:U1077"/>
    <mergeCell ref="H1072:I1072"/>
    <mergeCell ref="K1072:U1072"/>
    <mergeCell ref="H1073:I1073"/>
    <mergeCell ref="K1073:U1073"/>
    <mergeCell ref="H1074:I1074"/>
    <mergeCell ref="K1074:U1074"/>
    <mergeCell ref="C1068:C1084"/>
    <mergeCell ref="D1068:G1084"/>
    <mergeCell ref="H1068:I1068"/>
    <mergeCell ref="J1068:U1068"/>
    <mergeCell ref="H1069:I1069"/>
    <mergeCell ref="K1069:U1069"/>
    <mergeCell ref="H1070:I1070"/>
    <mergeCell ref="K1070:U1070"/>
    <mergeCell ref="H1071:I1071"/>
    <mergeCell ref="K1071:U1071"/>
    <mergeCell ref="H1065:I1065"/>
    <mergeCell ref="J1065:U1065"/>
    <mergeCell ref="H1066:I1066"/>
    <mergeCell ref="J1066:U1066"/>
    <mergeCell ref="H1067:I1067"/>
    <mergeCell ref="J1067:U1067"/>
    <mergeCell ref="H1062:I1062"/>
    <mergeCell ref="K1062:U1062"/>
    <mergeCell ref="H1063:I1063"/>
    <mergeCell ref="K1063:U1063"/>
    <mergeCell ref="H1064:I1064"/>
    <mergeCell ref="K1064:U1064"/>
    <mergeCell ref="H1088:I1088"/>
    <mergeCell ref="J1088:U1088"/>
    <mergeCell ref="H1089:I1089"/>
    <mergeCell ref="J1089:U1089"/>
    <mergeCell ref="H1090:I1090"/>
    <mergeCell ref="K1090:U1090"/>
    <mergeCell ref="H1084:I1084"/>
    <mergeCell ref="J1084:U1084"/>
    <mergeCell ref="C1085:C1117"/>
    <mergeCell ref="D1085:G1117"/>
    <mergeCell ref="H1085:I1085"/>
    <mergeCell ref="J1085:U1085"/>
    <mergeCell ref="H1086:I1086"/>
    <mergeCell ref="J1086:U1086"/>
    <mergeCell ref="H1087:I1087"/>
    <mergeCell ref="J1087:U1087"/>
    <mergeCell ref="H1081:I1081"/>
    <mergeCell ref="K1081:U1081"/>
    <mergeCell ref="H1082:I1082"/>
    <mergeCell ref="J1082:U1082"/>
    <mergeCell ref="H1083:I1083"/>
    <mergeCell ref="J1083:U1083"/>
    <mergeCell ref="H1078:I1078"/>
    <mergeCell ref="J1078:U1078"/>
    <mergeCell ref="H1079:I1079"/>
    <mergeCell ref="K1079:U1079"/>
    <mergeCell ref="H1080:I1080"/>
    <mergeCell ref="K1080:U1080"/>
    <mergeCell ref="H1109:I1109"/>
    <mergeCell ref="J1109:U1109"/>
    <mergeCell ref="H1110:I1110"/>
    <mergeCell ref="J1110:U1110"/>
    <mergeCell ref="H1111:I1111"/>
    <mergeCell ref="K1111:U1111"/>
    <mergeCell ref="H1106:I1106"/>
    <mergeCell ref="J1106:U1106"/>
    <mergeCell ref="H1107:I1107"/>
    <mergeCell ref="J1107:U1107"/>
    <mergeCell ref="H1108:I1108"/>
    <mergeCell ref="J1108:U1108"/>
    <mergeCell ref="H1103:I1103"/>
    <mergeCell ref="J1103:U1103"/>
    <mergeCell ref="H1104:I1104"/>
    <mergeCell ref="J1104:U1104"/>
    <mergeCell ref="H1105:I1105"/>
    <mergeCell ref="J1105:U1105"/>
    <mergeCell ref="H1100:I1100"/>
    <mergeCell ref="K1100:U1100"/>
    <mergeCell ref="H1101:I1101"/>
    <mergeCell ref="K1101:U1101"/>
    <mergeCell ref="H1102:I1102"/>
    <mergeCell ref="J1102:U1102"/>
    <mergeCell ref="H1097:I1097"/>
    <mergeCell ref="J1097:U1097"/>
    <mergeCell ref="H1098:I1098"/>
    <mergeCell ref="J1098:U1098"/>
    <mergeCell ref="H1099:I1099"/>
    <mergeCell ref="K1099:U1099"/>
    <mergeCell ref="H1094:I1094"/>
    <mergeCell ref="K1094:U1094"/>
    <mergeCell ref="H1095:I1095"/>
    <mergeCell ref="K1095:U1095"/>
    <mergeCell ref="H1096:I1096"/>
    <mergeCell ref="K1096:U1096"/>
    <mergeCell ref="B1144:AD1144"/>
    <mergeCell ref="B1145:AD1145"/>
    <mergeCell ref="C1146:AD1146"/>
    <mergeCell ref="C1147:AD1147"/>
    <mergeCell ref="B1149:AD1149"/>
    <mergeCell ref="C1150:AD1150"/>
    <mergeCell ref="C1118:I1118"/>
    <mergeCell ref="J1118:U1118"/>
    <mergeCell ref="C1121:AD1121"/>
    <mergeCell ref="C1122:AD1122"/>
    <mergeCell ref="B1129:AD1129"/>
    <mergeCell ref="B1130:AD1130"/>
    <mergeCell ref="H1115:I1115"/>
    <mergeCell ref="K1115:U1115"/>
    <mergeCell ref="H1116:I1116"/>
    <mergeCell ref="J1116:U1116"/>
    <mergeCell ref="H1117:I1117"/>
    <mergeCell ref="J1117:U1117"/>
    <mergeCell ref="H1112:I1112"/>
    <mergeCell ref="K1112:U1112"/>
    <mergeCell ref="H1113:I1113"/>
    <mergeCell ref="K1113:U1113"/>
    <mergeCell ref="H1114:I1114"/>
    <mergeCell ref="K1114:U1114"/>
    <mergeCell ref="H1091:I1091"/>
    <mergeCell ref="K1091:U1091"/>
    <mergeCell ref="H1092:I1092"/>
    <mergeCell ref="K1092:U1092"/>
    <mergeCell ref="H1093:I1093"/>
    <mergeCell ref="K1093:U1093"/>
    <mergeCell ref="D1161:L1161"/>
    <mergeCell ref="M1161:R1161"/>
    <mergeCell ref="S1161:X1161"/>
    <mergeCell ref="Y1161:AD1161"/>
    <mergeCell ref="C1131:AD1131"/>
    <mergeCell ref="D1132:AD1132"/>
    <mergeCell ref="D1133:AD1133"/>
    <mergeCell ref="D1134:AD1134"/>
    <mergeCell ref="C1135:AD1135"/>
    <mergeCell ref="C1136:AD1136"/>
    <mergeCell ref="C1137:AD1137"/>
    <mergeCell ref="C1138:AD1138"/>
    <mergeCell ref="C1139:AD1139"/>
    <mergeCell ref="C1140:AD1140"/>
    <mergeCell ref="C1141:AD1141"/>
    <mergeCell ref="C1142:AD1142"/>
    <mergeCell ref="D1162:L1162"/>
    <mergeCell ref="M1162:R1162"/>
    <mergeCell ref="S1162:X1162"/>
    <mergeCell ref="Y1162:AD1162"/>
    <mergeCell ref="D1159:L1159"/>
    <mergeCell ref="M1159:R1159"/>
    <mergeCell ref="S1159:X1159"/>
    <mergeCell ref="Y1159:AD1159"/>
    <mergeCell ref="D1160:L1160"/>
    <mergeCell ref="M1160:R1160"/>
    <mergeCell ref="S1160:X1160"/>
    <mergeCell ref="Y1160:AD1160"/>
    <mergeCell ref="D1157:L1157"/>
    <mergeCell ref="M1157:R1157"/>
    <mergeCell ref="S1157:X1157"/>
    <mergeCell ref="Y1157:AD1157"/>
    <mergeCell ref="D1158:L1158"/>
    <mergeCell ref="M1158:R1158"/>
    <mergeCell ref="S1158:X1158"/>
    <mergeCell ref="Y1158:AD1158"/>
    <mergeCell ref="D1155:L1155"/>
    <mergeCell ref="M1155:R1155"/>
    <mergeCell ref="S1155:X1155"/>
    <mergeCell ref="Y1155:AD1155"/>
    <mergeCell ref="D1156:L1156"/>
    <mergeCell ref="M1156:R1156"/>
    <mergeCell ref="S1156:X1156"/>
    <mergeCell ref="Y1156:AD1156"/>
    <mergeCell ref="C1152:L1153"/>
    <mergeCell ref="M1152:AD1152"/>
    <mergeCell ref="M1153:R1153"/>
    <mergeCell ref="S1153:X1153"/>
    <mergeCell ref="Y1153:AD1153"/>
    <mergeCell ref="D1154:L1154"/>
    <mergeCell ref="M1154:R1154"/>
    <mergeCell ref="S1154:X1154"/>
    <mergeCell ref="Y1154:AD1154"/>
    <mergeCell ref="D1171:L1171"/>
    <mergeCell ref="M1171:R1171"/>
    <mergeCell ref="S1171:X1171"/>
    <mergeCell ref="Y1171:AD1171"/>
    <mergeCell ref="D1172:L1172"/>
    <mergeCell ref="M1172:R1172"/>
    <mergeCell ref="S1172:X1172"/>
    <mergeCell ref="Y1172:AD1172"/>
    <mergeCell ref="D1169:L1169"/>
    <mergeCell ref="M1169:R1169"/>
    <mergeCell ref="S1169:X1169"/>
    <mergeCell ref="Y1169:AD1169"/>
    <mergeCell ref="D1170:L1170"/>
    <mergeCell ref="M1170:R1170"/>
    <mergeCell ref="S1170:X1170"/>
    <mergeCell ref="Y1170:AD1170"/>
    <mergeCell ref="D1167:L1167"/>
    <mergeCell ref="M1167:R1167"/>
    <mergeCell ref="S1167:X1167"/>
    <mergeCell ref="Y1167:AD1167"/>
    <mergeCell ref="D1168:L1168"/>
    <mergeCell ref="M1168:R1168"/>
    <mergeCell ref="S1168:X1168"/>
    <mergeCell ref="Y1168:AD1168"/>
    <mergeCell ref="D1165:L1165"/>
    <mergeCell ref="M1165:R1165"/>
    <mergeCell ref="S1165:X1165"/>
    <mergeCell ref="Y1165:AD1165"/>
    <mergeCell ref="D1166:L1166"/>
    <mergeCell ref="M1166:R1166"/>
    <mergeCell ref="S1166:X1166"/>
    <mergeCell ref="Y1166:AD1166"/>
    <mergeCell ref="D1163:L1163"/>
    <mergeCell ref="M1163:R1163"/>
    <mergeCell ref="S1163:X1163"/>
    <mergeCell ref="Y1163:AD1163"/>
    <mergeCell ref="D1164:L1164"/>
    <mergeCell ref="M1164:R1164"/>
    <mergeCell ref="S1164:X1164"/>
    <mergeCell ref="Y1164:AD1164"/>
    <mergeCell ref="C1190:AD1190"/>
    <mergeCell ref="C1192:N1193"/>
    <mergeCell ref="O1192:R1192"/>
    <mergeCell ref="S1192:V1192"/>
    <mergeCell ref="W1192:Z1192"/>
    <mergeCell ref="AA1192:AD1192"/>
    <mergeCell ref="O1193:P1193"/>
    <mergeCell ref="S1193:T1193"/>
    <mergeCell ref="W1193:X1193"/>
    <mergeCell ref="M1179:R1179"/>
    <mergeCell ref="S1179:X1179"/>
    <mergeCell ref="Y1179:AD1179"/>
    <mergeCell ref="C1181:AD1181"/>
    <mergeCell ref="C1182:AD1182"/>
    <mergeCell ref="B1189:AD1189"/>
    <mergeCell ref="D1177:L1177"/>
    <mergeCell ref="M1177:R1177"/>
    <mergeCell ref="S1177:X1177"/>
    <mergeCell ref="Y1177:AD1177"/>
    <mergeCell ref="D1178:L1178"/>
    <mergeCell ref="M1178:R1178"/>
    <mergeCell ref="S1178:X1178"/>
    <mergeCell ref="Y1178:AD1178"/>
    <mergeCell ref="D1175:L1175"/>
    <mergeCell ref="M1175:R1175"/>
    <mergeCell ref="S1175:X1175"/>
    <mergeCell ref="Y1175:AD1175"/>
    <mergeCell ref="D1176:L1176"/>
    <mergeCell ref="M1176:R1176"/>
    <mergeCell ref="S1176:X1176"/>
    <mergeCell ref="Y1176:AD1176"/>
    <mergeCell ref="D1173:L1173"/>
    <mergeCell ref="M1173:R1173"/>
    <mergeCell ref="S1173:X1173"/>
    <mergeCell ref="Y1173:AD1173"/>
    <mergeCell ref="D1174:L1174"/>
    <mergeCell ref="M1174:R1174"/>
    <mergeCell ref="S1174:X1174"/>
    <mergeCell ref="Y1174:AD1174"/>
    <mergeCell ref="D1199:N1199"/>
    <mergeCell ref="O1199:P1199"/>
    <mergeCell ref="S1199:T1199"/>
    <mergeCell ref="W1199:X1199"/>
    <mergeCell ref="AA1199:AB1199"/>
    <mergeCell ref="D1200:N1200"/>
    <mergeCell ref="O1200:P1200"/>
    <mergeCell ref="S1200:T1200"/>
    <mergeCell ref="W1200:X1200"/>
    <mergeCell ref="AA1200:AB1200"/>
    <mergeCell ref="D1197:N1197"/>
    <mergeCell ref="O1197:P1197"/>
    <mergeCell ref="S1197:T1197"/>
    <mergeCell ref="W1197:X1197"/>
    <mergeCell ref="AA1197:AB1197"/>
    <mergeCell ref="D1198:N1198"/>
    <mergeCell ref="O1198:P1198"/>
    <mergeCell ref="S1198:T1198"/>
    <mergeCell ref="W1198:X1198"/>
    <mergeCell ref="AA1198:AB1198"/>
    <mergeCell ref="D1195:N1195"/>
    <mergeCell ref="O1195:P1195"/>
    <mergeCell ref="S1195:T1195"/>
    <mergeCell ref="W1195:X1195"/>
    <mergeCell ref="AA1195:AB1195"/>
    <mergeCell ref="D1196:N1196"/>
    <mergeCell ref="O1196:P1196"/>
    <mergeCell ref="S1196:T1196"/>
    <mergeCell ref="W1196:X1196"/>
    <mergeCell ref="AA1196:AB1196"/>
    <mergeCell ref="AA1193:AB1193"/>
    <mergeCell ref="D1194:N1194"/>
    <mergeCell ref="O1194:P1194"/>
    <mergeCell ref="S1194:T1194"/>
    <mergeCell ref="W1194:X1194"/>
    <mergeCell ref="AA1194:AB1194"/>
    <mergeCell ref="D1207:N1207"/>
    <mergeCell ref="O1207:P1207"/>
    <mergeCell ref="S1207:T1207"/>
    <mergeCell ref="W1207:X1207"/>
    <mergeCell ref="AA1207:AB1207"/>
    <mergeCell ref="D1208:N1208"/>
    <mergeCell ref="O1208:P1208"/>
    <mergeCell ref="S1208:T1208"/>
    <mergeCell ref="W1208:X1208"/>
    <mergeCell ref="AA1208:AB1208"/>
    <mergeCell ref="D1205:N1205"/>
    <mergeCell ref="O1205:P1205"/>
    <mergeCell ref="S1205:T1205"/>
    <mergeCell ref="W1205:X1205"/>
    <mergeCell ref="AA1205:AB1205"/>
    <mergeCell ref="D1206:N1206"/>
    <mergeCell ref="O1206:P1206"/>
    <mergeCell ref="S1206:T1206"/>
    <mergeCell ref="W1206:X1206"/>
    <mergeCell ref="AA1206:AB1206"/>
    <mergeCell ref="D1203:N1203"/>
    <mergeCell ref="O1203:P1203"/>
    <mergeCell ref="S1203:T1203"/>
    <mergeCell ref="W1203:X1203"/>
    <mergeCell ref="AA1203:AB1203"/>
    <mergeCell ref="D1204:N1204"/>
    <mergeCell ref="O1204:P1204"/>
    <mergeCell ref="S1204:T1204"/>
    <mergeCell ref="W1204:X1204"/>
    <mergeCell ref="AA1204:AB1204"/>
    <mergeCell ref="D1201:N1201"/>
    <mergeCell ref="O1201:P1201"/>
    <mergeCell ref="S1201:T1201"/>
    <mergeCell ref="W1201:X1201"/>
    <mergeCell ref="AA1201:AB1201"/>
    <mergeCell ref="D1202:N1202"/>
    <mergeCell ref="O1202:P1202"/>
    <mergeCell ref="S1202:T1202"/>
    <mergeCell ref="W1202:X1202"/>
    <mergeCell ref="AA1202:AB1202"/>
    <mergeCell ref="D1215:N1215"/>
    <mergeCell ref="O1215:P1215"/>
    <mergeCell ref="S1215:T1215"/>
    <mergeCell ref="W1215:X1215"/>
    <mergeCell ref="AA1215:AB1215"/>
    <mergeCell ref="D1216:N1216"/>
    <mergeCell ref="O1216:P1216"/>
    <mergeCell ref="S1216:T1216"/>
    <mergeCell ref="W1216:X1216"/>
    <mergeCell ref="AA1216:AB1216"/>
    <mergeCell ref="D1213:N1213"/>
    <mergeCell ref="O1213:P1213"/>
    <mergeCell ref="S1213:T1213"/>
    <mergeCell ref="W1213:X1213"/>
    <mergeCell ref="AA1213:AB1213"/>
    <mergeCell ref="D1214:N1214"/>
    <mergeCell ref="O1214:P1214"/>
    <mergeCell ref="S1214:T1214"/>
    <mergeCell ref="W1214:X1214"/>
    <mergeCell ref="AA1214:AB1214"/>
    <mergeCell ref="D1211:N1211"/>
    <mergeCell ref="O1211:P1211"/>
    <mergeCell ref="S1211:T1211"/>
    <mergeCell ref="W1211:X1211"/>
    <mergeCell ref="AA1211:AB1211"/>
    <mergeCell ref="D1212:N1212"/>
    <mergeCell ref="O1212:P1212"/>
    <mergeCell ref="S1212:T1212"/>
    <mergeCell ref="W1212:X1212"/>
    <mergeCell ref="AA1212:AB1212"/>
    <mergeCell ref="D1209:N1209"/>
    <mergeCell ref="O1209:P1209"/>
    <mergeCell ref="S1209:T1209"/>
    <mergeCell ref="W1209:X1209"/>
    <mergeCell ref="AA1209:AB1209"/>
    <mergeCell ref="D1210:N1210"/>
    <mergeCell ref="O1210:P1210"/>
    <mergeCell ref="S1210:T1210"/>
    <mergeCell ref="W1210:X1210"/>
    <mergeCell ref="AA1210:AB1210"/>
    <mergeCell ref="AA1234:AD1234"/>
    <mergeCell ref="S1235:T1235"/>
    <mergeCell ref="W1235:X1235"/>
    <mergeCell ref="AA1235:AB1235"/>
    <mergeCell ref="D1236:L1236"/>
    <mergeCell ref="M1236:N1236"/>
    <mergeCell ref="O1236:P1236"/>
    <mergeCell ref="Q1236:R1236"/>
    <mergeCell ref="S1236:T1236"/>
    <mergeCell ref="W1236:X1236"/>
    <mergeCell ref="B1229:AD1229"/>
    <mergeCell ref="C1230:AD1230"/>
    <mergeCell ref="C1231:AD1231"/>
    <mergeCell ref="C1233:L1235"/>
    <mergeCell ref="M1233:AD1233"/>
    <mergeCell ref="M1234:N1235"/>
    <mergeCell ref="O1234:P1235"/>
    <mergeCell ref="Q1234:R1235"/>
    <mergeCell ref="S1234:V1234"/>
    <mergeCell ref="W1234:Z1234"/>
    <mergeCell ref="O1219:P1219"/>
    <mergeCell ref="S1219:T1219"/>
    <mergeCell ref="W1219:X1219"/>
    <mergeCell ref="AA1219:AB1219"/>
    <mergeCell ref="C1221:AD1221"/>
    <mergeCell ref="C1222:AD1222"/>
    <mergeCell ref="D1217:N1217"/>
    <mergeCell ref="O1217:P1217"/>
    <mergeCell ref="S1217:T1217"/>
    <mergeCell ref="W1217:X1217"/>
    <mergeCell ref="AA1217:AB1217"/>
    <mergeCell ref="D1218:N1218"/>
    <mergeCell ref="O1218:P1218"/>
    <mergeCell ref="S1218:T1218"/>
    <mergeCell ref="W1218:X1218"/>
    <mergeCell ref="AA1218:AB1218"/>
    <mergeCell ref="AA1240:AB1240"/>
    <mergeCell ref="D1241:L1241"/>
    <mergeCell ref="M1241:N1241"/>
    <mergeCell ref="O1241:P1241"/>
    <mergeCell ref="Q1241:R1241"/>
    <mergeCell ref="S1241:T1241"/>
    <mergeCell ref="W1241:X1241"/>
    <mergeCell ref="AA1241:AB1241"/>
    <mergeCell ref="D1240:L1240"/>
    <mergeCell ref="M1240:N1240"/>
    <mergeCell ref="O1240:P1240"/>
    <mergeCell ref="Q1240:R1240"/>
    <mergeCell ref="S1240:T1240"/>
    <mergeCell ref="W1240:X1240"/>
    <mergeCell ref="AA1238:AB1238"/>
    <mergeCell ref="D1239:L1239"/>
    <mergeCell ref="M1239:N1239"/>
    <mergeCell ref="O1239:P1239"/>
    <mergeCell ref="Q1239:R1239"/>
    <mergeCell ref="S1239:T1239"/>
    <mergeCell ref="W1239:X1239"/>
    <mergeCell ref="AA1239:AB1239"/>
    <mergeCell ref="D1238:L1238"/>
    <mergeCell ref="M1238:N1238"/>
    <mergeCell ref="O1238:P1238"/>
    <mergeCell ref="Q1238:R1238"/>
    <mergeCell ref="S1238:T1238"/>
    <mergeCell ref="W1238:X1238"/>
    <mergeCell ref="AA1236:AB1236"/>
    <mergeCell ref="D1237:L1237"/>
    <mergeCell ref="M1237:N1237"/>
    <mergeCell ref="O1237:P1237"/>
    <mergeCell ref="Q1237:R1237"/>
    <mergeCell ref="S1237:T1237"/>
    <mergeCell ref="W1237:X1237"/>
    <mergeCell ref="AA1237:AB1237"/>
    <mergeCell ref="AA1246:AB1246"/>
    <mergeCell ref="D1247:L1247"/>
    <mergeCell ref="M1247:N1247"/>
    <mergeCell ref="O1247:P1247"/>
    <mergeCell ref="Q1247:R1247"/>
    <mergeCell ref="S1247:T1247"/>
    <mergeCell ref="W1247:X1247"/>
    <mergeCell ref="AA1247:AB1247"/>
    <mergeCell ref="D1246:L1246"/>
    <mergeCell ref="M1246:N1246"/>
    <mergeCell ref="O1246:P1246"/>
    <mergeCell ref="Q1246:R1246"/>
    <mergeCell ref="S1246:T1246"/>
    <mergeCell ref="W1246:X1246"/>
    <mergeCell ref="AA1244:AB1244"/>
    <mergeCell ref="D1245:L1245"/>
    <mergeCell ref="M1245:N1245"/>
    <mergeCell ref="O1245:P1245"/>
    <mergeCell ref="Q1245:R1245"/>
    <mergeCell ref="S1245:T1245"/>
    <mergeCell ref="W1245:X1245"/>
    <mergeCell ref="AA1245:AB1245"/>
    <mergeCell ref="D1244:L1244"/>
    <mergeCell ref="M1244:N1244"/>
    <mergeCell ref="O1244:P1244"/>
    <mergeCell ref="Q1244:R1244"/>
    <mergeCell ref="S1244:T1244"/>
    <mergeCell ref="W1244:X1244"/>
    <mergeCell ref="AA1242:AB1242"/>
    <mergeCell ref="D1243:L1243"/>
    <mergeCell ref="M1243:N1243"/>
    <mergeCell ref="O1243:P1243"/>
    <mergeCell ref="Q1243:R1243"/>
    <mergeCell ref="S1243:T1243"/>
    <mergeCell ref="W1243:X1243"/>
    <mergeCell ref="AA1243:AB1243"/>
    <mergeCell ref="D1242:L1242"/>
    <mergeCell ref="M1242:N1242"/>
    <mergeCell ref="O1242:P1242"/>
    <mergeCell ref="Q1242:R1242"/>
    <mergeCell ref="S1242:T1242"/>
    <mergeCell ref="W1242:X1242"/>
    <mergeCell ref="AA1252:AB1252"/>
    <mergeCell ref="D1253:L1253"/>
    <mergeCell ref="M1253:N1253"/>
    <mergeCell ref="O1253:P1253"/>
    <mergeCell ref="Q1253:R1253"/>
    <mergeCell ref="S1253:T1253"/>
    <mergeCell ref="W1253:X1253"/>
    <mergeCell ref="AA1253:AB1253"/>
    <mergeCell ref="D1252:L1252"/>
    <mergeCell ref="M1252:N1252"/>
    <mergeCell ref="O1252:P1252"/>
    <mergeCell ref="Q1252:R1252"/>
    <mergeCell ref="S1252:T1252"/>
    <mergeCell ref="W1252:X1252"/>
    <mergeCell ref="AA1250:AB1250"/>
    <mergeCell ref="D1251:L1251"/>
    <mergeCell ref="M1251:N1251"/>
    <mergeCell ref="O1251:P1251"/>
    <mergeCell ref="Q1251:R1251"/>
    <mergeCell ref="S1251:T1251"/>
    <mergeCell ref="W1251:X1251"/>
    <mergeCell ref="AA1251:AB1251"/>
    <mergeCell ref="D1250:L1250"/>
    <mergeCell ref="M1250:N1250"/>
    <mergeCell ref="O1250:P1250"/>
    <mergeCell ref="Q1250:R1250"/>
    <mergeCell ref="S1250:T1250"/>
    <mergeCell ref="W1250:X1250"/>
    <mergeCell ref="AA1248:AB1248"/>
    <mergeCell ref="D1249:L1249"/>
    <mergeCell ref="M1249:N1249"/>
    <mergeCell ref="O1249:P1249"/>
    <mergeCell ref="Q1249:R1249"/>
    <mergeCell ref="S1249:T1249"/>
    <mergeCell ref="W1249:X1249"/>
    <mergeCell ref="AA1249:AB1249"/>
    <mergeCell ref="D1248:L1248"/>
    <mergeCell ref="M1248:N1248"/>
    <mergeCell ref="O1248:P1248"/>
    <mergeCell ref="Q1248:R1248"/>
    <mergeCell ref="S1248:T1248"/>
    <mergeCell ref="W1248:X1248"/>
    <mergeCell ref="AA1258:AB1258"/>
    <mergeCell ref="D1259:L1259"/>
    <mergeCell ref="M1259:N1259"/>
    <mergeCell ref="O1259:P1259"/>
    <mergeCell ref="Q1259:R1259"/>
    <mergeCell ref="S1259:T1259"/>
    <mergeCell ref="W1259:X1259"/>
    <mergeCell ref="AA1259:AB1259"/>
    <mergeCell ref="D1258:L1258"/>
    <mergeCell ref="M1258:N1258"/>
    <mergeCell ref="O1258:P1258"/>
    <mergeCell ref="Q1258:R1258"/>
    <mergeCell ref="S1258:T1258"/>
    <mergeCell ref="W1258:X1258"/>
    <mergeCell ref="AA1256:AB1256"/>
    <mergeCell ref="D1257:L1257"/>
    <mergeCell ref="M1257:N1257"/>
    <mergeCell ref="O1257:P1257"/>
    <mergeCell ref="Q1257:R1257"/>
    <mergeCell ref="S1257:T1257"/>
    <mergeCell ref="W1257:X1257"/>
    <mergeCell ref="AA1257:AB1257"/>
    <mergeCell ref="D1256:L1256"/>
    <mergeCell ref="M1256:N1256"/>
    <mergeCell ref="O1256:P1256"/>
    <mergeCell ref="Q1256:R1256"/>
    <mergeCell ref="S1256:T1256"/>
    <mergeCell ref="W1256:X1256"/>
    <mergeCell ref="AA1254:AB1254"/>
    <mergeCell ref="D1255:L1255"/>
    <mergeCell ref="M1255:N1255"/>
    <mergeCell ref="O1255:P1255"/>
    <mergeCell ref="Q1255:R1255"/>
    <mergeCell ref="S1255:T1255"/>
    <mergeCell ref="W1255:X1255"/>
    <mergeCell ref="AA1255:AB1255"/>
    <mergeCell ref="D1254:L1254"/>
    <mergeCell ref="M1254:N1254"/>
    <mergeCell ref="O1254:P1254"/>
    <mergeCell ref="Q1254:R1254"/>
    <mergeCell ref="S1254:T1254"/>
    <mergeCell ref="W1254:X1254"/>
    <mergeCell ref="D1280:O1280"/>
    <mergeCell ref="P1280:Q1280"/>
    <mergeCell ref="R1280:S1280"/>
    <mergeCell ref="T1280:U1280"/>
    <mergeCell ref="D1281:O1281"/>
    <mergeCell ref="P1281:Q1281"/>
    <mergeCell ref="R1281:S1281"/>
    <mergeCell ref="T1281:U1281"/>
    <mergeCell ref="C1276:O1279"/>
    <mergeCell ref="P1276:AD1276"/>
    <mergeCell ref="P1277:Q1279"/>
    <mergeCell ref="R1277:S1279"/>
    <mergeCell ref="T1277:U1279"/>
    <mergeCell ref="V1277:X1278"/>
    <mergeCell ref="Y1277:AA1278"/>
    <mergeCell ref="AB1277:AD1278"/>
    <mergeCell ref="C1263:AD1263"/>
    <mergeCell ref="C1264:AD1264"/>
    <mergeCell ref="B1271:AD1271"/>
    <mergeCell ref="C1272:AD1272"/>
    <mergeCell ref="C1273:AD1273"/>
    <mergeCell ref="AA1275:AD1275"/>
    <mergeCell ref="AA1260:AB1260"/>
    <mergeCell ref="M1261:N1261"/>
    <mergeCell ref="O1261:P1261"/>
    <mergeCell ref="Q1261:R1261"/>
    <mergeCell ref="S1261:T1261"/>
    <mergeCell ref="W1261:X1261"/>
    <mergeCell ref="AA1261:AB1261"/>
    <mergeCell ref="D1260:L1260"/>
    <mergeCell ref="M1260:N1260"/>
    <mergeCell ref="O1260:P1260"/>
    <mergeCell ref="Q1260:R1260"/>
    <mergeCell ref="S1260:T1260"/>
    <mergeCell ref="W1260:X1260"/>
    <mergeCell ref="D1290:O1290"/>
    <mergeCell ref="P1290:Q1290"/>
    <mergeCell ref="R1290:S1290"/>
    <mergeCell ref="T1290:U1290"/>
    <mergeCell ref="D1291:O1291"/>
    <mergeCell ref="P1291:Q1291"/>
    <mergeCell ref="R1291:S1291"/>
    <mergeCell ref="T1291:U1291"/>
    <mergeCell ref="D1288:O1288"/>
    <mergeCell ref="P1288:Q1288"/>
    <mergeCell ref="R1288:S1288"/>
    <mergeCell ref="T1288:U1288"/>
    <mergeCell ref="D1289:O1289"/>
    <mergeCell ref="P1289:Q1289"/>
    <mergeCell ref="R1289:S1289"/>
    <mergeCell ref="T1289:U1289"/>
    <mergeCell ref="D1286:O1286"/>
    <mergeCell ref="P1286:Q1286"/>
    <mergeCell ref="R1286:S1286"/>
    <mergeCell ref="T1286:U1286"/>
    <mergeCell ref="D1287:O1287"/>
    <mergeCell ref="P1287:Q1287"/>
    <mergeCell ref="R1287:S1287"/>
    <mergeCell ref="T1287:U1287"/>
    <mergeCell ref="D1284:O1284"/>
    <mergeCell ref="P1284:Q1284"/>
    <mergeCell ref="R1284:S1284"/>
    <mergeCell ref="T1284:U1284"/>
    <mergeCell ref="D1285:O1285"/>
    <mergeCell ref="P1285:Q1285"/>
    <mergeCell ref="R1285:S1285"/>
    <mergeCell ref="T1285:U1285"/>
    <mergeCell ref="D1282:O1282"/>
    <mergeCell ref="P1282:Q1282"/>
    <mergeCell ref="R1282:S1282"/>
    <mergeCell ref="T1282:U1282"/>
    <mergeCell ref="D1283:O1283"/>
    <mergeCell ref="P1283:Q1283"/>
    <mergeCell ref="R1283:S1283"/>
    <mergeCell ref="T1283:U1283"/>
    <mergeCell ref="D1300:O1300"/>
    <mergeCell ref="P1300:Q1300"/>
    <mergeCell ref="R1300:S1300"/>
    <mergeCell ref="T1300:U1300"/>
    <mergeCell ref="D1301:O1301"/>
    <mergeCell ref="P1301:Q1301"/>
    <mergeCell ref="R1301:S1301"/>
    <mergeCell ref="T1301:U1301"/>
    <mergeCell ref="D1298:O1298"/>
    <mergeCell ref="P1298:Q1298"/>
    <mergeCell ref="R1298:S1298"/>
    <mergeCell ref="T1298:U1298"/>
    <mergeCell ref="D1299:O1299"/>
    <mergeCell ref="P1299:Q1299"/>
    <mergeCell ref="R1299:S1299"/>
    <mergeCell ref="T1299:U1299"/>
    <mergeCell ref="D1296:O1296"/>
    <mergeCell ref="P1296:Q1296"/>
    <mergeCell ref="R1296:S1296"/>
    <mergeCell ref="T1296:U1296"/>
    <mergeCell ref="D1297:O1297"/>
    <mergeCell ref="P1297:Q1297"/>
    <mergeCell ref="R1297:S1297"/>
    <mergeCell ref="T1297:U1297"/>
    <mergeCell ref="D1294:O1294"/>
    <mergeCell ref="P1294:Q1294"/>
    <mergeCell ref="R1294:S1294"/>
    <mergeCell ref="T1294:U1294"/>
    <mergeCell ref="D1295:O1295"/>
    <mergeCell ref="P1295:Q1295"/>
    <mergeCell ref="R1295:S1295"/>
    <mergeCell ref="T1295:U1295"/>
    <mergeCell ref="D1292:O1292"/>
    <mergeCell ref="P1292:Q1292"/>
    <mergeCell ref="R1292:S1292"/>
    <mergeCell ref="T1292:U1292"/>
    <mergeCell ref="D1293:O1293"/>
    <mergeCell ref="P1293:Q1293"/>
    <mergeCell ref="R1293:S1293"/>
    <mergeCell ref="T1293:U1293"/>
    <mergeCell ref="D1316:F1316"/>
    <mergeCell ref="D1317:F1317"/>
    <mergeCell ref="D1318:F1318"/>
    <mergeCell ref="D1319:F1319"/>
    <mergeCell ref="D1320:F1320"/>
    <mergeCell ref="D1321:F1321"/>
    <mergeCell ref="M1310:O1310"/>
    <mergeCell ref="P1310:R1310"/>
    <mergeCell ref="D1312:F1312"/>
    <mergeCell ref="D1313:F1313"/>
    <mergeCell ref="D1314:F1314"/>
    <mergeCell ref="D1315:F1315"/>
    <mergeCell ref="AA1307:AD1307"/>
    <mergeCell ref="C1308:F1311"/>
    <mergeCell ref="G1308:AD1308"/>
    <mergeCell ref="G1309:I1310"/>
    <mergeCell ref="J1309:R1309"/>
    <mergeCell ref="S1309:U1310"/>
    <mergeCell ref="V1309:X1310"/>
    <mergeCell ref="Y1309:AA1310"/>
    <mergeCell ref="AB1309:AD1310"/>
    <mergeCell ref="J1310:L1310"/>
    <mergeCell ref="D1304:O1304"/>
    <mergeCell ref="P1304:Q1304"/>
    <mergeCell ref="R1304:S1304"/>
    <mergeCell ref="T1304:U1304"/>
    <mergeCell ref="P1305:Q1305"/>
    <mergeCell ref="R1305:S1305"/>
    <mergeCell ref="T1305:U1305"/>
    <mergeCell ref="D1302:O1302"/>
    <mergeCell ref="P1302:Q1302"/>
    <mergeCell ref="R1302:S1302"/>
    <mergeCell ref="T1302:U1302"/>
    <mergeCell ref="D1303:O1303"/>
    <mergeCell ref="P1303:Q1303"/>
    <mergeCell ref="R1303:S1303"/>
    <mergeCell ref="T1303:U1303"/>
    <mergeCell ref="D1354:L1354"/>
    <mergeCell ref="M1354:R1354"/>
    <mergeCell ref="S1354:X1354"/>
    <mergeCell ref="Y1354:AD1354"/>
    <mergeCell ref="D1355:L1355"/>
    <mergeCell ref="M1355:R1355"/>
    <mergeCell ref="S1355:X1355"/>
    <mergeCell ref="Y1355:AD1355"/>
    <mergeCell ref="C1342:AD1342"/>
    <mergeCell ref="B1349:AD1349"/>
    <mergeCell ref="C1350:AD1350"/>
    <mergeCell ref="C1352:L1353"/>
    <mergeCell ref="M1352:AD1352"/>
    <mergeCell ref="M1353:R1353"/>
    <mergeCell ref="S1353:X1353"/>
    <mergeCell ref="Y1353:AD1353"/>
    <mergeCell ref="D1334:F1334"/>
    <mergeCell ref="D1335:F1335"/>
    <mergeCell ref="D1336:F1336"/>
    <mergeCell ref="C1339:E1339"/>
    <mergeCell ref="F1339:AD1339"/>
    <mergeCell ref="C1341:AD1341"/>
    <mergeCell ref="D1328:F1328"/>
    <mergeCell ref="D1329:F1329"/>
    <mergeCell ref="D1330:F1330"/>
    <mergeCell ref="D1331:F1331"/>
    <mergeCell ref="D1332:F1332"/>
    <mergeCell ref="D1333:F1333"/>
    <mergeCell ref="D1322:F1322"/>
    <mergeCell ref="D1323:F1323"/>
    <mergeCell ref="D1324:F1324"/>
    <mergeCell ref="D1325:F1325"/>
    <mergeCell ref="D1326:F1326"/>
    <mergeCell ref="D1327:F1327"/>
    <mergeCell ref="C1377:AD1377"/>
    <mergeCell ref="B1379:AD1379"/>
    <mergeCell ref="C1380:AD1380"/>
    <mergeCell ref="C1381:AD1381"/>
    <mergeCell ref="AA1383:AD1383"/>
    <mergeCell ref="C1384:O1387"/>
    <mergeCell ref="P1384:AD1384"/>
    <mergeCell ref="P1385:Q1387"/>
    <mergeCell ref="R1385:S1387"/>
    <mergeCell ref="T1385:U1387"/>
    <mergeCell ref="B1371:AD1371"/>
    <mergeCell ref="C1372:AD1372"/>
    <mergeCell ref="C1373:AD1373"/>
    <mergeCell ref="C1374:AD1374"/>
    <mergeCell ref="C1375:AD1375"/>
    <mergeCell ref="C1376:AD1376"/>
    <mergeCell ref="M1360:R1360"/>
    <mergeCell ref="S1360:X1360"/>
    <mergeCell ref="Y1360:AD1360"/>
    <mergeCell ref="C1362:AD1362"/>
    <mergeCell ref="C1363:AD1363"/>
    <mergeCell ref="B1370:AD1370"/>
    <mergeCell ref="D1358:L1358"/>
    <mergeCell ref="M1358:R1358"/>
    <mergeCell ref="S1358:X1358"/>
    <mergeCell ref="Y1358:AD1358"/>
    <mergeCell ref="D1359:L1359"/>
    <mergeCell ref="M1359:R1359"/>
    <mergeCell ref="S1359:X1359"/>
    <mergeCell ref="Y1359:AD1359"/>
    <mergeCell ref="D1356:L1356"/>
    <mergeCell ref="M1356:R1356"/>
    <mergeCell ref="S1356:X1356"/>
    <mergeCell ref="Y1356:AD1356"/>
    <mergeCell ref="D1357:L1357"/>
    <mergeCell ref="M1357:R1357"/>
    <mergeCell ref="S1357:X1357"/>
    <mergeCell ref="Y1357:AD1357"/>
    <mergeCell ref="B1409:AD1409"/>
    <mergeCell ref="AA1412:AD1412"/>
    <mergeCell ref="C1413:F1416"/>
    <mergeCell ref="G1413:H1416"/>
    <mergeCell ref="I1413:R1416"/>
    <mergeCell ref="S1413:AD1413"/>
    <mergeCell ref="S1414:S1416"/>
    <mergeCell ref="T1414:T1416"/>
    <mergeCell ref="U1414:U1416"/>
    <mergeCell ref="M1395:O1395"/>
    <mergeCell ref="P1395:R1395"/>
    <mergeCell ref="D1397:F1397"/>
    <mergeCell ref="D1398:F1398"/>
    <mergeCell ref="C1401:AD1401"/>
    <mergeCell ref="C1402:AD1402"/>
    <mergeCell ref="AA1392:AD1392"/>
    <mergeCell ref="C1393:F1396"/>
    <mergeCell ref="G1393:AD1393"/>
    <mergeCell ref="G1394:I1395"/>
    <mergeCell ref="J1394:R1394"/>
    <mergeCell ref="S1394:U1395"/>
    <mergeCell ref="V1394:X1395"/>
    <mergeCell ref="Y1394:AA1395"/>
    <mergeCell ref="AB1394:AD1395"/>
    <mergeCell ref="J1395:L1395"/>
    <mergeCell ref="D1389:O1389"/>
    <mergeCell ref="P1389:Q1389"/>
    <mergeCell ref="R1389:S1389"/>
    <mergeCell ref="T1389:U1389"/>
    <mergeCell ref="P1390:Q1390"/>
    <mergeCell ref="R1390:S1390"/>
    <mergeCell ref="T1390:U1390"/>
    <mergeCell ref="V1385:X1386"/>
    <mergeCell ref="Y1385:AA1386"/>
    <mergeCell ref="AB1385:AD1386"/>
    <mergeCell ref="D1388:O1388"/>
    <mergeCell ref="P1388:Q1388"/>
    <mergeCell ref="R1388:S1388"/>
    <mergeCell ref="T1388:U1388"/>
    <mergeCell ref="C1410:AD1410"/>
    <mergeCell ref="G1427:H1427"/>
    <mergeCell ref="I1427:R1427"/>
    <mergeCell ref="G1428:H1428"/>
    <mergeCell ref="J1428:R1428"/>
    <mergeCell ref="G1429:H1429"/>
    <mergeCell ref="J1429:R1429"/>
    <mergeCell ref="I1423:R1423"/>
    <mergeCell ref="G1424:H1424"/>
    <mergeCell ref="I1424:R1424"/>
    <mergeCell ref="G1425:H1425"/>
    <mergeCell ref="I1425:R1425"/>
    <mergeCell ref="G1426:H1426"/>
    <mergeCell ref="I1426:R1426"/>
    <mergeCell ref="I1419:R1419"/>
    <mergeCell ref="G1420:H1420"/>
    <mergeCell ref="I1420:R1420"/>
    <mergeCell ref="G1421:H1421"/>
    <mergeCell ref="I1421:R1421"/>
    <mergeCell ref="C1422:C1434"/>
    <mergeCell ref="D1422:F1434"/>
    <mergeCell ref="G1422:H1422"/>
    <mergeCell ref="I1422:R1422"/>
    <mergeCell ref="G1423:H1423"/>
    <mergeCell ref="V1414:X1415"/>
    <mergeCell ref="Y1414:AA1415"/>
    <mergeCell ref="AB1414:AD1415"/>
    <mergeCell ref="C1417:C1421"/>
    <mergeCell ref="D1417:F1421"/>
    <mergeCell ref="G1417:H1417"/>
    <mergeCell ref="I1417:R1417"/>
    <mergeCell ref="G1418:H1418"/>
    <mergeCell ref="I1418:R1418"/>
    <mergeCell ref="G1419:H1419"/>
    <mergeCell ref="G1443:H1443"/>
    <mergeCell ref="J1443:R1443"/>
    <mergeCell ref="G1444:H1444"/>
    <mergeCell ref="I1444:R1444"/>
    <mergeCell ref="G1445:H1445"/>
    <mergeCell ref="I1445:R1445"/>
    <mergeCell ref="G1440:H1440"/>
    <mergeCell ref="J1440:R1440"/>
    <mergeCell ref="G1441:H1441"/>
    <mergeCell ref="J1441:R1441"/>
    <mergeCell ref="G1442:H1442"/>
    <mergeCell ref="J1442:R1442"/>
    <mergeCell ref="G1437:H1437"/>
    <mergeCell ref="I1437:R1437"/>
    <mergeCell ref="G1438:H1438"/>
    <mergeCell ref="I1438:R1438"/>
    <mergeCell ref="G1439:H1439"/>
    <mergeCell ref="J1439:R1439"/>
    <mergeCell ref="G1433:H1433"/>
    <mergeCell ref="J1433:R1433"/>
    <mergeCell ref="G1434:H1434"/>
    <mergeCell ref="I1434:R1434"/>
    <mergeCell ref="C1435:C1446"/>
    <mergeCell ref="D1435:F1446"/>
    <mergeCell ref="G1435:H1435"/>
    <mergeCell ref="I1435:R1435"/>
    <mergeCell ref="G1436:H1436"/>
    <mergeCell ref="I1436:R1436"/>
    <mergeCell ref="G1430:H1430"/>
    <mergeCell ref="J1430:R1430"/>
    <mergeCell ref="G1431:H1431"/>
    <mergeCell ref="J1431:R1431"/>
    <mergeCell ref="G1432:H1432"/>
    <mergeCell ref="J1432:R1432"/>
    <mergeCell ref="G1459:H1459"/>
    <mergeCell ref="J1459:R1459"/>
    <mergeCell ref="G1460:H1460"/>
    <mergeCell ref="J1460:R1460"/>
    <mergeCell ref="G1461:H1461"/>
    <mergeCell ref="J1461:R1461"/>
    <mergeCell ref="G1456:H1456"/>
    <mergeCell ref="J1456:R1456"/>
    <mergeCell ref="G1457:H1457"/>
    <mergeCell ref="J1457:R1457"/>
    <mergeCell ref="G1458:H1458"/>
    <mergeCell ref="J1458:R1458"/>
    <mergeCell ref="G1453:H1453"/>
    <mergeCell ref="J1453:R1453"/>
    <mergeCell ref="G1454:H1454"/>
    <mergeCell ref="J1454:R1454"/>
    <mergeCell ref="G1455:H1455"/>
    <mergeCell ref="J1455:R1455"/>
    <mergeCell ref="G1450:H1450"/>
    <mergeCell ref="J1450:R1450"/>
    <mergeCell ref="G1451:H1451"/>
    <mergeCell ref="J1451:R1451"/>
    <mergeCell ref="G1452:H1452"/>
    <mergeCell ref="J1452:R1452"/>
    <mergeCell ref="G1446:H1446"/>
    <mergeCell ref="I1446:R1446"/>
    <mergeCell ref="C1447:C1480"/>
    <mergeCell ref="D1447:F1480"/>
    <mergeCell ref="G1447:H1447"/>
    <mergeCell ref="I1447:R1447"/>
    <mergeCell ref="G1448:H1448"/>
    <mergeCell ref="J1448:R1448"/>
    <mergeCell ref="G1449:H1449"/>
    <mergeCell ref="J1449:R1449"/>
    <mergeCell ref="G1477:H1477"/>
    <mergeCell ref="J1477:R1477"/>
    <mergeCell ref="G1478:H1478"/>
    <mergeCell ref="I1478:R1478"/>
    <mergeCell ref="G1479:H1479"/>
    <mergeCell ref="I1479:R1479"/>
    <mergeCell ref="G1474:H1474"/>
    <mergeCell ref="I1474:R1474"/>
    <mergeCell ref="G1475:H1475"/>
    <mergeCell ref="J1475:R1475"/>
    <mergeCell ref="G1476:H1476"/>
    <mergeCell ref="J1476:R1476"/>
    <mergeCell ref="G1471:H1471"/>
    <mergeCell ref="J1471:R1471"/>
    <mergeCell ref="G1472:H1472"/>
    <mergeCell ref="I1472:R1472"/>
    <mergeCell ref="G1473:H1473"/>
    <mergeCell ref="I1473:R1473"/>
    <mergeCell ref="G1468:H1468"/>
    <mergeCell ref="J1468:R1468"/>
    <mergeCell ref="G1469:H1469"/>
    <mergeCell ref="J1469:R1469"/>
    <mergeCell ref="G1470:H1470"/>
    <mergeCell ref="J1470:R1470"/>
    <mergeCell ref="G1465:H1465"/>
    <mergeCell ref="J1465:R1465"/>
    <mergeCell ref="G1466:H1466"/>
    <mergeCell ref="I1466:R1466"/>
    <mergeCell ref="G1467:H1467"/>
    <mergeCell ref="J1467:R1467"/>
    <mergeCell ref="G1462:H1462"/>
    <mergeCell ref="J1462:R1462"/>
    <mergeCell ref="G1463:H1463"/>
    <mergeCell ref="J1463:R1463"/>
    <mergeCell ref="G1464:H1464"/>
    <mergeCell ref="J1464:R1464"/>
    <mergeCell ref="G1494:H1494"/>
    <mergeCell ref="J1494:R1494"/>
    <mergeCell ref="G1495:H1495"/>
    <mergeCell ref="J1495:R1495"/>
    <mergeCell ref="G1496:H1496"/>
    <mergeCell ref="J1496:R1496"/>
    <mergeCell ref="G1491:H1491"/>
    <mergeCell ref="J1491:R1491"/>
    <mergeCell ref="G1492:H1492"/>
    <mergeCell ref="I1492:R1492"/>
    <mergeCell ref="G1493:H1493"/>
    <mergeCell ref="J1493:R1493"/>
    <mergeCell ref="G1488:H1488"/>
    <mergeCell ref="J1488:R1488"/>
    <mergeCell ref="G1489:H1489"/>
    <mergeCell ref="J1489:R1489"/>
    <mergeCell ref="G1490:H1490"/>
    <mergeCell ref="J1490:R1490"/>
    <mergeCell ref="C1484:C1501"/>
    <mergeCell ref="D1484:F1501"/>
    <mergeCell ref="G1484:H1484"/>
    <mergeCell ref="I1484:R1484"/>
    <mergeCell ref="G1485:H1485"/>
    <mergeCell ref="J1485:R1485"/>
    <mergeCell ref="G1486:H1486"/>
    <mergeCell ref="J1486:R1486"/>
    <mergeCell ref="G1487:H1487"/>
    <mergeCell ref="J1487:R1487"/>
    <mergeCell ref="G1480:H1480"/>
    <mergeCell ref="I1480:R1480"/>
    <mergeCell ref="C1481:C1483"/>
    <mergeCell ref="D1481:F1483"/>
    <mergeCell ref="G1481:H1481"/>
    <mergeCell ref="I1481:R1481"/>
    <mergeCell ref="G1482:H1482"/>
    <mergeCell ref="I1482:R1482"/>
    <mergeCell ref="G1483:H1483"/>
    <mergeCell ref="I1483:R1483"/>
    <mergeCell ref="G1510:H1510"/>
    <mergeCell ref="J1510:R1510"/>
    <mergeCell ref="G1511:H1511"/>
    <mergeCell ref="J1511:R1511"/>
    <mergeCell ref="G1512:H1512"/>
    <mergeCell ref="J1512:R1512"/>
    <mergeCell ref="G1507:H1507"/>
    <mergeCell ref="J1507:R1507"/>
    <mergeCell ref="G1508:H1508"/>
    <mergeCell ref="J1508:R1508"/>
    <mergeCell ref="G1509:H1509"/>
    <mergeCell ref="I1509:R1509"/>
    <mergeCell ref="G1504:H1504"/>
    <mergeCell ref="J1504:R1504"/>
    <mergeCell ref="G1505:H1505"/>
    <mergeCell ref="J1505:R1505"/>
    <mergeCell ref="G1506:H1506"/>
    <mergeCell ref="J1506:R1506"/>
    <mergeCell ref="G1500:H1500"/>
    <mergeCell ref="I1500:R1500"/>
    <mergeCell ref="G1501:H1501"/>
    <mergeCell ref="I1501:R1501"/>
    <mergeCell ref="C1502:C1530"/>
    <mergeCell ref="D1502:F1530"/>
    <mergeCell ref="G1502:H1502"/>
    <mergeCell ref="I1502:R1502"/>
    <mergeCell ref="G1503:H1503"/>
    <mergeCell ref="J1503:R1503"/>
    <mergeCell ref="G1497:H1497"/>
    <mergeCell ref="J1497:R1497"/>
    <mergeCell ref="G1498:H1498"/>
    <mergeCell ref="I1498:R1498"/>
    <mergeCell ref="G1499:H1499"/>
    <mergeCell ref="I1499:R1499"/>
    <mergeCell ref="G1528:H1528"/>
    <mergeCell ref="I1528:R1528"/>
    <mergeCell ref="G1529:H1529"/>
    <mergeCell ref="I1529:R1529"/>
    <mergeCell ref="G1530:H1530"/>
    <mergeCell ref="I1530:R1530"/>
    <mergeCell ref="G1525:H1525"/>
    <mergeCell ref="J1525:R1525"/>
    <mergeCell ref="G1526:H1526"/>
    <mergeCell ref="J1526:R1526"/>
    <mergeCell ref="G1527:H1527"/>
    <mergeCell ref="J1527:R1527"/>
    <mergeCell ref="G1522:H1522"/>
    <mergeCell ref="J1522:R1522"/>
    <mergeCell ref="G1523:H1523"/>
    <mergeCell ref="J1523:R1523"/>
    <mergeCell ref="G1524:H1524"/>
    <mergeCell ref="J1524:R1524"/>
    <mergeCell ref="G1519:H1519"/>
    <mergeCell ref="I1519:R1519"/>
    <mergeCell ref="G1520:H1520"/>
    <mergeCell ref="I1520:R1520"/>
    <mergeCell ref="G1521:H1521"/>
    <mergeCell ref="I1521:R1521"/>
    <mergeCell ref="G1516:H1516"/>
    <mergeCell ref="J1516:R1516"/>
    <mergeCell ref="G1517:H1517"/>
    <mergeCell ref="J1517:R1517"/>
    <mergeCell ref="G1518:H1518"/>
    <mergeCell ref="I1518:R1518"/>
    <mergeCell ref="G1513:H1513"/>
    <mergeCell ref="J1513:R1513"/>
    <mergeCell ref="G1514:H1514"/>
    <mergeCell ref="J1514:R1514"/>
    <mergeCell ref="G1515:H1515"/>
    <mergeCell ref="J1515:R1515"/>
    <mergeCell ref="G1547:H1547"/>
    <mergeCell ref="I1547:R1547"/>
    <mergeCell ref="C1548:C1580"/>
    <mergeCell ref="D1548:F1580"/>
    <mergeCell ref="G1548:H1548"/>
    <mergeCell ref="I1548:R1548"/>
    <mergeCell ref="G1549:H1549"/>
    <mergeCell ref="I1549:R1549"/>
    <mergeCell ref="G1550:H1550"/>
    <mergeCell ref="I1550:R1550"/>
    <mergeCell ref="G1544:H1544"/>
    <mergeCell ref="J1544:R1544"/>
    <mergeCell ref="G1545:H1545"/>
    <mergeCell ref="I1545:R1545"/>
    <mergeCell ref="G1546:H1546"/>
    <mergeCell ref="I1546:R1546"/>
    <mergeCell ref="G1541:H1541"/>
    <mergeCell ref="I1541:R1541"/>
    <mergeCell ref="G1542:H1542"/>
    <mergeCell ref="J1542:R1542"/>
    <mergeCell ref="G1543:H1543"/>
    <mergeCell ref="J1543:R1543"/>
    <mergeCell ref="G1538:H1538"/>
    <mergeCell ref="J1538:R1538"/>
    <mergeCell ref="G1539:H1539"/>
    <mergeCell ref="J1539:R1539"/>
    <mergeCell ref="G1540:H1540"/>
    <mergeCell ref="J1540:R1540"/>
    <mergeCell ref="G1535:H1535"/>
    <mergeCell ref="J1535:R1535"/>
    <mergeCell ref="G1536:H1536"/>
    <mergeCell ref="J1536:R1536"/>
    <mergeCell ref="G1537:H1537"/>
    <mergeCell ref="J1537:R1537"/>
    <mergeCell ref="C1531:C1547"/>
    <mergeCell ref="D1531:F1547"/>
    <mergeCell ref="G1531:H1531"/>
    <mergeCell ref="I1531:R1531"/>
    <mergeCell ref="G1532:H1532"/>
    <mergeCell ref="J1532:R1532"/>
    <mergeCell ref="G1533:H1533"/>
    <mergeCell ref="J1533:R1533"/>
    <mergeCell ref="G1534:H1534"/>
    <mergeCell ref="J1534:R1534"/>
    <mergeCell ref="G1566:H1566"/>
    <mergeCell ref="I1566:R1566"/>
    <mergeCell ref="G1567:H1567"/>
    <mergeCell ref="I1567:R1567"/>
    <mergeCell ref="G1568:H1568"/>
    <mergeCell ref="I1568:R1568"/>
    <mergeCell ref="G1563:H1563"/>
    <mergeCell ref="J1563:R1563"/>
    <mergeCell ref="G1564:H1564"/>
    <mergeCell ref="J1564:R1564"/>
    <mergeCell ref="G1565:H1565"/>
    <mergeCell ref="I1565:R1565"/>
    <mergeCell ref="G1560:H1560"/>
    <mergeCell ref="I1560:R1560"/>
    <mergeCell ref="G1561:H1561"/>
    <mergeCell ref="I1561:R1561"/>
    <mergeCell ref="G1562:H1562"/>
    <mergeCell ref="J1562:R1562"/>
    <mergeCell ref="G1557:H1557"/>
    <mergeCell ref="J1557:R1557"/>
    <mergeCell ref="G1558:H1558"/>
    <mergeCell ref="J1558:R1558"/>
    <mergeCell ref="G1559:H1559"/>
    <mergeCell ref="J1559:R1559"/>
    <mergeCell ref="G1554:H1554"/>
    <mergeCell ref="J1554:R1554"/>
    <mergeCell ref="G1555:H1555"/>
    <mergeCell ref="J1555:R1555"/>
    <mergeCell ref="G1556:H1556"/>
    <mergeCell ref="J1556:R1556"/>
    <mergeCell ref="G1551:H1551"/>
    <mergeCell ref="I1551:R1551"/>
    <mergeCell ref="G1552:H1552"/>
    <mergeCell ref="I1552:R1552"/>
    <mergeCell ref="G1553:H1553"/>
    <mergeCell ref="J1553:R1553"/>
    <mergeCell ref="C1581:H1581"/>
    <mergeCell ref="I1581:R1581"/>
    <mergeCell ref="AA1584:AD1584"/>
    <mergeCell ref="C1585:F1588"/>
    <mergeCell ref="G1585:AD1585"/>
    <mergeCell ref="G1586:I1587"/>
    <mergeCell ref="J1586:R1586"/>
    <mergeCell ref="S1586:U1587"/>
    <mergeCell ref="V1586:X1587"/>
    <mergeCell ref="Y1586:AA1587"/>
    <mergeCell ref="G1578:H1578"/>
    <mergeCell ref="J1578:R1578"/>
    <mergeCell ref="G1579:H1579"/>
    <mergeCell ref="I1579:R1579"/>
    <mergeCell ref="G1580:H1580"/>
    <mergeCell ref="I1580:R1580"/>
    <mergeCell ref="G1575:H1575"/>
    <mergeCell ref="J1575:R1575"/>
    <mergeCell ref="G1576:H1576"/>
    <mergeCell ref="J1576:R1576"/>
    <mergeCell ref="G1577:H1577"/>
    <mergeCell ref="J1577:R1577"/>
    <mergeCell ref="G1572:H1572"/>
    <mergeCell ref="I1572:R1572"/>
    <mergeCell ref="G1573:H1573"/>
    <mergeCell ref="I1573:R1573"/>
    <mergeCell ref="G1574:H1574"/>
    <mergeCell ref="J1574:R1574"/>
    <mergeCell ref="G1569:H1569"/>
    <mergeCell ref="I1569:R1569"/>
    <mergeCell ref="G1570:H1570"/>
    <mergeCell ref="I1570:R1570"/>
    <mergeCell ref="G1571:H1571"/>
    <mergeCell ref="I1571:R1571"/>
    <mergeCell ref="C1615:F1615"/>
    <mergeCell ref="C1616:F1616"/>
    <mergeCell ref="C1617:F1617"/>
    <mergeCell ref="C1618:F1618"/>
    <mergeCell ref="C1619:F1619"/>
    <mergeCell ref="C1620:F1620"/>
    <mergeCell ref="C1609:F1609"/>
    <mergeCell ref="C1610:F1610"/>
    <mergeCell ref="C1611:F1611"/>
    <mergeCell ref="C1612:F1612"/>
    <mergeCell ref="C1613:F1613"/>
    <mergeCell ref="C1614:F1614"/>
    <mergeCell ref="C1603:F1603"/>
    <mergeCell ref="C1604:F1604"/>
    <mergeCell ref="C1605:F1605"/>
    <mergeCell ref="C1606:F1606"/>
    <mergeCell ref="C1607:F1607"/>
    <mergeCell ref="C1608:F1608"/>
    <mergeCell ref="C1597:F1597"/>
    <mergeCell ref="C1598:F1598"/>
    <mergeCell ref="C1599:F1599"/>
    <mergeCell ref="C1600:F1600"/>
    <mergeCell ref="C1601:F1601"/>
    <mergeCell ref="C1602:F1602"/>
    <mergeCell ref="C1591:F1591"/>
    <mergeCell ref="C1592:F1592"/>
    <mergeCell ref="C1593:F1593"/>
    <mergeCell ref="C1594:F1594"/>
    <mergeCell ref="C1595:F1595"/>
    <mergeCell ref="C1596:F1596"/>
    <mergeCell ref="AB1586:AD1587"/>
    <mergeCell ref="J1587:L1587"/>
    <mergeCell ref="M1587:O1587"/>
    <mergeCell ref="P1587:R1587"/>
    <mergeCell ref="C1589:F1589"/>
    <mergeCell ref="C1590:F1590"/>
    <mergeCell ref="C1651:F1651"/>
    <mergeCell ref="C1652:F1652"/>
    <mergeCell ref="C1653:F1653"/>
    <mergeCell ref="C1654:F1654"/>
    <mergeCell ref="C1655:F1655"/>
    <mergeCell ref="C1656:F1656"/>
    <mergeCell ref="C1645:F1645"/>
    <mergeCell ref="C1646:F1646"/>
    <mergeCell ref="C1647:F1647"/>
    <mergeCell ref="C1648:F1648"/>
    <mergeCell ref="C1649:F1649"/>
    <mergeCell ref="C1650:F1650"/>
    <mergeCell ref="C1639:F1639"/>
    <mergeCell ref="C1640:F1640"/>
    <mergeCell ref="C1641:F1641"/>
    <mergeCell ref="C1642:F1642"/>
    <mergeCell ref="C1643:F1643"/>
    <mergeCell ref="C1644:F1644"/>
    <mergeCell ref="C1633:F1633"/>
    <mergeCell ref="C1634:F1634"/>
    <mergeCell ref="C1635:F1635"/>
    <mergeCell ref="C1636:F1636"/>
    <mergeCell ref="C1637:F1637"/>
    <mergeCell ref="C1638:F1638"/>
    <mergeCell ref="C1627:F1627"/>
    <mergeCell ref="C1628:F1628"/>
    <mergeCell ref="C1629:F1629"/>
    <mergeCell ref="C1630:F1630"/>
    <mergeCell ref="C1631:F1631"/>
    <mergeCell ref="C1632:F1632"/>
    <mergeCell ref="C1621:F1621"/>
    <mergeCell ref="C1622:F1622"/>
    <mergeCell ref="C1623:F1623"/>
    <mergeCell ref="C1624:F1624"/>
    <mergeCell ref="C1625:F1625"/>
    <mergeCell ref="C1626:F1626"/>
    <mergeCell ref="C1687:F1687"/>
    <mergeCell ref="C1688:F1688"/>
    <mergeCell ref="C1689:F1689"/>
    <mergeCell ref="C1690:F1690"/>
    <mergeCell ref="C1691:F1691"/>
    <mergeCell ref="C1692:F1692"/>
    <mergeCell ref="C1681:F1681"/>
    <mergeCell ref="C1682:F1682"/>
    <mergeCell ref="C1683:F1683"/>
    <mergeCell ref="C1684:F1684"/>
    <mergeCell ref="C1685:F1685"/>
    <mergeCell ref="C1686:F1686"/>
    <mergeCell ref="C1675:F1675"/>
    <mergeCell ref="C1676:F1676"/>
    <mergeCell ref="C1677:F1677"/>
    <mergeCell ref="C1678:F1678"/>
    <mergeCell ref="C1679:F1679"/>
    <mergeCell ref="C1680:F1680"/>
    <mergeCell ref="C1669:F1669"/>
    <mergeCell ref="C1670:F1670"/>
    <mergeCell ref="C1671:F1671"/>
    <mergeCell ref="C1672:F1672"/>
    <mergeCell ref="C1673:F1673"/>
    <mergeCell ref="C1674:F1674"/>
    <mergeCell ref="C1663:F1663"/>
    <mergeCell ref="C1664:F1664"/>
    <mergeCell ref="C1665:F1665"/>
    <mergeCell ref="C1666:F1666"/>
    <mergeCell ref="C1667:F1667"/>
    <mergeCell ref="C1668:F1668"/>
    <mergeCell ref="C1657:F1657"/>
    <mergeCell ref="C1658:F1658"/>
    <mergeCell ref="C1659:F1659"/>
    <mergeCell ref="C1660:F1660"/>
    <mergeCell ref="C1661:F1661"/>
    <mergeCell ref="C1662:F1662"/>
    <mergeCell ref="C1723:F1723"/>
    <mergeCell ref="C1724:F1724"/>
    <mergeCell ref="C1725:F1725"/>
    <mergeCell ref="C1726:F1726"/>
    <mergeCell ref="C1727:F1727"/>
    <mergeCell ref="C1728:F1728"/>
    <mergeCell ref="C1717:F1717"/>
    <mergeCell ref="C1718:F1718"/>
    <mergeCell ref="C1719:F1719"/>
    <mergeCell ref="C1720:F1720"/>
    <mergeCell ref="C1721:F1721"/>
    <mergeCell ref="C1722:F1722"/>
    <mergeCell ref="C1711:F1711"/>
    <mergeCell ref="C1712:F1712"/>
    <mergeCell ref="C1713:F1713"/>
    <mergeCell ref="C1714:F1714"/>
    <mergeCell ref="C1715:F1715"/>
    <mergeCell ref="C1716:F1716"/>
    <mergeCell ref="C1705:F1705"/>
    <mergeCell ref="C1706:F1706"/>
    <mergeCell ref="C1707:F1707"/>
    <mergeCell ref="C1708:F1708"/>
    <mergeCell ref="C1709:F1709"/>
    <mergeCell ref="C1710:F1710"/>
    <mergeCell ref="C1699:F1699"/>
    <mergeCell ref="C1700:F1700"/>
    <mergeCell ref="C1701:F1701"/>
    <mergeCell ref="C1702:F1702"/>
    <mergeCell ref="C1703:F1703"/>
    <mergeCell ref="C1704:F1704"/>
    <mergeCell ref="C1693:F1693"/>
    <mergeCell ref="C1694:F1694"/>
    <mergeCell ref="C1695:F1695"/>
    <mergeCell ref="C1696:F1696"/>
    <mergeCell ref="C1697:F1697"/>
    <mergeCell ref="C1698:F1698"/>
    <mergeCell ref="S1768:AD1768"/>
    <mergeCell ref="S1769:S1771"/>
    <mergeCell ref="T1769:T1771"/>
    <mergeCell ref="U1769:U1771"/>
    <mergeCell ref="V1769:X1770"/>
    <mergeCell ref="Y1769:AA1770"/>
    <mergeCell ref="AB1769:AD1770"/>
    <mergeCell ref="C1753:F1753"/>
    <mergeCell ref="C1756:AD1756"/>
    <mergeCell ref="C1757:AD1757"/>
    <mergeCell ref="B1764:AD1764"/>
    <mergeCell ref="AA1767:AD1767"/>
    <mergeCell ref="C1747:F1747"/>
    <mergeCell ref="C1748:F1748"/>
    <mergeCell ref="C1749:F1749"/>
    <mergeCell ref="C1750:F1750"/>
    <mergeCell ref="C1751:F1751"/>
    <mergeCell ref="C1752:F1752"/>
    <mergeCell ref="C1741:F1741"/>
    <mergeCell ref="C1742:F1742"/>
    <mergeCell ref="C1743:F1743"/>
    <mergeCell ref="C1744:F1744"/>
    <mergeCell ref="C1745:F1745"/>
    <mergeCell ref="C1746:F1746"/>
    <mergeCell ref="C1735:F1735"/>
    <mergeCell ref="C1736:F1736"/>
    <mergeCell ref="C1737:F1737"/>
    <mergeCell ref="C1738:F1738"/>
    <mergeCell ref="C1739:F1739"/>
    <mergeCell ref="C1740:F1740"/>
    <mergeCell ref="C1729:F1729"/>
    <mergeCell ref="C1730:F1730"/>
    <mergeCell ref="C1731:F1731"/>
    <mergeCell ref="C1732:F1732"/>
    <mergeCell ref="C1733:F1733"/>
    <mergeCell ref="C1734:F1734"/>
    <mergeCell ref="C1765:AD1765"/>
    <mergeCell ref="G1783:H1783"/>
    <mergeCell ref="J1783:R1783"/>
    <mergeCell ref="G1784:H1784"/>
    <mergeCell ref="J1784:R1784"/>
    <mergeCell ref="G1785:H1785"/>
    <mergeCell ref="J1785:R1785"/>
    <mergeCell ref="G1780:H1780"/>
    <mergeCell ref="I1780:R1780"/>
    <mergeCell ref="G1781:H1781"/>
    <mergeCell ref="I1781:R1781"/>
    <mergeCell ref="G1782:H1782"/>
    <mergeCell ref="I1782:R1782"/>
    <mergeCell ref="G1776:H1776"/>
    <mergeCell ref="I1776:R1776"/>
    <mergeCell ref="C1777:C1789"/>
    <mergeCell ref="D1777:F1789"/>
    <mergeCell ref="G1777:H1777"/>
    <mergeCell ref="I1777:R1777"/>
    <mergeCell ref="G1778:H1778"/>
    <mergeCell ref="I1778:R1778"/>
    <mergeCell ref="G1779:H1779"/>
    <mergeCell ref="I1779:R1779"/>
    <mergeCell ref="C1772:C1776"/>
    <mergeCell ref="D1772:F1776"/>
    <mergeCell ref="G1772:H1772"/>
    <mergeCell ref="I1772:R1772"/>
    <mergeCell ref="G1773:H1773"/>
    <mergeCell ref="I1773:R1773"/>
    <mergeCell ref="G1774:H1774"/>
    <mergeCell ref="I1774:R1774"/>
    <mergeCell ref="G1775:H1775"/>
    <mergeCell ref="I1775:R1775"/>
    <mergeCell ref="C1768:F1771"/>
    <mergeCell ref="G1768:H1771"/>
    <mergeCell ref="I1768:R1771"/>
    <mergeCell ref="G1799:H1799"/>
    <mergeCell ref="I1799:R1799"/>
    <mergeCell ref="G1800:H1800"/>
    <mergeCell ref="I1800:R1800"/>
    <mergeCell ref="G1801:H1801"/>
    <mergeCell ref="I1801:R1801"/>
    <mergeCell ref="G1796:H1796"/>
    <mergeCell ref="J1796:R1796"/>
    <mergeCell ref="G1797:H1797"/>
    <mergeCell ref="J1797:R1797"/>
    <mergeCell ref="G1798:H1798"/>
    <mergeCell ref="J1798:R1798"/>
    <mergeCell ref="G1793:H1793"/>
    <mergeCell ref="I1793:R1793"/>
    <mergeCell ref="G1794:H1794"/>
    <mergeCell ref="J1794:R1794"/>
    <mergeCell ref="G1795:H1795"/>
    <mergeCell ref="J1795:R1795"/>
    <mergeCell ref="G1789:H1789"/>
    <mergeCell ref="I1789:R1789"/>
    <mergeCell ref="C1790:C1801"/>
    <mergeCell ref="D1790:F1801"/>
    <mergeCell ref="G1790:H1790"/>
    <mergeCell ref="I1790:R1790"/>
    <mergeCell ref="G1791:H1791"/>
    <mergeCell ref="I1791:R1791"/>
    <mergeCell ref="G1792:H1792"/>
    <mergeCell ref="I1792:R1792"/>
    <mergeCell ref="G1786:H1786"/>
    <mergeCell ref="J1786:R1786"/>
    <mergeCell ref="G1787:H1787"/>
    <mergeCell ref="J1787:R1787"/>
    <mergeCell ref="G1788:H1788"/>
    <mergeCell ref="J1788:R1788"/>
    <mergeCell ref="G1818:H1818"/>
    <mergeCell ref="J1818:R1818"/>
    <mergeCell ref="G1819:H1819"/>
    <mergeCell ref="J1819:R1819"/>
    <mergeCell ref="G1820:H1820"/>
    <mergeCell ref="J1820:R1820"/>
    <mergeCell ref="G1815:H1815"/>
    <mergeCell ref="J1815:R1815"/>
    <mergeCell ref="G1816:H1816"/>
    <mergeCell ref="J1816:R1816"/>
    <mergeCell ref="G1817:H1817"/>
    <mergeCell ref="J1817:R1817"/>
    <mergeCell ref="G1812:H1812"/>
    <mergeCell ref="J1812:R1812"/>
    <mergeCell ref="G1813:H1813"/>
    <mergeCell ref="J1813:R1813"/>
    <mergeCell ref="G1814:H1814"/>
    <mergeCell ref="J1814:R1814"/>
    <mergeCell ref="G1809:H1809"/>
    <mergeCell ref="J1809:R1809"/>
    <mergeCell ref="G1810:H1810"/>
    <mergeCell ref="J1810:R1810"/>
    <mergeCell ref="G1811:H1811"/>
    <mergeCell ref="J1811:R1811"/>
    <mergeCell ref="G1806:H1806"/>
    <mergeCell ref="J1806:R1806"/>
    <mergeCell ref="G1807:H1807"/>
    <mergeCell ref="J1807:R1807"/>
    <mergeCell ref="G1808:H1808"/>
    <mergeCell ref="J1808:R1808"/>
    <mergeCell ref="C1802:C1835"/>
    <mergeCell ref="D1802:F1835"/>
    <mergeCell ref="G1802:H1802"/>
    <mergeCell ref="I1802:R1802"/>
    <mergeCell ref="G1803:H1803"/>
    <mergeCell ref="J1803:R1803"/>
    <mergeCell ref="G1804:H1804"/>
    <mergeCell ref="J1804:R1804"/>
    <mergeCell ref="G1805:H1805"/>
    <mergeCell ref="J1805:R1805"/>
    <mergeCell ref="C1836:C1838"/>
    <mergeCell ref="D1836:F1838"/>
    <mergeCell ref="G1836:H1836"/>
    <mergeCell ref="I1836:R1836"/>
    <mergeCell ref="G1837:H1837"/>
    <mergeCell ref="I1837:R1837"/>
    <mergeCell ref="G1838:H1838"/>
    <mergeCell ref="I1838:R1838"/>
    <mergeCell ref="G1833:H1833"/>
    <mergeCell ref="I1833:R1833"/>
    <mergeCell ref="G1834:H1834"/>
    <mergeCell ref="I1834:R1834"/>
    <mergeCell ref="G1835:H1835"/>
    <mergeCell ref="I1835:R1835"/>
    <mergeCell ref="G1830:H1830"/>
    <mergeCell ref="J1830:R1830"/>
    <mergeCell ref="G1831:H1831"/>
    <mergeCell ref="J1831:R1831"/>
    <mergeCell ref="G1832:H1832"/>
    <mergeCell ref="J1832:R1832"/>
    <mergeCell ref="G1827:H1827"/>
    <mergeCell ref="I1827:R1827"/>
    <mergeCell ref="G1828:H1828"/>
    <mergeCell ref="I1828:R1828"/>
    <mergeCell ref="G1829:H1829"/>
    <mergeCell ref="I1829:R1829"/>
    <mergeCell ref="G1824:H1824"/>
    <mergeCell ref="J1824:R1824"/>
    <mergeCell ref="G1825:H1825"/>
    <mergeCell ref="J1825:R1825"/>
    <mergeCell ref="G1826:H1826"/>
    <mergeCell ref="J1826:R1826"/>
    <mergeCell ref="G1821:H1821"/>
    <mergeCell ref="I1821:R1821"/>
    <mergeCell ref="G1822:H1822"/>
    <mergeCell ref="J1822:R1822"/>
    <mergeCell ref="G1823:H1823"/>
    <mergeCell ref="J1823:R1823"/>
    <mergeCell ref="G1855:H1855"/>
    <mergeCell ref="I1855:R1855"/>
    <mergeCell ref="G1856:H1856"/>
    <mergeCell ref="I1856:R1856"/>
    <mergeCell ref="C1857:C1885"/>
    <mergeCell ref="D1857:F1885"/>
    <mergeCell ref="G1857:H1857"/>
    <mergeCell ref="I1857:R1857"/>
    <mergeCell ref="G1858:H1858"/>
    <mergeCell ref="J1858:R1858"/>
    <mergeCell ref="G1852:H1852"/>
    <mergeCell ref="J1852:R1852"/>
    <mergeCell ref="G1853:H1853"/>
    <mergeCell ref="I1853:R1853"/>
    <mergeCell ref="G1854:H1854"/>
    <mergeCell ref="I1854:R1854"/>
    <mergeCell ref="G1849:H1849"/>
    <mergeCell ref="J1849:R1849"/>
    <mergeCell ref="G1850:H1850"/>
    <mergeCell ref="J1850:R1850"/>
    <mergeCell ref="G1851:H1851"/>
    <mergeCell ref="J1851:R1851"/>
    <mergeCell ref="G1846:H1846"/>
    <mergeCell ref="J1846:R1846"/>
    <mergeCell ref="G1847:H1847"/>
    <mergeCell ref="I1847:R1847"/>
    <mergeCell ref="G1848:H1848"/>
    <mergeCell ref="J1848:R1848"/>
    <mergeCell ref="G1843:H1843"/>
    <mergeCell ref="J1843:R1843"/>
    <mergeCell ref="G1844:H1844"/>
    <mergeCell ref="J1844:R1844"/>
    <mergeCell ref="G1845:H1845"/>
    <mergeCell ref="J1845:R1845"/>
    <mergeCell ref="C1839:C1856"/>
    <mergeCell ref="D1839:F1856"/>
    <mergeCell ref="G1839:H1839"/>
    <mergeCell ref="I1839:R1839"/>
    <mergeCell ref="G1840:H1840"/>
    <mergeCell ref="J1840:R1840"/>
    <mergeCell ref="G1841:H1841"/>
    <mergeCell ref="J1841:R1841"/>
    <mergeCell ref="G1842:H1842"/>
    <mergeCell ref="J1842:R1842"/>
    <mergeCell ref="G1874:H1874"/>
    <mergeCell ref="I1874:R1874"/>
    <mergeCell ref="G1875:H1875"/>
    <mergeCell ref="I1875:R1875"/>
    <mergeCell ref="G1876:H1876"/>
    <mergeCell ref="I1876:R1876"/>
    <mergeCell ref="G1871:H1871"/>
    <mergeCell ref="J1871:R1871"/>
    <mergeCell ref="G1872:H1872"/>
    <mergeCell ref="J1872:R1872"/>
    <mergeCell ref="G1873:H1873"/>
    <mergeCell ref="I1873:R1873"/>
    <mergeCell ref="G1868:H1868"/>
    <mergeCell ref="J1868:R1868"/>
    <mergeCell ref="G1869:H1869"/>
    <mergeCell ref="J1869:R1869"/>
    <mergeCell ref="G1870:H1870"/>
    <mergeCell ref="J1870:R1870"/>
    <mergeCell ref="G1865:H1865"/>
    <mergeCell ref="J1865:R1865"/>
    <mergeCell ref="G1866:H1866"/>
    <mergeCell ref="J1866:R1866"/>
    <mergeCell ref="G1867:H1867"/>
    <mergeCell ref="J1867:R1867"/>
    <mergeCell ref="G1862:H1862"/>
    <mergeCell ref="J1862:R1862"/>
    <mergeCell ref="G1863:H1863"/>
    <mergeCell ref="J1863:R1863"/>
    <mergeCell ref="G1864:H1864"/>
    <mergeCell ref="I1864:R1864"/>
    <mergeCell ref="G1859:H1859"/>
    <mergeCell ref="J1859:R1859"/>
    <mergeCell ref="G1860:H1860"/>
    <mergeCell ref="J1860:R1860"/>
    <mergeCell ref="G1861:H1861"/>
    <mergeCell ref="J1861:R1861"/>
    <mergeCell ref="G1890:H1890"/>
    <mergeCell ref="J1890:R1890"/>
    <mergeCell ref="G1891:H1891"/>
    <mergeCell ref="J1891:R1891"/>
    <mergeCell ref="G1892:H1892"/>
    <mergeCell ref="J1892:R1892"/>
    <mergeCell ref="C1886:C1902"/>
    <mergeCell ref="D1886:F1902"/>
    <mergeCell ref="G1886:H1886"/>
    <mergeCell ref="I1886:R1886"/>
    <mergeCell ref="G1887:H1887"/>
    <mergeCell ref="J1887:R1887"/>
    <mergeCell ref="G1888:H1888"/>
    <mergeCell ref="J1888:R1888"/>
    <mergeCell ref="G1889:H1889"/>
    <mergeCell ref="J1889:R1889"/>
    <mergeCell ref="G1883:H1883"/>
    <mergeCell ref="I1883:R1883"/>
    <mergeCell ref="G1884:H1884"/>
    <mergeCell ref="I1884:R1884"/>
    <mergeCell ref="G1885:H1885"/>
    <mergeCell ref="I1885:R1885"/>
    <mergeCell ref="G1880:H1880"/>
    <mergeCell ref="J1880:R1880"/>
    <mergeCell ref="G1881:H1881"/>
    <mergeCell ref="J1881:R1881"/>
    <mergeCell ref="G1882:H1882"/>
    <mergeCell ref="J1882:R1882"/>
    <mergeCell ref="G1877:H1877"/>
    <mergeCell ref="J1877:R1877"/>
    <mergeCell ref="G1878:H1878"/>
    <mergeCell ref="J1878:R1878"/>
    <mergeCell ref="G1879:H1879"/>
    <mergeCell ref="J1879:R1879"/>
    <mergeCell ref="G1906:H1906"/>
    <mergeCell ref="I1906:R1906"/>
    <mergeCell ref="G1907:H1907"/>
    <mergeCell ref="I1907:R1907"/>
    <mergeCell ref="G1908:H1908"/>
    <mergeCell ref="J1908:R1908"/>
    <mergeCell ref="G1902:H1902"/>
    <mergeCell ref="I1902:R1902"/>
    <mergeCell ref="C1903:C1935"/>
    <mergeCell ref="D1903:F1935"/>
    <mergeCell ref="G1903:H1903"/>
    <mergeCell ref="I1903:R1903"/>
    <mergeCell ref="G1904:H1904"/>
    <mergeCell ref="I1904:R1904"/>
    <mergeCell ref="G1905:H1905"/>
    <mergeCell ref="I1905:R1905"/>
    <mergeCell ref="G1899:H1899"/>
    <mergeCell ref="J1899:R1899"/>
    <mergeCell ref="G1900:H1900"/>
    <mergeCell ref="I1900:R1900"/>
    <mergeCell ref="G1901:H1901"/>
    <mergeCell ref="I1901:R1901"/>
    <mergeCell ref="G1896:H1896"/>
    <mergeCell ref="I1896:R1896"/>
    <mergeCell ref="G1897:H1897"/>
    <mergeCell ref="J1897:R1897"/>
    <mergeCell ref="G1898:H1898"/>
    <mergeCell ref="J1898:R1898"/>
    <mergeCell ref="G1893:H1893"/>
    <mergeCell ref="J1893:R1893"/>
    <mergeCell ref="G1894:H1894"/>
    <mergeCell ref="J1894:R1894"/>
    <mergeCell ref="G1895:H1895"/>
    <mergeCell ref="J1895:R1895"/>
    <mergeCell ref="G1924:H1924"/>
    <mergeCell ref="I1924:R1924"/>
    <mergeCell ref="G1925:H1925"/>
    <mergeCell ref="I1925:R1925"/>
    <mergeCell ref="G1926:H1926"/>
    <mergeCell ref="I1926:R1926"/>
    <mergeCell ref="G1921:H1921"/>
    <mergeCell ref="I1921:R1921"/>
    <mergeCell ref="G1922:H1922"/>
    <mergeCell ref="I1922:R1922"/>
    <mergeCell ref="G1923:H1923"/>
    <mergeCell ref="I1923:R1923"/>
    <mergeCell ref="G1918:H1918"/>
    <mergeCell ref="J1918:R1918"/>
    <mergeCell ref="G1919:H1919"/>
    <mergeCell ref="J1919:R1919"/>
    <mergeCell ref="G1920:H1920"/>
    <mergeCell ref="I1920:R1920"/>
    <mergeCell ref="G1915:H1915"/>
    <mergeCell ref="I1915:R1915"/>
    <mergeCell ref="G1916:H1916"/>
    <mergeCell ref="I1916:R1916"/>
    <mergeCell ref="G1917:H1917"/>
    <mergeCell ref="J1917:R1917"/>
    <mergeCell ref="G1912:H1912"/>
    <mergeCell ref="J1912:R1912"/>
    <mergeCell ref="G1913:H1913"/>
    <mergeCell ref="J1913:R1913"/>
    <mergeCell ref="G1914:H1914"/>
    <mergeCell ref="J1914:R1914"/>
    <mergeCell ref="AB1941:AD1942"/>
    <mergeCell ref="J1942:L1942"/>
    <mergeCell ref="M1942:O1942"/>
    <mergeCell ref="P1942:R1942"/>
    <mergeCell ref="C1944:F1944"/>
    <mergeCell ref="C1945:F1945"/>
    <mergeCell ref="C1936:H1936"/>
    <mergeCell ref="I1936:R1936"/>
    <mergeCell ref="AA1939:AD1939"/>
    <mergeCell ref="C1940:F1943"/>
    <mergeCell ref="G1940:AD1940"/>
    <mergeCell ref="G1941:I1942"/>
    <mergeCell ref="J1941:R1941"/>
    <mergeCell ref="S1941:U1942"/>
    <mergeCell ref="V1941:X1942"/>
    <mergeCell ref="Y1941:AA1942"/>
    <mergeCell ref="G1933:H1933"/>
    <mergeCell ref="J1933:R1933"/>
    <mergeCell ref="G1934:H1934"/>
    <mergeCell ref="I1934:R1934"/>
    <mergeCell ref="G1935:H1935"/>
    <mergeCell ref="I1935:R1935"/>
    <mergeCell ref="G1930:H1930"/>
    <mergeCell ref="J1930:R1930"/>
    <mergeCell ref="G1931:H1931"/>
    <mergeCell ref="J1931:R1931"/>
    <mergeCell ref="G1932:H1932"/>
    <mergeCell ref="J1932:R1932"/>
    <mergeCell ref="G1927:H1927"/>
    <mergeCell ref="I1927:R1927"/>
    <mergeCell ref="G1928:H1928"/>
    <mergeCell ref="I1928:R1928"/>
    <mergeCell ref="G1929:H1929"/>
    <mergeCell ref="J1929:R1929"/>
    <mergeCell ref="C1970:F1970"/>
    <mergeCell ref="C1971:F1971"/>
    <mergeCell ref="C1972:F1972"/>
    <mergeCell ref="C1973:F1973"/>
    <mergeCell ref="C1974:F1974"/>
    <mergeCell ref="C1975:F1975"/>
    <mergeCell ref="C1964:F1964"/>
    <mergeCell ref="C1965:F1965"/>
    <mergeCell ref="C1966:F1966"/>
    <mergeCell ref="C1967:F1967"/>
    <mergeCell ref="C1968:F1968"/>
    <mergeCell ref="C1969:F1969"/>
    <mergeCell ref="C1958:F1958"/>
    <mergeCell ref="C1959:F1959"/>
    <mergeCell ref="C1960:F1960"/>
    <mergeCell ref="C1961:F1961"/>
    <mergeCell ref="C1962:F1962"/>
    <mergeCell ref="C1963:F1963"/>
    <mergeCell ref="C1952:F1952"/>
    <mergeCell ref="C1953:F1953"/>
    <mergeCell ref="C1954:F1954"/>
    <mergeCell ref="C1955:F1955"/>
    <mergeCell ref="C1956:F1956"/>
    <mergeCell ref="C1957:F1957"/>
    <mergeCell ref="C1946:F1946"/>
    <mergeCell ref="C1947:F1947"/>
    <mergeCell ref="C1948:F1948"/>
    <mergeCell ref="C1949:F1949"/>
    <mergeCell ref="C1950:F1950"/>
    <mergeCell ref="C1951:F1951"/>
    <mergeCell ref="G1909:H1909"/>
    <mergeCell ref="J1909:R1909"/>
    <mergeCell ref="G1910:H1910"/>
    <mergeCell ref="J1910:R1910"/>
    <mergeCell ref="G1911:H1911"/>
    <mergeCell ref="J1911:R1911"/>
    <mergeCell ref="C2006:F2006"/>
    <mergeCell ref="C2007:F2007"/>
    <mergeCell ref="C2008:F2008"/>
    <mergeCell ref="C2009:F2009"/>
    <mergeCell ref="C2010:F2010"/>
    <mergeCell ref="C2011:F2011"/>
    <mergeCell ref="C2000:F2000"/>
    <mergeCell ref="C2001:F2001"/>
    <mergeCell ref="C2002:F2002"/>
    <mergeCell ref="C2003:F2003"/>
    <mergeCell ref="C2004:F2004"/>
    <mergeCell ref="C2005:F2005"/>
    <mergeCell ref="C1994:F1994"/>
    <mergeCell ref="C1995:F1995"/>
    <mergeCell ref="C1996:F1996"/>
    <mergeCell ref="C1997:F1997"/>
    <mergeCell ref="C1998:F1998"/>
    <mergeCell ref="C1999:F1999"/>
    <mergeCell ref="C1988:F1988"/>
    <mergeCell ref="C1989:F1989"/>
    <mergeCell ref="C1990:F1990"/>
    <mergeCell ref="C1991:F1991"/>
    <mergeCell ref="C1992:F1992"/>
    <mergeCell ref="C1993:F1993"/>
    <mergeCell ref="C1982:F1982"/>
    <mergeCell ref="C1983:F1983"/>
    <mergeCell ref="C1984:F1984"/>
    <mergeCell ref="C1985:F1985"/>
    <mergeCell ref="C1986:F1986"/>
    <mergeCell ref="C1987:F1987"/>
    <mergeCell ref="C1976:F1976"/>
    <mergeCell ref="C1977:F1977"/>
    <mergeCell ref="C1978:F1978"/>
    <mergeCell ref="C1979:F1979"/>
    <mergeCell ref="C1980:F1980"/>
    <mergeCell ref="C1981:F1981"/>
    <mergeCell ref="C2042:F2042"/>
    <mergeCell ref="C2043:F2043"/>
    <mergeCell ref="C2044:F2044"/>
    <mergeCell ref="C2045:F2045"/>
    <mergeCell ref="C2046:F2046"/>
    <mergeCell ref="C2047:F2047"/>
    <mergeCell ref="C2036:F2036"/>
    <mergeCell ref="C2037:F2037"/>
    <mergeCell ref="C2038:F2038"/>
    <mergeCell ref="C2039:F2039"/>
    <mergeCell ref="C2040:F2040"/>
    <mergeCell ref="C2041:F2041"/>
    <mergeCell ref="C2030:F2030"/>
    <mergeCell ref="C2031:F2031"/>
    <mergeCell ref="C2032:F2032"/>
    <mergeCell ref="C2033:F2033"/>
    <mergeCell ref="C2034:F2034"/>
    <mergeCell ref="C2035:F2035"/>
    <mergeCell ref="C2024:F2024"/>
    <mergeCell ref="C2025:F2025"/>
    <mergeCell ref="C2026:F2026"/>
    <mergeCell ref="C2027:F2027"/>
    <mergeCell ref="C2028:F2028"/>
    <mergeCell ref="C2029:F2029"/>
    <mergeCell ref="C2018:F2018"/>
    <mergeCell ref="C2019:F2019"/>
    <mergeCell ref="C2020:F2020"/>
    <mergeCell ref="C2021:F2021"/>
    <mergeCell ref="C2022:F2022"/>
    <mergeCell ref="C2023:F2023"/>
    <mergeCell ref="C2012:F2012"/>
    <mergeCell ref="C2013:F2013"/>
    <mergeCell ref="C2014:F2014"/>
    <mergeCell ref="C2015:F2015"/>
    <mergeCell ref="C2016:F2016"/>
    <mergeCell ref="C2017:F2017"/>
    <mergeCell ref="C2078:F2078"/>
    <mergeCell ref="C2079:F2079"/>
    <mergeCell ref="C2080:F2080"/>
    <mergeCell ref="C2081:F2081"/>
    <mergeCell ref="C2082:F2082"/>
    <mergeCell ref="C2083:F2083"/>
    <mergeCell ref="C2072:F2072"/>
    <mergeCell ref="C2073:F2073"/>
    <mergeCell ref="C2074:F2074"/>
    <mergeCell ref="C2075:F2075"/>
    <mergeCell ref="C2076:F2076"/>
    <mergeCell ref="C2077:F2077"/>
    <mergeCell ref="C2066:F2066"/>
    <mergeCell ref="C2067:F2067"/>
    <mergeCell ref="C2068:F2068"/>
    <mergeCell ref="C2069:F2069"/>
    <mergeCell ref="C2070:F2070"/>
    <mergeCell ref="C2071:F2071"/>
    <mergeCell ref="C2060:F2060"/>
    <mergeCell ref="C2061:F2061"/>
    <mergeCell ref="C2062:F2062"/>
    <mergeCell ref="C2063:F2063"/>
    <mergeCell ref="C2064:F2064"/>
    <mergeCell ref="C2065:F2065"/>
    <mergeCell ref="C2054:F2054"/>
    <mergeCell ref="C2055:F2055"/>
    <mergeCell ref="C2056:F2056"/>
    <mergeCell ref="C2057:F2057"/>
    <mergeCell ref="C2058:F2058"/>
    <mergeCell ref="C2059:F2059"/>
    <mergeCell ref="C2048:F2048"/>
    <mergeCell ref="C2049:F2049"/>
    <mergeCell ref="C2050:F2050"/>
    <mergeCell ref="C2051:F2051"/>
    <mergeCell ref="C2052:F2052"/>
    <mergeCell ref="C2053:F2053"/>
    <mergeCell ref="C2129:AD2129"/>
    <mergeCell ref="C2130:AD2130"/>
    <mergeCell ref="C2132:AD2132"/>
    <mergeCell ref="C2133:AD2133"/>
    <mergeCell ref="B2135:AD2135"/>
    <mergeCell ref="B2127:AD2127"/>
    <mergeCell ref="B2128:AD2128"/>
    <mergeCell ref="C2108:F2108"/>
    <mergeCell ref="C2111:AD2111"/>
    <mergeCell ref="C2112:AD2112"/>
    <mergeCell ref="B2119:AD2119"/>
    <mergeCell ref="B2120:AD2120"/>
    <mergeCell ref="C2102:F2102"/>
    <mergeCell ref="C2103:F2103"/>
    <mergeCell ref="C2104:F2104"/>
    <mergeCell ref="C2105:F2105"/>
    <mergeCell ref="C2106:F2106"/>
    <mergeCell ref="C2107:F2107"/>
    <mergeCell ref="C2096:F2096"/>
    <mergeCell ref="C2097:F2097"/>
    <mergeCell ref="C2098:F2098"/>
    <mergeCell ref="C2099:F2099"/>
    <mergeCell ref="C2100:F2100"/>
    <mergeCell ref="C2101:F2101"/>
    <mergeCell ref="C2090:F2090"/>
    <mergeCell ref="C2091:F2091"/>
    <mergeCell ref="C2092:F2092"/>
    <mergeCell ref="C2093:F2093"/>
    <mergeCell ref="C2094:F2094"/>
    <mergeCell ref="C2095:F2095"/>
    <mergeCell ref="C2084:F2084"/>
    <mergeCell ref="C2085:F2085"/>
    <mergeCell ref="C2086:F2086"/>
    <mergeCell ref="C2087:F2087"/>
    <mergeCell ref="C2088:F2088"/>
    <mergeCell ref="C2089:F2089"/>
    <mergeCell ref="C2121:AD2121"/>
    <mergeCell ref="C2122:AD2122"/>
    <mergeCell ref="C2123:AD2123"/>
    <mergeCell ref="C2124:AD2124"/>
    <mergeCell ref="C2125:AD2125"/>
    <mergeCell ref="C2131:AD2131"/>
    <mergeCell ref="D2144:L2144"/>
    <mergeCell ref="M2144:R2144"/>
    <mergeCell ref="S2144:X2144"/>
    <mergeCell ref="Y2144:AD2144"/>
    <mergeCell ref="D2145:L2145"/>
    <mergeCell ref="M2145:R2145"/>
    <mergeCell ref="S2145:X2145"/>
    <mergeCell ref="Y2145:AD2145"/>
    <mergeCell ref="D2142:L2142"/>
    <mergeCell ref="M2142:R2142"/>
    <mergeCell ref="S2142:X2142"/>
    <mergeCell ref="Y2142:AD2142"/>
    <mergeCell ref="D2143:L2143"/>
    <mergeCell ref="M2143:R2143"/>
    <mergeCell ref="S2143:X2143"/>
    <mergeCell ref="Y2143:AD2143"/>
    <mergeCell ref="D2140:L2140"/>
    <mergeCell ref="M2140:R2140"/>
    <mergeCell ref="S2140:X2140"/>
    <mergeCell ref="Y2140:AD2140"/>
    <mergeCell ref="D2141:L2141"/>
    <mergeCell ref="M2141:R2141"/>
    <mergeCell ref="S2141:X2141"/>
    <mergeCell ref="Y2141:AD2141"/>
    <mergeCell ref="C2137:L2138"/>
    <mergeCell ref="M2137:AD2137"/>
    <mergeCell ref="M2138:R2138"/>
    <mergeCell ref="S2138:X2138"/>
    <mergeCell ref="Y2138:AD2138"/>
    <mergeCell ref="D2139:L2139"/>
    <mergeCell ref="M2139:R2139"/>
    <mergeCell ref="S2139:X2139"/>
    <mergeCell ref="Y2139:AD2139"/>
    <mergeCell ref="D2154:L2154"/>
    <mergeCell ref="M2154:R2154"/>
    <mergeCell ref="S2154:X2154"/>
    <mergeCell ref="Y2154:AD2154"/>
    <mergeCell ref="D2155:L2155"/>
    <mergeCell ref="M2155:R2155"/>
    <mergeCell ref="S2155:X2155"/>
    <mergeCell ref="Y2155:AD2155"/>
    <mergeCell ref="D2152:L2152"/>
    <mergeCell ref="M2152:R2152"/>
    <mergeCell ref="S2152:X2152"/>
    <mergeCell ref="Y2152:AD2152"/>
    <mergeCell ref="D2153:L2153"/>
    <mergeCell ref="M2153:R2153"/>
    <mergeCell ref="S2153:X2153"/>
    <mergeCell ref="Y2153:AD2153"/>
    <mergeCell ref="D2150:L2150"/>
    <mergeCell ref="M2150:R2150"/>
    <mergeCell ref="S2150:X2150"/>
    <mergeCell ref="Y2150:AD2150"/>
    <mergeCell ref="D2151:L2151"/>
    <mergeCell ref="M2151:R2151"/>
    <mergeCell ref="S2151:X2151"/>
    <mergeCell ref="Y2151:AD2151"/>
    <mergeCell ref="D2148:L2148"/>
    <mergeCell ref="M2148:R2148"/>
    <mergeCell ref="S2148:X2148"/>
    <mergeCell ref="Y2148:AD2148"/>
    <mergeCell ref="D2149:L2149"/>
    <mergeCell ref="M2149:R2149"/>
    <mergeCell ref="S2149:X2149"/>
    <mergeCell ref="Y2149:AD2149"/>
    <mergeCell ref="D2146:L2146"/>
    <mergeCell ref="M2146:R2146"/>
    <mergeCell ref="S2146:X2146"/>
    <mergeCell ref="Y2146:AD2146"/>
    <mergeCell ref="D2147:L2147"/>
    <mergeCell ref="M2147:R2147"/>
    <mergeCell ref="S2147:X2147"/>
    <mergeCell ref="Y2147:AD2147"/>
    <mergeCell ref="M2164:R2164"/>
    <mergeCell ref="S2164:X2164"/>
    <mergeCell ref="Y2164:AD2164"/>
    <mergeCell ref="C2166:AD2166"/>
    <mergeCell ref="C2167:AD2167"/>
    <mergeCell ref="B2174:AD2174"/>
    <mergeCell ref="D2162:L2162"/>
    <mergeCell ref="M2162:R2162"/>
    <mergeCell ref="S2162:X2162"/>
    <mergeCell ref="Y2162:AD2162"/>
    <mergeCell ref="D2163:L2163"/>
    <mergeCell ref="M2163:R2163"/>
    <mergeCell ref="S2163:X2163"/>
    <mergeCell ref="Y2163:AD2163"/>
    <mergeCell ref="D2160:L2160"/>
    <mergeCell ref="M2160:R2160"/>
    <mergeCell ref="S2160:X2160"/>
    <mergeCell ref="Y2160:AD2160"/>
    <mergeCell ref="D2161:L2161"/>
    <mergeCell ref="M2161:R2161"/>
    <mergeCell ref="S2161:X2161"/>
    <mergeCell ref="Y2161:AD2161"/>
    <mergeCell ref="D2158:L2158"/>
    <mergeCell ref="M2158:R2158"/>
    <mergeCell ref="S2158:X2158"/>
    <mergeCell ref="Y2158:AD2158"/>
    <mergeCell ref="D2159:L2159"/>
    <mergeCell ref="M2159:R2159"/>
    <mergeCell ref="S2159:X2159"/>
    <mergeCell ref="Y2159:AD2159"/>
    <mergeCell ref="D2156:L2156"/>
    <mergeCell ref="M2156:R2156"/>
    <mergeCell ref="S2156:X2156"/>
    <mergeCell ref="Y2156:AD2156"/>
    <mergeCell ref="D2157:L2157"/>
    <mergeCell ref="M2157:R2157"/>
    <mergeCell ref="S2157:X2157"/>
    <mergeCell ref="Y2157:AD2157"/>
    <mergeCell ref="AA2181:AB2181"/>
    <mergeCell ref="D2182:L2182"/>
    <mergeCell ref="M2182:N2182"/>
    <mergeCell ref="O2182:P2182"/>
    <mergeCell ref="Q2182:R2182"/>
    <mergeCell ref="S2182:T2182"/>
    <mergeCell ref="W2182:X2182"/>
    <mergeCell ref="AA2182:AB2182"/>
    <mergeCell ref="D2181:L2181"/>
    <mergeCell ref="M2181:N2181"/>
    <mergeCell ref="O2181:P2181"/>
    <mergeCell ref="Q2181:R2181"/>
    <mergeCell ref="S2181:T2181"/>
    <mergeCell ref="W2181:X2181"/>
    <mergeCell ref="W2179:X2179"/>
    <mergeCell ref="AA2179:AB2179"/>
    <mergeCell ref="D2180:L2180"/>
    <mergeCell ref="M2180:N2180"/>
    <mergeCell ref="O2180:P2180"/>
    <mergeCell ref="Q2180:R2180"/>
    <mergeCell ref="S2180:T2180"/>
    <mergeCell ref="W2180:X2180"/>
    <mergeCell ref="AA2180:AB2180"/>
    <mergeCell ref="C2175:AD2175"/>
    <mergeCell ref="C2177:L2179"/>
    <mergeCell ref="M2177:AD2177"/>
    <mergeCell ref="M2178:N2179"/>
    <mergeCell ref="O2178:P2179"/>
    <mergeCell ref="Q2178:R2179"/>
    <mergeCell ref="S2178:V2178"/>
    <mergeCell ref="W2178:Z2178"/>
    <mergeCell ref="AA2178:AD2178"/>
    <mergeCell ref="S2179:T2179"/>
    <mergeCell ref="AA2187:AB2187"/>
    <mergeCell ref="D2188:L2188"/>
    <mergeCell ref="M2188:N2188"/>
    <mergeCell ref="O2188:P2188"/>
    <mergeCell ref="Q2188:R2188"/>
    <mergeCell ref="S2188:T2188"/>
    <mergeCell ref="W2188:X2188"/>
    <mergeCell ref="AA2188:AB2188"/>
    <mergeCell ref="D2187:L2187"/>
    <mergeCell ref="M2187:N2187"/>
    <mergeCell ref="O2187:P2187"/>
    <mergeCell ref="Q2187:R2187"/>
    <mergeCell ref="S2187:T2187"/>
    <mergeCell ref="W2187:X2187"/>
    <mergeCell ref="AA2185:AB2185"/>
    <mergeCell ref="D2186:L2186"/>
    <mergeCell ref="M2186:N2186"/>
    <mergeCell ref="O2186:P2186"/>
    <mergeCell ref="Q2186:R2186"/>
    <mergeCell ref="S2186:T2186"/>
    <mergeCell ref="W2186:X2186"/>
    <mergeCell ref="AA2186:AB2186"/>
    <mergeCell ref="D2185:L2185"/>
    <mergeCell ref="M2185:N2185"/>
    <mergeCell ref="O2185:P2185"/>
    <mergeCell ref="Q2185:R2185"/>
    <mergeCell ref="S2185:T2185"/>
    <mergeCell ref="W2185:X2185"/>
    <mergeCell ref="AA2183:AB2183"/>
    <mergeCell ref="D2184:L2184"/>
    <mergeCell ref="M2184:N2184"/>
    <mergeCell ref="O2184:P2184"/>
    <mergeCell ref="Q2184:R2184"/>
    <mergeCell ref="S2184:T2184"/>
    <mergeCell ref="W2184:X2184"/>
    <mergeCell ref="AA2184:AB2184"/>
    <mergeCell ref="D2183:L2183"/>
    <mergeCell ref="M2183:N2183"/>
    <mergeCell ref="O2183:P2183"/>
    <mergeCell ref="Q2183:R2183"/>
    <mergeCell ref="S2183:T2183"/>
    <mergeCell ref="W2183:X2183"/>
    <mergeCell ref="AA2193:AB2193"/>
    <mergeCell ref="D2194:L2194"/>
    <mergeCell ref="M2194:N2194"/>
    <mergeCell ref="O2194:P2194"/>
    <mergeCell ref="Q2194:R2194"/>
    <mergeCell ref="S2194:T2194"/>
    <mergeCell ref="W2194:X2194"/>
    <mergeCell ref="AA2194:AB2194"/>
    <mergeCell ref="D2193:L2193"/>
    <mergeCell ref="M2193:N2193"/>
    <mergeCell ref="O2193:P2193"/>
    <mergeCell ref="Q2193:R2193"/>
    <mergeCell ref="S2193:T2193"/>
    <mergeCell ref="W2193:X2193"/>
    <mergeCell ref="AA2191:AB2191"/>
    <mergeCell ref="D2192:L2192"/>
    <mergeCell ref="M2192:N2192"/>
    <mergeCell ref="O2192:P2192"/>
    <mergeCell ref="Q2192:R2192"/>
    <mergeCell ref="S2192:T2192"/>
    <mergeCell ref="W2192:X2192"/>
    <mergeCell ref="AA2192:AB2192"/>
    <mergeCell ref="D2191:L2191"/>
    <mergeCell ref="M2191:N2191"/>
    <mergeCell ref="O2191:P2191"/>
    <mergeCell ref="Q2191:R2191"/>
    <mergeCell ref="S2191:T2191"/>
    <mergeCell ref="W2191:X2191"/>
    <mergeCell ref="AA2189:AB2189"/>
    <mergeCell ref="D2190:L2190"/>
    <mergeCell ref="M2190:N2190"/>
    <mergeCell ref="O2190:P2190"/>
    <mergeCell ref="Q2190:R2190"/>
    <mergeCell ref="S2190:T2190"/>
    <mergeCell ref="W2190:X2190"/>
    <mergeCell ref="AA2190:AB2190"/>
    <mergeCell ref="D2189:L2189"/>
    <mergeCell ref="M2189:N2189"/>
    <mergeCell ref="O2189:P2189"/>
    <mergeCell ref="Q2189:R2189"/>
    <mergeCell ref="S2189:T2189"/>
    <mergeCell ref="W2189:X2189"/>
    <mergeCell ref="AA2199:AB2199"/>
    <mergeCell ref="D2200:L2200"/>
    <mergeCell ref="M2200:N2200"/>
    <mergeCell ref="O2200:P2200"/>
    <mergeCell ref="Q2200:R2200"/>
    <mergeCell ref="S2200:T2200"/>
    <mergeCell ref="W2200:X2200"/>
    <mergeCell ref="AA2200:AB2200"/>
    <mergeCell ref="D2199:L2199"/>
    <mergeCell ref="M2199:N2199"/>
    <mergeCell ref="O2199:P2199"/>
    <mergeCell ref="Q2199:R2199"/>
    <mergeCell ref="S2199:T2199"/>
    <mergeCell ref="W2199:X2199"/>
    <mergeCell ref="AA2197:AB2197"/>
    <mergeCell ref="D2198:L2198"/>
    <mergeCell ref="M2198:N2198"/>
    <mergeCell ref="O2198:P2198"/>
    <mergeCell ref="Q2198:R2198"/>
    <mergeCell ref="S2198:T2198"/>
    <mergeCell ref="W2198:X2198"/>
    <mergeCell ref="AA2198:AB2198"/>
    <mergeCell ref="D2197:L2197"/>
    <mergeCell ref="M2197:N2197"/>
    <mergeCell ref="O2197:P2197"/>
    <mergeCell ref="Q2197:R2197"/>
    <mergeCell ref="S2197:T2197"/>
    <mergeCell ref="W2197:X2197"/>
    <mergeCell ref="AA2195:AB2195"/>
    <mergeCell ref="D2196:L2196"/>
    <mergeCell ref="M2196:N2196"/>
    <mergeCell ref="O2196:P2196"/>
    <mergeCell ref="Q2196:R2196"/>
    <mergeCell ref="S2196:T2196"/>
    <mergeCell ref="W2196:X2196"/>
    <mergeCell ref="AA2196:AB2196"/>
    <mergeCell ref="D2195:L2195"/>
    <mergeCell ref="M2195:N2195"/>
    <mergeCell ref="O2195:P2195"/>
    <mergeCell ref="Q2195:R2195"/>
    <mergeCell ref="S2195:T2195"/>
    <mergeCell ref="W2195:X2195"/>
    <mergeCell ref="C2207:AD2207"/>
    <mergeCell ref="C2208:AD2208"/>
    <mergeCell ref="B2215:AD2215"/>
    <mergeCell ref="C2217:L2220"/>
    <mergeCell ref="M2217:AD2217"/>
    <mergeCell ref="M2218:N2220"/>
    <mergeCell ref="O2218:P2220"/>
    <mergeCell ref="Q2218:R2220"/>
    <mergeCell ref="S2218:U2218"/>
    <mergeCell ref="V2218:AD2218"/>
    <mergeCell ref="M2205:N2205"/>
    <mergeCell ref="O2205:P2205"/>
    <mergeCell ref="Q2205:R2205"/>
    <mergeCell ref="S2205:T2205"/>
    <mergeCell ref="W2205:X2205"/>
    <mergeCell ref="AA2205:AB2205"/>
    <mergeCell ref="AA2203:AB2203"/>
    <mergeCell ref="D2204:L2204"/>
    <mergeCell ref="M2204:N2204"/>
    <mergeCell ref="O2204:P2204"/>
    <mergeCell ref="Q2204:R2204"/>
    <mergeCell ref="S2204:T2204"/>
    <mergeCell ref="W2204:X2204"/>
    <mergeCell ref="AA2204:AB2204"/>
    <mergeCell ref="D2203:L2203"/>
    <mergeCell ref="M2203:N2203"/>
    <mergeCell ref="O2203:P2203"/>
    <mergeCell ref="Q2203:R2203"/>
    <mergeCell ref="S2203:T2203"/>
    <mergeCell ref="W2203:X2203"/>
    <mergeCell ref="AA2201:AB2201"/>
    <mergeCell ref="D2202:L2202"/>
    <mergeCell ref="M2202:N2202"/>
    <mergeCell ref="O2202:P2202"/>
    <mergeCell ref="Q2202:R2202"/>
    <mergeCell ref="S2202:T2202"/>
    <mergeCell ref="W2202:X2202"/>
    <mergeCell ref="AA2202:AB2202"/>
    <mergeCell ref="D2201:L2201"/>
    <mergeCell ref="M2201:N2201"/>
    <mergeCell ref="O2201:P2201"/>
    <mergeCell ref="Q2201:R2201"/>
    <mergeCell ref="S2201:T2201"/>
    <mergeCell ref="W2201:X2201"/>
    <mergeCell ref="D2226:L2226"/>
    <mergeCell ref="M2226:N2226"/>
    <mergeCell ref="O2226:P2226"/>
    <mergeCell ref="Q2226:R2226"/>
    <mergeCell ref="D2227:L2227"/>
    <mergeCell ref="M2227:N2227"/>
    <mergeCell ref="O2227:P2227"/>
    <mergeCell ref="Q2227:R2227"/>
    <mergeCell ref="D2224:L2224"/>
    <mergeCell ref="M2224:N2224"/>
    <mergeCell ref="O2224:P2224"/>
    <mergeCell ref="Q2224:R2224"/>
    <mergeCell ref="D2225:L2225"/>
    <mergeCell ref="M2225:N2225"/>
    <mergeCell ref="O2225:P2225"/>
    <mergeCell ref="Q2225:R2225"/>
    <mergeCell ref="D2222:L2222"/>
    <mergeCell ref="M2222:N2222"/>
    <mergeCell ref="O2222:P2222"/>
    <mergeCell ref="Q2222:R2222"/>
    <mergeCell ref="D2223:L2223"/>
    <mergeCell ref="M2223:N2223"/>
    <mergeCell ref="O2223:P2223"/>
    <mergeCell ref="Q2223:R2223"/>
    <mergeCell ref="Y2219:AA2219"/>
    <mergeCell ref="AB2219:AD2219"/>
    <mergeCell ref="D2221:L2221"/>
    <mergeCell ref="M2221:N2221"/>
    <mergeCell ref="O2221:P2221"/>
    <mergeCell ref="Q2221:R2221"/>
    <mergeCell ref="S2219:S2220"/>
    <mergeCell ref="T2219:T2220"/>
    <mergeCell ref="U2219:U2220"/>
    <mergeCell ref="V2219:X2219"/>
    <mergeCell ref="D2236:L2236"/>
    <mergeCell ref="M2236:N2236"/>
    <mergeCell ref="O2236:P2236"/>
    <mergeCell ref="Q2236:R2236"/>
    <mergeCell ref="D2237:L2237"/>
    <mergeCell ref="M2237:N2237"/>
    <mergeCell ref="O2237:P2237"/>
    <mergeCell ref="Q2237:R2237"/>
    <mergeCell ref="D2234:L2234"/>
    <mergeCell ref="M2234:N2234"/>
    <mergeCell ref="O2234:P2234"/>
    <mergeCell ref="Q2234:R2234"/>
    <mergeCell ref="D2235:L2235"/>
    <mergeCell ref="M2235:N2235"/>
    <mergeCell ref="O2235:P2235"/>
    <mergeCell ref="Q2235:R2235"/>
    <mergeCell ref="D2232:L2232"/>
    <mergeCell ref="M2232:N2232"/>
    <mergeCell ref="O2232:P2232"/>
    <mergeCell ref="Q2232:R2232"/>
    <mergeCell ref="D2233:L2233"/>
    <mergeCell ref="M2233:N2233"/>
    <mergeCell ref="O2233:P2233"/>
    <mergeCell ref="Q2233:R2233"/>
    <mergeCell ref="D2230:L2230"/>
    <mergeCell ref="M2230:N2230"/>
    <mergeCell ref="O2230:P2230"/>
    <mergeCell ref="Q2230:R2230"/>
    <mergeCell ref="D2231:L2231"/>
    <mergeCell ref="M2231:N2231"/>
    <mergeCell ref="O2231:P2231"/>
    <mergeCell ref="Q2231:R2231"/>
    <mergeCell ref="D2228:L2228"/>
    <mergeCell ref="M2228:N2228"/>
    <mergeCell ref="O2228:P2228"/>
    <mergeCell ref="Q2228:R2228"/>
    <mergeCell ref="D2229:L2229"/>
    <mergeCell ref="M2229:N2229"/>
    <mergeCell ref="O2229:P2229"/>
    <mergeCell ref="Q2229:R2229"/>
    <mergeCell ref="M2246:N2246"/>
    <mergeCell ref="O2246:P2246"/>
    <mergeCell ref="Q2246:R2246"/>
    <mergeCell ref="C2248:AD2248"/>
    <mergeCell ref="C2249:AD2249"/>
    <mergeCell ref="B2256:AD2256"/>
    <mergeCell ref="D2244:L2244"/>
    <mergeCell ref="M2244:N2244"/>
    <mergeCell ref="O2244:P2244"/>
    <mergeCell ref="Q2244:R2244"/>
    <mergeCell ref="D2245:L2245"/>
    <mergeCell ref="M2245:N2245"/>
    <mergeCell ref="O2245:P2245"/>
    <mergeCell ref="Q2245:R2245"/>
    <mergeCell ref="D2242:L2242"/>
    <mergeCell ref="M2242:N2242"/>
    <mergeCell ref="O2242:P2242"/>
    <mergeCell ref="Q2242:R2242"/>
    <mergeCell ref="D2243:L2243"/>
    <mergeCell ref="M2243:N2243"/>
    <mergeCell ref="O2243:P2243"/>
    <mergeCell ref="Q2243:R2243"/>
    <mergeCell ref="D2240:L2240"/>
    <mergeCell ref="M2240:N2240"/>
    <mergeCell ref="O2240:P2240"/>
    <mergeCell ref="Q2240:R2240"/>
    <mergeCell ref="D2241:L2241"/>
    <mergeCell ref="M2241:N2241"/>
    <mergeCell ref="O2241:P2241"/>
    <mergeCell ref="Q2241:R2241"/>
    <mergeCell ref="D2238:L2238"/>
    <mergeCell ref="M2238:N2238"/>
    <mergeCell ref="O2238:P2238"/>
    <mergeCell ref="Q2238:R2238"/>
    <mergeCell ref="D2239:L2239"/>
    <mergeCell ref="M2239:N2239"/>
    <mergeCell ref="O2239:P2239"/>
    <mergeCell ref="Q2239:R2239"/>
    <mergeCell ref="M2267:R2267"/>
    <mergeCell ref="S2267:X2267"/>
    <mergeCell ref="Y2267:AD2267"/>
    <mergeCell ref="C2269:AD2269"/>
    <mergeCell ref="C2270:AD2270"/>
    <mergeCell ref="B2277:AD2277"/>
    <mergeCell ref="D2265:L2265"/>
    <mergeCell ref="M2265:R2265"/>
    <mergeCell ref="S2265:X2265"/>
    <mergeCell ref="Y2265:AD2265"/>
    <mergeCell ref="D2266:L2266"/>
    <mergeCell ref="M2266:R2266"/>
    <mergeCell ref="S2266:X2266"/>
    <mergeCell ref="Y2266:AD2266"/>
    <mergeCell ref="D2263:L2263"/>
    <mergeCell ref="M2263:R2263"/>
    <mergeCell ref="S2263:X2263"/>
    <mergeCell ref="Y2263:AD2263"/>
    <mergeCell ref="D2264:L2264"/>
    <mergeCell ref="M2264:R2264"/>
    <mergeCell ref="S2264:X2264"/>
    <mergeCell ref="Y2264:AD2264"/>
    <mergeCell ref="D2261:L2261"/>
    <mergeCell ref="M2261:R2261"/>
    <mergeCell ref="S2261:X2261"/>
    <mergeCell ref="Y2261:AD2261"/>
    <mergeCell ref="D2262:L2262"/>
    <mergeCell ref="M2262:R2262"/>
    <mergeCell ref="S2262:X2262"/>
    <mergeCell ref="Y2262:AD2262"/>
    <mergeCell ref="C2257:AD2257"/>
    <mergeCell ref="C2259:L2260"/>
    <mergeCell ref="M2259:AD2259"/>
    <mergeCell ref="M2260:R2260"/>
    <mergeCell ref="S2260:X2260"/>
    <mergeCell ref="Y2260:AD2260"/>
    <mergeCell ref="D2288:L2288"/>
    <mergeCell ref="M2288:R2288"/>
    <mergeCell ref="S2288:X2288"/>
    <mergeCell ref="Y2288:AD2288"/>
    <mergeCell ref="D2289:L2289"/>
    <mergeCell ref="M2289:R2289"/>
    <mergeCell ref="S2289:X2289"/>
    <mergeCell ref="Y2289:AD2289"/>
    <mergeCell ref="D2286:L2286"/>
    <mergeCell ref="M2286:R2286"/>
    <mergeCell ref="S2286:X2286"/>
    <mergeCell ref="Y2286:AD2286"/>
    <mergeCell ref="D2287:L2287"/>
    <mergeCell ref="M2287:R2287"/>
    <mergeCell ref="S2287:X2287"/>
    <mergeCell ref="Y2287:AD2287"/>
    <mergeCell ref="D2284:L2284"/>
    <mergeCell ref="M2284:R2284"/>
    <mergeCell ref="S2284:X2284"/>
    <mergeCell ref="Y2284:AD2284"/>
    <mergeCell ref="D2285:L2285"/>
    <mergeCell ref="M2285:R2285"/>
    <mergeCell ref="S2285:X2285"/>
    <mergeCell ref="Y2285:AD2285"/>
    <mergeCell ref="D2282:L2282"/>
    <mergeCell ref="M2282:R2282"/>
    <mergeCell ref="S2282:X2282"/>
    <mergeCell ref="Y2282:AD2282"/>
    <mergeCell ref="D2283:L2283"/>
    <mergeCell ref="M2283:R2283"/>
    <mergeCell ref="S2283:X2283"/>
    <mergeCell ref="Y2283:AD2283"/>
    <mergeCell ref="C2278:AD2278"/>
    <mergeCell ref="C2280:L2281"/>
    <mergeCell ref="M2280:AD2280"/>
    <mergeCell ref="M2281:R2281"/>
    <mergeCell ref="S2281:X2281"/>
    <mergeCell ref="Y2281:AD2281"/>
    <mergeCell ref="D2298:L2298"/>
    <mergeCell ref="M2298:R2298"/>
    <mergeCell ref="S2298:X2298"/>
    <mergeCell ref="Y2298:AD2298"/>
    <mergeCell ref="M2299:R2299"/>
    <mergeCell ref="S2299:X2299"/>
    <mergeCell ref="Y2299:AD2299"/>
    <mergeCell ref="D2296:L2296"/>
    <mergeCell ref="M2296:R2296"/>
    <mergeCell ref="S2296:X2296"/>
    <mergeCell ref="Y2296:AD2296"/>
    <mergeCell ref="D2297:L2297"/>
    <mergeCell ref="M2297:R2297"/>
    <mergeCell ref="S2297:X2297"/>
    <mergeCell ref="Y2297:AD2297"/>
    <mergeCell ref="D2294:L2294"/>
    <mergeCell ref="M2294:R2294"/>
    <mergeCell ref="S2294:X2294"/>
    <mergeCell ref="Y2294:AD2294"/>
    <mergeCell ref="D2295:L2295"/>
    <mergeCell ref="M2295:R2295"/>
    <mergeCell ref="S2295:X2295"/>
    <mergeCell ref="Y2295:AD2295"/>
    <mergeCell ref="D2292:L2292"/>
    <mergeCell ref="M2292:R2292"/>
    <mergeCell ref="S2292:X2292"/>
    <mergeCell ref="Y2292:AD2292"/>
    <mergeCell ref="D2293:L2293"/>
    <mergeCell ref="M2293:R2293"/>
    <mergeCell ref="S2293:X2293"/>
    <mergeCell ref="Y2293:AD2293"/>
    <mergeCell ref="D2290:L2290"/>
    <mergeCell ref="M2290:R2290"/>
    <mergeCell ref="S2290:X2290"/>
    <mergeCell ref="Y2290:AD2290"/>
    <mergeCell ref="D2291:L2291"/>
    <mergeCell ref="M2291:R2291"/>
    <mergeCell ref="S2291:X2291"/>
    <mergeCell ref="Y2291:AD2291"/>
    <mergeCell ref="D2320:L2320"/>
    <mergeCell ref="M2320:R2320"/>
    <mergeCell ref="S2320:X2320"/>
    <mergeCell ref="Y2320:AD2320"/>
    <mergeCell ref="D2321:L2321"/>
    <mergeCell ref="M2321:R2321"/>
    <mergeCell ref="S2321:X2321"/>
    <mergeCell ref="Y2321:AD2321"/>
    <mergeCell ref="D2318:L2318"/>
    <mergeCell ref="M2318:R2318"/>
    <mergeCell ref="S2318:X2318"/>
    <mergeCell ref="Y2318:AD2318"/>
    <mergeCell ref="D2319:L2319"/>
    <mergeCell ref="M2319:R2319"/>
    <mergeCell ref="S2319:X2319"/>
    <mergeCell ref="Y2319:AD2319"/>
    <mergeCell ref="D2316:L2316"/>
    <mergeCell ref="M2316:R2316"/>
    <mergeCell ref="S2316:X2316"/>
    <mergeCell ref="Y2316:AD2316"/>
    <mergeCell ref="D2317:L2317"/>
    <mergeCell ref="M2317:R2317"/>
    <mergeCell ref="S2317:X2317"/>
    <mergeCell ref="Y2317:AD2317"/>
    <mergeCell ref="D2314:L2314"/>
    <mergeCell ref="M2314:R2314"/>
    <mergeCell ref="S2314:X2314"/>
    <mergeCell ref="Y2314:AD2314"/>
    <mergeCell ref="D2315:L2315"/>
    <mergeCell ref="M2315:R2315"/>
    <mergeCell ref="S2315:X2315"/>
    <mergeCell ref="Y2315:AD2315"/>
    <mergeCell ref="C2301:AD2301"/>
    <mergeCell ref="C2302:AD2302"/>
    <mergeCell ref="B2309:AD2309"/>
    <mergeCell ref="C2310:AD2310"/>
    <mergeCell ref="C2312:L2313"/>
    <mergeCell ref="M2312:AD2312"/>
    <mergeCell ref="M2313:R2313"/>
    <mergeCell ref="S2313:X2313"/>
    <mergeCell ref="Y2313:AD2313"/>
    <mergeCell ref="D2341:L2341"/>
    <mergeCell ref="M2341:R2341"/>
    <mergeCell ref="S2341:X2341"/>
    <mergeCell ref="Y2341:AD2341"/>
    <mergeCell ref="D2342:L2342"/>
    <mergeCell ref="M2342:R2342"/>
    <mergeCell ref="S2342:X2342"/>
    <mergeCell ref="Y2342:AD2342"/>
    <mergeCell ref="D2339:L2339"/>
    <mergeCell ref="M2339:R2339"/>
    <mergeCell ref="S2339:X2339"/>
    <mergeCell ref="Y2339:AD2339"/>
    <mergeCell ref="D2340:L2340"/>
    <mergeCell ref="M2340:R2340"/>
    <mergeCell ref="S2340:X2340"/>
    <mergeCell ref="Y2340:AD2340"/>
    <mergeCell ref="C2335:AD2335"/>
    <mergeCell ref="C2337:L2338"/>
    <mergeCell ref="M2337:AD2337"/>
    <mergeCell ref="M2338:R2338"/>
    <mergeCell ref="S2338:X2338"/>
    <mergeCell ref="Y2338:AD2338"/>
    <mergeCell ref="M2324:R2324"/>
    <mergeCell ref="S2324:X2324"/>
    <mergeCell ref="Y2324:AD2324"/>
    <mergeCell ref="C2326:AD2326"/>
    <mergeCell ref="C2327:AD2327"/>
    <mergeCell ref="B2334:AD2334"/>
    <mergeCell ref="D2322:L2322"/>
    <mergeCell ref="M2322:R2322"/>
    <mergeCell ref="S2322:X2322"/>
    <mergeCell ref="Y2322:AD2322"/>
    <mergeCell ref="D2323:L2323"/>
    <mergeCell ref="M2323:R2323"/>
    <mergeCell ref="S2323:X2323"/>
    <mergeCell ref="Y2323:AD2323"/>
    <mergeCell ref="D2362:L2362"/>
    <mergeCell ref="M2362:R2362"/>
    <mergeCell ref="S2362:X2362"/>
    <mergeCell ref="Y2362:AD2362"/>
    <mergeCell ref="D2363:L2363"/>
    <mergeCell ref="M2363:R2363"/>
    <mergeCell ref="S2363:X2363"/>
    <mergeCell ref="Y2363:AD2363"/>
    <mergeCell ref="C2350:AD2350"/>
    <mergeCell ref="C2351:AD2351"/>
    <mergeCell ref="B2358:AD2358"/>
    <mergeCell ref="C2360:L2361"/>
    <mergeCell ref="M2360:AD2360"/>
    <mergeCell ref="M2361:R2361"/>
    <mergeCell ref="S2361:X2361"/>
    <mergeCell ref="Y2361:AD2361"/>
    <mergeCell ref="D2347:L2347"/>
    <mergeCell ref="M2347:R2347"/>
    <mergeCell ref="S2347:X2347"/>
    <mergeCell ref="Y2347:AD2347"/>
    <mergeCell ref="M2348:R2348"/>
    <mergeCell ref="S2348:X2348"/>
    <mergeCell ref="Y2348:AD2348"/>
    <mergeCell ref="D2345:L2345"/>
    <mergeCell ref="M2345:R2345"/>
    <mergeCell ref="S2345:X2345"/>
    <mergeCell ref="Y2345:AD2345"/>
    <mergeCell ref="D2346:L2346"/>
    <mergeCell ref="M2346:R2346"/>
    <mergeCell ref="S2346:X2346"/>
    <mergeCell ref="Y2346:AD2346"/>
    <mergeCell ref="D2343:L2343"/>
    <mergeCell ref="M2343:R2343"/>
    <mergeCell ref="S2343:X2343"/>
    <mergeCell ref="Y2343:AD2343"/>
    <mergeCell ref="D2344:L2344"/>
    <mergeCell ref="M2344:R2344"/>
    <mergeCell ref="S2344:X2344"/>
    <mergeCell ref="Y2344:AD2344"/>
    <mergeCell ref="D2372:L2372"/>
    <mergeCell ref="M2372:R2372"/>
    <mergeCell ref="S2372:X2372"/>
    <mergeCell ref="Y2372:AD2372"/>
    <mergeCell ref="D2373:L2373"/>
    <mergeCell ref="M2373:R2373"/>
    <mergeCell ref="S2373:X2373"/>
    <mergeCell ref="Y2373:AD2373"/>
    <mergeCell ref="D2370:L2370"/>
    <mergeCell ref="M2370:R2370"/>
    <mergeCell ref="S2370:X2370"/>
    <mergeCell ref="Y2370:AD2370"/>
    <mergeCell ref="D2371:L2371"/>
    <mergeCell ref="M2371:R2371"/>
    <mergeCell ref="S2371:X2371"/>
    <mergeCell ref="Y2371:AD2371"/>
    <mergeCell ref="D2368:L2368"/>
    <mergeCell ref="M2368:R2368"/>
    <mergeCell ref="S2368:X2368"/>
    <mergeCell ref="Y2368:AD2368"/>
    <mergeCell ref="D2369:L2369"/>
    <mergeCell ref="M2369:R2369"/>
    <mergeCell ref="S2369:X2369"/>
    <mergeCell ref="Y2369:AD2369"/>
    <mergeCell ref="D2366:L2366"/>
    <mergeCell ref="M2366:R2366"/>
    <mergeCell ref="S2366:X2366"/>
    <mergeCell ref="Y2366:AD2366"/>
    <mergeCell ref="D2367:L2367"/>
    <mergeCell ref="M2367:R2367"/>
    <mergeCell ref="S2367:X2367"/>
    <mergeCell ref="Y2367:AD2367"/>
    <mergeCell ref="D2364:L2364"/>
    <mergeCell ref="M2364:R2364"/>
    <mergeCell ref="S2364:X2364"/>
    <mergeCell ref="Y2364:AD2364"/>
    <mergeCell ref="D2365:L2365"/>
    <mergeCell ref="M2365:R2365"/>
    <mergeCell ref="S2365:X2365"/>
    <mergeCell ref="Y2365:AD2365"/>
    <mergeCell ref="M2382:R2382"/>
    <mergeCell ref="S2382:X2382"/>
    <mergeCell ref="Y2382:AD2382"/>
    <mergeCell ref="C2384:AD2384"/>
    <mergeCell ref="C2386:AD2386"/>
    <mergeCell ref="C2387:AD2387"/>
    <mergeCell ref="D2380:L2380"/>
    <mergeCell ref="M2380:R2380"/>
    <mergeCell ref="S2380:X2380"/>
    <mergeCell ref="Y2380:AD2380"/>
    <mergeCell ref="D2381:L2381"/>
    <mergeCell ref="M2381:R2381"/>
    <mergeCell ref="S2381:X2381"/>
    <mergeCell ref="Y2381:AD2381"/>
    <mergeCell ref="D2378:L2378"/>
    <mergeCell ref="M2378:R2378"/>
    <mergeCell ref="S2378:X2378"/>
    <mergeCell ref="Y2378:AD2378"/>
    <mergeCell ref="D2379:L2379"/>
    <mergeCell ref="M2379:R2379"/>
    <mergeCell ref="S2379:X2379"/>
    <mergeCell ref="Y2379:AD2379"/>
    <mergeCell ref="D2376:L2376"/>
    <mergeCell ref="M2376:R2376"/>
    <mergeCell ref="S2376:X2376"/>
    <mergeCell ref="Y2376:AD2376"/>
    <mergeCell ref="D2377:L2377"/>
    <mergeCell ref="M2377:R2377"/>
    <mergeCell ref="S2377:X2377"/>
    <mergeCell ref="Y2377:AD2377"/>
    <mergeCell ref="D2374:L2374"/>
    <mergeCell ref="M2374:R2374"/>
    <mergeCell ref="S2374:X2374"/>
    <mergeCell ref="Y2374:AD2374"/>
    <mergeCell ref="D2375:L2375"/>
    <mergeCell ref="M2375:R2375"/>
    <mergeCell ref="S2375:X2375"/>
    <mergeCell ref="Y2375:AD2375"/>
    <mergeCell ref="C2403:AD2403"/>
    <mergeCell ref="C2404:AD2404"/>
    <mergeCell ref="B2411:AD2411"/>
    <mergeCell ref="D2400:L2400"/>
    <mergeCell ref="M2400:R2400"/>
    <mergeCell ref="S2400:X2400"/>
    <mergeCell ref="Y2400:AD2400"/>
    <mergeCell ref="M2401:R2401"/>
    <mergeCell ref="S2401:X2401"/>
    <mergeCell ref="Y2401:AD2401"/>
    <mergeCell ref="D2398:L2398"/>
    <mergeCell ref="M2398:R2398"/>
    <mergeCell ref="S2398:X2398"/>
    <mergeCell ref="Y2398:AD2398"/>
    <mergeCell ref="D2399:L2399"/>
    <mergeCell ref="M2399:R2399"/>
    <mergeCell ref="S2399:X2399"/>
    <mergeCell ref="Y2399:AD2399"/>
    <mergeCell ref="B2394:AD2394"/>
    <mergeCell ref="C2396:L2397"/>
    <mergeCell ref="M2396:AD2396"/>
    <mergeCell ref="M2397:R2397"/>
    <mergeCell ref="S2397:X2397"/>
    <mergeCell ref="Y2397:AD2397"/>
    <mergeCell ref="C2413:I2415"/>
    <mergeCell ref="J2413:AD2413"/>
    <mergeCell ref="J2414:J2415"/>
    <mergeCell ref="K2414:K2415"/>
    <mergeCell ref="L2414:L2415"/>
    <mergeCell ref="M2414:O2414"/>
    <mergeCell ref="P2414:R2414"/>
    <mergeCell ref="S2414:U2414"/>
    <mergeCell ref="V2414:X2414"/>
    <mergeCell ref="Y2414:AA2414"/>
    <mergeCell ref="AB2414:AD2414"/>
    <mergeCell ref="D2416:I2416"/>
    <mergeCell ref="D2417:I2417"/>
    <mergeCell ref="D2418:I2418"/>
    <mergeCell ref="D2419:I2419"/>
    <mergeCell ref="D2420:I2420"/>
    <mergeCell ref="D2421:I2421"/>
    <mergeCell ref="D2422:I2422"/>
    <mergeCell ref="D2423:I2423"/>
    <mergeCell ref="D2424:I2424"/>
    <mergeCell ref="D2425:I2425"/>
    <mergeCell ref="D2426:I2426"/>
    <mergeCell ref="D2427:I2427"/>
    <mergeCell ref="D2428:I2428"/>
    <mergeCell ref="D2429:I2429"/>
    <mergeCell ref="D2430:I2430"/>
    <mergeCell ref="D2431:I2431"/>
    <mergeCell ref="D2432:I2432"/>
    <mergeCell ref="D2433:I2433"/>
    <mergeCell ref="D2434:I2434"/>
    <mergeCell ref="D2435:I2435"/>
    <mergeCell ref="D2436:I2436"/>
    <mergeCell ref="C2443:AD2443"/>
    <mergeCell ref="C2444:AD2444"/>
    <mergeCell ref="AA2457:AB2457"/>
    <mergeCell ref="D2458:L2458"/>
    <mergeCell ref="M2458:N2458"/>
    <mergeCell ref="O2458:P2458"/>
    <mergeCell ref="Q2458:R2458"/>
    <mergeCell ref="S2458:T2458"/>
    <mergeCell ref="W2458:X2458"/>
    <mergeCell ref="AA2458:AB2458"/>
    <mergeCell ref="D2457:L2457"/>
    <mergeCell ref="M2457:N2457"/>
    <mergeCell ref="O2457:P2457"/>
    <mergeCell ref="Q2457:R2457"/>
    <mergeCell ref="S2457:T2457"/>
    <mergeCell ref="W2457:X2457"/>
    <mergeCell ref="AA2455:AB2455"/>
    <mergeCell ref="D2456:L2456"/>
    <mergeCell ref="M2456:N2456"/>
    <mergeCell ref="O2456:P2456"/>
    <mergeCell ref="Q2456:R2456"/>
    <mergeCell ref="S2456:T2456"/>
    <mergeCell ref="W2456:X2456"/>
    <mergeCell ref="AA2456:AB2456"/>
    <mergeCell ref="S2455:T2455"/>
    <mergeCell ref="W2455:X2455"/>
    <mergeCell ref="D2437:I2437"/>
    <mergeCell ref="D2438:I2438"/>
    <mergeCell ref="D2439:I2439"/>
    <mergeCell ref="D2440:I2440"/>
    <mergeCell ref="B2451:AD2451"/>
    <mergeCell ref="C2453:L2455"/>
    <mergeCell ref="M2453:AD2453"/>
    <mergeCell ref="M2454:N2455"/>
    <mergeCell ref="O2454:P2455"/>
    <mergeCell ref="Q2454:R2455"/>
    <mergeCell ref="S2454:V2454"/>
    <mergeCell ref="W2454:Z2454"/>
    <mergeCell ref="AA2454:AD2454"/>
    <mergeCell ref="M2460:N2460"/>
    <mergeCell ref="O2460:P2460"/>
    <mergeCell ref="Q2460:R2460"/>
    <mergeCell ref="S2460:T2460"/>
    <mergeCell ref="W2460:X2460"/>
    <mergeCell ref="AA2460:AB2460"/>
    <mergeCell ref="D2459:L2459"/>
    <mergeCell ref="M2459:N2459"/>
    <mergeCell ref="O2459:P2459"/>
    <mergeCell ref="Q2459:R2459"/>
    <mergeCell ref="S2459:T2459"/>
    <mergeCell ref="W2459:X2459"/>
    <mergeCell ref="AA2469:AB2469"/>
    <mergeCell ref="D2470:L2470"/>
    <mergeCell ref="M2470:N2470"/>
    <mergeCell ref="O2470:P2470"/>
    <mergeCell ref="Q2470:R2470"/>
    <mergeCell ref="S2470:T2470"/>
    <mergeCell ref="W2470:X2470"/>
    <mergeCell ref="AA2470:AB2470"/>
    <mergeCell ref="D2469:L2469"/>
    <mergeCell ref="M2469:N2469"/>
    <mergeCell ref="O2469:P2469"/>
    <mergeCell ref="Q2469:R2469"/>
    <mergeCell ref="S2469:T2469"/>
    <mergeCell ref="W2469:X2469"/>
    <mergeCell ref="AA2467:AB2467"/>
    <mergeCell ref="D2468:L2468"/>
    <mergeCell ref="M2468:N2468"/>
    <mergeCell ref="O2468:P2468"/>
    <mergeCell ref="Q2468:R2468"/>
    <mergeCell ref="S2468:T2468"/>
    <mergeCell ref="W2468:X2468"/>
    <mergeCell ref="AA2468:AB2468"/>
    <mergeCell ref="D2467:L2467"/>
    <mergeCell ref="M2467:N2467"/>
    <mergeCell ref="O2467:P2467"/>
    <mergeCell ref="Q2467:R2467"/>
    <mergeCell ref="S2467:T2467"/>
    <mergeCell ref="W2467:X2467"/>
    <mergeCell ref="AA2465:AB2465"/>
    <mergeCell ref="D2466:L2466"/>
    <mergeCell ref="M2466:N2466"/>
    <mergeCell ref="O2466:P2466"/>
    <mergeCell ref="Q2466:R2466"/>
    <mergeCell ref="S2466:T2466"/>
    <mergeCell ref="W2466:X2466"/>
    <mergeCell ref="AA2466:AB2466"/>
    <mergeCell ref="D2465:L2465"/>
    <mergeCell ref="M2465:N2465"/>
    <mergeCell ref="O2465:P2465"/>
    <mergeCell ref="Q2465:R2465"/>
    <mergeCell ref="S2465:T2465"/>
    <mergeCell ref="W2465:X2465"/>
    <mergeCell ref="AA2461:AB2461"/>
    <mergeCell ref="D2462:L2462"/>
    <mergeCell ref="M2462:N2462"/>
    <mergeCell ref="O2462:P2462"/>
    <mergeCell ref="Q2462:R2462"/>
    <mergeCell ref="S2462:T2462"/>
    <mergeCell ref="W2462:X2462"/>
    <mergeCell ref="AA2462:AB2462"/>
    <mergeCell ref="D2461:L2461"/>
    <mergeCell ref="M2461:N2461"/>
    <mergeCell ref="O2505:P2505"/>
    <mergeCell ref="Q2505:R2505"/>
    <mergeCell ref="S2505:T2505"/>
    <mergeCell ref="W2505:X2505"/>
    <mergeCell ref="AA2505:AB2505"/>
    <mergeCell ref="D2504:L2504"/>
    <mergeCell ref="M2504:N2504"/>
    <mergeCell ref="O2504:P2504"/>
    <mergeCell ref="Q2504:R2504"/>
    <mergeCell ref="S2504:T2504"/>
    <mergeCell ref="W2504:X2504"/>
    <mergeCell ref="AA2502:AB2502"/>
    <mergeCell ref="D2503:L2503"/>
    <mergeCell ref="M2503:N2503"/>
    <mergeCell ref="O2503:P2503"/>
    <mergeCell ref="Q2503:R2503"/>
    <mergeCell ref="S2503:T2503"/>
    <mergeCell ref="W2503:X2503"/>
    <mergeCell ref="AA2503:AB2503"/>
    <mergeCell ref="D2502:L2502"/>
    <mergeCell ref="M2502:N2502"/>
    <mergeCell ref="O2502:P2502"/>
    <mergeCell ref="Q2502:R2502"/>
    <mergeCell ref="S2502:T2502"/>
    <mergeCell ref="W2502:X2502"/>
    <mergeCell ref="AA2500:AB2500"/>
    <mergeCell ref="D2501:L2501"/>
    <mergeCell ref="M2501:N2501"/>
    <mergeCell ref="O2501:P2501"/>
    <mergeCell ref="Q2501:R2501"/>
    <mergeCell ref="S2501:T2501"/>
    <mergeCell ref="W2501:X2501"/>
    <mergeCell ref="AA2501:AB2501"/>
    <mergeCell ref="D2500:L2500"/>
    <mergeCell ref="M2500:N2500"/>
    <mergeCell ref="O2500:P2500"/>
    <mergeCell ref="Q2500:R2500"/>
    <mergeCell ref="S2500:T2500"/>
    <mergeCell ref="W2500:X2500"/>
    <mergeCell ref="M2481:N2481"/>
    <mergeCell ref="O2481:P2481"/>
    <mergeCell ref="Q2481:R2481"/>
    <mergeCell ref="S2481:T2481"/>
    <mergeCell ref="W2481:X2481"/>
    <mergeCell ref="AA2481:AB2481"/>
    <mergeCell ref="M2477:N2477"/>
    <mergeCell ref="O2477:P2477"/>
    <mergeCell ref="Q2477:R2477"/>
    <mergeCell ref="S2477:T2477"/>
    <mergeCell ref="W2477:X2477"/>
    <mergeCell ref="AA2477:AB2477"/>
    <mergeCell ref="D2478:L2478"/>
    <mergeCell ref="M2478:N2478"/>
    <mergeCell ref="O2478:P2478"/>
    <mergeCell ref="Q2478:R2478"/>
    <mergeCell ref="S2478:T2478"/>
    <mergeCell ref="W2478:X2478"/>
    <mergeCell ref="AA2510:AB2510"/>
    <mergeCell ref="D2511:L2511"/>
    <mergeCell ref="M2511:N2511"/>
    <mergeCell ref="O2511:P2511"/>
    <mergeCell ref="Q2511:R2511"/>
    <mergeCell ref="S2511:T2511"/>
    <mergeCell ref="W2511:X2511"/>
    <mergeCell ref="AA2511:AB2511"/>
    <mergeCell ref="D2510:L2510"/>
    <mergeCell ref="M2510:N2510"/>
    <mergeCell ref="O2510:P2510"/>
    <mergeCell ref="Q2510:R2510"/>
    <mergeCell ref="S2510:T2510"/>
    <mergeCell ref="W2510:X2510"/>
    <mergeCell ref="AA2508:AB2508"/>
    <mergeCell ref="D2509:L2509"/>
    <mergeCell ref="M2509:N2509"/>
    <mergeCell ref="O2509:P2509"/>
    <mergeCell ref="Q2509:R2509"/>
    <mergeCell ref="S2509:T2509"/>
    <mergeCell ref="W2509:X2509"/>
    <mergeCell ref="AA2509:AB2509"/>
    <mergeCell ref="D2508:L2508"/>
    <mergeCell ref="M2508:N2508"/>
    <mergeCell ref="O2508:P2508"/>
    <mergeCell ref="Q2508:R2508"/>
    <mergeCell ref="S2508:T2508"/>
    <mergeCell ref="W2508:X2508"/>
    <mergeCell ref="AA2506:AB2506"/>
    <mergeCell ref="D2507:L2507"/>
    <mergeCell ref="M2507:N2507"/>
    <mergeCell ref="O2507:P2507"/>
    <mergeCell ref="Q2507:R2507"/>
    <mergeCell ref="S2507:T2507"/>
    <mergeCell ref="W2507:X2507"/>
    <mergeCell ref="AA2507:AB2507"/>
    <mergeCell ref="D2506:L2506"/>
    <mergeCell ref="M2506:N2506"/>
    <mergeCell ref="O2506:P2506"/>
    <mergeCell ref="Q2506:R2506"/>
    <mergeCell ref="S2506:T2506"/>
    <mergeCell ref="W2506:X2506"/>
    <mergeCell ref="W2496:X2496"/>
    <mergeCell ref="AA2504:AB2504"/>
    <mergeCell ref="D2505:L2505"/>
    <mergeCell ref="M2505:N2505"/>
    <mergeCell ref="AA2512:AB2512"/>
    <mergeCell ref="M2513:N2513"/>
    <mergeCell ref="O2513:P2513"/>
    <mergeCell ref="Q2513:R2513"/>
    <mergeCell ref="S2513:T2513"/>
    <mergeCell ref="W2513:X2513"/>
    <mergeCell ref="AA2513:AB2513"/>
    <mergeCell ref="D2512:L2512"/>
    <mergeCell ref="M2512:N2512"/>
    <mergeCell ref="O2512:P2512"/>
    <mergeCell ref="Q2512:R2512"/>
    <mergeCell ref="S2512:T2512"/>
    <mergeCell ref="W2512:X2512"/>
    <mergeCell ref="D2517:L2517"/>
    <mergeCell ref="M2517:N2517"/>
    <mergeCell ref="O2517:P2517"/>
    <mergeCell ref="Q2517:R2517"/>
    <mergeCell ref="S2517:T2517"/>
    <mergeCell ref="W2517:X2517"/>
    <mergeCell ref="AA2517:AB2517"/>
    <mergeCell ref="D2518:L2518"/>
    <mergeCell ref="M2518:N2518"/>
    <mergeCell ref="O2518:P2518"/>
    <mergeCell ref="Q2518:R2518"/>
    <mergeCell ref="S2518:T2518"/>
    <mergeCell ref="W2518:X2518"/>
    <mergeCell ref="AA2518:AB2518"/>
    <mergeCell ref="D2519:L2519"/>
    <mergeCell ref="M2519:N2519"/>
    <mergeCell ref="O2519:P2519"/>
    <mergeCell ref="Q2519:R2519"/>
    <mergeCell ref="S2519:T2519"/>
    <mergeCell ref="W2519:X2519"/>
    <mergeCell ref="AA2519:AB2519"/>
    <mergeCell ref="D2520:L2520"/>
    <mergeCell ref="M2520:N2520"/>
    <mergeCell ref="O2520:P2520"/>
    <mergeCell ref="Q2520:R2520"/>
    <mergeCell ref="S2520:T2520"/>
    <mergeCell ref="W2520:X2520"/>
    <mergeCell ref="AA2520:AB2520"/>
    <mergeCell ref="D2521:L2521"/>
    <mergeCell ref="M2521:N2521"/>
    <mergeCell ref="O2521:P2521"/>
    <mergeCell ref="D2516:L2516"/>
    <mergeCell ref="M2516:N2516"/>
    <mergeCell ref="O2516:P2516"/>
    <mergeCell ref="Q2516:R2516"/>
    <mergeCell ref="S2516:T2516"/>
    <mergeCell ref="W2516:X2516"/>
    <mergeCell ref="AA2516:AB2516"/>
    <mergeCell ref="Q2521:R2521"/>
    <mergeCell ref="S2521:T2521"/>
    <mergeCell ref="W2521:X2521"/>
    <mergeCell ref="AA2521:AB2521"/>
    <mergeCell ref="M2522:N2522"/>
    <mergeCell ref="O2522:P2522"/>
    <mergeCell ref="AA2575:AD2575"/>
    <mergeCell ref="S2576:T2576"/>
    <mergeCell ref="W2576:X2576"/>
    <mergeCell ref="AA2576:AB2576"/>
    <mergeCell ref="D2577:L2577"/>
    <mergeCell ref="M2577:N2577"/>
    <mergeCell ref="O2577:P2577"/>
    <mergeCell ref="Q2577:R2577"/>
    <mergeCell ref="S2577:T2577"/>
    <mergeCell ref="W2577:X2577"/>
    <mergeCell ref="B2572:AD2572"/>
    <mergeCell ref="C2574:L2576"/>
    <mergeCell ref="M2574:AD2574"/>
    <mergeCell ref="M2575:N2576"/>
    <mergeCell ref="O2575:P2576"/>
    <mergeCell ref="Q2575:R2576"/>
    <mergeCell ref="S2575:V2575"/>
    <mergeCell ref="W2575:Z2575"/>
    <mergeCell ref="AA2577:AB2577"/>
    <mergeCell ref="Q2522:R2522"/>
    <mergeCell ref="S2522:T2522"/>
    <mergeCell ref="W2522:X2522"/>
    <mergeCell ref="AA2522:AB2522"/>
    <mergeCell ref="C2524:AD2524"/>
    <mergeCell ref="C2525:AD2525"/>
    <mergeCell ref="B2532:AD2532"/>
    <mergeCell ref="C2534:L2536"/>
    <mergeCell ref="M2534:AD2534"/>
    <mergeCell ref="M2535:N2536"/>
    <mergeCell ref="O2535:P2536"/>
    <mergeCell ref="Q2535:R2536"/>
    <mergeCell ref="S2535:V2535"/>
    <mergeCell ref="W2535:Z2535"/>
    <mergeCell ref="AA2535:AD2535"/>
    <mergeCell ref="S2536:T2536"/>
    <mergeCell ref="W2536:X2536"/>
    <mergeCell ref="AA2536:AB2536"/>
    <mergeCell ref="D2537:L2537"/>
    <mergeCell ref="M2537:N2537"/>
    <mergeCell ref="O2537:P2537"/>
    <mergeCell ref="Q2537:R2537"/>
    <mergeCell ref="W2583:X2583"/>
    <mergeCell ref="AA2593:AB2593"/>
    <mergeCell ref="D2594:L2594"/>
    <mergeCell ref="M2594:N2594"/>
    <mergeCell ref="O2594:P2594"/>
    <mergeCell ref="Q2594:R2594"/>
    <mergeCell ref="S2594:T2594"/>
    <mergeCell ref="W2594:X2594"/>
    <mergeCell ref="AA2594:AB2594"/>
    <mergeCell ref="D2593:L2593"/>
    <mergeCell ref="M2593:N2593"/>
    <mergeCell ref="O2593:P2593"/>
    <mergeCell ref="Q2593:R2593"/>
    <mergeCell ref="S2593:T2593"/>
    <mergeCell ref="W2593:X2593"/>
    <mergeCell ref="AA2591:AB2591"/>
    <mergeCell ref="D2592:L2592"/>
    <mergeCell ref="M2592:N2592"/>
    <mergeCell ref="O2592:P2592"/>
    <mergeCell ref="Q2592:R2592"/>
    <mergeCell ref="S2592:T2592"/>
    <mergeCell ref="W2592:X2592"/>
    <mergeCell ref="AA2592:AB2592"/>
    <mergeCell ref="D2591:L2591"/>
    <mergeCell ref="M2591:N2591"/>
    <mergeCell ref="O2591:P2591"/>
    <mergeCell ref="Q2591:R2591"/>
    <mergeCell ref="S2591:T2591"/>
    <mergeCell ref="W2591:X2591"/>
    <mergeCell ref="AA2589:AB2589"/>
    <mergeCell ref="D2590:L2590"/>
    <mergeCell ref="M2590:N2590"/>
    <mergeCell ref="O2590:P2590"/>
    <mergeCell ref="Q2590:R2590"/>
    <mergeCell ref="S2590:T2590"/>
    <mergeCell ref="W2590:X2590"/>
    <mergeCell ref="AA2590:AB2590"/>
    <mergeCell ref="D2589:L2589"/>
    <mergeCell ref="M2589:N2589"/>
    <mergeCell ref="O2589:P2589"/>
    <mergeCell ref="Q2589:R2589"/>
    <mergeCell ref="S2589:T2589"/>
    <mergeCell ref="W2589:X2589"/>
    <mergeCell ref="AA2599:AB2599"/>
    <mergeCell ref="D2600:L2600"/>
    <mergeCell ref="M2600:N2600"/>
    <mergeCell ref="O2600:P2600"/>
    <mergeCell ref="Q2600:R2600"/>
    <mergeCell ref="S2600:T2600"/>
    <mergeCell ref="W2600:X2600"/>
    <mergeCell ref="AA2600:AB2600"/>
    <mergeCell ref="D2599:L2599"/>
    <mergeCell ref="M2599:N2599"/>
    <mergeCell ref="O2599:P2599"/>
    <mergeCell ref="Q2599:R2599"/>
    <mergeCell ref="S2599:T2599"/>
    <mergeCell ref="W2599:X2599"/>
    <mergeCell ref="AA2597:AB2597"/>
    <mergeCell ref="D2598:L2598"/>
    <mergeCell ref="M2598:N2598"/>
    <mergeCell ref="O2598:P2598"/>
    <mergeCell ref="Q2598:R2598"/>
    <mergeCell ref="S2598:T2598"/>
    <mergeCell ref="W2598:X2598"/>
    <mergeCell ref="AA2598:AB2598"/>
    <mergeCell ref="D2597:L2597"/>
    <mergeCell ref="M2597:N2597"/>
    <mergeCell ref="O2597:P2597"/>
    <mergeCell ref="Q2597:R2597"/>
    <mergeCell ref="S2597:T2597"/>
    <mergeCell ref="W2597:X2597"/>
    <mergeCell ref="AA2595:AB2595"/>
    <mergeCell ref="D2596:L2596"/>
    <mergeCell ref="M2596:N2596"/>
    <mergeCell ref="O2596:P2596"/>
    <mergeCell ref="Q2596:R2596"/>
    <mergeCell ref="S2596:T2596"/>
    <mergeCell ref="W2596:X2596"/>
    <mergeCell ref="AA2596:AB2596"/>
    <mergeCell ref="D2595:L2595"/>
    <mergeCell ref="M2595:N2595"/>
    <mergeCell ref="O2595:P2595"/>
    <mergeCell ref="Q2595:R2595"/>
    <mergeCell ref="S2595:T2595"/>
    <mergeCell ref="W2595:X2595"/>
    <mergeCell ref="AA2615:AD2615"/>
    <mergeCell ref="S2616:T2616"/>
    <mergeCell ref="W2616:X2616"/>
    <mergeCell ref="AA2616:AB2616"/>
    <mergeCell ref="D2617:L2617"/>
    <mergeCell ref="M2617:N2617"/>
    <mergeCell ref="O2617:P2617"/>
    <mergeCell ref="Q2617:R2617"/>
    <mergeCell ref="S2617:T2617"/>
    <mergeCell ref="W2617:X2617"/>
    <mergeCell ref="C2604:AD2604"/>
    <mergeCell ref="C2605:AD2605"/>
    <mergeCell ref="B2612:AD2612"/>
    <mergeCell ref="C2614:L2616"/>
    <mergeCell ref="M2614:AD2614"/>
    <mergeCell ref="M2615:N2616"/>
    <mergeCell ref="O2615:P2616"/>
    <mergeCell ref="Q2615:R2616"/>
    <mergeCell ref="S2615:V2615"/>
    <mergeCell ref="W2615:Z2615"/>
    <mergeCell ref="AA2601:AB2601"/>
    <mergeCell ref="M2602:N2602"/>
    <mergeCell ref="O2602:P2602"/>
    <mergeCell ref="Q2602:R2602"/>
    <mergeCell ref="S2602:T2602"/>
    <mergeCell ref="W2602:X2602"/>
    <mergeCell ref="AA2602:AB2602"/>
    <mergeCell ref="D2601:L2601"/>
    <mergeCell ref="M2601:N2601"/>
    <mergeCell ref="O2601:P2601"/>
    <mergeCell ref="Q2601:R2601"/>
    <mergeCell ref="S2601:T2601"/>
    <mergeCell ref="W2601:X2601"/>
    <mergeCell ref="AA2621:AB2621"/>
    <mergeCell ref="D2622:L2622"/>
    <mergeCell ref="M2622:N2622"/>
    <mergeCell ref="O2622:P2622"/>
    <mergeCell ref="Q2622:R2622"/>
    <mergeCell ref="S2622:T2622"/>
    <mergeCell ref="W2622:X2622"/>
    <mergeCell ref="AA2622:AB2622"/>
    <mergeCell ref="D2621:L2621"/>
    <mergeCell ref="M2621:N2621"/>
    <mergeCell ref="O2621:P2621"/>
    <mergeCell ref="Q2621:R2621"/>
    <mergeCell ref="S2621:T2621"/>
    <mergeCell ref="W2621:X2621"/>
    <mergeCell ref="AA2619:AB2619"/>
    <mergeCell ref="D2620:L2620"/>
    <mergeCell ref="M2620:N2620"/>
    <mergeCell ref="O2620:P2620"/>
    <mergeCell ref="Q2620:R2620"/>
    <mergeCell ref="S2620:T2620"/>
    <mergeCell ref="W2620:X2620"/>
    <mergeCell ref="AA2620:AB2620"/>
    <mergeCell ref="D2619:L2619"/>
    <mergeCell ref="M2619:N2619"/>
    <mergeCell ref="O2619:P2619"/>
    <mergeCell ref="Q2619:R2619"/>
    <mergeCell ref="S2619:T2619"/>
    <mergeCell ref="W2619:X2619"/>
    <mergeCell ref="AA2617:AB2617"/>
    <mergeCell ref="D2618:L2618"/>
    <mergeCell ref="M2618:N2618"/>
    <mergeCell ref="O2618:P2618"/>
    <mergeCell ref="Q2618:R2618"/>
    <mergeCell ref="S2618:T2618"/>
    <mergeCell ref="W2618:X2618"/>
    <mergeCell ref="AA2618:AB2618"/>
    <mergeCell ref="AA2627:AB2627"/>
    <mergeCell ref="D2628:L2628"/>
    <mergeCell ref="M2628:N2628"/>
    <mergeCell ref="O2628:P2628"/>
    <mergeCell ref="Q2628:R2628"/>
    <mergeCell ref="S2628:T2628"/>
    <mergeCell ref="W2628:X2628"/>
    <mergeCell ref="AA2628:AB2628"/>
    <mergeCell ref="D2627:L2627"/>
    <mergeCell ref="M2627:N2627"/>
    <mergeCell ref="O2627:P2627"/>
    <mergeCell ref="Q2627:R2627"/>
    <mergeCell ref="S2627:T2627"/>
    <mergeCell ref="W2627:X2627"/>
    <mergeCell ref="AA2625:AB2625"/>
    <mergeCell ref="D2626:L2626"/>
    <mergeCell ref="M2626:N2626"/>
    <mergeCell ref="O2626:P2626"/>
    <mergeCell ref="Q2626:R2626"/>
    <mergeCell ref="S2626:T2626"/>
    <mergeCell ref="W2626:X2626"/>
    <mergeCell ref="AA2626:AB2626"/>
    <mergeCell ref="D2625:L2625"/>
    <mergeCell ref="M2625:N2625"/>
    <mergeCell ref="O2625:P2625"/>
    <mergeCell ref="Q2625:R2625"/>
    <mergeCell ref="S2625:T2625"/>
    <mergeCell ref="W2625:X2625"/>
    <mergeCell ref="AA2623:AB2623"/>
    <mergeCell ref="D2624:L2624"/>
    <mergeCell ref="M2624:N2624"/>
    <mergeCell ref="O2624:P2624"/>
    <mergeCell ref="Q2624:R2624"/>
    <mergeCell ref="S2624:T2624"/>
    <mergeCell ref="W2624:X2624"/>
    <mergeCell ref="AA2624:AB2624"/>
    <mergeCell ref="D2623:L2623"/>
    <mergeCell ref="M2623:N2623"/>
    <mergeCell ref="O2623:P2623"/>
    <mergeCell ref="Q2623:R2623"/>
    <mergeCell ref="S2623:T2623"/>
    <mergeCell ref="W2623:X2623"/>
    <mergeCell ref="AA2633:AB2633"/>
    <mergeCell ref="D2634:L2634"/>
    <mergeCell ref="M2634:N2634"/>
    <mergeCell ref="O2634:P2634"/>
    <mergeCell ref="Q2634:R2634"/>
    <mergeCell ref="S2634:T2634"/>
    <mergeCell ref="W2634:X2634"/>
    <mergeCell ref="AA2634:AB2634"/>
    <mergeCell ref="D2633:L2633"/>
    <mergeCell ref="M2633:N2633"/>
    <mergeCell ref="O2633:P2633"/>
    <mergeCell ref="Q2633:R2633"/>
    <mergeCell ref="S2633:T2633"/>
    <mergeCell ref="W2633:X2633"/>
    <mergeCell ref="AA2631:AB2631"/>
    <mergeCell ref="D2632:L2632"/>
    <mergeCell ref="M2632:N2632"/>
    <mergeCell ref="O2632:P2632"/>
    <mergeCell ref="Q2632:R2632"/>
    <mergeCell ref="S2632:T2632"/>
    <mergeCell ref="W2632:X2632"/>
    <mergeCell ref="AA2632:AB2632"/>
    <mergeCell ref="D2631:L2631"/>
    <mergeCell ref="M2631:N2631"/>
    <mergeCell ref="O2631:P2631"/>
    <mergeCell ref="Q2631:R2631"/>
    <mergeCell ref="S2631:T2631"/>
    <mergeCell ref="W2631:X2631"/>
    <mergeCell ref="AA2629:AB2629"/>
    <mergeCell ref="D2630:L2630"/>
    <mergeCell ref="M2630:N2630"/>
    <mergeCell ref="O2630:P2630"/>
    <mergeCell ref="Q2630:R2630"/>
    <mergeCell ref="S2630:T2630"/>
    <mergeCell ref="W2630:X2630"/>
    <mergeCell ref="AA2630:AB2630"/>
    <mergeCell ref="D2629:L2629"/>
    <mergeCell ref="M2629:N2629"/>
    <mergeCell ref="O2629:P2629"/>
    <mergeCell ref="Q2629:R2629"/>
    <mergeCell ref="S2629:T2629"/>
    <mergeCell ref="W2629:X2629"/>
    <mergeCell ref="AA2639:AB2639"/>
    <mergeCell ref="D2640:L2640"/>
    <mergeCell ref="M2640:N2640"/>
    <mergeCell ref="O2640:P2640"/>
    <mergeCell ref="Q2640:R2640"/>
    <mergeCell ref="S2640:T2640"/>
    <mergeCell ref="W2640:X2640"/>
    <mergeCell ref="AA2640:AB2640"/>
    <mergeCell ref="D2639:L2639"/>
    <mergeCell ref="M2639:N2639"/>
    <mergeCell ref="O2639:P2639"/>
    <mergeCell ref="Q2639:R2639"/>
    <mergeCell ref="S2639:T2639"/>
    <mergeCell ref="W2639:X2639"/>
    <mergeCell ref="AA2637:AB2637"/>
    <mergeCell ref="D2638:L2638"/>
    <mergeCell ref="M2638:N2638"/>
    <mergeCell ref="O2638:P2638"/>
    <mergeCell ref="Q2638:R2638"/>
    <mergeCell ref="S2638:T2638"/>
    <mergeCell ref="W2638:X2638"/>
    <mergeCell ref="AA2638:AB2638"/>
    <mergeCell ref="D2637:L2637"/>
    <mergeCell ref="M2637:N2637"/>
    <mergeCell ref="O2637:P2637"/>
    <mergeCell ref="Q2637:R2637"/>
    <mergeCell ref="S2637:T2637"/>
    <mergeCell ref="W2637:X2637"/>
    <mergeCell ref="AA2635:AB2635"/>
    <mergeCell ref="D2636:L2636"/>
    <mergeCell ref="M2636:N2636"/>
    <mergeCell ref="O2636:P2636"/>
    <mergeCell ref="Q2636:R2636"/>
    <mergeCell ref="S2636:T2636"/>
    <mergeCell ref="W2636:X2636"/>
    <mergeCell ref="AA2636:AB2636"/>
    <mergeCell ref="D2635:L2635"/>
    <mergeCell ref="M2635:N2635"/>
    <mergeCell ref="O2635:P2635"/>
    <mergeCell ref="Q2635:R2635"/>
    <mergeCell ref="S2635:T2635"/>
    <mergeCell ref="W2635:X2635"/>
    <mergeCell ref="AA2655:AD2655"/>
    <mergeCell ref="S2656:T2656"/>
    <mergeCell ref="W2656:X2656"/>
    <mergeCell ref="AA2656:AB2656"/>
    <mergeCell ref="D2657:L2657"/>
    <mergeCell ref="M2657:N2657"/>
    <mergeCell ref="O2657:P2657"/>
    <mergeCell ref="Q2657:R2657"/>
    <mergeCell ref="S2657:T2657"/>
    <mergeCell ref="W2657:X2657"/>
    <mergeCell ref="C2644:AD2644"/>
    <mergeCell ref="C2645:AD2645"/>
    <mergeCell ref="B2652:AD2652"/>
    <mergeCell ref="C2654:L2656"/>
    <mergeCell ref="M2654:AD2654"/>
    <mergeCell ref="M2655:N2656"/>
    <mergeCell ref="O2655:P2656"/>
    <mergeCell ref="Q2655:R2656"/>
    <mergeCell ref="S2655:V2655"/>
    <mergeCell ref="W2655:Z2655"/>
    <mergeCell ref="AA2641:AB2641"/>
    <mergeCell ref="M2642:N2642"/>
    <mergeCell ref="O2642:P2642"/>
    <mergeCell ref="Q2642:R2642"/>
    <mergeCell ref="S2642:T2642"/>
    <mergeCell ref="W2642:X2642"/>
    <mergeCell ref="AA2642:AB2642"/>
    <mergeCell ref="D2641:L2641"/>
    <mergeCell ref="M2641:N2641"/>
    <mergeCell ref="O2641:P2641"/>
    <mergeCell ref="Q2641:R2641"/>
    <mergeCell ref="S2641:T2641"/>
    <mergeCell ref="W2641:X2641"/>
    <mergeCell ref="AA2661:AB2661"/>
    <mergeCell ref="D2662:L2662"/>
    <mergeCell ref="M2662:N2662"/>
    <mergeCell ref="O2662:P2662"/>
    <mergeCell ref="Q2662:R2662"/>
    <mergeCell ref="S2662:T2662"/>
    <mergeCell ref="W2662:X2662"/>
    <mergeCell ref="AA2662:AB2662"/>
    <mergeCell ref="D2661:L2661"/>
    <mergeCell ref="M2661:N2661"/>
    <mergeCell ref="O2661:P2661"/>
    <mergeCell ref="Q2661:R2661"/>
    <mergeCell ref="S2661:T2661"/>
    <mergeCell ref="W2661:X2661"/>
    <mergeCell ref="AA2659:AB2659"/>
    <mergeCell ref="D2660:L2660"/>
    <mergeCell ref="M2660:N2660"/>
    <mergeCell ref="O2660:P2660"/>
    <mergeCell ref="Q2660:R2660"/>
    <mergeCell ref="S2660:T2660"/>
    <mergeCell ref="W2660:X2660"/>
    <mergeCell ref="AA2660:AB2660"/>
    <mergeCell ref="D2659:L2659"/>
    <mergeCell ref="M2659:N2659"/>
    <mergeCell ref="O2659:P2659"/>
    <mergeCell ref="Q2659:R2659"/>
    <mergeCell ref="S2659:T2659"/>
    <mergeCell ref="W2659:X2659"/>
    <mergeCell ref="AA2657:AB2657"/>
    <mergeCell ref="D2658:L2658"/>
    <mergeCell ref="M2658:N2658"/>
    <mergeCell ref="O2658:P2658"/>
    <mergeCell ref="Q2658:R2658"/>
    <mergeCell ref="S2658:T2658"/>
    <mergeCell ref="W2658:X2658"/>
    <mergeCell ref="AA2658:AB2658"/>
    <mergeCell ref="AA2667:AB2667"/>
    <mergeCell ref="D2668:L2668"/>
    <mergeCell ref="M2668:N2668"/>
    <mergeCell ref="O2668:P2668"/>
    <mergeCell ref="Q2668:R2668"/>
    <mergeCell ref="S2668:T2668"/>
    <mergeCell ref="W2668:X2668"/>
    <mergeCell ref="AA2668:AB2668"/>
    <mergeCell ref="D2667:L2667"/>
    <mergeCell ref="M2667:N2667"/>
    <mergeCell ref="O2667:P2667"/>
    <mergeCell ref="Q2667:R2667"/>
    <mergeCell ref="S2667:T2667"/>
    <mergeCell ref="W2667:X2667"/>
    <mergeCell ref="AA2665:AB2665"/>
    <mergeCell ref="D2666:L2666"/>
    <mergeCell ref="M2666:N2666"/>
    <mergeCell ref="O2666:P2666"/>
    <mergeCell ref="Q2666:R2666"/>
    <mergeCell ref="S2666:T2666"/>
    <mergeCell ref="W2666:X2666"/>
    <mergeCell ref="AA2666:AB2666"/>
    <mergeCell ref="D2665:L2665"/>
    <mergeCell ref="M2665:N2665"/>
    <mergeCell ref="O2665:P2665"/>
    <mergeCell ref="Q2665:R2665"/>
    <mergeCell ref="S2665:T2665"/>
    <mergeCell ref="W2665:X2665"/>
    <mergeCell ref="AA2663:AB2663"/>
    <mergeCell ref="D2664:L2664"/>
    <mergeCell ref="M2664:N2664"/>
    <mergeCell ref="O2664:P2664"/>
    <mergeCell ref="Q2664:R2664"/>
    <mergeCell ref="S2664:T2664"/>
    <mergeCell ref="W2664:X2664"/>
    <mergeCell ref="AA2664:AB2664"/>
    <mergeCell ref="D2663:L2663"/>
    <mergeCell ref="M2663:N2663"/>
    <mergeCell ref="O2663:P2663"/>
    <mergeCell ref="Q2663:R2663"/>
    <mergeCell ref="S2663:T2663"/>
    <mergeCell ref="W2663:X2663"/>
    <mergeCell ref="AA2673:AB2673"/>
    <mergeCell ref="D2674:L2674"/>
    <mergeCell ref="M2674:N2674"/>
    <mergeCell ref="O2674:P2674"/>
    <mergeCell ref="Q2674:R2674"/>
    <mergeCell ref="S2674:T2674"/>
    <mergeCell ref="W2674:X2674"/>
    <mergeCell ref="AA2674:AB2674"/>
    <mergeCell ref="D2673:L2673"/>
    <mergeCell ref="M2673:N2673"/>
    <mergeCell ref="O2673:P2673"/>
    <mergeCell ref="Q2673:R2673"/>
    <mergeCell ref="S2673:T2673"/>
    <mergeCell ref="W2673:X2673"/>
    <mergeCell ref="AA2671:AB2671"/>
    <mergeCell ref="D2672:L2672"/>
    <mergeCell ref="M2672:N2672"/>
    <mergeCell ref="O2672:P2672"/>
    <mergeCell ref="Q2672:R2672"/>
    <mergeCell ref="S2672:T2672"/>
    <mergeCell ref="W2672:X2672"/>
    <mergeCell ref="AA2672:AB2672"/>
    <mergeCell ref="D2671:L2671"/>
    <mergeCell ref="M2671:N2671"/>
    <mergeCell ref="O2671:P2671"/>
    <mergeCell ref="Q2671:R2671"/>
    <mergeCell ref="S2671:T2671"/>
    <mergeCell ref="W2671:X2671"/>
    <mergeCell ref="AA2669:AB2669"/>
    <mergeCell ref="D2670:L2670"/>
    <mergeCell ref="M2670:N2670"/>
    <mergeCell ref="O2670:P2670"/>
    <mergeCell ref="Q2670:R2670"/>
    <mergeCell ref="S2670:T2670"/>
    <mergeCell ref="W2670:X2670"/>
    <mergeCell ref="AA2670:AB2670"/>
    <mergeCell ref="D2669:L2669"/>
    <mergeCell ref="M2669:N2669"/>
    <mergeCell ref="O2669:P2669"/>
    <mergeCell ref="Q2669:R2669"/>
    <mergeCell ref="S2669:T2669"/>
    <mergeCell ref="W2669:X2669"/>
    <mergeCell ref="AA2679:AB2679"/>
    <mergeCell ref="D2680:L2680"/>
    <mergeCell ref="M2680:N2680"/>
    <mergeCell ref="O2680:P2680"/>
    <mergeCell ref="Q2680:R2680"/>
    <mergeCell ref="S2680:T2680"/>
    <mergeCell ref="W2680:X2680"/>
    <mergeCell ref="AA2680:AB2680"/>
    <mergeCell ref="D2679:L2679"/>
    <mergeCell ref="M2679:N2679"/>
    <mergeCell ref="O2679:P2679"/>
    <mergeCell ref="Q2679:R2679"/>
    <mergeCell ref="S2679:T2679"/>
    <mergeCell ref="W2679:X2679"/>
    <mergeCell ref="AA2677:AB2677"/>
    <mergeCell ref="D2678:L2678"/>
    <mergeCell ref="M2678:N2678"/>
    <mergeCell ref="O2678:P2678"/>
    <mergeCell ref="Q2678:R2678"/>
    <mergeCell ref="S2678:T2678"/>
    <mergeCell ref="W2678:X2678"/>
    <mergeCell ref="AA2678:AB2678"/>
    <mergeCell ref="D2677:L2677"/>
    <mergeCell ref="M2677:N2677"/>
    <mergeCell ref="O2677:P2677"/>
    <mergeCell ref="Q2677:R2677"/>
    <mergeCell ref="S2677:T2677"/>
    <mergeCell ref="W2677:X2677"/>
    <mergeCell ref="AA2675:AB2675"/>
    <mergeCell ref="D2676:L2676"/>
    <mergeCell ref="M2676:N2676"/>
    <mergeCell ref="O2676:P2676"/>
    <mergeCell ref="Q2676:R2676"/>
    <mergeCell ref="S2676:T2676"/>
    <mergeCell ref="W2676:X2676"/>
    <mergeCell ref="AA2676:AB2676"/>
    <mergeCell ref="D2675:L2675"/>
    <mergeCell ref="M2675:N2675"/>
    <mergeCell ref="O2675:P2675"/>
    <mergeCell ref="Q2675:R2675"/>
    <mergeCell ref="S2675:T2675"/>
    <mergeCell ref="W2675:X2675"/>
    <mergeCell ref="D2700:L2700"/>
    <mergeCell ref="M2700:R2700"/>
    <mergeCell ref="S2700:X2700"/>
    <mergeCell ref="Y2700:AD2700"/>
    <mergeCell ref="D2701:L2701"/>
    <mergeCell ref="M2701:R2701"/>
    <mergeCell ref="S2701:X2701"/>
    <mergeCell ref="Y2701:AD2701"/>
    <mergeCell ref="C2697:L2698"/>
    <mergeCell ref="M2697:AD2697"/>
    <mergeCell ref="M2698:R2698"/>
    <mergeCell ref="S2698:X2698"/>
    <mergeCell ref="Y2698:AD2698"/>
    <mergeCell ref="D2699:L2699"/>
    <mergeCell ref="M2699:R2699"/>
    <mergeCell ref="S2699:X2699"/>
    <mergeCell ref="Y2699:AD2699"/>
    <mergeCell ref="C2684:AD2684"/>
    <mergeCell ref="C2685:AD2685"/>
    <mergeCell ref="B2692:AD2692"/>
    <mergeCell ref="C2693:AD2693"/>
    <mergeCell ref="C2694:AD2694"/>
    <mergeCell ref="C2695:AD2695"/>
    <mergeCell ref="AA2681:AB2681"/>
    <mergeCell ref="M2682:N2682"/>
    <mergeCell ref="O2682:P2682"/>
    <mergeCell ref="Q2682:R2682"/>
    <mergeCell ref="S2682:T2682"/>
    <mergeCell ref="W2682:X2682"/>
    <mergeCell ref="AA2682:AB2682"/>
    <mergeCell ref="D2681:L2681"/>
    <mergeCell ref="M2681:N2681"/>
    <mergeCell ref="O2681:P2681"/>
    <mergeCell ref="Q2681:R2681"/>
    <mergeCell ref="S2681:T2681"/>
    <mergeCell ref="W2681:X2681"/>
    <mergeCell ref="D2710:L2710"/>
    <mergeCell ref="M2710:R2710"/>
    <mergeCell ref="S2710:X2710"/>
    <mergeCell ref="Y2710:AD2710"/>
    <mergeCell ref="D2711:L2711"/>
    <mergeCell ref="M2711:R2711"/>
    <mergeCell ref="S2711:X2711"/>
    <mergeCell ref="Y2711:AD2711"/>
    <mergeCell ref="D2708:L2708"/>
    <mergeCell ref="M2708:R2708"/>
    <mergeCell ref="S2708:X2708"/>
    <mergeCell ref="Y2708:AD2708"/>
    <mergeCell ref="D2709:L2709"/>
    <mergeCell ref="M2709:R2709"/>
    <mergeCell ref="S2709:X2709"/>
    <mergeCell ref="Y2709:AD2709"/>
    <mergeCell ref="D2706:L2706"/>
    <mergeCell ref="M2706:R2706"/>
    <mergeCell ref="S2706:X2706"/>
    <mergeCell ref="Y2706:AD2706"/>
    <mergeCell ref="D2707:L2707"/>
    <mergeCell ref="M2707:R2707"/>
    <mergeCell ref="S2707:X2707"/>
    <mergeCell ref="Y2707:AD2707"/>
    <mergeCell ref="D2704:L2704"/>
    <mergeCell ref="M2704:R2704"/>
    <mergeCell ref="S2704:X2704"/>
    <mergeCell ref="Y2704:AD2704"/>
    <mergeCell ref="D2705:L2705"/>
    <mergeCell ref="M2705:R2705"/>
    <mergeCell ref="S2705:X2705"/>
    <mergeCell ref="Y2705:AD2705"/>
    <mergeCell ref="D2702:L2702"/>
    <mergeCell ref="M2702:R2702"/>
    <mergeCell ref="S2702:X2702"/>
    <mergeCell ref="Y2702:AD2702"/>
    <mergeCell ref="D2703:L2703"/>
    <mergeCell ref="M2703:R2703"/>
    <mergeCell ref="S2703:X2703"/>
    <mergeCell ref="Y2703:AD2703"/>
    <mergeCell ref="AA2730:AB2730"/>
    <mergeCell ref="D2731:L2731"/>
    <mergeCell ref="M2731:N2731"/>
    <mergeCell ref="O2731:P2731"/>
    <mergeCell ref="Q2731:R2731"/>
    <mergeCell ref="S2731:T2731"/>
    <mergeCell ref="W2731:X2731"/>
    <mergeCell ref="AA2731:AB2731"/>
    <mergeCell ref="D2730:L2730"/>
    <mergeCell ref="M2730:N2730"/>
    <mergeCell ref="O2730:P2730"/>
    <mergeCell ref="Q2730:R2730"/>
    <mergeCell ref="S2730:T2730"/>
    <mergeCell ref="W2730:X2730"/>
    <mergeCell ref="S2728:V2728"/>
    <mergeCell ref="W2728:Z2728"/>
    <mergeCell ref="AA2728:AD2728"/>
    <mergeCell ref="S2729:T2729"/>
    <mergeCell ref="W2729:X2729"/>
    <mergeCell ref="AA2729:AB2729"/>
    <mergeCell ref="C2715:E2715"/>
    <mergeCell ref="F2715:AD2715"/>
    <mergeCell ref="C2717:AD2717"/>
    <mergeCell ref="C2718:AD2718"/>
    <mergeCell ref="B2725:AD2725"/>
    <mergeCell ref="C2727:L2729"/>
    <mergeCell ref="M2727:AD2727"/>
    <mergeCell ref="M2728:N2729"/>
    <mergeCell ref="O2728:P2729"/>
    <mergeCell ref="Q2728:R2729"/>
    <mergeCell ref="D2712:L2712"/>
    <mergeCell ref="M2712:R2712"/>
    <mergeCell ref="S2712:X2712"/>
    <mergeCell ref="Y2712:AD2712"/>
    <mergeCell ref="M2713:R2713"/>
    <mergeCell ref="S2713:X2713"/>
    <mergeCell ref="Y2713:AD2713"/>
    <mergeCell ref="AA2736:AB2736"/>
    <mergeCell ref="D2737:L2737"/>
    <mergeCell ref="M2737:N2737"/>
    <mergeCell ref="O2737:P2737"/>
    <mergeCell ref="Q2737:R2737"/>
    <mergeCell ref="S2737:T2737"/>
    <mergeCell ref="W2737:X2737"/>
    <mergeCell ref="AA2737:AB2737"/>
    <mergeCell ref="D2736:L2736"/>
    <mergeCell ref="M2736:N2736"/>
    <mergeCell ref="O2736:P2736"/>
    <mergeCell ref="Q2736:R2736"/>
    <mergeCell ref="S2736:T2736"/>
    <mergeCell ref="W2736:X2736"/>
    <mergeCell ref="AA2734:AB2734"/>
    <mergeCell ref="D2735:L2735"/>
    <mergeCell ref="M2735:N2735"/>
    <mergeCell ref="O2735:P2735"/>
    <mergeCell ref="Q2735:R2735"/>
    <mergeCell ref="S2735:T2735"/>
    <mergeCell ref="W2735:X2735"/>
    <mergeCell ref="AA2735:AB2735"/>
    <mergeCell ref="D2734:L2734"/>
    <mergeCell ref="M2734:N2734"/>
    <mergeCell ref="O2734:P2734"/>
    <mergeCell ref="Q2734:R2734"/>
    <mergeCell ref="S2734:T2734"/>
    <mergeCell ref="W2734:X2734"/>
    <mergeCell ref="AA2732:AB2732"/>
    <mergeCell ref="D2733:L2733"/>
    <mergeCell ref="M2733:N2733"/>
    <mergeCell ref="O2733:P2733"/>
    <mergeCell ref="Q2733:R2733"/>
    <mergeCell ref="S2733:T2733"/>
    <mergeCell ref="W2733:X2733"/>
    <mergeCell ref="AA2733:AB2733"/>
    <mergeCell ref="D2732:L2732"/>
    <mergeCell ref="M2732:N2732"/>
    <mergeCell ref="O2732:P2732"/>
    <mergeCell ref="Q2732:R2732"/>
    <mergeCell ref="S2732:T2732"/>
    <mergeCell ref="W2732:X2732"/>
    <mergeCell ref="AA2742:AB2742"/>
    <mergeCell ref="D2743:L2743"/>
    <mergeCell ref="M2743:N2743"/>
    <mergeCell ref="O2743:P2743"/>
    <mergeCell ref="Q2743:R2743"/>
    <mergeCell ref="S2743:T2743"/>
    <mergeCell ref="W2743:X2743"/>
    <mergeCell ref="AA2743:AB2743"/>
    <mergeCell ref="D2742:L2742"/>
    <mergeCell ref="M2742:N2742"/>
    <mergeCell ref="O2742:P2742"/>
    <mergeCell ref="Q2742:R2742"/>
    <mergeCell ref="S2742:T2742"/>
    <mergeCell ref="W2742:X2742"/>
    <mergeCell ref="AA2740:AB2740"/>
    <mergeCell ref="D2741:L2741"/>
    <mergeCell ref="M2741:N2741"/>
    <mergeCell ref="O2741:P2741"/>
    <mergeCell ref="Q2741:R2741"/>
    <mergeCell ref="S2741:T2741"/>
    <mergeCell ref="W2741:X2741"/>
    <mergeCell ref="AA2741:AB2741"/>
    <mergeCell ref="D2740:L2740"/>
    <mergeCell ref="M2740:N2740"/>
    <mergeCell ref="O2740:P2740"/>
    <mergeCell ref="Q2740:R2740"/>
    <mergeCell ref="S2740:T2740"/>
    <mergeCell ref="W2740:X2740"/>
    <mergeCell ref="AA2738:AB2738"/>
    <mergeCell ref="D2739:L2739"/>
    <mergeCell ref="M2739:N2739"/>
    <mergeCell ref="O2739:P2739"/>
    <mergeCell ref="Q2739:R2739"/>
    <mergeCell ref="S2739:T2739"/>
    <mergeCell ref="W2739:X2739"/>
    <mergeCell ref="AA2739:AB2739"/>
    <mergeCell ref="D2738:L2738"/>
    <mergeCell ref="M2738:N2738"/>
    <mergeCell ref="O2738:P2738"/>
    <mergeCell ref="Q2738:R2738"/>
    <mergeCell ref="S2738:T2738"/>
    <mergeCell ref="W2738:X2738"/>
    <mergeCell ref="AA2748:AB2748"/>
    <mergeCell ref="D2749:L2749"/>
    <mergeCell ref="M2749:N2749"/>
    <mergeCell ref="O2749:P2749"/>
    <mergeCell ref="Q2749:R2749"/>
    <mergeCell ref="S2749:T2749"/>
    <mergeCell ref="W2749:X2749"/>
    <mergeCell ref="AA2749:AB2749"/>
    <mergeCell ref="D2748:L2748"/>
    <mergeCell ref="M2748:N2748"/>
    <mergeCell ref="O2748:P2748"/>
    <mergeCell ref="Q2748:R2748"/>
    <mergeCell ref="S2748:T2748"/>
    <mergeCell ref="W2748:X2748"/>
    <mergeCell ref="AA2746:AB2746"/>
    <mergeCell ref="D2747:L2747"/>
    <mergeCell ref="M2747:N2747"/>
    <mergeCell ref="O2747:P2747"/>
    <mergeCell ref="Q2747:R2747"/>
    <mergeCell ref="S2747:T2747"/>
    <mergeCell ref="W2747:X2747"/>
    <mergeCell ref="AA2747:AB2747"/>
    <mergeCell ref="D2746:L2746"/>
    <mergeCell ref="M2746:N2746"/>
    <mergeCell ref="O2746:P2746"/>
    <mergeCell ref="Q2746:R2746"/>
    <mergeCell ref="S2746:T2746"/>
    <mergeCell ref="W2746:X2746"/>
    <mergeCell ref="AA2744:AB2744"/>
    <mergeCell ref="D2745:L2745"/>
    <mergeCell ref="M2745:N2745"/>
    <mergeCell ref="O2745:P2745"/>
    <mergeCell ref="Q2745:R2745"/>
    <mergeCell ref="S2745:T2745"/>
    <mergeCell ref="W2745:X2745"/>
    <mergeCell ref="AA2745:AB2745"/>
    <mergeCell ref="D2744:L2744"/>
    <mergeCell ref="M2744:N2744"/>
    <mergeCell ref="O2744:P2744"/>
    <mergeCell ref="Q2744:R2744"/>
    <mergeCell ref="S2744:T2744"/>
    <mergeCell ref="W2744:X2744"/>
    <mergeCell ref="AA2754:AB2754"/>
    <mergeCell ref="M2755:N2755"/>
    <mergeCell ref="O2755:P2755"/>
    <mergeCell ref="Q2755:R2755"/>
    <mergeCell ref="S2755:T2755"/>
    <mergeCell ref="W2755:X2755"/>
    <mergeCell ref="AA2755:AB2755"/>
    <mergeCell ref="D2754:L2754"/>
    <mergeCell ref="M2754:N2754"/>
    <mergeCell ref="O2754:P2754"/>
    <mergeCell ref="Q2754:R2754"/>
    <mergeCell ref="S2754:T2754"/>
    <mergeCell ref="W2754:X2754"/>
    <mergeCell ref="AA2752:AB2752"/>
    <mergeCell ref="D2753:L2753"/>
    <mergeCell ref="M2753:N2753"/>
    <mergeCell ref="O2753:P2753"/>
    <mergeCell ref="Q2753:R2753"/>
    <mergeCell ref="S2753:T2753"/>
    <mergeCell ref="W2753:X2753"/>
    <mergeCell ref="AA2753:AB2753"/>
    <mergeCell ref="D2752:L2752"/>
    <mergeCell ref="M2752:N2752"/>
    <mergeCell ref="O2752:P2752"/>
    <mergeCell ref="Q2752:R2752"/>
    <mergeCell ref="S2752:T2752"/>
    <mergeCell ref="W2752:X2752"/>
    <mergeCell ref="AA2750:AB2750"/>
    <mergeCell ref="D2751:L2751"/>
    <mergeCell ref="M2751:N2751"/>
    <mergeCell ref="O2751:P2751"/>
    <mergeCell ref="Q2751:R2751"/>
    <mergeCell ref="S2751:T2751"/>
    <mergeCell ref="W2751:X2751"/>
    <mergeCell ref="AA2751:AB2751"/>
    <mergeCell ref="D2750:L2750"/>
    <mergeCell ref="M2750:N2750"/>
    <mergeCell ref="O2750:P2750"/>
    <mergeCell ref="Q2750:R2750"/>
    <mergeCell ref="S2750:T2750"/>
    <mergeCell ref="W2750:X2750"/>
    <mergeCell ref="D2774:L2774"/>
    <mergeCell ref="M2774:R2774"/>
    <mergeCell ref="S2774:X2774"/>
    <mergeCell ref="Y2774:AD2774"/>
    <mergeCell ref="D2775:L2775"/>
    <mergeCell ref="M2775:R2775"/>
    <mergeCell ref="S2775:X2775"/>
    <mergeCell ref="Y2775:AD2775"/>
    <mergeCell ref="D2772:L2772"/>
    <mergeCell ref="M2772:R2772"/>
    <mergeCell ref="S2772:X2772"/>
    <mergeCell ref="Y2772:AD2772"/>
    <mergeCell ref="D2773:L2773"/>
    <mergeCell ref="M2773:R2773"/>
    <mergeCell ref="S2773:X2773"/>
    <mergeCell ref="Y2773:AD2773"/>
    <mergeCell ref="D2770:L2770"/>
    <mergeCell ref="M2770:R2770"/>
    <mergeCell ref="S2770:X2770"/>
    <mergeCell ref="Y2770:AD2770"/>
    <mergeCell ref="D2771:L2771"/>
    <mergeCell ref="M2771:R2771"/>
    <mergeCell ref="S2771:X2771"/>
    <mergeCell ref="Y2771:AD2771"/>
    <mergeCell ref="C2757:AD2757"/>
    <mergeCell ref="C2758:AD2758"/>
    <mergeCell ref="B2765:AD2765"/>
    <mergeCell ref="C2766:AD2766"/>
    <mergeCell ref="C2768:L2769"/>
    <mergeCell ref="M2768:AD2768"/>
    <mergeCell ref="M2769:R2769"/>
    <mergeCell ref="S2769:X2769"/>
    <mergeCell ref="Y2769:AD2769"/>
    <mergeCell ref="D2784:L2784"/>
    <mergeCell ref="M2784:R2784"/>
    <mergeCell ref="S2784:X2784"/>
    <mergeCell ref="Y2784:AD2784"/>
    <mergeCell ref="D2785:L2785"/>
    <mergeCell ref="M2785:R2785"/>
    <mergeCell ref="S2785:X2785"/>
    <mergeCell ref="Y2785:AD2785"/>
    <mergeCell ref="D2782:L2782"/>
    <mergeCell ref="M2782:R2782"/>
    <mergeCell ref="S2782:X2782"/>
    <mergeCell ref="Y2782:AD2782"/>
    <mergeCell ref="D2783:L2783"/>
    <mergeCell ref="M2783:R2783"/>
    <mergeCell ref="S2783:X2783"/>
    <mergeCell ref="Y2783:AD2783"/>
    <mergeCell ref="D2780:L2780"/>
    <mergeCell ref="M2780:R2780"/>
    <mergeCell ref="S2780:X2780"/>
    <mergeCell ref="Y2780:AD2780"/>
    <mergeCell ref="D2781:L2781"/>
    <mergeCell ref="M2781:R2781"/>
    <mergeCell ref="S2781:X2781"/>
    <mergeCell ref="Y2781:AD2781"/>
    <mergeCell ref="D2778:L2778"/>
    <mergeCell ref="M2778:R2778"/>
    <mergeCell ref="S2778:X2778"/>
    <mergeCell ref="Y2778:AD2778"/>
    <mergeCell ref="D2779:L2779"/>
    <mergeCell ref="M2779:R2779"/>
    <mergeCell ref="S2779:X2779"/>
    <mergeCell ref="Y2779:AD2779"/>
    <mergeCell ref="D2776:L2776"/>
    <mergeCell ref="M2776:R2776"/>
    <mergeCell ref="S2776:X2776"/>
    <mergeCell ref="Y2776:AD2776"/>
    <mergeCell ref="D2777:L2777"/>
    <mergeCell ref="M2777:R2777"/>
    <mergeCell ref="S2777:X2777"/>
    <mergeCell ref="Y2777:AD2777"/>
    <mergeCell ref="D2794:L2794"/>
    <mergeCell ref="M2794:R2794"/>
    <mergeCell ref="S2794:X2794"/>
    <mergeCell ref="Y2794:AD2794"/>
    <mergeCell ref="M2795:R2795"/>
    <mergeCell ref="S2795:X2795"/>
    <mergeCell ref="Y2795:AD2795"/>
    <mergeCell ref="D2792:L2792"/>
    <mergeCell ref="M2792:R2792"/>
    <mergeCell ref="S2792:X2792"/>
    <mergeCell ref="Y2792:AD2792"/>
    <mergeCell ref="D2793:L2793"/>
    <mergeCell ref="M2793:R2793"/>
    <mergeCell ref="S2793:X2793"/>
    <mergeCell ref="Y2793:AD2793"/>
    <mergeCell ref="D2790:L2790"/>
    <mergeCell ref="M2790:R2790"/>
    <mergeCell ref="S2790:X2790"/>
    <mergeCell ref="Y2790:AD2790"/>
    <mergeCell ref="D2791:L2791"/>
    <mergeCell ref="M2791:R2791"/>
    <mergeCell ref="S2791:X2791"/>
    <mergeCell ref="Y2791:AD2791"/>
    <mergeCell ref="D2788:L2788"/>
    <mergeCell ref="M2788:R2788"/>
    <mergeCell ref="S2788:X2788"/>
    <mergeCell ref="Y2788:AD2788"/>
    <mergeCell ref="D2789:L2789"/>
    <mergeCell ref="M2789:R2789"/>
    <mergeCell ref="S2789:X2789"/>
    <mergeCell ref="Y2789:AD2789"/>
    <mergeCell ref="D2786:L2786"/>
    <mergeCell ref="M2786:R2786"/>
    <mergeCell ref="S2786:X2786"/>
    <mergeCell ref="Y2786:AD2786"/>
    <mergeCell ref="D2787:L2787"/>
    <mergeCell ref="M2787:R2787"/>
    <mergeCell ref="S2787:X2787"/>
    <mergeCell ref="Y2787:AD2787"/>
    <mergeCell ref="AA2812:AB2812"/>
    <mergeCell ref="D2813:L2813"/>
    <mergeCell ref="M2813:N2813"/>
    <mergeCell ref="O2813:P2813"/>
    <mergeCell ref="Q2813:R2813"/>
    <mergeCell ref="S2813:T2813"/>
    <mergeCell ref="W2813:X2813"/>
    <mergeCell ref="AA2813:AB2813"/>
    <mergeCell ref="D2812:L2812"/>
    <mergeCell ref="M2812:N2812"/>
    <mergeCell ref="O2812:P2812"/>
    <mergeCell ref="Q2812:R2812"/>
    <mergeCell ref="S2812:T2812"/>
    <mergeCell ref="W2812:X2812"/>
    <mergeCell ref="AA2810:AB2810"/>
    <mergeCell ref="D2811:L2811"/>
    <mergeCell ref="M2811:N2811"/>
    <mergeCell ref="O2811:P2811"/>
    <mergeCell ref="Q2811:R2811"/>
    <mergeCell ref="S2811:T2811"/>
    <mergeCell ref="W2811:X2811"/>
    <mergeCell ref="AA2811:AB2811"/>
    <mergeCell ref="AA2808:AD2808"/>
    <mergeCell ref="S2809:T2809"/>
    <mergeCell ref="W2809:X2809"/>
    <mergeCell ref="AA2809:AB2809"/>
    <mergeCell ref="D2810:L2810"/>
    <mergeCell ref="M2810:N2810"/>
    <mergeCell ref="O2810:P2810"/>
    <mergeCell ref="Q2810:R2810"/>
    <mergeCell ref="S2810:T2810"/>
    <mergeCell ref="W2810:X2810"/>
    <mergeCell ref="C2797:AD2797"/>
    <mergeCell ref="C2798:AD2798"/>
    <mergeCell ref="B2805:AD2805"/>
    <mergeCell ref="C2807:L2809"/>
    <mergeCell ref="M2807:AD2807"/>
    <mergeCell ref="M2808:N2809"/>
    <mergeCell ref="O2808:P2809"/>
    <mergeCell ref="Q2808:R2809"/>
    <mergeCell ref="S2808:V2808"/>
    <mergeCell ref="W2808:Z2808"/>
    <mergeCell ref="AA2818:AB2818"/>
    <mergeCell ref="D2819:L2819"/>
    <mergeCell ref="M2819:N2819"/>
    <mergeCell ref="O2819:P2819"/>
    <mergeCell ref="Q2819:R2819"/>
    <mergeCell ref="S2819:T2819"/>
    <mergeCell ref="W2819:X2819"/>
    <mergeCell ref="AA2819:AB2819"/>
    <mergeCell ref="D2818:L2818"/>
    <mergeCell ref="M2818:N2818"/>
    <mergeCell ref="O2818:P2818"/>
    <mergeCell ref="Q2818:R2818"/>
    <mergeCell ref="S2818:T2818"/>
    <mergeCell ref="W2818:X2818"/>
    <mergeCell ref="AA2816:AB2816"/>
    <mergeCell ref="D2817:L2817"/>
    <mergeCell ref="M2817:N2817"/>
    <mergeCell ref="O2817:P2817"/>
    <mergeCell ref="Q2817:R2817"/>
    <mergeCell ref="S2817:T2817"/>
    <mergeCell ref="W2817:X2817"/>
    <mergeCell ref="AA2817:AB2817"/>
    <mergeCell ref="D2816:L2816"/>
    <mergeCell ref="M2816:N2816"/>
    <mergeCell ref="O2816:P2816"/>
    <mergeCell ref="Q2816:R2816"/>
    <mergeCell ref="S2816:T2816"/>
    <mergeCell ref="W2816:X2816"/>
    <mergeCell ref="AA2814:AB2814"/>
    <mergeCell ref="D2815:L2815"/>
    <mergeCell ref="M2815:N2815"/>
    <mergeCell ref="O2815:P2815"/>
    <mergeCell ref="Q2815:R2815"/>
    <mergeCell ref="S2815:T2815"/>
    <mergeCell ref="W2815:X2815"/>
    <mergeCell ref="AA2815:AB2815"/>
    <mergeCell ref="D2814:L2814"/>
    <mergeCell ref="M2814:N2814"/>
    <mergeCell ref="O2814:P2814"/>
    <mergeCell ref="Q2814:R2814"/>
    <mergeCell ref="S2814:T2814"/>
    <mergeCell ref="W2814:X2814"/>
    <mergeCell ref="AA2824:AB2824"/>
    <mergeCell ref="D2825:L2825"/>
    <mergeCell ref="M2825:N2825"/>
    <mergeCell ref="O2825:P2825"/>
    <mergeCell ref="Q2825:R2825"/>
    <mergeCell ref="S2825:T2825"/>
    <mergeCell ref="W2825:X2825"/>
    <mergeCell ref="AA2825:AB2825"/>
    <mergeCell ref="D2824:L2824"/>
    <mergeCell ref="M2824:N2824"/>
    <mergeCell ref="O2824:P2824"/>
    <mergeCell ref="Q2824:R2824"/>
    <mergeCell ref="S2824:T2824"/>
    <mergeCell ref="W2824:X2824"/>
    <mergeCell ref="AA2822:AB2822"/>
    <mergeCell ref="D2823:L2823"/>
    <mergeCell ref="M2823:N2823"/>
    <mergeCell ref="O2823:P2823"/>
    <mergeCell ref="Q2823:R2823"/>
    <mergeCell ref="S2823:T2823"/>
    <mergeCell ref="W2823:X2823"/>
    <mergeCell ref="AA2823:AB2823"/>
    <mergeCell ref="D2822:L2822"/>
    <mergeCell ref="M2822:N2822"/>
    <mergeCell ref="O2822:P2822"/>
    <mergeCell ref="Q2822:R2822"/>
    <mergeCell ref="S2822:T2822"/>
    <mergeCell ref="W2822:X2822"/>
    <mergeCell ref="AA2820:AB2820"/>
    <mergeCell ref="D2821:L2821"/>
    <mergeCell ref="M2821:N2821"/>
    <mergeCell ref="O2821:P2821"/>
    <mergeCell ref="Q2821:R2821"/>
    <mergeCell ref="S2821:T2821"/>
    <mergeCell ref="W2821:X2821"/>
    <mergeCell ref="AA2821:AB2821"/>
    <mergeCell ref="D2820:L2820"/>
    <mergeCell ref="M2820:N2820"/>
    <mergeCell ref="O2820:P2820"/>
    <mergeCell ref="Q2820:R2820"/>
    <mergeCell ref="S2820:T2820"/>
    <mergeCell ref="W2820:X2820"/>
    <mergeCell ref="AA2830:AB2830"/>
    <mergeCell ref="D2831:L2831"/>
    <mergeCell ref="M2831:N2831"/>
    <mergeCell ref="O2831:P2831"/>
    <mergeCell ref="Q2831:R2831"/>
    <mergeCell ref="S2831:T2831"/>
    <mergeCell ref="W2831:X2831"/>
    <mergeCell ref="AA2831:AB2831"/>
    <mergeCell ref="D2830:L2830"/>
    <mergeCell ref="M2830:N2830"/>
    <mergeCell ref="O2830:P2830"/>
    <mergeCell ref="Q2830:R2830"/>
    <mergeCell ref="S2830:T2830"/>
    <mergeCell ref="W2830:X2830"/>
    <mergeCell ref="AA2828:AB2828"/>
    <mergeCell ref="D2829:L2829"/>
    <mergeCell ref="M2829:N2829"/>
    <mergeCell ref="O2829:P2829"/>
    <mergeCell ref="Q2829:R2829"/>
    <mergeCell ref="S2829:T2829"/>
    <mergeCell ref="W2829:X2829"/>
    <mergeCell ref="AA2829:AB2829"/>
    <mergeCell ref="D2828:L2828"/>
    <mergeCell ref="M2828:N2828"/>
    <mergeCell ref="O2828:P2828"/>
    <mergeCell ref="Q2828:R2828"/>
    <mergeCell ref="S2828:T2828"/>
    <mergeCell ref="W2828:X2828"/>
    <mergeCell ref="AA2826:AB2826"/>
    <mergeCell ref="D2827:L2827"/>
    <mergeCell ref="M2827:N2827"/>
    <mergeCell ref="O2827:P2827"/>
    <mergeCell ref="Q2827:R2827"/>
    <mergeCell ref="S2827:T2827"/>
    <mergeCell ref="W2827:X2827"/>
    <mergeCell ref="AA2827:AB2827"/>
    <mergeCell ref="D2826:L2826"/>
    <mergeCell ref="M2826:N2826"/>
    <mergeCell ref="O2826:P2826"/>
    <mergeCell ref="Q2826:R2826"/>
    <mergeCell ref="S2826:T2826"/>
    <mergeCell ref="W2826:X2826"/>
    <mergeCell ref="C2837:AD2837"/>
    <mergeCell ref="C2838:AD2838"/>
    <mergeCell ref="B2845:AD2845"/>
    <mergeCell ref="C2846:AD2846"/>
    <mergeCell ref="C2848:L2849"/>
    <mergeCell ref="M2848:AD2848"/>
    <mergeCell ref="M2849:R2849"/>
    <mergeCell ref="S2849:X2849"/>
    <mergeCell ref="Y2849:AD2849"/>
    <mergeCell ref="AA2834:AB2834"/>
    <mergeCell ref="M2835:N2835"/>
    <mergeCell ref="O2835:P2835"/>
    <mergeCell ref="Q2835:R2835"/>
    <mergeCell ref="S2835:T2835"/>
    <mergeCell ref="W2835:X2835"/>
    <mergeCell ref="AA2835:AB2835"/>
    <mergeCell ref="D2834:L2834"/>
    <mergeCell ref="M2834:N2834"/>
    <mergeCell ref="O2834:P2834"/>
    <mergeCell ref="Q2834:R2834"/>
    <mergeCell ref="S2834:T2834"/>
    <mergeCell ref="W2834:X2834"/>
    <mergeCell ref="AA2832:AB2832"/>
    <mergeCell ref="D2833:L2833"/>
    <mergeCell ref="M2833:N2833"/>
    <mergeCell ref="O2833:P2833"/>
    <mergeCell ref="Q2833:R2833"/>
    <mergeCell ref="S2833:T2833"/>
    <mergeCell ref="W2833:X2833"/>
    <mergeCell ref="AA2833:AB2833"/>
    <mergeCell ref="D2832:L2832"/>
    <mergeCell ref="M2832:N2832"/>
    <mergeCell ref="O2832:P2832"/>
    <mergeCell ref="Q2832:R2832"/>
    <mergeCell ref="S2832:T2832"/>
    <mergeCell ref="W2832:X2832"/>
    <mergeCell ref="D2858:L2858"/>
    <mergeCell ref="M2858:R2858"/>
    <mergeCell ref="S2858:X2858"/>
    <mergeCell ref="Y2858:AD2858"/>
    <mergeCell ref="D2859:L2859"/>
    <mergeCell ref="M2859:R2859"/>
    <mergeCell ref="S2859:X2859"/>
    <mergeCell ref="Y2859:AD2859"/>
    <mergeCell ref="D2856:L2856"/>
    <mergeCell ref="M2856:R2856"/>
    <mergeCell ref="S2856:X2856"/>
    <mergeCell ref="Y2856:AD2856"/>
    <mergeCell ref="D2857:L2857"/>
    <mergeCell ref="M2857:R2857"/>
    <mergeCell ref="S2857:X2857"/>
    <mergeCell ref="Y2857:AD2857"/>
    <mergeCell ref="D2854:L2854"/>
    <mergeCell ref="M2854:R2854"/>
    <mergeCell ref="S2854:X2854"/>
    <mergeCell ref="Y2854:AD2854"/>
    <mergeCell ref="D2855:L2855"/>
    <mergeCell ref="M2855:R2855"/>
    <mergeCell ref="S2855:X2855"/>
    <mergeCell ref="Y2855:AD2855"/>
    <mergeCell ref="D2852:L2852"/>
    <mergeCell ref="M2852:R2852"/>
    <mergeCell ref="S2852:X2852"/>
    <mergeCell ref="Y2852:AD2852"/>
    <mergeCell ref="D2853:L2853"/>
    <mergeCell ref="M2853:R2853"/>
    <mergeCell ref="S2853:X2853"/>
    <mergeCell ref="Y2853:AD2853"/>
    <mergeCell ref="D2850:L2850"/>
    <mergeCell ref="M2850:R2850"/>
    <mergeCell ref="S2850:X2850"/>
    <mergeCell ref="Y2850:AD2850"/>
    <mergeCell ref="D2851:L2851"/>
    <mergeCell ref="M2851:R2851"/>
    <mergeCell ref="S2851:X2851"/>
    <mergeCell ref="Y2851:AD2851"/>
    <mergeCell ref="AA2876:AB2876"/>
    <mergeCell ref="D2877:L2877"/>
    <mergeCell ref="M2877:N2877"/>
    <mergeCell ref="O2877:P2877"/>
    <mergeCell ref="Q2877:R2877"/>
    <mergeCell ref="S2877:T2877"/>
    <mergeCell ref="W2877:X2877"/>
    <mergeCell ref="AA2877:AB2877"/>
    <mergeCell ref="D2876:L2876"/>
    <mergeCell ref="M2876:N2876"/>
    <mergeCell ref="O2876:P2876"/>
    <mergeCell ref="Q2876:R2876"/>
    <mergeCell ref="S2876:T2876"/>
    <mergeCell ref="W2876:X2876"/>
    <mergeCell ref="AA2874:AB2874"/>
    <mergeCell ref="D2875:L2875"/>
    <mergeCell ref="M2875:N2875"/>
    <mergeCell ref="O2875:P2875"/>
    <mergeCell ref="Q2875:R2875"/>
    <mergeCell ref="S2875:T2875"/>
    <mergeCell ref="W2875:X2875"/>
    <mergeCell ref="AA2875:AB2875"/>
    <mergeCell ref="C2872:L2874"/>
    <mergeCell ref="M2872:AD2872"/>
    <mergeCell ref="M2873:N2874"/>
    <mergeCell ref="O2873:P2874"/>
    <mergeCell ref="Q2873:R2874"/>
    <mergeCell ref="S2873:V2873"/>
    <mergeCell ref="W2873:Z2873"/>
    <mergeCell ref="AA2873:AD2873"/>
    <mergeCell ref="S2874:T2874"/>
    <mergeCell ref="W2874:X2874"/>
    <mergeCell ref="M2860:R2860"/>
    <mergeCell ref="S2860:X2860"/>
    <mergeCell ref="Y2860:AD2860"/>
    <mergeCell ref="C2862:AD2862"/>
    <mergeCell ref="C2863:AD2863"/>
    <mergeCell ref="B2870:AD2870"/>
    <mergeCell ref="AA2882:AB2882"/>
    <mergeCell ref="D2883:L2883"/>
    <mergeCell ref="M2883:N2883"/>
    <mergeCell ref="O2883:P2883"/>
    <mergeCell ref="Q2883:R2883"/>
    <mergeCell ref="S2883:T2883"/>
    <mergeCell ref="W2883:X2883"/>
    <mergeCell ref="AA2883:AB2883"/>
    <mergeCell ref="D2882:L2882"/>
    <mergeCell ref="M2882:N2882"/>
    <mergeCell ref="O2882:P2882"/>
    <mergeCell ref="Q2882:R2882"/>
    <mergeCell ref="S2882:T2882"/>
    <mergeCell ref="W2882:X2882"/>
    <mergeCell ref="AA2880:AB2880"/>
    <mergeCell ref="D2881:L2881"/>
    <mergeCell ref="M2881:N2881"/>
    <mergeCell ref="O2881:P2881"/>
    <mergeCell ref="Q2881:R2881"/>
    <mergeCell ref="S2881:T2881"/>
    <mergeCell ref="W2881:X2881"/>
    <mergeCell ref="AA2881:AB2881"/>
    <mergeCell ref="D2880:L2880"/>
    <mergeCell ref="M2880:N2880"/>
    <mergeCell ref="O2880:P2880"/>
    <mergeCell ref="Q2880:R2880"/>
    <mergeCell ref="S2880:T2880"/>
    <mergeCell ref="W2880:X2880"/>
    <mergeCell ref="AA2878:AB2878"/>
    <mergeCell ref="D2879:L2879"/>
    <mergeCell ref="M2879:N2879"/>
    <mergeCell ref="O2879:P2879"/>
    <mergeCell ref="Q2879:R2879"/>
    <mergeCell ref="S2879:T2879"/>
    <mergeCell ref="W2879:X2879"/>
    <mergeCell ref="AA2879:AB2879"/>
    <mergeCell ref="D2878:L2878"/>
    <mergeCell ref="M2878:N2878"/>
    <mergeCell ref="O2878:P2878"/>
    <mergeCell ref="Q2878:R2878"/>
    <mergeCell ref="S2878:T2878"/>
    <mergeCell ref="W2878:X2878"/>
    <mergeCell ref="AA2888:AB2888"/>
    <mergeCell ref="D2889:L2889"/>
    <mergeCell ref="M2889:N2889"/>
    <mergeCell ref="O2889:P2889"/>
    <mergeCell ref="Q2889:R2889"/>
    <mergeCell ref="S2889:T2889"/>
    <mergeCell ref="W2889:X2889"/>
    <mergeCell ref="AA2889:AB2889"/>
    <mergeCell ref="D2888:L2888"/>
    <mergeCell ref="M2888:N2888"/>
    <mergeCell ref="O2888:P2888"/>
    <mergeCell ref="Q2888:R2888"/>
    <mergeCell ref="S2888:T2888"/>
    <mergeCell ref="W2888:X2888"/>
    <mergeCell ref="AA2886:AB2886"/>
    <mergeCell ref="D2887:L2887"/>
    <mergeCell ref="M2887:N2887"/>
    <mergeCell ref="O2887:P2887"/>
    <mergeCell ref="Q2887:R2887"/>
    <mergeCell ref="S2887:T2887"/>
    <mergeCell ref="W2887:X2887"/>
    <mergeCell ref="AA2887:AB2887"/>
    <mergeCell ref="D2886:L2886"/>
    <mergeCell ref="M2886:N2886"/>
    <mergeCell ref="O2886:P2886"/>
    <mergeCell ref="Q2886:R2886"/>
    <mergeCell ref="S2886:T2886"/>
    <mergeCell ref="W2886:X2886"/>
    <mergeCell ref="AA2884:AB2884"/>
    <mergeCell ref="D2885:L2885"/>
    <mergeCell ref="M2885:N2885"/>
    <mergeCell ref="O2885:P2885"/>
    <mergeCell ref="Q2885:R2885"/>
    <mergeCell ref="S2885:T2885"/>
    <mergeCell ref="W2885:X2885"/>
    <mergeCell ref="AA2885:AB2885"/>
    <mergeCell ref="D2884:L2884"/>
    <mergeCell ref="M2884:N2884"/>
    <mergeCell ref="O2884:P2884"/>
    <mergeCell ref="Q2884:R2884"/>
    <mergeCell ref="S2884:T2884"/>
    <mergeCell ref="W2884:X2884"/>
    <mergeCell ref="AA2894:AB2894"/>
    <mergeCell ref="D2895:L2895"/>
    <mergeCell ref="M2895:N2895"/>
    <mergeCell ref="O2895:P2895"/>
    <mergeCell ref="Q2895:R2895"/>
    <mergeCell ref="S2895:T2895"/>
    <mergeCell ref="W2895:X2895"/>
    <mergeCell ref="AA2895:AB2895"/>
    <mergeCell ref="D2894:L2894"/>
    <mergeCell ref="M2894:N2894"/>
    <mergeCell ref="O2894:P2894"/>
    <mergeCell ref="Q2894:R2894"/>
    <mergeCell ref="S2894:T2894"/>
    <mergeCell ref="W2894:X2894"/>
    <mergeCell ref="AA2892:AB2892"/>
    <mergeCell ref="D2893:L2893"/>
    <mergeCell ref="M2893:N2893"/>
    <mergeCell ref="O2893:P2893"/>
    <mergeCell ref="Q2893:R2893"/>
    <mergeCell ref="S2893:T2893"/>
    <mergeCell ref="W2893:X2893"/>
    <mergeCell ref="AA2893:AB2893"/>
    <mergeCell ref="D2892:L2892"/>
    <mergeCell ref="M2892:N2892"/>
    <mergeCell ref="O2892:P2892"/>
    <mergeCell ref="Q2892:R2892"/>
    <mergeCell ref="S2892:T2892"/>
    <mergeCell ref="W2892:X2892"/>
    <mergeCell ref="AA2890:AB2890"/>
    <mergeCell ref="D2891:L2891"/>
    <mergeCell ref="M2891:N2891"/>
    <mergeCell ref="O2891:P2891"/>
    <mergeCell ref="Q2891:R2891"/>
    <mergeCell ref="S2891:T2891"/>
    <mergeCell ref="W2891:X2891"/>
    <mergeCell ref="AA2891:AB2891"/>
    <mergeCell ref="D2890:L2890"/>
    <mergeCell ref="M2890:N2890"/>
    <mergeCell ref="O2890:P2890"/>
    <mergeCell ref="Q2890:R2890"/>
    <mergeCell ref="S2890:T2890"/>
    <mergeCell ref="W2890:X2890"/>
    <mergeCell ref="C2902:AD2902"/>
    <mergeCell ref="C2903:AD2903"/>
    <mergeCell ref="B2910:AD2910"/>
    <mergeCell ref="C2911:AD2911"/>
    <mergeCell ref="C2913:L2914"/>
    <mergeCell ref="M2913:AD2913"/>
    <mergeCell ref="M2914:R2914"/>
    <mergeCell ref="S2914:X2914"/>
    <mergeCell ref="Y2914:AD2914"/>
    <mergeCell ref="M2900:N2900"/>
    <mergeCell ref="O2900:P2900"/>
    <mergeCell ref="Q2900:R2900"/>
    <mergeCell ref="S2900:T2900"/>
    <mergeCell ref="W2900:X2900"/>
    <mergeCell ref="AA2900:AB2900"/>
    <mergeCell ref="AA2898:AB2898"/>
    <mergeCell ref="D2899:L2899"/>
    <mergeCell ref="M2899:N2899"/>
    <mergeCell ref="O2899:P2899"/>
    <mergeCell ref="Q2899:R2899"/>
    <mergeCell ref="S2899:T2899"/>
    <mergeCell ref="W2899:X2899"/>
    <mergeCell ref="AA2899:AB2899"/>
    <mergeCell ref="D2898:L2898"/>
    <mergeCell ref="M2898:N2898"/>
    <mergeCell ref="O2898:P2898"/>
    <mergeCell ref="Q2898:R2898"/>
    <mergeCell ref="S2898:T2898"/>
    <mergeCell ref="W2898:X2898"/>
    <mergeCell ref="AA2896:AB2896"/>
    <mergeCell ref="D2897:L2897"/>
    <mergeCell ref="M2897:N2897"/>
    <mergeCell ref="O2897:P2897"/>
    <mergeCell ref="Q2897:R2897"/>
    <mergeCell ref="S2897:T2897"/>
    <mergeCell ref="W2897:X2897"/>
    <mergeCell ref="AA2897:AB2897"/>
    <mergeCell ref="D2896:L2896"/>
    <mergeCell ref="M2896:N2896"/>
    <mergeCell ref="O2896:P2896"/>
    <mergeCell ref="Q2896:R2896"/>
    <mergeCell ref="S2896:T2896"/>
    <mergeCell ref="W2896:X2896"/>
    <mergeCell ref="D2923:L2923"/>
    <mergeCell ref="M2923:R2923"/>
    <mergeCell ref="S2923:X2923"/>
    <mergeCell ref="Y2923:AD2923"/>
    <mergeCell ref="D2924:L2924"/>
    <mergeCell ref="M2924:R2924"/>
    <mergeCell ref="S2924:X2924"/>
    <mergeCell ref="Y2924:AD2924"/>
    <mergeCell ref="D2921:L2921"/>
    <mergeCell ref="M2921:R2921"/>
    <mergeCell ref="S2921:X2921"/>
    <mergeCell ref="Y2921:AD2921"/>
    <mergeCell ref="D2922:L2922"/>
    <mergeCell ref="M2922:R2922"/>
    <mergeCell ref="S2922:X2922"/>
    <mergeCell ref="Y2922:AD2922"/>
    <mergeCell ref="D2919:L2919"/>
    <mergeCell ref="M2919:R2919"/>
    <mergeCell ref="S2919:X2919"/>
    <mergeCell ref="Y2919:AD2919"/>
    <mergeCell ref="D2920:L2920"/>
    <mergeCell ref="M2920:R2920"/>
    <mergeCell ref="S2920:X2920"/>
    <mergeCell ref="Y2920:AD2920"/>
    <mergeCell ref="D2917:L2917"/>
    <mergeCell ref="M2917:R2917"/>
    <mergeCell ref="S2917:X2917"/>
    <mergeCell ref="Y2917:AD2917"/>
    <mergeCell ref="D2918:L2918"/>
    <mergeCell ref="M2918:R2918"/>
    <mergeCell ref="S2918:X2918"/>
    <mergeCell ref="Y2918:AD2918"/>
    <mergeCell ref="D2915:L2915"/>
    <mergeCell ref="M2915:R2915"/>
    <mergeCell ref="S2915:X2915"/>
    <mergeCell ref="Y2915:AD2915"/>
    <mergeCell ref="D2916:L2916"/>
    <mergeCell ref="M2916:R2916"/>
    <mergeCell ref="S2916:X2916"/>
    <mergeCell ref="Y2916:AD2916"/>
    <mergeCell ref="AA2941:AB2941"/>
    <mergeCell ref="D2942:L2942"/>
    <mergeCell ref="M2942:N2942"/>
    <mergeCell ref="O2942:P2942"/>
    <mergeCell ref="Q2942:R2942"/>
    <mergeCell ref="S2942:T2942"/>
    <mergeCell ref="W2942:X2942"/>
    <mergeCell ref="AA2942:AB2942"/>
    <mergeCell ref="AA2939:AD2939"/>
    <mergeCell ref="S2940:T2940"/>
    <mergeCell ref="W2940:X2940"/>
    <mergeCell ref="AA2940:AB2940"/>
    <mergeCell ref="D2941:L2941"/>
    <mergeCell ref="M2941:N2941"/>
    <mergeCell ref="O2941:P2941"/>
    <mergeCell ref="Q2941:R2941"/>
    <mergeCell ref="S2941:T2941"/>
    <mergeCell ref="W2941:X2941"/>
    <mergeCell ref="C2928:AD2928"/>
    <mergeCell ref="C2929:AD2929"/>
    <mergeCell ref="B2936:AD2936"/>
    <mergeCell ref="C2938:L2940"/>
    <mergeCell ref="M2938:AD2938"/>
    <mergeCell ref="M2939:N2940"/>
    <mergeCell ref="O2939:P2940"/>
    <mergeCell ref="Q2939:R2940"/>
    <mergeCell ref="S2939:V2939"/>
    <mergeCell ref="W2939:Z2939"/>
    <mergeCell ref="D2925:L2925"/>
    <mergeCell ref="M2925:R2925"/>
    <mergeCell ref="S2925:X2925"/>
    <mergeCell ref="Y2925:AD2925"/>
    <mergeCell ref="M2926:R2926"/>
    <mergeCell ref="S2926:X2926"/>
    <mergeCell ref="Y2926:AD2926"/>
    <mergeCell ref="AA2947:AB2947"/>
    <mergeCell ref="D2948:L2948"/>
    <mergeCell ref="M2948:N2948"/>
    <mergeCell ref="O2948:P2948"/>
    <mergeCell ref="Q2948:R2948"/>
    <mergeCell ref="S2948:T2948"/>
    <mergeCell ref="W2948:X2948"/>
    <mergeCell ref="AA2948:AB2948"/>
    <mergeCell ref="D2947:L2947"/>
    <mergeCell ref="M2947:N2947"/>
    <mergeCell ref="O2947:P2947"/>
    <mergeCell ref="Q2947:R2947"/>
    <mergeCell ref="S2947:T2947"/>
    <mergeCell ref="W2947:X2947"/>
    <mergeCell ref="AA2945:AB2945"/>
    <mergeCell ref="D2946:L2946"/>
    <mergeCell ref="M2946:N2946"/>
    <mergeCell ref="O2946:P2946"/>
    <mergeCell ref="Q2946:R2946"/>
    <mergeCell ref="S2946:T2946"/>
    <mergeCell ref="W2946:X2946"/>
    <mergeCell ref="AA2946:AB2946"/>
    <mergeCell ref="D2945:L2945"/>
    <mergeCell ref="M2945:N2945"/>
    <mergeCell ref="O2945:P2945"/>
    <mergeCell ref="Q2945:R2945"/>
    <mergeCell ref="S2945:T2945"/>
    <mergeCell ref="W2945:X2945"/>
    <mergeCell ref="AA2943:AB2943"/>
    <mergeCell ref="D2944:L2944"/>
    <mergeCell ref="M2944:N2944"/>
    <mergeCell ref="O2944:P2944"/>
    <mergeCell ref="Q2944:R2944"/>
    <mergeCell ref="S2944:T2944"/>
    <mergeCell ref="W2944:X2944"/>
    <mergeCell ref="AA2944:AB2944"/>
    <mergeCell ref="D2943:L2943"/>
    <mergeCell ref="M2943:N2943"/>
    <mergeCell ref="O2943:P2943"/>
    <mergeCell ref="Q2943:R2943"/>
    <mergeCell ref="S2943:T2943"/>
    <mergeCell ref="W2943:X2943"/>
    <mergeCell ref="AA2953:AB2953"/>
    <mergeCell ref="D2954:L2954"/>
    <mergeCell ref="M2954:N2954"/>
    <mergeCell ref="O2954:P2954"/>
    <mergeCell ref="Q2954:R2954"/>
    <mergeCell ref="S2954:T2954"/>
    <mergeCell ref="W2954:X2954"/>
    <mergeCell ref="AA2954:AB2954"/>
    <mergeCell ref="D2953:L2953"/>
    <mergeCell ref="M2953:N2953"/>
    <mergeCell ref="O2953:P2953"/>
    <mergeCell ref="Q2953:R2953"/>
    <mergeCell ref="S2953:T2953"/>
    <mergeCell ref="W2953:X2953"/>
    <mergeCell ref="AA2951:AB2951"/>
    <mergeCell ref="D2952:L2952"/>
    <mergeCell ref="M2952:N2952"/>
    <mergeCell ref="O2952:P2952"/>
    <mergeCell ref="Q2952:R2952"/>
    <mergeCell ref="S2952:T2952"/>
    <mergeCell ref="W2952:X2952"/>
    <mergeCell ref="AA2952:AB2952"/>
    <mergeCell ref="D2951:L2951"/>
    <mergeCell ref="M2951:N2951"/>
    <mergeCell ref="O2951:P2951"/>
    <mergeCell ref="Q2951:R2951"/>
    <mergeCell ref="S2951:T2951"/>
    <mergeCell ref="W2951:X2951"/>
    <mergeCell ref="AA2949:AB2949"/>
    <mergeCell ref="D2950:L2950"/>
    <mergeCell ref="M2950:N2950"/>
    <mergeCell ref="O2950:P2950"/>
    <mergeCell ref="Q2950:R2950"/>
    <mergeCell ref="S2950:T2950"/>
    <mergeCell ref="W2950:X2950"/>
    <mergeCell ref="AA2950:AB2950"/>
    <mergeCell ref="D2949:L2949"/>
    <mergeCell ref="M2949:N2949"/>
    <mergeCell ref="O2949:P2949"/>
    <mergeCell ref="Q2949:R2949"/>
    <mergeCell ref="S2949:T2949"/>
    <mergeCell ref="W2949:X2949"/>
    <mergeCell ref="AA2959:AB2959"/>
    <mergeCell ref="D2960:L2960"/>
    <mergeCell ref="M2960:N2960"/>
    <mergeCell ref="O2960:P2960"/>
    <mergeCell ref="Q2960:R2960"/>
    <mergeCell ref="S2960:T2960"/>
    <mergeCell ref="W2960:X2960"/>
    <mergeCell ref="AA2960:AB2960"/>
    <mergeCell ref="D2959:L2959"/>
    <mergeCell ref="M2959:N2959"/>
    <mergeCell ref="O2959:P2959"/>
    <mergeCell ref="Q2959:R2959"/>
    <mergeCell ref="S2959:T2959"/>
    <mergeCell ref="W2959:X2959"/>
    <mergeCell ref="AA2957:AB2957"/>
    <mergeCell ref="D2958:L2958"/>
    <mergeCell ref="M2958:N2958"/>
    <mergeCell ref="O2958:P2958"/>
    <mergeCell ref="Q2958:R2958"/>
    <mergeCell ref="S2958:T2958"/>
    <mergeCell ref="W2958:X2958"/>
    <mergeCell ref="AA2958:AB2958"/>
    <mergeCell ref="D2957:L2957"/>
    <mergeCell ref="M2957:N2957"/>
    <mergeCell ref="O2957:P2957"/>
    <mergeCell ref="Q2957:R2957"/>
    <mergeCell ref="S2957:T2957"/>
    <mergeCell ref="W2957:X2957"/>
    <mergeCell ref="AA2955:AB2955"/>
    <mergeCell ref="D2956:L2956"/>
    <mergeCell ref="M2956:N2956"/>
    <mergeCell ref="O2956:P2956"/>
    <mergeCell ref="Q2956:R2956"/>
    <mergeCell ref="S2956:T2956"/>
    <mergeCell ref="W2956:X2956"/>
    <mergeCell ref="AA2956:AB2956"/>
    <mergeCell ref="D2955:L2955"/>
    <mergeCell ref="M2955:N2955"/>
    <mergeCell ref="O2955:P2955"/>
    <mergeCell ref="Q2955:R2955"/>
    <mergeCell ref="S2955:T2955"/>
    <mergeCell ref="W2955:X2955"/>
    <mergeCell ref="AA2965:AB2965"/>
    <mergeCell ref="M2966:N2966"/>
    <mergeCell ref="O2966:P2966"/>
    <mergeCell ref="Q2966:R2966"/>
    <mergeCell ref="S2966:T2966"/>
    <mergeCell ref="W2966:X2966"/>
    <mergeCell ref="AA2966:AB2966"/>
    <mergeCell ref="D2965:L2965"/>
    <mergeCell ref="M2965:N2965"/>
    <mergeCell ref="O2965:P2965"/>
    <mergeCell ref="Q2965:R2965"/>
    <mergeCell ref="S2965:T2965"/>
    <mergeCell ref="W2965:X2965"/>
    <mergeCell ref="AA2963:AB2963"/>
    <mergeCell ref="D2964:L2964"/>
    <mergeCell ref="M2964:N2964"/>
    <mergeCell ref="O2964:P2964"/>
    <mergeCell ref="Q2964:R2964"/>
    <mergeCell ref="S2964:T2964"/>
    <mergeCell ref="W2964:X2964"/>
    <mergeCell ref="AA2964:AB2964"/>
    <mergeCell ref="D2963:L2963"/>
    <mergeCell ref="M2963:N2963"/>
    <mergeCell ref="O2963:P2963"/>
    <mergeCell ref="Q2963:R2963"/>
    <mergeCell ref="S2963:T2963"/>
    <mergeCell ref="W2963:X2963"/>
    <mergeCell ref="AA2961:AB2961"/>
    <mergeCell ref="D2962:L2962"/>
    <mergeCell ref="M2962:N2962"/>
    <mergeCell ref="O2962:P2962"/>
    <mergeCell ref="Q2962:R2962"/>
    <mergeCell ref="S2962:T2962"/>
    <mergeCell ref="W2962:X2962"/>
    <mergeCell ref="AA2962:AB2962"/>
    <mergeCell ref="D2961:L2961"/>
    <mergeCell ref="M2961:N2961"/>
    <mergeCell ref="O2961:P2961"/>
    <mergeCell ref="Q2961:R2961"/>
    <mergeCell ref="S2961:T2961"/>
    <mergeCell ref="W2961:X2961"/>
    <mergeCell ref="D2985:L2985"/>
    <mergeCell ref="M2985:R2985"/>
    <mergeCell ref="S2985:X2985"/>
    <mergeCell ref="Y2985:AD2985"/>
    <mergeCell ref="D2986:L2986"/>
    <mergeCell ref="M2986:R2986"/>
    <mergeCell ref="S2986:X2986"/>
    <mergeCell ref="Y2986:AD2986"/>
    <mergeCell ref="D2983:L2983"/>
    <mergeCell ref="M2983:R2983"/>
    <mergeCell ref="S2983:X2983"/>
    <mergeCell ref="Y2983:AD2983"/>
    <mergeCell ref="D2984:L2984"/>
    <mergeCell ref="M2984:R2984"/>
    <mergeCell ref="S2984:X2984"/>
    <mergeCell ref="Y2984:AD2984"/>
    <mergeCell ref="D2981:L2981"/>
    <mergeCell ref="M2981:R2981"/>
    <mergeCell ref="S2981:X2981"/>
    <mergeCell ref="Y2981:AD2981"/>
    <mergeCell ref="D2982:L2982"/>
    <mergeCell ref="M2982:R2982"/>
    <mergeCell ref="S2982:X2982"/>
    <mergeCell ref="Y2982:AD2982"/>
    <mergeCell ref="C2968:AD2968"/>
    <mergeCell ref="C2969:AD2969"/>
    <mergeCell ref="B2976:AD2976"/>
    <mergeCell ref="C2977:AD2977"/>
    <mergeCell ref="C2979:L2980"/>
    <mergeCell ref="M2979:AD2979"/>
    <mergeCell ref="M2980:R2980"/>
    <mergeCell ref="S2980:X2980"/>
    <mergeCell ref="Y2980:AD2980"/>
    <mergeCell ref="AA3003:AB3003"/>
    <mergeCell ref="D3004:L3004"/>
    <mergeCell ref="M3004:N3004"/>
    <mergeCell ref="O3004:P3004"/>
    <mergeCell ref="Q3004:R3004"/>
    <mergeCell ref="S3004:T3004"/>
    <mergeCell ref="W3004:X3004"/>
    <mergeCell ref="AA3004:AB3004"/>
    <mergeCell ref="D3003:L3003"/>
    <mergeCell ref="M3003:N3003"/>
    <mergeCell ref="O3003:P3003"/>
    <mergeCell ref="Q3003:R3003"/>
    <mergeCell ref="S3003:T3003"/>
    <mergeCell ref="W3003:X3003"/>
    <mergeCell ref="AA3001:AB3001"/>
    <mergeCell ref="D3002:L3002"/>
    <mergeCell ref="M3002:N3002"/>
    <mergeCell ref="O3002:P3002"/>
    <mergeCell ref="Q3002:R3002"/>
    <mergeCell ref="S3002:T3002"/>
    <mergeCell ref="W3002:X3002"/>
    <mergeCell ref="AA3002:AB3002"/>
    <mergeCell ref="C2999:L3001"/>
    <mergeCell ref="M2999:AD2999"/>
    <mergeCell ref="M3000:N3001"/>
    <mergeCell ref="O3000:P3001"/>
    <mergeCell ref="Q3000:R3001"/>
    <mergeCell ref="S3000:V3000"/>
    <mergeCell ref="W3000:Z3000"/>
    <mergeCell ref="AA3000:AD3000"/>
    <mergeCell ref="S3001:T3001"/>
    <mergeCell ref="W3001:X3001"/>
    <mergeCell ref="M2987:R2987"/>
    <mergeCell ref="S2987:X2987"/>
    <mergeCell ref="Y2987:AD2987"/>
    <mergeCell ref="C2989:AD2989"/>
    <mergeCell ref="C2990:AD2990"/>
    <mergeCell ref="B2997:AD2997"/>
    <mergeCell ref="AA3009:AB3009"/>
    <mergeCell ref="D3010:L3010"/>
    <mergeCell ref="M3010:N3010"/>
    <mergeCell ref="O3010:P3010"/>
    <mergeCell ref="Q3010:R3010"/>
    <mergeCell ref="S3010:T3010"/>
    <mergeCell ref="W3010:X3010"/>
    <mergeCell ref="AA3010:AB3010"/>
    <mergeCell ref="D3009:L3009"/>
    <mergeCell ref="M3009:N3009"/>
    <mergeCell ref="O3009:P3009"/>
    <mergeCell ref="Q3009:R3009"/>
    <mergeCell ref="S3009:T3009"/>
    <mergeCell ref="W3009:X3009"/>
    <mergeCell ref="AA3007:AB3007"/>
    <mergeCell ref="D3008:L3008"/>
    <mergeCell ref="M3008:N3008"/>
    <mergeCell ref="O3008:P3008"/>
    <mergeCell ref="Q3008:R3008"/>
    <mergeCell ref="S3008:T3008"/>
    <mergeCell ref="W3008:X3008"/>
    <mergeCell ref="AA3008:AB3008"/>
    <mergeCell ref="D3007:L3007"/>
    <mergeCell ref="M3007:N3007"/>
    <mergeCell ref="O3007:P3007"/>
    <mergeCell ref="Q3007:R3007"/>
    <mergeCell ref="S3007:T3007"/>
    <mergeCell ref="W3007:X3007"/>
    <mergeCell ref="AA3005:AB3005"/>
    <mergeCell ref="D3006:L3006"/>
    <mergeCell ref="M3006:N3006"/>
    <mergeCell ref="O3006:P3006"/>
    <mergeCell ref="Q3006:R3006"/>
    <mergeCell ref="S3006:T3006"/>
    <mergeCell ref="W3006:X3006"/>
    <mergeCell ref="AA3006:AB3006"/>
    <mergeCell ref="D3005:L3005"/>
    <mergeCell ref="M3005:N3005"/>
    <mergeCell ref="O3005:P3005"/>
    <mergeCell ref="Q3005:R3005"/>
    <mergeCell ref="S3005:T3005"/>
    <mergeCell ref="W3005:X3005"/>
    <mergeCell ref="AA3015:AB3015"/>
    <mergeCell ref="D3016:L3016"/>
    <mergeCell ref="M3016:N3016"/>
    <mergeCell ref="O3016:P3016"/>
    <mergeCell ref="Q3016:R3016"/>
    <mergeCell ref="S3016:T3016"/>
    <mergeCell ref="W3016:X3016"/>
    <mergeCell ref="AA3016:AB3016"/>
    <mergeCell ref="D3015:L3015"/>
    <mergeCell ref="M3015:N3015"/>
    <mergeCell ref="O3015:P3015"/>
    <mergeCell ref="Q3015:R3015"/>
    <mergeCell ref="S3015:T3015"/>
    <mergeCell ref="W3015:X3015"/>
    <mergeCell ref="AA3013:AB3013"/>
    <mergeCell ref="D3014:L3014"/>
    <mergeCell ref="M3014:N3014"/>
    <mergeCell ref="O3014:P3014"/>
    <mergeCell ref="Q3014:R3014"/>
    <mergeCell ref="S3014:T3014"/>
    <mergeCell ref="W3014:X3014"/>
    <mergeCell ref="AA3014:AB3014"/>
    <mergeCell ref="D3013:L3013"/>
    <mergeCell ref="M3013:N3013"/>
    <mergeCell ref="O3013:P3013"/>
    <mergeCell ref="Q3013:R3013"/>
    <mergeCell ref="S3013:T3013"/>
    <mergeCell ref="W3013:X3013"/>
    <mergeCell ref="AA3011:AB3011"/>
    <mergeCell ref="D3012:L3012"/>
    <mergeCell ref="M3012:N3012"/>
    <mergeCell ref="O3012:P3012"/>
    <mergeCell ref="Q3012:R3012"/>
    <mergeCell ref="S3012:T3012"/>
    <mergeCell ref="W3012:X3012"/>
    <mergeCell ref="AA3012:AB3012"/>
    <mergeCell ref="D3011:L3011"/>
    <mergeCell ref="M3011:N3011"/>
    <mergeCell ref="O3011:P3011"/>
    <mergeCell ref="Q3011:R3011"/>
    <mergeCell ref="S3011:T3011"/>
    <mergeCell ref="W3011:X3011"/>
    <mergeCell ref="AA3021:AB3021"/>
    <mergeCell ref="D3022:L3022"/>
    <mergeCell ref="M3022:N3022"/>
    <mergeCell ref="O3022:P3022"/>
    <mergeCell ref="Q3022:R3022"/>
    <mergeCell ref="S3022:T3022"/>
    <mergeCell ref="W3022:X3022"/>
    <mergeCell ref="AA3022:AB3022"/>
    <mergeCell ref="D3021:L3021"/>
    <mergeCell ref="M3021:N3021"/>
    <mergeCell ref="O3021:P3021"/>
    <mergeCell ref="Q3021:R3021"/>
    <mergeCell ref="S3021:T3021"/>
    <mergeCell ref="W3021:X3021"/>
    <mergeCell ref="AA3019:AB3019"/>
    <mergeCell ref="D3020:L3020"/>
    <mergeCell ref="M3020:N3020"/>
    <mergeCell ref="O3020:P3020"/>
    <mergeCell ref="Q3020:R3020"/>
    <mergeCell ref="S3020:T3020"/>
    <mergeCell ref="W3020:X3020"/>
    <mergeCell ref="AA3020:AB3020"/>
    <mergeCell ref="D3019:L3019"/>
    <mergeCell ref="M3019:N3019"/>
    <mergeCell ref="O3019:P3019"/>
    <mergeCell ref="Q3019:R3019"/>
    <mergeCell ref="S3019:T3019"/>
    <mergeCell ref="W3019:X3019"/>
    <mergeCell ref="AA3017:AB3017"/>
    <mergeCell ref="D3018:L3018"/>
    <mergeCell ref="M3018:N3018"/>
    <mergeCell ref="O3018:P3018"/>
    <mergeCell ref="Q3018:R3018"/>
    <mergeCell ref="S3018:T3018"/>
    <mergeCell ref="W3018:X3018"/>
    <mergeCell ref="AA3018:AB3018"/>
    <mergeCell ref="D3017:L3017"/>
    <mergeCell ref="M3017:N3017"/>
    <mergeCell ref="O3017:P3017"/>
    <mergeCell ref="Q3017:R3017"/>
    <mergeCell ref="S3017:T3017"/>
    <mergeCell ref="W3017:X3017"/>
    <mergeCell ref="M3027:N3027"/>
    <mergeCell ref="O3027:P3027"/>
    <mergeCell ref="Q3027:R3027"/>
    <mergeCell ref="S3027:T3027"/>
    <mergeCell ref="W3027:X3027"/>
    <mergeCell ref="AA3027:AB3027"/>
    <mergeCell ref="AA3025:AB3025"/>
    <mergeCell ref="D3026:L3026"/>
    <mergeCell ref="M3026:N3026"/>
    <mergeCell ref="O3026:P3026"/>
    <mergeCell ref="Q3026:R3026"/>
    <mergeCell ref="S3026:T3026"/>
    <mergeCell ref="W3026:X3026"/>
    <mergeCell ref="AA3026:AB3026"/>
    <mergeCell ref="D3025:L3025"/>
    <mergeCell ref="M3025:N3025"/>
    <mergeCell ref="O3025:P3025"/>
    <mergeCell ref="Q3025:R3025"/>
    <mergeCell ref="S3025:T3025"/>
    <mergeCell ref="W3025:X3025"/>
    <mergeCell ref="AA3023:AB3023"/>
    <mergeCell ref="D3024:L3024"/>
    <mergeCell ref="M3024:N3024"/>
    <mergeCell ref="O3024:P3024"/>
    <mergeCell ref="Q3024:R3024"/>
    <mergeCell ref="S3024:T3024"/>
    <mergeCell ref="W3024:X3024"/>
    <mergeCell ref="AA3024:AB3024"/>
    <mergeCell ref="D3023:L3023"/>
    <mergeCell ref="M3023:N3023"/>
    <mergeCell ref="O3023:P3023"/>
    <mergeCell ref="Q3023:R3023"/>
    <mergeCell ref="S3023:T3023"/>
    <mergeCell ref="W3023:X3023"/>
    <mergeCell ref="D3048:L3048"/>
    <mergeCell ref="M3048:R3048"/>
    <mergeCell ref="S3048:X3048"/>
    <mergeCell ref="Y3048:AD3048"/>
    <mergeCell ref="M3049:R3049"/>
    <mergeCell ref="S3049:X3049"/>
    <mergeCell ref="Y3049:AD3049"/>
    <mergeCell ref="D3046:L3046"/>
    <mergeCell ref="M3046:R3046"/>
    <mergeCell ref="S3046:X3046"/>
    <mergeCell ref="Y3046:AD3046"/>
    <mergeCell ref="D3047:L3047"/>
    <mergeCell ref="M3047:R3047"/>
    <mergeCell ref="S3047:X3047"/>
    <mergeCell ref="Y3047:AD3047"/>
    <mergeCell ref="D3044:L3044"/>
    <mergeCell ref="M3044:R3044"/>
    <mergeCell ref="S3044:X3044"/>
    <mergeCell ref="Y3044:AD3044"/>
    <mergeCell ref="D3045:L3045"/>
    <mergeCell ref="M3045:R3045"/>
    <mergeCell ref="S3045:X3045"/>
    <mergeCell ref="Y3045:AD3045"/>
    <mergeCell ref="D3042:L3042"/>
    <mergeCell ref="M3042:R3042"/>
    <mergeCell ref="S3042:X3042"/>
    <mergeCell ref="Y3042:AD3042"/>
    <mergeCell ref="D3043:L3043"/>
    <mergeCell ref="M3043:R3043"/>
    <mergeCell ref="S3043:X3043"/>
    <mergeCell ref="Y3043:AD3043"/>
    <mergeCell ref="C3029:AD3029"/>
    <mergeCell ref="C3030:AD3030"/>
    <mergeCell ref="B3037:AD3037"/>
    <mergeCell ref="C3038:AD3038"/>
    <mergeCell ref="C3040:L3041"/>
    <mergeCell ref="M3040:AD3040"/>
    <mergeCell ref="M3041:R3041"/>
    <mergeCell ref="S3041:X3041"/>
    <mergeCell ref="Y3041:AD3041"/>
    <mergeCell ref="AA3066:AB3066"/>
    <mergeCell ref="D3067:L3067"/>
    <mergeCell ref="M3067:N3067"/>
    <mergeCell ref="O3067:P3067"/>
    <mergeCell ref="Q3067:R3067"/>
    <mergeCell ref="S3067:T3067"/>
    <mergeCell ref="W3067:X3067"/>
    <mergeCell ref="AA3067:AB3067"/>
    <mergeCell ref="D3066:L3066"/>
    <mergeCell ref="M3066:N3066"/>
    <mergeCell ref="O3066:P3066"/>
    <mergeCell ref="Q3066:R3066"/>
    <mergeCell ref="S3066:T3066"/>
    <mergeCell ref="W3066:X3066"/>
    <mergeCell ref="AA3064:AB3064"/>
    <mergeCell ref="D3065:L3065"/>
    <mergeCell ref="M3065:N3065"/>
    <mergeCell ref="O3065:P3065"/>
    <mergeCell ref="Q3065:R3065"/>
    <mergeCell ref="S3065:T3065"/>
    <mergeCell ref="W3065:X3065"/>
    <mergeCell ref="AA3065:AB3065"/>
    <mergeCell ref="AA3062:AD3062"/>
    <mergeCell ref="S3063:T3063"/>
    <mergeCell ref="W3063:X3063"/>
    <mergeCell ref="AA3063:AB3063"/>
    <mergeCell ref="D3064:L3064"/>
    <mergeCell ref="M3064:N3064"/>
    <mergeCell ref="O3064:P3064"/>
    <mergeCell ref="Q3064:R3064"/>
    <mergeCell ref="S3064:T3064"/>
    <mergeCell ref="W3064:X3064"/>
    <mergeCell ref="C3051:AD3051"/>
    <mergeCell ref="C3052:AD3052"/>
    <mergeCell ref="B3059:AD3059"/>
    <mergeCell ref="C3061:L3063"/>
    <mergeCell ref="M3061:AD3061"/>
    <mergeCell ref="M3062:N3063"/>
    <mergeCell ref="O3062:P3063"/>
    <mergeCell ref="Q3062:R3063"/>
    <mergeCell ref="S3062:V3062"/>
    <mergeCell ref="W3062:Z3062"/>
    <mergeCell ref="AA3072:AB3072"/>
    <mergeCell ref="D3073:L3073"/>
    <mergeCell ref="M3073:N3073"/>
    <mergeCell ref="O3073:P3073"/>
    <mergeCell ref="Q3073:R3073"/>
    <mergeCell ref="S3073:T3073"/>
    <mergeCell ref="W3073:X3073"/>
    <mergeCell ref="AA3073:AB3073"/>
    <mergeCell ref="D3072:L3072"/>
    <mergeCell ref="M3072:N3072"/>
    <mergeCell ref="O3072:P3072"/>
    <mergeCell ref="Q3072:R3072"/>
    <mergeCell ref="S3072:T3072"/>
    <mergeCell ref="W3072:X3072"/>
    <mergeCell ref="AA3070:AB3070"/>
    <mergeCell ref="D3071:L3071"/>
    <mergeCell ref="M3071:N3071"/>
    <mergeCell ref="O3071:P3071"/>
    <mergeCell ref="Q3071:R3071"/>
    <mergeCell ref="S3071:T3071"/>
    <mergeCell ref="W3071:X3071"/>
    <mergeCell ref="AA3071:AB3071"/>
    <mergeCell ref="D3070:L3070"/>
    <mergeCell ref="M3070:N3070"/>
    <mergeCell ref="O3070:P3070"/>
    <mergeCell ref="Q3070:R3070"/>
    <mergeCell ref="S3070:T3070"/>
    <mergeCell ref="W3070:X3070"/>
    <mergeCell ref="AA3068:AB3068"/>
    <mergeCell ref="D3069:L3069"/>
    <mergeCell ref="M3069:N3069"/>
    <mergeCell ref="O3069:P3069"/>
    <mergeCell ref="Q3069:R3069"/>
    <mergeCell ref="S3069:T3069"/>
    <mergeCell ref="W3069:X3069"/>
    <mergeCell ref="AA3069:AB3069"/>
    <mergeCell ref="D3068:L3068"/>
    <mergeCell ref="M3068:N3068"/>
    <mergeCell ref="O3068:P3068"/>
    <mergeCell ref="Q3068:R3068"/>
    <mergeCell ref="S3068:T3068"/>
    <mergeCell ref="W3068:X3068"/>
    <mergeCell ref="AA3078:AB3078"/>
    <mergeCell ref="D3079:L3079"/>
    <mergeCell ref="M3079:N3079"/>
    <mergeCell ref="O3079:P3079"/>
    <mergeCell ref="Q3079:R3079"/>
    <mergeCell ref="S3079:T3079"/>
    <mergeCell ref="W3079:X3079"/>
    <mergeCell ref="AA3079:AB3079"/>
    <mergeCell ref="D3078:L3078"/>
    <mergeCell ref="M3078:N3078"/>
    <mergeCell ref="O3078:P3078"/>
    <mergeCell ref="Q3078:R3078"/>
    <mergeCell ref="S3078:T3078"/>
    <mergeCell ref="W3078:X3078"/>
    <mergeCell ref="AA3076:AB3076"/>
    <mergeCell ref="D3077:L3077"/>
    <mergeCell ref="M3077:N3077"/>
    <mergeCell ref="O3077:P3077"/>
    <mergeCell ref="Q3077:R3077"/>
    <mergeCell ref="S3077:T3077"/>
    <mergeCell ref="W3077:X3077"/>
    <mergeCell ref="AA3077:AB3077"/>
    <mergeCell ref="D3076:L3076"/>
    <mergeCell ref="M3076:N3076"/>
    <mergeCell ref="O3076:P3076"/>
    <mergeCell ref="Q3076:R3076"/>
    <mergeCell ref="S3076:T3076"/>
    <mergeCell ref="W3076:X3076"/>
    <mergeCell ref="AA3074:AB3074"/>
    <mergeCell ref="D3075:L3075"/>
    <mergeCell ref="M3075:N3075"/>
    <mergeCell ref="O3075:P3075"/>
    <mergeCell ref="Q3075:R3075"/>
    <mergeCell ref="S3075:T3075"/>
    <mergeCell ref="W3075:X3075"/>
    <mergeCell ref="AA3075:AB3075"/>
    <mergeCell ref="D3074:L3074"/>
    <mergeCell ref="M3074:N3074"/>
    <mergeCell ref="O3074:P3074"/>
    <mergeCell ref="Q3074:R3074"/>
    <mergeCell ref="S3074:T3074"/>
    <mergeCell ref="W3074:X3074"/>
    <mergeCell ref="AA3084:AB3084"/>
    <mergeCell ref="D3085:L3085"/>
    <mergeCell ref="M3085:N3085"/>
    <mergeCell ref="O3085:P3085"/>
    <mergeCell ref="Q3085:R3085"/>
    <mergeCell ref="S3085:T3085"/>
    <mergeCell ref="W3085:X3085"/>
    <mergeCell ref="AA3085:AB3085"/>
    <mergeCell ref="D3084:L3084"/>
    <mergeCell ref="M3084:N3084"/>
    <mergeCell ref="O3084:P3084"/>
    <mergeCell ref="Q3084:R3084"/>
    <mergeCell ref="S3084:T3084"/>
    <mergeCell ref="W3084:X3084"/>
    <mergeCell ref="AA3082:AB3082"/>
    <mergeCell ref="D3083:L3083"/>
    <mergeCell ref="M3083:N3083"/>
    <mergeCell ref="O3083:P3083"/>
    <mergeCell ref="Q3083:R3083"/>
    <mergeCell ref="S3083:T3083"/>
    <mergeCell ref="W3083:X3083"/>
    <mergeCell ref="AA3083:AB3083"/>
    <mergeCell ref="D3082:L3082"/>
    <mergeCell ref="M3082:N3082"/>
    <mergeCell ref="O3082:P3082"/>
    <mergeCell ref="Q3082:R3082"/>
    <mergeCell ref="S3082:T3082"/>
    <mergeCell ref="W3082:X3082"/>
    <mergeCell ref="AA3080:AB3080"/>
    <mergeCell ref="D3081:L3081"/>
    <mergeCell ref="M3081:N3081"/>
    <mergeCell ref="O3081:P3081"/>
    <mergeCell ref="Q3081:R3081"/>
    <mergeCell ref="S3081:T3081"/>
    <mergeCell ref="W3081:X3081"/>
    <mergeCell ref="AA3081:AB3081"/>
    <mergeCell ref="D3080:L3080"/>
    <mergeCell ref="M3080:N3080"/>
    <mergeCell ref="O3080:P3080"/>
    <mergeCell ref="Q3080:R3080"/>
    <mergeCell ref="S3080:T3080"/>
    <mergeCell ref="W3080:X3080"/>
    <mergeCell ref="C3091:AD3091"/>
    <mergeCell ref="C3092:AD3092"/>
    <mergeCell ref="B3099:AD3099"/>
    <mergeCell ref="C3100:AD3100"/>
    <mergeCell ref="C3102:L3103"/>
    <mergeCell ref="M3102:AD3102"/>
    <mergeCell ref="M3103:R3103"/>
    <mergeCell ref="S3103:X3103"/>
    <mergeCell ref="Y3103:AD3103"/>
    <mergeCell ref="AA3088:AB3088"/>
    <mergeCell ref="M3089:N3089"/>
    <mergeCell ref="O3089:P3089"/>
    <mergeCell ref="Q3089:R3089"/>
    <mergeCell ref="S3089:T3089"/>
    <mergeCell ref="W3089:X3089"/>
    <mergeCell ref="AA3089:AB3089"/>
    <mergeCell ref="D3088:L3088"/>
    <mergeCell ref="M3088:N3088"/>
    <mergeCell ref="O3088:P3088"/>
    <mergeCell ref="Q3088:R3088"/>
    <mergeCell ref="S3088:T3088"/>
    <mergeCell ref="W3088:X3088"/>
    <mergeCell ref="AA3086:AB3086"/>
    <mergeCell ref="D3087:L3087"/>
    <mergeCell ref="M3087:N3087"/>
    <mergeCell ref="O3087:P3087"/>
    <mergeCell ref="Q3087:R3087"/>
    <mergeCell ref="S3087:T3087"/>
    <mergeCell ref="W3087:X3087"/>
    <mergeCell ref="AA3087:AB3087"/>
    <mergeCell ref="D3086:L3086"/>
    <mergeCell ref="M3086:N3086"/>
    <mergeCell ref="O3086:P3086"/>
    <mergeCell ref="Q3086:R3086"/>
    <mergeCell ref="S3086:T3086"/>
    <mergeCell ref="W3086:X3086"/>
    <mergeCell ref="D3112:L3112"/>
    <mergeCell ref="M3112:R3112"/>
    <mergeCell ref="S3112:X3112"/>
    <mergeCell ref="Y3112:AD3112"/>
    <mergeCell ref="D3113:L3113"/>
    <mergeCell ref="M3113:R3113"/>
    <mergeCell ref="S3113:X3113"/>
    <mergeCell ref="Y3113:AD3113"/>
    <mergeCell ref="D3110:L3110"/>
    <mergeCell ref="M3110:R3110"/>
    <mergeCell ref="S3110:X3110"/>
    <mergeCell ref="Y3110:AD3110"/>
    <mergeCell ref="D3111:L3111"/>
    <mergeCell ref="M3111:R3111"/>
    <mergeCell ref="S3111:X3111"/>
    <mergeCell ref="Y3111:AD3111"/>
    <mergeCell ref="D3108:L3108"/>
    <mergeCell ref="M3108:R3108"/>
    <mergeCell ref="S3108:X3108"/>
    <mergeCell ref="Y3108:AD3108"/>
    <mergeCell ref="D3109:L3109"/>
    <mergeCell ref="M3109:R3109"/>
    <mergeCell ref="S3109:X3109"/>
    <mergeCell ref="Y3109:AD3109"/>
    <mergeCell ref="D3106:L3106"/>
    <mergeCell ref="M3106:R3106"/>
    <mergeCell ref="S3106:X3106"/>
    <mergeCell ref="Y3106:AD3106"/>
    <mergeCell ref="D3107:L3107"/>
    <mergeCell ref="M3107:R3107"/>
    <mergeCell ref="S3107:X3107"/>
    <mergeCell ref="Y3107:AD3107"/>
    <mergeCell ref="D3104:L3104"/>
    <mergeCell ref="M3104:R3104"/>
    <mergeCell ref="S3104:X3104"/>
    <mergeCell ref="Y3104:AD3104"/>
    <mergeCell ref="D3105:L3105"/>
    <mergeCell ref="M3105:R3105"/>
    <mergeCell ref="S3105:X3105"/>
    <mergeCell ref="Y3105:AD3105"/>
    <mergeCell ref="C3123:AD3123"/>
    <mergeCell ref="C3124:AD3124"/>
    <mergeCell ref="B3131:AD3131"/>
    <mergeCell ref="C3133:L3134"/>
    <mergeCell ref="M3133:AD3133"/>
    <mergeCell ref="M3134:R3134"/>
    <mergeCell ref="S3134:X3134"/>
    <mergeCell ref="Y3134:AD3134"/>
    <mergeCell ref="D3120:L3120"/>
    <mergeCell ref="M3120:R3120"/>
    <mergeCell ref="S3120:X3120"/>
    <mergeCell ref="Y3120:AD3120"/>
    <mergeCell ref="M3121:R3121"/>
    <mergeCell ref="S3121:X3121"/>
    <mergeCell ref="Y3121:AD3121"/>
    <mergeCell ref="D3118:L3118"/>
    <mergeCell ref="M3118:R3118"/>
    <mergeCell ref="S3118:X3118"/>
    <mergeCell ref="Y3118:AD3118"/>
    <mergeCell ref="D3119:L3119"/>
    <mergeCell ref="M3119:R3119"/>
    <mergeCell ref="S3119:X3119"/>
    <mergeCell ref="Y3119:AD3119"/>
    <mergeCell ref="D3116:L3116"/>
    <mergeCell ref="M3116:R3116"/>
    <mergeCell ref="S3116:X3116"/>
    <mergeCell ref="Y3116:AD3116"/>
    <mergeCell ref="D3117:L3117"/>
    <mergeCell ref="M3117:R3117"/>
    <mergeCell ref="S3117:X3117"/>
    <mergeCell ref="Y3117:AD3117"/>
    <mergeCell ref="D3114:L3114"/>
    <mergeCell ref="M3114:R3114"/>
    <mergeCell ref="S3114:X3114"/>
    <mergeCell ref="Y3114:AD3114"/>
    <mergeCell ref="D3115:L3115"/>
    <mergeCell ref="M3115:R3115"/>
    <mergeCell ref="S3115:X3115"/>
    <mergeCell ref="Y3115:AD3115"/>
    <mergeCell ref="B3152:AD3152"/>
    <mergeCell ref="C3153:AD3153"/>
    <mergeCell ref="C3154:AD3154"/>
    <mergeCell ref="C3155:AD3155"/>
    <mergeCell ref="C3156:AD3156"/>
    <mergeCell ref="C3157:AD3157"/>
    <mergeCell ref="M3141:R3141"/>
    <mergeCell ref="S3141:X3141"/>
    <mergeCell ref="Y3141:AD3141"/>
    <mergeCell ref="C3143:AD3143"/>
    <mergeCell ref="C3144:AD3144"/>
    <mergeCell ref="B3151:AD3151"/>
    <mergeCell ref="D3139:L3139"/>
    <mergeCell ref="M3139:R3139"/>
    <mergeCell ref="S3139:X3139"/>
    <mergeCell ref="Y3139:AD3139"/>
    <mergeCell ref="D3140:L3140"/>
    <mergeCell ref="M3140:R3140"/>
    <mergeCell ref="S3140:X3140"/>
    <mergeCell ref="Y3140:AD3140"/>
    <mergeCell ref="D3137:L3137"/>
    <mergeCell ref="M3137:R3137"/>
    <mergeCell ref="S3137:X3137"/>
    <mergeCell ref="Y3137:AD3137"/>
    <mergeCell ref="D3138:L3138"/>
    <mergeCell ref="M3138:R3138"/>
    <mergeCell ref="S3138:X3138"/>
    <mergeCell ref="Y3138:AD3138"/>
    <mergeCell ref="D3135:L3135"/>
    <mergeCell ref="M3135:R3135"/>
    <mergeCell ref="S3135:X3135"/>
    <mergeCell ref="Y3135:AD3135"/>
    <mergeCell ref="D3136:L3136"/>
    <mergeCell ref="M3136:R3136"/>
    <mergeCell ref="S3136:X3136"/>
    <mergeCell ref="Y3136:AD3136"/>
    <mergeCell ref="C3181:AD3181"/>
    <mergeCell ref="C3183:F3186"/>
    <mergeCell ref="G3183:H3186"/>
    <mergeCell ref="I3183:O3186"/>
    <mergeCell ref="P3183:AD3183"/>
    <mergeCell ref="P3184:P3186"/>
    <mergeCell ref="Q3184:Q3186"/>
    <mergeCell ref="R3184:R3186"/>
    <mergeCell ref="S3184:U3184"/>
    <mergeCell ref="V3184:AD3184"/>
    <mergeCell ref="M3170:N3170"/>
    <mergeCell ref="O3170:P3170"/>
    <mergeCell ref="Q3170:R3170"/>
    <mergeCell ref="C3172:AD3172"/>
    <mergeCell ref="C3173:AD3173"/>
    <mergeCell ref="B3180:AD3180"/>
    <mergeCell ref="D3168:L3168"/>
    <mergeCell ref="M3168:N3168"/>
    <mergeCell ref="O3168:P3168"/>
    <mergeCell ref="Q3168:R3168"/>
    <mergeCell ref="D3169:L3169"/>
    <mergeCell ref="M3169:N3169"/>
    <mergeCell ref="O3169:P3169"/>
    <mergeCell ref="Q3169:R3169"/>
    <mergeCell ref="V3165:AD3165"/>
    <mergeCell ref="S3166:S3167"/>
    <mergeCell ref="T3166:T3167"/>
    <mergeCell ref="U3166:U3167"/>
    <mergeCell ref="Y3166:AA3166"/>
    <mergeCell ref="AB3166:AD3166"/>
    <mergeCell ref="C3158:AD3158"/>
    <mergeCell ref="B3160:AD3160"/>
    <mergeCell ref="C3161:AD3161"/>
    <mergeCell ref="C3162:AD3162"/>
    <mergeCell ref="C3164:L3167"/>
    <mergeCell ref="M3164:AD3164"/>
    <mergeCell ref="M3165:N3167"/>
    <mergeCell ref="O3165:P3167"/>
    <mergeCell ref="Q3165:R3167"/>
    <mergeCell ref="S3165:U3165"/>
    <mergeCell ref="V3166:X3166"/>
    <mergeCell ref="G3197:H3197"/>
    <mergeCell ref="I3197:O3197"/>
    <mergeCell ref="G3198:H3198"/>
    <mergeCell ref="J3198:O3198"/>
    <mergeCell ref="G3199:H3199"/>
    <mergeCell ref="J3199:O3199"/>
    <mergeCell ref="G3194:H3194"/>
    <mergeCell ref="I3194:O3194"/>
    <mergeCell ref="G3195:H3195"/>
    <mergeCell ref="I3195:O3195"/>
    <mergeCell ref="G3196:H3196"/>
    <mergeCell ref="I3196:O3196"/>
    <mergeCell ref="G3190:H3190"/>
    <mergeCell ref="I3190:O3190"/>
    <mergeCell ref="G3191:H3191"/>
    <mergeCell ref="I3191:O3191"/>
    <mergeCell ref="C3192:C3204"/>
    <mergeCell ref="D3192:F3204"/>
    <mergeCell ref="G3192:H3192"/>
    <mergeCell ref="I3192:O3192"/>
    <mergeCell ref="G3193:H3193"/>
    <mergeCell ref="I3193:O3193"/>
    <mergeCell ref="Y3185:AA3185"/>
    <mergeCell ref="AB3185:AD3185"/>
    <mergeCell ref="C3187:C3191"/>
    <mergeCell ref="D3187:F3191"/>
    <mergeCell ref="G3187:H3187"/>
    <mergeCell ref="I3187:O3187"/>
    <mergeCell ref="G3188:H3188"/>
    <mergeCell ref="I3188:O3188"/>
    <mergeCell ref="G3189:H3189"/>
    <mergeCell ref="I3189:O3189"/>
    <mergeCell ref="S3185:S3186"/>
    <mergeCell ref="T3185:T3186"/>
    <mergeCell ref="U3185:U3186"/>
    <mergeCell ref="V3185:X3185"/>
    <mergeCell ref="G3213:H3213"/>
    <mergeCell ref="J3213:O3213"/>
    <mergeCell ref="G3214:H3214"/>
    <mergeCell ref="I3214:O3214"/>
    <mergeCell ref="G3215:H3215"/>
    <mergeCell ref="I3215:O3215"/>
    <mergeCell ref="G3210:H3210"/>
    <mergeCell ref="J3210:O3210"/>
    <mergeCell ref="G3211:H3211"/>
    <mergeCell ref="J3211:O3211"/>
    <mergeCell ref="G3212:H3212"/>
    <mergeCell ref="J3212:O3212"/>
    <mergeCell ref="G3207:H3207"/>
    <mergeCell ref="I3207:O3207"/>
    <mergeCell ref="G3208:H3208"/>
    <mergeCell ref="I3208:O3208"/>
    <mergeCell ref="G3209:H3209"/>
    <mergeCell ref="J3209:O3209"/>
    <mergeCell ref="G3203:H3203"/>
    <mergeCell ref="J3203:O3203"/>
    <mergeCell ref="G3204:H3204"/>
    <mergeCell ref="I3204:O3204"/>
    <mergeCell ref="C3205:C3216"/>
    <mergeCell ref="D3205:F3216"/>
    <mergeCell ref="G3205:H3205"/>
    <mergeCell ref="I3205:O3205"/>
    <mergeCell ref="G3206:H3206"/>
    <mergeCell ref="I3206:O3206"/>
    <mergeCell ref="G3200:H3200"/>
    <mergeCell ref="J3200:O3200"/>
    <mergeCell ref="G3201:H3201"/>
    <mergeCell ref="J3201:O3201"/>
    <mergeCell ref="G3202:H3202"/>
    <mergeCell ref="J3202:O3202"/>
    <mergeCell ref="G3229:H3229"/>
    <mergeCell ref="J3229:O3229"/>
    <mergeCell ref="G3230:H3230"/>
    <mergeCell ref="J3230:O3230"/>
    <mergeCell ref="G3231:H3231"/>
    <mergeCell ref="J3231:O3231"/>
    <mergeCell ref="G3226:H3226"/>
    <mergeCell ref="J3226:O3226"/>
    <mergeCell ref="G3227:H3227"/>
    <mergeCell ref="J3227:O3227"/>
    <mergeCell ref="G3228:H3228"/>
    <mergeCell ref="J3228:O3228"/>
    <mergeCell ref="G3223:H3223"/>
    <mergeCell ref="J3223:O3223"/>
    <mergeCell ref="G3224:H3224"/>
    <mergeCell ref="J3224:O3224"/>
    <mergeCell ref="G3225:H3225"/>
    <mergeCell ref="J3225:O3225"/>
    <mergeCell ref="G3220:H3220"/>
    <mergeCell ref="J3220:O3220"/>
    <mergeCell ref="G3221:H3221"/>
    <mergeCell ref="J3221:O3221"/>
    <mergeCell ref="G3222:H3222"/>
    <mergeCell ref="J3222:O3222"/>
    <mergeCell ref="G3216:H3216"/>
    <mergeCell ref="I3216:O3216"/>
    <mergeCell ref="C3217:C3250"/>
    <mergeCell ref="D3217:F3250"/>
    <mergeCell ref="G3217:H3217"/>
    <mergeCell ref="I3217:O3217"/>
    <mergeCell ref="G3218:H3218"/>
    <mergeCell ref="J3218:O3218"/>
    <mergeCell ref="G3219:H3219"/>
    <mergeCell ref="J3219:O3219"/>
    <mergeCell ref="G3247:H3247"/>
    <mergeCell ref="J3247:O3247"/>
    <mergeCell ref="G3248:H3248"/>
    <mergeCell ref="I3248:O3248"/>
    <mergeCell ref="G3249:H3249"/>
    <mergeCell ref="I3249:O3249"/>
    <mergeCell ref="G3244:H3244"/>
    <mergeCell ref="I3244:O3244"/>
    <mergeCell ref="G3245:H3245"/>
    <mergeCell ref="J3245:O3245"/>
    <mergeCell ref="G3246:H3246"/>
    <mergeCell ref="J3246:O3246"/>
    <mergeCell ref="G3241:H3241"/>
    <mergeCell ref="J3241:O3241"/>
    <mergeCell ref="G3242:H3242"/>
    <mergeCell ref="I3242:O3242"/>
    <mergeCell ref="G3243:H3243"/>
    <mergeCell ref="I3243:O3243"/>
    <mergeCell ref="G3238:H3238"/>
    <mergeCell ref="J3238:O3238"/>
    <mergeCell ref="G3239:H3239"/>
    <mergeCell ref="J3239:O3239"/>
    <mergeCell ref="G3240:H3240"/>
    <mergeCell ref="J3240:O3240"/>
    <mergeCell ref="G3235:H3235"/>
    <mergeCell ref="J3235:O3235"/>
    <mergeCell ref="G3236:H3236"/>
    <mergeCell ref="I3236:O3236"/>
    <mergeCell ref="G3237:H3237"/>
    <mergeCell ref="J3237:O3237"/>
    <mergeCell ref="G3232:H3232"/>
    <mergeCell ref="J3232:O3232"/>
    <mergeCell ref="G3233:H3233"/>
    <mergeCell ref="J3233:O3233"/>
    <mergeCell ref="G3234:H3234"/>
    <mergeCell ref="J3234:O3234"/>
    <mergeCell ref="G3264:H3264"/>
    <mergeCell ref="J3264:O3264"/>
    <mergeCell ref="G3265:H3265"/>
    <mergeCell ref="J3265:O3265"/>
    <mergeCell ref="G3266:H3266"/>
    <mergeCell ref="J3266:O3266"/>
    <mergeCell ref="G3261:H3261"/>
    <mergeCell ref="J3261:O3261"/>
    <mergeCell ref="G3262:H3262"/>
    <mergeCell ref="I3262:O3262"/>
    <mergeCell ref="G3263:H3263"/>
    <mergeCell ref="J3263:O3263"/>
    <mergeCell ref="G3258:H3258"/>
    <mergeCell ref="J3258:O3258"/>
    <mergeCell ref="G3259:H3259"/>
    <mergeCell ref="J3259:O3259"/>
    <mergeCell ref="G3260:H3260"/>
    <mergeCell ref="J3260:O3260"/>
    <mergeCell ref="C3254:C3271"/>
    <mergeCell ref="D3254:F3271"/>
    <mergeCell ref="G3254:H3254"/>
    <mergeCell ref="I3254:O3254"/>
    <mergeCell ref="G3255:H3255"/>
    <mergeCell ref="J3255:O3255"/>
    <mergeCell ref="G3256:H3256"/>
    <mergeCell ref="J3256:O3256"/>
    <mergeCell ref="G3257:H3257"/>
    <mergeCell ref="J3257:O3257"/>
    <mergeCell ref="G3250:H3250"/>
    <mergeCell ref="I3250:O3250"/>
    <mergeCell ref="C3251:C3253"/>
    <mergeCell ref="D3251:F3253"/>
    <mergeCell ref="G3251:H3251"/>
    <mergeCell ref="I3251:O3251"/>
    <mergeCell ref="G3252:H3252"/>
    <mergeCell ref="I3252:O3252"/>
    <mergeCell ref="G3253:H3253"/>
    <mergeCell ref="I3253:O3253"/>
    <mergeCell ref="G3280:H3280"/>
    <mergeCell ref="J3280:O3280"/>
    <mergeCell ref="G3281:H3281"/>
    <mergeCell ref="J3281:O3281"/>
    <mergeCell ref="G3282:H3282"/>
    <mergeCell ref="J3282:O3282"/>
    <mergeCell ref="G3277:H3277"/>
    <mergeCell ref="J3277:O3277"/>
    <mergeCell ref="G3278:H3278"/>
    <mergeCell ref="J3278:O3278"/>
    <mergeCell ref="G3279:H3279"/>
    <mergeCell ref="I3279:O3279"/>
    <mergeCell ref="G3274:H3274"/>
    <mergeCell ref="J3274:O3274"/>
    <mergeCell ref="G3275:H3275"/>
    <mergeCell ref="J3275:O3275"/>
    <mergeCell ref="G3276:H3276"/>
    <mergeCell ref="J3276:O3276"/>
    <mergeCell ref="G3270:H3270"/>
    <mergeCell ref="I3270:O3270"/>
    <mergeCell ref="G3271:H3271"/>
    <mergeCell ref="I3271:O3271"/>
    <mergeCell ref="C3272:C3300"/>
    <mergeCell ref="D3272:F3300"/>
    <mergeCell ref="G3272:H3272"/>
    <mergeCell ref="I3272:O3272"/>
    <mergeCell ref="G3273:H3273"/>
    <mergeCell ref="J3273:O3273"/>
    <mergeCell ref="G3267:H3267"/>
    <mergeCell ref="J3267:O3267"/>
    <mergeCell ref="G3268:H3268"/>
    <mergeCell ref="I3268:O3268"/>
    <mergeCell ref="G3269:H3269"/>
    <mergeCell ref="I3269:O3269"/>
    <mergeCell ref="G3298:H3298"/>
    <mergeCell ref="I3298:O3298"/>
    <mergeCell ref="G3299:H3299"/>
    <mergeCell ref="I3299:O3299"/>
    <mergeCell ref="G3300:H3300"/>
    <mergeCell ref="I3300:O3300"/>
    <mergeCell ref="G3295:H3295"/>
    <mergeCell ref="J3295:O3295"/>
    <mergeCell ref="G3296:H3296"/>
    <mergeCell ref="J3296:O3296"/>
    <mergeCell ref="G3297:H3297"/>
    <mergeCell ref="J3297:O3297"/>
    <mergeCell ref="G3292:H3292"/>
    <mergeCell ref="J3292:O3292"/>
    <mergeCell ref="G3293:H3293"/>
    <mergeCell ref="J3293:O3293"/>
    <mergeCell ref="G3294:H3294"/>
    <mergeCell ref="J3294:O3294"/>
    <mergeCell ref="G3289:H3289"/>
    <mergeCell ref="I3289:O3289"/>
    <mergeCell ref="G3290:H3290"/>
    <mergeCell ref="I3290:O3290"/>
    <mergeCell ref="G3291:H3291"/>
    <mergeCell ref="I3291:O3291"/>
    <mergeCell ref="G3286:H3286"/>
    <mergeCell ref="J3286:O3286"/>
    <mergeCell ref="G3287:H3287"/>
    <mergeCell ref="J3287:O3287"/>
    <mergeCell ref="G3288:H3288"/>
    <mergeCell ref="I3288:O3288"/>
    <mergeCell ref="G3283:H3283"/>
    <mergeCell ref="J3283:O3283"/>
    <mergeCell ref="G3284:H3284"/>
    <mergeCell ref="J3284:O3284"/>
    <mergeCell ref="G3285:H3285"/>
    <mergeCell ref="J3285:O3285"/>
    <mergeCell ref="G3314:H3314"/>
    <mergeCell ref="J3314:O3314"/>
    <mergeCell ref="G3315:H3315"/>
    <mergeCell ref="I3315:O3315"/>
    <mergeCell ref="G3316:H3316"/>
    <mergeCell ref="I3316:O3316"/>
    <mergeCell ref="G3311:H3311"/>
    <mergeCell ref="I3311:O3311"/>
    <mergeCell ref="G3312:H3312"/>
    <mergeCell ref="J3312:O3312"/>
    <mergeCell ref="G3313:H3313"/>
    <mergeCell ref="J3313:O3313"/>
    <mergeCell ref="G3308:H3308"/>
    <mergeCell ref="J3308:O3308"/>
    <mergeCell ref="G3309:H3309"/>
    <mergeCell ref="J3309:O3309"/>
    <mergeCell ref="G3310:H3310"/>
    <mergeCell ref="J3310:O3310"/>
    <mergeCell ref="G3305:H3305"/>
    <mergeCell ref="J3305:O3305"/>
    <mergeCell ref="G3306:H3306"/>
    <mergeCell ref="J3306:O3306"/>
    <mergeCell ref="G3307:H3307"/>
    <mergeCell ref="J3307:O3307"/>
    <mergeCell ref="C3301:C3317"/>
    <mergeCell ref="D3301:F3317"/>
    <mergeCell ref="G3301:H3301"/>
    <mergeCell ref="I3301:O3301"/>
    <mergeCell ref="G3302:H3302"/>
    <mergeCell ref="J3302:O3302"/>
    <mergeCell ref="G3303:H3303"/>
    <mergeCell ref="J3303:O3303"/>
    <mergeCell ref="G3304:H3304"/>
    <mergeCell ref="J3304:O3304"/>
    <mergeCell ref="G3333:H3333"/>
    <mergeCell ref="J3333:O3333"/>
    <mergeCell ref="G3334:H3334"/>
    <mergeCell ref="J3334:O3334"/>
    <mergeCell ref="G3335:H3335"/>
    <mergeCell ref="I3335:O3335"/>
    <mergeCell ref="G3330:H3330"/>
    <mergeCell ref="I3330:O3330"/>
    <mergeCell ref="G3331:H3331"/>
    <mergeCell ref="I3331:O3331"/>
    <mergeCell ref="G3332:H3332"/>
    <mergeCell ref="J3332:O3332"/>
    <mergeCell ref="G3327:H3327"/>
    <mergeCell ref="J3327:O3327"/>
    <mergeCell ref="G3328:H3328"/>
    <mergeCell ref="J3328:O3328"/>
    <mergeCell ref="G3329:H3329"/>
    <mergeCell ref="J3329:O3329"/>
    <mergeCell ref="G3324:H3324"/>
    <mergeCell ref="J3324:O3324"/>
    <mergeCell ref="G3325:H3325"/>
    <mergeCell ref="J3325:O3325"/>
    <mergeCell ref="G3326:H3326"/>
    <mergeCell ref="J3326:O3326"/>
    <mergeCell ref="G3321:H3321"/>
    <mergeCell ref="I3321:O3321"/>
    <mergeCell ref="G3322:H3322"/>
    <mergeCell ref="I3322:O3322"/>
    <mergeCell ref="G3323:H3323"/>
    <mergeCell ref="J3323:O3323"/>
    <mergeCell ref="G3317:H3317"/>
    <mergeCell ref="I3317:O3317"/>
    <mergeCell ref="C3318:C3350"/>
    <mergeCell ref="D3318:F3350"/>
    <mergeCell ref="G3318:H3318"/>
    <mergeCell ref="I3318:O3318"/>
    <mergeCell ref="G3319:H3319"/>
    <mergeCell ref="I3319:O3319"/>
    <mergeCell ref="G3320:H3320"/>
    <mergeCell ref="I3320:O3320"/>
    <mergeCell ref="C3351:H3351"/>
    <mergeCell ref="I3351:O3351"/>
    <mergeCell ref="C3354:AD3354"/>
    <mergeCell ref="C3355:AD3355"/>
    <mergeCell ref="B3362:AD3362"/>
    <mergeCell ref="C3363:AD3363"/>
    <mergeCell ref="G3348:H3348"/>
    <mergeCell ref="J3348:O3348"/>
    <mergeCell ref="G3349:H3349"/>
    <mergeCell ref="I3349:O3349"/>
    <mergeCell ref="G3350:H3350"/>
    <mergeCell ref="I3350:O3350"/>
    <mergeCell ref="G3345:H3345"/>
    <mergeCell ref="J3345:O3345"/>
    <mergeCell ref="G3346:H3346"/>
    <mergeCell ref="J3346:O3346"/>
    <mergeCell ref="G3347:H3347"/>
    <mergeCell ref="J3347:O3347"/>
    <mergeCell ref="G3342:H3342"/>
    <mergeCell ref="I3342:O3342"/>
    <mergeCell ref="G3343:H3343"/>
    <mergeCell ref="I3343:O3343"/>
    <mergeCell ref="G3344:H3344"/>
    <mergeCell ref="J3344:O3344"/>
    <mergeCell ref="G3339:H3339"/>
    <mergeCell ref="I3339:O3339"/>
    <mergeCell ref="G3340:H3340"/>
    <mergeCell ref="I3340:O3340"/>
    <mergeCell ref="G3341:H3341"/>
    <mergeCell ref="I3341:O3341"/>
    <mergeCell ref="G3336:H3336"/>
    <mergeCell ref="I3336:O3336"/>
    <mergeCell ref="G3337:H3337"/>
    <mergeCell ref="I3337:O3337"/>
    <mergeCell ref="G3338:H3338"/>
    <mergeCell ref="I3338:O3338"/>
    <mergeCell ref="G3380:H3380"/>
    <mergeCell ref="J3380:O3380"/>
    <mergeCell ref="G3381:H3381"/>
    <mergeCell ref="J3381:O3381"/>
    <mergeCell ref="G3382:H3382"/>
    <mergeCell ref="J3382:O3382"/>
    <mergeCell ref="I3376:O3376"/>
    <mergeCell ref="G3377:H3377"/>
    <mergeCell ref="I3377:O3377"/>
    <mergeCell ref="G3378:H3378"/>
    <mergeCell ref="I3378:O3378"/>
    <mergeCell ref="G3379:H3379"/>
    <mergeCell ref="I3379:O3379"/>
    <mergeCell ref="I3372:O3372"/>
    <mergeCell ref="G3373:H3373"/>
    <mergeCell ref="I3373:O3373"/>
    <mergeCell ref="C3374:C3386"/>
    <mergeCell ref="D3374:F3386"/>
    <mergeCell ref="G3374:H3374"/>
    <mergeCell ref="I3374:O3374"/>
    <mergeCell ref="G3375:H3375"/>
    <mergeCell ref="I3375:O3375"/>
    <mergeCell ref="G3376:H3376"/>
    <mergeCell ref="AB3367:AD3367"/>
    <mergeCell ref="C3369:C3373"/>
    <mergeCell ref="D3369:F3373"/>
    <mergeCell ref="G3369:H3369"/>
    <mergeCell ref="I3369:O3369"/>
    <mergeCell ref="G3370:H3370"/>
    <mergeCell ref="I3370:O3370"/>
    <mergeCell ref="G3371:H3371"/>
    <mergeCell ref="I3371:O3371"/>
    <mergeCell ref="G3372:H3372"/>
    <mergeCell ref="T3367:T3368"/>
    <mergeCell ref="U3367:U3368"/>
    <mergeCell ref="Y3367:AA3367"/>
    <mergeCell ref="C3365:F3368"/>
    <mergeCell ref="G3365:H3368"/>
    <mergeCell ref="I3365:O3368"/>
    <mergeCell ref="P3365:AD3365"/>
    <mergeCell ref="P3366:P3368"/>
    <mergeCell ref="Q3366:Q3368"/>
    <mergeCell ref="R3366:R3368"/>
    <mergeCell ref="S3366:U3366"/>
    <mergeCell ref="V3366:AD3366"/>
    <mergeCell ref="S3367:S3368"/>
    <mergeCell ref="V3367:X3367"/>
    <mergeCell ref="G3396:H3396"/>
    <mergeCell ref="I3396:O3396"/>
    <mergeCell ref="G3397:H3397"/>
    <mergeCell ref="I3397:O3397"/>
    <mergeCell ref="G3398:H3398"/>
    <mergeCell ref="I3398:O3398"/>
    <mergeCell ref="G3393:H3393"/>
    <mergeCell ref="J3393:O3393"/>
    <mergeCell ref="G3394:H3394"/>
    <mergeCell ref="J3394:O3394"/>
    <mergeCell ref="G3395:H3395"/>
    <mergeCell ref="J3395:O3395"/>
    <mergeCell ref="G3390:H3390"/>
    <mergeCell ref="I3390:O3390"/>
    <mergeCell ref="G3391:H3391"/>
    <mergeCell ref="J3391:O3391"/>
    <mergeCell ref="G3392:H3392"/>
    <mergeCell ref="J3392:O3392"/>
    <mergeCell ref="G3386:H3386"/>
    <mergeCell ref="I3386:O3386"/>
    <mergeCell ref="C3387:C3398"/>
    <mergeCell ref="D3387:F3398"/>
    <mergeCell ref="G3387:H3387"/>
    <mergeCell ref="I3387:O3387"/>
    <mergeCell ref="G3388:H3388"/>
    <mergeCell ref="I3388:O3388"/>
    <mergeCell ref="G3389:H3389"/>
    <mergeCell ref="I3389:O3389"/>
    <mergeCell ref="G3383:H3383"/>
    <mergeCell ref="J3383:O3383"/>
    <mergeCell ref="G3384:H3384"/>
    <mergeCell ref="J3384:O3384"/>
    <mergeCell ref="G3385:H3385"/>
    <mergeCell ref="J3385:O3385"/>
    <mergeCell ref="G3412:H3412"/>
    <mergeCell ref="J3412:O3412"/>
    <mergeCell ref="G3413:H3413"/>
    <mergeCell ref="J3413:O3413"/>
    <mergeCell ref="G3414:H3414"/>
    <mergeCell ref="J3414:O3414"/>
    <mergeCell ref="G3409:H3409"/>
    <mergeCell ref="J3409:O3409"/>
    <mergeCell ref="G3410:H3410"/>
    <mergeCell ref="J3410:O3410"/>
    <mergeCell ref="G3411:H3411"/>
    <mergeCell ref="J3411:O3411"/>
    <mergeCell ref="G3406:H3406"/>
    <mergeCell ref="J3406:O3406"/>
    <mergeCell ref="G3407:H3407"/>
    <mergeCell ref="J3407:O3407"/>
    <mergeCell ref="G3408:H3408"/>
    <mergeCell ref="J3408:O3408"/>
    <mergeCell ref="G3403:H3403"/>
    <mergeCell ref="J3403:O3403"/>
    <mergeCell ref="G3404:H3404"/>
    <mergeCell ref="J3404:O3404"/>
    <mergeCell ref="G3405:H3405"/>
    <mergeCell ref="J3405:O3405"/>
    <mergeCell ref="C3399:C3432"/>
    <mergeCell ref="D3399:F3432"/>
    <mergeCell ref="G3399:H3399"/>
    <mergeCell ref="I3399:O3399"/>
    <mergeCell ref="G3400:H3400"/>
    <mergeCell ref="J3400:O3400"/>
    <mergeCell ref="G3401:H3401"/>
    <mergeCell ref="J3401:O3401"/>
    <mergeCell ref="G3402:H3402"/>
    <mergeCell ref="J3402:O3402"/>
    <mergeCell ref="G3430:H3430"/>
    <mergeCell ref="I3430:O3430"/>
    <mergeCell ref="G3431:H3431"/>
    <mergeCell ref="I3431:O3431"/>
    <mergeCell ref="G3432:H3432"/>
    <mergeCell ref="I3432:O3432"/>
    <mergeCell ref="G3427:H3427"/>
    <mergeCell ref="J3427:O3427"/>
    <mergeCell ref="G3428:H3428"/>
    <mergeCell ref="J3428:O3428"/>
    <mergeCell ref="G3429:H3429"/>
    <mergeCell ref="J3429:O3429"/>
    <mergeCell ref="G3424:H3424"/>
    <mergeCell ref="I3424:O3424"/>
    <mergeCell ref="G3425:H3425"/>
    <mergeCell ref="I3425:O3425"/>
    <mergeCell ref="G3426:H3426"/>
    <mergeCell ref="I3426:O3426"/>
    <mergeCell ref="G3421:H3421"/>
    <mergeCell ref="J3421:O3421"/>
    <mergeCell ref="G3422:H3422"/>
    <mergeCell ref="J3422:O3422"/>
    <mergeCell ref="G3423:H3423"/>
    <mergeCell ref="J3423:O3423"/>
    <mergeCell ref="G3418:H3418"/>
    <mergeCell ref="I3418:O3418"/>
    <mergeCell ref="G3419:H3419"/>
    <mergeCell ref="J3419:O3419"/>
    <mergeCell ref="G3420:H3420"/>
    <mergeCell ref="J3420:O3420"/>
    <mergeCell ref="G3415:H3415"/>
    <mergeCell ref="J3415:O3415"/>
    <mergeCell ref="G3416:H3416"/>
    <mergeCell ref="J3416:O3416"/>
    <mergeCell ref="G3417:H3417"/>
    <mergeCell ref="J3417:O3417"/>
    <mergeCell ref="G3446:H3446"/>
    <mergeCell ref="J3446:O3446"/>
    <mergeCell ref="G3447:H3447"/>
    <mergeCell ref="J3447:O3447"/>
    <mergeCell ref="G3448:H3448"/>
    <mergeCell ref="J3448:O3448"/>
    <mergeCell ref="G3443:H3443"/>
    <mergeCell ref="J3443:O3443"/>
    <mergeCell ref="G3444:H3444"/>
    <mergeCell ref="I3444:O3444"/>
    <mergeCell ref="G3445:H3445"/>
    <mergeCell ref="J3445:O3445"/>
    <mergeCell ref="G3440:H3440"/>
    <mergeCell ref="J3440:O3440"/>
    <mergeCell ref="G3441:H3441"/>
    <mergeCell ref="J3441:O3441"/>
    <mergeCell ref="G3442:H3442"/>
    <mergeCell ref="J3442:O3442"/>
    <mergeCell ref="C3436:C3453"/>
    <mergeCell ref="D3436:F3453"/>
    <mergeCell ref="G3436:H3436"/>
    <mergeCell ref="I3436:O3436"/>
    <mergeCell ref="G3437:H3437"/>
    <mergeCell ref="J3437:O3437"/>
    <mergeCell ref="G3438:H3438"/>
    <mergeCell ref="J3438:O3438"/>
    <mergeCell ref="G3439:H3439"/>
    <mergeCell ref="J3439:O3439"/>
    <mergeCell ref="C3433:C3435"/>
    <mergeCell ref="D3433:F3435"/>
    <mergeCell ref="G3433:H3433"/>
    <mergeCell ref="I3433:O3433"/>
    <mergeCell ref="G3434:H3434"/>
    <mergeCell ref="I3434:O3434"/>
    <mergeCell ref="G3435:H3435"/>
    <mergeCell ref="I3435:O3435"/>
    <mergeCell ref="G3462:H3462"/>
    <mergeCell ref="J3462:O3462"/>
    <mergeCell ref="G3463:H3463"/>
    <mergeCell ref="J3463:O3463"/>
    <mergeCell ref="G3464:H3464"/>
    <mergeCell ref="J3464:O3464"/>
    <mergeCell ref="G3459:H3459"/>
    <mergeCell ref="J3459:O3459"/>
    <mergeCell ref="G3460:H3460"/>
    <mergeCell ref="J3460:O3460"/>
    <mergeCell ref="G3461:H3461"/>
    <mergeCell ref="I3461:O3461"/>
    <mergeCell ref="G3456:H3456"/>
    <mergeCell ref="J3456:O3456"/>
    <mergeCell ref="G3457:H3457"/>
    <mergeCell ref="J3457:O3457"/>
    <mergeCell ref="G3458:H3458"/>
    <mergeCell ref="J3458:O3458"/>
    <mergeCell ref="G3452:H3452"/>
    <mergeCell ref="I3452:O3452"/>
    <mergeCell ref="G3453:H3453"/>
    <mergeCell ref="I3453:O3453"/>
    <mergeCell ref="C3454:C3482"/>
    <mergeCell ref="D3454:F3482"/>
    <mergeCell ref="G3454:H3454"/>
    <mergeCell ref="I3454:O3454"/>
    <mergeCell ref="G3455:H3455"/>
    <mergeCell ref="J3455:O3455"/>
    <mergeCell ref="G3449:H3449"/>
    <mergeCell ref="J3449:O3449"/>
    <mergeCell ref="G3450:H3450"/>
    <mergeCell ref="I3450:O3450"/>
    <mergeCell ref="G3451:H3451"/>
    <mergeCell ref="I3451:O3451"/>
    <mergeCell ref="G3480:H3480"/>
    <mergeCell ref="I3480:O3480"/>
    <mergeCell ref="G3481:H3481"/>
    <mergeCell ref="I3481:O3481"/>
    <mergeCell ref="G3482:H3482"/>
    <mergeCell ref="I3482:O3482"/>
    <mergeCell ref="G3477:H3477"/>
    <mergeCell ref="J3477:O3477"/>
    <mergeCell ref="G3478:H3478"/>
    <mergeCell ref="J3478:O3478"/>
    <mergeCell ref="G3479:H3479"/>
    <mergeCell ref="J3479:O3479"/>
    <mergeCell ref="G3474:H3474"/>
    <mergeCell ref="J3474:O3474"/>
    <mergeCell ref="G3475:H3475"/>
    <mergeCell ref="J3475:O3475"/>
    <mergeCell ref="G3476:H3476"/>
    <mergeCell ref="J3476:O3476"/>
    <mergeCell ref="G3471:H3471"/>
    <mergeCell ref="I3471:O3471"/>
    <mergeCell ref="G3472:H3472"/>
    <mergeCell ref="I3472:O3472"/>
    <mergeCell ref="G3473:H3473"/>
    <mergeCell ref="I3473:O3473"/>
    <mergeCell ref="G3468:H3468"/>
    <mergeCell ref="J3468:O3468"/>
    <mergeCell ref="G3469:H3469"/>
    <mergeCell ref="J3469:O3469"/>
    <mergeCell ref="G3470:H3470"/>
    <mergeCell ref="I3470:O3470"/>
    <mergeCell ref="G3465:H3465"/>
    <mergeCell ref="J3465:O3465"/>
    <mergeCell ref="G3466:H3466"/>
    <mergeCell ref="J3466:O3466"/>
    <mergeCell ref="G3467:H3467"/>
    <mergeCell ref="J3467:O3467"/>
    <mergeCell ref="G3496:H3496"/>
    <mergeCell ref="J3496:O3496"/>
    <mergeCell ref="G3497:H3497"/>
    <mergeCell ref="I3497:O3497"/>
    <mergeCell ref="G3498:H3498"/>
    <mergeCell ref="I3498:O3498"/>
    <mergeCell ref="G3493:H3493"/>
    <mergeCell ref="I3493:O3493"/>
    <mergeCell ref="G3494:H3494"/>
    <mergeCell ref="J3494:O3494"/>
    <mergeCell ref="G3495:H3495"/>
    <mergeCell ref="J3495:O3495"/>
    <mergeCell ref="G3490:H3490"/>
    <mergeCell ref="J3490:O3490"/>
    <mergeCell ref="G3491:H3491"/>
    <mergeCell ref="J3491:O3491"/>
    <mergeCell ref="G3492:H3492"/>
    <mergeCell ref="J3492:O3492"/>
    <mergeCell ref="G3487:H3487"/>
    <mergeCell ref="J3487:O3487"/>
    <mergeCell ref="G3488:H3488"/>
    <mergeCell ref="J3488:O3488"/>
    <mergeCell ref="G3489:H3489"/>
    <mergeCell ref="J3489:O3489"/>
    <mergeCell ref="C3483:C3499"/>
    <mergeCell ref="D3483:F3499"/>
    <mergeCell ref="G3483:H3483"/>
    <mergeCell ref="I3483:O3483"/>
    <mergeCell ref="G3484:H3484"/>
    <mergeCell ref="J3484:O3484"/>
    <mergeCell ref="G3485:H3485"/>
    <mergeCell ref="J3485:O3485"/>
    <mergeCell ref="G3486:H3486"/>
    <mergeCell ref="J3486:O3486"/>
    <mergeCell ref="G3515:H3515"/>
    <mergeCell ref="J3515:O3515"/>
    <mergeCell ref="G3516:H3516"/>
    <mergeCell ref="J3516:O3516"/>
    <mergeCell ref="G3517:H3517"/>
    <mergeCell ref="I3517:O3517"/>
    <mergeCell ref="G3512:H3512"/>
    <mergeCell ref="I3512:O3512"/>
    <mergeCell ref="G3513:H3513"/>
    <mergeCell ref="I3513:O3513"/>
    <mergeCell ref="G3514:H3514"/>
    <mergeCell ref="J3514:O3514"/>
    <mergeCell ref="G3509:H3509"/>
    <mergeCell ref="J3509:O3509"/>
    <mergeCell ref="G3510:H3510"/>
    <mergeCell ref="J3510:O3510"/>
    <mergeCell ref="G3511:H3511"/>
    <mergeCell ref="J3511:O3511"/>
    <mergeCell ref="G3506:H3506"/>
    <mergeCell ref="J3506:O3506"/>
    <mergeCell ref="G3507:H3507"/>
    <mergeCell ref="J3507:O3507"/>
    <mergeCell ref="G3508:H3508"/>
    <mergeCell ref="J3508:O3508"/>
    <mergeCell ref="G3503:H3503"/>
    <mergeCell ref="I3503:O3503"/>
    <mergeCell ref="G3504:H3504"/>
    <mergeCell ref="I3504:O3504"/>
    <mergeCell ref="G3505:H3505"/>
    <mergeCell ref="J3505:O3505"/>
    <mergeCell ref="G3499:H3499"/>
    <mergeCell ref="I3499:O3499"/>
    <mergeCell ref="C3500:C3532"/>
    <mergeCell ref="D3500:F3532"/>
    <mergeCell ref="G3500:H3500"/>
    <mergeCell ref="I3500:O3500"/>
    <mergeCell ref="G3501:H3501"/>
    <mergeCell ref="I3501:O3501"/>
    <mergeCell ref="G3502:H3502"/>
    <mergeCell ref="I3502:O3502"/>
    <mergeCell ref="C3533:H3533"/>
    <mergeCell ref="I3533:O3533"/>
    <mergeCell ref="C3536:AD3536"/>
    <mergeCell ref="C3537:AD3537"/>
    <mergeCell ref="B3544:AD3544"/>
    <mergeCell ref="B3546:AD3546"/>
    <mergeCell ref="G3530:H3530"/>
    <mergeCell ref="J3530:O3530"/>
    <mergeCell ref="G3531:H3531"/>
    <mergeCell ref="I3531:O3531"/>
    <mergeCell ref="G3532:H3532"/>
    <mergeCell ref="I3532:O3532"/>
    <mergeCell ref="G3527:H3527"/>
    <mergeCell ref="J3527:O3527"/>
    <mergeCell ref="G3528:H3528"/>
    <mergeCell ref="J3528:O3528"/>
    <mergeCell ref="G3529:H3529"/>
    <mergeCell ref="J3529:O3529"/>
    <mergeCell ref="G3524:H3524"/>
    <mergeCell ref="I3524:O3524"/>
    <mergeCell ref="G3525:H3525"/>
    <mergeCell ref="I3525:O3525"/>
    <mergeCell ref="G3526:H3526"/>
    <mergeCell ref="J3526:O3526"/>
    <mergeCell ref="G3521:H3521"/>
    <mergeCell ref="I3521:O3521"/>
    <mergeCell ref="G3522:H3522"/>
    <mergeCell ref="I3522:O3522"/>
    <mergeCell ref="G3523:H3523"/>
    <mergeCell ref="I3523:O3523"/>
    <mergeCell ref="G3518:H3518"/>
    <mergeCell ref="I3518:O3518"/>
    <mergeCell ref="G3519:H3519"/>
    <mergeCell ref="I3519:O3519"/>
    <mergeCell ref="G3520:H3520"/>
    <mergeCell ref="I3520:O3520"/>
    <mergeCell ref="C3589:O3590"/>
    <mergeCell ref="P3589:AD3589"/>
    <mergeCell ref="P3590:T3590"/>
    <mergeCell ref="U3590:Y3590"/>
    <mergeCell ref="Z3590:AD3590"/>
    <mergeCell ref="C3575:AD3575"/>
    <mergeCell ref="C3576:AD3576"/>
    <mergeCell ref="B3583:AD3583"/>
    <mergeCell ref="C3584:AD3584"/>
    <mergeCell ref="U3552:U3553"/>
    <mergeCell ref="Y3552:AA3552"/>
    <mergeCell ref="AB3552:AD3552"/>
    <mergeCell ref="C3547:AD3547"/>
    <mergeCell ref="C3550:O3553"/>
    <mergeCell ref="P3550:AD3550"/>
    <mergeCell ref="P3551:P3553"/>
    <mergeCell ref="Q3551:Q3553"/>
    <mergeCell ref="R3551:R3553"/>
    <mergeCell ref="S3551:U3551"/>
    <mergeCell ref="V3551:AD3551"/>
    <mergeCell ref="S3552:S3553"/>
    <mergeCell ref="T3552:T3553"/>
    <mergeCell ref="C3556:F3556"/>
    <mergeCell ref="G3556:O3556"/>
    <mergeCell ref="C3557:F3557"/>
    <mergeCell ref="G3557:O3557"/>
    <mergeCell ref="C3558:F3558"/>
    <mergeCell ref="G3558:O3558"/>
    <mergeCell ref="C3559:F3559"/>
    <mergeCell ref="G3559:O3559"/>
    <mergeCell ref="C3560:F3560"/>
    <mergeCell ref="G3560:O3560"/>
    <mergeCell ref="C3561:F3561"/>
    <mergeCell ref="G3561:O3561"/>
    <mergeCell ref="C3562:F3562"/>
    <mergeCell ref="G3562:O3562"/>
    <mergeCell ref="C3563:F3563"/>
    <mergeCell ref="G3563:O3563"/>
    <mergeCell ref="C3564:F3564"/>
    <mergeCell ref="G3564:O3564"/>
    <mergeCell ref="C3565:F3565"/>
    <mergeCell ref="G3565:O3565"/>
    <mergeCell ref="C3566:F3566"/>
    <mergeCell ref="G3566:O3566"/>
    <mergeCell ref="C3567:F3567"/>
    <mergeCell ref="G3567:O3567"/>
    <mergeCell ref="C3568:F3568"/>
    <mergeCell ref="G3568:O3568"/>
    <mergeCell ref="C3569:F3569"/>
    <mergeCell ref="G3569:O3569"/>
    <mergeCell ref="C3570:F3570"/>
    <mergeCell ref="G3570:O3570"/>
    <mergeCell ref="C3571:F3571"/>
    <mergeCell ref="C3585:AD3585"/>
    <mergeCell ref="C3586:AD3586"/>
    <mergeCell ref="C3548:AD3548"/>
    <mergeCell ref="C3587:AD3587"/>
    <mergeCell ref="V3552:X3552"/>
    <mergeCell ref="C3612:AD3612"/>
    <mergeCell ref="C3613:AD3613"/>
    <mergeCell ref="B3620:AD3620"/>
    <mergeCell ref="B3621:AD3621"/>
    <mergeCell ref="C3622:AD3622"/>
    <mergeCell ref="C3623:AD3623"/>
    <mergeCell ref="C3593:F3593"/>
    <mergeCell ref="G3593:O3593"/>
    <mergeCell ref="P3593:T3593"/>
    <mergeCell ref="U3593:Y3593"/>
    <mergeCell ref="Z3593:AD3593"/>
    <mergeCell ref="C3594:F3594"/>
    <mergeCell ref="G3594:O3594"/>
    <mergeCell ref="P3594:T3594"/>
    <mergeCell ref="U3594:Y3594"/>
    <mergeCell ref="Z3594:AD3594"/>
    <mergeCell ref="C3591:F3591"/>
    <mergeCell ref="G3591:O3591"/>
    <mergeCell ref="P3591:T3591"/>
    <mergeCell ref="U3591:Y3591"/>
    <mergeCell ref="Z3591:AD3591"/>
    <mergeCell ref="C3592:F3592"/>
    <mergeCell ref="G3592:O3592"/>
    <mergeCell ref="P3592:T3592"/>
    <mergeCell ref="U3592:Y3592"/>
    <mergeCell ref="Z3592:AD3592"/>
    <mergeCell ref="C3598:F3598"/>
    <mergeCell ref="G3598:O3598"/>
    <mergeCell ref="P3598:T3598"/>
    <mergeCell ref="U3598:Y3598"/>
    <mergeCell ref="Z3598:AD3598"/>
    <mergeCell ref="C3599:F3599"/>
    <mergeCell ref="G3599:O3599"/>
    <mergeCell ref="P3599:T3599"/>
    <mergeCell ref="U3599:Y3599"/>
    <mergeCell ref="Z3599:AD3599"/>
    <mergeCell ref="C3600:F3600"/>
    <mergeCell ref="G3600:O3600"/>
    <mergeCell ref="P3600:T3600"/>
    <mergeCell ref="U3600:Y3600"/>
    <mergeCell ref="Z3600:AD3600"/>
    <mergeCell ref="C3601:F3601"/>
    <mergeCell ref="G3601:O3601"/>
    <mergeCell ref="P3601:T3601"/>
    <mergeCell ref="U3601:Y3601"/>
    <mergeCell ref="Z3601:AD3601"/>
    <mergeCell ref="C3602:F3602"/>
    <mergeCell ref="G3602:O3602"/>
    <mergeCell ref="P3602:T3602"/>
    <mergeCell ref="U3602:Y3602"/>
    <mergeCell ref="Z3602:AD3602"/>
    <mergeCell ref="C3603:F3603"/>
    <mergeCell ref="G3603:O3603"/>
    <mergeCell ref="P3603:T3603"/>
    <mergeCell ref="U3603:Y3603"/>
    <mergeCell ref="Z3603:AD3603"/>
    <mergeCell ref="C3595:F3595"/>
    <mergeCell ref="G3595:O3595"/>
    <mergeCell ref="P3595:T3595"/>
    <mergeCell ref="U3595:Y3595"/>
    <mergeCell ref="Z3595:AD3595"/>
    <mergeCell ref="C3596:F3596"/>
    <mergeCell ref="G3596:O3596"/>
    <mergeCell ref="P3596:T3596"/>
    <mergeCell ref="D3634:N3634"/>
    <mergeCell ref="O3634:R3634"/>
    <mergeCell ref="S3634:V3634"/>
    <mergeCell ref="W3634:Z3634"/>
    <mergeCell ref="AA3634:AD3634"/>
    <mergeCell ref="D3635:N3635"/>
    <mergeCell ref="O3635:R3635"/>
    <mergeCell ref="S3635:V3635"/>
    <mergeCell ref="W3635:Z3635"/>
    <mergeCell ref="AA3635:AD3635"/>
    <mergeCell ref="D3632:N3632"/>
    <mergeCell ref="O3632:R3632"/>
    <mergeCell ref="S3632:V3632"/>
    <mergeCell ref="W3632:Z3632"/>
    <mergeCell ref="AA3632:AD3632"/>
    <mergeCell ref="D3633:N3633"/>
    <mergeCell ref="O3633:R3633"/>
    <mergeCell ref="S3633:V3633"/>
    <mergeCell ref="W3633:Z3633"/>
    <mergeCell ref="AA3633:AD3633"/>
    <mergeCell ref="D3630:N3630"/>
    <mergeCell ref="O3630:R3630"/>
    <mergeCell ref="S3630:V3630"/>
    <mergeCell ref="W3630:Z3630"/>
    <mergeCell ref="AA3630:AD3630"/>
    <mergeCell ref="D3631:N3631"/>
    <mergeCell ref="O3631:R3631"/>
    <mergeCell ref="S3631:V3631"/>
    <mergeCell ref="W3631:Z3631"/>
    <mergeCell ref="AA3631:AD3631"/>
    <mergeCell ref="B3625:AD3625"/>
    <mergeCell ref="C3626:AD3626"/>
    <mergeCell ref="C3628:N3629"/>
    <mergeCell ref="O3628:AD3628"/>
    <mergeCell ref="O3629:R3629"/>
    <mergeCell ref="S3629:V3629"/>
    <mergeCell ref="W3629:Z3629"/>
    <mergeCell ref="AA3629:AD3629"/>
    <mergeCell ref="D3642:N3642"/>
    <mergeCell ref="O3642:R3642"/>
    <mergeCell ref="S3642:V3642"/>
    <mergeCell ref="W3642:Z3642"/>
    <mergeCell ref="AA3642:AD3642"/>
    <mergeCell ref="D3643:N3643"/>
    <mergeCell ref="O3643:R3643"/>
    <mergeCell ref="S3643:V3643"/>
    <mergeCell ref="W3643:Z3643"/>
    <mergeCell ref="AA3643:AD3643"/>
    <mergeCell ref="D3640:N3640"/>
    <mergeCell ref="O3640:R3640"/>
    <mergeCell ref="S3640:V3640"/>
    <mergeCell ref="W3640:Z3640"/>
    <mergeCell ref="AA3640:AD3640"/>
    <mergeCell ref="D3641:N3641"/>
    <mergeCell ref="O3641:R3641"/>
    <mergeCell ref="S3641:V3641"/>
    <mergeCell ref="W3641:Z3641"/>
    <mergeCell ref="AA3641:AD3641"/>
    <mergeCell ref="D3638:N3638"/>
    <mergeCell ref="O3638:R3638"/>
    <mergeCell ref="S3638:V3638"/>
    <mergeCell ref="W3638:Z3638"/>
    <mergeCell ref="AA3638:AD3638"/>
    <mergeCell ref="D3639:N3639"/>
    <mergeCell ref="O3639:R3639"/>
    <mergeCell ref="S3639:V3639"/>
    <mergeCell ref="W3639:Z3639"/>
    <mergeCell ref="AA3639:AD3639"/>
    <mergeCell ref="D3636:N3636"/>
    <mergeCell ref="O3636:R3636"/>
    <mergeCell ref="S3636:V3636"/>
    <mergeCell ref="W3636:Z3636"/>
    <mergeCell ref="AA3636:AD3636"/>
    <mergeCell ref="D3637:N3637"/>
    <mergeCell ref="O3637:R3637"/>
    <mergeCell ref="S3637:V3637"/>
    <mergeCell ref="W3637:Z3637"/>
    <mergeCell ref="AA3637:AD3637"/>
    <mergeCell ref="D3650:N3650"/>
    <mergeCell ref="O3650:R3650"/>
    <mergeCell ref="S3650:V3650"/>
    <mergeCell ref="W3650:Z3650"/>
    <mergeCell ref="AA3650:AD3650"/>
    <mergeCell ref="D3651:N3651"/>
    <mergeCell ref="O3651:R3651"/>
    <mergeCell ref="S3651:V3651"/>
    <mergeCell ref="W3651:Z3651"/>
    <mergeCell ref="AA3651:AD3651"/>
    <mergeCell ref="D3648:N3648"/>
    <mergeCell ref="O3648:R3648"/>
    <mergeCell ref="S3648:V3648"/>
    <mergeCell ref="W3648:Z3648"/>
    <mergeCell ref="AA3648:AD3648"/>
    <mergeCell ref="D3649:N3649"/>
    <mergeCell ref="O3649:R3649"/>
    <mergeCell ref="S3649:V3649"/>
    <mergeCell ref="W3649:Z3649"/>
    <mergeCell ref="AA3649:AD3649"/>
    <mergeCell ref="D3646:N3646"/>
    <mergeCell ref="O3646:R3646"/>
    <mergeCell ref="S3646:V3646"/>
    <mergeCell ref="W3646:Z3646"/>
    <mergeCell ref="AA3646:AD3646"/>
    <mergeCell ref="D3647:N3647"/>
    <mergeCell ref="O3647:R3647"/>
    <mergeCell ref="S3647:V3647"/>
    <mergeCell ref="W3647:Z3647"/>
    <mergeCell ref="AA3647:AD3647"/>
    <mergeCell ref="D3644:N3644"/>
    <mergeCell ref="O3644:R3644"/>
    <mergeCell ref="S3644:V3644"/>
    <mergeCell ref="W3644:Z3644"/>
    <mergeCell ref="AA3644:AD3644"/>
    <mergeCell ref="D3645:N3645"/>
    <mergeCell ref="O3645:R3645"/>
    <mergeCell ref="S3645:V3645"/>
    <mergeCell ref="W3645:Z3645"/>
    <mergeCell ref="AA3645:AD3645"/>
    <mergeCell ref="D3675:X3675"/>
    <mergeCell ref="Y3675:AD3675"/>
    <mergeCell ref="D3676:X3676"/>
    <mergeCell ref="Y3676:AD3676"/>
    <mergeCell ref="D3677:X3677"/>
    <mergeCell ref="Y3677:AD3677"/>
    <mergeCell ref="D3672:X3672"/>
    <mergeCell ref="Y3672:AD3672"/>
    <mergeCell ref="D3673:X3673"/>
    <mergeCell ref="Y3673:AD3673"/>
    <mergeCell ref="D3674:X3674"/>
    <mergeCell ref="Y3674:AD3674"/>
    <mergeCell ref="D3669:X3669"/>
    <mergeCell ref="Y3669:AD3669"/>
    <mergeCell ref="D3670:X3670"/>
    <mergeCell ref="Y3670:AD3670"/>
    <mergeCell ref="D3671:X3671"/>
    <mergeCell ref="Y3671:AD3671"/>
    <mergeCell ref="C3657:AD3657"/>
    <mergeCell ref="C3658:AD3658"/>
    <mergeCell ref="B3665:AD3665"/>
    <mergeCell ref="C3668:X3668"/>
    <mergeCell ref="Y3668:AD3668"/>
    <mergeCell ref="D3654:N3654"/>
    <mergeCell ref="O3654:R3654"/>
    <mergeCell ref="S3654:V3654"/>
    <mergeCell ref="W3654:Z3654"/>
    <mergeCell ref="AA3654:AD3654"/>
    <mergeCell ref="O3655:R3655"/>
    <mergeCell ref="S3655:V3655"/>
    <mergeCell ref="W3655:Z3655"/>
    <mergeCell ref="AA3655:AD3655"/>
    <mergeCell ref="D3652:N3652"/>
    <mergeCell ref="O3652:R3652"/>
    <mergeCell ref="S3652:V3652"/>
    <mergeCell ref="W3652:Z3652"/>
    <mergeCell ref="AA3652:AD3652"/>
    <mergeCell ref="D3653:N3653"/>
    <mergeCell ref="O3653:R3653"/>
    <mergeCell ref="S3653:V3653"/>
    <mergeCell ref="W3653:Z3653"/>
    <mergeCell ref="AA3653:AD3653"/>
    <mergeCell ref="C3666:AD3666"/>
    <mergeCell ref="D3693:X3693"/>
    <mergeCell ref="Y3693:AD3693"/>
    <mergeCell ref="Y3694:AD3694"/>
    <mergeCell ref="C3696:AD3696"/>
    <mergeCell ref="C3697:AD3697"/>
    <mergeCell ref="B3704:AD3704"/>
    <mergeCell ref="C3706:AD3706"/>
    <mergeCell ref="D3690:X3690"/>
    <mergeCell ref="Y3690:AD3690"/>
    <mergeCell ref="D3691:X3691"/>
    <mergeCell ref="Y3691:AD3691"/>
    <mergeCell ref="D3692:X3692"/>
    <mergeCell ref="Y3692:AD3692"/>
    <mergeCell ref="D3687:X3687"/>
    <mergeCell ref="Y3687:AD3687"/>
    <mergeCell ref="D3688:X3688"/>
    <mergeCell ref="Y3688:AD3688"/>
    <mergeCell ref="D3689:X3689"/>
    <mergeCell ref="Y3689:AD3689"/>
    <mergeCell ref="D3684:X3684"/>
    <mergeCell ref="Y3684:AD3684"/>
    <mergeCell ref="D3685:X3685"/>
    <mergeCell ref="Y3685:AD3685"/>
    <mergeCell ref="D3686:X3686"/>
    <mergeCell ref="Y3686:AD3686"/>
    <mergeCell ref="D3681:X3681"/>
    <mergeCell ref="Y3681:AD3681"/>
    <mergeCell ref="D3682:X3682"/>
    <mergeCell ref="Y3682:AD3682"/>
    <mergeCell ref="D3683:X3683"/>
    <mergeCell ref="Y3683:AD3683"/>
    <mergeCell ref="D3678:X3678"/>
    <mergeCell ref="Y3678:AD3678"/>
    <mergeCell ref="D3679:X3679"/>
    <mergeCell ref="Y3679:AD3679"/>
    <mergeCell ref="D3680:X3680"/>
    <mergeCell ref="Y3680:AD3680"/>
    <mergeCell ref="C3705:AD3705"/>
    <mergeCell ref="D3715:M3715"/>
    <mergeCell ref="N3715:O3715"/>
    <mergeCell ref="P3715:Q3715"/>
    <mergeCell ref="R3715:S3715"/>
    <mergeCell ref="T3715:U3715"/>
    <mergeCell ref="D3716:M3716"/>
    <mergeCell ref="N3716:O3716"/>
    <mergeCell ref="P3716:Q3716"/>
    <mergeCell ref="R3716:S3716"/>
    <mergeCell ref="T3716:U3716"/>
    <mergeCell ref="D3713:M3713"/>
    <mergeCell ref="N3713:O3713"/>
    <mergeCell ref="P3713:Q3713"/>
    <mergeCell ref="R3713:S3713"/>
    <mergeCell ref="T3713:U3713"/>
    <mergeCell ref="D3714:M3714"/>
    <mergeCell ref="N3714:O3714"/>
    <mergeCell ref="P3714:Q3714"/>
    <mergeCell ref="R3714:S3714"/>
    <mergeCell ref="T3714:U3714"/>
    <mergeCell ref="D3711:M3711"/>
    <mergeCell ref="N3711:O3711"/>
    <mergeCell ref="P3711:Q3711"/>
    <mergeCell ref="R3711:S3711"/>
    <mergeCell ref="T3711:U3711"/>
    <mergeCell ref="D3712:M3712"/>
    <mergeCell ref="N3712:O3712"/>
    <mergeCell ref="P3712:Q3712"/>
    <mergeCell ref="R3712:S3712"/>
    <mergeCell ref="T3712:U3712"/>
    <mergeCell ref="C3708:M3710"/>
    <mergeCell ref="N3708:O3710"/>
    <mergeCell ref="P3708:AD3708"/>
    <mergeCell ref="P3709:Q3710"/>
    <mergeCell ref="R3709:S3710"/>
    <mergeCell ref="T3709:U3710"/>
    <mergeCell ref="V3709:X3709"/>
    <mergeCell ref="Y3709:AA3709"/>
    <mergeCell ref="AB3709:AD3709"/>
    <mergeCell ref="D3723:M3723"/>
    <mergeCell ref="N3723:O3723"/>
    <mergeCell ref="P3723:Q3723"/>
    <mergeCell ref="R3723:S3723"/>
    <mergeCell ref="T3723:U3723"/>
    <mergeCell ref="D3724:M3724"/>
    <mergeCell ref="N3724:O3724"/>
    <mergeCell ref="P3724:Q3724"/>
    <mergeCell ref="R3724:S3724"/>
    <mergeCell ref="T3724:U3724"/>
    <mergeCell ref="D3721:M3721"/>
    <mergeCell ref="N3721:O3721"/>
    <mergeCell ref="P3721:Q3721"/>
    <mergeCell ref="R3721:S3721"/>
    <mergeCell ref="T3721:U3721"/>
    <mergeCell ref="D3722:M3722"/>
    <mergeCell ref="N3722:O3722"/>
    <mergeCell ref="P3722:Q3722"/>
    <mergeCell ref="R3722:S3722"/>
    <mergeCell ref="T3722:U3722"/>
    <mergeCell ref="D3719:M3719"/>
    <mergeCell ref="N3719:O3719"/>
    <mergeCell ref="P3719:Q3719"/>
    <mergeCell ref="R3719:S3719"/>
    <mergeCell ref="T3719:U3719"/>
    <mergeCell ref="D3720:M3720"/>
    <mergeCell ref="N3720:O3720"/>
    <mergeCell ref="P3720:Q3720"/>
    <mergeCell ref="R3720:S3720"/>
    <mergeCell ref="T3720:U3720"/>
    <mergeCell ref="D3717:M3717"/>
    <mergeCell ref="N3717:O3717"/>
    <mergeCell ref="P3717:Q3717"/>
    <mergeCell ref="R3717:S3717"/>
    <mergeCell ref="T3717:U3717"/>
    <mergeCell ref="D3718:M3718"/>
    <mergeCell ref="N3718:O3718"/>
    <mergeCell ref="P3718:Q3718"/>
    <mergeCell ref="R3718:S3718"/>
    <mergeCell ref="T3718:U3718"/>
    <mergeCell ref="D3731:M3731"/>
    <mergeCell ref="N3731:O3731"/>
    <mergeCell ref="P3731:Q3731"/>
    <mergeCell ref="R3731:S3731"/>
    <mergeCell ref="T3731:U3731"/>
    <mergeCell ref="D3732:M3732"/>
    <mergeCell ref="N3732:O3732"/>
    <mergeCell ref="P3732:Q3732"/>
    <mergeCell ref="R3732:S3732"/>
    <mergeCell ref="T3732:U3732"/>
    <mergeCell ref="D3729:M3729"/>
    <mergeCell ref="N3729:O3729"/>
    <mergeCell ref="P3729:Q3729"/>
    <mergeCell ref="R3729:S3729"/>
    <mergeCell ref="T3729:U3729"/>
    <mergeCell ref="D3730:M3730"/>
    <mergeCell ref="N3730:O3730"/>
    <mergeCell ref="P3730:Q3730"/>
    <mergeCell ref="R3730:S3730"/>
    <mergeCell ref="T3730:U3730"/>
    <mergeCell ref="D3727:M3727"/>
    <mergeCell ref="N3727:O3727"/>
    <mergeCell ref="P3727:Q3727"/>
    <mergeCell ref="R3727:S3727"/>
    <mergeCell ref="T3727:U3727"/>
    <mergeCell ref="D3728:M3728"/>
    <mergeCell ref="N3728:O3728"/>
    <mergeCell ref="P3728:Q3728"/>
    <mergeCell ref="R3728:S3728"/>
    <mergeCell ref="T3728:U3728"/>
    <mergeCell ref="D3725:M3725"/>
    <mergeCell ref="N3725:O3725"/>
    <mergeCell ref="P3725:Q3725"/>
    <mergeCell ref="R3725:S3725"/>
    <mergeCell ref="T3725:U3725"/>
    <mergeCell ref="D3726:M3726"/>
    <mergeCell ref="N3726:O3726"/>
    <mergeCell ref="P3726:Q3726"/>
    <mergeCell ref="R3726:S3726"/>
    <mergeCell ref="T3726:U3726"/>
    <mergeCell ref="S3750:V3750"/>
    <mergeCell ref="W3750:Z3750"/>
    <mergeCell ref="AA3750:AD3750"/>
    <mergeCell ref="S3751:T3751"/>
    <mergeCell ref="W3751:X3751"/>
    <mergeCell ref="AA3751:AB3751"/>
    <mergeCell ref="C3738:AD3738"/>
    <mergeCell ref="C3739:AD3739"/>
    <mergeCell ref="B3746:AD3746"/>
    <mergeCell ref="C3747:AD3747"/>
    <mergeCell ref="C3749:J3751"/>
    <mergeCell ref="K3749:L3751"/>
    <mergeCell ref="M3749:AD3749"/>
    <mergeCell ref="M3750:N3751"/>
    <mergeCell ref="O3750:P3751"/>
    <mergeCell ref="Q3750:R3751"/>
    <mergeCell ref="D3735:M3735"/>
    <mergeCell ref="N3735:O3735"/>
    <mergeCell ref="P3735:Q3735"/>
    <mergeCell ref="R3735:S3735"/>
    <mergeCell ref="T3735:U3735"/>
    <mergeCell ref="P3736:Q3736"/>
    <mergeCell ref="R3736:S3736"/>
    <mergeCell ref="T3736:U3736"/>
    <mergeCell ref="D3733:M3733"/>
    <mergeCell ref="N3733:O3733"/>
    <mergeCell ref="P3733:Q3733"/>
    <mergeCell ref="R3733:S3733"/>
    <mergeCell ref="T3733:U3733"/>
    <mergeCell ref="D3734:M3734"/>
    <mergeCell ref="N3734:O3734"/>
    <mergeCell ref="P3734:Q3734"/>
    <mergeCell ref="R3734:S3734"/>
    <mergeCell ref="T3734:U3734"/>
    <mergeCell ref="W3756:X3756"/>
    <mergeCell ref="AA3756:AB3756"/>
    <mergeCell ref="D3757:J3757"/>
    <mergeCell ref="K3757:L3757"/>
    <mergeCell ref="M3757:N3757"/>
    <mergeCell ref="O3757:P3757"/>
    <mergeCell ref="Q3757:R3757"/>
    <mergeCell ref="S3757:T3757"/>
    <mergeCell ref="W3757:X3757"/>
    <mergeCell ref="AA3757:AB3757"/>
    <mergeCell ref="D3756:J3756"/>
    <mergeCell ref="K3756:L3756"/>
    <mergeCell ref="M3756:N3756"/>
    <mergeCell ref="O3756:P3756"/>
    <mergeCell ref="Q3756:R3756"/>
    <mergeCell ref="S3756:T3756"/>
    <mergeCell ref="W3754:X3754"/>
    <mergeCell ref="AA3754:AB3754"/>
    <mergeCell ref="D3755:J3755"/>
    <mergeCell ref="K3755:L3755"/>
    <mergeCell ref="M3755:N3755"/>
    <mergeCell ref="O3755:P3755"/>
    <mergeCell ref="Q3755:R3755"/>
    <mergeCell ref="S3755:T3755"/>
    <mergeCell ref="W3755:X3755"/>
    <mergeCell ref="AA3755:AB3755"/>
    <mergeCell ref="D3754:J3754"/>
    <mergeCell ref="K3754:L3754"/>
    <mergeCell ref="M3754:N3754"/>
    <mergeCell ref="O3754:P3754"/>
    <mergeCell ref="Q3754:R3754"/>
    <mergeCell ref="S3754:T3754"/>
    <mergeCell ref="W3752:X3752"/>
    <mergeCell ref="AA3752:AB3752"/>
    <mergeCell ref="D3753:J3753"/>
    <mergeCell ref="K3753:L3753"/>
    <mergeCell ref="M3753:N3753"/>
    <mergeCell ref="O3753:P3753"/>
    <mergeCell ref="Q3753:R3753"/>
    <mergeCell ref="S3753:T3753"/>
    <mergeCell ref="W3753:X3753"/>
    <mergeCell ref="AA3753:AB3753"/>
    <mergeCell ref="D3752:J3752"/>
    <mergeCell ref="K3752:L3752"/>
    <mergeCell ref="M3752:N3752"/>
    <mergeCell ref="O3752:P3752"/>
    <mergeCell ref="Q3752:R3752"/>
    <mergeCell ref="S3752:T3752"/>
    <mergeCell ref="W3762:X3762"/>
    <mergeCell ref="AA3762:AB3762"/>
    <mergeCell ref="D3763:J3763"/>
    <mergeCell ref="K3763:L3763"/>
    <mergeCell ref="M3763:N3763"/>
    <mergeCell ref="O3763:P3763"/>
    <mergeCell ref="Q3763:R3763"/>
    <mergeCell ref="S3763:T3763"/>
    <mergeCell ref="W3763:X3763"/>
    <mergeCell ref="AA3763:AB3763"/>
    <mergeCell ref="D3762:J3762"/>
    <mergeCell ref="K3762:L3762"/>
    <mergeCell ref="M3762:N3762"/>
    <mergeCell ref="O3762:P3762"/>
    <mergeCell ref="Q3762:R3762"/>
    <mergeCell ref="S3762:T3762"/>
    <mergeCell ref="W3760:X3760"/>
    <mergeCell ref="AA3760:AB3760"/>
    <mergeCell ref="D3761:J3761"/>
    <mergeCell ref="K3761:L3761"/>
    <mergeCell ref="M3761:N3761"/>
    <mergeCell ref="O3761:P3761"/>
    <mergeCell ref="Q3761:R3761"/>
    <mergeCell ref="S3761:T3761"/>
    <mergeCell ref="W3761:X3761"/>
    <mergeCell ref="AA3761:AB3761"/>
    <mergeCell ref="D3760:J3760"/>
    <mergeCell ref="K3760:L3760"/>
    <mergeCell ref="M3760:N3760"/>
    <mergeCell ref="O3760:P3760"/>
    <mergeCell ref="Q3760:R3760"/>
    <mergeCell ref="S3760:T3760"/>
    <mergeCell ref="W3758:X3758"/>
    <mergeCell ref="AA3758:AB3758"/>
    <mergeCell ref="D3759:J3759"/>
    <mergeCell ref="K3759:L3759"/>
    <mergeCell ref="M3759:N3759"/>
    <mergeCell ref="O3759:P3759"/>
    <mergeCell ref="Q3759:R3759"/>
    <mergeCell ref="S3759:T3759"/>
    <mergeCell ref="W3759:X3759"/>
    <mergeCell ref="AA3759:AB3759"/>
    <mergeCell ref="D3758:J3758"/>
    <mergeCell ref="K3758:L3758"/>
    <mergeCell ref="M3758:N3758"/>
    <mergeCell ref="O3758:P3758"/>
    <mergeCell ref="Q3758:R3758"/>
    <mergeCell ref="S3758:T3758"/>
    <mergeCell ref="W3768:X3768"/>
    <mergeCell ref="AA3768:AB3768"/>
    <mergeCell ref="D3769:J3769"/>
    <mergeCell ref="K3769:L3769"/>
    <mergeCell ref="M3769:N3769"/>
    <mergeCell ref="O3769:P3769"/>
    <mergeCell ref="Q3769:R3769"/>
    <mergeCell ref="S3769:T3769"/>
    <mergeCell ref="W3769:X3769"/>
    <mergeCell ref="AA3769:AB3769"/>
    <mergeCell ref="D3768:J3768"/>
    <mergeCell ref="K3768:L3768"/>
    <mergeCell ref="M3768:N3768"/>
    <mergeCell ref="O3768:P3768"/>
    <mergeCell ref="Q3768:R3768"/>
    <mergeCell ref="S3768:T3768"/>
    <mergeCell ref="W3766:X3766"/>
    <mergeCell ref="AA3766:AB3766"/>
    <mergeCell ref="D3767:J3767"/>
    <mergeCell ref="K3767:L3767"/>
    <mergeCell ref="M3767:N3767"/>
    <mergeCell ref="O3767:P3767"/>
    <mergeCell ref="Q3767:R3767"/>
    <mergeCell ref="S3767:T3767"/>
    <mergeCell ref="W3767:X3767"/>
    <mergeCell ref="AA3767:AB3767"/>
    <mergeCell ref="D3766:J3766"/>
    <mergeCell ref="K3766:L3766"/>
    <mergeCell ref="M3766:N3766"/>
    <mergeCell ref="O3766:P3766"/>
    <mergeCell ref="Q3766:R3766"/>
    <mergeCell ref="S3766:T3766"/>
    <mergeCell ref="W3764:X3764"/>
    <mergeCell ref="AA3764:AB3764"/>
    <mergeCell ref="D3765:J3765"/>
    <mergeCell ref="K3765:L3765"/>
    <mergeCell ref="M3765:N3765"/>
    <mergeCell ref="O3765:P3765"/>
    <mergeCell ref="Q3765:R3765"/>
    <mergeCell ref="S3765:T3765"/>
    <mergeCell ref="W3765:X3765"/>
    <mergeCell ref="AA3765:AB3765"/>
    <mergeCell ref="D3764:J3764"/>
    <mergeCell ref="K3764:L3764"/>
    <mergeCell ref="M3764:N3764"/>
    <mergeCell ref="O3764:P3764"/>
    <mergeCell ref="Q3764:R3764"/>
    <mergeCell ref="S3764:T3764"/>
    <mergeCell ref="W3774:X3774"/>
    <mergeCell ref="AA3774:AB3774"/>
    <mergeCell ref="D3775:J3775"/>
    <mergeCell ref="K3775:L3775"/>
    <mergeCell ref="M3775:N3775"/>
    <mergeCell ref="O3775:P3775"/>
    <mergeCell ref="Q3775:R3775"/>
    <mergeCell ref="S3775:T3775"/>
    <mergeCell ref="W3775:X3775"/>
    <mergeCell ref="AA3775:AB3775"/>
    <mergeCell ref="D3774:J3774"/>
    <mergeCell ref="K3774:L3774"/>
    <mergeCell ref="M3774:N3774"/>
    <mergeCell ref="O3774:P3774"/>
    <mergeCell ref="Q3774:R3774"/>
    <mergeCell ref="S3774:T3774"/>
    <mergeCell ref="W3772:X3772"/>
    <mergeCell ref="AA3772:AB3772"/>
    <mergeCell ref="D3773:J3773"/>
    <mergeCell ref="K3773:L3773"/>
    <mergeCell ref="M3773:N3773"/>
    <mergeCell ref="O3773:P3773"/>
    <mergeCell ref="Q3773:R3773"/>
    <mergeCell ref="S3773:T3773"/>
    <mergeCell ref="W3773:X3773"/>
    <mergeCell ref="AA3773:AB3773"/>
    <mergeCell ref="D3772:J3772"/>
    <mergeCell ref="K3772:L3772"/>
    <mergeCell ref="M3772:N3772"/>
    <mergeCell ref="O3772:P3772"/>
    <mergeCell ref="Q3772:R3772"/>
    <mergeCell ref="S3772:T3772"/>
    <mergeCell ref="W3770:X3770"/>
    <mergeCell ref="AA3770:AB3770"/>
    <mergeCell ref="D3771:J3771"/>
    <mergeCell ref="K3771:L3771"/>
    <mergeCell ref="M3771:N3771"/>
    <mergeCell ref="O3771:P3771"/>
    <mergeCell ref="Q3771:R3771"/>
    <mergeCell ref="S3771:T3771"/>
    <mergeCell ref="W3771:X3771"/>
    <mergeCell ref="AA3771:AB3771"/>
    <mergeCell ref="D3770:J3770"/>
    <mergeCell ref="K3770:L3770"/>
    <mergeCell ref="M3770:N3770"/>
    <mergeCell ref="O3770:P3770"/>
    <mergeCell ref="Q3770:R3770"/>
    <mergeCell ref="S3770:T3770"/>
    <mergeCell ref="D3794:P3794"/>
    <mergeCell ref="Q3794:R3794"/>
    <mergeCell ref="S3794:V3794"/>
    <mergeCell ref="W3794:Z3794"/>
    <mergeCell ref="AA3794:AD3794"/>
    <mergeCell ref="D3795:P3795"/>
    <mergeCell ref="Q3795:R3795"/>
    <mergeCell ref="S3795:V3795"/>
    <mergeCell ref="W3795:Z3795"/>
    <mergeCell ref="AA3795:AD3795"/>
    <mergeCell ref="D3792:P3792"/>
    <mergeCell ref="Q3792:R3792"/>
    <mergeCell ref="S3792:V3792"/>
    <mergeCell ref="W3792:Z3792"/>
    <mergeCell ref="AA3792:AD3792"/>
    <mergeCell ref="D3793:P3793"/>
    <mergeCell ref="Q3793:R3793"/>
    <mergeCell ref="S3793:V3793"/>
    <mergeCell ref="W3793:Z3793"/>
    <mergeCell ref="AA3793:AD3793"/>
    <mergeCell ref="C3779:AD3779"/>
    <mergeCell ref="C3780:AD3780"/>
    <mergeCell ref="B3787:AD3787"/>
    <mergeCell ref="C3788:AD3788"/>
    <mergeCell ref="C3790:P3791"/>
    <mergeCell ref="Q3790:R3791"/>
    <mergeCell ref="S3790:AD3790"/>
    <mergeCell ref="S3791:V3791"/>
    <mergeCell ref="W3791:Z3791"/>
    <mergeCell ref="AA3791:AD3791"/>
    <mergeCell ref="W3776:X3776"/>
    <mergeCell ref="AA3776:AB3776"/>
    <mergeCell ref="M3777:N3777"/>
    <mergeCell ref="O3777:P3777"/>
    <mergeCell ref="Q3777:R3777"/>
    <mergeCell ref="S3777:T3777"/>
    <mergeCell ref="W3777:X3777"/>
    <mergeCell ref="AA3777:AB3777"/>
    <mergeCell ref="D3776:J3776"/>
    <mergeCell ref="K3776:L3776"/>
    <mergeCell ref="M3776:N3776"/>
    <mergeCell ref="O3776:P3776"/>
    <mergeCell ref="Q3776:R3776"/>
    <mergeCell ref="S3776:T3776"/>
    <mergeCell ref="D3802:P3802"/>
    <mergeCell ref="Q3802:R3802"/>
    <mergeCell ref="S3802:V3802"/>
    <mergeCell ref="W3802:Z3802"/>
    <mergeCell ref="AA3802:AD3802"/>
    <mergeCell ref="D3803:P3803"/>
    <mergeCell ref="Q3803:R3803"/>
    <mergeCell ref="S3803:V3803"/>
    <mergeCell ref="W3803:Z3803"/>
    <mergeCell ref="AA3803:AD3803"/>
    <mergeCell ref="D3800:P3800"/>
    <mergeCell ref="Q3800:R3800"/>
    <mergeCell ref="S3800:V3800"/>
    <mergeCell ref="W3800:Z3800"/>
    <mergeCell ref="AA3800:AD3800"/>
    <mergeCell ref="D3801:P3801"/>
    <mergeCell ref="Q3801:R3801"/>
    <mergeCell ref="S3801:V3801"/>
    <mergeCell ref="W3801:Z3801"/>
    <mergeCell ref="AA3801:AD3801"/>
    <mergeCell ref="D3798:P3798"/>
    <mergeCell ref="Q3798:R3798"/>
    <mergeCell ref="S3798:V3798"/>
    <mergeCell ref="W3798:Z3798"/>
    <mergeCell ref="AA3798:AD3798"/>
    <mergeCell ref="D3799:P3799"/>
    <mergeCell ref="Q3799:R3799"/>
    <mergeCell ref="S3799:V3799"/>
    <mergeCell ref="W3799:Z3799"/>
    <mergeCell ref="AA3799:AD3799"/>
    <mergeCell ref="D3796:P3796"/>
    <mergeCell ref="Q3796:R3796"/>
    <mergeCell ref="S3796:V3796"/>
    <mergeCell ref="W3796:Z3796"/>
    <mergeCell ref="AA3796:AD3796"/>
    <mergeCell ref="D3797:P3797"/>
    <mergeCell ref="Q3797:R3797"/>
    <mergeCell ref="S3797:V3797"/>
    <mergeCell ref="W3797:Z3797"/>
    <mergeCell ref="AA3797:AD3797"/>
    <mergeCell ref="D3810:P3810"/>
    <mergeCell ref="Q3810:R3810"/>
    <mergeCell ref="S3810:V3810"/>
    <mergeCell ref="W3810:Z3810"/>
    <mergeCell ref="AA3810:AD3810"/>
    <mergeCell ref="D3811:P3811"/>
    <mergeCell ref="Q3811:R3811"/>
    <mergeCell ref="S3811:V3811"/>
    <mergeCell ref="W3811:Z3811"/>
    <mergeCell ref="AA3811:AD3811"/>
    <mergeCell ref="D3808:P3808"/>
    <mergeCell ref="Q3808:R3808"/>
    <mergeCell ref="S3808:V3808"/>
    <mergeCell ref="W3808:Z3808"/>
    <mergeCell ref="AA3808:AD3808"/>
    <mergeCell ref="D3809:P3809"/>
    <mergeCell ref="Q3809:R3809"/>
    <mergeCell ref="S3809:V3809"/>
    <mergeCell ref="W3809:Z3809"/>
    <mergeCell ref="AA3809:AD3809"/>
    <mergeCell ref="D3806:P3806"/>
    <mergeCell ref="Q3806:R3806"/>
    <mergeCell ref="S3806:V3806"/>
    <mergeCell ref="W3806:Z3806"/>
    <mergeCell ref="AA3806:AD3806"/>
    <mergeCell ref="D3807:P3807"/>
    <mergeCell ref="Q3807:R3807"/>
    <mergeCell ref="S3807:V3807"/>
    <mergeCell ref="W3807:Z3807"/>
    <mergeCell ref="AA3807:AD3807"/>
    <mergeCell ref="D3804:P3804"/>
    <mergeCell ref="Q3804:R3804"/>
    <mergeCell ref="S3804:V3804"/>
    <mergeCell ref="W3804:Z3804"/>
    <mergeCell ref="AA3804:AD3804"/>
    <mergeCell ref="D3805:P3805"/>
    <mergeCell ref="Q3805:R3805"/>
    <mergeCell ref="S3805:V3805"/>
    <mergeCell ref="W3805:Z3805"/>
    <mergeCell ref="AA3805:AD3805"/>
    <mergeCell ref="C3832:AD3832"/>
    <mergeCell ref="C3833:AD3833"/>
    <mergeCell ref="C3834:AD3834"/>
    <mergeCell ref="C3835:AD3835"/>
    <mergeCell ref="C3836:AD3836"/>
    <mergeCell ref="AA3839:AD3839"/>
    <mergeCell ref="C3819:AD3819"/>
    <mergeCell ref="C3820:AD3820"/>
    <mergeCell ref="B3827:AD3827"/>
    <mergeCell ref="B3828:AD3828"/>
    <mergeCell ref="C3829:AD3829"/>
    <mergeCell ref="B3831:AD3831"/>
    <mergeCell ref="D3816:P3816"/>
    <mergeCell ref="Q3816:R3816"/>
    <mergeCell ref="S3816:V3816"/>
    <mergeCell ref="W3816:Z3816"/>
    <mergeCell ref="AA3816:AD3816"/>
    <mergeCell ref="S3817:V3817"/>
    <mergeCell ref="W3817:Z3817"/>
    <mergeCell ref="AA3817:AD3817"/>
    <mergeCell ref="D3814:P3814"/>
    <mergeCell ref="Q3814:R3814"/>
    <mergeCell ref="S3814:V3814"/>
    <mergeCell ref="W3814:Z3814"/>
    <mergeCell ref="AA3814:AD3814"/>
    <mergeCell ref="D3815:P3815"/>
    <mergeCell ref="Q3815:R3815"/>
    <mergeCell ref="S3815:V3815"/>
    <mergeCell ref="W3815:Z3815"/>
    <mergeCell ref="AA3815:AD3815"/>
    <mergeCell ref="D3812:P3812"/>
    <mergeCell ref="Q3812:R3812"/>
    <mergeCell ref="S3812:V3812"/>
    <mergeCell ref="W3812:Z3812"/>
    <mergeCell ref="AA3812:AD3812"/>
    <mergeCell ref="D3813:P3813"/>
    <mergeCell ref="Q3813:R3813"/>
    <mergeCell ref="S3813:V3813"/>
    <mergeCell ref="W3813:Z3813"/>
    <mergeCell ref="AA3813:AD3813"/>
    <mergeCell ref="D3846:L3846"/>
    <mergeCell ref="M3846:R3846"/>
    <mergeCell ref="S3846:V3846"/>
    <mergeCell ref="W3846:Z3846"/>
    <mergeCell ref="AA3846:AD3846"/>
    <mergeCell ref="D3847:L3847"/>
    <mergeCell ref="M3847:R3847"/>
    <mergeCell ref="S3847:V3847"/>
    <mergeCell ref="W3847:Z3847"/>
    <mergeCell ref="AA3847:AD3847"/>
    <mergeCell ref="D3844:L3844"/>
    <mergeCell ref="M3844:R3844"/>
    <mergeCell ref="S3844:V3844"/>
    <mergeCell ref="W3844:Z3844"/>
    <mergeCell ref="AA3844:AD3844"/>
    <mergeCell ref="D3845:L3845"/>
    <mergeCell ref="M3845:R3845"/>
    <mergeCell ref="S3845:V3845"/>
    <mergeCell ref="W3845:Z3845"/>
    <mergeCell ref="AA3845:AD3845"/>
    <mergeCell ref="D3842:L3842"/>
    <mergeCell ref="M3842:R3842"/>
    <mergeCell ref="S3842:V3842"/>
    <mergeCell ref="W3842:Z3842"/>
    <mergeCell ref="AA3842:AD3842"/>
    <mergeCell ref="D3843:L3843"/>
    <mergeCell ref="M3843:R3843"/>
    <mergeCell ref="S3843:V3843"/>
    <mergeCell ref="W3843:Z3843"/>
    <mergeCell ref="AA3843:AD3843"/>
    <mergeCell ref="C3840:L3841"/>
    <mergeCell ref="M3840:R3841"/>
    <mergeCell ref="S3840:AD3840"/>
    <mergeCell ref="S3841:V3841"/>
    <mergeCell ref="W3841:Z3841"/>
    <mergeCell ref="AA3841:AD3841"/>
    <mergeCell ref="D3854:L3854"/>
    <mergeCell ref="M3854:R3854"/>
    <mergeCell ref="S3854:V3854"/>
    <mergeCell ref="W3854:Z3854"/>
    <mergeCell ref="AA3854:AD3854"/>
    <mergeCell ref="D3855:L3855"/>
    <mergeCell ref="M3855:R3855"/>
    <mergeCell ref="S3855:V3855"/>
    <mergeCell ref="W3855:Z3855"/>
    <mergeCell ref="AA3855:AD3855"/>
    <mergeCell ref="D3852:L3852"/>
    <mergeCell ref="M3852:R3852"/>
    <mergeCell ref="S3852:V3852"/>
    <mergeCell ref="W3852:Z3852"/>
    <mergeCell ref="AA3852:AD3852"/>
    <mergeCell ref="D3853:L3853"/>
    <mergeCell ref="M3853:R3853"/>
    <mergeCell ref="S3853:V3853"/>
    <mergeCell ref="W3853:Z3853"/>
    <mergeCell ref="AA3853:AD3853"/>
    <mergeCell ref="D3850:L3850"/>
    <mergeCell ref="M3850:R3850"/>
    <mergeCell ref="S3850:V3850"/>
    <mergeCell ref="W3850:Z3850"/>
    <mergeCell ref="AA3850:AD3850"/>
    <mergeCell ref="D3851:L3851"/>
    <mergeCell ref="M3851:R3851"/>
    <mergeCell ref="S3851:V3851"/>
    <mergeCell ref="W3851:Z3851"/>
    <mergeCell ref="AA3851:AD3851"/>
    <mergeCell ref="D3848:L3848"/>
    <mergeCell ref="M3848:R3848"/>
    <mergeCell ref="S3848:V3848"/>
    <mergeCell ref="W3848:Z3848"/>
    <mergeCell ref="AA3848:AD3848"/>
    <mergeCell ref="D3849:L3849"/>
    <mergeCell ref="M3849:R3849"/>
    <mergeCell ref="S3849:V3849"/>
    <mergeCell ref="W3849:Z3849"/>
    <mergeCell ref="AA3849:AD3849"/>
    <mergeCell ref="D3862:L3862"/>
    <mergeCell ref="M3862:R3862"/>
    <mergeCell ref="S3862:V3862"/>
    <mergeCell ref="W3862:Z3862"/>
    <mergeCell ref="AA3862:AD3862"/>
    <mergeCell ref="D3863:L3863"/>
    <mergeCell ref="M3863:R3863"/>
    <mergeCell ref="S3863:V3863"/>
    <mergeCell ref="W3863:Z3863"/>
    <mergeCell ref="AA3863:AD3863"/>
    <mergeCell ref="D3860:L3860"/>
    <mergeCell ref="M3860:R3860"/>
    <mergeCell ref="S3860:V3860"/>
    <mergeCell ref="W3860:Z3860"/>
    <mergeCell ref="AA3860:AD3860"/>
    <mergeCell ref="D3861:L3861"/>
    <mergeCell ref="M3861:R3861"/>
    <mergeCell ref="S3861:V3861"/>
    <mergeCell ref="W3861:Z3861"/>
    <mergeCell ref="AA3861:AD3861"/>
    <mergeCell ref="D3858:L3858"/>
    <mergeCell ref="M3858:R3858"/>
    <mergeCell ref="S3858:V3858"/>
    <mergeCell ref="W3858:Z3858"/>
    <mergeCell ref="AA3858:AD3858"/>
    <mergeCell ref="D3859:L3859"/>
    <mergeCell ref="M3859:R3859"/>
    <mergeCell ref="S3859:V3859"/>
    <mergeCell ref="W3859:Z3859"/>
    <mergeCell ref="AA3859:AD3859"/>
    <mergeCell ref="D3856:L3856"/>
    <mergeCell ref="M3856:R3856"/>
    <mergeCell ref="S3856:V3856"/>
    <mergeCell ref="W3856:Z3856"/>
    <mergeCell ref="AA3856:AD3856"/>
    <mergeCell ref="D3857:L3857"/>
    <mergeCell ref="M3857:R3857"/>
    <mergeCell ref="S3857:V3857"/>
    <mergeCell ref="W3857:Z3857"/>
    <mergeCell ref="AA3857:AD3857"/>
    <mergeCell ref="D3885:L3885"/>
    <mergeCell ref="M3885:R3885"/>
    <mergeCell ref="D3886:L3886"/>
    <mergeCell ref="M3886:R3886"/>
    <mergeCell ref="D3887:L3887"/>
    <mergeCell ref="M3887:R3887"/>
    <mergeCell ref="D3882:L3882"/>
    <mergeCell ref="M3882:R3882"/>
    <mergeCell ref="D3883:L3883"/>
    <mergeCell ref="M3883:R3883"/>
    <mergeCell ref="D3884:L3884"/>
    <mergeCell ref="M3884:R3884"/>
    <mergeCell ref="D3879:L3879"/>
    <mergeCell ref="M3879:R3879"/>
    <mergeCell ref="D3880:L3880"/>
    <mergeCell ref="M3880:R3880"/>
    <mergeCell ref="D3881:L3881"/>
    <mergeCell ref="M3881:R3881"/>
    <mergeCell ref="AA3875:AD3875"/>
    <mergeCell ref="C3876:L3878"/>
    <mergeCell ref="M3876:R3878"/>
    <mergeCell ref="S3876:AD3876"/>
    <mergeCell ref="D3866:L3866"/>
    <mergeCell ref="M3866:R3866"/>
    <mergeCell ref="S3866:V3866"/>
    <mergeCell ref="W3866:Z3866"/>
    <mergeCell ref="AA3866:AD3866"/>
    <mergeCell ref="S3867:V3867"/>
    <mergeCell ref="W3867:Z3867"/>
    <mergeCell ref="AA3867:AD3867"/>
    <mergeCell ref="D3864:L3864"/>
    <mergeCell ref="M3864:R3864"/>
    <mergeCell ref="S3864:V3864"/>
    <mergeCell ref="W3864:Z3864"/>
    <mergeCell ref="AA3864:AD3864"/>
    <mergeCell ref="D3865:L3865"/>
    <mergeCell ref="M3865:R3865"/>
    <mergeCell ref="S3865:V3865"/>
    <mergeCell ref="W3865:Z3865"/>
    <mergeCell ref="AA3865:AD3865"/>
    <mergeCell ref="U3877:U3878"/>
    <mergeCell ref="T3877:T3878"/>
    <mergeCell ref="S3877:S3878"/>
    <mergeCell ref="D3903:L3903"/>
    <mergeCell ref="M3903:R3903"/>
    <mergeCell ref="C3906:AD3906"/>
    <mergeCell ref="C3907:AD3907"/>
    <mergeCell ref="B3914:AD3914"/>
    <mergeCell ref="C3915:AD3915"/>
    <mergeCell ref="D3900:L3900"/>
    <mergeCell ref="M3900:R3900"/>
    <mergeCell ref="D3901:L3901"/>
    <mergeCell ref="M3901:R3901"/>
    <mergeCell ref="D3902:L3902"/>
    <mergeCell ref="M3902:R3902"/>
    <mergeCell ref="D3897:L3897"/>
    <mergeCell ref="M3897:R3897"/>
    <mergeCell ref="D3898:L3898"/>
    <mergeCell ref="M3898:R3898"/>
    <mergeCell ref="D3899:L3899"/>
    <mergeCell ref="M3899:R3899"/>
    <mergeCell ref="D3894:L3894"/>
    <mergeCell ref="M3894:R3894"/>
    <mergeCell ref="D3895:L3895"/>
    <mergeCell ref="M3895:R3895"/>
    <mergeCell ref="D3896:L3896"/>
    <mergeCell ref="M3896:R3896"/>
    <mergeCell ref="D3891:L3891"/>
    <mergeCell ref="M3891:R3891"/>
    <mergeCell ref="D3892:L3892"/>
    <mergeCell ref="M3892:R3892"/>
    <mergeCell ref="D3893:L3893"/>
    <mergeCell ref="M3893:R3893"/>
    <mergeCell ref="D3888:L3888"/>
    <mergeCell ref="M3888:R3888"/>
    <mergeCell ref="D3889:L3889"/>
    <mergeCell ref="M3889:R3889"/>
    <mergeCell ref="D3890:L3890"/>
    <mergeCell ref="M3890:R3890"/>
    <mergeCell ref="D3926:P3926"/>
    <mergeCell ref="Q3926:R3926"/>
    <mergeCell ref="S3926:V3926"/>
    <mergeCell ref="W3926:Z3926"/>
    <mergeCell ref="AA3926:AD3926"/>
    <mergeCell ref="D3927:P3927"/>
    <mergeCell ref="Q3927:R3927"/>
    <mergeCell ref="S3927:V3927"/>
    <mergeCell ref="W3927:Z3927"/>
    <mergeCell ref="AA3927:AD3927"/>
    <mergeCell ref="D3924:P3924"/>
    <mergeCell ref="Q3924:R3924"/>
    <mergeCell ref="S3924:V3924"/>
    <mergeCell ref="W3924:Z3924"/>
    <mergeCell ref="AA3924:AD3924"/>
    <mergeCell ref="D3925:P3925"/>
    <mergeCell ref="Q3925:R3925"/>
    <mergeCell ref="S3925:V3925"/>
    <mergeCell ref="W3925:Z3925"/>
    <mergeCell ref="AA3925:AD3925"/>
    <mergeCell ref="D3922:P3922"/>
    <mergeCell ref="Q3922:R3922"/>
    <mergeCell ref="S3922:V3922"/>
    <mergeCell ref="W3922:Z3922"/>
    <mergeCell ref="AA3922:AD3922"/>
    <mergeCell ref="D3923:P3923"/>
    <mergeCell ref="Q3923:R3923"/>
    <mergeCell ref="S3923:V3923"/>
    <mergeCell ref="W3923:Z3923"/>
    <mergeCell ref="AA3923:AD3923"/>
    <mergeCell ref="C3916:AD3916"/>
    <mergeCell ref="C3917:AD3917"/>
    <mergeCell ref="C3918:AD3918"/>
    <mergeCell ref="C3920:P3921"/>
    <mergeCell ref="Q3920:R3921"/>
    <mergeCell ref="S3920:AD3920"/>
    <mergeCell ref="S3921:V3921"/>
    <mergeCell ref="W3921:Z3921"/>
    <mergeCell ref="AA3921:AD3921"/>
    <mergeCell ref="D3936:P3936"/>
    <mergeCell ref="Q3936:R3936"/>
    <mergeCell ref="S3936:V3936"/>
    <mergeCell ref="W3936:Z3936"/>
    <mergeCell ref="AA3936:AD3936"/>
    <mergeCell ref="D3937:P3937"/>
    <mergeCell ref="Q3937:R3937"/>
    <mergeCell ref="S3937:V3937"/>
    <mergeCell ref="W3937:Z3937"/>
    <mergeCell ref="AA3937:AD3937"/>
    <mergeCell ref="D3934:P3934"/>
    <mergeCell ref="Q3934:R3934"/>
    <mergeCell ref="S3934:V3934"/>
    <mergeCell ref="W3934:Z3934"/>
    <mergeCell ref="AA3934:AD3934"/>
    <mergeCell ref="D3935:P3935"/>
    <mergeCell ref="Q3935:R3935"/>
    <mergeCell ref="S3935:V3935"/>
    <mergeCell ref="W3935:Z3935"/>
    <mergeCell ref="AA3935:AD3935"/>
    <mergeCell ref="W3931:Z3931"/>
    <mergeCell ref="AA3931:AD3931"/>
    <mergeCell ref="D3928:P3928"/>
    <mergeCell ref="Q3928:R3928"/>
    <mergeCell ref="S3928:V3928"/>
    <mergeCell ref="W3928:Z3928"/>
    <mergeCell ref="AA3928:AD3928"/>
    <mergeCell ref="D3929:P3929"/>
    <mergeCell ref="Q3929:R3929"/>
    <mergeCell ref="S3929:V3929"/>
    <mergeCell ref="W3929:Z3929"/>
    <mergeCell ref="AA3929:AD3929"/>
    <mergeCell ref="D3932:P3932"/>
    <mergeCell ref="Q3932:R3932"/>
    <mergeCell ref="S3932:V3932"/>
    <mergeCell ref="W3932:Z3932"/>
    <mergeCell ref="AA3932:AD3932"/>
    <mergeCell ref="D3933:P3933"/>
    <mergeCell ref="Q3933:R3933"/>
    <mergeCell ref="S3933:V3933"/>
    <mergeCell ref="W3933:Z3933"/>
    <mergeCell ref="AA3933:AD3933"/>
    <mergeCell ref="D3930:P3930"/>
    <mergeCell ref="Q3930:R3930"/>
    <mergeCell ref="S3930:V3930"/>
    <mergeCell ref="W3930:Z3930"/>
    <mergeCell ref="AA3930:AD3930"/>
    <mergeCell ref="D3931:P3931"/>
    <mergeCell ref="Q3931:R3931"/>
    <mergeCell ref="S3931:V3931"/>
    <mergeCell ref="D3940:P3940"/>
    <mergeCell ref="Q3940:R3940"/>
    <mergeCell ref="S3940:V3940"/>
    <mergeCell ref="W3940:Z3940"/>
    <mergeCell ref="AA3940:AD3940"/>
    <mergeCell ref="D3938:P3938"/>
    <mergeCell ref="C3949:AD3949"/>
    <mergeCell ref="C3950:AD3950"/>
    <mergeCell ref="D3946:P3946"/>
    <mergeCell ref="Q3946:R3946"/>
    <mergeCell ref="S3946:V3946"/>
    <mergeCell ref="W3946:Z3946"/>
    <mergeCell ref="AA3946:AD3946"/>
    <mergeCell ref="S3947:V3947"/>
    <mergeCell ref="W3947:Z3947"/>
    <mergeCell ref="AA3947:AD3947"/>
    <mergeCell ref="D3944:P3944"/>
    <mergeCell ref="Q3944:R3944"/>
    <mergeCell ref="S3944:V3944"/>
    <mergeCell ref="W3944:Z3944"/>
    <mergeCell ref="AA3944:AD3944"/>
    <mergeCell ref="D3945:P3945"/>
    <mergeCell ref="Q3945:R3945"/>
    <mergeCell ref="S3945:V3945"/>
    <mergeCell ref="W3945:Z3945"/>
    <mergeCell ref="AA3945:AD3945"/>
    <mergeCell ref="D3942:P3942"/>
    <mergeCell ref="Q3942:R3942"/>
    <mergeCell ref="S3942:V3942"/>
    <mergeCell ref="W3942:Z3942"/>
    <mergeCell ref="AA3942:AD3942"/>
    <mergeCell ref="D3943:P3943"/>
    <mergeCell ref="Q3943:R3943"/>
    <mergeCell ref="S3943:V3943"/>
    <mergeCell ref="W3943:Z3943"/>
    <mergeCell ref="AA3943:AD3943"/>
    <mergeCell ref="D3941:P3941"/>
    <mergeCell ref="Q3941:R3941"/>
    <mergeCell ref="S3941:V3941"/>
    <mergeCell ref="W3941:Z3941"/>
    <mergeCell ref="AA3941:AD3941"/>
    <mergeCell ref="Q3938:R3938"/>
    <mergeCell ref="S3938:V3938"/>
    <mergeCell ref="W3938:Z3938"/>
    <mergeCell ref="AA3938:AD3938"/>
    <mergeCell ref="D3939:P3939"/>
    <mergeCell ref="Q3939:R3939"/>
    <mergeCell ref="S3939:V3939"/>
    <mergeCell ref="W3939:Z3939"/>
    <mergeCell ref="AA3939:AD3939"/>
  </mergeCells>
  <conditionalFormatting sqref="S458:S460 W458:W460 AA458:AA460">
    <cfRule type="expression" dxfId="7881" priority="40">
      <formula>OR(#REF!=2,#REF!=9)</formula>
    </cfRule>
  </conditionalFormatting>
  <conditionalFormatting sqref="S498:S500 W498:W500 AA498:AA500">
    <cfRule type="expression" dxfId="7880" priority="39">
      <formula>OR(#REF!=2,#REF!=9)</formula>
    </cfRule>
  </conditionalFormatting>
  <conditionalFormatting sqref="S571:S573 W571:W573 AA571:AA573">
    <cfRule type="expression" dxfId="7879" priority="38">
      <formula>OR(#REF!=2,#REF!=9)</formula>
    </cfRule>
  </conditionalFormatting>
  <conditionalFormatting sqref="S538:S540 W538:W540 AA538:AA540">
    <cfRule type="expression" dxfId="7878" priority="37">
      <formula>OR(#REF!=2,#REF!=9)</formula>
    </cfRule>
  </conditionalFormatting>
  <conditionalFormatting sqref="S651:S653 W651:W653 AA651:AA653">
    <cfRule type="expression" dxfId="7877" priority="36">
      <formula>OR(#REF!=2,#REF!=9)</formula>
    </cfRule>
  </conditionalFormatting>
  <conditionalFormatting sqref="S611:S613 W611:W613 AA611:AA613">
    <cfRule type="expression" dxfId="7876" priority="35">
      <formula>OR(#REF!=2,#REF!=9)</formula>
    </cfRule>
  </conditionalFormatting>
  <conditionalFormatting sqref="S328 W328 AA328">
    <cfRule type="expression" dxfId="7875" priority="34">
      <formula>OR(#REF!=2,#REF!=9)</formula>
    </cfRule>
  </conditionalFormatting>
  <conditionalFormatting sqref="S364 W364 AA364">
    <cfRule type="expression" dxfId="7874" priority="33">
      <formula>OR(#REF!=2,#REF!=9)</formula>
    </cfRule>
  </conditionalFormatting>
  <conditionalFormatting sqref="S391 W391 AA391">
    <cfRule type="expression" dxfId="7873" priority="32">
      <formula>OR(#REF!=2,#REF!=9)</formula>
    </cfRule>
  </conditionalFormatting>
  <conditionalFormatting sqref="S419 W419 AA419">
    <cfRule type="expression" dxfId="7872" priority="31">
      <formula>OR(#REF!=2,#REF!=9)</formula>
    </cfRule>
  </conditionalFormatting>
  <conditionalFormatting sqref="S1341:S1343 W1341:W1343 AA1341:AA1343">
    <cfRule type="expression" dxfId="7871" priority="30">
      <formula>OR(#REF!=2,#REF!=9)</formula>
    </cfRule>
  </conditionalFormatting>
  <conditionalFormatting sqref="S1182 W1182 AA1182">
    <cfRule type="expression" dxfId="7870" priority="29">
      <formula>OR(#REF!=2,#REF!=9)</formula>
    </cfRule>
  </conditionalFormatting>
  <conditionalFormatting sqref="S1222 W1222 AA1222">
    <cfRule type="expression" dxfId="7869" priority="28">
      <formula>OR(#REF!=2,#REF!=9)</formula>
    </cfRule>
  </conditionalFormatting>
  <conditionalFormatting sqref="S2403:S2404 W2403:W2404 AA2403:AA2404">
    <cfRule type="expression" dxfId="7868" priority="27">
      <formula>OR(#REF!=2,#REF!=9)</formula>
    </cfRule>
  </conditionalFormatting>
  <conditionalFormatting sqref="S2604:S2606 W2604:W2606 AA2604:AA2606">
    <cfRule type="expression" dxfId="7867" priority="26">
      <formula>OR(#REF!=2,#REF!=9)</formula>
    </cfRule>
  </conditionalFormatting>
  <conditionalFormatting sqref="S2644:S2646 W2644:W2646 AA2644:AA2646">
    <cfRule type="expression" dxfId="7866" priority="25">
      <formula>OR(#REF!=2,#REF!=9)</formula>
    </cfRule>
  </conditionalFormatting>
  <conditionalFormatting sqref="S2717 W2717 AA2717 AA2719 W2719 S2719">
    <cfRule type="expression" dxfId="7865" priority="24">
      <formula>OR(#REF!=2,#REF!=9)</formula>
    </cfRule>
  </conditionalFormatting>
  <conditionalFormatting sqref="S2684:S2686 W2684:W2686 AA2684:AA2686">
    <cfRule type="expression" dxfId="7864" priority="23">
      <formula>OR(#REF!=2,#REF!=9)</formula>
    </cfRule>
  </conditionalFormatting>
  <conditionalFormatting sqref="S2797:S2799 W2797:W2799 AA2797:AA2799">
    <cfRule type="expression" dxfId="7863" priority="22">
      <formula>OR(#REF!=2,#REF!=9)</formula>
    </cfRule>
  </conditionalFormatting>
  <conditionalFormatting sqref="S2757:S2759 W2757:W2759 AA2757:AA2759">
    <cfRule type="expression" dxfId="7862" priority="21">
      <formula>OR(#REF!=2,#REF!=9)</formula>
    </cfRule>
  </conditionalFormatting>
  <conditionalFormatting sqref="S2837:S2839 W2837:W2839 AA2837:AA2839">
    <cfRule type="expression" dxfId="7861" priority="20">
      <formula>OR(#REF!=2,#REF!=9)</formula>
    </cfRule>
  </conditionalFormatting>
  <conditionalFormatting sqref="S2902:S2903 W2902:W2903 AA2902:AA2903">
    <cfRule type="expression" dxfId="7860" priority="19">
      <formula>OR(#REF!=2,#REF!=9)</formula>
    </cfRule>
  </conditionalFormatting>
  <conditionalFormatting sqref="S2208 W2208 AA2208">
    <cfRule type="expression" dxfId="7859" priority="18">
      <formula>OR(#REF!=2,#REF!=9)</formula>
    </cfRule>
  </conditionalFormatting>
  <conditionalFormatting sqref="S2387 W2387 AA2387">
    <cfRule type="expression" dxfId="7858" priority="17">
      <formula>OR(#REF!=2,#REF!=9)</formula>
    </cfRule>
  </conditionalFormatting>
  <conditionalFormatting sqref="S2718 W2718 AA2718">
    <cfRule type="expression" dxfId="7857" priority="16">
      <formula>OR(#REF!=2,#REF!=9)</formula>
    </cfRule>
  </conditionalFormatting>
  <conditionalFormatting sqref="S3144 W3144 AA3144">
    <cfRule type="expression" dxfId="7856" priority="15">
      <formula>OR(#REF!=2,#REF!=9)</formula>
    </cfRule>
  </conditionalFormatting>
  <conditionalFormatting sqref="S2483:S2485 W2483:W2485 AA2483:AA2485">
    <cfRule type="expression" dxfId="7855" priority="14">
      <formula>OR(#REF!=2,#REF!=9)</formula>
    </cfRule>
  </conditionalFormatting>
  <conditionalFormatting sqref="S2443:S2445 W2443:W2445 AA2443:AA2445">
    <cfRule type="expression" dxfId="7854" priority="11">
      <formula>OR(#REF!=2,#REF!=9)</formula>
    </cfRule>
  </conditionalFormatting>
  <conditionalFormatting sqref="S3657:S3659 W3657:W3659 AA3657:AA3659">
    <cfRule type="expression" dxfId="7853" priority="10">
      <formula>OR(#REF!=2,#REF!=9)</formula>
    </cfRule>
  </conditionalFormatting>
  <conditionalFormatting sqref="S3739 W3739 AA3739">
    <cfRule type="expression" dxfId="7852" priority="9">
      <formula>OR(#REF!=2,#REF!=9)</formula>
    </cfRule>
  </conditionalFormatting>
  <conditionalFormatting sqref="S3820 W3820 AA3820">
    <cfRule type="expression" dxfId="7851" priority="8">
      <formula>OR(#REF!=2,#REF!=9)</formula>
    </cfRule>
  </conditionalFormatting>
  <conditionalFormatting sqref="S3780 W3780 AA3780">
    <cfRule type="expression" dxfId="7850" priority="7">
      <formula>OR(#REF!=2,#REF!=9)</formula>
    </cfRule>
  </conditionalFormatting>
  <conditionalFormatting sqref="S3906:S3907 W3906:W3907 AA3906:AA3907">
    <cfRule type="expression" dxfId="7849" priority="6">
      <formula>OR(#REF!=2,#REF!=9)</formula>
    </cfRule>
  </conditionalFormatting>
  <conditionalFormatting sqref="S3949:S3950 W3949:W3950 AA3949:AA3950">
    <cfRule type="expression" dxfId="7848" priority="5">
      <formula>OR(#REF!=2,#REF!=9)</formula>
    </cfRule>
  </conditionalFormatting>
  <conditionalFormatting sqref="S2524:S2526 W2524:W2526 AA2524:AA2526">
    <cfRule type="expression" dxfId="7847" priority="2">
      <formula>OR(#REF!=2,#REF!=9)</formula>
    </cfRule>
  </conditionalFormatting>
  <conditionalFormatting sqref="S2564:S2566 W2564:W2566 AA2564:AA2566">
    <cfRule type="expression" dxfId="7846" priority="1">
      <formula>OR(#REF!=2,#REF!=9)</formula>
    </cfRule>
  </conditionalFormatting>
  <conditionalFormatting sqref="M80">
    <cfRule type="expression" dxfId="7845" priority="41" stopIfTrue="1">
      <formula>AL80=1</formula>
    </cfRule>
  </conditionalFormatting>
  <conditionalFormatting sqref="S80">
    <cfRule type="expression" dxfId="7844" priority="42" stopIfTrue="1">
      <formula>AL80=1</formula>
    </cfRule>
    <cfRule type="expression" dxfId="7843" priority="42" stopIfTrue="1">
      <formula>M80="NA"</formula>
    </cfRule>
  </conditionalFormatting>
  <conditionalFormatting sqref="Y80">
    <cfRule type="expression" dxfId="7842" priority="43" stopIfTrue="1">
      <formula>AL80=1</formula>
    </cfRule>
    <cfRule type="expression" dxfId="7841" priority="43" stopIfTrue="1">
      <formula>M80="NA"</formula>
    </cfRule>
  </conditionalFormatting>
  <conditionalFormatting sqref="S130">
    <cfRule type="expression" dxfId="7840" priority="44" stopIfTrue="1">
      <formula>AL130=1</formula>
    </cfRule>
    <cfRule type="expression" dxfId="7839" priority="72" stopIfTrue="1">
      <formula>CJ130=1</formula>
    </cfRule>
    <cfRule type="expression" dxfId="7838" priority="75" stopIfTrue="1">
      <formula>M130="NA"</formula>
    </cfRule>
    <cfRule type="expression" dxfId="7837" priority="78" stopIfTrue="1">
      <formula>M130="NA"</formula>
    </cfRule>
    <cfRule type="expression" dxfId="7836" priority="96" stopIfTrue="1">
      <formula>M130="NA"</formula>
    </cfRule>
  </conditionalFormatting>
  <conditionalFormatting sqref="U130">
    <cfRule type="expression" dxfId="7835" priority="97" stopIfTrue="1">
      <formula>AL130=1</formula>
    </cfRule>
    <cfRule type="expression" dxfId="7834" priority="45" stopIfTrue="1">
      <formula>S130="NA"</formula>
    </cfRule>
    <cfRule type="expression" dxfId="7833" priority="58" stopIfTrue="1">
      <formula>BP130=1</formula>
    </cfRule>
    <cfRule type="expression" dxfId="7832" priority="61" stopIfTrue="1">
      <formula>O130="NA"</formula>
    </cfRule>
    <cfRule type="expression" dxfId="7831" priority="79" stopIfTrue="1">
      <formula>M130="NA"</formula>
    </cfRule>
    <cfRule type="expression" dxfId="7830" priority="88" stopIfTrue="1">
      <formula>M130="NA"</formula>
    </cfRule>
  </conditionalFormatting>
  <conditionalFormatting sqref="V130">
    <cfRule type="expression" dxfId="7829" priority="98" stopIfTrue="1">
      <formula>AL130=1</formula>
    </cfRule>
    <cfRule type="expression" dxfId="7828" priority="46" stopIfTrue="1">
      <formula>S130="NA"</formula>
    </cfRule>
    <cfRule type="expression" dxfId="7827" priority="65" stopIfTrue="1">
      <formula>BZ130=1</formula>
    </cfRule>
    <cfRule type="expression" dxfId="7826" priority="68" stopIfTrue="1">
      <formula>Q130="NA"</formula>
    </cfRule>
    <cfRule type="expression" dxfId="7825" priority="80" stopIfTrue="1">
      <formula>M130="NA"</formula>
    </cfRule>
    <cfRule type="expression" dxfId="7824" priority="92" stopIfTrue="1">
      <formula>M130="NA"</formula>
    </cfRule>
  </conditionalFormatting>
  <conditionalFormatting sqref="W130">
    <cfRule type="expression" dxfId="7823" priority="47" stopIfTrue="1">
      <formula>AV130=1</formula>
    </cfRule>
    <cfRule type="expression" dxfId="7822" priority="73" stopIfTrue="1">
      <formula>CJ130=1</formula>
    </cfRule>
    <cfRule type="expression" dxfId="7821" priority="76" stopIfTrue="1">
      <formula>M130="NA"</formula>
    </cfRule>
    <cfRule type="expression" dxfId="7820" priority="81" stopIfTrue="1">
      <formula>M130="NA"</formula>
    </cfRule>
    <cfRule type="expression" dxfId="7819" priority="99" stopIfTrue="1">
      <formula>M130="NA"</formula>
    </cfRule>
  </conditionalFormatting>
  <conditionalFormatting sqref="Y130">
    <cfRule type="expression" dxfId="7818" priority="48" stopIfTrue="1">
      <formula>AV130=1</formula>
    </cfRule>
    <cfRule type="expression" dxfId="7817" priority="50" stopIfTrue="1">
      <formula>W130="NA"</formula>
    </cfRule>
    <cfRule type="expression" dxfId="7816" priority="59" stopIfTrue="1">
      <formula>BP130=1</formula>
    </cfRule>
    <cfRule type="expression" dxfId="7815" priority="62" stopIfTrue="1">
      <formula>O130="NA"</formula>
    </cfRule>
    <cfRule type="expression" dxfId="7814" priority="82" stopIfTrue="1">
      <formula>M130="NA"</formula>
    </cfRule>
    <cfRule type="expression" dxfId="7813" priority="89" stopIfTrue="1">
      <formula>M130="NA"</formula>
    </cfRule>
  </conditionalFormatting>
  <conditionalFormatting sqref="Z130">
    <cfRule type="expression" dxfId="7812" priority="49" stopIfTrue="1">
      <formula>AV130=1</formula>
    </cfRule>
    <cfRule type="expression" dxfId="7811" priority="51" stopIfTrue="1">
      <formula>W130="NA"</formula>
    </cfRule>
    <cfRule type="expression" dxfId="7810" priority="66" stopIfTrue="1">
      <formula>BZ130=1</formula>
    </cfRule>
    <cfRule type="expression" dxfId="7809" priority="69" stopIfTrue="1">
      <formula>Q130="NA"</formula>
    </cfRule>
    <cfRule type="expression" dxfId="7808" priority="83" stopIfTrue="1">
      <formula>M130="NA"</formula>
    </cfRule>
    <cfRule type="expression" dxfId="7807" priority="93" stopIfTrue="1">
      <formula>M130="NA"</formula>
    </cfRule>
  </conditionalFormatting>
  <conditionalFormatting sqref="AA130">
    <cfRule type="expression" dxfId="7806" priority="52" stopIfTrue="1">
      <formula>BF130=1</formula>
    </cfRule>
    <cfRule type="expression" dxfId="7805" priority="74" stopIfTrue="1">
      <formula>CJ130=1</formula>
    </cfRule>
    <cfRule type="expression" dxfId="7804" priority="77" stopIfTrue="1">
      <formula>M130="NA"</formula>
    </cfRule>
    <cfRule type="expression" dxfId="7803" priority="84" stopIfTrue="1">
      <formula>M130="NA"</formula>
    </cfRule>
    <cfRule type="expression" dxfId="7802" priority="100" stopIfTrue="1">
      <formula>M130="NA"</formula>
    </cfRule>
  </conditionalFormatting>
  <conditionalFormatting sqref="AC130">
    <cfRule type="expression" dxfId="7801" priority="53" stopIfTrue="1">
      <formula>BF130=1</formula>
    </cfRule>
    <cfRule type="expression" dxfId="7800" priority="55" stopIfTrue="1">
      <formula>AA130="NA"</formula>
    </cfRule>
    <cfRule type="expression" dxfId="7799" priority="60" stopIfTrue="1">
      <formula>BP130=1</formula>
    </cfRule>
    <cfRule type="expression" dxfId="7798" priority="63" stopIfTrue="1">
      <formula>O130="NA"</formula>
    </cfRule>
    <cfRule type="expression" dxfId="7797" priority="85" stopIfTrue="1">
      <formula>M130="NA"</formula>
    </cfRule>
    <cfRule type="expression" dxfId="7796" priority="90" stopIfTrue="1">
      <formula>M130="NA"</formula>
    </cfRule>
  </conditionalFormatting>
  <conditionalFormatting sqref="AD130">
    <cfRule type="expression" dxfId="7795" priority="54" stopIfTrue="1">
      <formula>BF130=1</formula>
    </cfRule>
    <cfRule type="expression" dxfId="7794" priority="56" stopIfTrue="1">
      <formula>AA130="NA"</formula>
    </cfRule>
    <cfRule type="expression" dxfId="7793" priority="67" stopIfTrue="1">
      <formula>BZ130=1</formula>
    </cfRule>
    <cfRule type="expression" dxfId="7792" priority="70" stopIfTrue="1">
      <formula>Q130="NA"</formula>
    </cfRule>
    <cfRule type="expression" dxfId="7791" priority="86" stopIfTrue="1">
      <formula>M130="NA"</formula>
    </cfRule>
    <cfRule type="expression" dxfId="7790" priority="94" stopIfTrue="1">
      <formula>M130="NA"</formula>
    </cfRule>
  </conditionalFormatting>
  <conditionalFormatting sqref="O130">
    <cfRule type="expression" dxfId="7789" priority="57" stopIfTrue="1">
      <formula>BP130=1</formula>
    </cfRule>
    <cfRule type="expression" dxfId="7788" priority="87" stopIfTrue="1">
      <formula>M130="NA"</formula>
    </cfRule>
  </conditionalFormatting>
  <conditionalFormatting sqref="Q130">
    <cfRule type="expression" dxfId="7787" priority="64" stopIfTrue="1">
      <formula>BZ130=1</formula>
    </cfRule>
    <cfRule type="expression" dxfId="7786" priority="91" stopIfTrue="1">
      <formula>M130="NA"</formula>
    </cfRule>
  </conditionalFormatting>
  <conditionalFormatting sqref="M130">
    <cfRule type="expression" dxfId="7785" priority="71" stopIfTrue="1">
      <formula>CJ130=1</formula>
    </cfRule>
    <cfRule type="expression" dxfId="7784" priority="95" stopIfTrue="1">
      <formula>M130="NA"</formula>
    </cfRule>
  </conditionalFormatting>
  <conditionalFormatting sqref="S171">
    <cfRule type="expression" dxfId="7783" priority="101" stopIfTrue="1">
      <formula>AL171=1</formula>
    </cfRule>
    <cfRule type="expression" dxfId="7782" priority="129" stopIfTrue="1">
      <formula>CJ171=1</formula>
    </cfRule>
    <cfRule type="expression" dxfId="7781" priority="132" stopIfTrue="1">
      <formula>M171="NA"</formula>
    </cfRule>
    <cfRule type="expression" dxfId="7780" priority="135" stopIfTrue="1">
      <formula>M171="NA"</formula>
    </cfRule>
    <cfRule type="expression" dxfId="7779" priority="153" stopIfTrue="1">
      <formula>M171="NA"</formula>
    </cfRule>
  </conditionalFormatting>
  <conditionalFormatting sqref="U171">
    <cfRule type="expression" dxfId="7778" priority="154" stopIfTrue="1">
      <formula>AL171=1</formula>
    </cfRule>
    <cfRule type="expression" dxfId="7777" priority="102" stopIfTrue="1">
      <formula>S171="NA"</formula>
    </cfRule>
    <cfRule type="expression" dxfId="7776" priority="115" stopIfTrue="1">
      <formula>BP171=1</formula>
    </cfRule>
    <cfRule type="expression" dxfId="7775" priority="118" stopIfTrue="1">
      <formula>O171="NA"</formula>
    </cfRule>
    <cfRule type="expression" dxfId="7774" priority="136" stopIfTrue="1">
      <formula>M171="NA"</formula>
    </cfRule>
    <cfRule type="expression" dxfId="7773" priority="145" stopIfTrue="1">
      <formula>M171="NA"</formula>
    </cfRule>
  </conditionalFormatting>
  <conditionalFormatting sqref="V171">
    <cfRule type="expression" dxfId="7772" priority="155" stopIfTrue="1">
      <formula>AL171=1</formula>
    </cfRule>
    <cfRule type="expression" dxfId="7771" priority="103" stopIfTrue="1">
      <formula>S171="NA"</formula>
    </cfRule>
    <cfRule type="expression" dxfId="7770" priority="122" stopIfTrue="1">
      <formula>BZ171=1</formula>
    </cfRule>
    <cfRule type="expression" dxfId="7769" priority="125" stopIfTrue="1">
      <formula>Q171="NA"</formula>
    </cfRule>
    <cfRule type="expression" dxfId="7768" priority="137" stopIfTrue="1">
      <formula>M171="NA"</formula>
    </cfRule>
    <cfRule type="expression" dxfId="7767" priority="149" stopIfTrue="1">
      <formula>M171="NA"</formula>
    </cfRule>
  </conditionalFormatting>
  <conditionalFormatting sqref="W171">
    <cfRule type="expression" dxfId="7766" priority="104" stopIfTrue="1">
      <formula>AV171=1</formula>
    </cfRule>
    <cfRule type="expression" dxfId="7765" priority="130" stopIfTrue="1">
      <formula>CJ171=1</formula>
    </cfRule>
    <cfRule type="expression" dxfId="7764" priority="133" stopIfTrue="1">
      <formula>M171="NA"</formula>
    </cfRule>
    <cfRule type="expression" dxfId="7763" priority="138" stopIfTrue="1">
      <formula>M171="NA"</formula>
    </cfRule>
    <cfRule type="expression" dxfId="7762" priority="156" stopIfTrue="1">
      <formula>M171="NA"</formula>
    </cfRule>
  </conditionalFormatting>
  <conditionalFormatting sqref="Y171">
    <cfRule type="expression" dxfId="7761" priority="105" stopIfTrue="1">
      <formula>AV171=1</formula>
    </cfRule>
    <cfRule type="expression" dxfId="7760" priority="107" stopIfTrue="1">
      <formula>W171="NA"</formula>
    </cfRule>
    <cfRule type="expression" dxfId="7759" priority="116" stopIfTrue="1">
      <formula>BP171=1</formula>
    </cfRule>
    <cfRule type="expression" dxfId="7758" priority="119" stopIfTrue="1">
      <formula>O171="NA"</formula>
    </cfRule>
    <cfRule type="expression" dxfId="7757" priority="139" stopIfTrue="1">
      <formula>M171="NA"</formula>
    </cfRule>
    <cfRule type="expression" dxfId="7756" priority="146" stopIfTrue="1">
      <formula>M171="NA"</formula>
    </cfRule>
  </conditionalFormatting>
  <conditionalFormatting sqref="Z171">
    <cfRule type="expression" dxfId="7755" priority="106" stopIfTrue="1">
      <formula>AV171=1</formula>
    </cfRule>
    <cfRule type="expression" dxfId="7754" priority="108" stopIfTrue="1">
      <formula>W171="NA"</formula>
    </cfRule>
    <cfRule type="expression" dxfId="7753" priority="123" stopIfTrue="1">
      <formula>BZ171=1</formula>
    </cfRule>
    <cfRule type="expression" dxfId="7752" priority="126" stopIfTrue="1">
      <formula>Q171="NA"</formula>
    </cfRule>
    <cfRule type="expression" dxfId="7751" priority="140" stopIfTrue="1">
      <formula>M171="NA"</formula>
    </cfRule>
    <cfRule type="expression" dxfId="7750" priority="150" stopIfTrue="1">
      <formula>M171="NA"</formula>
    </cfRule>
  </conditionalFormatting>
  <conditionalFormatting sqref="AA171">
    <cfRule type="expression" dxfId="7749" priority="109" stopIfTrue="1">
      <formula>BF171=1</formula>
    </cfRule>
    <cfRule type="expression" dxfId="7748" priority="131" stopIfTrue="1">
      <formula>CJ171=1</formula>
    </cfRule>
    <cfRule type="expression" dxfId="7747" priority="134" stopIfTrue="1">
      <formula>M171="NA"</formula>
    </cfRule>
    <cfRule type="expression" dxfId="7746" priority="141" stopIfTrue="1">
      <formula>M171="NA"</formula>
    </cfRule>
    <cfRule type="expression" dxfId="7745" priority="157" stopIfTrue="1">
      <formula>M171="NA"</formula>
    </cfRule>
  </conditionalFormatting>
  <conditionalFormatting sqref="AC171">
    <cfRule type="expression" dxfId="7744" priority="110" stopIfTrue="1">
      <formula>BF171=1</formula>
    </cfRule>
    <cfRule type="expression" dxfId="7743" priority="112" stopIfTrue="1">
      <formula>AA171="NA"</formula>
    </cfRule>
    <cfRule type="expression" dxfId="7742" priority="117" stopIfTrue="1">
      <formula>BP171=1</formula>
    </cfRule>
    <cfRule type="expression" dxfId="7741" priority="120" stopIfTrue="1">
      <formula>O171="NA"</formula>
    </cfRule>
    <cfRule type="expression" dxfId="7740" priority="142" stopIfTrue="1">
      <formula>M171="NA"</formula>
    </cfRule>
    <cfRule type="expression" dxfId="7739" priority="147" stopIfTrue="1">
      <formula>M171="NA"</formula>
    </cfRule>
  </conditionalFormatting>
  <conditionalFormatting sqref="AD171">
    <cfRule type="expression" dxfId="7738" priority="111" stopIfTrue="1">
      <formula>BF171=1</formula>
    </cfRule>
    <cfRule type="expression" dxfId="7737" priority="113" stopIfTrue="1">
      <formula>AA171="NA"</formula>
    </cfRule>
    <cfRule type="expression" dxfId="7736" priority="124" stopIfTrue="1">
      <formula>BZ171=1</formula>
    </cfRule>
    <cfRule type="expression" dxfId="7735" priority="127" stopIfTrue="1">
      <formula>Q171="NA"</formula>
    </cfRule>
    <cfRule type="expression" dxfId="7734" priority="143" stopIfTrue="1">
      <formula>M171="NA"</formula>
    </cfRule>
    <cfRule type="expression" dxfId="7733" priority="151" stopIfTrue="1">
      <formula>M171="NA"</formula>
    </cfRule>
  </conditionalFormatting>
  <conditionalFormatting sqref="O171">
    <cfRule type="expression" dxfId="7732" priority="114" stopIfTrue="1">
      <formula>BP171=1</formula>
    </cfRule>
    <cfRule type="expression" dxfId="7731" priority="144" stopIfTrue="1">
      <formula>M171="NA"</formula>
    </cfRule>
  </conditionalFormatting>
  <conditionalFormatting sqref="Q171">
    <cfRule type="expression" dxfId="7730" priority="121" stopIfTrue="1">
      <formula>BZ171=1</formula>
    </cfRule>
    <cfRule type="expression" dxfId="7729" priority="148" stopIfTrue="1">
      <formula>M171="NA"</formula>
    </cfRule>
  </conditionalFormatting>
  <conditionalFormatting sqref="M171">
    <cfRule type="expression" dxfId="7728" priority="128" stopIfTrue="1">
      <formula>CJ171=1</formula>
    </cfRule>
    <cfRule type="expression" dxfId="7727" priority="152" stopIfTrue="1">
      <formula>M171="NA"</formula>
    </cfRule>
  </conditionalFormatting>
  <conditionalFormatting sqref="S211">
    <cfRule type="expression" dxfId="7726" priority="158" stopIfTrue="1">
      <formula>AL211=1</formula>
    </cfRule>
    <cfRule type="expression" dxfId="7725" priority="177" stopIfTrue="1">
      <formula>BZ211=1</formula>
    </cfRule>
    <cfRule type="expression" dxfId="7724" priority="179" stopIfTrue="1">
      <formula>M211="NA"</formula>
    </cfRule>
    <cfRule type="expression" dxfId="7723" priority="181" stopIfTrue="1">
      <formula>M211="NA"</formula>
    </cfRule>
    <cfRule type="expression" dxfId="7722" priority="194" stopIfTrue="1">
      <formula>M211="NA"</formula>
    </cfRule>
  </conditionalFormatting>
  <conditionalFormatting sqref="U211">
    <cfRule type="expression" dxfId="7721" priority="195" stopIfTrue="1">
      <formula>AL211=1</formula>
    </cfRule>
    <cfRule type="expression" dxfId="7720" priority="159" stopIfTrue="1">
      <formula>S211="NA"</formula>
    </cfRule>
    <cfRule type="expression" dxfId="7719" priority="167" stopIfTrue="1">
      <formula>BF211=1</formula>
    </cfRule>
    <cfRule type="expression" dxfId="7718" priority="169" stopIfTrue="1">
      <formula>O211="NA"</formula>
    </cfRule>
    <cfRule type="expression" dxfId="7717" priority="182" stopIfTrue="1">
      <formula>M211="NA"</formula>
    </cfRule>
    <cfRule type="expression" dxfId="7716" priority="188" stopIfTrue="1">
      <formula>M211="NA"</formula>
    </cfRule>
  </conditionalFormatting>
  <conditionalFormatting sqref="W211">
    <cfRule type="expression" dxfId="7715" priority="196" stopIfTrue="1">
      <formula>AL211=1</formula>
    </cfRule>
    <cfRule type="expression" dxfId="7714" priority="160" stopIfTrue="1">
      <formula>S211="NA"</formula>
    </cfRule>
    <cfRule type="expression" dxfId="7713" priority="172" stopIfTrue="1">
      <formula>BP211=1</formula>
    </cfRule>
    <cfRule type="expression" dxfId="7712" priority="174" stopIfTrue="1">
      <formula>Q211="NA"</formula>
    </cfRule>
    <cfRule type="expression" dxfId="7711" priority="183" stopIfTrue="1">
      <formula>M211="NA"</formula>
    </cfRule>
    <cfRule type="expression" dxfId="7710" priority="191" stopIfTrue="1">
      <formula>M211="NA"</formula>
    </cfRule>
  </conditionalFormatting>
  <conditionalFormatting sqref="Y211">
    <cfRule type="expression" dxfId="7709" priority="161" stopIfTrue="1">
      <formula>AV211=1</formula>
    </cfRule>
    <cfRule type="expression" dxfId="7708" priority="178" stopIfTrue="1">
      <formula>BZ211=1</formula>
    </cfRule>
    <cfRule type="expression" dxfId="7707" priority="180" stopIfTrue="1">
      <formula>M211="NA"</formula>
    </cfRule>
    <cfRule type="expression" dxfId="7706" priority="184" stopIfTrue="1">
      <formula>M211="NA"</formula>
    </cfRule>
    <cfRule type="expression" dxfId="7705" priority="197" stopIfTrue="1">
      <formula>M211="NA"</formula>
    </cfRule>
  </conditionalFormatting>
  <conditionalFormatting sqref="AA211">
    <cfRule type="expression" dxfId="7704" priority="162" stopIfTrue="1">
      <formula>AV211=1</formula>
    </cfRule>
    <cfRule type="expression" dxfId="7703" priority="164" stopIfTrue="1">
      <formula>Y211="NA"</formula>
    </cfRule>
    <cfRule type="expression" dxfId="7702" priority="168" stopIfTrue="1">
      <formula>BF211=1</formula>
    </cfRule>
    <cfRule type="expression" dxfId="7701" priority="170" stopIfTrue="1">
      <formula>O211="NA"</formula>
    </cfRule>
    <cfRule type="expression" dxfId="7700" priority="185" stopIfTrue="1">
      <formula>M211="NA"</formula>
    </cfRule>
    <cfRule type="expression" dxfId="7699" priority="189" stopIfTrue="1">
      <formula>M211="NA"</formula>
    </cfRule>
  </conditionalFormatting>
  <conditionalFormatting sqref="AC211">
    <cfRule type="expression" dxfId="7698" priority="163" stopIfTrue="1">
      <formula>AV211=1</formula>
    </cfRule>
    <cfRule type="expression" dxfId="7697" priority="165" stopIfTrue="1">
      <formula>Y211="NA"</formula>
    </cfRule>
    <cfRule type="expression" dxfId="7696" priority="173" stopIfTrue="1">
      <formula>BP211=1</formula>
    </cfRule>
    <cfRule type="expression" dxfId="7695" priority="175" stopIfTrue="1">
      <formula>Q211="NA"</formula>
    </cfRule>
    <cfRule type="expression" dxfId="7694" priority="186" stopIfTrue="1">
      <formula>M211="NA"</formula>
    </cfRule>
    <cfRule type="expression" dxfId="7693" priority="192" stopIfTrue="1">
      <formula>M211="NA"</formula>
    </cfRule>
  </conditionalFormatting>
  <conditionalFormatting sqref="O211">
    <cfRule type="expression" dxfId="7692" priority="166" stopIfTrue="1">
      <formula>BF211=1</formula>
    </cfRule>
    <cfRule type="expression" dxfId="7691" priority="187" stopIfTrue="1">
      <formula>M211="NA"</formula>
    </cfRule>
  </conditionalFormatting>
  <conditionalFormatting sqref="Q211">
    <cfRule type="expression" dxfId="7690" priority="171" stopIfTrue="1">
      <formula>BP211=1</formula>
    </cfRule>
    <cfRule type="expression" dxfId="7689" priority="190" stopIfTrue="1">
      <formula>M211="NA"</formula>
    </cfRule>
  </conditionalFormatting>
  <conditionalFormatting sqref="M211">
    <cfRule type="expression" dxfId="7688" priority="176" stopIfTrue="1">
      <formula>BZ211=1</formula>
    </cfRule>
    <cfRule type="expression" dxfId="7687" priority="193" stopIfTrue="1">
      <formula>M211="NA"</formula>
    </cfRule>
  </conditionalFormatting>
  <conditionalFormatting sqref="S251">
    <cfRule type="expression" dxfId="7686" priority="198" stopIfTrue="1">
      <formula>AL251=1</formula>
    </cfRule>
    <cfRule type="expression" dxfId="7685" priority="217" stopIfTrue="1">
      <formula>BZ251=1</formula>
    </cfRule>
    <cfRule type="expression" dxfId="7684" priority="219" stopIfTrue="1">
      <formula>M251="NA"</formula>
    </cfRule>
    <cfRule type="expression" dxfId="7683" priority="221" stopIfTrue="1">
      <formula>M251="NA"</formula>
    </cfRule>
    <cfRule type="expression" dxfId="7682" priority="234" stopIfTrue="1">
      <formula>M251="NA"</formula>
    </cfRule>
  </conditionalFormatting>
  <conditionalFormatting sqref="U251">
    <cfRule type="expression" dxfId="7681" priority="235" stopIfTrue="1">
      <formula>AL251=1</formula>
    </cfRule>
    <cfRule type="expression" dxfId="7680" priority="199" stopIfTrue="1">
      <formula>S251="NA"</formula>
    </cfRule>
    <cfRule type="expression" dxfId="7679" priority="207" stopIfTrue="1">
      <formula>BF251=1</formula>
    </cfRule>
    <cfRule type="expression" dxfId="7678" priority="209" stopIfTrue="1">
      <formula>O251="NA"</formula>
    </cfRule>
    <cfRule type="expression" dxfId="7677" priority="222" stopIfTrue="1">
      <formula>M251="NA"</formula>
    </cfRule>
    <cfRule type="expression" dxfId="7676" priority="228" stopIfTrue="1">
      <formula>M251="NA"</formula>
    </cfRule>
  </conditionalFormatting>
  <conditionalFormatting sqref="W251">
    <cfRule type="expression" dxfId="7675" priority="236" stopIfTrue="1">
      <formula>AL251=1</formula>
    </cfRule>
    <cfRule type="expression" dxfId="7674" priority="200" stopIfTrue="1">
      <formula>S251="NA"</formula>
    </cfRule>
    <cfRule type="expression" dxfId="7673" priority="212" stopIfTrue="1">
      <formula>BP251=1</formula>
    </cfRule>
    <cfRule type="expression" dxfId="7672" priority="214" stopIfTrue="1">
      <formula>Q251="NA"</formula>
    </cfRule>
    <cfRule type="expression" dxfId="7671" priority="223" stopIfTrue="1">
      <formula>M251="NA"</formula>
    </cfRule>
    <cfRule type="expression" dxfId="7670" priority="231" stopIfTrue="1">
      <formula>M251="NA"</formula>
    </cfRule>
  </conditionalFormatting>
  <conditionalFormatting sqref="Y251">
    <cfRule type="expression" dxfId="7669" priority="201" stopIfTrue="1">
      <formula>AV251=1</formula>
    </cfRule>
    <cfRule type="expression" dxfId="7668" priority="218" stopIfTrue="1">
      <formula>BZ251=1</formula>
    </cfRule>
    <cfRule type="expression" dxfId="7667" priority="220" stopIfTrue="1">
      <formula>M251="NA"</formula>
    </cfRule>
    <cfRule type="expression" dxfId="7666" priority="224" stopIfTrue="1">
      <formula>M251="NA"</formula>
    </cfRule>
    <cfRule type="expression" dxfId="7665" priority="237" stopIfTrue="1">
      <formula>M251="NA"</formula>
    </cfRule>
  </conditionalFormatting>
  <conditionalFormatting sqref="AA251">
    <cfRule type="expression" dxfId="7664" priority="202" stopIfTrue="1">
      <formula>AV251=1</formula>
    </cfRule>
    <cfRule type="expression" dxfId="7663" priority="204" stopIfTrue="1">
      <formula>Y251="NA"</formula>
    </cfRule>
    <cfRule type="expression" dxfId="7662" priority="208" stopIfTrue="1">
      <formula>BF251=1</formula>
    </cfRule>
    <cfRule type="expression" dxfId="7661" priority="210" stopIfTrue="1">
      <formula>O251="NA"</formula>
    </cfRule>
    <cfRule type="expression" dxfId="7660" priority="225" stopIfTrue="1">
      <formula>M251="NA"</formula>
    </cfRule>
    <cfRule type="expression" dxfId="7659" priority="229" stopIfTrue="1">
      <formula>M251="NA"</formula>
    </cfRule>
  </conditionalFormatting>
  <conditionalFormatting sqref="AC251">
    <cfRule type="expression" dxfId="7658" priority="203" stopIfTrue="1">
      <formula>AV251=1</formula>
    </cfRule>
    <cfRule type="expression" dxfId="7657" priority="205" stopIfTrue="1">
      <formula>Y251="NA"</formula>
    </cfRule>
    <cfRule type="expression" dxfId="7656" priority="213" stopIfTrue="1">
      <formula>BP251=1</formula>
    </cfRule>
    <cfRule type="expression" dxfId="7655" priority="215" stopIfTrue="1">
      <formula>Q251="NA"</formula>
    </cfRule>
    <cfRule type="expression" dxfId="7654" priority="226" stopIfTrue="1">
      <formula>M251="NA"</formula>
    </cfRule>
    <cfRule type="expression" dxfId="7653" priority="232" stopIfTrue="1">
      <formula>M251="NA"</formula>
    </cfRule>
  </conditionalFormatting>
  <conditionalFormatting sqref="O251">
    <cfRule type="expression" dxfId="7652" priority="206" stopIfTrue="1">
      <formula>BF251=1</formula>
    </cfRule>
    <cfRule type="expression" dxfId="7651" priority="227" stopIfTrue="1">
      <formula>M251="NA"</formula>
    </cfRule>
  </conditionalFormatting>
  <conditionalFormatting sqref="Q251">
    <cfRule type="expression" dxfId="7650" priority="211" stopIfTrue="1">
      <formula>BP251=1</formula>
    </cfRule>
    <cfRule type="expression" dxfId="7649" priority="230" stopIfTrue="1">
      <formula>M251="NA"</formula>
    </cfRule>
  </conditionalFormatting>
  <conditionalFormatting sqref="M251">
    <cfRule type="expression" dxfId="7648" priority="216" stopIfTrue="1">
      <formula>BZ251=1</formula>
    </cfRule>
    <cfRule type="expression" dxfId="7647" priority="233" stopIfTrue="1">
      <formula>M251="NA"</formula>
    </cfRule>
  </conditionalFormatting>
  <conditionalFormatting sqref="M291">
    <cfRule type="expression" dxfId="7646" priority="238" stopIfTrue="1">
      <formula>AL291=1</formula>
    </cfRule>
  </conditionalFormatting>
  <conditionalFormatting sqref="S291">
    <cfRule type="expression" dxfId="7645" priority="239" stopIfTrue="1">
      <formula>AL291=1</formula>
    </cfRule>
    <cfRule type="expression" dxfId="7644" priority="239" stopIfTrue="1">
      <formula>M291="NA"</formula>
    </cfRule>
  </conditionalFormatting>
  <conditionalFormatting sqref="Y291">
    <cfRule type="expression" dxfId="7643" priority="240" stopIfTrue="1">
      <formula>AL291=1</formula>
    </cfRule>
    <cfRule type="expression" dxfId="7642" priority="240" stopIfTrue="1">
      <formula>M291="NA"</formula>
    </cfRule>
  </conditionalFormatting>
  <conditionalFormatting sqref="M316">
    <cfRule type="expression" dxfId="7641" priority="241" stopIfTrue="1">
      <formula>AL316=1</formula>
    </cfRule>
  </conditionalFormatting>
  <conditionalFormatting sqref="S316">
    <cfRule type="expression" dxfId="7640" priority="242" stopIfTrue="1">
      <formula>AL316=1</formula>
    </cfRule>
    <cfRule type="expression" dxfId="7639" priority="244" stopIfTrue="1">
      <formula>M316="NA"</formula>
    </cfRule>
  </conditionalFormatting>
  <conditionalFormatting sqref="Y316">
    <cfRule type="expression" dxfId="7638" priority="243" stopIfTrue="1">
      <formula>AL316=1</formula>
    </cfRule>
    <cfRule type="expression" dxfId="7637" priority="245" stopIfTrue="1">
      <formula>M316="NA"</formula>
    </cfRule>
  </conditionalFormatting>
  <conditionalFormatting sqref="M339">
    <cfRule type="expression" dxfId="7636" priority="246" stopIfTrue="1">
      <formula>AL339=1</formula>
    </cfRule>
  </conditionalFormatting>
  <conditionalFormatting sqref="S339">
    <cfRule type="expression" dxfId="7635" priority="247" stopIfTrue="1">
      <formula>AL339=1</formula>
    </cfRule>
    <cfRule type="expression" dxfId="7634" priority="249" stopIfTrue="1">
      <formula>M339="NA"</formula>
    </cfRule>
  </conditionalFormatting>
  <conditionalFormatting sqref="Y339">
    <cfRule type="expression" dxfId="7633" priority="248" stopIfTrue="1">
      <formula>AL339=1</formula>
    </cfRule>
    <cfRule type="expression" dxfId="7632" priority="250" stopIfTrue="1">
      <formula>M339="NA"</formula>
    </cfRule>
  </conditionalFormatting>
  <conditionalFormatting sqref="M375">
    <cfRule type="expression" dxfId="7631" priority="251" stopIfTrue="1">
      <formula>AL375=1</formula>
    </cfRule>
  </conditionalFormatting>
  <conditionalFormatting sqref="S375">
    <cfRule type="expression" dxfId="7630" priority="252" stopIfTrue="1">
      <formula>AL375=1</formula>
    </cfRule>
    <cfRule type="expression" dxfId="7629" priority="254" stopIfTrue="1">
      <formula>M375="NA"</formula>
    </cfRule>
  </conditionalFormatting>
  <conditionalFormatting sqref="Y375">
    <cfRule type="expression" dxfId="7628" priority="253" stopIfTrue="1">
      <formula>AL375=1</formula>
    </cfRule>
    <cfRule type="expression" dxfId="7627" priority="255" stopIfTrue="1">
      <formula>M375="NA"</formula>
    </cfRule>
  </conditionalFormatting>
  <conditionalFormatting sqref="M404">
    <cfRule type="expression" dxfId="7626" priority="256" stopIfTrue="1">
      <formula>AL404=1</formula>
    </cfRule>
  </conditionalFormatting>
  <conditionalFormatting sqref="S404">
    <cfRule type="expression" dxfId="7625" priority="257" stopIfTrue="1">
      <formula>AL404=1</formula>
    </cfRule>
    <cfRule type="expression" dxfId="7624" priority="259" stopIfTrue="1">
      <formula>M404="NA"</formula>
    </cfRule>
  </conditionalFormatting>
  <conditionalFormatting sqref="Y404">
    <cfRule type="expression" dxfId="7623" priority="258" stopIfTrue="1">
      <formula>AL404=1</formula>
    </cfRule>
    <cfRule type="expression" dxfId="7622" priority="260" stopIfTrue="1">
      <formula>M404="NA"</formula>
    </cfRule>
  </conditionalFormatting>
  <conditionalFormatting sqref="S431">
    <cfRule type="expression" dxfId="7621" priority="261" stopIfTrue="1">
      <formula>AL431=1</formula>
    </cfRule>
    <cfRule type="expression" dxfId="7620" priority="291" stopIfTrue="1">
      <formula>CJ431=1</formula>
    </cfRule>
    <cfRule type="expression" dxfId="7619" priority="294" stopIfTrue="1">
      <formula>M431="NA"</formula>
    </cfRule>
    <cfRule type="expression" dxfId="7618" priority="297" stopIfTrue="1">
      <formula>M431="NA"</formula>
    </cfRule>
    <cfRule type="expression" dxfId="7617" priority="315" stopIfTrue="1">
      <formula>M431="NA"</formula>
    </cfRule>
  </conditionalFormatting>
  <conditionalFormatting sqref="U431">
    <cfRule type="expression" dxfId="7616" priority="262" stopIfTrue="1">
      <formula>AL431=1</formula>
    </cfRule>
    <cfRule type="expression" dxfId="7615" priority="264" stopIfTrue="1">
      <formula>S431="NA"</formula>
    </cfRule>
    <cfRule type="expression" dxfId="7614" priority="277" stopIfTrue="1">
      <formula>BP431=1</formula>
    </cfRule>
    <cfRule type="expression" dxfId="7613" priority="280" stopIfTrue="1">
      <formula>O431="NA"</formula>
    </cfRule>
    <cfRule type="expression" dxfId="7612" priority="298" stopIfTrue="1">
      <formula>M431="NA"</formula>
    </cfRule>
    <cfRule type="expression" dxfId="7611" priority="307" stopIfTrue="1">
      <formula>M431="NA"</formula>
    </cfRule>
  </conditionalFormatting>
  <conditionalFormatting sqref="V431">
    <cfRule type="expression" dxfId="7610" priority="263" stopIfTrue="1">
      <formula>AL431=1</formula>
    </cfRule>
    <cfRule type="expression" dxfId="7609" priority="265" stopIfTrue="1">
      <formula>S431="NA"</formula>
    </cfRule>
    <cfRule type="expression" dxfId="7608" priority="284" stopIfTrue="1">
      <formula>BZ431=1</formula>
    </cfRule>
    <cfRule type="expression" dxfId="7607" priority="287" stopIfTrue="1">
      <formula>Q431="NA"</formula>
    </cfRule>
    <cfRule type="expression" dxfId="7606" priority="299" stopIfTrue="1">
      <formula>M431="NA"</formula>
    </cfRule>
    <cfRule type="expression" dxfId="7605" priority="311" stopIfTrue="1">
      <formula>M431="NA"</formula>
    </cfRule>
  </conditionalFormatting>
  <conditionalFormatting sqref="W431">
    <cfRule type="expression" dxfId="7604" priority="266" stopIfTrue="1">
      <formula>AV431=1</formula>
    </cfRule>
    <cfRule type="expression" dxfId="7603" priority="292" stopIfTrue="1">
      <formula>CJ431=1</formula>
    </cfRule>
    <cfRule type="expression" dxfId="7602" priority="295" stopIfTrue="1">
      <formula>M431="NA"</formula>
    </cfRule>
    <cfRule type="expression" dxfId="7601" priority="300" stopIfTrue="1">
      <formula>M431="NA"</formula>
    </cfRule>
    <cfRule type="expression" dxfId="7600" priority="316" stopIfTrue="1">
      <formula>M431="NA"</formula>
    </cfRule>
  </conditionalFormatting>
  <conditionalFormatting sqref="Y431">
    <cfRule type="expression" dxfId="7599" priority="267" stopIfTrue="1">
      <formula>AV431=1</formula>
    </cfRule>
    <cfRule type="expression" dxfId="7598" priority="269" stopIfTrue="1">
      <formula>W431="NA"</formula>
    </cfRule>
    <cfRule type="expression" dxfId="7597" priority="278" stopIfTrue="1">
      <formula>BP431=1</formula>
    </cfRule>
    <cfRule type="expression" dxfId="7596" priority="281" stopIfTrue="1">
      <formula>O431="NA"</formula>
    </cfRule>
    <cfRule type="expression" dxfId="7595" priority="301" stopIfTrue="1">
      <formula>M431="NA"</formula>
    </cfRule>
    <cfRule type="expression" dxfId="7594" priority="308" stopIfTrue="1">
      <formula>M431="NA"</formula>
    </cfRule>
  </conditionalFormatting>
  <conditionalFormatting sqref="Z431">
    <cfRule type="expression" dxfId="7593" priority="268" stopIfTrue="1">
      <formula>AV431=1</formula>
    </cfRule>
    <cfRule type="expression" dxfId="7592" priority="270" stopIfTrue="1">
      <formula>W431="NA"</formula>
    </cfRule>
    <cfRule type="expression" dxfId="7591" priority="285" stopIfTrue="1">
      <formula>BZ431=1</formula>
    </cfRule>
    <cfRule type="expression" dxfId="7590" priority="288" stopIfTrue="1">
      <formula>Q431="NA"</formula>
    </cfRule>
    <cfRule type="expression" dxfId="7589" priority="302" stopIfTrue="1">
      <formula>M431="NA"</formula>
    </cfRule>
    <cfRule type="expression" dxfId="7588" priority="312" stopIfTrue="1">
      <formula>M431="NA"</formula>
    </cfRule>
  </conditionalFormatting>
  <conditionalFormatting sqref="AA431">
    <cfRule type="expression" dxfId="7587" priority="271" stopIfTrue="1">
      <formula>BF431=1</formula>
    </cfRule>
    <cfRule type="expression" dxfId="7586" priority="293" stopIfTrue="1">
      <formula>CJ431=1</formula>
    </cfRule>
    <cfRule type="expression" dxfId="7585" priority="296" stopIfTrue="1">
      <formula>M431="NA"</formula>
    </cfRule>
    <cfRule type="expression" dxfId="7584" priority="303" stopIfTrue="1">
      <formula>M431="NA"</formula>
    </cfRule>
    <cfRule type="expression" dxfId="7583" priority="317" stopIfTrue="1">
      <formula>M431="NA"</formula>
    </cfRule>
  </conditionalFormatting>
  <conditionalFormatting sqref="AC431">
    <cfRule type="expression" dxfId="7582" priority="272" stopIfTrue="1">
      <formula>BF431=1</formula>
    </cfRule>
    <cfRule type="expression" dxfId="7581" priority="274" stopIfTrue="1">
      <formula>AA431="NA"</formula>
    </cfRule>
    <cfRule type="expression" dxfId="7580" priority="279" stopIfTrue="1">
      <formula>BP431=1</formula>
    </cfRule>
    <cfRule type="expression" dxfId="7579" priority="282" stopIfTrue="1">
      <formula>O431="NA"</formula>
    </cfRule>
    <cfRule type="expression" dxfId="7578" priority="304" stopIfTrue="1">
      <formula>M431="NA"</formula>
    </cfRule>
    <cfRule type="expression" dxfId="7577" priority="309" stopIfTrue="1">
      <formula>M431="NA"</formula>
    </cfRule>
  </conditionalFormatting>
  <conditionalFormatting sqref="AD431">
    <cfRule type="expression" dxfId="7576" priority="273" stopIfTrue="1">
      <formula>BF431=1</formula>
    </cfRule>
    <cfRule type="expression" dxfId="7575" priority="275" stopIfTrue="1">
      <formula>AA431="NA"</formula>
    </cfRule>
    <cfRule type="expression" dxfId="7574" priority="286" stopIfTrue="1">
      <formula>BZ431=1</formula>
    </cfRule>
    <cfRule type="expression" dxfId="7573" priority="289" stopIfTrue="1">
      <formula>Q431="NA"</formula>
    </cfRule>
    <cfRule type="expression" dxfId="7572" priority="305" stopIfTrue="1">
      <formula>M431="NA"</formula>
    </cfRule>
    <cfRule type="expression" dxfId="7571" priority="313" stopIfTrue="1">
      <formula>M431="NA"</formula>
    </cfRule>
  </conditionalFormatting>
  <conditionalFormatting sqref="O431">
    <cfRule type="expression" dxfId="7570" priority="276" stopIfTrue="1">
      <formula>BP431=1</formula>
    </cfRule>
    <cfRule type="expression" dxfId="7569" priority="306" stopIfTrue="1">
      <formula>M431="NA"</formula>
    </cfRule>
  </conditionalFormatting>
  <conditionalFormatting sqref="Q431">
    <cfRule type="expression" dxfId="7568" priority="283" stopIfTrue="1">
      <formula>BZ431=1</formula>
    </cfRule>
    <cfRule type="expression" dxfId="7567" priority="310" stopIfTrue="1">
      <formula>M431="NA"</formula>
    </cfRule>
  </conditionalFormatting>
  <conditionalFormatting sqref="M431">
    <cfRule type="expression" dxfId="7566" priority="290" stopIfTrue="1">
      <formula>CJ431=1</formula>
    </cfRule>
    <cfRule type="expression" dxfId="7565" priority="314" stopIfTrue="1">
      <formula>M431="NA"</formula>
    </cfRule>
  </conditionalFormatting>
  <conditionalFormatting sqref="S471">
    <cfRule type="expression" dxfId="7564" priority="318" stopIfTrue="1">
      <formula>AL471=1</formula>
    </cfRule>
    <cfRule type="expression" dxfId="7563" priority="348" stopIfTrue="1">
      <formula>CJ471=1</formula>
    </cfRule>
    <cfRule type="expression" dxfId="7562" priority="351" stopIfTrue="1">
      <formula>M471="NA"</formula>
    </cfRule>
    <cfRule type="expression" dxfId="7561" priority="354" stopIfTrue="1">
      <formula>M471="NA"</formula>
    </cfRule>
    <cfRule type="expression" dxfId="7560" priority="372" stopIfTrue="1">
      <formula>M471="NA"</formula>
    </cfRule>
  </conditionalFormatting>
  <conditionalFormatting sqref="U471">
    <cfRule type="expression" dxfId="7559" priority="319" stopIfTrue="1">
      <formula>AL471=1</formula>
    </cfRule>
    <cfRule type="expression" dxfId="7558" priority="321" stopIfTrue="1">
      <formula>S471="NA"</formula>
    </cfRule>
    <cfRule type="expression" dxfId="7557" priority="334" stopIfTrue="1">
      <formula>BP471=1</formula>
    </cfRule>
    <cfRule type="expression" dxfId="7556" priority="337" stopIfTrue="1">
      <formula>O471="NA"</formula>
    </cfRule>
    <cfRule type="expression" dxfId="7555" priority="355" stopIfTrue="1">
      <formula>M471="NA"</formula>
    </cfRule>
    <cfRule type="expression" dxfId="7554" priority="364" stopIfTrue="1">
      <formula>M471="NA"</formula>
    </cfRule>
  </conditionalFormatting>
  <conditionalFormatting sqref="V471">
    <cfRule type="expression" dxfId="7553" priority="320" stopIfTrue="1">
      <formula>AL471=1</formula>
    </cfRule>
    <cfRule type="expression" dxfId="7552" priority="322" stopIfTrue="1">
      <formula>S471="NA"</formula>
    </cfRule>
    <cfRule type="expression" dxfId="7551" priority="341" stopIfTrue="1">
      <formula>BZ471=1</formula>
    </cfRule>
    <cfRule type="expression" dxfId="7550" priority="344" stopIfTrue="1">
      <formula>Q471="NA"</formula>
    </cfRule>
    <cfRule type="expression" dxfId="7549" priority="356" stopIfTrue="1">
      <formula>M471="NA"</formula>
    </cfRule>
    <cfRule type="expression" dxfId="7548" priority="368" stopIfTrue="1">
      <formula>M471="NA"</formula>
    </cfRule>
  </conditionalFormatting>
  <conditionalFormatting sqref="W471">
    <cfRule type="expression" dxfId="7547" priority="323" stopIfTrue="1">
      <formula>AV471=1</formula>
    </cfRule>
    <cfRule type="expression" dxfId="7546" priority="349" stopIfTrue="1">
      <formula>CJ471=1</formula>
    </cfRule>
    <cfRule type="expression" dxfId="7545" priority="352" stopIfTrue="1">
      <formula>M471="NA"</formula>
    </cfRule>
    <cfRule type="expression" dxfId="7544" priority="357" stopIfTrue="1">
      <formula>M471="NA"</formula>
    </cfRule>
    <cfRule type="expression" dxfId="7543" priority="373" stopIfTrue="1">
      <formula>M471="NA"</formula>
    </cfRule>
  </conditionalFormatting>
  <conditionalFormatting sqref="Y471">
    <cfRule type="expression" dxfId="7542" priority="324" stopIfTrue="1">
      <formula>AV471=1</formula>
    </cfRule>
    <cfRule type="expression" dxfId="7541" priority="326" stopIfTrue="1">
      <formula>W471="NA"</formula>
    </cfRule>
    <cfRule type="expression" dxfId="7540" priority="335" stopIfTrue="1">
      <formula>BP471=1</formula>
    </cfRule>
    <cfRule type="expression" dxfId="7539" priority="338" stopIfTrue="1">
      <formula>O471="NA"</formula>
    </cfRule>
    <cfRule type="expression" dxfId="7538" priority="358" stopIfTrue="1">
      <formula>M471="NA"</formula>
    </cfRule>
    <cfRule type="expression" dxfId="7537" priority="365" stopIfTrue="1">
      <formula>M471="NA"</formula>
    </cfRule>
  </conditionalFormatting>
  <conditionalFormatting sqref="Z471">
    <cfRule type="expression" dxfId="7536" priority="325" stopIfTrue="1">
      <formula>AV471=1</formula>
    </cfRule>
    <cfRule type="expression" dxfId="7535" priority="327" stopIfTrue="1">
      <formula>W471="NA"</formula>
    </cfRule>
    <cfRule type="expression" dxfId="7534" priority="342" stopIfTrue="1">
      <formula>BZ471=1</formula>
    </cfRule>
    <cfRule type="expression" dxfId="7533" priority="345" stopIfTrue="1">
      <formula>Q471="NA"</formula>
    </cfRule>
    <cfRule type="expression" dxfId="7532" priority="359" stopIfTrue="1">
      <formula>M471="NA"</formula>
    </cfRule>
    <cfRule type="expression" dxfId="7531" priority="369" stopIfTrue="1">
      <formula>M471="NA"</formula>
    </cfRule>
  </conditionalFormatting>
  <conditionalFormatting sqref="AA471">
    <cfRule type="expression" dxfId="7530" priority="328" stopIfTrue="1">
      <formula>BF471=1</formula>
    </cfRule>
    <cfRule type="expression" dxfId="7529" priority="350" stopIfTrue="1">
      <formula>CJ471=1</formula>
    </cfRule>
    <cfRule type="expression" dxfId="7528" priority="353" stopIfTrue="1">
      <formula>M471="NA"</formula>
    </cfRule>
    <cfRule type="expression" dxfId="7527" priority="360" stopIfTrue="1">
      <formula>M471="NA"</formula>
    </cfRule>
    <cfRule type="expression" dxfId="7526" priority="374" stopIfTrue="1">
      <formula>M471="NA"</formula>
    </cfRule>
  </conditionalFormatting>
  <conditionalFormatting sqref="AC471">
    <cfRule type="expression" dxfId="7525" priority="329" stopIfTrue="1">
      <formula>BF471=1</formula>
    </cfRule>
    <cfRule type="expression" dxfId="7524" priority="331" stopIfTrue="1">
      <formula>AA471="NA"</formula>
    </cfRule>
    <cfRule type="expression" dxfId="7523" priority="336" stopIfTrue="1">
      <formula>BP471=1</formula>
    </cfRule>
    <cfRule type="expression" dxfId="7522" priority="339" stopIfTrue="1">
      <formula>O471="NA"</formula>
    </cfRule>
    <cfRule type="expression" dxfId="7521" priority="361" stopIfTrue="1">
      <formula>M471="NA"</formula>
    </cfRule>
    <cfRule type="expression" dxfId="7520" priority="366" stopIfTrue="1">
      <formula>M471="NA"</formula>
    </cfRule>
  </conditionalFormatting>
  <conditionalFormatting sqref="AD471">
    <cfRule type="expression" dxfId="7519" priority="330" stopIfTrue="1">
      <formula>BF471=1</formula>
    </cfRule>
    <cfRule type="expression" dxfId="7518" priority="332" stopIfTrue="1">
      <formula>AA471="NA"</formula>
    </cfRule>
    <cfRule type="expression" dxfId="7517" priority="343" stopIfTrue="1">
      <formula>BZ471=1</formula>
    </cfRule>
    <cfRule type="expression" dxfId="7516" priority="346" stopIfTrue="1">
      <formula>Q471="NA"</formula>
    </cfRule>
    <cfRule type="expression" dxfId="7515" priority="362" stopIfTrue="1">
      <formula>M471="NA"</formula>
    </cfRule>
    <cfRule type="expression" dxfId="7514" priority="370" stopIfTrue="1">
      <formula>M471="NA"</formula>
    </cfRule>
  </conditionalFormatting>
  <conditionalFormatting sqref="O471">
    <cfRule type="expression" dxfId="7513" priority="333" stopIfTrue="1">
      <formula>BP471=1</formula>
    </cfRule>
    <cfRule type="expression" dxfId="7512" priority="363" stopIfTrue="1">
      <formula>M471="NA"</formula>
    </cfRule>
  </conditionalFormatting>
  <conditionalFormatting sqref="Q471">
    <cfRule type="expression" dxfId="7511" priority="340" stopIfTrue="1">
      <formula>BZ471=1</formula>
    </cfRule>
    <cfRule type="expression" dxfId="7510" priority="367" stopIfTrue="1">
      <formula>M471="NA"</formula>
    </cfRule>
  </conditionalFormatting>
  <conditionalFormatting sqref="M471">
    <cfRule type="expression" dxfId="7509" priority="347" stopIfTrue="1">
      <formula>CJ471=1</formula>
    </cfRule>
    <cfRule type="expression" dxfId="7508" priority="371" stopIfTrue="1">
      <formula>M471="NA"</formula>
    </cfRule>
  </conditionalFormatting>
  <conditionalFormatting sqref="S511">
    <cfRule type="expression" dxfId="7507" priority="375" stopIfTrue="1">
      <formula>AL511=1</formula>
    </cfRule>
    <cfRule type="expression" dxfId="7506" priority="405" stopIfTrue="1">
      <formula>CJ511=1</formula>
    </cfRule>
    <cfRule type="expression" dxfId="7505" priority="408" stopIfTrue="1">
      <formula>M511="NA"</formula>
    </cfRule>
    <cfRule type="expression" dxfId="7504" priority="411" stopIfTrue="1">
      <formula>M511="NA"</formula>
    </cfRule>
    <cfRule type="expression" dxfId="7503" priority="429" stopIfTrue="1">
      <formula>M511="NA"</formula>
    </cfRule>
  </conditionalFormatting>
  <conditionalFormatting sqref="U511">
    <cfRule type="expression" dxfId="7502" priority="376" stopIfTrue="1">
      <formula>AL511=1</formula>
    </cfRule>
    <cfRule type="expression" dxfId="7501" priority="378" stopIfTrue="1">
      <formula>S511="NA"</formula>
    </cfRule>
    <cfRule type="expression" dxfId="7500" priority="391" stopIfTrue="1">
      <formula>BP511=1</formula>
    </cfRule>
    <cfRule type="expression" dxfId="7499" priority="394" stopIfTrue="1">
      <formula>O511="NA"</formula>
    </cfRule>
    <cfRule type="expression" dxfId="7498" priority="412" stopIfTrue="1">
      <formula>M511="NA"</formula>
    </cfRule>
    <cfRule type="expression" dxfId="7497" priority="421" stopIfTrue="1">
      <formula>M511="NA"</formula>
    </cfRule>
  </conditionalFormatting>
  <conditionalFormatting sqref="V511">
    <cfRule type="expression" dxfId="7496" priority="377" stopIfTrue="1">
      <formula>AL511=1</formula>
    </cfRule>
    <cfRule type="expression" dxfId="7495" priority="379" stopIfTrue="1">
      <formula>S511="NA"</formula>
    </cfRule>
    <cfRule type="expression" dxfId="7494" priority="398" stopIfTrue="1">
      <formula>BZ511=1</formula>
    </cfRule>
    <cfRule type="expression" dxfId="7493" priority="401" stopIfTrue="1">
      <formula>Q511="NA"</formula>
    </cfRule>
    <cfRule type="expression" dxfId="7492" priority="413" stopIfTrue="1">
      <formula>M511="NA"</formula>
    </cfRule>
    <cfRule type="expression" dxfId="7491" priority="425" stopIfTrue="1">
      <formula>M511="NA"</formula>
    </cfRule>
  </conditionalFormatting>
  <conditionalFormatting sqref="W511">
    <cfRule type="expression" dxfId="7490" priority="380" stopIfTrue="1">
      <formula>AV511=1</formula>
    </cfRule>
    <cfRule type="expression" dxfId="7489" priority="406" stopIfTrue="1">
      <formula>CJ511=1</formula>
    </cfRule>
    <cfRule type="expression" dxfId="7488" priority="409" stopIfTrue="1">
      <formula>M511="NA"</formula>
    </cfRule>
    <cfRule type="expression" dxfId="7487" priority="414" stopIfTrue="1">
      <formula>M511="NA"</formula>
    </cfRule>
    <cfRule type="expression" dxfId="7486" priority="430" stopIfTrue="1">
      <formula>M511="NA"</formula>
    </cfRule>
  </conditionalFormatting>
  <conditionalFormatting sqref="Y511">
    <cfRule type="expression" dxfId="7485" priority="381" stopIfTrue="1">
      <formula>AV511=1</formula>
    </cfRule>
    <cfRule type="expression" dxfId="7484" priority="383" stopIfTrue="1">
      <formula>W511="NA"</formula>
    </cfRule>
    <cfRule type="expression" dxfId="7483" priority="392" stopIfTrue="1">
      <formula>BP511=1</formula>
    </cfRule>
    <cfRule type="expression" dxfId="7482" priority="395" stopIfTrue="1">
      <formula>O511="NA"</formula>
    </cfRule>
    <cfRule type="expression" dxfId="7481" priority="415" stopIfTrue="1">
      <formula>M511="NA"</formula>
    </cfRule>
    <cfRule type="expression" dxfId="7480" priority="422" stopIfTrue="1">
      <formula>M511="NA"</formula>
    </cfRule>
  </conditionalFormatting>
  <conditionalFormatting sqref="Z511">
    <cfRule type="expression" dxfId="7479" priority="382" stopIfTrue="1">
      <formula>AV511=1</formula>
    </cfRule>
    <cfRule type="expression" dxfId="7478" priority="384" stopIfTrue="1">
      <formula>W511="NA"</formula>
    </cfRule>
    <cfRule type="expression" dxfId="7477" priority="399" stopIfTrue="1">
      <formula>BZ511=1</formula>
    </cfRule>
    <cfRule type="expression" dxfId="7476" priority="402" stopIfTrue="1">
      <formula>Q511="NA"</formula>
    </cfRule>
    <cfRule type="expression" dxfId="7475" priority="416" stopIfTrue="1">
      <formula>M511="NA"</formula>
    </cfRule>
    <cfRule type="expression" dxfId="7474" priority="426" stopIfTrue="1">
      <formula>M511="NA"</formula>
    </cfRule>
  </conditionalFormatting>
  <conditionalFormatting sqref="AA511">
    <cfRule type="expression" dxfId="7473" priority="385" stopIfTrue="1">
      <formula>BF511=1</formula>
    </cfRule>
    <cfRule type="expression" dxfId="7472" priority="407" stopIfTrue="1">
      <formula>CJ511=1</formula>
    </cfRule>
    <cfRule type="expression" dxfId="7471" priority="410" stopIfTrue="1">
      <formula>M511="NA"</formula>
    </cfRule>
    <cfRule type="expression" dxfId="7470" priority="417" stopIfTrue="1">
      <formula>M511="NA"</formula>
    </cfRule>
    <cfRule type="expression" dxfId="7469" priority="431" stopIfTrue="1">
      <formula>M511="NA"</formula>
    </cfRule>
  </conditionalFormatting>
  <conditionalFormatting sqref="AC511">
    <cfRule type="expression" dxfId="7468" priority="386" stopIfTrue="1">
      <formula>BF511=1</formula>
    </cfRule>
    <cfRule type="expression" dxfId="7467" priority="388" stopIfTrue="1">
      <formula>AA511="NA"</formula>
    </cfRule>
    <cfRule type="expression" dxfId="7466" priority="393" stopIfTrue="1">
      <formula>BP511=1</formula>
    </cfRule>
    <cfRule type="expression" dxfId="7465" priority="396" stopIfTrue="1">
      <formula>O511="NA"</formula>
    </cfRule>
    <cfRule type="expression" dxfId="7464" priority="418" stopIfTrue="1">
      <formula>M511="NA"</formula>
    </cfRule>
    <cfRule type="expression" dxfId="7463" priority="423" stopIfTrue="1">
      <formula>M511="NA"</formula>
    </cfRule>
  </conditionalFormatting>
  <conditionalFormatting sqref="AD511">
    <cfRule type="expression" dxfId="7462" priority="387" stopIfTrue="1">
      <formula>BF511=1</formula>
    </cfRule>
    <cfRule type="expression" dxfId="7461" priority="389" stopIfTrue="1">
      <formula>AA511="NA"</formula>
    </cfRule>
    <cfRule type="expression" dxfId="7460" priority="400" stopIfTrue="1">
      <formula>BZ511=1</formula>
    </cfRule>
    <cfRule type="expression" dxfId="7459" priority="403" stopIfTrue="1">
      <formula>Q511="NA"</formula>
    </cfRule>
    <cfRule type="expression" dxfId="7458" priority="419" stopIfTrue="1">
      <formula>M511="NA"</formula>
    </cfRule>
    <cfRule type="expression" dxfId="7457" priority="427" stopIfTrue="1">
      <formula>M511="NA"</formula>
    </cfRule>
  </conditionalFormatting>
  <conditionalFormatting sqref="O511">
    <cfRule type="expression" dxfId="7456" priority="390" stopIfTrue="1">
      <formula>BP511=1</formula>
    </cfRule>
    <cfRule type="expression" dxfId="7455" priority="420" stopIfTrue="1">
      <formula>M511="NA"</formula>
    </cfRule>
  </conditionalFormatting>
  <conditionalFormatting sqref="Q511">
    <cfRule type="expression" dxfId="7454" priority="397" stopIfTrue="1">
      <formula>BZ511=1</formula>
    </cfRule>
    <cfRule type="expression" dxfId="7453" priority="424" stopIfTrue="1">
      <formula>M511="NA"</formula>
    </cfRule>
  </conditionalFormatting>
  <conditionalFormatting sqref="M511">
    <cfRule type="expression" dxfId="7452" priority="404" stopIfTrue="1">
      <formula>CJ511=1</formula>
    </cfRule>
    <cfRule type="expression" dxfId="7451" priority="428" stopIfTrue="1">
      <formula>M511="NA"</formula>
    </cfRule>
  </conditionalFormatting>
  <conditionalFormatting sqref="M553">
    <cfRule type="expression" dxfId="7450" priority="432" stopIfTrue="1">
      <formula>AL553=1</formula>
    </cfRule>
  </conditionalFormatting>
  <conditionalFormatting sqref="S553">
    <cfRule type="expression" dxfId="7449" priority="433" stopIfTrue="1">
      <formula>AL553=1</formula>
    </cfRule>
    <cfRule type="expression" dxfId="7448" priority="435" stopIfTrue="1">
      <formula>M553="NA"</formula>
    </cfRule>
  </conditionalFormatting>
  <conditionalFormatting sqref="Y553">
    <cfRule type="expression" dxfId="7447" priority="434" stopIfTrue="1">
      <formula>AL553=1</formula>
    </cfRule>
    <cfRule type="expression" dxfId="7446" priority="436" stopIfTrue="1">
      <formula>M553="NA"</formula>
    </cfRule>
  </conditionalFormatting>
  <conditionalFormatting sqref="S584">
    <cfRule type="expression" dxfId="7445" priority="437" stopIfTrue="1">
      <formula>AL584=1</formula>
    </cfRule>
    <cfRule type="expression" dxfId="7444" priority="467" stopIfTrue="1">
      <formula>CJ584=1</formula>
    </cfRule>
    <cfRule type="expression" dxfId="7443" priority="470" stopIfTrue="1">
      <formula>M584="NA"</formula>
    </cfRule>
    <cfRule type="expression" dxfId="7442" priority="473" stopIfTrue="1">
      <formula>M584="NA"</formula>
    </cfRule>
    <cfRule type="expression" dxfId="7441" priority="491" stopIfTrue="1">
      <formula>M584="NA"</formula>
    </cfRule>
  </conditionalFormatting>
  <conditionalFormatting sqref="U584">
    <cfRule type="expression" dxfId="7440" priority="438" stopIfTrue="1">
      <formula>AL584=1</formula>
    </cfRule>
    <cfRule type="expression" dxfId="7439" priority="440" stopIfTrue="1">
      <formula>S584="NA"</formula>
    </cfRule>
    <cfRule type="expression" dxfId="7438" priority="453" stopIfTrue="1">
      <formula>BP584=1</formula>
    </cfRule>
    <cfRule type="expression" dxfId="7437" priority="456" stopIfTrue="1">
      <formula>O584="NA"</formula>
    </cfRule>
    <cfRule type="expression" dxfId="7436" priority="474" stopIfTrue="1">
      <formula>M584="NA"</formula>
    </cfRule>
    <cfRule type="expression" dxfId="7435" priority="483" stopIfTrue="1">
      <formula>M584="NA"</formula>
    </cfRule>
  </conditionalFormatting>
  <conditionalFormatting sqref="V584">
    <cfRule type="expression" dxfId="7434" priority="439" stopIfTrue="1">
      <formula>AL584=1</formula>
    </cfRule>
    <cfRule type="expression" dxfId="7433" priority="441" stopIfTrue="1">
      <formula>S584="NA"</formula>
    </cfRule>
    <cfRule type="expression" dxfId="7432" priority="460" stopIfTrue="1">
      <formula>BZ584=1</formula>
    </cfRule>
    <cfRule type="expression" dxfId="7431" priority="463" stopIfTrue="1">
      <formula>Q584="NA"</formula>
    </cfRule>
    <cfRule type="expression" dxfId="7430" priority="475" stopIfTrue="1">
      <formula>M584="NA"</formula>
    </cfRule>
    <cfRule type="expression" dxfId="7429" priority="487" stopIfTrue="1">
      <formula>M584="NA"</formula>
    </cfRule>
  </conditionalFormatting>
  <conditionalFormatting sqref="W584">
    <cfRule type="expression" dxfId="7428" priority="442" stopIfTrue="1">
      <formula>AV584=1</formula>
    </cfRule>
    <cfRule type="expression" dxfId="7427" priority="468" stopIfTrue="1">
      <formula>CJ584=1</formula>
    </cfRule>
    <cfRule type="expression" dxfId="7426" priority="471" stopIfTrue="1">
      <formula>M584="NA"</formula>
    </cfRule>
    <cfRule type="expression" dxfId="7425" priority="476" stopIfTrue="1">
      <formula>M584="NA"</formula>
    </cfRule>
    <cfRule type="expression" dxfId="7424" priority="492" stopIfTrue="1">
      <formula>M584="NA"</formula>
    </cfRule>
  </conditionalFormatting>
  <conditionalFormatting sqref="Y584">
    <cfRule type="expression" dxfId="7423" priority="443" stopIfTrue="1">
      <formula>AV584=1</formula>
    </cfRule>
    <cfRule type="expression" dxfId="7422" priority="445" stopIfTrue="1">
      <formula>W584="NA"</formula>
    </cfRule>
    <cfRule type="expression" dxfId="7421" priority="454" stopIfTrue="1">
      <formula>BP584=1</formula>
    </cfRule>
    <cfRule type="expression" dxfId="7420" priority="457" stopIfTrue="1">
      <formula>O584="NA"</formula>
    </cfRule>
    <cfRule type="expression" dxfId="7419" priority="477" stopIfTrue="1">
      <formula>M584="NA"</formula>
    </cfRule>
    <cfRule type="expression" dxfId="7418" priority="484" stopIfTrue="1">
      <formula>M584="NA"</formula>
    </cfRule>
  </conditionalFormatting>
  <conditionalFormatting sqref="Z584">
    <cfRule type="expression" dxfId="7417" priority="444" stopIfTrue="1">
      <formula>AV584=1</formula>
    </cfRule>
    <cfRule type="expression" dxfId="7416" priority="446" stopIfTrue="1">
      <formula>W584="NA"</formula>
    </cfRule>
    <cfRule type="expression" dxfId="7415" priority="461" stopIfTrue="1">
      <formula>BZ584=1</formula>
    </cfRule>
    <cfRule type="expression" dxfId="7414" priority="464" stopIfTrue="1">
      <formula>Q584="NA"</formula>
    </cfRule>
    <cfRule type="expression" dxfId="7413" priority="478" stopIfTrue="1">
      <formula>M584="NA"</formula>
    </cfRule>
    <cfRule type="expression" dxfId="7412" priority="488" stopIfTrue="1">
      <formula>M584="NA"</formula>
    </cfRule>
  </conditionalFormatting>
  <conditionalFormatting sqref="AA584">
    <cfRule type="expression" dxfId="7411" priority="447" stopIfTrue="1">
      <formula>BF584=1</formula>
    </cfRule>
    <cfRule type="expression" dxfId="7410" priority="469" stopIfTrue="1">
      <formula>CJ584=1</formula>
    </cfRule>
    <cfRule type="expression" dxfId="7409" priority="472" stopIfTrue="1">
      <formula>M584="NA"</formula>
    </cfRule>
    <cfRule type="expression" dxfId="7408" priority="479" stopIfTrue="1">
      <formula>M584="NA"</formula>
    </cfRule>
    <cfRule type="expression" dxfId="7407" priority="493" stopIfTrue="1">
      <formula>M584="NA"</formula>
    </cfRule>
  </conditionalFormatting>
  <conditionalFormatting sqref="AC584">
    <cfRule type="expression" dxfId="7406" priority="448" stopIfTrue="1">
      <formula>BF584=1</formula>
    </cfRule>
    <cfRule type="expression" dxfId="7405" priority="450" stopIfTrue="1">
      <formula>AA584="NA"</formula>
    </cfRule>
    <cfRule type="expression" dxfId="7404" priority="455" stopIfTrue="1">
      <formula>BP584=1</formula>
    </cfRule>
    <cfRule type="expression" dxfId="7403" priority="458" stopIfTrue="1">
      <formula>O584="NA"</formula>
    </cfRule>
    <cfRule type="expression" dxfId="7402" priority="480" stopIfTrue="1">
      <formula>M584="NA"</formula>
    </cfRule>
    <cfRule type="expression" dxfId="7401" priority="485" stopIfTrue="1">
      <formula>M584="NA"</formula>
    </cfRule>
  </conditionalFormatting>
  <conditionalFormatting sqref="AD584">
    <cfRule type="expression" dxfId="7400" priority="449" stopIfTrue="1">
      <formula>BF584=1</formula>
    </cfRule>
    <cfRule type="expression" dxfId="7399" priority="451" stopIfTrue="1">
      <formula>AA584="NA"</formula>
    </cfRule>
    <cfRule type="expression" dxfId="7398" priority="462" stopIfTrue="1">
      <formula>BZ584=1</formula>
    </cfRule>
    <cfRule type="expression" dxfId="7397" priority="465" stopIfTrue="1">
      <formula>Q584="NA"</formula>
    </cfRule>
    <cfRule type="expression" dxfId="7396" priority="481" stopIfTrue="1">
      <formula>M584="NA"</formula>
    </cfRule>
    <cfRule type="expression" dxfId="7395" priority="489" stopIfTrue="1">
      <formula>M584="NA"</formula>
    </cfRule>
  </conditionalFormatting>
  <conditionalFormatting sqref="O584">
    <cfRule type="expression" dxfId="7394" priority="452" stopIfTrue="1">
      <formula>BP584=1</formula>
    </cfRule>
    <cfRule type="expression" dxfId="7393" priority="482" stopIfTrue="1">
      <formula>M584="NA"</formula>
    </cfRule>
  </conditionalFormatting>
  <conditionalFormatting sqref="Q584">
    <cfRule type="expression" dxfId="7392" priority="459" stopIfTrue="1">
      <formula>BZ584=1</formula>
    </cfRule>
    <cfRule type="expression" dxfId="7391" priority="486" stopIfTrue="1">
      <formula>M584="NA"</formula>
    </cfRule>
  </conditionalFormatting>
  <conditionalFormatting sqref="M584">
    <cfRule type="expression" dxfId="7390" priority="466" stopIfTrue="1">
      <formula>CJ584=1</formula>
    </cfRule>
    <cfRule type="expression" dxfId="7389" priority="490" stopIfTrue="1">
      <formula>M584="NA"</formula>
    </cfRule>
  </conditionalFormatting>
  <conditionalFormatting sqref="M624">
    <cfRule type="expression" dxfId="7388" priority="494" stopIfTrue="1">
      <formula>AL624=1</formula>
    </cfRule>
  </conditionalFormatting>
  <conditionalFormatting sqref="S624">
    <cfRule type="expression" dxfId="7387" priority="495" stopIfTrue="1">
      <formula>AL624=1</formula>
    </cfRule>
    <cfRule type="expression" dxfId="7386" priority="497" stopIfTrue="1">
      <formula>M624="NA"</formula>
    </cfRule>
  </conditionalFormatting>
  <conditionalFormatting sqref="Y624">
    <cfRule type="expression" dxfId="7385" priority="496" stopIfTrue="1">
      <formula>AL624=1</formula>
    </cfRule>
    <cfRule type="expression" dxfId="7384" priority="498" stopIfTrue="1">
      <formula>M624="NA"</formula>
    </cfRule>
  </conditionalFormatting>
  <conditionalFormatting sqref="S664">
    <cfRule type="expression" dxfId="7383" priority="499" stopIfTrue="1">
      <formula>AL664=1</formula>
    </cfRule>
    <cfRule type="expression" dxfId="7382" priority="529" stopIfTrue="1">
      <formula>CJ664=1</formula>
    </cfRule>
    <cfRule type="expression" dxfId="7381" priority="532" stopIfTrue="1">
      <formula>M664="NA"</formula>
    </cfRule>
    <cfRule type="expression" dxfId="7380" priority="535" stopIfTrue="1">
      <formula>M664="NA"</formula>
    </cfRule>
    <cfRule type="expression" dxfId="7379" priority="553" stopIfTrue="1">
      <formula>M664="NA"</formula>
    </cfRule>
  </conditionalFormatting>
  <conditionalFormatting sqref="U664">
    <cfRule type="expression" dxfId="7378" priority="500" stopIfTrue="1">
      <formula>AL664=1</formula>
    </cfRule>
    <cfRule type="expression" dxfId="7377" priority="502" stopIfTrue="1">
      <formula>S664="NA"</formula>
    </cfRule>
    <cfRule type="expression" dxfId="7376" priority="515" stopIfTrue="1">
      <formula>BP664=1</formula>
    </cfRule>
    <cfRule type="expression" dxfId="7375" priority="518" stopIfTrue="1">
      <formula>O664="NA"</formula>
    </cfRule>
    <cfRule type="expression" dxfId="7374" priority="536" stopIfTrue="1">
      <formula>M664="NA"</formula>
    </cfRule>
    <cfRule type="expression" dxfId="7373" priority="545" stopIfTrue="1">
      <formula>M664="NA"</formula>
    </cfRule>
  </conditionalFormatting>
  <conditionalFormatting sqref="V664">
    <cfRule type="expression" dxfId="7372" priority="501" stopIfTrue="1">
      <formula>AL664=1</formula>
    </cfRule>
    <cfRule type="expression" dxfId="7371" priority="503" stopIfTrue="1">
      <formula>S664="NA"</formula>
    </cfRule>
    <cfRule type="expression" dxfId="7370" priority="522" stopIfTrue="1">
      <formula>BZ664=1</formula>
    </cfRule>
    <cfRule type="expression" dxfId="7369" priority="525" stopIfTrue="1">
      <formula>Q664="NA"</formula>
    </cfRule>
    <cfRule type="expression" dxfId="7368" priority="537" stopIfTrue="1">
      <formula>M664="NA"</formula>
    </cfRule>
    <cfRule type="expression" dxfId="7367" priority="549" stopIfTrue="1">
      <formula>M664="NA"</formula>
    </cfRule>
  </conditionalFormatting>
  <conditionalFormatting sqref="W664">
    <cfRule type="expression" dxfId="7366" priority="504" stopIfTrue="1">
      <formula>AV664=1</formula>
    </cfRule>
    <cfRule type="expression" dxfId="7365" priority="530" stopIfTrue="1">
      <formula>CJ664=1</formula>
    </cfRule>
    <cfRule type="expression" dxfId="7364" priority="533" stopIfTrue="1">
      <formula>M664="NA"</formula>
    </cfRule>
    <cfRule type="expression" dxfId="7363" priority="538" stopIfTrue="1">
      <formula>M664="NA"</formula>
    </cfRule>
    <cfRule type="expression" dxfId="7362" priority="554" stopIfTrue="1">
      <formula>M664="NA"</formula>
    </cfRule>
  </conditionalFormatting>
  <conditionalFormatting sqref="Y664">
    <cfRule type="expression" dxfId="7361" priority="505" stopIfTrue="1">
      <formula>AV664=1</formula>
    </cfRule>
    <cfRule type="expression" dxfId="7360" priority="507" stopIfTrue="1">
      <formula>W664="NA"</formula>
    </cfRule>
    <cfRule type="expression" dxfId="7359" priority="516" stopIfTrue="1">
      <formula>BP664=1</formula>
    </cfRule>
    <cfRule type="expression" dxfId="7358" priority="519" stopIfTrue="1">
      <formula>O664="NA"</formula>
    </cfRule>
    <cfRule type="expression" dxfId="7357" priority="539" stopIfTrue="1">
      <formula>M664="NA"</formula>
    </cfRule>
    <cfRule type="expression" dxfId="7356" priority="546" stopIfTrue="1">
      <formula>M664="NA"</formula>
    </cfRule>
  </conditionalFormatting>
  <conditionalFormatting sqref="Z664">
    <cfRule type="expression" dxfId="7355" priority="506" stopIfTrue="1">
      <formula>AV664=1</formula>
    </cfRule>
    <cfRule type="expression" dxfId="7354" priority="508" stopIfTrue="1">
      <formula>W664="NA"</formula>
    </cfRule>
    <cfRule type="expression" dxfId="7353" priority="523" stopIfTrue="1">
      <formula>BZ664=1</formula>
    </cfRule>
    <cfRule type="expression" dxfId="7352" priority="526" stopIfTrue="1">
      <formula>Q664="NA"</formula>
    </cfRule>
    <cfRule type="expression" dxfId="7351" priority="540" stopIfTrue="1">
      <formula>M664="NA"</formula>
    </cfRule>
    <cfRule type="expression" dxfId="7350" priority="550" stopIfTrue="1">
      <formula>M664="NA"</formula>
    </cfRule>
  </conditionalFormatting>
  <conditionalFormatting sqref="AA664">
    <cfRule type="expression" dxfId="7349" priority="509" stopIfTrue="1">
      <formula>BF664=1</formula>
    </cfRule>
    <cfRule type="expression" dxfId="7348" priority="531" stopIfTrue="1">
      <formula>CJ664=1</formula>
    </cfRule>
    <cfRule type="expression" dxfId="7347" priority="534" stopIfTrue="1">
      <formula>M664="NA"</formula>
    </cfRule>
    <cfRule type="expression" dxfId="7346" priority="541" stopIfTrue="1">
      <formula>M664="NA"</formula>
    </cfRule>
    <cfRule type="expression" dxfId="7345" priority="555" stopIfTrue="1">
      <formula>M664="NA"</formula>
    </cfRule>
  </conditionalFormatting>
  <conditionalFormatting sqref="AC664">
    <cfRule type="expression" dxfId="7344" priority="510" stopIfTrue="1">
      <formula>BF664=1</formula>
    </cfRule>
    <cfRule type="expression" dxfId="7343" priority="512" stopIfTrue="1">
      <formula>AA664="NA"</formula>
    </cfRule>
    <cfRule type="expression" dxfId="7342" priority="517" stopIfTrue="1">
      <formula>BP664=1</formula>
    </cfRule>
    <cfRule type="expression" dxfId="7341" priority="520" stopIfTrue="1">
      <formula>O664="NA"</formula>
    </cfRule>
    <cfRule type="expression" dxfId="7340" priority="542" stopIfTrue="1">
      <formula>M664="NA"</formula>
    </cfRule>
    <cfRule type="expression" dxfId="7339" priority="547" stopIfTrue="1">
      <formula>M664="NA"</formula>
    </cfRule>
  </conditionalFormatting>
  <conditionalFormatting sqref="AD664">
    <cfRule type="expression" dxfId="7338" priority="511" stopIfTrue="1">
      <formula>BF664=1</formula>
    </cfRule>
    <cfRule type="expression" dxfId="7337" priority="513" stopIfTrue="1">
      <formula>AA664="NA"</formula>
    </cfRule>
    <cfRule type="expression" dxfId="7336" priority="524" stopIfTrue="1">
      <formula>BZ664=1</formula>
    </cfRule>
    <cfRule type="expression" dxfId="7335" priority="527" stopIfTrue="1">
      <formula>Q664="NA"</formula>
    </cfRule>
    <cfRule type="expression" dxfId="7334" priority="543" stopIfTrue="1">
      <formula>M664="NA"</formula>
    </cfRule>
    <cfRule type="expression" dxfId="7333" priority="551" stopIfTrue="1">
      <formula>M664="NA"</formula>
    </cfRule>
  </conditionalFormatting>
  <conditionalFormatting sqref="O664">
    <cfRule type="expression" dxfId="7332" priority="514" stopIfTrue="1">
      <formula>BP664=1</formula>
    </cfRule>
    <cfRule type="expression" dxfId="7331" priority="544" stopIfTrue="1">
      <formula>M664="NA"</formula>
    </cfRule>
  </conditionalFormatting>
  <conditionalFormatting sqref="Q664">
    <cfRule type="expression" dxfId="7330" priority="521" stopIfTrue="1">
      <formula>BZ664=1</formula>
    </cfRule>
    <cfRule type="expression" dxfId="7329" priority="548" stopIfTrue="1">
      <formula>M664="NA"</formula>
    </cfRule>
  </conditionalFormatting>
  <conditionalFormatting sqref="M664">
    <cfRule type="expression" dxfId="7328" priority="528" stopIfTrue="1">
      <formula>CJ664=1</formula>
    </cfRule>
    <cfRule type="expression" dxfId="7327" priority="552" stopIfTrue="1">
      <formula>M664="NA"</formula>
    </cfRule>
  </conditionalFormatting>
  <conditionalFormatting sqref="M705">
    <cfRule type="expression" dxfId="7326" priority="556" stopIfTrue="1">
      <formula>AL705=1</formula>
    </cfRule>
  </conditionalFormatting>
  <conditionalFormatting sqref="S705">
    <cfRule type="expression" dxfId="7325" priority="557" stopIfTrue="1">
      <formula>AL705=1</formula>
    </cfRule>
    <cfRule type="expression" dxfId="7324" priority="559" stopIfTrue="1">
      <formula>M705="NA"</formula>
    </cfRule>
  </conditionalFormatting>
  <conditionalFormatting sqref="Y705">
    <cfRule type="expression" dxfId="7323" priority="558" stopIfTrue="1">
      <formula>AL705=1</formula>
    </cfRule>
    <cfRule type="expression" dxfId="7322" priority="560" stopIfTrue="1">
      <formula>M705="NA"</formula>
    </cfRule>
  </conditionalFormatting>
  <conditionalFormatting sqref="M723">
    <cfRule type="expression" dxfId="7321" priority="561" stopIfTrue="1">
      <formula>AL723=1</formula>
    </cfRule>
  </conditionalFormatting>
  <conditionalFormatting sqref="S723">
    <cfRule type="expression" dxfId="7320" priority="562" stopIfTrue="1">
      <formula>AL723=1</formula>
    </cfRule>
    <cfRule type="expression" dxfId="7319" priority="564" stopIfTrue="1">
      <formula>M723="NA"</formula>
    </cfRule>
  </conditionalFormatting>
  <conditionalFormatting sqref="Y723">
    <cfRule type="expression" dxfId="7318" priority="563" stopIfTrue="1">
      <formula>AL723=1</formula>
    </cfRule>
    <cfRule type="expression" dxfId="7317" priority="565" stopIfTrue="1">
      <formula>M723="NA"</formula>
    </cfRule>
  </conditionalFormatting>
  <conditionalFormatting sqref="S755">
    <cfRule type="expression" dxfId="7316" priority="566" stopIfTrue="1">
      <formula>AL755=1</formula>
    </cfRule>
    <cfRule type="expression" dxfId="7315" priority="587" stopIfTrue="1">
      <formula>BZ755=1</formula>
    </cfRule>
    <cfRule type="expression" dxfId="7314" priority="589" stopIfTrue="1">
      <formula>M755="NA"</formula>
    </cfRule>
    <cfRule type="expression" dxfId="7313" priority="591" stopIfTrue="1">
      <formula>M755="NA"</formula>
    </cfRule>
    <cfRule type="expression" dxfId="7312" priority="604" stopIfTrue="1">
      <formula>M755="NA"</formula>
    </cfRule>
  </conditionalFormatting>
  <conditionalFormatting sqref="U755">
    <cfRule type="expression" dxfId="7311" priority="567" stopIfTrue="1">
      <formula>AL755=1</formula>
    </cfRule>
    <cfRule type="expression" dxfId="7310" priority="569" stopIfTrue="1">
      <formula>S755="NA"</formula>
    </cfRule>
    <cfRule type="expression" dxfId="7309" priority="577" stopIfTrue="1">
      <formula>BF755=1</formula>
    </cfRule>
    <cfRule type="expression" dxfId="7308" priority="579" stopIfTrue="1">
      <formula>O755="NA"</formula>
    </cfRule>
    <cfRule type="expression" dxfId="7307" priority="592" stopIfTrue="1">
      <formula>M755="NA"</formula>
    </cfRule>
    <cfRule type="expression" dxfId="7306" priority="598" stopIfTrue="1">
      <formula>M755="NA"</formula>
    </cfRule>
  </conditionalFormatting>
  <conditionalFormatting sqref="W755">
    <cfRule type="expression" dxfId="7305" priority="568" stopIfTrue="1">
      <formula>AL755=1</formula>
    </cfRule>
    <cfRule type="expression" dxfId="7304" priority="570" stopIfTrue="1">
      <formula>S755="NA"</formula>
    </cfRule>
    <cfRule type="expression" dxfId="7303" priority="582" stopIfTrue="1">
      <formula>BP755=1</formula>
    </cfRule>
    <cfRule type="expression" dxfId="7302" priority="584" stopIfTrue="1">
      <formula>Q755="NA"</formula>
    </cfRule>
    <cfRule type="expression" dxfId="7301" priority="593" stopIfTrue="1">
      <formula>M755="NA"</formula>
    </cfRule>
    <cfRule type="expression" dxfId="7300" priority="601" stopIfTrue="1">
      <formula>M755="NA"</formula>
    </cfRule>
  </conditionalFormatting>
  <conditionalFormatting sqref="Y755">
    <cfRule type="expression" dxfId="7299" priority="571" stopIfTrue="1">
      <formula>AV755=1</formula>
    </cfRule>
    <cfRule type="expression" dxfId="7298" priority="588" stopIfTrue="1">
      <formula>BZ755=1</formula>
    </cfRule>
    <cfRule type="expression" dxfId="7297" priority="590" stopIfTrue="1">
      <formula>M755="NA"</formula>
    </cfRule>
    <cfRule type="expression" dxfId="7296" priority="594" stopIfTrue="1">
      <formula>M755="NA"</formula>
    </cfRule>
    <cfRule type="expression" dxfId="7295" priority="605" stopIfTrue="1">
      <formula>M755="NA"</formula>
    </cfRule>
  </conditionalFormatting>
  <conditionalFormatting sqref="AA755">
    <cfRule type="expression" dxfId="7294" priority="572" stopIfTrue="1">
      <formula>AV755=1</formula>
    </cfRule>
    <cfRule type="expression" dxfId="7293" priority="574" stopIfTrue="1">
      <formula>Y755="NA"</formula>
    </cfRule>
    <cfRule type="expression" dxfId="7292" priority="578" stopIfTrue="1">
      <formula>BF755=1</formula>
    </cfRule>
    <cfRule type="expression" dxfId="7291" priority="580" stopIfTrue="1">
      <formula>O755="NA"</formula>
    </cfRule>
    <cfRule type="expression" dxfId="7290" priority="595" stopIfTrue="1">
      <formula>M755="NA"</formula>
    </cfRule>
    <cfRule type="expression" dxfId="7289" priority="599" stopIfTrue="1">
      <formula>M755="NA"</formula>
    </cfRule>
  </conditionalFormatting>
  <conditionalFormatting sqref="AC755">
    <cfRule type="expression" dxfId="7288" priority="573" stopIfTrue="1">
      <formula>AV755=1</formula>
    </cfRule>
    <cfRule type="expression" dxfId="7287" priority="575" stopIfTrue="1">
      <formula>Y755="NA"</formula>
    </cfRule>
    <cfRule type="expression" dxfId="7286" priority="583" stopIfTrue="1">
      <formula>BP755=1</formula>
    </cfRule>
    <cfRule type="expression" dxfId="7285" priority="585" stopIfTrue="1">
      <formula>Q755="NA"</formula>
    </cfRule>
    <cfRule type="expression" dxfId="7284" priority="596" stopIfTrue="1">
      <formula>M755="NA"</formula>
    </cfRule>
    <cfRule type="expression" dxfId="7283" priority="602" stopIfTrue="1">
      <formula>M755="NA"</formula>
    </cfRule>
  </conditionalFormatting>
  <conditionalFormatting sqref="O755">
    <cfRule type="expression" dxfId="7282" priority="576" stopIfTrue="1">
      <formula>BF755=1</formula>
    </cfRule>
    <cfRule type="expression" dxfId="7281" priority="597" stopIfTrue="1">
      <formula>M755="NA"</formula>
    </cfRule>
  </conditionalFormatting>
  <conditionalFormatting sqref="Q755">
    <cfRule type="expression" dxfId="7280" priority="581" stopIfTrue="1">
      <formula>BP755=1</formula>
    </cfRule>
    <cfRule type="expression" dxfId="7279" priority="600" stopIfTrue="1">
      <formula>M755="NA"</formula>
    </cfRule>
  </conditionalFormatting>
  <conditionalFormatting sqref="M755">
    <cfRule type="expression" dxfId="7278" priority="586" stopIfTrue="1">
      <formula>BZ755=1</formula>
    </cfRule>
    <cfRule type="expression" dxfId="7277" priority="603" stopIfTrue="1">
      <formula>M755="NA"</formula>
    </cfRule>
  </conditionalFormatting>
  <conditionalFormatting sqref="Y773">
    <cfRule type="expression" dxfId="7276" priority="606" stopIfTrue="1">
      <formula>AL773=1</formula>
    </cfRule>
    <cfRule type="expression" dxfId="7275" priority="611" stopIfTrue="1">
      <formula>AM773=1</formula>
    </cfRule>
    <cfRule type="expression" dxfId="7274" priority="612" stopIfTrue="1">
      <formula>AO773=1</formula>
    </cfRule>
    <cfRule type="expression" dxfId="7273" priority="613" stopIfTrue="1">
      <formula>AN773=1</formula>
    </cfRule>
    <cfRule type="expression" dxfId="7272" priority="711" stopIfTrue="1">
      <formula>BZ773=1</formula>
    </cfRule>
    <cfRule type="expression" dxfId="7271" priority="716" stopIfTrue="1">
      <formula>CB773=1</formula>
    </cfRule>
    <cfRule type="expression" dxfId="7270" priority="717" stopIfTrue="1">
      <formula>V773="NA"</formula>
    </cfRule>
    <cfRule type="expression" dxfId="7269" priority="735" stopIfTrue="1">
      <formula>V773="NA"</formula>
    </cfRule>
    <cfRule type="expression" dxfId="7268" priority="748" stopIfTrue="1">
      <formula>V773="NA"</formula>
    </cfRule>
  </conditionalFormatting>
  <conditionalFormatting sqref="Z773">
    <cfRule type="expression" dxfId="7267" priority="607" stopIfTrue="1">
      <formula>AL773=1</formula>
    </cfRule>
    <cfRule type="expression" dxfId="7266" priority="609" stopIfTrue="1">
      <formula>Y773="NA"</formula>
    </cfRule>
    <cfRule type="expression" dxfId="7265" priority="614" stopIfTrue="1">
      <formula>AN773=1</formula>
    </cfRule>
    <cfRule type="expression" dxfId="7264" priority="615" stopIfTrue="1">
      <formula>Y773="NA"</formula>
    </cfRule>
    <cfRule type="expression" dxfId="7263" priority="661" stopIfTrue="1">
      <formula>BF773=1</formula>
    </cfRule>
    <cfRule type="expression" dxfId="7262" priority="666" stopIfTrue="1">
      <formula>BH773=1</formula>
    </cfRule>
    <cfRule type="expression" dxfId="7261" priority="667" stopIfTrue="1">
      <formula>W773="NA"</formula>
    </cfRule>
    <cfRule type="expression" dxfId="7260" priority="736" stopIfTrue="1">
      <formula>V773="NA"</formula>
    </cfRule>
    <cfRule type="expression" dxfId="7259" priority="742" stopIfTrue="1">
      <formula>V773="NA"</formula>
    </cfRule>
  </conditionalFormatting>
  <conditionalFormatting sqref="AA773">
    <cfRule type="expression" dxfId="7258" priority="608" stopIfTrue="1">
      <formula>AL773=1</formula>
    </cfRule>
    <cfRule type="expression" dxfId="7257" priority="610" stopIfTrue="1">
      <formula>Y773="NA"</formula>
    </cfRule>
    <cfRule type="expression" dxfId="7256" priority="616" stopIfTrue="1">
      <formula>AN773=1</formula>
    </cfRule>
    <cfRule type="expression" dxfId="7255" priority="617" stopIfTrue="1">
      <formula>Y773="NA"</formula>
    </cfRule>
    <cfRule type="expression" dxfId="7254" priority="686" stopIfTrue="1">
      <formula>BP773=1</formula>
    </cfRule>
    <cfRule type="expression" dxfId="7253" priority="691" stopIfTrue="1">
      <formula>BR773=1</formula>
    </cfRule>
    <cfRule type="expression" dxfId="7252" priority="692" stopIfTrue="1">
      <formula>X773="NA"</formula>
    </cfRule>
    <cfRule type="expression" dxfId="7251" priority="737" stopIfTrue="1">
      <formula>V773="NA"</formula>
    </cfRule>
    <cfRule type="expression" dxfId="7250" priority="745" stopIfTrue="1">
      <formula>V773="NA"</formula>
    </cfRule>
  </conditionalFormatting>
  <conditionalFormatting sqref="Y784:Y789">
    <cfRule type="expression" dxfId="7249" priority="618" stopIfTrue="1">
      <formula>$AM$783=1</formula>
    </cfRule>
  </conditionalFormatting>
  <conditionalFormatting sqref="Y795:Y799">
    <cfRule type="expression" dxfId="7248" priority="619" stopIfTrue="1">
      <formula>$AM$794=1</formula>
    </cfRule>
  </conditionalFormatting>
  <conditionalFormatting sqref="Y804:Y821">
    <cfRule type="expression" dxfId="7247" priority="620" stopIfTrue="1">
      <formula>$AM$803=1</formula>
    </cfRule>
  </conditionalFormatting>
  <conditionalFormatting sqref="Y823:Y827">
    <cfRule type="expression" dxfId="7246" priority="621" stopIfTrue="1">
      <formula>$AM$822=1</formula>
    </cfRule>
  </conditionalFormatting>
  <conditionalFormatting sqref="Y831:Y833">
    <cfRule type="expression" dxfId="7245" priority="622" stopIfTrue="1">
      <formula>$AM$830=1</formula>
    </cfRule>
  </conditionalFormatting>
  <conditionalFormatting sqref="Y841:Y847">
    <cfRule type="expression" dxfId="7244" priority="623" stopIfTrue="1">
      <formula>$AM$840=1</formula>
    </cfRule>
  </conditionalFormatting>
  <conditionalFormatting sqref="Y849:Y853">
    <cfRule type="expression" dxfId="7243" priority="624" stopIfTrue="1">
      <formula>$AM$848=1</formula>
    </cfRule>
  </conditionalFormatting>
  <conditionalFormatting sqref="Y859:Y864">
    <cfRule type="expression" dxfId="7242" priority="625" stopIfTrue="1">
      <formula>$AM$858=1</formula>
    </cfRule>
  </conditionalFormatting>
  <conditionalFormatting sqref="Y866:Y873">
    <cfRule type="expression" dxfId="7241" priority="626" stopIfTrue="1">
      <formula>$AM$865=1</formula>
    </cfRule>
  </conditionalFormatting>
  <conditionalFormatting sqref="Y878:Y883">
    <cfRule type="expression" dxfId="7240" priority="627" stopIfTrue="1">
      <formula>$AM$877=1</formula>
    </cfRule>
  </conditionalFormatting>
  <conditionalFormatting sqref="Y888:Y896">
    <cfRule type="expression" dxfId="7239" priority="628" stopIfTrue="1">
      <formula>$AM$887=1</formula>
    </cfRule>
  </conditionalFormatting>
  <conditionalFormatting sqref="Y898:Y900">
    <cfRule type="expression" dxfId="7238" priority="629" stopIfTrue="1">
      <formula>$AM$897=1</formula>
    </cfRule>
  </conditionalFormatting>
  <conditionalFormatting sqref="Y909:Y915">
    <cfRule type="expression" dxfId="7237" priority="630" stopIfTrue="1">
      <formula>$AM$908=1</formula>
    </cfRule>
  </conditionalFormatting>
  <conditionalFormatting sqref="Y918:Y920">
    <cfRule type="expression" dxfId="7236" priority="631" stopIfTrue="1">
      <formula>$AM$917=1</formula>
    </cfRule>
  </conditionalFormatting>
  <conditionalFormatting sqref="Y930:Y934">
    <cfRule type="expression" dxfId="7235" priority="632" stopIfTrue="1">
      <formula>$AM$929=1</formula>
    </cfRule>
  </conditionalFormatting>
  <conditionalFormatting sqref="AB773">
    <cfRule type="expression" dxfId="7234" priority="633" stopIfTrue="1">
      <formula>AV773=1</formula>
    </cfRule>
    <cfRule type="expression" dxfId="7233" priority="638" stopIfTrue="1">
      <formula>AW773=1</formula>
    </cfRule>
    <cfRule type="expression" dxfId="7232" priority="639" stopIfTrue="1">
      <formula>AY773=1</formula>
    </cfRule>
    <cfRule type="expression" dxfId="7231" priority="640" stopIfTrue="1">
      <formula>AX773=1</formula>
    </cfRule>
    <cfRule type="expression" dxfId="7230" priority="712" stopIfTrue="1">
      <formula>BZ773=1</formula>
    </cfRule>
    <cfRule type="expression" dxfId="7229" priority="718" stopIfTrue="1">
      <formula>CB773=1</formula>
    </cfRule>
    <cfRule type="expression" dxfId="7228" priority="719" stopIfTrue="1">
      <formula>V773="NA"</formula>
    </cfRule>
    <cfRule type="expression" dxfId="7227" priority="738" stopIfTrue="1">
      <formula>V773="NA"</formula>
    </cfRule>
    <cfRule type="expression" dxfId="7226" priority="749" stopIfTrue="1">
      <formula>V773="NA"</formula>
    </cfRule>
  </conditionalFormatting>
  <conditionalFormatting sqref="AC773">
    <cfRule type="expression" dxfId="7225" priority="634" stopIfTrue="1">
      <formula>AV773=1</formula>
    </cfRule>
    <cfRule type="expression" dxfId="7224" priority="636" stopIfTrue="1">
      <formula>AB773="NA"</formula>
    </cfRule>
    <cfRule type="expression" dxfId="7223" priority="641" stopIfTrue="1">
      <formula>AX773=1</formula>
    </cfRule>
    <cfRule type="expression" dxfId="7222" priority="642" stopIfTrue="1">
      <formula>AB773="NA"</formula>
    </cfRule>
    <cfRule type="expression" dxfId="7221" priority="662" stopIfTrue="1">
      <formula>BF773=1</formula>
    </cfRule>
    <cfRule type="expression" dxfId="7220" priority="668" stopIfTrue="1">
      <formula>BH773=1</formula>
    </cfRule>
    <cfRule type="expression" dxfId="7219" priority="669" stopIfTrue="1">
      <formula>W773="NA"</formula>
    </cfRule>
    <cfRule type="expression" dxfId="7218" priority="739" stopIfTrue="1">
      <formula>V773="NA"</formula>
    </cfRule>
    <cfRule type="expression" dxfId="7217" priority="743" stopIfTrue="1">
      <formula>V773="NA"</formula>
    </cfRule>
  </conditionalFormatting>
  <conditionalFormatting sqref="AD773">
    <cfRule type="expression" dxfId="7216" priority="635" stopIfTrue="1">
      <formula>AV773=1</formula>
    </cfRule>
    <cfRule type="expression" dxfId="7215" priority="637" stopIfTrue="1">
      <formula>AB773="NA"</formula>
    </cfRule>
    <cfRule type="expression" dxfId="7214" priority="643" stopIfTrue="1">
      <formula>AX773=1</formula>
    </cfRule>
    <cfRule type="expression" dxfId="7213" priority="644" stopIfTrue="1">
      <formula>AB773="NA"</formula>
    </cfRule>
    <cfRule type="expression" dxfId="7212" priority="687" stopIfTrue="1">
      <formula>BP773=1</formula>
    </cfRule>
    <cfRule type="expression" dxfId="7211" priority="693" stopIfTrue="1">
      <formula>BR773=1</formula>
    </cfRule>
    <cfRule type="expression" dxfId="7210" priority="694" stopIfTrue="1">
      <formula>X773="NA"</formula>
    </cfRule>
    <cfRule type="expression" dxfId="7209" priority="740" stopIfTrue="1">
      <formula>V773="NA"</formula>
    </cfRule>
    <cfRule type="expression" dxfId="7208" priority="746" stopIfTrue="1">
      <formula>V773="NA"</formula>
    </cfRule>
  </conditionalFormatting>
  <conditionalFormatting sqref="AB784:AB789">
    <cfRule type="expression" dxfId="7207" priority="645" stopIfTrue="1">
      <formula>$AW$783=1</formula>
    </cfRule>
  </conditionalFormatting>
  <conditionalFormatting sqref="AB795:AB799">
    <cfRule type="expression" dxfId="7206" priority="646" stopIfTrue="1">
      <formula>$AW$794=1</formula>
    </cfRule>
  </conditionalFormatting>
  <conditionalFormatting sqref="AB804:AB821">
    <cfRule type="expression" dxfId="7205" priority="647" stopIfTrue="1">
      <formula>$AW$803=1</formula>
    </cfRule>
  </conditionalFormatting>
  <conditionalFormatting sqref="AB823:AB827">
    <cfRule type="expression" dxfId="7204" priority="648" stopIfTrue="1">
      <formula>$AW$822=1</formula>
    </cfRule>
  </conditionalFormatting>
  <conditionalFormatting sqref="AB831:AB833">
    <cfRule type="expression" dxfId="7203" priority="649" stopIfTrue="1">
      <formula>$AW$830=1</formula>
    </cfRule>
  </conditionalFormatting>
  <conditionalFormatting sqref="AB841:AB847">
    <cfRule type="expression" dxfId="7202" priority="650" stopIfTrue="1">
      <formula>$AW$840=1</formula>
    </cfRule>
  </conditionalFormatting>
  <conditionalFormatting sqref="AB849:AB853">
    <cfRule type="expression" dxfId="7201" priority="651" stopIfTrue="1">
      <formula>$AW$848=1</formula>
    </cfRule>
  </conditionalFormatting>
  <conditionalFormatting sqref="AB859:AB864">
    <cfRule type="expression" dxfId="7200" priority="652" stopIfTrue="1">
      <formula>$AW$858=1</formula>
    </cfRule>
  </conditionalFormatting>
  <conditionalFormatting sqref="AB866:AB873">
    <cfRule type="expression" dxfId="7199" priority="653" stopIfTrue="1">
      <formula>$AW$865=1</formula>
    </cfRule>
  </conditionalFormatting>
  <conditionalFormatting sqref="AB878:AB883">
    <cfRule type="expression" dxfId="7198" priority="654" stopIfTrue="1">
      <formula>$AW$877=1</formula>
    </cfRule>
  </conditionalFormatting>
  <conditionalFormatting sqref="AB888:AB896">
    <cfRule type="expression" dxfId="7197" priority="655" stopIfTrue="1">
      <formula>$AW$887=1</formula>
    </cfRule>
  </conditionalFormatting>
  <conditionalFormatting sqref="AB898:AB900">
    <cfRule type="expression" dxfId="7196" priority="656" stopIfTrue="1">
      <formula>$AW$897=1</formula>
    </cfRule>
  </conditionalFormatting>
  <conditionalFormatting sqref="AB909:AB915">
    <cfRule type="expression" dxfId="7195" priority="657" stopIfTrue="1">
      <formula>$AW$908=1</formula>
    </cfRule>
  </conditionalFormatting>
  <conditionalFormatting sqref="AB918:AB920">
    <cfRule type="expression" dxfId="7194" priority="658" stopIfTrue="1">
      <formula>$AW$917=1</formula>
    </cfRule>
  </conditionalFormatting>
  <conditionalFormatting sqref="AB930:AB934">
    <cfRule type="expression" dxfId="7193" priority="659" stopIfTrue="1">
      <formula>$AW$929=1</formula>
    </cfRule>
  </conditionalFormatting>
  <conditionalFormatting sqref="W773">
    <cfRule type="expression" dxfId="7192" priority="660" stopIfTrue="1">
      <formula>BF773=1</formula>
    </cfRule>
    <cfRule type="expression" dxfId="7191" priority="663" stopIfTrue="1">
      <formula>BG773=1</formula>
    </cfRule>
    <cfRule type="expression" dxfId="7190" priority="664" stopIfTrue="1">
      <formula>BI773=1</formula>
    </cfRule>
    <cfRule type="expression" dxfId="7189" priority="665" stopIfTrue="1">
      <formula>BH773=1</formula>
    </cfRule>
    <cfRule type="expression" dxfId="7188" priority="741" stopIfTrue="1">
      <formula>V773="NA"</formula>
    </cfRule>
  </conditionalFormatting>
  <conditionalFormatting sqref="W784:W789">
    <cfRule type="expression" dxfId="7187" priority="670" stopIfTrue="1">
      <formula>$BG$783=1</formula>
    </cfRule>
  </conditionalFormatting>
  <conditionalFormatting sqref="W795:W799">
    <cfRule type="expression" dxfId="7186" priority="671" stopIfTrue="1">
      <formula>$BG$794=1</formula>
    </cfRule>
  </conditionalFormatting>
  <conditionalFormatting sqref="W804:W821">
    <cfRule type="expression" dxfId="7185" priority="672" stopIfTrue="1">
      <formula>$BG$803=1</formula>
    </cfRule>
  </conditionalFormatting>
  <conditionalFormatting sqref="W823:W827">
    <cfRule type="expression" dxfId="7184" priority="673" stopIfTrue="1">
      <formula>$BG$822=1</formula>
    </cfRule>
  </conditionalFormatting>
  <conditionalFormatting sqref="W831:W833">
    <cfRule type="expression" dxfId="7183" priority="674" stopIfTrue="1">
      <formula>$BG$830=1</formula>
    </cfRule>
  </conditionalFormatting>
  <conditionalFormatting sqref="W841:W847">
    <cfRule type="expression" dxfId="7182" priority="675" stopIfTrue="1">
      <formula>$BG$840=1</formula>
    </cfRule>
  </conditionalFormatting>
  <conditionalFormatting sqref="W849:W853">
    <cfRule type="expression" dxfId="7181" priority="676" stopIfTrue="1">
      <formula>$BG$848=1</formula>
    </cfRule>
  </conditionalFormatting>
  <conditionalFormatting sqref="W859:W864">
    <cfRule type="expression" dxfId="7180" priority="677" stopIfTrue="1">
      <formula>$BG$858=1</formula>
    </cfRule>
  </conditionalFormatting>
  <conditionalFormatting sqref="W866:W873">
    <cfRule type="expression" dxfId="7179" priority="678" stopIfTrue="1">
      <formula>$BG$865=1</formula>
    </cfRule>
  </conditionalFormatting>
  <conditionalFormatting sqref="W878:W883">
    <cfRule type="expression" dxfId="7178" priority="679" stopIfTrue="1">
      <formula>$BG$877=1</formula>
    </cfRule>
  </conditionalFormatting>
  <conditionalFormatting sqref="W888:W896">
    <cfRule type="expression" dxfId="7177" priority="680" stopIfTrue="1">
      <formula>$BG$887=1</formula>
    </cfRule>
  </conditionalFormatting>
  <conditionalFormatting sqref="W898:W900">
    <cfRule type="expression" dxfId="7176" priority="681" stopIfTrue="1">
      <formula>$BG$897=1</formula>
    </cfRule>
  </conditionalFormatting>
  <conditionalFormatting sqref="W909:W915">
    <cfRule type="expression" dxfId="7175" priority="682" stopIfTrue="1">
      <formula>$BG$908=1</formula>
    </cfRule>
  </conditionalFormatting>
  <conditionalFormatting sqref="W918:W920">
    <cfRule type="expression" dxfId="7174" priority="683" stopIfTrue="1">
      <formula>$BG$917=1</formula>
    </cfRule>
  </conditionalFormatting>
  <conditionalFormatting sqref="W930:W934">
    <cfRule type="expression" dxfId="7173" priority="684" stopIfTrue="1">
      <formula>$BG$929=1</formula>
    </cfRule>
  </conditionalFormatting>
  <conditionalFormatting sqref="X773">
    <cfRule type="expression" dxfId="7172" priority="685" stopIfTrue="1">
      <formula>BP773=1</formula>
    </cfRule>
    <cfRule type="expression" dxfId="7171" priority="688" stopIfTrue="1">
      <formula>BQ773=1</formula>
    </cfRule>
    <cfRule type="expression" dxfId="7170" priority="689" stopIfTrue="1">
      <formula>BS773=1</formula>
    </cfRule>
    <cfRule type="expression" dxfId="7169" priority="690" stopIfTrue="1">
      <formula>BR773=1</formula>
    </cfRule>
    <cfRule type="expression" dxfId="7168" priority="744" stopIfTrue="1">
      <formula>V773="NA"</formula>
    </cfRule>
  </conditionalFormatting>
  <conditionalFormatting sqref="X784:X789">
    <cfRule type="expression" dxfId="7167" priority="695" stopIfTrue="1">
      <formula>$BQ$783=1</formula>
    </cfRule>
  </conditionalFormatting>
  <conditionalFormatting sqref="X795:X799">
    <cfRule type="expression" dxfId="7166" priority="696" stopIfTrue="1">
      <formula>$BQ$794=1</formula>
    </cfRule>
  </conditionalFormatting>
  <conditionalFormatting sqref="X804:X821">
    <cfRule type="expression" dxfId="7165" priority="697" stopIfTrue="1">
      <formula>$BQ$803=1</formula>
    </cfRule>
  </conditionalFormatting>
  <conditionalFormatting sqref="X823:X827">
    <cfRule type="expression" dxfId="7164" priority="698" stopIfTrue="1">
      <formula>$BQ$822=1</formula>
    </cfRule>
  </conditionalFormatting>
  <conditionalFormatting sqref="X831:X833">
    <cfRule type="expression" dxfId="7163" priority="699" stopIfTrue="1">
      <formula>$BQ$830=1</formula>
    </cfRule>
  </conditionalFormatting>
  <conditionalFormatting sqref="X841:X847">
    <cfRule type="expression" dxfId="7162" priority="700" stopIfTrue="1">
      <formula>$BQ$840=1</formula>
    </cfRule>
  </conditionalFormatting>
  <conditionalFormatting sqref="X849:X853">
    <cfRule type="expression" dxfId="7161" priority="701" stopIfTrue="1">
      <formula>$BQ$848=1</formula>
    </cfRule>
  </conditionalFormatting>
  <conditionalFormatting sqref="X859:X864">
    <cfRule type="expression" dxfId="7160" priority="702" stopIfTrue="1">
      <formula>$BQ$858=1</formula>
    </cfRule>
  </conditionalFormatting>
  <conditionalFormatting sqref="X866:X873">
    <cfRule type="expression" dxfId="7159" priority="703" stopIfTrue="1">
      <formula>$BQ$865=1</formula>
    </cfRule>
  </conditionalFormatting>
  <conditionalFormatting sqref="X878:X883">
    <cfRule type="expression" dxfId="7158" priority="704" stopIfTrue="1">
      <formula>$BQ$877=1</formula>
    </cfRule>
  </conditionalFormatting>
  <conditionalFormatting sqref="X888:X896">
    <cfRule type="expression" dxfId="7157" priority="705" stopIfTrue="1">
      <formula>$BQ$887=1</formula>
    </cfRule>
  </conditionalFormatting>
  <conditionalFormatting sqref="X898:X900">
    <cfRule type="expression" dxfId="7156" priority="706" stopIfTrue="1">
      <formula>$BQ$897=1</formula>
    </cfRule>
  </conditionalFormatting>
  <conditionalFormatting sqref="X909:X915">
    <cfRule type="expression" dxfId="7155" priority="707" stopIfTrue="1">
      <formula>$BQ$908=1</formula>
    </cfRule>
  </conditionalFormatting>
  <conditionalFormatting sqref="X918:X920">
    <cfRule type="expression" dxfId="7154" priority="708" stopIfTrue="1">
      <formula>$BQ$917=1</formula>
    </cfRule>
  </conditionalFormatting>
  <conditionalFormatting sqref="X930:X934">
    <cfRule type="expression" dxfId="7153" priority="709" stopIfTrue="1">
      <formula>$BQ$929=1</formula>
    </cfRule>
  </conditionalFormatting>
  <conditionalFormatting sqref="V773">
    <cfRule type="expression" dxfId="7152" priority="710" stopIfTrue="1">
      <formula>BZ773=1</formula>
    </cfRule>
    <cfRule type="expression" dxfId="7151" priority="713" stopIfTrue="1">
      <formula>CA773=1</formula>
    </cfRule>
    <cfRule type="expression" dxfId="7150" priority="714" stopIfTrue="1">
      <formula>CC773=1</formula>
    </cfRule>
    <cfRule type="expression" dxfId="7149" priority="715" stopIfTrue="1">
      <formula>CB773=1</formula>
    </cfRule>
    <cfRule type="expression" dxfId="7148" priority="747" stopIfTrue="1">
      <formula>V773="NA"</formula>
    </cfRule>
  </conditionalFormatting>
  <conditionalFormatting sqref="V784:V789">
    <cfRule type="expression" dxfId="7147" priority="720" stopIfTrue="1">
      <formula>$CA$783=1</formula>
    </cfRule>
  </conditionalFormatting>
  <conditionalFormatting sqref="V795:V799">
    <cfRule type="expression" dxfId="7146" priority="721" stopIfTrue="1">
      <formula>$CA$794=1</formula>
    </cfRule>
  </conditionalFormatting>
  <conditionalFormatting sqref="V804:V821">
    <cfRule type="expression" dxfId="7145" priority="722" stopIfTrue="1">
      <formula>$CA$803=1</formula>
    </cfRule>
  </conditionalFormatting>
  <conditionalFormatting sqref="V823:V827">
    <cfRule type="expression" dxfId="7144" priority="723" stopIfTrue="1">
      <formula>$CA$822=1</formula>
    </cfRule>
  </conditionalFormatting>
  <conditionalFormatting sqref="V831:V833">
    <cfRule type="expression" dxfId="7143" priority="724" stopIfTrue="1">
      <formula>$CA$830=1</formula>
    </cfRule>
  </conditionalFormatting>
  <conditionalFormatting sqref="V841:V847">
    <cfRule type="expression" dxfId="7142" priority="725" stopIfTrue="1">
      <formula>$CA$840=1</formula>
    </cfRule>
  </conditionalFormatting>
  <conditionalFormatting sqref="V849:V853">
    <cfRule type="expression" dxfId="7141" priority="726" stopIfTrue="1">
      <formula>$CA$848=1</formula>
    </cfRule>
  </conditionalFormatting>
  <conditionalFormatting sqref="V859:V864">
    <cfRule type="expression" dxfId="7140" priority="727" stopIfTrue="1">
      <formula>$CA$858=1</formula>
    </cfRule>
  </conditionalFormatting>
  <conditionalFormatting sqref="V866:V873">
    <cfRule type="expression" dxfId="7139" priority="728" stopIfTrue="1">
      <formula>$CA$865=1</formula>
    </cfRule>
  </conditionalFormatting>
  <conditionalFormatting sqref="V878:V883">
    <cfRule type="expression" dxfId="7138" priority="729" stopIfTrue="1">
      <formula>$CA$877=1</formula>
    </cfRule>
  </conditionalFormatting>
  <conditionalFormatting sqref="V888:V896">
    <cfRule type="expression" dxfId="7137" priority="730" stopIfTrue="1">
      <formula>$CA$887=1</formula>
    </cfRule>
  </conditionalFormatting>
  <conditionalFormatting sqref="V898:V900">
    <cfRule type="expression" dxfId="7136" priority="731" stopIfTrue="1">
      <formula>$CA$897=1</formula>
    </cfRule>
  </conditionalFormatting>
  <conditionalFormatting sqref="V909:V915">
    <cfRule type="expression" dxfId="7135" priority="732" stopIfTrue="1">
      <formula>$CA$908=1</formula>
    </cfRule>
  </conditionalFormatting>
  <conditionalFormatting sqref="V918:V920">
    <cfRule type="expression" dxfId="7134" priority="733" stopIfTrue="1">
      <formula>$CA$917=1</formula>
    </cfRule>
  </conditionalFormatting>
  <conditionalFormatting sqref="V930:V934">
    <cfRule type="expression" dxfId="7133" priority="734" stopIfTrue="1">
      <formula>$CA$929=1</formula>
    </cfRule>
  </conditionalFormatting>
  <conditionalFormatting sqref="Y954">
    <cfRule type="expression" dxfId="7132" priority="750" stopIfTrue="1">
      <formula>AL954=1</formula>
    </cfRule>
    <cfRule type="expression" dxfId="7131" priority="755" stopIfTrue="1">
      <formula>AM954=1</formula>
    </cfRule>
    <cfRule type="expression" dxfId="7130" priority="756" stopIfTrue="1">
      <formula>AO954=1</formula>
    </cfRule>
    <cfRule type="expression" dxfId="7129" priority="757" stopIfTrue="1">
      <formula>AN954=1</formula>
    </cfRule>
    <cfRule type="expression" dxfId="7128" priority="855" stopIfTrue="1">
      <formula>BZ954=1</formula>
    </cfRule>
    <cfRule type="expression" dxfId="7127" priority="860" stopIfTrue="1">
      <formula>CB954=1</formula>
    </cfRule>
    <cfRule type="expression" dxfId="7126" priority="861" stopIfTrue="1">
      <formula>V954="NA"</formula>
    </cfRule>
    <cfRule type="expression" dxfId="7125" priority="879" stopIfTrue="1">
      <formula>V954="NA"</formula>
    </cfRule>
    <cfRule type="expression" dxfId="7124" priority="892" stopIfTrue="1">
      <formula>V954="NA"</formula>
    </cfRule>
  </conditionalFormatting>
  <conditionalFormatting sqref="Z954">
    <cfRule type="expression" dxfId="7123" priority="751" stopIfTrue="1">
      <formula>AL954=1</formula>
    </cfRule>
    <cfRule type="expression" dxfId="7122" priority="753" stopIfTrue="1">
      <formula>Y954="NA"</formula>
    </cfRule>
    <cfRule type="expression" dxfId="7121" priority="758" stopIfTrue="1">
      <formula>AN954=1</formula>
    </cfRule>
    <cfRule type="expression" dxfId="7120" priority="759" stopIfTrue="1">
      <formula>Y954="NA"</formula>
    </cfRule>
    <cfRule type="expression" dxfId="7119" priority="805" stopIfTrue="1">
      <formula>BF954=1</formula>
    </cfRule>
    <cfRule type="expression" dxfId="7118" priority="810" stopIfTrue="1">
      <formula>BH954=1</formula>
    </cfRule>
    <cfRule type="expression" dxfId="7117" priority="811" stopIfTrue="1">
      <formula>W954="NA"</formula>
    </cfRule>
    <cfRule type="expression" dxfId="7116" priority="880" stopIfTrue="1">
      <formula>V954="NA"</formula>
    </cfRule>
    <cfRule type="expression" dxfId="7115" priority="886" stopIfTrue="1">
      <formula>V954="NA"</formula>
    </cfRule>
  </conditionalFormatting>
  <conditionalFormatting sqref="AA954">
    <cfRule type="expression" dxfId="7114" priority="752" stopIfTrue="1">
      <formula>AL954=1</formula>
    </cfRule>
    <cfRule type="expression" dxfId="7113" priority="754" stopIfTrue="1">
      <formula>Y954="NA"</formula>
    </cfRule>
    <cfRule type="expression" dxfId="7112" priority="760" stopIfTrue="1">
      <formula>AN954=1</formula>
    </cfRule>
    <cfRule type="expression" dxfId="7111" priority="761" stopIfTrue="1">
      <formula>Y954="NA"</formula>
    </cfRule>
    <cfRule type="expression" dxfId="7110" priority="830" stopIfTrue="1">
      <formula>BP954=1</formula>
    </cfRule>
    <cfRule type="expression" dxfId="7109" priority="835" stopIfTrue="1">
      <formula>BR954=1</formula>
    </cfRule>
    <cfRule type="expression" dxfId="7108" priority="836" stopIfTrue="1">
      <formula>X954="NA"</formula>
    </cfRule>
    <cfRule type="expression" dxfId="7107" priority="881" stopIfTrue="1">
      <formula>V954="NA"</formula>
    </cfRule>
    <cfRule type="expression" dxfId="7106" priority="889" stopIfTrue="1">
      <formula>V954="NA"</formula>
    </cfRule>
  </conditionalFormatting>
  <conditionalFormatting sqref="Y965:Y970">
    <cfRule type="expression" dxfId="7105" priority="762" stopIfTrue="1">
      <formula>$AM$964=1</formula>
    </cfRule>
  </conditionalFormatting>
  <conditionalFormatting sqref="Y976:Y980">
    <cfRule type="expression" dxfId="7104" priority="763" stopIfTrue="1">
      <formula>$AM$975=1</formula>
    </cfRule>
  </conditionalFormatting>
  <conditionalFormatting sqref="Y985:Y1002">
    <cfRule type="expression" dxfId="7103" priority="764" stopIfTrue="1">
      <formula>$AM$984=1</formula>
    </cfRule>
  </conditionalFormatting>
  <conditionalFormatting sqref="Y1004:Y1008">
    <cfRule type="expression" dxfId="7102" priority="765" stopIfTrue="1">
      <formula>$AM$1003=1</formula>
    </cfRule>
  </conditionalFormatting>
  <conditionalFormatting sqref="Y1012:Y1014">
    <cfRule type="expression" dxfId="7101" priority="766" stopIfTrue="1">
      <formula>$AM$1011=1</formula>
    </cfRule>
  </conditionalFormatting>
  <conditionalFormatting sqref="Y1022:Y1028">
    <cfRule type="expression" dxfId="7100" priority="767" stopIfTrue="1">
      <formula>$AM$1021=1</formula>
    </cfRule>
  </conditionalFormatting>
  <conditionalFormatting sqref="Y1030:Y1034">
    <cfRule type="expression" dxfId="7099" priority="768" stopIfTrue="1">
      <formula>$AM$1029=1</formula>
    </cfRule>
  </conditionalFormatting>
  <conditionalFormatting sqref="Y1040:Y1045">
    <cfRule type="expression" dxfId="7098" priority="769" stopIfTrue="1">
      <formula>$AM$1039=1</formula>
    </cfRule>
  </conditionalFormatting>
  <conditionalFormatting sqref="Y1047:Y1054">
    <cfRule type="expression" dxfId="7097" priority="770" stopIfTrue="1">
      <formula>$AM$1046=1</formula>
    </cfRule>
  </conditionalFormatting>
  <conditionalFormatting sqref="Y1059:Y1064">
    <cfRule type="expression" dxfId="7096" priority="771" stopIfTrue="1">
      <formula>$AM$1058=1</formula>
    </cfRule>
  </conditionalFormatting>
  <conditionalFormatting sqref="Y1069:Y1077">
    <cfRule type="expression" dxfId="7095" priority="772" stopIfTrue="1">
      <formula>$AM$1068=1</formula>
    </cfRule>
  </conditionalFormatting>
  <conditionalFormatting sqref="Y1079:Y1081">
    <cfRule type="expression" dxfId="7094" priority="773" stopIfTrue="1">
      <formula>$AM$1078=1</formula>
    </cfRule>
  </conditionalFormatting>
  <conditionalFormatting sqref="Y1090:Y1096">
    <cfRule type="expression" dxfId="7093" priority="774" stopIfTrue="1">
      <formula>$AM$1089=1</formula>
    </cfRule>
  </conditionalFormatting>
  <conditionalFormatting sqref="Y1099:Y1101">
    <cfRule type="expression" dxfId="7092" priority="775" stopIfTrue="1">
      <formula>$AM$1098=1</formula>
    </cfRule>
  </conditionalFormatting>
  <conditionalFormatting sqref="Y1111:Y1115">
    <cfRule type="expression" dxfId="7091" priority="776" stopIfTrue="1">
      <formula>$AM$1110=1</formula>
    </cfRule>
  </conditionalFormatting>
  <conditionalFormatting sqref="AB954">
    <cfRule type="expression" dxfId="7090" priority="777" stopIfTrue="1">
      <formula>AV954=1</formula>
    </cfRule>
    <cfRule type="expression" dxfId="7089" priority="782" stopIfTrue="1">
      <formula>AW954=1</formula>
    </cfRule>
    <cfRule type="expression" dxfId="7088" priority="783" stopIfTrue="1">
      <formula>AY954=1</formula>
    </cfRule>
    <cfRule type="expression" dxfId="7087" priority="784" stopIfTrue="1">
      <formula>AX954=1</formula>
    </cfRule>
    <cfRule type="expression" dxfId="7086" priority="856" stopIfTrue="1">
      <formula>BZ954=1</formula>
    </cfRule>
    <cfRule type="expression" dxfId="7085" priority="862" stopIfTrue="1">
      <formula>CB954=1</formula>
    </cfRule>
    <cfRule type="expression" dxfId="7084" priority="863" stopIfTrue="1">
      <formula>V954="NA"</formula>
    </cfRule>
    <cfRule type="expression" dxfId="7083" priority="882" stopIfTrue="1">
      <formula>V954="NA"</formula>
    </cfRule>
    <cfRule type="expression" dxfId="7082" priority="893" stopIfTrue="1">
      <formula>V954="NA"</formula>
    </cfRule>
  </conditionalFormatting>
  <conditionalFormatting sqref="AC954">
    <cfRule type="expression" dxfId="7081" priority="778" stopIfTrue="1">
      <formula>AV954=1</formula>
    </cfRule>
    <cfRule type="expression" dxfId="7080" priority="780" stopIfTrue="1">
      <formula>AB954="NA"</formula>
    </cfRule>
    <cfRule type="expression" dxfId="7079" priority="785" stopIfTrue="1">
      <formula>AX954=1</formula>
    </cfRule>
    <cfRule type="expression" dxfId="7078" priority="786" stopIfTrue="1">
      <formula>AB954="NA"</formula>
    </cfRule>
    <cfRule type="expression" dxfId="7077" priority="806" stopIfTrue="1">
      <formula>BF954=1</formula>
    </cfRule>
    <cfRule type="expression" dxfId="7076" priority="812" stopIfTrue="1">
      <formula>BH954=1</formula>
    </cfRule>
    <cfRule type="expression" dxfId="7075" priority="813" stopIfTrue="1">
      <formula>W954="NA"</formula>
    </cfRule>
    <cfRule type="expression" dxfId="7074" priority="883" stopIfTrue="1">
      <formula>V954="NA"</formula>
    </cfRule>
    <cfRule type="expression" dxfId="7073" priority="887" stopIfTrue="1">
      <formula>V954="NA"</formula>
    </cfRule>
  </conditionalFormatting>
  <conditionalFormatting sqref="AD954">
    <cfRule type="expression" dxfId="7072" priority="779" stopIfTrue="1">
      <formula>AV954=1</formula>
    </cfRule>
    <cfRule type="expression" dxfId="7071" priority="781" stopIfTrue="1">
      <formula>AB954="NA"</formula>
    </cfRule>
    <cfRule type="expression" dxfId="7070" priority="787" stopIfTrue="1">
      <formula>AX954=1</formula>
    </cfRule>
    <cfRule type="expression" dxfId="7069" priority="788" stopIfTrue="1">
      <formula>AB954="NA"</formula>
    </cfRule>
    <cfRule type="expression" dxfId="7068" priority="831" stopIfTrue="1">
      <formula>BP954=1</formula>
    </cfRule>
    <cfRule type="expression" dxfId="7067" priority="837" stopIfTrue="1">
      <formula>BR954=1</formula>
    </cfRule>
    <cfRule type="expression" dxfId="7066" priority="838" stopIfTrue="1">
      <formula>X954="NA"</formula>
    </cfRule>
    <cfRule type="expression" dxfId="7065" priority="884" stopIfTrue="1">
      <formula>V954="NA"</formula>
    </cfRule>
    <cfRule type="expression" dxfId="7064" priority="890" stopIfTrue="1">
      <formula>V954="NA"</formula>
    </cfRule>
  </conditionalFormatting>
  <conditionalFormatting sqref="AB965:AB970">
    <cfRule type="expression" dxfId="7063" priority="789" stopIfTrue="1">
      <formula>$AW$964=1</formula>
    </cfRule>
  </conditionalFormatting>
  <conditionalFormatting sqref="AB976:AB980">
    <cfRule type="expression" dxfId="7062" priority="790" stopIfTrue="1">
      <formula>$AW$975=1</formula>
    </cfRule>
  </conditionalFormatting>
  <conditionalFormatting sqref="AB985:AB1002">
    <cfRule type="expression" dxfId="7061" priority="791" stopIfTrue="1">
      <formula>$AW$984=1</formula>
    </cfRule>
  </conditionalFormatting>
  <conditionalFormatting sqref="AB1004:AB1008">
    <cfRule type="expression" dxfId="7060" priority="792" stopIfTrue="1">
      <formula>$AW$1003=1</formula>
    </cfRule>
  </conditionalFormatting>
  <conditionalFormatting sqref="AB1012:AB1014">
    <cfRule type="expression" dxfId="7059" priority="793" stopIfTrue="1">
      <formula>$AW$1011=1</formula>
    </cfRule>
  </conditionalFormatting>
  <conditionalFormatting sqref="AB1022:AB1028">
    <cfRule type="expression" dxfId="7058" priority="794" stopIfTrue="1">
      <formula>$AW$1021=1</formula>
    </cfRule>
  </conditionalFormatting>
  <conditionalFormatting sqref="AB1030:AB1034">
    <cfRule type="expression" dxfId="7057" priority="795" stopIfTrue="1">
      <formula>$AW$1029=1</formula>
    </cfRule>
  </conditionalFormatting>
  <conditionalFormatting sqref="AB1040:AB1045">
    <cfRule type="expression" dxfId="7056" priority="796" stopIfTrue="1">
      <formula>$AW$1039=1</formula>
    </cfRule>
  </conditionalFormatting>
  <conditionalFormatting sqref="AB1047:AB1054">
    <cfRule type="expression" dxfId="7055" priority="797" stopIfTrue="1">
      <formula>$AW$1046=1</formula>
    </cfRule>
  </conditionalFormatting>
  <conditionalFormatting sqref="AB1059:AB1064">
    <cfRule type="expression" dxfId="7054" priority="798" stopIfTrue="1">
      <formula>$AW$1058=1</formula>
    </cfRule>
  </conditionalFormatting>
  <conditionalFormatting sqref="AB1069:AB1077">
    <cfRule type="expression" dxfId="7053" priority="799" stopIfTrue="1">
      <formula>$AW$1068=1</formula>
    </cfRule>
  </conditionalFormatting>
  <conditionalFormatting sqref="AB1079:AB1081">
    <cfRule type="expression" dxfId="7052" priority="800" stopIfTrue="1">
      <formula>$AW$1078=1</formula>
    </cfRule>
  </conditionalFormatting>
  <conditionalFormatting sqref="AB1090:AB1096">
    <cfRule type="expression" dxfId="7051" priority="801" stopIfTrue="1">
      <formula>$AW$1089=1</formula>
    </cfRule>
  </conditionalFormatting>
  <conditionalFormatting sqref="AB1099:AB1101">
    <cfRule type="expression" dxfId="7050" priority="802" stopIfTrue="1">
      <formula>$AW$1098=1</formula>
    </cfRule>
  </conditionalFormatting>
  <conditionalFormatting sqref="AB1111:AB1115">
    <cfRule type="expression" dxfId="7049" priority="803" stopIfTrue="1">
      <formula>$AW$1110=1</formula>
    </cfRule>
  </conditionalFormatting>
  <conditionalFormatting sqref="W954">
    <cfRule type="expression" dxfId="7048" priority="804" stopIfTrue="1">
      <formula>BF954=1</formula>
    </cfRule>
    <cfRule type="expression" dxfId="7047" priority="807" stopIfTrue="1">
      <formula>BG954=1</formula>
    </cfRule>
    <cfRule type="expression" dxfId="7046" priority="808" stopIfTrue="1">
      <formula>BI954=1</formula>
    </cfRule>
    <cfRule type="expression" dxfId="7045" priority="809" stopIfTrue="1">
      <formula>BH954=1</formula>
    </cfRule>
    <cfRule type="expression" dxfId="7044" priority="885" stopIfTrue="1">
      <formula>V954="NA"</formula>
    </cfRule>
  </conditionalFormatting>
  <conditionalFormatting sqref="W965:W970">
    <cfRule type="expression" dxfId="7043" priority="814" stopIfTrue="1">
      <formula>$BG$964=1</formula>
    </cfRule>
  </conditionalFormatting>
  <conditionalFormatting sqref="W976:W980">
    <cfRule type="expression" dxfId="7042" priority="815" stopIfTrue="1">
      <formula>$BG$975=1</formula>
    </cfRule>
  </conditionalFormatting>
  <conditionalFormatting sqref="W985:W1002">
    <cfRule type="expression" dxfId="7041" priority="816" stopIfTrue="1">
      <formula>$BG$984=1</formula>
    </cfRule>
  </conditionalFormatting>
  <conditionalFormatting sqref="W1004:W1008">
    <cfRule type="expression" dxfId="7040" priority="817" stopIfTrue="1">
      <formula>$BG$1003=1</formula>
    </cfRule>
  </conditionalFormatting>
  <conditionalFormatting sqref="W1012:W1014">
    <cfRule type="expression" dxfId="7039" priority="818" stopIfTrue="1">
      <formula>$BG$1011=1</formula>
    </cfRule>
  </conditionalFormatting>
  <conditionalFormatting sqref="W1022:W1028">
    <cfRule type="expression" dxfId="7038" priority="819" stopIfTrue="1">
      <formula>$BG$1021=1</formula>
    </cfRule>
  </conditionalFormatting>
  <conditionalFormatting sqref="W1030:W1034">
    <cfRule type="expression" dxfId="7037" priority="820" stopIfTrue="1">
      <formula>$BG$1029=1</formula>
    </cfRule>
  </conditionalFormatting>
  <conditionalFormatting sqref="W1040:W1045">
    <cfRule type="expression" dxfId="7036" priority="821" stopIfTrue="1">
      <formula>$BG$1039=1</formula>
    </cfRule>
  </conditionalFormatting>
  <conditionalFormatting sqref="W1047:W1054">
    <cfRule type="expression" dxfId="7035" priority="822" stopIfTrue="1">
      <formula>$BG$1046=1</formula>
    </cfRule>
  </conditionalFormatting>
  <conditionalFormatting sqref="W1059:W1064">
    <cfRule type="expression" dxfId="7034" priority="823" stopIfTrue="1">
      <formula>$BG$1058=1</formula>
    </cfRule>
  </conditionalFormatting>
  <conditionalFormatting sqref="W1069:W1077">
    <cfRule type="expression" dxfId="7033" priority="824" stopIfTrue="1">
      <formula>$BG$1068=1</formula>
    </cfRule>
  </conditionalFormatting>
  <conditionalFormatting sqref="W1079:W1081">
    <cfRule type="expression" dxfId="7032" priority="825" stopIfTrue="1">
      <formula>$BG$1078=1</formula>
    </cfRule>
  </conditionalFormatting>
  <conditionalFormatting sqref="W1090:W1096">
    <cfRule type="expression" dxfId="7031" priority="826" stopIfTrue="1">
      <formula>$BG$1089=1</formula>
    </cfRule>
  </conditionalFormatting>
  <conditionalFormatting sqref="W1099:W1101">
    <cfRule type="expression" dxfId="7030" priority="827" stopIfTrue="1">
      <formula>$BG$1098=1</formula>
    </cfRule>
  </conditionalFormatting>
  <conditionalFormatting sqref="W1111:W1115">
    <cfRule type="expression" dxfId="7029" priority="828" stopIfTrue="1">
      <formula>$BG$1110=1</formula>
    </cfRule>
  </conditionalFormatting>
  <conditionalFormatting sqref="X954">
    <cfRule type="expression" dxfId="7028" priority="829" stopIfTrue="1">
      <formula>BP954=1</formula>
    </cfRule>
    <cfRule type="expression" dxfId="7027" priority="832" stopIfTrue="1">
      <formula>BQ954=1</formula>
    </cfRule>
    <cfRule type="expression" dxfId="7026" priority="833" stopIfTrue="1">
      <formula>BS954=1</formula>
    </cfRule>
    <cfRule type="expression" dxfId="7025" priority="834" stopIfTrue="1">
      <formula>BR954=1</formula>
    </cfRule>
    <cfRule type="expression" dxfId="7024" priority="888" stopIfTrue="1">
      <formula>V954="NA"</formula>
    </cfRule>
  </conditionalFormatting>
  <conditionalFormatting sqref="X965:X970">
    <cfRule type="expression" dxfId="7023" priority="839" stopIfTrue="1">
      <formula>$BQ$964=1</formula>
    </cfRule>
  </conditionalFormatting>
  <conditionalFormatting sqref="X976:X980">
    <cfRule type="expression" dxfId="7022" priority="840" stopIfTrue="1">
      <formula>$BQ$975=1</formula>
    </cfRule>
  </conditionalFormatting>
  <conditionalFormatting sqref="X985:X1002">
    <cfRule type="expression" dxfId="7021" priority="841" stopIfTrue="1">
      <formula>$BQ$984=1</formula>
    </cfRule>
  </conditionalFormatting>
  <conditionalFormatting sqref="X1004:X1008">
    <cfRule type="expression" dxfId="7020" priority="842" stopIfTrue="1">
      <formula>$BQ$1003=1</formula>
    </cfRule>
  </conditionalFormatting>
  <conditionalFormatting sqref="X1012:X1014">
    <cfRule type="expression" dxfId="7019" priority="843" stopIfTrue="1">
      <formula>$BQ$1011=1</formula>
    </cfRule>
  </conditionalFormatting>
  <conditionalFormatting sqref="X1022:X1028">
    <cfRule type="expression" dxfId="7018" priority="844" stopIfTrue="1">
      <formula>$BQ$1021=1</formula>
    </cfRule>
  </conditionalFormatting>
  <conditionalFormatting sqref="X1030:X1034">
    <cfRule type="expression" dxfId="7017" priority="845" stopIfTrue="1">
      <formula>$BQ$1029=1</formula>
    </cfRule>
  </conditionalFormatting>
  <conditionalFormatting sqref="X1040:X1045">
    <cfRule type="expression" dxfId="7016" priority="846" stopIfTrue="1">
      <formula>$BQ$1039=1</formula>
    </cfRule>
  </conditionalFormatting>
  <conditionalFormatting sqref="X1047:X1054">
    <cfRule type="expression" dxfId="7015" priority="847" stopIfTrue="1">
      <formula>$BQ$1046=1</formula>
    </cfRule>
  </conditionalFormatting>
  <conditionalFormatting sqref="X1059:X1064">
    <cfRule type="expression" dxfId="7014" priority="848" stopIfTrue="1">
      <formula>$BQ$1058=1</formula>
    </cfRule>
  </conditionalFormatting>
  <conditionalFormatting sqref="X1069:X1077">
    <cfRule type="expression" dxfId="7013" priority="849" stopIfTrue="1">
      <formula>$BQ$1068=1</formula>
    </cfRule>
  </conditionalFormatting>
  <conditionalFormatting sqref="X1079:X1081">
    <cfRule type="expression" dxfId="7012" priority="850" stopIfTrue="1">
      <formula>$BQ$1078=1</formula>
    </cfRule>
  </conditionalFormatting>
  <conditionalFormatting sqref="X1090:X1096">
    <cfRule type="expression" dxfId="7011" priority="851" stopIfTrue="1">
      <formula>$BQ$1089=1</formula>
    </cfRule>
  </conditionalFormatting>
  <conditionalFormatting sqref="X1099:X1101">
    <cfRule type="expression" dxfId="7010" priority="852" stopIfTrue="1">
      <formula>$BQ$1098=1</formula>
    </cfRule>
  </conditionalFormatting>
  <conditionalFormatting sqref="X1111:X1115">
    <cfRule type="expression" dxfId="7009" priority="853" stopIfTrue="1">
      <formula>$BQ$1110=1</formula>
    </cfRule>
  </conditionalFormatting>
  <conditionalFormatting sqref="V954">
    <cfRule type="expression" dxfId="7008" priority="854" stopIfTrue="1">
      <formula>BZ954=1</formula>
    </cfRule>
    <cfRule type="expression" dxfId="7007" priority="857" stopIfTrue="1">
      <formula>CA954=1</formula>
    </cfRule>
    <cfRule type="expression" dxfId="7006" priority="858" stopIfTrue="1">
      <formula>CC954=1</formula>
    </cfRule>
    <cfRule type="expression" dxfId="7005" priority="859" stopIfTrue="1">
      <formula>CB954=1</formula>
    </cfRule>
    <cfRule type="expression" dxfId="7004" priority="891" stopIfTrue="1">
      <formula>V954="NA"</formula>
    </cfRule>
  </conditionalFormatting>
  <conditionalFormatting sqref="V965:V970">
    <cfRule type="expression" dxfId="7003" priority="864" stopIfTrue="1">
      <formula>$CA$964=1</formula>
    </cfRule>
  </conditionalFormatting>
  <conditionalFormatting sqref="V976:V980">
    <cfRule type="expression" dxfId="7002" priority="865" stopIfTrue="1">
      <formula>$CA$975=1</formula>
    </cfRule>
  </conditionalFormatting>
  <conditionalFormatting sqref="V985:V1002">
    <cfRule type="expression" dxfId="7001" priority="866" stopIfTrue="1">
      <formula>$CA$984=1</formula>
    </cfRule>
  </conditionalFormatting>
  <conditionalFormatting sqref="V1004:V1008">
    <cfRule type="expression" dxfId="7000" priority="867" stopIfTrue="1">
      <formula>$CA$1003=1</formula>
    </cfRule>
  </conditionalFormatting>
  <conditionalFormatting sqref="V1012:V1014">
    <cfRule type="expression" dxfId="6999" priority="868" stopIfTrue="1">
      <formula>$CA$1011=1</formula>
    </cfRule>
  </conditionalFormatting>
  <conditionalFormatting sqref="V1022:V1028">
    <cfRule type="expression" dxfId="6998" priority="869" stopIfTrue="1">
      <formula>$CA$1021=1</formula>
    </cfRule>
  </conditionalFormatting>
  <conditionalFormatting sqref="V1030:V1034">
    <cfRule type="expression" dxfId="6997" priority="870" stopIfTrue="1">
      <formula>$CA$1029=1</formula>
    </cfRule>
  </conditionalFormatting>
  <conditionalFormatting sqref="V1040:V1045">
    <cfRule type="expression" dxfId="6996" priority="871" stopIfTrue="1">
      <formula>$CA$1039=1</formula>
    </cfRule>
  </conditionalFormatting>
  <conditionalFormatting sqref="V1047:V1054">
    <cfRule type="expression" dxfId="6995" priority="872" stopIfTrue="1">
      <formula>$CA$1046=1</formula>
    </cfRule>
  </conditionalFormatting>
  <conditionalFormatting sqref="V1059:V1064">
    <cfRule type="expression" dxfId="6994" priority="873" stopIfTrue="1">
      <formula>$CA$1058=1</formula>
    </cfRule>
  </conditionalFormatting>
  <conditionalFormatting sqref="V1069:V1077">
    <cfRule type="expression" dxfId="6993" priority="874" stopIfTrue="1">
      <formula>$CA$1068=1</formula>
    </cfRule>
  </conditionalFormatting>
  <conditionalFormatting sqref="V1079:V1081">
    <cfRule type="expression" dxfId="6992" priority="875" stopIfTrue="1">
      <formula>$CA$1078=1</formula>
    </cfRule>
  </conditionalFormatting>
  <conditionalFormatting sqref="V1090:V1096">
    <cfRule type="expression" dxfId="6991" priority="876" stopIfTrue="1">
      <formula>$CA$1089=1</formula>
    </cfRule>
  </conditionalFormatting>
  <conditionalFormatting sqref="V1099:V1101">
    <cfRule type="expression" dxfId="6990" priority="877" stopIfTrue="1">
      <formula>$CA$1098=1</formula>
    </cfRule>
  </conditionalFormatting>
  <conditionalFormatting sqref="V1111:V1115">
    <cfRule type="expression" dxfId="6989" priority="878" stopIfTrue="1">
      <formula>$CA$1110=1</formula>
    </cfRule>
  </conditionalFormatting>
  <conditionalFormatting sqref="M1154">
    <cfRule type="expression" dxfId="6988" priority="894" stopIfTrue="1">
      <formula>AL1154=1</formula>
    </cfRule>
  </conditionalFormatting>
  <conditionalFormatting sqref="S1154">
    <cfRule type="expression" dxfId="6987" priority="895" stopIfTrue="1">
      <formula>AL1154=1</formula>
    </cfRule>
    <cfRule type="expression" dxfId="6986" priority="897" stopIfTrue="1">
      <formula>M1154="NA"</formula>
    </cfRule>
  </conditionalFormatting>
  <conditionalFormatting sqref="Y1154">
    <cfRule type="expression" dxfId="6985" priority="896" stopIfTrue="1">
      <formula>AL1154=1</formula>
    </cfRule>
    <cfRule type="expression" dxfId="6984" priority="898" stopIfTrue="1">
      <formula>M1154="NA"</formula>
    </cfRule>
  </conditionalFormatting>
  <conditionalFormatting sqref="O1194">
    <cfRule type="expression" dxfId="6983" priority="899" stopIfTrue="1">
      <formula>AL1194=1</formula>
    </cfRule>
  </conditionalFormatting>
  <conditionalFormatting sqref="Q1194">
    <cfRule type="expression" dxfId="6982" priority="900" stopIfTrue="1">
      <formula>AL1194=1</formula>
    </cfRule>
    <cfRule type="expression" dxfId="6981" priority="902" stopIfTrue="1">
      <formula>O1194="NA"</formula>
    </cfRule>
  </conditionalFormatting>
  <conditionalFormatting sqref="R1194">
    <cfRule type="expression" dxfId="6980" priority="901" stopIfTrue="1">
      <formula>AL1194=1</formula>
    </cfRule>
    <cfRule type="expression" dxfId="6979" priority="903" stopIfTrue="1">
      <formula>O1194="NA"</formula>
    </cfRule>
  </conditionalFormatting>
  <conditionalFormatting sqref="S1194">
    <cfRule type="expression" dxfId="6978" priority="904" stopIfTrue="1">
      <formula>AV1194=1</formula>
    </cfRule>
  </conditionalFormatting>
  <conditionalFormatting sqref="U1194">
    <cfRule type="expression" dxfId="6977" priority="905" stopIfTrue="1">
      <formula>AV1194=1</formula>
    </cfRule>
    <cfRule type="expression" dxfId="6976" priority="907" stopIfTrue="1">
      <formula>S1194="NA"</formula>
    </cfRule>
  </conditionalFormatting>
  <conditionalFormatting sqref="V1194">
    <cfRule type="expression" dxfId="6975" priority="906" stopIfTrue="1">
      <formula>AV1194=1</formula>
    </cfRule>
    <cfRule type="expression" dxfId="6974" priority="908" stopIfTrue="1">
      <formula>S1194="NA"</formula>
    </cfRule>
  </conditionalFormatting>
  <conditionalFormatting sqref="W1194">
    <cfRule type="expression" dxfId="6973" priority="909" stopIfTrue="1">
      <formula>BF1194=1</formula>
    </cfRule>
  </conditionalFormatting>
  <conditionalFormatting sqref="Y1194">
    <cfRule type="expression" dxfId="6972" priority="910" stopIfTrue="1">
      <formula>BF1194=1</formula>
    </cfRule>
    <cfRule type="expression" dxfId="6971" priority="912" stopIfTrue="1">
      <formula>W1194="NA"</formula>
    </cfRule>
  </conditionalFormatting>
  <conditionalFormatting sqref="Z1194">
    <cfRule type="expression" dxfId="6970" priority="911" stopIfTrue="1">
      <formula>BF1194=1</formula>
    </cfRule>
    <cfRule type="expression" dxfId="6969" priority="913" stopIfTrue="1">
      <formula>W1194="NA"</formula>
    </cfRule>
  </conditionalFormatting>
  <conditionalFormatting sqref="AA1194">
    <cfRule type="expression" dxfId="6968" priority="914" stopIfTrue="1">
      <formula>BP1194=1</formula>
    </cfRule>
  </conditionalFormatting>
  <conditionalFormatting sqref="AC1194">
    <cfRule type="expression" dxfId="6967" priority="915" stopIfTrue="1">
      <formula>BP1194=1</formula>
    </cfRule>
    <cfRule type="expression" dxfId="6966" priority="917" stopIfTrue="1">
      <formula>AA1194="NA"</formula>
    </cfRule>
  </conditionalFormatting>
  <conditionalFormatting sqref="AD1194">
    <cfRule type="expression" dxfId="6965" priority="916" stopIfTrue="1">
      <formula>BP1194=1</formula>
    </cfRule>
    <cfRule type="expression" dxfId="6964" priority="918" stopIfTrue="1">
      <formula>AA1194="NA"</formula>
    </cfRule>
  </conditionalFormatting>
  <conditionalFormatting sqref="S1236">
    <cfRule type="expression" dxfId="6963" priority="919" stopIfTrue="1">
      <formula>AL1236=1</formula>
    </cfRule>
    <cfRule type="expression" dxfId="6962" priority="949" stopIfTrue="1">
      <formula>CJ1236=1</formula>
    </cfRule>
    <cfRule type="expression" dxfId="6961" priority="952" stopIfTrue="1">
      <formula>M1236="NA"</formula>
    </cfRule>
    <cfRule type="expression" dxfId="6960" priority="955" stopIfTrue="1">
      <formula>M1236="NA"</formula>
    </cfRule>
    <cfRule type="expression" dxfId="6959" priority="973" stopIfTrue="1">
      <formula>M1236="NA"</formula>
    </cfRule>
  </conditionalFormatting>
  <conditionalFormatting sqref="U1236">
    <cfRule type="expression" dxfId="6958" priority="920" stopIfTrue="1">
      <formula>AL1236=1</formula>
    </cfRule>
    <cfRule type="expression" dxfId="6957" priority="922" stopIfTrue="1">
      <formula>S1236="NA"</formula>
    </cfRule>
    <cfRule type="expression" dxfId="6956" priority="935" stopIfTrue="1">
      <formula>BP1236=1</formula>
    </cfRule>
    <cfRule type="expression" dxfId="6955" priority="938" stopIfTrue="1">
      <formula>O1236="NA"</formula>
    </cfRule>
    <cfRule type="expression" dxfId="6954" priority="956" stopIfTrue="1">
      <formula>M1236="NA"</formula>
    </cfRule>
    <cfRule type="expression" dxfId="6953" priority="965" stopIfTrue="1">
      <formula>M1236="NA"</formula>
    </cfRule>
  </conditionalFormatting>
  <conditionalFormatting sqref="V1236">
    <cfRule type="expression" dxfId="6952" priority="921" stopIfTrue="1">
      <formula>AL1236=1</formula>
    </cfRule>
    <cfRule type="expression" dxfId="6951" priority="923" stopIfTrue="1">
      <formula>S1236="NA"</formula>
    </cfRule>
    <cfRule type="expression" dxfId="6950" priority="942" stopIfTrue="1">
      <formula>BZ1236=1</formula>
    </cfRule>
    <cfRule type="expression" dxfId="6949" priority="945" stopIfTrue="1">
      <formula>Q1236="NA"</formula>
    </cfRule>
    <cfRule type="expression" dxfId="6948" priority="957" stopIfTrue="1">
      <formula>M1236="NA"</formula>
    </cfRule>
    <cfRule type="expression" dxfId="6947" priority="969" stopIfTrue="1">
      <formula>M1236="NA"</formula>
    </cfRule>
  </conditionalFormatting>
  <conditionalFormatting sqref="W1236">
    <cfRule type="expression" dxfId="6946" priority="924" stopIfTrue="1">
      <formula>AV1236=1</formula>
    </cfRule>
    <cfRule type="expression" dxfId="6945" priority="950" stopIfTrue="1">
      <formula>CJ1236=1</formula>
    </cfRule>
    <cfRule type="expression" dxfId="6944" priority="953" stopIfTrue="1">
      <formula>M1236="NA"</formula>
    </cfRule>
    <cfRule type="expression" dxfId="6943" priority="958" stopIfTrue="1">
      <formula>M1236="NA"</formula>
    </cfRule>
    <cfRule type="expression" dxfId="6942" priority="974" stopIfTrue="1">
      <formula>M1236="NA"</formula>
    </cfRule>
  </conditionalFormatting>
  <conditionalFormatting sqref="Y1236">
    <cfRule type="expression" dxfId="6941" priority="925" stopIfTrue="1">
      <formula>AV1236=1</formula>
    </cfRule>
    <cfRule type="expression" dxfId="6940" priority="927" stopIfTrue="1">
      <formula>W1236="NA"</formula>
    </cfRule>
    <cfRule type="expression" dxfId="6939" priority="936" stopIfTrue="1">
      <formula>BP1236=1</formula>
    </cfRule>
    <cfRule type="expression" dxfId="6938" priority="939" stopIfTrue="1">
      <formula>O1236="NA"</formula>
    </cfRule>
    <cfRule type="expression" dxfId="6937" priority="959" stopIfTrue="1">
      <formula>M1236="NA"</formula>
    </cfRule>
    <cfRule type="expression" dxfId="6936" priority="966" stopIfTrue="1">
      <formula>M1236="NA"</formula>
    </cfRule>
  </conditionalFormatting>
  <conditionalFormatting sqref="Z1236">
    <cfRule type="expression" dxfId="6935" priority="926" stopIfTrue="1">
      <formula>AV1236=1</formula>
    </cfRule>
    <cfRule type="expression" dxfId="6934" priority="928" stopIfTrue="1">
      <formula>W1236="NA"</formula>
    </cfRule>
    <cfRule type="expression" dxfId="6933" priority="943" stopIfTrue="1">
      <formula>BZ1236=1</formula>
    </cfRule>
    <cfRule type="expression" dxfId="6932" priority="946" stopIfTrue="1">
      <formula>Q1236="NA"</formula>
    </cfRule>
    <cfRule type="expression" dxfId="6931" priority="960" stopIfTrue="1">
      <formula>M1236="NA"</formula>
    </cfRule>
    <cfRule type="expression" dxfId="6930" priority="970" stopIfTrue="1">
      <formula>M1236="NA"</formula>
    </cfRule>
  </conditionalFormatting>
  <conditionalFormatting sqref="AA1236">
    <cfRule type="expression" dxfId="6929" priority="929" stopIfTrue="1">
      <formula>BF1236=1</formula>
    </cfRule>
    <cfRule type="expression" dxfId="6928" priority="951" stopIfTrue="1">
      <formula>CJ1236=1</formula>
    </cfRule>
    <cfRule type="expression" dxfId="6927" priority="954" stopIfTrue="1">
      <formula>M1236="NA"</formula>
    </cfRule>
    <cfRule type="expression" dxfId="6926" priority="961" stopIfTrue="1">
      <formula>M1236="NA"</formula>
    </cfRule>
    <cfRule type="expression" dxfId="6925" priority="975" stopIfTrue="1">
      <formula>M1236="NA"</formula>
    </cfRule>
  </conditionalFormatting>
  <conditionalFormatting sqref="AC1236">
    <cfRule type="expression" dxfId="6924" priority="930" stopIfTrue="1">
      <formula>BF1236=1</formula>
    </cfRule>
    <cfRule type="expression" dxfId="6923" priority="932" stopIfTrue="1">
      <formula>AA1236="NA"</formula>
    </cfRule>
    <cfRule type="expression" dxfId="6922" priority="937" stopIfTrue="1">
      <formula>BP1236=1</formula>
    </cfRule>
    <cfRule type="expression" dxfId="6921" priority="940" stopIfTrue="1">
      <formula>O1236="NA"</formula>
    </cfRule>
    <cfRule type="expression" dxfId="6920" priority="962" stopIfTrue="1">
      <formula>M1236="NA"</formula>
    </cfRule>
    <cfRule type="expression" dxfId="6919" priority="967" stopIfTrue="1">
      <formula>M1236="NA"</formula>
    </cfRule>
  </conditionalFormatting>
  <conditionalFormatting sqref="AD1236">
    <cfRule type="expression" dxfId="6918" priority="931" stopIfTrue="1">
      <formula>BF1236=1</formula>
    </cfRule>
    <cfRule type="expression" dxfId="6917" priority="933" stopIfTrue="1">
      <formula>AA1236="NA"</formula>
    </cfRule>
    <cfRule type="expression" dxfId="6916" priority="944" stopIfTrue="1">
      <formula>BZ1236=1</formula>
    </cfRule>
    <cfRule type="expression" dxfId="6915" priority="947" stopIfTrue="1">
      <formula>Q1236="NA"</formula>
    </cfRule>
    <cfRule type="expression" dxfId="6914" priority="963" stopIfTrue="1">
      <formula>M1236="NA"</formula>
    </cfRule>
    <cfRule type="expression" dxfId="6913" priority="971" stopIfTrue="1">
      <formula>M1236="NA"</formula>
    </cfRule>
  </conditionalFormatting>
  <conditionalFormatting sqref="O1236">
    <cfRule type="expression" dxfId="6912" priority="934" stopIfTrue="1">
      <formula>BP1236=1</formula>
    </cfRule>
    <cfRule type="expression" dxfId="6911" priority="964" stopIfTrue="1">
      <formula>M1236="NA"</formula>
    </cfRule>
  </conditionalFormatting>
  <conditionalFormatting sqref="Q1236">
    <cfRule type="expression" dxfId="6910" priority="941" stopIfTrue="1">
      <formula>BZ1236=1</formula>
    </cfRule>
    <cfRule type="expression" dxfId="6909" priority="968" stopIfTrue="1">
      <formula>M1236="NA"</formula>
    </cfRule>
  </conditionalFormatting>
  <conditionalFormatting sqref="M1236">
    <cfRule type="expression" dxfId="6908" priority="948" stopIfTrue="1">
      <formula>CJ1236=1</formula>
    </cfRule>
    <cfRule type="expression" dxfId="6907" priority="972" stopIfTrue="1">
      <formula>M1236="NA"</formula>
    </cfRule>
  </conditionalFormatting>
  <conditionalFormatting sqref="V1280">
    <cfRule type="expression" dxfId="6906" priority="976" stopIfTrue="1">
      <formula>AL1280=1</formula>
    </cfRule>
    <cfRule type="expression" dxfId="6905" priority="1078" stopIfTrue="1">
      <formula>FL1280=1</formula>
    </cfRule>
    <cfRule type="expression" dxfId="6904" priority="1089" stopIfTrue="1">
      <formula>P1280="NA"</formula>
    </cfRule>
    <cfRule type="expression" dxfId="6903" priority="1100" stopIfTrue="1">
      <formula>P1280="NA"</formula>
    </cfRule>
    <cfRule type="expression" dxfId="6902" priority="1158" stopIfTrue="1">
      <formula>P1280="NA"</formula>
    </cfRule>
  </conditionalFormatting>
  <conditionalFormatting sqref="W1280">
    <cfRule type="expression" dxfId="6901" priority="977" stopIfTrue="1">
      <formula>AL1280=1</formula>
    </cfRule>
    <cfRule type="expression" dxfId="6900" priority="979" stopIfTrue="1">
      <formula>V1280="NA"</formula>
    </cfRule>
    <cfRule type="expression" dxfId="6899" priority="1032" stopIfTrue="1">
      <formula>ER1280=1</formula>
    </cfRule>
    <cfRule type="expression" dxfId="6898" priority="1043" stopIfTrue="1">
      <formula>R1280="NA"</formula>
    </cfRule>
    <cfRule type="expression" dxfId="6897" priority="1101" stopIfTrue="1">
      <formula>P1280="NA"</formula>
    </cfRule>
    <cfRule type="expression" dxfId="6896" priority="1134" stopIfTrue="1">
      <formula>P1280="NA"</formula>
    </cfRule>
  </conditionalFormatting>
  <conditionalFormatting sqref="X1280">
    <cfRule type="expression" dxfId="6895" priority="978" stopIfTrue="1">
      <formula>AL1280=1</formula>
    </cfRule>
    <cfRule type="expression" dxfId="6894" priority="980" stopIfTrue="1">
      <formula>V1280="NA"</formula>
    </cfRule>
    <cfRule type="expression" dxfId="6893" priority="1055" stopIfTrue="1">
      <formula>FB1280=1</formula>
    </cfRule>
    <cfRule type="expression" dxfId="6892" priority="1066" stopIfTrue="1">
      <formula>T1280="NA"</formula>
    </cfRule>
    <cfRule type="expression" dxfId="6891" priority="1102" stopIfTrue="1">
      <formula>P1280="NA"</formula>
    </cfRule>
    <cfRule type="expression" dxfId="6890" priority="1146" stopIfTrue="1">
      <formula>P1280="NA"</formula>
    </cfRule>
  </conditionalFormatting>
  <conditionalFormatting sqref="Y1280">
    <cfRule type="expression" dxfId="6889" priority="981" stopIfTrue="1">
      <formula>AV1280=1</formula>
    </cfRule>
    <cfRule type="expression" dxfId="6888" priority="1079" stopIfTrue="1">
      <formula>FL1280=1</formula>
    </cfRule>
    <cfRule type="expression" dxfId="6887" priority="1090" stopIfTrue="1">
      <formula>P1280="NA"</formula>
    </cfRule>
    <cfRule type="expression" dxfId="6886" priority="1103" stopIfTrue="1">
      <formula>P1280="NA"</formula>
    </cfRule>
    <cfRule type="expression" dxfId="6885" priority="1159" stopIfTrue="1">
      <formula>P1280="NA"</formula>
    </cfRule>
  </conditionalFormatting>
  <conditionalFormatting sqref="Z1280">
    <cfRule type="expression" dxfId="6884" priority="982" stopIfTrue="1">
      <formula>AV1280=1</formula>
    </cfRule>
    <cfRule type="expression" dxfId="6883" priority="984" stopIfTrue="1">
      <formula>Y1280="NA"</formula>
    </cfRule>
    <cfRule type="expression" dxfId="6882" priority="1033" stopIfTrue="1">
      <formula>ER1280=1</formula>
    </cfRule>
    <cfRule type="expression" dxfId="6881" priority="1044" stopIfTrue="1">
      <formula>R1280="NA"</formula>
    </cfRule>
    <cfRule type="expression" dxfId="6880" priority="1104" stopIfTrue="1">
      <formula>P1280="NA"</formula>
    </cfRule>
    <cfRule type="expression" dxfId="6879" priority="1135" stopIfTrue="1">
      <formula>P1280="NA"</formula>
    </cfRule>
  </conditionalFormatting>
  <conditionalFormatting sqref="AA1280">
    <cfRule type="expression" dxfId="6878" priority="983" stopIfTrue="1">
      <formula>AV1280=1</formula>
    </cfRule>
    <cfRule type="expression" dxfId="6877" priority="985" stopIfTrue="1">
      <formula>Y1280="NA"</formula>
    </cfRule>
    <cfRule type="expression" dxfId="6876" priority="1056" stopIfTrue="1">
      <formula>FB1280=1</formula>
    </cfRule>
    <cfRule type="expression" dxfId="6875" priority="1067" stopIfTrue="1">
      <formula>T1280="NA"</formula>
    </cfRule>
    <cfRule type="expression" dxfId="6874" priority="1105" stopIfTrue="1">
      <formula>P1280="NA"</formula>
    </cfRule>
    <cfRule type="expression" dxfId="6873" priority="1147" stopIfTrue="1">
      <formula>P1280="NA"</formula>
    </cfRule>
  </conditionalFormatting>
  <conditionalFormatting sqref="AB1280">
    <cfRule type="expression" dxfId="6872" priority="986" stopIfTrue="1">
      <formula>BF1280=1</formula>
    </cfRule>
    <cfRule type="expression" dxfId="6871" priority="1080" stopIfTrue="1">
      <formula>FL1280=1</formula>
    </cfRule>
    <cfRule type="expression" dxfId="6870" priority="1091" stopIfTrue="1">
      <formula>P1280="NA"</formula>
    </cfRule>
    <cfRule type="expression" dxfId="6869" priority="1106" stopIfTrue="1">
      <formula>P1280="NA"</formula>
    </cfRule>
    <cfRule type="expression" dxfId="6868" priority="1160" stopIfTrue="1">
      <formula>P1280="NA"</formula>
    </cfRule>
  </conditionalFormatting>
  <conditionalFormatting sqref="AC1280">
    <cfRule type="expression" dxfId="6867" priority="987" stopIfTrue="1">
      <formula>BF1280=1</formula>
    </cfRule>
    <cfRule type="expression" dxfId="6866" priority="989" stopIfTrue="1">
      <formula>AB1280="NA"</formula>
    </cfRule>
    <cfRule type="expression" dxfId="6865" priority="1034" stopIfTrue="1">
      <formula>ER1280=1</formula>
    </cfRule>
    <cfRule type="expression" dxfId="6864" priority="1045" stopIfTrue="1">
      <formula>R1280="NA"</formula>
    </cfRule>
    <cfRule type="expression" dxfId="6863" priority="1107" stopIfTrue="1">
      <formula>P1280="NA"</formula>
    </cfRule>
    <cfRule type="expression" dxfId="6862" priority="1136" stopIfTrue="1">
      <formula>P1280="NA"</formula>
    </cfRule>
  </conditionalFormatting>
  <conditionalFormatting sqref="AD1280">
    <cfRule type="expression" dxfId="6861" priority="988" stopIfTrue="1">
      <formula>BF1280=1</formula>
    </cfRule>
    <cfRule type="expression" dxfId="6860" priority="990" stopIfTrue="1">
      <formula>AB1280="NA"</formula>
    </cfRule>
    <cfRule type="expression" dxfId="6859" priority="1057" stopIfTrue="1">
      <formula>FB1280=1</formula>
    </cfRule>
    <cfRule type="expression" dxfId="6858" priority="1068" stopIfTrue="1">
      <formula>T1280="NA"</formula>
    </cfRule>
    <cfRule type="expression" dxfId="6857" priority="1108" stopIfTrue="1">
      <formula>P1280="NA"</formula>
    </cfRule>
    <cfRule type="expression" dxfId="6856" priority="1148" stopIfTrue="1">
      <formula>P1280="NA"</formula>
    </cfRule>
  </conditionalFormatting>
  <conditionalFormatting sqref="G1312">
    <cfRule type="expression" dxfId="6855" priority="991" stopIfTrue="1">
      <formula>BP1280=1</formula>
    </cfRule>
    <cfRule type="expression" dxfId="6854" priority="1081" stopIfTrue="1">
      <formula>FL1280=1</formula>
    </cfRule>
    <cfRule type="expression" dxfId="6853" priority="1092" stopIfTrue="1">
      <formula>P1280="NA"</formula>
    </cfRule>
    <cfRule type="expression" dxfId="6852" priority="1109" stopIfTrue="1">
      <formula>P1280="NA"</formula>
    </cfRule>
    <cfRule type="expression" dxfId="6851" priority="1161" stopIfTrue="1">
      <formula>P1280="NA"</formula>
    </cfRule>
  </conditionalFormatting>
  <conditionalFormatting sqref="H1312">
    <cfRule type="expression" dxfId="6850" priority="992" stopIfTrue="1">
      <formula>BP1280=1</formula>
    </cfRule>
    <cfRule type="expression" dxfId="6849" priority="994" stopIfTrue="1">
      <formula>G1312="NA"</formula>
    </cfRule>
    <cfRule type="expression" dxfId="6848" priority="1035" stopIfTrue="1">
      <formula>ER1280=1</formula>
    </cfRule>
    <cfRule type="expression" dxfId="6847" priority="1046" stopIfTrue="1">
      <formula>R1280="NA"</formula>
    </cfRule>
    <cfRule type="expression" dxfId="6846" priority="1110" stopIfTrue="1">
      <formula>P1280="NA"</formula>
    </cfRule>
    <cfRule type="expression" dxfId="6845" priority="1137" stopIfTrue="1">
      <formula>P1280="NA"</formula>
    </cfRule>
  </conditionalFormatting>
  <conditionalFormatting sqref="I1312">
    <cfRule type="expression" dxfId="6844" priority="993" stopIfTrue="1">
      <formula>BP1280=1</formula>
    </cfRule>
    <cfRule type="expression" dxfId="6843" priority="995" stopIfTrue="1">
      <formula>G1312="NA"</formula>
    </cfRule>
    <cfRule type="expression" dxfId="6842" priority="1058" stopIfTrue="1">
      <formula>FB1280=1</formula>
    </cfRule>
    <cfRule type="expression" dxfId="6841" priority="1069" stopIfTrue="1">
      <formula>T1280="NA"</formula>
    </cfRule>
    <cfRule type="expression" dxfId="6840" priority="1111" stopIfTrue="1">
      <formula>P1280="NA"</formula>
    </cfRule>
    <cfRule type="expression" dxfId="6839" priority="1149" stopIfTrue="1">
      <formula>P1280="NA"</formula>
    </cfRule>
  </conditionalFormatting>
  <conditionalFormatting sqref="J1312">
    <cfRule type="expression" dxfId="6838" priority="996" stopIfTrue="1">
      <formula>BZ1280=1</formula>
    </cfRule>
    <cfRule type="expression" dxfId="6837" priority="1082" stopIfTrue="1">
      <formula>FL1280=1</formula>
    </cfRule>
    <cfRule type="expression" dxfId="6836" priority="1093" stopIfTrue="1">
      <formula>P1280="NA"</formula>
    </cfRule>
    <cfRule type="expression" dxfId="6835" priority="1112" stopIfTrue="1">
      <formula>P1280="NA"</formula>
    </cfRule>
    <cfRule type="expression" dxfId="6834" priority="1162" stopIfTrue="1">
      <formula>P1280="NA"</formula>
    </cfRule>
  </conditionalFormatting>
  <conditionalFormatting sqref="K1312">
    <cfRule type="expression" dxfId="6833" priority="997" stopIfTrue="1">
      <formula>BZ1280=1</formula>
    </cfRule>
    <cfRule type="expression" dxfId="6832" priority="999" stopIfTrue="1">
      <formula>J1312="NA"</formula>
    </cfRule>
    <cfRule type="expression" dxfId="6831" priority="1036" stopIfTrue="1">
      <formula>ER1280=1</formula>
    </cfRule>
    <cfRule type="expression" dxfId="6830" priority="1047" stopIfTrue="1">
      <formula>R1280="NA"</formula>
    </cfRule>
    <cfRule type="expression" dxfId="6829" priority="1113" stopIfTrue="1">
      <formula>P1280="NA"</formula>
    </cfRule>
    <cfRule type="expression" dxfId="6828" priority="1138" stopIfTrue="1">
      <formula>P1280="NA"</formula>
    </cfRule>
  </conditionalFormatting>
  <conditionalFormatting sqref="L1312">
    <cfRule type="expression" dxfId="6827" priority="998" stopIfTrue="1">
      <formula>BZ1280=1</formula>
    </cfRule>
    <cfRule type="expression" dxfId="6826" priority="1000" stopIfTrue="1">
      <formula>J1312="NA"</formula>
    </cfRule>
    <cfRule type="expression" dxfId="6825" priority="1059" stopIfTrue="1">
      <formula>FB1280=1</formula>
    </cfRule>
    <cfRule type="expression" dxfId="6824" priority="1070" stopIfTrue="1">
      <formula>T1280="NA"</formula>
    </cfRule>
    <cfRule type="expression" dxfId="6823" priority="1114" stopIfTrue="1">
      <formula>P1280="NA"</formula>
    </cfRule>
    <cfRule type="expression" dxfId="6822" priority="1150" stopIfTrue="1">
      <formula>P1280="NA"</formula>
    </cfRule>
  </conditionalFormatting>
  <conditionalFormatting sqref="M1312">
    <cfRule type="expression" dxfId="6821" priority="1001" stopIfTrue="1">
      <formula>CJ1280=1</formula>
    </cfRule>
    <cfRule type="expression" dxfId="6820" priority="1083" stopIfTrue="1">
      <formula>FL1280=1</formula>
    </cfRule>
    <cfRule type="expression" dxfId="6819" priority="1094" stopIfTrue="1">
      <formula>P1280="NA"</formula>
    </cfRule>
    <cfRule type="expression" dxfId="6818" priority="1115" stopIfTrue="1">
      <formula>P1280="NA"</formula>
    </cfRule>
    <cfRule type="expression" dxfId="6817" priority="1163" stopIfTrue="1">
      <formula>P1280="NA"</formula>
    </cfRule>
  </conditionalFormatting>
  <conditionalFormatting sqref="N1312">
    <cfRule type="expression" dxfId="6816" priority="1002" stopIfTrue="1">
      <formula>CJ1280=1</formula>
    </cfRule>
    <cfRule type="expression" dxfId="6815" priority="1004" stopIfTrue="1">
      <formula>M1312="NA"</formula>
    </cfRule>
    <cfRule type="expression" dxfId="6814" priority="1037" stopIfTrue="1">
      <formula>ER1280=1</formula>
    </cfRule>
    <cfRule type="expression" dxfId="6813" priority="1048" stopIfTrue="1">
      <formula>R1280="NA"</formula>
    </cfRule>
    <cfRule type="expression" dxfId="6812" priority="1116" stopIfTrue="1">
      <formula>P1280="NA"</formula>
    </cfRule>
    <cfRule type="expression" dxfId="6811" priority="1139" stopIfTrue="1">
      <formula>P1280="NA"</formula>
    </cfRule>
  </conditionalFormatting>
  <conditionalFormatting sqref="O1312">
    <cfRule type="expression" dxfId="6810" priority="1003" stopIfTrue="1">
      <formula>CJ1280=1</formula>
    </cfRule>
    <cfRule type="expression" dxfId="6809" priority="1005" stopIfTrue="1">
      <formula>M1312="NA"</formula>
    </cfRule>
    <cfRule type="expression" dxfId="6808" priority="1060" stopIfTrue="1">
      <formula>FB1280=1</formula>
    </cfRule>
    <cfRule type="expression" dxfId="6807" priority="1071" stopIfTrue="1">
      <formula>T1280="NA"</formula>
    </cfRule>
    <cfRule type="expression" dxfId="6806" priority="1117" stopIfTrue="1">
      <formula>P1280="NA"</formula>
    </cfRule>
    <cfRule type="expression" dxfId="6805" priority="1151" stopIfTrue="1">
      <formula>P1280="NA"</formula>
    </cfRule>
  </conditionalFormatting>
  <conditionalFormatting sqref="P1312">
    <cfRule type="expression" dxfId="6804" priority="1006" stopIfTrue="1">
      <formula>CT1280=1</formula>
    </cfRule>
    <cfRule type="expression" dxfId="6803" priority="1084" stopIfTrue="1">
      <formula>FL1280=1</formula>
    </cfRule>
    <cfRule type="expression" dxfId="6802" priority="1095" stopIfTrue="1">
      <formula>P1280="NA"</formula>
    </cfRule>
    <cfRule type="expression" dxfId="6801" priority="1118" stopIfTrue="1">
      <formula>P1280="NA"</formula>
    </cfRule>
    <cfRule type="expression" dxfId="6800" priority="1164" stopIfTrue="1">
      <formula>P1280="NA"</formula>
    </cfRule>
  </conditionalFormatting>
  <conditionalFormatting sqref="Q1312">
    <cfRule type="expression" dxfId="6799" priority="1007" stopIfTrue="1">
      <formula>CT1280=1</formula>
    </cfRule>
    <cfRule type="expression" dxfId="6798" priority="1009" stopIfTrue="1">
      <formula>P1312="NA"</formula>
    </cfRule>
    <cfRule type="expression" dxfId="6797" priority="1038" stopIfTrue="1">
      <formula>ER1280=1</formula>
    </cfRule>
    <cfRule type="expression" dxfId="6796" priority="1049" stopIfTrue="1">
      <formula>R1280="NA"</formula>
    </cfRule>
    <cfRule type="expression" dxfId="6795" priority="1119" stopIfTrue="1">
      <formula>P1280="NA"</formula>
    </cfRule>
    <cfRule type="expression" dxfId="6794" priority="1140" stopIfTrue="1">
      <formula>P1280="NA"</formula>
    </cfRule>
  </conditionalFormatting>
  <conditionalFormatting sqref="R1312">
    <cfRule type="expression" dxfId="6793" priority="1008" stopIfTrue="1">
      <formula>CT1280=1</formula>
    </cfRule>
    <cfRule type="expression" dxfId="6792" priority="1010" stopIfTrue="1">
      <formula>P1312="NA"</formula>
    </cfRule>
    <cfRule type="expression" dxfId="6791" priority="1061" stopIfTrue="1">
      <formula>FB1280=1</formula>
    </cfRule>
    <cfRule type="expression" dxfId="6790" priority="1072" stopIfTrue="1">
      <formula>T1280="NA"</formula>
    </cfRule>
    <cfRule type="expression" dxfId="6789" priority="1120" stopIfTrue="1">
      <formula>P1280="NA"</formula>
    </cfRule>
    <cfRule type="expression" dxfId="6788" priority="1152" stopIfTrue="1">
      <formula>P1280="NA"</formula>
    </cfRule>
  </conditionalFormatting>
  <conditionalFormatting sqref="S1312">
    <cfRule type="expression" dxfId="6787" priority="1011" stopIfTrue="1">
      <formula>DD1280=1</formula>
    </cfRule>
    <cfRule type="expression" dxfId="6786" priority="1085" stopIfTrue="1">
      <formula>FL1280=1</formula>
    </cfRule>
    <cfRule type="expression" dxfId="6785" priority="1096" stopIfTrue="1">
      <formula>P1280="NA"</formula>
    </cfRule>
    <cfRule type="expression" dxfId="6784" priority="1121" stopIfTrue="1">
      <formula>P1280="NA"</formula>
    </cfRule>
    <cfRule type="expression" dxfId="6783" priority="1165" stopIfTrue="1">
      <formula>P1280="NA"</formula>
    </cfRule>
  </conditionalFormatting>
  <conditionalFormatting sqref="T1312">
    <cfRule type="expression" dxfId="6782" priority="1012" stopIfTrue="1">
      <formula>DD1280=1</formula>
    </cfRule>
    <cfRule type="expression" dxfId="6781" priority="1014" stopIfTrue="1">
      <formula>S1312="NA"</formula>
    </cfRule>
    <cfRule type="expression" dxfId="6780" priority="1039" stopIfTrue="1">
      <formula>ER1280=1</formula>
    </cfRule>
    <cfRule type="expression" dxfId="6779" priority="1050" stopIfTrue="1">
      <formula>R1280="NA"</formula>
    </cfRule>
    <cfRule type="expression" dxfId="6778" priority="1122" stopIfTrue="1">
      <formula>P1280="NA"</formula>
    </cfRule>
    <cfRule type="expression" dxfId="6777" priority="1141" stopIfTrue="1">
      <formula>P1280="NA"</formula>
    </cfRule>
  </conditionalFormatting>
  <conditionalFormatting sqref="U1312">
    <cfRule type="expression" dxfId="6776" priority="1013" stopIfTrue="1">
      <formula>DD1280=1</formula>
    </cfRule>
    <cfRule type="expression" dxfId="6775" priority="1015" stopIfTrue="1">
      <formula>S1312="NA"</formula>
    </cfRule>
    <cfRule type="expression" dxfId="6774" priority="1062" stopIfTrue="1">
      <formula>FB1280=1</formula>
    </cfRule>
    <cfRule type="expression" dxfId="6773" priority="1073" stopIfTrue="1">
      <formula>T1280="NA"</formula>
    </cfRule>
    <cfRule type="expression" dxfId="6772" priority="1123" stopIfTrue="1">
      <formula>P1280="NA"</formula>
    </cfRule>
    <cfRule type="expression" dxfId="6771" priority="1153" stopIfTrue="1">
      <formula>P1280="NA"</formula>
    </cfRule>
  </conditionalFormatting>
  <conditionalFormatting sqref="V1312">
    <cfRule type="expression" dxfId="6770" priority="1016" stopIfTrue="1">
      <formula>DN1280=1</formula>
    </cfRule>
    <cfRule type="expression" dxfId="6769" priority="1086" stopIfTrue="1">
      <formula>FL1280=1</formula>
    </cfRule>
    <cfRule type="expression" dxfId="6768" priority="1097" stopIfTrue="1">
      <formula>P1280="NA"</formula>
    </cfRule>
    <cfRule type="expression" dxfId="6767" priority="1124" stopIfTrue="1">
      <formula>P1280="NA"</formula>
    </cfRule>
    <cfRule type="expression" dxfId="6766" priority="1166" stopIfTrue="1">
      <formula>P1280="NA"</formula>
    </cfRule>
  </conditionalFormatting>
  <conditionalFormatting sqref="W1312">
    <cfRule type="expression" dxfId="6765" priority="1017" stopIfTrue="1">
      <formula>DN1280=1</formula>
    </cfRule>
    <cfRule type="expression" dxfId="6764" priority="1019" stopIfTrue="1">
      <formula>V1312="NA"</formula>
    </cfRule>
    <cfRule type="expression" dxfId="6763" priority="1040" stopIfTrue="1">
      <formula>ER1280=1</formula>
    </cfRule>
    <cfRule type="expression" dxfId="6762" priority="1051" stopIfTrue="1">
      <formula>R1280="NA"</formula>
    </cfRule>
    <cfRule type="expression" dxfId="6761" priority="1125" stopIfTrue="1">
      <formula>P1280="NA"</formula>
    </cfRule>
    <cfRule type="expression" dxfId="6760" priority="1142" stopIfTrue="1">
      <formula>P1280="NA"</formula>
    </cfRule>
  </conditionalFormatting>
  <conditionalFormatting sqref="X1312">
    <cfRule type="expression" dxfId="6759" priority="1018" stopIfTrue="1">
      <formula>DN1280=1</formula>
    </cfRule>
    <cfRule type="expression" dxfId="6758" priority="1020" stopIfTrue="1">
      <formula>V1312="NA"</formula>
    </cfRule>
    <cfRule type="expression" dxfId="6757" priority="1063" stopIfTrue="1">
      <formula>FB1280=1</formula>
    </cfRule>
    <cfRule type="expression" dxfId="6756" priority="1074" stopIfTrue="1">
      <formula>T1280="NA"</formula>
    </cfRule>
    <cfRule type="expression" dxfId="6755" priority="1126" stopIfTrue="1">
      <formula>P1280="NA"</formula>
    </cfRule>
    <cfRule type="expression" dxfId="6754" priority="1154" stopIfTrue="1">
      <formula>P1280="NA"</formula>
    </cfRule>
  </conditionalFormatting>
  <conditionalFormatting sqref="Y1312">
    <cfRule type="expression" dxfId="6753" priority="1021" stopIfTrue="1">
      <formula>DX1280=1</formula>
    </cfRule>
    <cfRule type="expression" dxfId="6752" priority="1087" stopIfTrue="1">
      <formula>FL1280=1</formula>
    </cfRule>
    <cfRule type="expression" dxfId="6751" priority="1098" stopIfTrue="1">
      <formula>P1280="NA"</formula>
    </cfRule>
    <cfRule type="expression" dxfId="6750" priority="1127" stopIfTrue="1">
      <formula>P1280="NA"</formula>
    </cfRule>
    <cfRule type="expression" dxfId="6749" priority="1167" stopIfTrue="1">
      <formula>P1280="NA"</formula>
    </cfRule>
  </conditionalFormatting>
  <conditionalFormatting sqref="Z1312">
    <cfRule type="expression" dxfId="6748" priority="1022" stopIfTrue="1">
      <formula>DX1280=1</formula>
    </cfRule>
    <cfRule type="expression" dxfId="6747" priority="1024" stopIfTrue="1">
      <formula>Y1312="NA"</formula>
    </cfRule>
    <cfRule type="expression" dxfId="6746" priority="1041" stopIfTrue="1">
      <formula>ER1280=1</formula>
    </cfRule>
    <cfRule type="expression" dxfId="6745" priority="1052" stopIfTrue="1">
      <formula>R1280="NA"</formula>
    </cfRule>
    <cfRule type="expression" dxfId="6744" priority="1128" stopIfTrue="1">
      <formula>P1280="NA"</formula>
    </cfRule>
    <cfRule type="expression" dxfId="6743" priority="1143" stopIfTrue="1">
      <formula>P1280="NA"</formula>
    </cfRule>
  </conditionalFormatting>
  <conditionalFormatting sqref="AA1312">
    <cfRule type="expression" dxfId="6742" priority="1023" stopIfTrue="1">
      <formula>DX1280=1</formula>
    </cfRule>
    <cfRule type="expression" dxfId="6741" priority="1025" stopIfTrue="1">
      <formula>Y1312="NA"</formula>
    </cfRule>
    <cfRule type="expression" dxfId="6740" priority="1064" stopIfTrue="1">
      <formula>FB1280=1</formula>
    </cfRule>
    <cfRule type="expression" dxfId="6739" priority="1075" stopIfTrue="1">
      <formula>T1280="NA"</formula>
    </cfRule>
    <cfRule type="expression" dxfId="6738" priority="1129" stopIfTrue="1">
      <formula>P1280="NA"</formula>
    </cfRule>
    <cfRule type="expression" dxfId="6737" priority="1155" stopIfTrue="1">
      <formula>P1280="NA"</formula>
    </cfRule>
  </conditionalFormatting>
  <conditionalFormatting sqref="AB1312">
    <cfRule type="expression" dxfId="6736" priority="1026" stopIfTrue="1">
      <formula>EH1280=1</formula>
    </cfRule>
    <cfRule type="expression" dxfId="6735" priority="1088" stopIfTrue="1">
      <formula>FL1280=1</formula>
    </cfRule>
    <cfRule type="expression" dxfId="6734" priority="1099" stopIfTrue="1">
      <formula>P1280="NA"</formula>
    </cfRule>
    <cfRule type="expression" dxfId="6733" priority="1130" stopIfTrue="1">
      <formula>P1280="NA"</formula>
    </cfRule>
    <cfRule type="expression" dxfId="6732" priority="1168" stopIfTrue="1">
      <formula>P1280="NA"</formula>
    </cfRule>
  </conditionalFormatting>
  <conditionalFormatting sqref="AC1312">
    <cfRule type="expression" dxfId="6731" priority="1027" stopIfTrue="1">
      <formula>EH1280=1</formula>
    </cfRule>
    <cfRule type="expression" dxfId="6730" priority="1029" stopIfTrue="1">
      <formula>AB1312="NA"</formula>
    </cfRule>
    <cfRule type="expression" dxfId="6729" priority="1042" stopIfTrue="1">
      <formula>ER1280=1</formula>
    </cfRule>
    <cfRule type="expression" dxfId="6728" priority="1053" stopIfTrue="1">
      <formula>R1280="NA"</formula>
    </cfRule>
    <cfRule type="expression" dxfId="6727" priority="1131" stopIfTrue="1">
      <formula>P1280="NA"</formula>
    </cfRule>
    <cfRule type="expression" dxfId="6726" priority="1144" stopIfTrue="1">
      <formula>P1280="NA"</formula>
    </cfRule>
  </conditionalFormatting>
  <conditionalFormatting sqref="AD1312">
    <cfRule type="expression" dxfId="6725" priority="1028" stopIfTrue="1">
      <formula>EH1280=1</formula>
    </cfRule>
    <cfRule type="expression" dxfId="6724" priority="1030" stopIfTrue="1">
      <formula>AB1312="NA"</formula>
    </cfRule>
    <cfRule type="expression" dxfId="6723" priority="1065" stopIfTrue="1">
      <formula>FB1280=1</formula>
    </cfRule>
    <cfRule type="expression" dxfId="6722" priority="1076" stopIfTrue="1">
      <formula>T1280="NA"</formula>
    </cfRule>
    <cfRule type="expression" dxfId="6721" priority="1132" stopIfTrue="1">
      <formula>P1280="NA"</formula>
    </cfRule>
    <cfRule type="expression" dxfId="6720" priority="1156" stopIfTrue="1">
      <formula>P1280="NA"</formula>
    </cfRule>
  </conditionalFormatting>
  <conditionalFormatting sqref="R1280">
    <cfRule type="expression" dxfId="6719" priority="1031" stopIfTrue="1">
      <formula>ER1280=1</formula>
    </cfRule>
    <cfRule type="expression" dxfId="6718" priority="1133" stopIfTrue="1">
      <formula>P1280="NA"</formula>
    </cfRule>
  </conditionalFormatting>
  <conditionalFormatting sqref="T1280">
    <cfRule type="expression" dxfId="6717" priority="1054" stopIfTrue="1">
      <formula>FB1280=1</formula>
    </cfRule>
    <cfRule type="expression" dxfId="6716" priority="1145" stopIfTrue="1">
      <formula>P1280="NA"</formula>
    </cfRule>
  </conditionalFormatting>
  <conditionalFormatting sqref="P1280">
    <cfRule type="expression" dxfId="6715" priority="1077" stopIfTrue="1">
      <formula>FL1280=1</formula>
    </cfRule>
    <cfRule type="expression" dxfId="6714" priority="1157" stopIfTrue="1">
      <formula>P1280="NA"</formula>
    </cfRule>
  </conditionalFormatting>
  <conditionalFormatting sqref="M1354">
    <cfRule type="expression" dxfId="6713" priority="1169" stopIfTrue="1">
      <formula>AL1354=1</formula>
    </cfRule>
  </conditionalFormatting>
  <conditionalFormatting sqref="S1354">
    <cfRule type="expression" dxfId="6712" priority="1170" stopIfTrue="1">
      <formula>AL1354=1</formula>
    </cfRule>
    <cfRule type="expression" dxfId="6711" priority="1172" stopIfTrue="1">
      <formula>M1354="NA"</formula>
    </cfRule>
  </conditionalFormatting>
  <conditionalFormatting sqref="Y1354">
    <cfRule type="expression" dxfId="6710" priority="1171" stopIfTrue="1">
      <formula>AL1354=1</formula>
    </cfRule>
    <cfRule type="expression" dxfId="6709" priority="1173" stopIfTrue="1">
      <formula>M1354="NA"</formula>
    </cfRule>
  </conditionalFormatting>
  <conditionalFormatting sqref="V1388">
    <cfRule type="expression" dxfId="6708" priority="1174" stopIfTrue="1">
      <formula>AL1388=1</formula>
    </cfRule>
    <cfRule type="expression" dxfId="6707" priority="1276" stopIfTrue="1">
      <formula>FL1388=1</formula>
    </cfRule>
    <cfRule type="expression" dxfId="6706" priority="1287" stopIfTrue="1">
      <formula>P1388="NA"</formula>
    </cfRule>
    <cfRule type="expression" dxfId="6705" priority="1298" stopIfTrue="1">
      <formula>P1388="NA"</formula>
    </cfRule>
    <cfRule type="expression" dxfId="6704" priority="1356" stopIfTrue="1">
      <formula>P1388="NA"</formula>
    </cfRule>
  </conditionalFormatting>
  <conditionalFormatting sqref="W1388">
    <cfRule type="expression" dxfId="6703" priority="1175" stopIfTrue="1">
      <formula>AL1388=1</formula>
    </cfRule>
    <cfRule type="expression" dxfId="6702" priority="1177" stopIfTrue="1">
      <formula>V1388="NA"</formula>
    </cfRule>
    <cfRule type="expression" dxfId="6701" priority="1230" stopIfTrue="1">
      <formula>ER1388=1</formula>
    </cfRule>
    <cfRule type="expression" dxfId="6700" priority="1241" stopIfTrue="1">
      <formula>R1388="NA"</formula>
    </cfRule>
    <cfRule type="expression" dxfId="6699" priority="1299" stopIfTrue="1">
      <formula>P1388="NA"</formula>
    </cfRule>
    <cfRule type="expression" dxfId="6698" priority="1332" stopIfTrue="1">
      <formula>P1388="NA"</formula>
    </cfRule>
  </conditionalFormatting>
  <conditionalFormatting sqref="X1388">
    <cfRule type="expression" dxfId="6697" priority="1176" stopIfTrue="1">
      <formula>AL1388=1</formula>
    </cfRule>
    <cfRule type="expression" dxfId="6696" priority="1178" stopIfTrue="1">
      <formula>V1388="NA"</formula>
    </cfRule>
    <cfRule type="expression" dxfId="6695" priority="1253" stopIfTrue="1">
      <formula>FB1388=1</formula>
    </cfRule>
    <cfRule type="expression" dxfId="6694" priority="1264" stopIfTrue="1">
      <formula>T1388="NA"</formula>
    </cfRule>
    <cfRule type="expression" dxfId="6693" priority="1300" stopIfTrue="1">
      <formula>P1388="NA"</formula>
    </cfRule>
    <cfRule type="expression" dxfId="6692" priority="1344" stopIfTrue="1">
      <formula>P1388="NA"</formula>
    </cfRule>
  </conditionalFormatting>
  <conditionalFormatting sqref="Y1388">
    <cfRule type="expression" dxfId="6691" priority="1179" stopIfTrue="1">
      <formula>AV1388=1</formula>
    </cfRule>
    <cfRule type="expression" dxfId="6690" priority="1277" stopIfTrue="1">
      <formula>FL1388=1</formula>
    </cfRule>
    <cfRule type="expression" dxfId="6689" priority="1288" stopIfTrue="1">
      <formula>P1388="NA"</formula>
    </cfRule>
    <cfRule type="expression" dxfId="6688" priority="1301" stopIfTrue="1">
      <formula>P1388="NA"</formula>
    </cfRule>
    <cfRule type="expression" dxfId="6687" priority="1357" stopIfTrue="1">
      <formula>P1388="NA"</formula>
    </cfRule>
  </conditionalFormatting>
  <conditionalFormatting sqref="Z1388">
    <cfRule type="expression" dxfId="6686" priority="1180" stopIfTrue="1">
      <formula>AV1388=1</formula>
    </cfRule>
    <cfRule type="expression" dxfId="6685" priority="1182" stopIfTrue="1">
      <formula>Y1388="NA"</formula>
    </cfRule>
    <cfRule type="expression" dxfId="6684" priority="1231" stopIfTrue="1">
      <formula>ER1388=1</formula>
    </cfRule>
    <cfRule type="expression" dxfId="6683" priority="1242" stopIfTrue="1">
      <formula>R1388="NA"</formula>
    </cfRule>
    <cfRule type="expression" dxfId="6682" priority="1302" stopIfTrue="1">
      <formula>P1388="NA"</formula>
    </cfRule>
    <cfRule type="expression" dxfId="6681" priority="1333" stopIfTrue="1">
      <formula>P1388="NA"</formula>
    </cfRule>
  </conditionalFormatting>
  <conditionalFormatting sqref="AA1388">
    <cfRule type="expression" dxfId="6680" priority="1181" stopIfTrue="1">
      <formula>AV1388=1</formula>
    </cfRule>
    <cfRule type="expression" dxfId="6679" priority="1183" stopIfTrue="1">
      <formula>Y1388="NA"</formula>
    </cfRule>
    <cfRule type="expression" dxfId="6678" priority="1254" stopIfTrue="1">
      <formula>FB1388=1</formula>
    </cfRule>
    <cfRule type="expression" dxfId="6677" priority="1265" stopIfTrue="1">
      <formula>T1388="NA"</formula>
    </cfRule>
    <cfRule type="expression" dxfId="6676" priority="1303" stopIfTrue="1">
      <formula>P1388="NA"</formula>
    </cfRule>
    <cfRule type="expression" dxfId="6675" priority="1345" stopIfTrue="1">
      <formula>P1388="NA"</formula>
    </cfRule>
  </conditionalFormatting>
  <conditionalFormatting sqref="AB1388">
    <cfRule type="expression" dxfId="6674" priority="1184" stopIfTrue="1">
      <formula>BF1388=1</formula>
    </cfRule>
    <cfRule type="expression" dxfId="6673" priority="1278" stopIfTrue="1">
      <formula>FL1388=1</formula>
    </cfRule>
    <cfRule type="expression" dxfId="6672" priority="1289" stopIfTrue="1">
      <formula>P1388="NA"</formula>
    </cfRule>
    <cfRule type="expression" dxfId="6671" priority="1304" stopIfTrue="1">
      <formula>P1388="NA"</formula>
    </cfRule>
    <cfRule type="expression" dxfId="6670" priority="1358" stopIfTrue="1">
      <formula>P1388="NA"</formula>
    </cfRule>
  </conditionalFormatting>
  <conditionalFormatting sqref="AC1388">
    <cfRule type="expression" dxfId="6669" priority="1185" stopIfTrue="1">
      <formula>BF1388=1</formula>
    </cfRule>
    <cfRule type="expression" dxfId="6668" priority="1187" stopIfTrue="1">
      <formula>AB1388="NA"</formula>
    </cfRule>
    <cfRule type="expression" dxfId="6667" priority="1232" stopIfTrue="1">
      <formula>ER1388=1</formula>
    </cfRule>
    <cfRule type="expression" dxfId="6666" priority="1243" stopIfTrue="1">
      <formula>R1388="NA"</formula>
    </cfRule>
    <cfRule type="expression" dxfId="6665" priority="1305" stopIfTrue="1">
      <formula>P1388="NA"</formula>
    </cfRule>
    <cfRule type="expression" dxfId="6664" priority="1334" stopIfTrue="1">
      <formula>P1388="NA"</formula>
    </cfRule>
  </conditionalFormatting>
  <conditionalFormatting sqref="AD1388">
    <cfRule type="expression" dxfId="6663" priority="1186" stopIfTrue="1">
      <formula>BF1388=1</formula>
    </cfRule>
    <cfRule type="expression" dxfId="6662" priority="1188" stopIfTrue="1">
      <formula>AB1388="NA"</formula>
    </cfRule>
    <cfRule type="expression" dxfId="6661" priority="1255" stopIfTrue="1">
      <formula>FB1388=1</formula>
    </cfRule>
    <cfRule type="expression" dxfId="6660" priority="1266" stopIfTrue="1">
      <formula>T1388="NA"</formula>
    </cfRule>
    <cfRule type="expression" dxfId="6659" priority="1306" stopIfTrue="1">
      <formula>P1388="NA"</formula>
    </cfRule>
    <cfRule type="expression" dxfId="6658" priority="1346" stopIfTrue="1">
      <formula>P1388="NA"</formula>
    </cfRule>
  </conditionalFormatting>
  <conditionalFormatting sqref="G1397">
    <cfRule type="expression" dxfId="6657" priority="1189" stopIfTrue="1">
      <formula>BP1388=1</formula>
    </cfRule>
    <cfRule type="expression" dxfId="6656" priority="1279" stopIfTrue="1">
      <formula>FL1388=1</formula>
    </cfRule>
    <cfRule type="expression" dxfId="6655" priority="1290" stopIfTrue="1">
      <formula>P1388="NA"</formula>
    </cfRule>
    <cfRule type="expression" dxfId="6654" priority="1307" stopIfTrue="1">
      <formula>P1388="NA"</formula>
    </cfRule>
    <cfRule type="expression" dxfId="6653" priority="1359" stopIfTrue="1">
      <formula>P1388="NA"</formula>
    </cfRule>
  </conditionalFormatting>
  <conditionalFormatting sqref="H1397">
    <cfRule type="expression" dxfId="6652" priority="1190" stopIfTrue="1">
      <formula>BP1388=1</formula>
    </cfRule>
    <cfRule type="expression" dxfId="6651" priority="1192" stopIfTrue="1">
      <formula>G1397="NA"</formula>
    </cfRule>
    <cfRule type="expression" dxfId="6650" priority="1233" stopIfTrue="1">
      <formula>ER1388=1</formula>
    </cfRule>
    <cfRule type="expression" dxfId="6649" priority="1244" stopIfTrue="1">
      <formula>R1388="NA"</formula>
    </cfRule>
    <cfRule type="expression" dxfId="6648" priority="1308" stopIfTrue="1">
      <formula>P1388="NA"</formula>
    </cfRule>
    <cfRule type="expression" dxfId="6647" priority="1335" stopIfTrue="1">
      <formula>P1388="NA"</formula>
    </cfRule>
  </conditionalFormatting>
  <conditionalFormatting sqref="I1397">
    <cfRule type="expression" dxfId="6646" priority="1191" stopIfTrue="1">
      <formula>BP1388=1</formula>
    </cfRule>
    <cfRule type="expression" dxfId="6645" priority="1193" stopIfTrue="1">
      <formula>G1397="NA"</formula>
    </cfRule>
    <cfRule type="expression" dxfId="6644" priority="1256" stopIfTrue="1">
      <formula>FB1388=1</formula>
    </cfRule>
    <cfRule type="expression" dxfId="6643" priority="1267" stopIfTrue="1">
      <formula>T1388="NA"</formula>
    </cfRule>
    <cfRule type="expression" dxfId="6642" priority="1309" stopIfTrue="1">
      <formula>P1388="NA"</formula>
    </cfRule>
    <cfRule type="expression" dxfId="6641" priority="1347" stopIfTrue="1">
      <formula>P1388="NA"</formula>
    </cfRule>
  </conditionalFormatting>
  <conditionalFormatting sqref="J1397">
    <cfRule type="expression" dxfId="6640" priority="1194" stopIfTrue="1">
      <formula>BZ1388=1</formula>
    </cfRule>
    <cfRule type="expression" dxfId="6639" priority="1280" stopIfTrue="1">
      <formula>FL1388=1</formula>
    </cfRule>
    <cfRule type="expression" dxfId="6638" priority="1291" stopIfTrue="1">
      <formula>P1388="NA"</formula>
    </cfRule>
    <cfRule type="expression" dxfId="6637" priority="1310" stopIfTrue="1">
      <formula>P1388="NA"</formula>
    </cfRule>
    <cfRule type="expression" dxfId="6636" priority="1360" stopIfTrue="1">
      <formula>P1388="NA"</formula>
    </cfRule>
  </conditionalFormatting>
  <conditionalFormatting sqref="K1397">
    <cfRule type="expression" dxfId="6635" priority="1195" stopIfTrue="1">
      <formula>BZ1388=1</formula>
    </cfRule>
    <cfRule type="expression" dxfId="6634" priority="1197" stopIfTrue="1">
      <formula>J1397="NA"</formula>
    </cfRule>
    <cfRule type="expression" dxfId="6633" priority="1234" stopIfTrue="1">
      <formula>ER1388=1</formula>
    </cfRule>
    <cfRule type="expression" dxfId="6632" priority="1245" stopIfTrue="1">
      <formula>R1388="NA"</formula>
    </cfRule>
    <cfRule type="expression" dxfId="6631" priority="1311" stopIfTrue="1">
      <formula>P1388="NA"</formula>
    </cfRule>
    <cfRule type="expression" dxfId="6630" priority="1336" stopIfTrue="1">
      <formula>P1388="NA"</formula>
    </cfRule>
  </conditionalFormatting>
  <conditionalFormatting sqref="L1397">
    <cfRule type="expression" dxfId="6629" priority="1196" stopIfTrue="1">
      <formula>BZ1388=1</formula>
    </cfRule>
    <cfRule type="expression" dxfId="6628" priority="1198" stopIfTrue="1">
      <formula>J1397="NA"</formula>
    </cfRule>
    <cfRule type="expression" dxfId="6627" priority="1257" stopIfTrue="1">
      <formula>FB1388=1</formula>
    </cfRule>
    <cfRule type="expression" dxfId="6626" priority="1268" stopIfTrue="1">
      <formula>T1388="NA"</formula>
    </cfRule>
    <cfRule type="expression" dxfId="6625" priority="1312" stopIfTrue="1">
      <formula>P1388="NA"</formula>
    </cfRule>
    <cfRule type="expression" dxfId="6624" priority="1348" stopIfTrue="1">
      <formula>P1388="NA"</formula>
    </cfRule>
  </conditionalFormatting>
  <conditionalFormatting sqref="M1397">
    <cfRule type="expression" dxfId="6623" priority="1199" stopIfTrue="1">
      <formula>CJ1388=1</formula>
    </cfRule>
    <cfRule type="expression" dxfId="6622" priority="1281" stopIfTrue="1">
      <formula>FL1388=1</formula>
    </cfRule>
    <cfRule type="expression" dxfId="6621" priority="1292" stopIfTrue="1">
      <formula>P1388="NA"</formula>
    </cfRule>
    <cfRule type="expression" dxfId="6620" priority="1313" stopIfTrue="1">
      <formula>P1388="NA"</formula>
    </cfRule>
    <cfRule type="expression" dxfId="6619" priority="1361" stopIfTrue="1">
      <formula>P1388="NA"</formula>
    </cfRule>
  </conditionalFormatting>
  <conditionalFormatting sqref="N1397">
    <cfRule type="expression" dxfId="6618" priority="1200" stopIfTrue="1">
      <formula>CJ1388=1</formula>
    </cfRule>
    <cfRule type="expression" dxfId="6617" priority="1202" stopIfTrue="1">
      <formula>M1397="NA"</formula>
    </cfRule>
    <cfRule type="expression" dxfId="6616" priority="1235" stopIfTrue="1">
      <formula>ER1388=1</formula>
    </cfRule>
    <cfRule type="expression" dxfId="6615" priority="1246" stopIfTrue="1">
      <formula>R1388="NA"</formula>
    </cfRule>
    <cfRule type="expression" dxfId="6614" priority="1314" stopIfTrue="1">
      <formula>P1388="NA"</formula>
    </cfRule>
    <cfRule type="expression" dxfId="6613" priority="1337" stopIfTrue="1">
      <formula>P1388="NA"</formula>
    </cfRule>
  </conditionalFormatting>
  <conditionalFormatting sqref="O1397">
    <cfRule type="expression" dxfId="6612" priority="1201" stopIfTrue="1">
      <formula>CJ1388=1</formula>
    </cfRule>
    <cfRule type="expression" dxfId="6611" priority="1203" stopIfTrue="1">
      <formula>M1397="NA"</formula>
    </cfRule>
    <cfRule type="expression" dxfId="6610" priority="1258" stopIfTrue="1">
      <formula>FB1388=1</formula>
    </cfRule>
    <cfRule type="expression" dxfId="6609" priority="1269" stopIfTrue="1">
      <formula>T1388="NA"</formula>
    </cfRule>
    <cfRule type="expression" dxfId="6608" priority="1315" stopIfTrue="1">
      <formula>P1388="NA"</formula>
    </cfRule>
    <cfRule type="expression" dxfId="6607" priority="1349" stopIfTrue="1">
      <formula>P1388="NA"</formula>
    </cfRule>
  </conditionalFormatting>
  <conditionalFormatting sqref="P1397">
    <cfRule type="expression" dxfId="6606" priority="1204" stopIfTrue="1">
      <formula>CT1388=1</formula>
    </cfRule>
    <cfRule type="expression" dxfId="6605" priority="1282" stopIfTrue="1">
      <formula>FL1388=1</formula>
    </cfRule>
    <cfRule type="expression" dxfId="6604" priority="1293" stopIfTrue="1">
      <formula>P1388="NA"</formula>
    </cfRule>
    <cfRule type="expression" dxfId="6603" priority="1316" stopIfTrue="1">
      <formula>P1388="NA"</formula>
    </cfRule>
    <cfRule type="expression" dxfId="6602" priority="1362" stopIfTrue="1">
      <formula>P1388="NA"</formula>
    </cfRule>
  </conditionalFormatting>
  <conditionalFormatting sqref="Q1397">
    <cfRule type="expression" dxfId="6601" priority="1205" stopIfTrue="1">
      <formula>CT1388=1</formula>
    </cfRule>
    <cfRule type="expression" dxfId="6600" priority="1207" stopIfTrue="1">
      <formula>P1397="NA"</formula>
    </cfRule>
    <cfRule type="expression" dxfId="6599" priority="1236" stopIfTrue="1">
      <formula>ER1388=1</formula>
    </cfRule>
    <cfRule type="expression" dxfId="6598" priority="1247" stopIfTrue="1">
      <formula>R1388="NA"</formula>
    </cfRule>
    <cfRule type="expression" dxfId="6597" priority="1317" stopIfTrue="1">
      <formula>P1388="NA"</formula>
    </cfRule>
    <cfRule type="expression" dxfId="6596" priority="1338" stopIfTrue="1">
      <formula>P1388="NA"</formula>
    </cfRule>
  </conditionalFormatting>
  <conditionalFormatting sqref="R1397">
    <cfRule type="expression" dxfId="6595" priority="1206" stopIfTrue="1">
      <formula>CT1388=1</formula>
    </cfRule>
    <cfRule type="expression" dxfId="6594" priority="1208" stopIfTrue="1">
      <formula>P1397="NA"</formula>
    </cfRule>
    <cfRule type="expression" dxfId="6593" priority="1259" stopIfTrue="1">
      <formula>FB1388=1</formula>
    </cfRule>
    <cfRule type="expression" dxfId="6592" priority="1270" stopIfTrue="1">
      <formula>T1388="NA"</formula>
    </cfRule>
    <cfRule type="expression" dxfId="6591" priority="1318" stopIfTrue="1">
      <formula>P1388="NA"</formula>
    </cfRule>
    <cfRule type="expression" dxfId="6590" priority="1350" stopIfTrue="1">
      <formula>P1388="NA"</formula>
    </cfRule>
  </conditionalFormatting>
  <conditionalFormatting sqref="S1397">
    <cfRule type="expression" dxfId="6589" priority="1209" stopIfTrue="1">
      <formula>DD1388=1</formula>
    </cfRule>
    <cfRule type="expression" dxfId="6588" priority="1283" stopIfTrue="1">
      <formula>FL1388=1</formula>
    </cfRule>
    <cfRule type="expression" dxfId="6587" priority="1294" stopIfTrue="1">
      <formula>P1388="NA"</formula>
    </cfRule>
    <cfRule type="expression" dxfId="6586" priority="1319" stopIfTrue="1">
      <formula>P1388="NA"</formula>
    </cfRule>
    <cfRule type="expression" dxfId="6585" priority="1363" stopIfTrue="1">
      <formula>P1388="NA"</formula>
    </cfRule>
  </conditionalFormatting>
  <conditionalFormatting sqref="T1397">
    <cfRule type="expression" dxfId="6584" priority="1210" stopIfTrue="1">
      <formula>DD1388=1</formula>
    </cfRule>
    <cfRule type="expression" dxfId="6583" priority="1212" stopIfTrue="1">
      <formula>S1397="NA"</formula>
    </cfRule>
    <cfRule type="expression" dxfId="6582" priority="1237" stopIfTrue="1">
      <formula>ER1388=1</formula>
    </cfRule>
    <cfRule type="expression" dxfId="6581" priority="1248" stopIfTrue="1">
      <formula>R1388="NA"</formula>
    </cfRule>
    <cfRule type="expression" dxfId="6580" priority="1320" stopIfTrue="1">
      <formula>P1388="NA"</formula>
    </cfRule>
    <cfRule type="expression" dxfId="6579" priority="1339" stopIfTrue="1">
      <formula>P1388="NA"</formula>
    </cfRule>
  </conditionalFormatting>
  <conditionalFormatting sqref="U1397">
    <cfRule type="expression" dxfId="6578" priority="1211" stopIfTrue="1">
      <formula>DD1388=1</formula>
    </cfRule>
    <cfRule type="expression" dxfId="6577" priority="1213" stopIfTrue="1">
      <formula>S1397="NA"</formula>
    </cfRule>
    <cfRule type="expression" dxfId="6576" priority="1260" stopIfTrue="1">
      <formula>FB1388=1</formula>
    </cfRule>
    <cfRule type="expression" dxfId="6575" priority="1271" stopIfTrue="1">
      <formula>T1388="NA"</formula>
    </cfRule>
    <cfRule type="expression" dxfId="6574" priority="1321" stopIfTrue="1">
      <formula>P1388="NA"</formula>
    </cfRule>
    <cfRule type="expression" dxfId="6573" priority="1351" stopIfTrue="1">
      <formula>P1388="NA"</formula>
    </cfRule>
  </conditionalFormatting>
  <conditionalFormatting sqref="V1397">
    <cfRule type="expression" dxfId="6572" priority="1214" stopIfTrue="1">
      <formula>DN1388=1</formula>
    </cfRule>
    <cfRule type="expression" dxfId="6571" priority="1284" stopIfTrue="1">
      <formula>FL1388=1</formula>
    </cfRule>
    <cfRule type="expression" dxfId="6570" priority="1295" stopIfTrue="1">
      <formula>P1388="NA"</formula>
    </cfRule>
    <cfRule type="expression" dxfId="6569" priority="1322" stopIfTrue="1">
      <formula>P1388="NA"</formula>
    </cfRule>
    <cfRule type="expression" dxfId="6568" priority="1364" stopIfTrue="1">
      <formula>P1388="NA"</formula>
    </cfRule>
  </conditionalFormatting>
  <conditionalFormatting sqref="W1397">
    <cfRule type="expression" dxfId="6567" priority="1215" stopIfTrue="1">
      <formula>DN1388=1</formula>
    </cfRule>
    <cfRule type="expression" dxfId="6566" priority="1217" stopIfTrue="1">
      <formula>V1397="NA"</formula>
    </cfRule>
    <cfRule type="expression" dxfId="6565" priority="1238" stopIfTrue="1">
      <formula>ER1388=1</formula>
    </cfRule>
    <cfRule type="expression" dxfId="6564" priority="1249" stopIfTrue="1">
      <formula>R1388="NA"</formula>
    </cfRule>
    <cfRule type="expression" dxfId="6563" priority="1323" stopIfTrue="1">
      <formula>P1388="NA"</formula>
    </cfRule>
    <cfRule type="expression" dxfId="6562" priority="1340" stopIfTrue="1">
      <formula>P1388="NA"</formula>
    </cfRule>
  </conditionalFormatting>
  <conditionalFormatting sqref="X1397">
    <cfRule type="expression" dxfId="6561" priority="1216" stopIfTrue="1">
      <formula>DN1388=1</formula>
    </cfRule>
    <cfRule type="expression" dxfId="6560" priority="1218" stopIfTrue="1">
      <formula>V1397="NA"</formula>
    </cfRule>
    <cfRule type="expression" dxfId="6559" priority="1261" stopIfTrue="1">
      <formula>FB1388=1</formula>
    </cfRule>
    <cfRule type="expression" dxfId="6558" priority="1272" stopIfTrue="1">
      <formula>T1388="NA"</formula>
    </cfRule>
    <cfRule type="expression" dxfId="6557" priority="1324" stopIfTrue="1">
      <formula>P1388="NA"</formula>
    </cfRule>
    <cfRule type="expression" dxfId="6556" priority="1352" stopIfTrue="1">
      <formula>P1388="NA"</formula>
    </cfRule>
  </conditionalFormatting>
  <conditionalFormatting sqref="Y1397">
    <cfRule type="expression" dxfId="6555" priority="1219" stopIfTrue="1">
      <formula>DX1388=1</formula>
    </cfRule>
    <cfRule type="expression" dxfId="6554" priority="1285" stopIfTrue="1">
      <formula>FL1388=1</formula>
    </cfRule>
    <cfRule type="expression" dxfId="6553" priority="1296" stopIfTrue="1">
      <formula>P1388="NA"</formula>
    </cfRule>
    <cfRule type="expression" dxfId="6552" priority="1325" stopIfTrue="1">
      <formula>P1388="NA"</formula>
    </cfRule>
    <cfRule type="expression" dxfId="6551" priority="1365" stopIfTrue="1">
      <formula>P1388="NA"</formula>
    </cfRule>
  </conditionalFormatting>
  <conditionalFormatting sqref="Z1397">
    <cfRule type="expression" dxfId="6550" priority="1220" stopIfTrue="1">
      <formula>DX1388=1</formula>
    </cfRule>
    <cfRule type="expression" dxfId="6549" priority="1222" stopIfTrue="1">
      <formula>Y1397="NA"</formula>
    </cfRule>
    <cfRule type="expression" dxfId="6548" priority="1239" stopIfTrue="1">
      <formula>ER1388=1</formula>
    </cfRule>
    <cfRule type="expression" dxfId="6547" priority="1250" stopIfTrue="1">
      <formula>R1388="NA"</formula>
    </cfRule>
    <cfRule type="expression" dxfId="6546" priority="1326" stopIfTrue="1">
      <formula>P1388="NA"</formula>
    </cfRule>
    <cfRule type="expression" dxfId="6545" priority="1341" stopIfTrue="1">
      <formula>P1388="NA"</formula>
    </cfRule>
  </conditionalFormatting>
  <conditionalFormatting sqref="AA1397">
    <cfRule type="expression" dxfId="6544" priority="1221" stopIfTrue="1">
      <formula>DX1388=1</formula>
    </cfRule>
    <cfRule type="expression" dxfId="6543" priority="1223" stopIfTrue="1">
      <formula>Y1397="NA"</formula>
    </cfRule>
    <cfRule type="expression" dxfId="6542" priority="1262" stopIfTrue="1">
      <formula>FB1388=1</formula>
    </cfRule>
    <cfRule type="expression" dxfId="6541" priority="1273" stopIfTrue="1">
      <formula>T1388="NA"</formula>
    </cfRule>
    <cfRule type="expression" dxfId="6540" priority="1327" stopIfTrue="1">
      <formula>P1388="NA"</formula>
    </cfRule>
    <cfRule type="expression" dxfId="6539" priority="1353" stopIfTrue="1">
      <formula>P1388="NA"</formula>
    </cfRule>
  </conditionalFormatting>
  <conditionalFormatting sqref="AB1397">
    <cfRule type="expression" dxfId="6538" priority="1224" stopIfTrue="1">
      <formula>EH1388=1</formula>
    </cfRule>
    <cfRule type="expression" dxfId="6537" priority="1286" stopIfTrue="1">
      <formula>FL1388=1</formula>
    </cfRule>
    <cfRule type="expression" dxfId="6536" priority="1297" stopIfTrue="1">
      <formula>P1388="NA"</formula>
    </cfRule>
    <cfRule type="expression" dxfId="6535" priority="1328" stopIfTrue="1">
      <formula>P1388="NA"</formula>
    </cfRule>
    <cfRule type="expression" dxfId="6534" priority="1366" stopIfTrue="1">
      <formula>P1388="NA"</formula>
    </cfRule>
  </conditionalFormatting>
  <conditionalFormatting sqref="AC1397">
    <cfRule type="expression" dxfId="6533" priority="1225" stopIfTrue="1">
      <formula>EH1388=1</formula>
    </cfRule>
    <cfRule type="expression" dxfId="6532" priority="1227" stopIfTrue="1">
      <formula>AB1397="NA"</formula>
    </cfRule>
    <cfRule type="expression" dxfId="6531" priority="1240" stopIfTrue="1">
      <formula>ER1388=1</formula>
    </cfRule>
    <cfRule type="expression" dxfId="6530" priority="1251" stopIfTrue="1">
      <formula>R1388="NA"</formula>
    </cfRule>
    <cfRule type="expression" dxfId="6529" priority="1329" stopIfTrue="1">
      <formula>P1388="NA"</formula>
    </cfRule>
    <cfRule type="expression" dxfId="6528" priority="1342" stopIfTrue="1">
      <formula>P1388="NA"</formula>
    </cfRule>
  </conditionalFormatting>
  <conditionalFormatting sqref="AD1397">
    <cfRule type="expression" dxfId="6527" priority="1226" stopIfTrue="1">
      <formula>EH1388=1</formula>
    </cfRule>
    <cfRule type="expression" dxfId="6526" priority="1228" stopIfTrue="1">
      <formula>AB1397="NA"</formula>
    </cfRule>
    <cfRule type="expression" dxfId="6525" priority="1263" stopIfTrue="1">
      <formula>FB1388=1</formula>
    </cfRule>
    <cfRule type="expression" dxfId="6524" priority="1274" stopIfTrue="1">
      <formula>T1388="NA"</formula>
    </cfRule>
    <cfRule type="expression" dxfId="6523" priority="1330" stopIfTrue="1">
      <formula>P1388="NA"</formula>
    </cfRule>
    <cfRule type="expression" dxfId="6522" priority="1354" stopIfTrue="1">
      <formula>P1388="NA"</formula>
    </cfRule>
  </conditionalFormatting>
  <conditionalFormatting sqref="R1388">
    <cfRule type="expression" dxfId="6521" priority="1229" stopIfTrue="1">
      <formula>ER1388=1</formula>
    </cfRule>
    <cfRule type="expression" dxfId="6520" priority="1331" stopIfTrue="1">
      <formula>P1388="NA"</formula>
    </cfRule>
  </conditionalFormatting>
  <conditionalFormatting sqref="T1388">
    <cfRule type="expression" dxfId="6519" priority="1252" stopIfTrue="1">
      <formula>FB1388=1</formula>
    </cfRule>
    <cfRule type="expression" dxfId="6518" priority="1343" stopIfTrue="1">
      <formula>P1388="NA"</formula>
    </cfRule>
  </conditionalFormatting>
  <conditionalFormatting sqref="P1388">
    <cfRule type="expression" dxfId="6517" priority="1275" stopIfTrue="1">
      <formula>FL1388=1</formula>
    </cfRule>
    <cfRule type="expression" dxfId="6516" priority="1355" stopIfTrue="1">
      <formula>P1388="NA"</formula>
    </cfRule>
  </conditionalFormatting>
  <conditionalFormatting sqref="V1417">
    <cfRule type="expression" dxfId="6515" priority="1367" stopIfTrue="1">
      <formula>AL1417=1</formula>
    </cfRule>
    <cfRule type="expression" dxfId="6514" priority="1372" stopIfTrue="1">
      <formula>AM1417=1</formula>
    </cfRule>
    <cfRule type="expression" dxfId="6513" priority="1373" stopIfTrue="1">
      <formula>AO1417=1</formula>
    </cfRule>
    <cfRule type="expression" dxfId="6512" priority="1374" stopIfTrue="1">
      <formula>AN1417=1</formula>
    </cfRule>
    <cfRule type="expression" dxfId="6511" priority="1769" stopIfTrue="1">
      <formula>FL1417=1</formula>
    </cfRule>
    <cfRule type="expression" dxfId="6510" priority="1783" stopIfTrue="1">
      <formula>FN1417=1</formula>
    </cfRule>
    <cfRule type="expression" dxfId="6509" priority="1784" stopIfTrue="1">
      <formula>S1417="NA"</formula>
    </cfRule>
    <cfRule type="expression" dxfId="6508" priority="1820" stopIfTrue="1">
      <formula>S1417="NA"</formula>
    </cfRule>
    <cfRule type="expression" dxfId="6507" priority="1878" stopIfTrue="1">
      <formula>S1417="NA"</formula>
    </cfRule>
  </conditionalFormatting>
  <conditionalFormatting sqref="W1417">
    <cfRule type="expression" dxfId="6506" priority="1368" stopIfTrue="1">
      <formula>AL1417=1</formula>
    </cfRule>
    <cfRule type="expression" dxfId="6505" priority="1370" stopIfTrue="1">
      <formula>V1417="NA"</formula>
    </cfRule>
    <cfRule type="expression" dxfId="6504" priority="1375" stopIfTrue="1">
      <formula>AN1417=1</formula>
    </cfRule>
    <cfRule type="expression" dxfId="6503" priority="1376" stopIfTrue="1">
      <formula>V1417="NA"</formula>
    </cfRule>
    <cfRule type="expression" dxfId="6502" priority="1665" stopIfTrue="1">
      <formula>ER1417=1</formula>
    </cfRule>
    <cfRule type="expression" dxfId="6501" priority="1679" stopIfTrue="1">
      <formula>ET1417=1</formula>
    </cfRule>
    <cfRule type="expression" dxfId="6500" priority="1680" stopIfTrue="1">
      <formula>T1417="NA"</formula>
    </cfRule>
    <cfRule type="expression" dxfId="6499" priority="1821" stopIfTrue="1">
      <formula>S1417="NA"</formula>
    </cfRule>
    <cfRule type="expression" dxfId="6498" priority="1854" stopIfTrue="1">
      <formula>S1417="NA"</formula>
    </cfRule>
  </conditionalFormatting>
  <conditionalFormatting sqref="X1417">
    <cfRule type="expression" dxfId="6497" priority="1369" stopIfTrue="1">
      <formula>AL1417=1</formula>
    </cfRule>
    <cfRule type="expression" dxfId="6496" priority="1371" stopIfTrue="1">
      <formula>V1417="NA"</formula>
    </cfRule>
    <cfRule type="expression" dxfId="6495" priority="1377" stopIfTrue="1">
      <formula>AN1417=1</formula>
    </cfRule>
    <cfRule type="expression" dxfId="6494" priority="1378" stopIfTrue="1">
      <formula>V1417="NA"</formula>
    </cfRule>
    <cfRule type="expression" dxfId="6493" priority="1717" stopIfTrue="1">
      <formula>FB1417=1</formula>
    </cfRule>
    <cfRule type="expression" dxfId="6492" priority="1731" stopIfTrue="1">
      <formula>FD1417=1</formula>
    </cfRule>
    <cfRule type="expression" dxfId="6491" priority="1732" stopIfTrue="1">
      <formula>U1417="NA"</formula>
    </cfRule>
    <cfRule type="expression" dxfId="6490" priority="1822" stopIfTrue="1">
      <formula>S1417="NA"</formula>
    </cfRule>
    <cfRule type="expression" dxfId="6489" priority="1866" stopIfTrue="1">
      <formula>S1417="NA"</formula>
    </cfRule>
  </conditionalFormatting>
  <conditionalFormatting sqref="V1428:V1433">
    <cfRule type="expression" dxfId="6488" priority="1379" stopIfTrue="1">
      <formula>$AM$1427=1</formula>
    </cfRule>
  </conditionalFormatting>
  <conditionalFormatting sqref="V1439:V1443">
    <cfRule type="expression" dxfId="6487" priority="1380" stopIfTrue="1">
      <formula>$AM$1438=1</formula>
    </cfRule>
  </conditionalFormatting>
  <conditionalFormatting sqref="V1448:V1465">
    <cfRule type="expression" dxfId="6486" priority="1381" stopIfTrue="1">
      <formula>$AM$1447=1</formula>
    </cfRule>
  </conditionalFormatting>
  <conditionalFormatting sqref="V1467:V1471">
    <cfRule type="expression" dxfId="6485" priority="1382" stopIfTrue="1">
      <formula>$AM$1466=1</formula>
    </cfRule>
  </conditionalFormatting>
  <conditionalFormatting sqref="V1475:V1477">
    <cfRule type="expression" dxfId="6484" priority="1383" stopIfTrue="1">
      <formula>$AM$1474=1</formula>
    </cfRule>
  </conditionalFormatting>
  <conditionalFormatting sqref="V1485:V1491">
    <cfRule type="expression" dxfId="6483" priority="1384" stopIfTrue="1">
      <formula>$AM$1484=1</formula>
    </cfRule>
  </conditionalFormatting>
  <conditionalFormatting sqref="V1493:V1497">
    <cfRule type="expression" dxfId="6482" priority="1385" stopIfTrue="1">
      <formula>$AM$1492=1</formula>
    </cfRule>
  </conditionalFormatting>
  <conditionalFormatting sqref="V1503:V1508">
    <cfRule type="expression" dxfId="6481" priority="1386" stopIfTrue="1">
      <formula>$AM$1502=1</formula>
    </cfRule>
  </conditionalFormatting>
  <conditionalFormatting sqref="V1510:V1517">
    <cfRule type="expression" dxfId="6480" priority="1387" stopIfTrue="1">
      <formula>$AM$1509=1</formula>
    </cfRule>
  </conditionalFormatting>
  <conditionalFormatting sqref="V1522:V1527">
    <cfRule type="expression" dxfId="6479" priority="1388" stopIfTrue="1">
      <formula>$AM$1521=1</formula>
    </cfRule>
  </conditionalFormatting>
  <conditionalFormatting sqref="V1532:V1540">
    <cfRule type="expression" dxfId="6478" priority="1389" stopIfTrue="1">
      <formula>$AM$1531=1</formula>
    </cfRule>
  </conditionalFormatting>
  <conditionalFormatting sqref="V1542:V1544">
    <cfRule type="expression" dxfId="6477" priority="1390" stopIfTrue="1">
      <formula>$AM$1541=1</formula>
    </cfRule>
  </conditionalFormatting>
  <conditionalFormatting sqref="V1553:V1559">
    <cfRule type="expression" dxfId="6476" priority="1391" stopIfTrue="1">
      <formula>$AM$1552=1</formula>
    </cfRule>
  </conditionalFormatting>
  <conditionalFormatting sqref="V1562:V1564">
    <cfRule type="expression" dxfId="6475" priority="1392" stopIfTrue="1">
      <formula>$AM$1561=1</formula>
    </cfRule>
  </conditionalFormatting>
  <conditionalFormatting sqref="V1574:V1578">
    <cfRule type="expression" dxfId="6474" priority="1393" stopIfTrue="1">
      <formula>$AM$1573=1</formula>
    </cfRule>
  </conditionalFormatting>
  <conditionalFormatting sqref="Y1417">
    <cfRule type="expression" dxfId="6473" priority="1394" stopIfTrue="1">
      <formula>AV1417=1</formula>
    </cfRule>
    <cfRule type="expression" dxfId="6472" priority="1399" stopIfTrue="1">
      <formula>AW1417=1</formula>
    </cfRule>
    <cfRule type="expression" dxfId="6471" priority="1400" stopIfTrue="1">
      <formula>AY1417=1</formula>
    </cfRule>
    <cfRule type="expression" dxfId="6470" priority="1401" stopIfTrue="1">
      <formula>AX1417=1</formula>
    </cfRule>
    <cfRule type="expression" dxfId="6469" priority="1770" stopIfTrue="1">
      <formula>FL1417=1</formula>
    </cfRule>
    <cfRule type="expression" dxfId="6468" priority="1785" stopIfTrue="1">
      <formula>FN1417=1</formula>
    </cfRule>
    <cfRule type="expression" dxfId="6467" priority="1786" stopIfTrue="1">
      <formula>S1417="NA"</formula>
    </cfRule>
    <cfRule type="expression" dxfId="6466" priority="1823" stopIfTrue="1">
      <formula>S1417="NA"</formula>
    </cfRule>
    <cfRule type="expression" dxfId="6465" priority="1879" stopIfTrue="1">
      <formula>S1417="NA"</formula>
    </cfRule>
  </conditionalFormatting>
  <conditionalFormatting sqref="Z1417">
    <cfRule type="expression" dxfId="6464" priority="1395" stopIfTrue="1">
      <formula>AV1417=1</formula>
    </cfRule>
    <cfRule type="expression" dxfId="6463" priority="1397" stopIfTrue="1">
      <formula>Y1417="NA"</formula>
    </cfRule>
    <cfRule type="expression" dxfId="6462" priority="1402" stopIfTrue="1">
      <formula>AX1417=1</formula>
    </cfRule>
    <cfRule type="expression" dxfId="6461" priority="1403" stopIfTrue="1">
      <formula>Y1417="NA"</formula>
    </cfRule>
    <cfRule type="expression" dxfId="6460" priority="1666" stopIfTrue="1">
      <formula>ER1417=1</formula>
    </cfRule>
    <cfRule type="expression" dxfId="6459" priority="1681" stopIfTrue="1">
      <formula>ET1417=1</formula>
    </cfRule>
    <cfRule type="expression" dxfId="6458" priority="1682" stopIfTrue="1">
      <formula>T1417="NA"</formula>
    </cfRule>
    <cfRule type="expression" dxfId="6457" priority="1824" stopIfTrue="1">
      <formula>S1417="NA"</formula>
    </cfRule>
    <cfRule type="expression" dxfId="6456" priority="1855" stopIfTrue="1">
      <formula>S1417="NA"</formula>
    </cfRule>
  </conditionalFormatting>
  <conditionalFormatting sqref="AA1417">
    <cfRule type="expression" dxfId="6455" priority="1396" stopIfTrue="1">
      <formula>AV1417=1</formula>
    </cfRule>
    <cfRule type="expression" dxfId="6454" priority="1398" stopIfTrue="1">
      <formula>Y1417="NA"</formula>
    </cfRule>
    <cfRule type="expression" dxfId="6453" priority="1404" stopIfTrue="1">
      <formula>AX1417=1</formula>
    </cfRule>
    <cfRule type="expression" dxfId="6452" priority="1405" stopIfTrue="1">
      <formula>Y1417="NA"</formula>
    </cfRule>
    <cfRule type="expression" dxfId="6451" priority="1718" stopIfTrue="1">
      <formula>FB1417=1</formula>
    </cfRule>
    <cfRule type="expression" dxfId="6450" priority="1733" stopIfTrue="1">
      <formula>FD1417=1</formula>
    </cfRule>
    <cfRule type="expression" dxfId="6449" priority="1734" stopIfTrue="1">
      <formula>U1417="NA"</formula>
    </cfRule>
    <cfRule type="expression" dxfId="6448" priority="1825" stopIfTrue="1">
      <formula>S1417="NA"</formula>
    </cfRule>
    <cfRule type="expression" dxfId="6447" priority="1867" stopIfTrue="1">
      <formula>S1417="NA"</formula>
    </cfRule>
  </conditionalFormatting>
  <conditionalFormatting sqref="Y1428:Y1433">
    <cfRule type="expression" dxfId="6446" priority="1406" stopIfTrue="1">
      <formula>$AW$1427=1</formula>
    </cfRule>
  </conditionalFormatting>
  <conditionalFormatting sqref="Y1439:Y1443">
    <cfRule type="expression" dxfId="6445" priority="1407" stopIfTrue="1">
      <formula>$AW$1438=1</formula>
    </cfRule>
  </conditionalFormatting>
  <conditionalFormatting sqref="Y1448:Y1465">
    <cfRule type="expression" dxfId="6444" priority="1408" stopIfTrue="1">
      <formula>$AW$1447=1</formula>
    </cfRule>
  </conditionalFormatting>
  <conditionalFormatting sqref="Y1467:Y1471">
    <cfRule type="expression" dxfId="6443" priority="1409" stopIfTrue="1">
      <formula>$AW$1466=1</formula>
    </cfRule>
  </conditionalFormatting>
  <conditionalFormatting sqref="Y1475:Y1477">
    <cfRule type="expression" dxfId="6442" priority="1410" stopIfTrue="1">
      <formula>$AW$1474=1</formula>
    </cfRule>
  </conditionalFormatting>
  <conditionalFormatting sqref="Y1485:Y1491">
    <cfRule type="expression" dxfId="6441" priority="1411" stopIfTrue="1">
      <formula>$AW$1484=1</formula>
    </cfRule>
  </conditionalFormatting>
  <conditionalFormatting sqref="Y1493:Y1497">
    <cfRule type="expression" dxfId="6440" priority="1412" stopIfTrue="1">
      <formula>$AW$1492=1</formula>
    </cfRule>
  </conditionalFormatting>
  <conditionalFormatting sqref="Y1503:Y1508">
    <cfRule type="expression" dxfId="6439" priority="1413" stopIfTrue="1">
      <formula>$AW$1502=1</formula>
    </cfRule>
  </conditionalFormatting>
  <conditionalFormatting sqref="Y1510:Y1517">
    <cfRule type="expression" dxfId="6438" priority="1414" stopIfTrue="1">
      <formula>$AW$1509=1</formula>
    </cfRule>
  </conditionalFormatting>
  <conditionalFormatting sqref="Y1522:Y1527">
    <cfRule type="expression" dxfId="6437" priority="1415" stopIfTrue="1">
      <formula>$AW$1521=1</formula>
    </cfRule>
  </conditionalFormatting>
  <conditionalFormatting sqref="Y1532:Y1540">
    <cfRule type="expression" dxfId="6436" priority="1416" stopIfTrue="1">
      <formula>$AW$1531=1</formula>
    </cfRule>
  </conditionalFormatting>
  <conditionalFormatting sqref="Y1542:Y1544">
    <cfRule type="expression" dxfId="6435" priority="1417" stopIfTrue="1">
      <formula>$AW$1541=1</formula>
    </cfRule>
  </conditionalFormatting>
  <conditionalFormatting sqref="Y1553:Y1559">
    <cfRule type="expression" dxfId="6434" priority="1418" stopIfTrue="1">
      <formula>$AW$1552=1</formula>
    </cfRule>
  </conditionalFormatting>
  <conditionalFormatting sqref="Y1562:Y1564">
    <cfRule type="expression" dxfId="6433" priority="1419" stopIfTrue="1">
      <formula>$AW$1561=1</formula>
    </cfRule>
  </conditionalFormatting>
  <conditionalFormatting sqref="Y1574:Y1578">
    <cfRule type="expression" dxfId="6432" priority="1420" stopIfTrue="1">
      <formula>$AW$1573=1</formula>
    </cfRule>
  </conditionalFormatting>
  <conditionalFormatting sqref="AB1417">
    <cfRule type="expression" dxfId="6431" priority="1421" stopIfTrue="1">
      <formula>BF1417=1</formula>
    </cfRule>
    <cfRule type="expression" dxfId="6430" priority="1426" stopIfTrue="1">
      <formula>BG1417=1</formula>
    </cfRule>
    <cfRule type="expression" dxfId="6429" priority="1427" stopIfTrue="1">
      <formula>BI1417=1</formula>
    </cfRule>
    <cfRule type="expression" dxfId="6428" priority="1428" stopIfTrue="1">
      <formula>BH1417=1</formula>
    </cfRule>
    <cfRule type="expression" dxfId="6427" priority="1771" stopIfTrue="1">
      <formula>FL1417=1</formula>
    </cfRule>
    <cfRule type="expression" dxfId="6426" priority="1787" stopIfTrue="1">
      <formula>FN1417=1</formula>
    </cfRule>
    <cfRule type="expression" dxfId="6425" priority="1788" stopIfTrue="1">
      <formula>S1417="NA"</formula>
    </cfRule>
    <cfRule type="expression" dxfId="6424" priority="1826" stopIfTrue="1">
      <formula>S1417="NA"</formula>
    </cfRule>
    <cfRule type="expression" dxfId="6423" priority="1880" stopIfTrue="1">
      <formula>S1417="NA"</formula>
    </cfRule>
  </conditionalFormatting>
  <conditionalFormatting sqref="AC1417">
    <cfRule type="expression" dxfId="6422" priority="1422" stopIfTrue="1">
      <formula>BF1417=1</formula>
    </cfRule>
    <cfRule type="expression" dxfId="6421" priority="1424" stopIfTrue="1">
      <formula>AB1417="NA"</formula>
    </cfRule>
    <cfRule type="expression" dxfId="6420" priority="1429" stopIfTrue="1">
      <formula>BH1417=1</formula>
    </cfRule>
    <cfRule type="expression" dxfId="6419" priority="1430" stopIfTrue="1">
      <formula>AB1417="NA"</formula>
    </cfRule>
    <cfRule type="expression" dxfId="6418" priority="1667" stopIfTrue="1">
      <formula>ER1417=1</formula>
    </cfRule>
    <cfRule type="expression" dxfId="6417" priority="1683" stopIfTrue="1">
      <formula>ET1417=1</formula>
    </cfRule>
    <cfRule type="expression" dxfId="6416" priority="1684" stopIfTrue="1">
      <formula>T1417="NA"</formula>
    </cfRule>
    <cfRule type="expression" dxfId="6415" priority="1827" stopIfTrue="1">
      <formula>S1417="NA"</formula>
    </cfRule>
    <cfRule type="expression" dxfId="6414" priority="1856" stopIfTrue="1">
      <formula>S1417="NA"</formula>
    </cfRule>
  </conditionalFormatting>
  <conditionalFormatting sqref="AD1417">
    <cfRule type="expression" dxfId="6413" priority="1423" stopIfTrue="1">
      <formula>BF1417=1</formula>
    </cfRule>
    <cfRule type="expression" dxfId="6412" priority="1425" stopIfTrue="1">
      <formula>AB1417="NA"</formula>
    </cfRule>
    <cfRule type="expression" dxfId="6411" priority="1431" stopIfTrue="1">
      <formula>BH1417=1</formula>
    </cfRule>
    <cfRule type="expression" dxfId="6410" priority="1432" stopIfTrue="1">
      <formula>AB1417="NA"</formula>
    </cfRule>
    <cfRule type="expression" dxfId="6409" priority="1719" stopIfTrue="1">
      <formula>FB1417=1</formula>
    </cfRule>
    <cfRule type="expression" dxfId="6408" priority="1735" stopIfTrue="1">
      <formula>FD1417=1</formula>
    </cfRule>
    <cfRule type="expression" dxfId="6407" priority="1736" stopIfTrue="1">
      <formula>U1417="NA"</formula>
    </cfRule>
    <cfRule type="expression" dxfId="6406" priority="1828" stopIfTrue="1">
      <formula>S1417="NA"</formula>
    </cfRule>
    <cfRule type="expression" dxfId="6405" priority="1868" stopIfTrue="1">
      <formula>S1417="NA"</formula>
    </cfRule>
  </conditionalFormatting>
  <conditionalFormatting sqref="AB1428:AB1433">
    <cfRule type="expression" dxfId="6404" priority="1433" stopIfTrue="1">
      <formula>$BG$1427=1</formula>
    </cfRule>
  </conditionalFormatting>
  <conditionalFormatting sqref="AB1439:AB1443">
    <cfRule type="expression" dxfId="6403" priority="1434" stopIfTrue="1">
      <formula>$BG$1438=1</formula>
    </cfRule>
  </conditionalFormatting>
  <conditionalFormatting sqref="AB1448:AB1465">
    <cfRule type="expression" dxfId="6402" priority="1435" stopIfTrue="1">
      <formula>$BG$1447=1</formula>
    </cfRule>
  </conditionalFormatting>
  <conditionalFormatting sqref="AB1467:AB1471">
    <cfRule type="expression" dxfId="6401" priority="1436" stopIfTrue="1">
      <formula>$BG$1466=1</formula>
    </cfRule>
  </conditionalFormatting>
  <conditionalFormatting sqref="AB1475:AB1477">
    <cfRule type="expression" dxfId="6400" priority="1437" stopIfTrue="1">
      <formula>$BG$1474=1</formula>
    </cfRule>
  </conditionalFormatting>
  <conditionalFormatting sqref="AB1485:AB1491">
    <cfRule type="expression" dxfId="6399" priority="1438" stopIfTrue="1">
      <formula>$BG$1484=1</formula>
    </cfRule>
  </conditionalFormatting>
  <conditionalFormatting sqref="AB1493:AB1497">
    <cfRule type="expression" dxfId="6398" priority="1439" stopIfTrue="1">
      <formula>$BG$1492=1</formula>
    </cfRule>
  </conditionalFormatting>
  <conditionalFormatting sqref="AB1503:AB1508">
    <cfRule type="expression" dxfId="6397" priority="1440" stopIfTrue="1">
      <formula>$BG$1502=1</formula>
    </cfRule>
  </conditionalFormatting>
  <conditionalFormatting sqref="AB1510:AB1517">
    <cfRule type="expression" dxfId="6396" priority="1441" stopIfTrue="1">
      <formula>$BG$1509=1</formula>
    </cfRule>
  </conditionalFormatting>
  <conditionalFormatting sqref="AB1522:AB1527">
    <cfRule type="expression" dxfId="6395" priority="1442" stopIfTrue="1">
      <formula>$BG$1521=1</formula>
    </cfRule>
  </conditionalFormatting>
  <conditionalFormatting sqref="AB1532:AB1540">
    <cfRule type="expression" dxfId="6394" priority="1443" stopIfTrue="1">
      <formula>$BG$1531=1</formula>
    </cfRule>
  </conditionalFormatting>
  <conditionalFormatting sqref="AB1542:AB1544">
    <cfRule type="expression" dxfId="6393" priority="1444" stopIfTrue="1">
      <formula>$BG$1541=1</formula>
    </cfRule>
  </conditionalFormatting>
  <conditionalFormatting sqref="AB1553:AB1559">
    <cfRule type="expression" dxfId="6392" priority="1445" stopIfTrue="1">
      <formula>$BG$1552=1</formula>
    </cfRule>
  </conditionalFormatting>
  <conditionalFormatting sqref="AB1562:AB1564">
    <cfRule type="expression" dxfId="6391" priority="1446" stopIfTrue="1">
      <formula>$BG$1561=1</formula>
    </cfRule>
  </conditionalFormatting>
  <conditionalFormatting sqref="AB1574:AB1578">
    <cfRule type="expression" dxfId="6390" priority="1447" stopIfTrue="1">
      <formula>$BG$1573=1</formula>
    </cfRule>
  </conditionalFormatting>
  <conditionalFormatting sqref="G1589">
    <cfRule type="expression" dxfId="6389" priority="1448" stopIfTrue="1">
      <formula>BP1417=1</formula>
    </cfRule>
    <cfRule type="expression" dxfId="6388" priority="1453" stopIfTrue="1">
      <formula>BQ1417=1</formula>
    </cfRule>
    <cfRule type="expression" dxfId="6387" priority="1454" stopIfTrue="1">
      <formula>BS1417=1</formula>
    </cfRule>
    <cfRule type="expression" dxfId="6386" priority="1455" stopIfTrue="1">
      <formula>BR1417=1</formula>
    </cfRule>
    <cfRule type="expression" dxfId="6385" priority="1772" stopIfTrue="1">
      <formula>FL1417=1</formula>
    </cfRule>
    <cfRule type="expression" dxfId="6384" priority="1789" stopIfTrue="1">
      <formula>FN1417=1</formula>
    </cfRule>
    <cfRule type="expression" dxfId="6383" priority="1790" stopIfTrue="1">
      <formula>S1417="NA"</formula>
    </cfRule>
    <cfRule type="expression" dxfId="6382" priority="1829" stopIfTrue="1">
      <formula>S1417="NA"</formula>
    </cfRule>
    <cfRule type="expression" dxfId="6381" priority="1881" stopIfTrue="1">
      <formula>S1417="NA"</formula>
    </cfRule>
  </conditionalFormatting>
  <conditionalFormatting sqref="H1589">
    <cfRule type="expression" dxfId="6380" priority="1449" stopIfTrue="1">
      <formula>BP1417=1</formula>
    </cfRule>
    <cfRule type="expression" dxfId="6379" priority="1451" stopIfTrue="1">
      <formula>G1589="NA"</formula>
    </cfRule>
    <cfRule type="expression" dxfId="6378" priority="1456" stopIfTrue="1">
      <formula>BR1417=1</formula>
    </cfRule>
    <cfRule type="expression" dxfId="6377" priority="1457" stopIfTrue="1">
      <formula>G1589="NA"</formula>
    </cfRule>
    <cfRule type="expression" dxfId="6376" priority="1668" stopIfTrue="1">
      <formula>ER1417=1</formula>
    </cfRule>
    <cfRule type="expression" dxfId="6375" priority="1685" stopIfTrue="1">
      <formula>ET1417=1</formula>
    </cfRule>
    <cfRule type="expression" dxfId="6374" priority="1686" stopIfTrue="1">
      <formula>T1417="NA"</formula>
    </cfRule>
    <cfRule type="expression" dxfId="6373" priority="1830" stopIfTrue="1">
      <formula>S1417="NA"</formula>
    </cfRule>
    <cfRule type="expression" dxfId="6372" priority="1857" stopIfTrue="1">
      <formula>S1417="NA"</formula>
    </cfRule>
  </conditionalFormatting>
  <conditionalFormatting sqref="I1589">
    <cfRule type="expression" dxfId="6371" priority="1450" stopIfTrue="1">
      <formula>BP1417=1</formula>
    </cfRule>
    <cfRule type="expression" dxfId="6370" priority="1452" stopIfTrue="1">
      <formula>G1589="NA"</formula>
    </cfRule>
    <cfRule type="expression" dxfId="6369" priority="1458" stopIfTrue="1">
      <formula>BR1417=1</formula>
    </cfRule>
    <cfRule type="expression" dxfId="6368" priority="1459" stopIfTrue="1">
      <formula>G1589="NA"</formula>
    </cfRule>
    <cfRule type="expression" dxfId="6367" priority="1720" stopIfTrue="1">
      <formula>FB1417=1</formula>
    </cfRule>
    <cfRule type="expression" dxfId="6366" priority="1737" stopIfTrue="1">
      <formula>FD1417=1</formula>
    </cfRule>
    <cfRule type="expression" dxfId="6365" priority="1738" stopIfTrue="1">
      <formula>U1417="NA"</formula>
    </cfRule>
    <cfRule type="expression" dxfId="6364" priority="1831" stopIfTrue="1">
      <formula>S1417="NA"</formula>
    </cfRule>
    <cfRule type="expression" dxfId="6363" priority="1869" stopIfTrue="1">
      <formula>S1417="NA"</formula>
    </cfRule>
  </conditionalFormatting>
  <conditionalFormatting sqref="G1600:G1605">
    <cfRule type="expression" dxfId="6362" priority="1460" stopIfTrue="1">
      <formula>$BQ$1427=1</formula>
    </cfRule>
  </conditionalFormatting>
  <conditionalFormatting sqref="G1611:G1615">
    <cfRule type="expression" dxfId="6361" priority="1461" stopIfTrue="1">
      <formula>$BQ$1438=1</formula>
    </cfRule>
  </conditionalFormatting>
  <conditionalFormatting sqref="G1620:G1637">
    <cfRule type="expression" dxfId="6360" priority="1462" stopIfTrue="1">
      <formula>$BQ$1447=1</formula>
    </cfRule>
  </conditionalFormatting>
  <conditionalFormatting sqref="G1639:G1643">
    <cfRule type="expression" dxfId="6359" priority="1463" stopIfTrue="1">
      <formula>$BQ$1466=1</formula>
    </cfRule>
  </conditionalFormatting>
  <conditionalFormatting sqref="G1647:G1649">
    <cfRule type="expression" dxfId="6358" priority="1464" stopIfTrue="1">
      <formula>$BQ$1474=1</formula>
    </cfRule>
  </conditionalFormatting>
  <conditionalFormatting sqref="G1657:G1663">
    <cfRule type="expression" dxfId="6357" priority="1465" stopIfTrue="1">
      <formula>$BQ$1484=1</formula>
    </cfRule>
  </conditionalFormatting>
  <conditionalFormatting sqref="G1665:G1669">
    <cfRule type="expression" dxfId="6356" priority="1466" stopIfTrue="1">
      <formula>$BQ$1492=1</formula>
    </cfRule>
  </conditionalFormatting>
  <conditionalFormatting sqref="G1675:G1680">
    <cfRule type="expression" dxfId="6355" priority="1467" stopIfTrue="1">
      <formula>$BQ$1502=1</formula>
    </cfRule>
  </conditionalFormatting>
  <conditionalFormatting sqref="G1682:G1689">
    <cfRule type="expression" dxfId="6354" priority="1468" stopIfTrue="1">
      <formula>$BQ$1509=1</formula>
    </cfRule>
  </conditionalFormatting>
  <conditionalFormatting sqref="G1694:G1699">
    <cfRule type="expression" dxfId="6353" priority="1469" stopIfTrue="1">
      <formula>$BQ$1521=1</formula>
    </cfRule>
  </conditionalFormatting>
  <conditionalFormatting sqref="G1704:G1712">
    <cfRule type="expression" dxfId="6352" priority="1470" stopIfTrue="1">
      <formula>$BQ$1531=1</formula>
    </cfRule>
  </conditionalFormatting>
  <conditionalFormatting sqref="G1714:G1716">
    <cfRule type="expression" dxfId="6351" priority="1471" stopIfTrue="1">
      <formula>$BQ$1541=1</formula>
    </cfRule>
  </conditionalFormatting>
  <conditionalFormatting sqref="G1725:G1731">
    <cfRule type="expression" dxfId="6350" priority="1472" stopIfTrue="1">
      <formula>$BQ$1552=1</formula>
    </cfRule>
  </conditionalFormatting>
  <conditionalFormatting sqref="G1734:G1736">
    <cfRule type="expression" dxfId="6349" priority="1473" stopIfTrue="1">
      <formula>$BQ$1561=1</formula>
    </cfRule>
  </conditionalFormatting>
  <conditionalFormatting sqref="G1746:G1750">
    <cfRule type="expression" dxfId="6348" priority="1474" stopIfTrue="1">
      <formula>$BQ$1573=1</formula>
    </cfRule>
  </conditionalFormatting>
  <conditionalFormatting sqref="J1589">
    <cfRule type="expression" dxfId="6347" priority="1475" stopIfTrue="1">
      <formula>BZ1417=1</formula>
    </cfRule>
    <cfRule type="expression" dxfId="6346" priority="1480" stopIfTrue="1">
      <formula>CA1417=1</formula>
    </cfRule>
    <cfRule type="expression" dxfId="6345" priority="1481" stopIfTrue="1">
      <formula>CC1417=1</formula>
    </cfRule>
    <cfRule type="expression" dxfId="6344" priority="1482" stopIfTrue="1">
      <formula>CB1417=1</formula>
    </cfRule>
    <cfRule type="expression" dxfId="6343" priority="1773" stopIfTrue="1">
      <formula>FL1417=1</formula>
    </cfRule>
    <cfRule type="expression" dxfId="6342" priority="1791" stopIfTrue="1">
      <formula>FN1417=1</formula>
    </cfRule>
    <cfRule type="expression" dxfId="6341" priority="1792" stopIfTrue="1">
      <formula>S1417="NA"</formula>
    </cfRule>
    <cfRule type="expression" dxfId="6340" priority="1832" stopIfTrue="1">
      <formula>S1417="NA"</formula>
    </cfRule>
    <cfRule type="expression" dxfId="6339" priority="1882" stopIfTrue="1">
      <formula>S1417="NA"</formula>
    </cfRule>
  </conditionalFormatting>
  <conditionalFormatting sqref="K1589">
    <cfRule type="expression" dxfId="6338" priority="1476" stopIfTrue="1">
      <formula>BZ1417=1</formula>
    </cfRule>
    <cfRule type="expression" dxfId="6337" priority="1478" stopIfTrue="1">
      <formula>J1589="NA"</formula>
    </cfRule>
    <cfRule type="expression" dxfId="6336" priority="1483" stopIfTrue="1">
      <formula>CB1417=1</formula>
    </cfRule>
    <cfRule type="expression" dxfId="6335" priority="1484" stopIfTrue="1">
      <formula>J1589="NA"</formula>
    </cfRule>
    <cfRule type="expression" dxfId="6334" priority="1669" stopIfTrue="1">
      <formula>ER1417=1</formula>
    </cfRule>
    <cfRule type="expression" dxfId="6333" priority="1687" stopIfTrue="1">
      <formula>ET1417=1</formula>
    </cfRule>
    <cfRule type="expression" dxfId="6332" priority="1688" stopIfTrue="1">
      <formula>T1417="NA"</formula>
    </cfRule>
    <cfRule type="expression" dxfId="6331" priority="1833" stopIfTrue="1">
      <formula>S1417="NA"</formula>
    </cfRule>
    <cfRule type="expression" dxfId="6330" priority="1858" stopIfTrue="1">
      <formula>S1417="NA"</formula>
    </cfRule>
  </conditionalFormatting>
  <conditionalFormatting sqref="L1589">
    <cfRule type="expression" dxfId="6329" priority="1477" stopIfTrue="1">
      <formula>BZ1417=1</formula>
    </cfRule>
    <cfRule type="expression" dxfId="6328" priority="1479" stopIfTrue="1">
      <formula>J1589="NA"</formula>
    </cfRule>
    <cfRule type="expression" dxfId="6327" priority="1485" stopIfTrue="1">
      <formula>CB1417=1</formula>
    </cfRule>
    <cfRule type="expression" dxfId="6326" priority="1486" stopIfTrue="1">
      <formula>J1589="NA"</formula>
    </cfRule>
    <cfRule type="expression" dxfId="6325" priority="1721" stopIfTrue="1">
      <formula>FB1417=1</formula>
    </cfRule>
    <cfRule type="expression" dxfId="6324" priority="1739" stopIfTrue="1">
      <formula>FD1417=1</formula>
    </cfRule>
    <cfRule type="expression" dxfId="6323" priority="1740" stopIfTrue="1">
      <formula>U1417="NA"</formula>
    </cfRule>
    <cfRule type="expression" dxfId="6322" priority="1834" stopIfTrue="1">
      <formula>S1417="NA"</formula>
    </cfRule>
    <cfRule type="expression" dxfId="6321" priority="1870" stopIfTrue="1">
      <formula>S1417="NA"</formula>
    </cfRule>
  </conditionalFormatting>
  <conditionalFormatting sqref="J1600:J1605">
    <cfRule type="expression" dxfId="6320" priority="1487" stopIfTrue="1">
      <formula>$CA$1427=1</formula>
    </cfRule>
  </conditionalFormatting>
  <conditionalFormatting sqref="J1611:J1615">
    <cfRule type="expression" dxfId="6319" priority="1488" stopIfTrue="1">
      <formula>$CA$1438=1</formula>
    </cfRule>
  </conditionalFormatting>
  <conditionalFormatting sqref="J1620:J1637">
    <cfRule type="expression" dxfId="6318" priority="1489" stopIfTrue="1">
      <formula>$CA$1447=1</formula>
    </cfRule>
  </conditionalFormatting>
  <conditionalFormatting sqref="J1639:J1643">
    <cfRule type="expression" dxfId="6317" priority="1490" stopIfTrue="1">
      <formula>$CA$1466=1</formula>
    </cfRule>
  </conditionalFormatting>
  <conditionalFormatting sqref="J1647:J1649">
    <cfRule type="expression" dxfId="6316" priority="1491" stopIfTrue="1">
      <formula>$CA$1474=1</formula>
    </cfRule>
  </conditionalFormatting>
  <conditionalFormatting sqref="J1657:J1663">
    <cfRule type="expression" dxfId="6315" priority="1492" stopIfTrue="1">
      <formula>$CA$1484=1</formula>
    </cfRule>
  </conditionalFormatting>
  <conditionalFormatting sqref="J1665:J1669">
    <cfRule type="expression" dxfId="6314" priority="1493" stopIfTrue="1">
      <formula>$CA$1492=1</formula>
    </cfRule>
  </conditionalFormatting>
  <conditionalFormatting sqref="J1675:J1680">
    <cfRule type="expression" dxfId="6313" priority="1494" stopIfTrue="1">
      <formula>$CA$1502=1</formula>
    </cfRule>
  </conditionalFormatting>
  <conditionalFormatting sqref="J1682:J1689">
    <cfRule type="expression" dxfId="6312" priority="1495" stopIfTrue="1">
      <formula>$CA$1509=1</formula>
    </cfRule>
  </conditionalFormatting>
  <conditionalFormatting sqref="J1694:J1699">
    <cfRule type="expression" dxfId="6311" priority="1496" stopIfTrue="1">
      <formula>$CA$1521=1</formula>
    </cfRule>
  </conditionalFormatting>
  <conditionalFormatting sqref="J1704:J1712">
    <cfRule type="expression" dxfId="6310" priority="1497" stopIfTrue="1">
      <formula>$CA$1531=1</formula>
    </cfRule>
  </conditionalFormatting>
  <conditionalFormatting sqref="J1714:J1716">
    <cfRule type="expression" dxfId="6309" priority="1498" stopIfTrue="1">
      <formula>$CA$1541=1</formula>
    </cfRule>
  </conditionalFormatting>
  <conditionalFormatting sqref="J1725:J1731">
    <cfRule type="expression" dxfId="6308" priority="1499" stopIfTrue="1">
      <formula>$CA$1552=1</formula>
    </cfRule>
  </conditionalFormatting>
  <conditionalFormatting sqref="J1734:J1736">
    <cfRule type="expression" dxfId="6307" priority="1500" stopIfTrue="1">
      <formula>$CA$1561=1</formula>
    </cfRule>
  </conditionalFormatting>
  <conditionalFormatting sqref="J1746:J1750">
    <cfRule type="expression" dxfId="6306" priority="1501" stopIfTrue="1">
      <formula>$CA$1573=1</formula>
    </cfRule>
  </conditionalFormatting>
  <conditionalFormatting sqref="M1589">
    <cfRule type="expression" dxfId="6305" priority="1502" stopIfTrue="1">
      <formula>CJ1417=1</formula>
    </cfRule>
    <cfRule type="expression" dxfId="6304" priority="1507" stopIfTrue="1">
      <formula>CK1417=1</formula>
    </cfRule>
    <cfRule type="expression" dxfId="6303" priority="1508" stopIfTrue="1">
      <formula>CM1417=1</formula>
    </cfRule>
    <cfRule type="expression" dxfId="6302" priority="1509" stopIfTrue="1">
      <formula>CL1417=1</formula>
    </cfRule>
    <cfRule type="expression" dxfId="6301" priority="1774" stopIfTrue="1">
      <formula>FL1417=1</formula>
    </cfRule>
    <cfRule type="expression" dxfId="6300" priority="1793" stopIfTrue="1">
      <formula>FN1417=1</formula>
    </cfRule>
    <cfRule type="expression" dxfId="6299" priority="1794" stopIfTrue="1">
      <formula>S1417="NA"</formula>
    </cfRule>
    <cfRule type="expression" dxfId="6298" priority="1835" stopIfTrue="1">
      <formula>S1417="NA"</formula>
    </cfRule>
    <cfRule type="expression" dxfId="6297" priority="1883" stopIfTrue="1">
      <formula>S1417="NA"</formula>
    </cfRule>
  </conditionalFormatting>
  <conditionalFormatting sqref="N1589">
    <cfRule type="expression" dxfId="6296" priority="1503" stopIfTrue="1">
      <formula>CJ1417=1</formula>
    </cfRule>
    <cfRule type="expression" dxfId="6295" priority="1505" stopIfTrue="1">
      <formula>M1589="NA"</formula>
    </cfRule>
    <cfRule type="expression" dxfId="6294" priority="1510" stopIfTrue="1">
      <formula>CL1417=1</formula>
    </cfRule>
    <cfRule type="expression" dxfId="6293" priority="1511" stopIfTrue="1">
      <formula>M1589="NA"</formula>
    </cfRule>
    <cfRule type="expression" dxfId="6292" priority="1670" stopIfTrue="1">
      <formula>ER1417=1</formula>
    </cfRule>
    <cfRule type="expression" dxfId="6291" priority="1689" stopIfTrue="1">
      <formula>ET1417=1</formula>
    </cfRule>
    <cfRule type="expression" dxfId="6290" priority="1690" stopIfTrue="1">
      <formula>T1417="NA"</formula>
    </cfRule>
    <cfRule type="expression" dxfId="6289" priority="1836" stopIfTrue="1">
      <formula>S1417="NA"</formula>
    </cfRule>
    <cfRule type="expression" dxfId="6288" priority="1859" stopIfTrue="1">
      <formula>S1417="NA"</formula>
    </cfRule>
  </conditionalFormatting>
  <conditionalFormatting sqref="O1589">
    <cfRule type="expression" dxfId="6287" priority="1504" stopIfTrue="1">
      <formula>CJ1417=1</formula>
    </cfRule>
    <cfRule type="expression" dxfId="6286" priority="1506" stopIfTrue="1">
      <formula>M1589="NA"</formula>
    </cfRule>
    <cfRule type="expression" dxfId="6285" priority="1512" stopIfTrue="1">
      <formula>CL1417=1</formula>
    </cfRule>
    <cfRule type="expression" dxfId="6284" priority="1513" stopIfTrue="1">
      <formula>M1589="NA"</formula>
    </cfRule>
    <cfRule type="expression" dxfId="6283" priority="1722" stopIfTrue="1">
      <formula>FB1417=1</formula>
    </cfRule>
    <cfRule type="expression" dxfId="6282" priority="1741" stopIfTrue="1">
      <formula>FD1417=1</formula>
    </cfRule>
    <cfRule type="expression" dxfId="6281" priority="1742" stopIfTrue="1">
      <formula>U1417="NA"</formula>
    </cfRule>
    <cfRule type="expression" dxfId="6280" priority="1837" stopIfTrue="1">
      <formula>S1417="NA"</formula>
    </cfRule>
    <cfRule type="expression" dxfId="6279" priority="1871" stopIfTrue="1">
      <formula>S1417="NA"</formula>
    </cfRule>
  </conditionalFormatting>
  <conditionalFormatting sqref="M1600:M1605">
    <cfRule type="expression" dxfId="6278" priority="1514" stopIfTrue="1">
      <formula>$CK$1427=1</formula>
    </cfRule>
  </conditionalFormatting>
  <conditionalFormatting sqref="M1611:M1615">
    <cfRule type="expression" dxfId="6277" priority="1515" stopIfTrue="1">
      <formula>$CK$1438=1</formula>
    </cfRule>
  </conditionalFormatting>
  <conditionalFormatting sqref="M1620:M1637">
    <cfRule type="expression" dxfId="6276" priority="1516" stopIfTrue="1">
      <formula>$CK$1447=1</formula>
    </cfRule>
  </conditionalFormatting>
  <conditionalFormatting sqref="M1639:M1643">
    <cfRule type="expression" dxfId="6275" priority="1517" stopIfTrue="1">
      <formula>$CK$1466=1</formula>
    </cfRule>
  </conditionalFormatting>
  <conditionalFormatting sqref="M1647:M1649">
    <cfRule type="expression" dxfId="6274" priority="1518" stopIfTrue="1">
      <formula>$CK$1474=1</formula>
    </cfRule>
  </conditionalFormatting>
  <conditionalFormatting sqref="M1657:M1663">
    <cfRule type="expression" dxfId="6273" priority="1519" stopIfTrue="1">
      <formula>$CK$1484=1</formula>
    </cfRule>
  </conditionalFormatting>
  <conditionalFormatting sqref="M1665:M1669">
    <cfRule type="expression" dxfId="6272" priority="1520" stopIfTrue="1">
      <formula>$CK$1492=1</formula>
    </cfRule>
  </conditionalFormatting>
  <conditionalFormatting sqref="M1675:M1680">
    <cfRule type="expression" dxfId="6271" priority="1521" stopIfTrue="1">
      <formula>$CK$1502=1</formula>
    </cfRule>
  </conditionalFormatting>
  <conditionalFormatting sqref="M1682:M1689">
    <cfRule type="expression" dxfId="6270" priority="1522" stopIfTrue="1">
      <formula>$CK$1509=1</formula>
    </cfRule>
  </conditionalFormatting>
  <conditionalFormatting sqref="M1694:M1699">
    <cfRule type="expression" dxfId="6269" priority="1523" stopIfTrue="1">
      <formula>$CK$1521=1</formula>
    </cfRule>
  </conditionalFormatting>
  <conditionalFormatting sqref="M1704:M1712">
    <cfRule type="expression" dxfId="6268" priority="1524" stopIfTrue="1">
      <formula>$CK$1531=1</formula>
    </cfRule>
  </conditionalFormatting>
  <conditionalFormatting sqref="M1714:M1716">
    <cfRule type="expression" dxfId="6267" priority="1525" stopIfTrue="1">
      <formula>$CK$1541=1</formula>
    </cfRule>
  </conditionalFormatting>
  <conditionalFormatting sqref="M1725:M1731">
    <cfRule type="expression" dxfId="6266" priority="1526" stopIfTrue="1">
      <formula>$CK$1552=1</formula>
    </cfRule>
  </conditionalFormatting>
  <conditionalFormatting sqref="M1734:M1736">
    <cfRule type="expression" dxfId="6265" priority="1527" stopIfTrue="1">
      <formula>$CK$1561=1</formula>
    </cfRule>
  </conditionalFormatting>
  <conditionalFormatting sqref="M1746:M1750">
    <cfRule type="expression" dxfId="6264" priority="1528" stopIfTrue="1">
      <formula>$CK$1573=1</formula>
    </cfRule>
  </conditionalFormatting>
  <conditionalFormatting sqref="P1589">
    <cfRule type="expression" dxfId="6263" priority="1529" stopIfTrue="1">
      <formula>CT1417=1</formula>
    </cfRule>
    <cfRule type="expression" dxfId="6262" priority="1534" stopIfTrue="1">
      <formula>CU1417=1</formula>
    </cfRule>
    <cfRule type="expression" dxfId="6261" priority="1535" stopIfTrue="1">
      <formula>CW1417=1</formula>
    </cfRule>
    <cfRule type="expression" dxfId="6260" priority="1536" stopIfTrue="1">
      <formula>CV1417=1</formula>
    </cfRule>
    <cfRule type="expression" dxfId="6259" priority="1775" stopIfTrue="1">
      <formula>FL1417=1</formula>
    </cfRule>
    <cfRule type="expression" dxfId="6258" priority="1795" stopIfTrue="1">
      <formula>FN1417=1</formula>
    </cfRule>
    <cfRule type="expression" dxfId="6257" priority="1796" stopIfTrue="1">
      <formula>S1417="NA"</formula>
    </cfRule>
    <cfRule type="expression" dxfId="6256" priority="1838" stopIfTrue="1">
      <formula>S1417="NA"</formula>
    </cfRule>
    <cfRule type="expression" dxfId="6255" priority="1884" stopIfTrue="1">
      <formula>S1417="NA"</formula>
    </cfRule>
  </conditionalFormatting>
  <conditionalFormatting sqref="Q1589">
    <cfRule type="expression" dxfId="6254" priority="1530" stopIfTrue="1">
      <formula>CT1417=1</formula>
    </cfRule>
    <cfRule type="expression" dxfId="6253" priority="1532" stopIfTrue="1">
      <formula>P1589="NA"</formula>
    </cfRule>
    <cfRule type="expression" dxfId="6252" priority="1537" stopIfTrue="1">
      <formula>CV1417=1</formula>
    </cfRule>
    <cfRule type="expression" dxfId="6251" priority="1538" stopIfTrue="1">
      <formula>P1589="NA"</formula>
    </cfRule>
    <cfRule type="expression" dxfId="6250" priority="1671" stopIfTrue="1">
      <formula>ER1417=1</formula>
    </cfRule>
    <cfRule type="expression" dxfId="6249" priority="1691" stopIfTrue="1">
      <formula>ET1417=1</formula>
    </cfRule>
    <cfRule type="expression" dxfId="6248" priority="1692" stopIfTrue="1">
      <formula>T1417="NA"</formula>
    </cfRule>
    <cfRule type="expression" dxfId="6247" priority="1839" stopIfTrue="1">
      <formula>S1417="NA"</formula>
    </cfRule>
    <cfRule type="expression" dxfId="6246" priority="1860" stopIfTrue="1">
      <formula>S1417="NA"</formula>
    </cfRule>
  </conditionalFormatting>
  <conditionalFormatting sqref="R1589">
    <cfRule type="expression" dxfId="6245" priority="1531" stopIfTrue="1">
      <formula>CT1417=1</formula>
    </cfRule>
    <cfRule type="expression" dxfId="6244" priority="1533" stopIfTrue="1">
      <formula>P1589="NA"</formula>
    </cfRule>
    <cfRule type="expression" dxfId="6243" priority="1539" stopIfTrue="1">
      <formula>CV1417=1</formula>
    </cfRule>
    <cfRule type="expression" dxfId="6242" priority="1540" stopIfTrue="1">
      <formula>P1589="NA"</formula>
    </cfRule>
    <cfRule type="expression" dxfId="6241" priority="1723" stopIfTrue="1">
      <formula>FB1417=1</formula>
    </cfRule>
    <cfRule type="expression" dxfId="6240" priority="1743" stopIfTrue="1">
      <formula>FD1417=1</formula>
    </cfRule>
    <cfRule type="expression" dxfId="6239" priority="1744" stopIfTrue="1">
      <formula>U1417="NA"</formula>
    </cfRule>
    <cfRule type="expression" dxfId="6238" priority="1840" stopIfTrue="1">
      <formula>S1417="NA"</formula>
    </cfRule>
    <cfRule type="expression" dxfId="6237" priority="1872" stopIfTrue="1">
      <formula>S1417="NA"</formula>
    </cfRule>
  </conditionalFormatting>
  <conditionalFormatting sqref="P1600:P1605">
    <cfRule type="expression" dxfId="6236" priority="1541" stopIfTrue="1">
      <formula>$CU$1427=1</formula>
    </cfRule>
  </conditionalFormatting>
  <conditionalFormatting sqref="P1611:P1615">
    <cfRule type="expression" dxfId="6235" priority="1542" stopIfTrue="1">
      <formula>$CU$1438=1</formula>
    </cfRule>
  </conditionalFormatting>
  <conditionalFormatting sqref="P1620:P1637">
    <cfRule type="expression" dxfId="6234" priority="1543" stopIfTrue="1">
      <formula>$CU$1447=1</formula>
    </cfRule>
  </conditionalFormatting>
  <conditionalFormatting sqref="P1639:P1643">
    <cfRule type="expression" dxfId="6233" priority="1544" stopIfTrue="1">
      <formula>$CU$1466=1</formula>
    </cfRule>
  </conditionalFormatting>
  <conditionalFormatting sqref="P1647:P1649">
    <cfRule type="expression" dxfId="6232" priority="1545" stopIfTrue="1">
      <formula>$CU$1474=1</formula>
    </cfRule>
  </conditionalFormatting>
  <conditionalFormatting sqref="P1657:P1663">
    <cfRule type="expression" dxfId="6231" priority="1546" stopIfTrue="1">
      <formula>$CU$1484=1</formula>
    </cfRule>
  </conditionalFormatting>
  <conditionalFormatting sqref="P1665:P1669">
    <cfRule type="expression" dxfId="6230" priority="1547" stopIfTrue="1">
      <formula>$CU$1492=1</formula>
    </cfRule>
  </conditionalFormatting>
  <conditionalFormatting sqref="P1675:P1680">
    <cfRule type="expression" dxfId="6229" priority="1548" stopIfTrue="1">
      <formula>$CU$1502=1</formula>
    </cfRule>
  </conditionalFormatting>
  <conditionalFormatting sqref="P1682:P1689">
    <cfRule type="expression" dxfId="6228" priority="1549" stopIfTrue="1">
      <formula>$CU$1509=1</formula>
    </cfRule>
  </conditionalFormatting>
  <conditionalFormatting sqref="P1694:P1699">
    <cfRule type="expression" dxfId="6227" priority="1550" stopIfTrue="1">
      <formula>$CU$1521=1</formula>
    </cfRule>
  </conditionalFormatting>
  <conditionalFormatting sqref="P1704:P1712">
    <cfRule type="expression" dxfId="6226" priority="1551" stopIfTrue="1">
      <formula>$CU$1531=1</formula>
    </cfRule>
  </conditionalFormatting>
  <conditionalFormatting sqref="P1714:P1716">
    <cfRule type="expression" dxfId="6225" priority="1552" stopIfTrue="1">
      <formula>$CU$1541=1</formula>
    </cfRule>
  </conditionalFormatting>
  <conditionalFormatting sqref="P1725:P1731">
    <cfRule type="expression" dxfId="6224" priority="1553" stopIfTrue="1">
      <formula>$CU$1552=1</formula>
    </cfRule>
  </conditionalFormatting>
  <conditionalFormatting sqref="P1734:P1736">
    <cfRule type="expression" dxfId="6223" priority="1554" stopIfTrue="1">
      <formula>$CU$1561=1</formula>
    </cfRule>
  </conditionalFormatting>
  <conditionalFormatting sqref="P1746:P1750">
    <cfRule type="expression" dxfId="6222" priority="1555" stopIfTrue="1">
      <formula>$CU$1573=1</formula>
    </cfRule>
  </conditionalFormatting>
  <conditionalFormatting sqref="S1589">
    <cfRule type="expression" dxfId="6221" priority="1556" stopIfTrue="1">
      <formula>DD1417=1</formula>
    </cfRule>
    <cfRule type="expression" dxfId="6220" priority="1561" stopIfTrue="1">
      <formula>DE1417=1</formula>
    </cfRule>
    <cfRule type="expression" dxfId="6219" priority="1562" stopIfTrue="1">
      <formula>DG1417=1</formula>
    </cfRule>
    <cfRule type="expression" dxfId="6218" priority="1563" stopIfTrue="1">
      <formula>DF1417=1</formula>
    </cfRule>
    <cfRule type="expression" dxfId="6217" priority="1776" stopIfTrue="1">
      <formula>FL1417=1</formula>
    </cfRule>
    <cfRule type="expression" dxfId="6216" priority="1797" stopIfTrue="1">
      <formula>FN1417=1</formula>
    </cfRule>
    <cfRule type="expression" dxfId="6215" priority="1798" stopIfTrue="1">
      <formula>S1417="NA"</formula>
    </cfRule>
    <cfRule type="expression" dxfId="6214" priority="1841" stopIfTrue="1">
      <formula>S1417="NA"</formula>
    </cfRule>
    <cfRule type="expression" dxfId="6213" priority="1885" stopIfTrue="1">
      <formula>S1417="NA"</formula>
    </cfRule>
  </conditionalFormatting>
  <conditionalFormatting sqref="T1589">
    <cfRule type="expression" dxfId="6212" priority="1557" stopIfTrue="1">
      <formula>DD1417=1</formula>
    </cfRule>
    <cfRule type="expression" dxfId="6211" priority="1559" stopIfTrue="1">
      <formula>S1589="NA"</formula>
    </cfRule>
    <cfRule type="expression" dxfId="6210" priority="1564" stopIfTrue="1">
      <formula>DF1417=1</formula>
    </cfRule>
    <cfRule type="expression" dxfId="6209" priority="1565" stopIfTrue="1">
      <formula>S1589="NA"</formula>
    </cfRule>
    <cfRule type="expression" dxfId="6208" priority="1672" stopIfTrue="1">
      <formula>ER1417=1</formula>
    </cfRule>
    <cfRule type="expression" dxfId="6207" priority="1693" stopIfTrue="1">
      <formula>ET1417=1</formula>
    </cfRule>
    <cfRule type="expression" dxfId="6206" priority="1694" stopIfTrue="1">
      <formula>T1417="NA"</formula>
    </cfRule>
    <cfRule type="expression" dxfId="6205" priority="1842" stopIfTrue="1">
      <formula>S1417="NA"</formula>
    </cfRule>
    <cfRule type="expression" dxfId="6204" priority="1861" stopIfTrue="1">
      <formula>S1417="NA"</formula>
    </cfRule>
  </conditionalFormatting>
  <conditionalFormatting sqref="U1589">
    <cfRule type="expression" dxfId="6203" priority="1558" stopIfTrue="1">
      <formula>DD1417=1</formula>
    </cfRule>
    <cfRule type="expression" dxfId="6202" priority="1560" stopIfTrue="1">
      <formula>S1589="NA"</formula>
    </cfRule>
    <cfRule type="expression" dxfId="6201" priority="1566" stopIfTrue="1">
      <formula>DF1417=1</formula>
    </cfRule>
    <cfRule type="expression" dxfId="6200" priority="1567" stopIfTrue="1">
      <formula>S1589="NA"</formula>
    </cfRule>
    <cfRule type="expression" dxfId="6199" priority="1724" stopIfTrue="1">
      <formula>FB1417=1</formula>
    </cfRule>
    <cfRule type="expression" dxfId="6198" priority="1745" stopIfTrue="1">
      <formula>FD1417=1</formula>
    </cfRule>
    <cfRule type="expression" dxfId="6197" priority="1746" stopIfTrue="1">
      <formula>U1417="NA"</formula>
    </cfRule>
    <cfRule type="expression" dxfId="6196" priority="1843" stopIfTrue="1">
      <formula>S1417="NA"</formula>
    </cfRule>
    <cfRule type="expression" dxfId="6195" priority="1873" stopIfTrue="1">
      <formula>S1417="NA"</formula>
    </cfRule>
  </conditionalFormatting>
  <conditionalFormatting sqref="S1600:S1605">
    <cfRule type="expression" dxfId="6194" priority="1568" stopIfTrue="1">
      <formula>$DE$1427=1</formula>
    </cfRule>
  </conditionalFormatting>
  <conditionalFormatting sqref="S1611:S1615">
    <cfRule type="expression" dxfId="6193" priority="1569" stopIfTrue="1">
      <formula>$DE$1438=1</formula>
    </cfRule>
  </conditionalFormatting>
  <conditionalFormatting sqref="S1620:S1637">
    <cfRule type="expression" dxfId="6192" priority="1570" stopIfTrue="1">
      <formula>$DE$1447=1</formula>
    </cfRule>
  </conditionalFormatting>
  <conditionalFormatting sqref="S1639:S1643">
    <cfRule type="expression" dxfId="6191" priority="1571" stopIfTrue="1">
      <formula>$DE$1466=1</formula>
    </cfRule>
  </conditionalFormatting>
  <conditionalFormatting sqref="S1647:S1649">
    <cfRule type="expression" dxfId="6190" priority="1572" stopIfTrue="1">
      <formula>$DE$1474=1</formula>
    </cfRule>
  </conditionalFormatting>
  <conditionalFormatting sqref="S1657:S1663">
    <cfRule type="expression" dxfId="6189" priority="1573" stopIfTrue="1">
      <formula>$DE$1484=1</formula>
    </cfRule>
  </conditionalFormatting>
  <conditionalFormatting sqref="S1665:S1669">
    <cfRule type="expression" dxfId="6188" priority="1574" stopIfTrue="1">
      <formula>$DE$1492=1</formula>
    </cfRule>
  </conditionalFormatting>
  <conditionalFormatting sqref="S1675:S1680">
    <cfRule type="expression" dxfId="6187" priority="1575" stopIfTrue="1">
      <formula>$DE$1502=1</formula>
    </cfRule>
  </conditionalFormatting>
  <conditionalFormatting sqref="S1682:S1689">
    <cfRule type="expression" dxfId="6186" priority="1576" stopIfTrue="1">
      <formula>$DE$1509=1</formula>
    </cfRule>
  </conditionalFormatting>
  <conditionalFormatting sqref="S1694:S1699">
    <cfRule type="expression" dxfId="6185" priority="1577" stopIfTrue="1">
      <formula>$DE$1521=1</formula>
    </cfRule>
  </conditionalFormatting>
  <conditionalFormatting sqref="S1704:S1712">
    <cfRule type="expression" dxfId="6184" priority="1578" stopIfTrue="1">
      <formula>$DE$1531=1</formula>
    </cfRule>
  </conditionalFormatting>
  <conditionalFormatting sqref="S1714:S1716">
    <cfRule type="expression" dxfId="6183" priority="1579" stopIfTrue="1">
      <formula>$DE$1541=1</formula>
    </cfRule>
  </conditionalFormatting>
  <conditionalFormatting sqref="S1725:S1731">
    <cfRule type="expression" dxfId="6182" priority="1580" stopIfTrue="1">
      <formula>$DE$1552=1</formula>
    </cfRule>
  </conditionalFormatting>
  <conditionalFormatting sqref="S1734:S1736">
    <cfRule type="expression" dxfId="6181" priority="1581" stopIfTrue="1">
      <formula>$DE$1561=1</formula>
    </cfRule>
  </conditionalFormatting>
  <conditionalFormatting sqref="S1746:S1750">
    <cfRule type="expression" dxfId="6180" priority="1582" stopIfTrue="1">
      <formula>$DE$1573=1</formula>
    </cfRule>
  </conditionalFormatting>
  <conditionalFormatting sqref="V1589">
    <cfRule type="expression" dxfId="6179" priority="1583" stopIfTrue="1">
      <formula>DN1417=1</formula>
    </cfRule>
    <cfRule type="expression" dxfId="6178" priority="1588" stopIfTrue="1">
      <formula>DO1417=1</formula>
    </cfRule>
    <cfRule type="expression" dxfId="6177" priority="1589" stopIfTrue="1">
      <formula>DQ1417=1</formula>
    </cfRule>
    <cfRule type="expression" dxfId="6176" priority="1590" stopIfTrue="1">
      <formula>DP1417=1</formula>
    </cfRule>
    <cfRule type="expression" dxfId="6175" priority="1777" stopIfTrue="1">
      <formula>FL1417=1</formula>
    </cfRule>
    <cfRule type="expression" dxfId="6174" priority="1799" stopIfTrue="1">
      <formula>FN1417=1</formula>
    </cfRule>
    <cfRule type="expression" dxfId="6173" priority="1800" stopIfTrue="1">
      <formula>S1417="NA"</formula>
    </cfRule>
    <cfRule type="expression" dxfId="6172" priority="1844" stopIfTrue="1">
      <formula>S1417="NA"</formula>
    </cfRule>
    <cfRule type="expression" dxfId="6171" priority="1886" stopIfTrue="1">
      <formula>S1417="NA"</formula>
    </cfRule>
  </conditionalFormatting>
  <conditionalFormatting sqref="W1589">
    <cfRule type="expression" dxfId="6170" priority="1584" stopIfTrue="1">
      <formula>DN1417=1</formula>
    </cfRule>
    <cfRule type="expression" dxfId="6169" priority="1586" stopIfTrue="1">
      <formula>V1589="NA"</formula>
    </cfRule>
    <cfRule type="expression" dxfId="6168" priority="1591" stopIfTrue="1">
      <formula>DP1417=1</formula>
    </cfRule>
    <cfRule type="expression" dxfId="6167" priority="1592" stopIfTrue="1">
      <formula>V1589="NA"</formula>
    </cfRule>
    <cfRule type="expression" dxfId="6166" priority="1673" stopIfTrue="1">
      <formula>ER1417=1</formula>
    </cfRule>
    <cfRule type="expression" dxfId="6165" priority="1695" stopIfTrue="1">
      <formula>ET1417=1</formula>
    </cfRule>
    <cfRule type="expression" dxfId="6164" priority="1696" stopIfTrue="1">
      <formula>T1417="NA"</formula>
    </cfRule>
    <cfRule type="expression" dxfId="6163" priority="1845" stopIfTrue="1">
      <formula>S1417="NA"</formula>
    </cfRule>
    <cfRule type="expression" dxfId="6162" priority="1862" stopIfTrue="1">
      <formula>S1417="NA"</formula>
    </cfRule>
  </conditionalFormatting>
  <conditionalFormatting sqref="X1589">
    <cfRule type="expression" dxfId="6161" priority="1585" stopIfTrue="1">
      <formula>DN1417=1</formula>
    </cfRule>
    <cfRule type="expression" dxfId="6160" priority="1587" stopIfTrue="1">
      <formula>V1589="NA"</formula>
    </cfRule>
    <cfRule type="expression" dxfId="6159" priority="1593" stopIfTrue="1">
      <formula>DP1417=1</formula>
    </cfRule>
    <cfRule type="expression" dxfId="6158" priority="1594" stopIfTrue="1">
      <formula>V1589="NA"</formula>
    </cfRule>
    <cfRule type="expression" dxfId="6157" priority="1725" stopIfTrue="1">
      <formula>FB1417=1</formula>
    </cfRule>
    <cfRule type="expression" dxfId="6156" priority="1747" stopIfTrue="1">
      <formula>FD1417=1</formula>
    </cfRule>
    <cfRule type="expression" dxfId="6155" priority="1748" stopIfTrue="1">
      <formula>U1417="NA"</formula>
    </cfRule>
    <cfRule type="expression" dxfId="6154" priority="1846" stopIfTrue="1">
      <formula>S1417="NA"</formula>
    </cfRule>
    <cfRule type="expression" dxfId="6153" priority="1874" stopIfTrue="1">
      <formula>S1417="NA"</formula>
    </cfRule>
  </conditionalFormatting>
  <conditionalFormatting sqref="V1600:V1605">
    <cfRule type="expression" dxfId="6152" priority="1595" stopIfTrue="1">
      <formula>$DO$1427=1</formula>
    </cfRule>
  </conditionalFormatting>
  <conditionalFormatting sqref="V1611:V1615">
    <cfRule type="expression" dxfId="6151" priority="1596" stopIfTrue="1">
      <formula>$DO$1438=1</formula>
    </cfRule>
  </conditionalFormatting>
  <conditionalFormatting sqref="V1620:V1637">
    <cfRule type="expression" dxfId="6150" priority="1597" stopIfTrue="1">
      <formula>$DO$1447=1</formula>
    </cfRule>
  </conditionalFormatting>
  <conditionalFormatting sqref="V1639:V1643">
    <cfRule type="expression" dxfId="6149" priority="1598" stopIfTrue="1">
      <formula>$DO$1466=1</formula>
    </cfRule>
  </conditionalFormatting>
  <conditionalFormatting sqref="V1647:V1649">
    <cfRule type="expression" dxfId="6148" priority="1599" stopIfTrue="1">
      <formula>$DO$1474=1</formula>
    </cfRule>
  </conditionalFormatting>
  <conditionalFormatting sqref="V1657:V1663">
    <cfRule type="expression" dxfId="6147" priority="1600" stopIfTrue="1">
      <formula>$DO$1484=1</formula>
    </cfRule>
  </conditionalFormatting>
  <conditionalFormatting sqref="V1665:V1669">
    <cfRule type="expression" dxfId="6146" priority="1601" stopIfTrue="1">
      <formula>$DO$1492=1</formula>
    </cfRule>
  </conditionalFormatting>
  <conditionalFormatting sqref="V1675:V1680">
    <cfRule type="expression" dxfId="6145" priority="1602" stopIfTrue="1">
      <formula>$DO$1502=1</formula>
    </cfRule>
  </conditionalFormatting>
  <conditionalFormatting sqref="V1682:V1689">
    <cfRule type="expression" dxfId="6144" priority="1603" stopIfTrue="1">
      <formula>$DO$1509=1</formula>
    </cfRule>
  </conditionalFormatting>
  <conditionalFormatting sqref="V1694:V1699">
    <cfRule type="expression" dxfId="6143" priority="1604" stopIfTrue="1">
      <formula>$DO$1521=1</formula>
    </cfRule>
  </conditionalFormatting>
  <conditionalFormatting sqref="V1704:V1712">
    <cfRule type="expression" dxfId="6142" priority="1605" stopIfTrue="1">
      <formula>$DO$1531=1</formula>
    </cfRule>
  </conditionalFormatting>
  <conditionalFormatting sqref="V1714:V1716">
    <cfRule type="expression" dxfId="6141" priority="1606" stopIfTrue="1">
      <formula>$DO$1541=1</formula>
    </cfRule>
  </conditionalFormatting>
  <conditionalFormatting sqref="V1725:V1731">
    <cfRule type="expression" dxfId="6140" priority="1607" stopIfTrue="1">
      <formula>$DO$1552=1</formula>
    </cfRule>
  </conditionalFormatting>
  <conditionalFormatting sqref="V1734:V1736">
    <cfRule type="expression" dxfId="6139" priority="1608" stopIfTrue="1">
      <formula>$DO$1561=1</formula>
    </cfRule>
  </conditionalFormatting>
  <conditionalFormatting sqref="V1746:V1750">
    <cfRule type="expression" dxfId="6138" priority="1609" stopIfTrue="1">
      <formula>$DO$1573=1</formula>
    </cfRule>
  </conditionalFormatting>
  <conditionalFormatting sqref="Y1589">
    <cfRule type="expression" dxfId="6137" priority="1610" stopIfTrue="1">
      <formula>DX1417=1</formula>
    </cfRule>
    <cfRule type="expression" dxfId="6136" priority="1615" stopIfTrue="1">
      <formula>DY1417=1</formula>
    </cfRule>
    <cfRule type="expression" dxfId="6135" priority="1616" stopIfTrue="1">
      <formula>EA1417=1</formula>
    </cfRule>
    <cfRule type="expression" dxfId="6134" priority="1617" stopIfTrue="1">
      <formula>DZ1417=1</formula>
    </cfRule>
    <cfRule type="expression" dxfId="6133" priority="1778" stopIfTrue="1">
      <formula>FL1417=1</formula>
    </cfRule>
    <cfRule type="expression" dxfId="6132" priority="1801" stopIfTrue="1">
      <formula>FN1417=1</formula>
    </cfRule>
    <cfRule type="expression" dxfId="6131" priority="1802" stopIfTrue="1">
      <formula>S1417="NA"</formula>
    </cfRule>
    <cfRule type="expression" dxfId="6130" priority="1847" stopIfTrue="1">
      <formula>S1417="NA"</formula>
    </cfRule>
    <cfRule type="expression" dxfId="6129" priority="1887" stopIfTrue="1">
      <formula>S1417="NA"</formula>
    </cfRule>
  </conditionalFormatting>
  <conditionalFormatting sqref="Z1589">
    <cfRule type="expression" dxfId="6128" priority="1611" stopIfTrue="1">
      <formula>DX1417=1</formula>
    </cfRule>
    <cfRule type="expression" dxfId="6127" priority="1613" stopIfTrue="1">
      <formula>Y1589="NA"</formula>
    </cfRule>
    <cfRule type="expression" dxfId="6126" priority="1618" stopIfTrue="1">
      <formula>DZ1417=1</formula>
    </cfRule>
    <cfRule type="expression" dxfId="6125" priority="1619" stopIfTrue="1">
      <formula>Y1589="NA"</formula>
    </cfRule>
    <cfRule type="expression" dxfId="6124" priority="1674" stopIfTrue="1">
      <formula>ER1417=1</formula>
    </cfRule>
    <cfRule type="expression" dxfId="6123" priority="1697" stopIfTrue="1">
      <formula>ET1417=1</formula>
    </cfRule>
    <cfRule type="expression" dxfId="6122" priority="1698" stopIfTrue="1">
      <formula>T1417="NA"</formula>
    </cfRule>
    <cfRule type="expression" dxfId="6121" priority="1848" stopIfTrue="1">
      <formula>S1417="NA"</formula>
    </cfRule>
    <cfRule type="expression" dxfId="6120" priority="1863" stopIfTrue="1">
      <formula>S1417="NA"</formula>
    </cfRule>
  </conditionalFormatting>
  <conditionalFormatting sqref="AA1589">
    <cfRule type="expression" dxfId="6119" priority="1612" stopIfTrue="1">
      <formula>DX1417=1</formula>
    </cfRule>
    <cfRule type="expression" dxfId="6118" priority="1614" stopIfTrue="1">
      <formula>Y1589="NA"</formula>
    </cfRule>
    <cfRule type="expression" dxfId="6117" priority="1620" stopIfTrue="1">
      <formula>DZ1417=1</formula>
    </cfRule>
    <cfRule type="expression" dxfId="6116" priority="1621" stopIfTrue="1">
      <formula>Y1589="NA"</formula>
    </cfRule>
    <cfRule type="expression" dxfId="6115" priority="1726" stopIfTrue="1">
      <formula>FB1417=1</formula>
    </cfRule>
    <cfRule type="expression" dxfId="6114" priority="1749" stopIfTrue="1">
      <formula>FD1417=1</formula>
    </cfRule>
    <cfRule type="expression" dxfId="6113" priority="1750" stopIfTrue="1">
      <formula>U1417="NA"</formula>
    </cfRule>
    <cfRule type="expression" dxfId="6112" priority="1849" stopIfTrue="1">
      <formula>S1417="NA"</formula>
    </cfRule>
    <cfRule type="expression" dxfId="6111" priority="1875" stopIfTrue="1">
      <formula>S1417="NA"</formula>
    </cfRule>
  </conditionalFormatting>
  <conditionalFormatting sqref="Y1600:Y1605">
    <cfRule type="expression" dxfId="6110" priority="1622" stopIfTrue="1">
      <formula>$DY$1427=1</formula>
    </cfRule>
  </conditionalFormatting>
  <conditionalFormatting sqref="Y1611:Y1615">
    <cfRule type="expression" dxfId="6109" priority="1623" stopIfTrue="1">
      <formula>$DY$1438=1</formula>
    </cfRule>
  </conditionalFormatting>
  <conditionalFormatting sqref="Y1620:Y1637">
    <cfRule type="expression" dxfId="6108" priority="1624" stopIfTrue="1">
      <formula>$DY$1447=1</formula>
    </cfRule>
  </conditionalFormatting>
  <conditionalFormatting sqref="Y1639:Y1643">
    <cfRule type="expression" dxfId="6107" priority="1625" stopIfTrue="1">
      <formula>$DY$1466=1</formula>
    </cfRule>
  </conditionalFormatting>
  <conditionalFormatting sqref="Y1647:Y1649">
    <cfRule type="expression" dxfId="6106" priority="1626" stopIfTrue="1">
      <formula>$DY$1474=1</formula>
    </cfRule>
  </conditionalFormatting>
  <conditionalFormatting sqref="Y1657:Y1663">
    <cfRule type="expression" dxfId="6105" priority="1627" stopIfTrue="1">
      <formula>$DY$1484=1</formula>
    </cfRule>
  </conditionalFormatting>
  <conditionalFormatting sqref="Y1665:Y1669">
    <cfRule type="expression" dxfId="6104" priority="1628" stopIfTrue="1">
      <formula>$DY$1492=1</formula>
    </cfRule>
  </conditionalFormatting>
  <conditionalFormatting sqref="Y1675:Y1680">
    <cfRule type="expression" dxfId="6103" priority="1629" stopIfTrue="1">
      <formula>$DY$1502=1</formula>
    </cfRule>
  </conditionalFormatting>
  <conditionalFormatting sqref="Y1682:Y1689">
    <cfRule type="expression" dxfId="6102" priority="1630" stopIfTrue="1">
      <formula>$DY$1509=1</formula>
    </cfRule>
  </conditionalFormatting>
  <conditionalFormatting sqref="Y1694:Y1699">
    <cfRule type="expression" dxfId="6101" priority="1631" stopIfTrue="1">
      <formula>$DY$1521=1</formula>
    </cfRule>
  </conditionalFormatting>
  <conditionalFormatting sqref="Y1704:Y1712">
    <cfRule type="expression" dxfId="6100" priority="1632" stopIfTrue="1">
      <formula>$DY$1531=1</formula>
    </cfRule>
  </conditionalFormatting>
  <conditionalFormatting sqref="Y1714:Y1716">
    <cfRule type="expression" dxfId="6099" priority="1633" stopIfTrue="1">
      <formula>$DY$1541=1</formula>
    </cfRule>
  </conditionalFormatting>
  <conditionalFormatting sqref="Y1725:Y1731">
    <cfRule type="expression" dxfId="6098" priority="1634" stopIfTrue="1">
      <formula>$DY$1552=1</formula>
    </cfRule>
  </conditionalFormatting>
  <conditionalFormatting sqref="Y1734:Y1736">
    <cfRule type="expression" dxfId="6097" priority="1635" stopIfTrue="1">
      <formula>$DY$1561=1</formula>
    </cfRule>
  </conditionalFormatting>
  <conditionalFormatting sqref="Y1746:Y1750">
    <cfRule type="expression" dxfId="6096" priority="1636" stopIfTrue="1">
      <formula>$DY$1573=1</formula>
    </cfRule>
  </conditionalFormatting>
  <conditionalFormatting sqref="AB1589">
    <cfRule type="expression" dxfId="6095" priority="1637" stopIfTrue="1">
      <formula>EH1417=1</formula>
    </cfRule>
    <cfRule type="expression" dxfId="6094" priority="1642" stopIfTrue="1">
      <formula>EI1417=1</formula>
    </cfRule>
    <cfRule type="expression" dxfId="6093" priority="1643" stopIfTrue="1">
      <formula>EK1417=1</formula>
    </cfRule>
    <cfRule type="expression" dxfId="6092" priority="1644" stopIfTrue="1">
      <formula>EJ1417=1</formula>
    </cfRule>
    <cfRule type="expression" dxfId="6091" priority="1779" stopIfTrue="1">
      <formula>FL1417=1</formula>
    </cfRule>
    <cfRule type="expression" dxfId="6090" priority="1803" stopIfTrue="1">
      <formula>FN1417=1</formula>
    </cfRule>
    <cfRule type="expression" dxfId="6089" priority="1804" stopIfTrue="1">
      <formula>S1417="NA"</formula>
    </cfRule>
    <cfRule type="expression" dxfId="6088" priority="1850" stopIfTrue="1">
      <formula>S1417="NA"</formula>
    </cfRule>
    <cfRule type="expression" dxfId="6087" priority="1888" stopIfTrue="1">
      <formula>S1417="NA"</formula>
    </cfRule>
  </conditionalFormatting>
  <conditionalFormatting sqref="AC1589">
    <cfRule type="expression" dxfId="6086" priority="1638" stopIfTrue="1">
      <formula>EH1417=1</formula>
    </cfRule>
    <cfRule type="expression" dxfId="6085" priority="1640" stopIfTrue="1">
      <formula>AB1589="NA"</formula>
    </cfRule>
    <cfRule type="expression" dxfId="6084" priority="1645" stopIfTrue="1">
      <formula>EJ1417=1</formula>
    </cfRule>
    <cfRule type="expression" dxfId="6083" priority="1646" stopIfTrue="1">
      <formula>AB1589="NA"</formula>
    </cfRule>
    <cfRule type="expression" dxfId="6082" priority="1675" stopIfTrue="1">
      <formula>ER1417=1</formula>
    </cfRule>
    <cfRule type="expression" dxfId="6081" priority="1699" stopIfTrue="1">
      <formula>ET1417=1</formula>
    </cfRule>
    <cfRule type="expression" dxfId="6080" priority="1700" stopIfTrue="1">
      <formula>T1417="NA"</formula>
    </cfRule>
    <cfRule type="expression" dxfId="6079" priority="1851" stopIfTrue="1">
      <formula>S1417="NA"</formula>
    </cfRule>
    <cfRule type="expression" dxfId="6078" priority="1864" stopIfTrue="1">
      <formula>S1417="NA"</formula>
    </cfRule>
  </conditionalFormatting>
  <conditionalFormatting sqref="AD1589">
    <cfRule type="expression" dxfId="6077" priority="1639" stopIfTrue="1">
      <formula>EH1417=1</formula>
    </cfRule>
    <cfRule type="expression" dxfId="6076" priority="1641" stopIfTrue="1">
      <formula>AB1589="NA"</formula>
    </cfRule>
    <cfRule type="expression" dxfId="6075" priority="1647" stopIfTrue="1">
      <formula>EJ1417=1</formula>
    </cfRule>
    <cfRule type="expression" dxfId="6074" priority="1648" stopIfTrue="1">
      <formula>AB1589="NA"</formula>
    </cfRule>
    <cfRule type="expression" dxfId="6073" priority="1727" stopIfTrue="1">
      <formula>FB1417=1</formula>
    </cfRule>
    <cfRule type="expression" dxfId="6072" priority="1751" stopIfTrue="1">
      <formula>FD1417=1</formula>
    </cfRule>
    <cfRule type="expression" dxfId="6071" priority="1752" stopIfTrue="1">
      <formula>U1417="NA"</formula>
    </cfRule>
    <cfRule type="expression" dxfId="6070" priority="1852" stopIfTrue="1">
      <formula>S1417="NA"</formula>
    </cfRule>
    <cfRule type="expression" dxfId="6069" priority="1876" stopIfTrue="1">
      <formula>S1417="NA"</formula>
    </cfRule>
  </conditionalFormatting>
  <conditionalFormatting sqref="AB1600:AB1605">
    <cfRule type="expression" dxfId="6068" priority="1649" stopIfTrue="1">
      <formula>$EI$1427=1</formula>
    </cfRule>
  </conditionalFormatting>
  <conditionalFormatting sqref="AB1611:AB1615">
    <cfRule type="expression" dxfId="6067" priority="1650" stopIfTrue="1">
      <formula>$EI$1438=1</formula>
    </cfRule>
  </conditionalFormatting>
  <conditionalFormatting sqref="AB1620:AB1637">
    <cfRule type="expression" dxfId="6066" priority="1651" stopIfTrue="1">
      <formula>$EI$1447=1</formula>
    </cfRule>
  </conditionalFormatting>
  <conditionalFormatting sqref="AB1639:AB1643">
    <cfRule type="expression" dxfId="6065" priority="1652" stopIfTrue="1">
      <formula>$EI$1466=1</formula>
    </cfRule>
  </conditionalFormatting>
  <conditionalFormatting sqref="AB1647:AB1649">
    <cfRule type="expression" dxfId="6064" priority="1653" stopIfTrue="1">
      <formula>$EI$1474=1</formula>
    </cfRule>
  </conditionalFormatting>
  <conditionalFormatting sqref="AB1657:AB1663">
    <cfRule type="expression" dxfId="6063" priority="1654" stopIfTrue="1">
      <formula>$EI$1484=1</formula>
    </cfRule>
  </conditionalFormatting>
  <conditionalFormatting sqref="AB1665:AB1669">
    <cfRule type="expression" dxfId="6062" priority="1655" stopIfTrue="1">
      <formula>$EI$1492=1</formula>
    </cfRule>
  </conditionalFormatting>
  <conditionalFormatting sqref="AB1675:AB1680">
    <cfRule type="expression" dxfId="6061" priority="1656" stopIfTrue="1">
      <formula>$EI$1502=1</formula>
    </cfRule>
  </conditionalFormatting>
  <conditionalFormatting sqref="AB1682:AB1689">
    <cfRule type="expression" dxfId="6060" priority="1657" stopIfTrue="1">
      <formula>$EI$1509=1</formula>
    </cfRule>
  </conditionalFormatting>
  <conditionalFormatting sqref="AB1694:AB1699">
    <cfRule type="expression" dxfId="6059" priority="1658" stopIfTrue="1">
      <formula>$EI$1521=1</formula>
    </cfRule>
  </conditionalFormatting>
  <conditionalFormatting sqref="AB1704:AB1712">
    <cfRule type="expression" dxfId="6058" priority="1659" stopIfTrue="1">
      <formula>$EI$1531=1</formula>
    </cfRule>
  </conditionalFormatting>
  <conditionalFormatting sqref="AB1714:AB1716">
    <cfRule type="expression" dxfId="6057" priority="1660" stopIfTrue="1">
      <formula>$EI$1541=1</formula>
    </cfRule>
  </conditionalFormatting>
  <conditionalFormatting sqref="AB1725:AB1731">
    <cfRule type="expression" dxfId="6056" priority="1661" stopIfTrue="1">
      <formula>$EI$1552=1</formula>
    </cfRule>
  </conditionalFormatting>
  <conditionalFormatting sqref="AB1734:AB1736">
    <cfRule type="expression" dxfId="6055" priority="1662" stopIfTrue="1">
      <formula>$EI$1561=1</formula>
    </cfRule>
  </conditionalFormatting>
  <conditionalFormatting sqref="AB1746:AB1750">
    <cfRule type="expression" dxfId="6054" priority="1663" stopIfTrue="1">
      <formula>$EI$1573=1</formula>
    </cfRule>
  </conditionalFormatting>
  <conditionalFormatting sqref="T1417">
    <cfRule type="expression" dxfId="6053" priority="1664" stopIfTrue="1">
      <formula>ER1417=1</formula>
    </cfRule>
    <cfRule type="expression" dxfId="6052" priority="1676" stopIfTrue="1">
      <formula>ES1417=1</formula>
    </cfRule>
    <cfRule type="expression" dxfId="6051" priority="1677" stopIfTrue="1">
      <formula>EU1417=1</formula>
    </cfRule>
    <cfRule type="expression" dxfId="6050" priority="1678" stopIfTrue="1">
      <formula>ET1417=1</formula>
    </cfRule>
    <cfRule type="expression" dxfId="6049" priority="1853" stopIfTrue="1">
      <formula>S1417="NA"</formula>
    </cfRule>
  </conditionalFormatting>
  <conditionalFormatting sqref="T1428:T1433">
    <cfRule type="expression" dxfId="6048" priority="1701" stopIfTrue="1">
      <formula>$ES$1427=1</formula>
    </cfRule>
  </conditionalFormatting>
  <conditionalFormatting sqref="T1439:T1443">
    <cfRule type="expression" dxfId="6047" priority="1702" stopIfTrue="1">
      <formula>$ES$1438=1</formula>
    </cfRule>
  </conditionalFormatting>
  <conditionalFormatting sqref="T1448:T1465">
    <cfRule type="expression" dxfId="6046" priority="1703" stopIfTrue="1">
      <formula>$ES$1447=1</formula>
    </cfRule>
  </conditionalFormatting>
  <conditionalFormatting sqref="T1467:T1471">
    <cfRule type="expression" dxfId="6045" priority="1704" stopIfTrue="1">
      <formula>$ES$1466=1</formula>
    </cfRule>
  </conditionalFormatting>
  <conditionalFormatting sqref="T1475:T1477">
    <cfRule type="expression" dxfId="6044" priority="1705" stopIfTrue="1">
      <formula>$ES$1474=1</formula>
    </cfRule>
  </conditionalFormatting>
  <conditionalFormatting sqref="T1485:T1491">
    <cfRule type="expression" dxfId="6043" priority="1706" stopIfTrue="1">
      <formula>$ES$1484=1</formula>
    </cfRule>
  </conditionalFormatting>
  <conditionalFormatting sqref="T1493:T1497">
    <cfRule type="expression" dxfId="6042" priority="1707" stopIfTrue="1">
      <formula>$ES$1492=1</formula>
    </cfRule>
  </conditionalFormatting>
  <conditionalFormatting sqref="T1503:T1508">
    <cfRule type="expression" dxfId="6041" priority="1708" stopIfTrue="1">
      <formula>$ES$1502=1</formula>
    </cfRule>
  </conditionalFormatting>
  <conditionalFormatting sqref="T1510:T1517">
    <cfRule type="expression" dxfId="6040" priority="1709" stopIfTrue="1">
      <formula>$ES$1509=1</formula>
    </cfRule>
  </conditionalFormatting>
  <conditionalFormatting sqref="T1522:T1527">
    <cfRule type="expression" dxfId="6039" priority="1710" stopIfTrue="1">
      <formula>$ES$1521=1</formula>
    </cfRule>
  </conditionalFormatting>
  <conditionalFormatting sqref="T1532:T1540">
    <cfRule type="expression" dxfId="6038" priority="1711" stopIfTrue="1">
      <formula>$ES$1531=1</formula>
    </cfRule>
  </conditionalFormatting>
  <conditionalFormatting sqref="T1542:T1544">
    <cfRule type="expression" dxfId="6037" priority="1712" stopIfTrue="1">
      <formula>$ES$1541=1</formula>
    </cfRule>
  </conditionalFormatting>
  <conditionalFormatting sqref="T1553:T1559">
    <cfRule type="expression" dxfId="6036" priority="1713" stopIfTrue="1">
      <formula>$ES$1552=1</formula>
    </cfRule>
  </conditionalFormatting>
  <conditionalFormatting sqref="T1562:T1564">
    <cfRule type="expression" dxfId="6035" priority="1714" stopIfTrue="1">
      <formula>$ES$1561=1</formula>
    </cfRule>
  </conditionalFormatting>
  <conditionalFormatting sqref="T1574:T1578">
    <cfRule type="expression" dxfId="6034" priority="1715" stopIfTrue="1">
      <formula>$ES$1573=1</formula>
    </cfRule>
  </conditionalFormatting>
  <conditionalFormatting sqref="U1417">
    <cfRule type="expression" dxfId="6033" priority="1716" stopIfTrue="1">
      <formula>FB1417=1</formula>
    </cfRule>
    <cfRule type="expression" dxfId="6032" priority="1728" stopIfTrue="1">
      <formula>FC1417=1</formula>
    </cfRule>
    <cfRule type="expression" dxfId="6031" priority="1729" stopIfTrue="1">
      <formula>FE1417=1</formula>
    </cfRule>
    <cfRule type="expression" dxfId="6030" priority="1730" stopIfTrue="1">
      <formula>FD1417=1</formula>
    </cfRule>
    <cfRule type="expression" dxfId="6029" priority="1865" stopIfTrue="1">
      <formula>S1417="NA"</formula>
    </cfRule>
  </conditionalFormatting>
  <conditionalFormatting sqref="U1428:U1433">
    <cfRule type="expression" dxfId="6028" priority="1753" stopIfTrue="1">
      <formula>$FC$1427=1</formula>
    </cfRule>
  </conditionalFormatting>
  <conditionalFormatting sqref="U1439:U1443">
    <cfRule type="expression" dxfId="6027" priority="1754" stopIfTrue="1">
      <formula>$FC$1438=1</formula>
    </cfRule>
  </conditionalFormatting>
  <conditionalFormatting sqref="U1448:U1465">
    <cfRule type="expression" dxfId="6026" priority="1755" stopIfTrue="1">
      <formula>$FC$1447=1</formula>
    </cfRule>
  </conditionalFormatting>
  <conditionalFormatting sqref="U1467:U1471">
    <cfRule type="expression" dxfId="6025" priority="1756" stopIfTrue="1">
      <formula>$FC$1466=1</formula>
    </cfRule>
  </conditionalFormatting>
  <conditionalFormatting sqref="U1475:U1477">
    <cfRule type="expression" dxfId="6024" priority="1757" stopIfTrue="1">
      <formula>$FC$1474=1</formula>
    </cfRule>
  </conditionalFormatting>
  <conditionalFormatting sqref="U1485:U1491">
    <cfRule type="expression" dxfId="6023" priority="1758" stopIfTrue="1">
      <formula>$FC$1484=1</formula>
    </cfRule>
  </conditionalFormatting>
  <conditionalFormatting sqref="U1493:U1497">
    <cfRule type="expression" dxfId="6022" priority="1759" stopIfTrue="1">
      <formula>$FC$1492=1</formula>
    </cfRule>
  </conditionalFormatting>
  <conditionalFormatting sqref="U1503:U1508">
    <cfRule type="expression" dxfId="6021" priority="1760" stopIfTrue="1">
      <formula>$FC$1502=1</formula>
    </cfRule>
  </conditionalFormatting>
  <conditionalFormatting sqref="U1510:U1517">
    <cfRule type="expression" dxfId="6020" priority="1761" stopIfTrue="1">
      <formula>$FC$1509=1</formula>
    </cfRule>
  </conditionalFormatting>
  <conditionalFormatting sqref="U1522:U1527">
    <cfRule type="expression" dxfId="6019" priority="1762" stopIfTrue="1">
      <formula>$FC$1521=1</formula>
    </cfRule>
  </conditionalFormatting>
  <conditionalFormatting sqref="U1532:U1540">
    <cfRule type="expression" dxfId="6018" priority="1763" stopIfTrue="1">
      <formula>$FC$1531=1</formula>
    </cfRule>
  </conditionalFormatting>
  <conditionalFormatting sqref="U1542:U1544">
    <cfRule type="expression" dxfId="6017" priority="1764" stopIfTrue="1">
      <formula>$FC$1541=1</formula>
    </cfRule>
  </conditionalFormatting>
  <conditionalFormatting sqref="U1553:U1559">
    <cfRule type="expression" dxfId="6016" priority="1765" stopIfTrue="1">
      <formula>$FC$1552=1</formula>
    </cfRule>
  </conditionalFormatting>
  <conditionalFormatting sqref="U1562:U1564">
    <cfRule type="expression" dxfId="6015" priority="1766" stopIfTrue="1">
      <formula>$FC$1561=1</formula>
    </cfRule>
  </conditionalFormatting>
  <conditionalFormatting sqref="U1574:U1578">
    <cfRule type="expression" dxfId="6014" priority="1767" stopIfTrue="1">
      <formula>$FC$1573=1</formula>
    </cfRule>
  </conditionalFormatting>
  <conditionalFormatting sqref="S1417">
    <cfRule type="expression" dxfId="6013" priority="1768" stopIfTrue="1">
      <formula>FL1417=1</formula>
    </cfRule>
    <cfRule type="expression" dxfId="6012" priority="1780" stopIfTrue="1">
      <formula>FM1417=1</formula>
    </cfRule>
    <cfRule type="expression" dxfId="6011" priority="1781" stopIfTrue="1">
      <formula>FO1417=1</formula>
    </cfRule>
    <cfRule type="expression" dxfId="6010" priority="1782" stopIfTrue="1">
      <formula>FN1417=1</formula>
    </cfRule>
    <cfRule type="expression" dxfId="6009" priority="1877" stopIfTrue="1">
      <formula>S1417="NA"</formula>
    </cfRule>
  </conditionalFormatting>
  <conditionalFormatting sqref="S1428:S1433">
    <cfRule type="expression" dxfId="6008" priority="1805" stopIfTrue="1">
      <formula>$FM$1427=1</formula>
    </cfRule>
  </conditionalFormatting>
  <conditionalFormatting sqref="S1439:S1443">
    <cfRule type="expression" dxfId="6007" priority="1806" stopIfTrue="1">
      <formula>$FM$1438=1</formula>
    </cfRule>
  </conditionalFormatting>
  <conditionalFormatting sqref="S1448:S1465">
    <cfRule type="expression" dxfId="6006" priority="1807" stopIfTrue="1">
      <formula>$FM$1447=1</formula>
    </cfRule>
  </conditionalFormatting>
  <conditionalFormatting sqref="S1467:S1471">
    <cfRule type="expression" dxfId="6005" priority="1808" stopIfTrue="1">
      <formula>$FM$1466=1</formula>
    </cfRule>
  </conditionalFormatting>
  <conditionalFormatting sqref="S1475:S1477">
    <cfRule type="expression" dxfId="6004" priority="1809" stopIfTrue="1">
      <formula>$FM$1474=1</formula>
    </cfRule>
  </conditionalFormatting>
  <conditionalFormatting sqref="S1485:S1491">
    <cfRule type="expression" dxfId="6003" priority="1810" stopIfTrue="1">
      <formula>$FM$1484=1</formula>
    </cfRule>
  </conditionalFormatting>
  <conditionalFormatting sqref="S1493:S1497">
    <cfRule type="expression" dxfId="6002" priority="1811" stopIfTrue="1">
      <formula>$FM$1492=1</formula>
    </cfRule>
  </conditionalFormatting>
  <conditionalFormatting sqref="S1503:S1508">
    <cfRule type="expression" dxfId="6001" priority="1812" stopIfTrue="1">
      <formula>$FM$1502=1</formula>
    </cfRule>
  </conditionalFormatting>
  <conditionalFormatting sqref="S1510:S1517">
    <cfRule type="expression" dxfId="6000" priority="1813" stopIfTrue="1">
      <formula>$FM$1509=1</formula>
    </cfRule>
  </conditionalFormatting>
  <conditionalFormatting sqref="S1522:S1527">
    <cfRule type="expression" dxfId="5999" priority="1814" stopIfTrue="1">
      <formula>$FM$1521=1</formula>
    </cfRule>
  </conditionalFormatting>
  <conditionalFormatting sqref="S1532:S1540">
    <cfRule type="expression" dxfId="5998" priority="1815" stopIfTrue="1">
      <formula>$FM$1531=1</formula>
    </cfRule>
  </conditionalFormatting>
  <conditionalFormatting sqref="S1542:S1544">
    <cfRule type="expression" dxfId="5997" priority="1816" stopIfTrue="1">
      <formula>$FM$1541=1</formula>
    </cfRule>
  </conditionalFormatting>
  <conditionalFormatting sqref="S1553:S1559">
    <cfRule type="expression" dxfId="5996" priority="1817" stopIfTrue="1">
      <formula>$FM$1552=1</formula>
    </cfRule>
  </conditionalFormatting>
  <conditionalFormatting sqref="S1562:S1564">
    <cfRule type="expression" dxfId="5995" priority="1818" stopIfTrue="1">
      <formula>$FM$1561=1</formula>
    </cfRule>
  </conditionalFormatting>
  <conditionalFormatting sqref="S1574:S1578">
    <cfRule type="expression" dxfId="5994" priority="1819" stopIfTrue="1">
      <formula>$FM$1573=1</formula>
    </cfRule>
  </conditionalFormatting>
  <conditionalFormatting sqref="V1772">
    <cfRule type="expression" dxfId="5993" priority="1889" stopIfTrue="1">
      <formula>AL1772=1</formula>
    </cfRule>
    <cfRule type="expression" dxfId="5992" priority="1894" stopIfTrue="1">
      <formula>AM1772=1</formula>
    </cfRule>
    <cfRule type="expression" dxfId="5991" priority="1895" stopIfTrue="1">
      <formula>AO1772=1</formula>
    </cfRule>
    <cfRule type="expression" dxfId="5990" priority="1896" stopIfTrue="1">
      <formula>AN1772=1</formula>
    </cfRule>
    <cfRule type="expression" dxfId="5989" priority="2291" stopIfTrue="1">
      <formula>FL1772=1</formula>
    </cfRule>
    <cfRule type="expression" dxfId="5988" priority="2305" stopIfTrue="1">
      <formula>FN1772=1</formula>
    </cfRule>
    <cfRule type="expression" dxfId="5987" priority="2306" stopIfTrue="1">
      <formula>S1772="NA"</formula>
    </cfRule>
    <cfRule type="expression" dxfId="5986" priority="2342" stopIfTrue="1">
      <formula>S1772="NA"</formula>
    </cfRule>
    <cfRule type="expression" dxfId="5985" priority="2400" stopIfTrue="1">
      <formula>S1772="NA"</formula>
    </cfRule>
  </conditionalFormatting>
  <conditionalFormatting sqref="W1772">
    <cfRule type="expression" dxfId="5984" priority="1890" stopIfTrue="1">
      <formula>AL1772=1</formula>
    </cfRule>
    <cfRule type="expression" dxfId="5983" priority="1892" stopIfTrue="1">
      <formula>V1772="NA"</formula>
    </cfRule>
    <cfRule type="expression" dxfId="5982" priority="1897" stopIfTrue="1">
      <formula>AN1772=1</formula>
    </cfRule>
    <cfRule type="expression" dxfId="5981" priority="1898" stopIfTrue="1">
      <formula>V1772="NA"</formula>
    </cfRule>
    <cfRule type="expression" dxfId="5980" priority="2187" stopIfTrue="1">
      <formula>ER1772=1</formula>
    </cfRule>
    <cfRule type="expression" dxfId="5979" priority="2201" stopIfTrue="1">
      <formula>ET1772=1</formula>
    </cfRule>
    <cfRule type="expression" dxfId="5978" priority="2202" stopIfTrue="1">
      <formula>T1772="NA"</formula>
    </cfRule>
    <cfRule type="expression" dxfId="5977" priority="2343" stopIfTrue="1">
      <formula>S1772="NA"</formula>
    </cfRule>
    <cfRule type="expression" dxfId="5976" priority="2376" stopIfTrue="1">
      <formula>S1772="NA"</formula>
    </cfRule>
  </conditionalFormatting>
  <conditionalFormatting sqref="X1772">
    <cfRule type="expression" dxfId="5975" priority="1891" stopIfTrue="1">
      <formula>AL1772=1</formula>
    </cfRule>
    <cfRule type="expression" dxfId="5974" priority="1893" stopIfTrue="1">
      <formula>V1772="NA"</formula>
    </cfRule>
    <cfRule type="expression" dxfId="5973" priority="1899" stopIfTrue="1">
      <formula>AN1772=1</formula>
    </cfRule>
    <cfRule type="expression" dxfId="5972" priority="1900" stopIfTrue="1">
      <formula>V1772="NA"</formula>
    </cfRule>
    <cfRule type="expression" dxfId="5971" priority="2239" stopIfTrue="1">
      <formula>FB1772=1</formula>
    </cfRule>
    <cfRule type="expression" dxfId="5970" priority="2253" stopIfTrue="1">
      <formula>FD1772=1</formula>
    </cfRule>
    <cfRule type="expression" dxfId="5969" priority="2254" stopIfTrue="1">
      <formula>U1772="NA"</formula>
    </cfRule>
    <cfRule type="expression" dxfId="5968" priority="2344" stopIfTrue="1">
      <formula>S1772="NA"</formula>
    </cfRule>
    <cfRule type="expression" dxfId="5967" priority="2388" stopIfTrue="1">
      <formula>S1772="NA"</formula>
    </cfRule>
  </conditionalFormatting>
  <conditionalFormatting sqref="V1783:V1788">
    <cfRule type="expression" dxfId="5966" priority="1901" stopIfTrue="1">
      <formula>$AM$1782=1</formula>
    </cfRule>
  </conditionalFormatting>
  <conditionalFormatting sqref="V1794:V1798">
    <cfRule type="expression" dxfId="5965" priority="1902" stopIfTrue="1">
      <formula>$AM$1793=1</formula>
    </cfRule>
  </conditionalFormatting>
  <conditionalFormatting sqref="V1803:V1820">
    <cfRule type="expression" dxfId="5964" priority="1903" stopIfTrue="1">
      <formula>$AM$1802=1</formula>
    </cfRule>
  </conditionalFormatting>
  <conditionalFormatting sqref="V1822:V1826">
    <cfRule type="expression" dxfId="5963" priority="1904" stopIfTrue="1">
      <formula>$AM$1821=1</formula>
    </cfRule>
  </conditionalFormatting>
  <conditionalFormatting sqref="V1830:V1832">
    <cfRule type="expression" dxfId="5962" priority="1905" stopIfTrue="1">
      <formula>$AM$1829=1</formula>
    </cfRule>
  </conditionalFormatting>
  <conditionalFormatting sqref="V1840:V1846">
    <cfRule type="expression" dxfId="5961" priority="1906" stopIfTrue="1">
      <formula>$AM$1839=1</formula>
    </cfRule>
  </conditionalFormatting>
  <conditionalFormatting sqref="V1848:V1852">
    <cfRule type="expression" dxfId="5960" priority="1907" stopIfTrue="1">
      <formula>$AM$1847=1</formula>
    </cfRule>
  </conditionalFormatting>
  <conditionalFormatting sqref="V1858:V1863">
    <cfRule type="expression" dxfId="5959" priority="1908" stopIfTrue="1">
      <formula>$AM$1857=1</formula>
    </cfRule>
  </conditionalFormatting>
  <conditionalFormatting sqref="V1865:V1872">
    <cfRule type="expression" dxfId="5958" priority="1909" stopIfTrue="1">
      <formula>$AM$1864=1</formula>
    </cfRule>
  </conditionalFormatting>
  <conditionalFormatting sqref="V1877:V1882">
    <cfRule type="expression" dxfId="5957" priority="1910" stopIfTrue="1">
      <formula>$AM$1876=1</formula>
    </cfRule>
  </conditionalFormatting>
  <conditionalFormatting sqref="V1887:V1895">
    <cfRule type="expression" dxfId="5956" priority="1911" stopIfTrue="1">
      <formula>$AM$1886=1</formula>
    </cfRule>
  </conditionalFormatting>
  <conditionalFormatting sqref="V1897:V1899">
    <cfRule type="expression" dxfId="5955" priority="1912" stopIfTrue="1">
      <formula>$AM$1896=1</formula>
    </cfRule>
  </conditionalFormatting>
  <conditionalFormatting sqref="V1908:V1914">
    <cfRule type="expression" dxfId="5954" priority="1913" stopIfTrue="1">
      <formula>$AM$1907=1</formula>
    </cfRule>
  </conditionalFormatting>
  <conditionalFormatting sqref="V1917:V1919">
    <cfRule type="expression" dxfId="5953" priority="1914" stopIfTrue="1">
      <formula>$AM$1916=1</formula>
    </cfRule>
  </conditionalFormatting>
  <conditionalFormatting sqref="V1929:V1933">
    <cfRule type="expression" dxfId="5952" priority="1915" stopIfTrue="1">
      <formula>$AM$1928=1</formula>
    </cfRule>
  </conditionalFormatting>
  <conditionalFormatting sqref="Y1772">
    <cfRule type="expression" dxfId="5951" priority="1916" stopIfTrue="1">
      <formula>AV1772=1</formula>
    </cfRule>
    <cfRule type="expression" dxfId="5950" priority="1921" stopIfTrue="1">
      <formula>AW1772=1</formula>
    </cfRule>
    <cfRule type="expression" dxfId="5949" priority="1922" stopIfTrue="1">
      <formula>AY1772=1</formula>
    </cfRule>
    <cfRule type="expression" dxfId="5948" priority="1923" stopIfTrue="1">
      <formula>AX1772=1</formula>
    </cfRule>
    <cfRule type="expression" dxfId="5947" priority="2292" stopIfTrue="1">
      <formula>FL1772=1</formula>
    </cfRule>
    <cfRule type="expression" dxfId="5946" priority="2307" stopIfTrue="1">
      <formula>FN1772=1</formula>
    </cfRule>
    <cfRule type="expression" dxfId="5945" priority="2308" stopIfTrue="1">
      <formula>S1772="NA"</formula>
    </cfRule>
    <cfRule type="expression" dxfId="5944" priority="2345" stopIfTrue="1">
      <formula>S1772="NA"</formula>
    </cfRule>
    <cfRule type="expression" dxfId="5943" priority="2401" stopIfTrue="1">
      <formula>S1772="NA"</formula>
    </cfRule>
  </conditionalFormatting>
  <conditionalFormatting sqref="Z1772">
    <cfRule type="expression" dxfId="5942" priority="1917" stopIfTrue="1">
      <formula>AV1772=1</formula>
    </cfRule>
    <cfRule type="expression" dxfId="5941" priority="1919" stopIfTrue="1">
      <formula>Y1772="NA"</formula>
    </cfRule>
    <cfRule type="expression" dxfId="5940" priority="1924" stopIfTrue="1">
      <formula>AX1772=1</formula>
    </cfRule>
    <cfRule type="expression" dxfId="5939" priority="1925" stopIfTrue="1">
      <formula>Y1772="NA"</formula>
    </cfRule>
    <cfRule type="expression" dxfId="5938" priority="2188" stopIfTrue="1">
      <formula>ER1772=1</formula>
    </cfRule>
    <cfRule type="expression" dxfId="5937" priority="2203" stopIfTrue="1">
      <formula>ET1772=1</formula>
    </cfRule>
    <cfRule type="expression" dxfId="5936" priority="2204" stopIfTrue="1">
      <formula>T1772="NA"</formula>
    </cfRule>
    <cfRule type="expression" dxfId="5935" priority="2346" stopIfTrue="1">
      <formula>S1772="NA"</formula>
    </cfRule>
    <cfRule type="expression" dxfId="5934" priority="2377" stopIfTrue="1">
      <formula>S1772="NA"</formula>
    </cfRule>
  </conditionalFormatting>
  <conditionalFormatting sqref="AA1772">
    <cfRule type="expression" dxfId="5933" priority="1918" stopIfTrue="1">
      <formula>AV1772=1</formula>
    </cfRule>
    <cfRule type="expression" dxfId="5932" priority="1920" stopIfTrue="1">
      <formula>Y1772="NA"</formula>
    </cfRule>
    <cfRule type="expression" dxfId="5931" priority="1926" stopIfTrue="1">
      <formula>AX1772=1</formula>
    </cfRule>
    <cfRule type="expression" dxfId="5930" priority="1927" stopIfTrue="1">
      <formula>Y1772="NA"</formula>
    </cfRule>
    <cfRule type="expression" dxfId="5929" priority="2240" stopIfTrue="1">
      <formula>FB1772=1</formula>
    </cfRule>
    <cfRule type="expression" dxfId="5928" priority="2255" stopIfTrue="1">
      <formula>FD1772=1</formula>
    </cfRule>
    <cfRule type="expression" dxfId="5927" priority="2256" stopIfTrue="1">
      <formula>U1772="NA"</formula>
    </cfRule>
    <cfRule type="expression" dxfId="5926" priority="2347" stopIfTrue="1">
      <formula>S1772="NA"</formula>
    </cfRule>
    <cfRule type="expression" dxfId="5925" priority="2389" stopIfTrue="1">
      <formula>S1772="NA"</formula>
    </cfRule>
  </conditionalFormatting>
  <conditionalFormatting sqref="Y1783:Y1788">
    <cfRule type="expression" dxfId="5924" priority="1928" stopIfTrue="1">
      <formula>$AW$1782=1</formula>
    </cfRule>
  </conditionalFormatting>
  <conditionalFormatting sqref="Y1794:Y1798">
    <cfRule type="expression" dxfId="5923" priority="1929" stopIfTrue="1">
      <formula>$AW$1793=1</formula>
    </cfRule>
  </conditionalFormatting>
  <conditionalFormatting sqref="Y1803:Y1820">
    <cfRule type="expression" dxfId="5922" priority="1930" stopIfTrue="1">
      <formula>$AW$1802=1</formula>
    </cfRule>
  </conditionalFormatting>
  <conditionalFormatting sqref="Y1822:Y1826">
    <cfRule type="expression" dxfId="5921" priority="1931" stopIfTrue="1">
      <formula>$AW$1821=1</formula>
    </cfRule>
  </conditionalFormatting>
  <conditionalFormatting sqref="Y1830:Y1832">
    <cfRule type="expression" dxfId="5920" priority="1932" stopIfTrue="1">
      <formula>$AW$1829=1</formula>
    </cfRule>
  </conditionalFormatting>
  <conditionalFormatting sqref="Y1840:Y1846">
    <cfRule type="expression" dxfId="5919" priority="1933" stopIfTrue="1">
      <formula>$AW$1839=1</formula>
    </cfRule>
  </conditionalFormatting>
  <conditionalFormatting sqref="Y1848:Y1852">
    <cfRule type="expression" dxfId="5918" priority="1934" stopIfTrue="1">
      <formula>$AW$1847=1</formula>
    </cfRule>
  </conditionalFormatting>
  <conditionalFormatting sqref="Y1858:Y1863">
    <cfRule type="expression" dxfId="5917" priority="1935" stopIfTrue="1">
      <formula>$AW$1857=1</formula>
    </cfRule>
  </conditionalFormatting>
  <conditionalFormatting sqref="Y1865:Y1872">
    <cfRule type="expression" dxfId="5916" priority="1936" stopIfTrue="1">
      <formula>$AW$1864=1</formula>
    </cfRule>
  </conditionalFormatting>
  <conditionalFormatting sqref="Y1877:Y1882">
    <cfRule type="expression" dxfId="5915" priority="1937" stopIfTrue="1">
      <formula>$AW$1876=1</formula>
    </cfRule>
  </conditionalFormatting>
  <conditionalFormatting sqref="Y1887:Y1895">
    <cfRule type="expression" dxfId="5914" priority="1938" stopIfTrue="1">
      <formula>$AW$1886=1</formula>
    </cfRule>
  </conditionalFormatting>
  <conditionalFormatting sqref="Y1897:Y1899">
    <cfRule type="expression" dxfId="5913" priority="1939" stopIfTrue="1">
      <formula>$AW$1896=1</formula>
    </cfRule>
  </conditionalFormatting>
  <conditionalFormatting sqref="Y1908:Y1914">
    <cfRule type="expression" dxfId="5912" priority="1940" stopIfTrue="1">
      <formula>$AW$1907=1</formula>
    </cfRule>
  </conditionalFormatting>
  <conditionalFormatting sqref="Y1917:Y1919">
    <cfRule type="expression" dxfId="5911" priority="1941" stopIfTrue="1">
      <formula>$AW$1916=1</formula>
    </cfRule>
  </conditionalFormatting>
  <conditionalFormatting sqref="Y1929:Y1933">
    <cfRule type="expression" dxfId="5910" priority="1942" stopIfTrue="1">
      <formula>$AW$1928=1</formula>
    </cfRule>
  </conditionalFormatting>
  <conditionalFormatting sqref="AB1772">
    <cfRule type="expression" dxfId="5909" priority="1943" stopIfTrue="1">
      <formula>BF1772=1</formula>
    </cfRule>
    <cfRule type="expression" dxfId="5908" priority="1948" stopIfTrue="1">
      <formula>BG1772=1</formula>
    </cfRule>
    <cfRule type="expression" dxfId="5907" priority="1949" stopIfTrue="1">
      <formula>BI1772=1</formula>
    </cfRule>
    <cfRule type="expression" dxfId="5906" priority="1950" stopIfTrue="1">
      <formula>BH1772=1</formula>
    </cfRule>
    <cfRule type="expression" dxfId="5905" priority="2293" stopIfTrue="1">
      <formula>FL1772=1</formula>
    </cfRule>
    <cfRule type="expression" dxfId="5904" priority="2309" stopIfTrue="1">
      <formula>FN1772=1</formula>
    </cfRule>
    <cfRule type="expression" dxfId="5903" priority="2310" stopIfTrue="1">
      <formula>S1772="NA"</formula>
    </cfRule>
    <cfRule type="expression" dxfId="5902" priority="2348" stopIfTrue="1">
      <formula>S1772="NA"</formula>
    </cfRule>
    <cfRule type="expression" dxfId="5901" priority="2402" stopIfTrue="1">
      <formula>S1772="NA"</formula>
    </cfRule>
  </conditionalFormatting>
  <conditionalFormatting sqref="AC1772">
    <cfRule type="expression" dxfId="5900" priority="1944" stopIfTrue="1">
      <formula>BF1772=1</formula>
    </cfRule>
    <cfRule type="expression" dxfId="5899" priority="1946" stopIfTrue="1">
      <formula>AB1772="NA"</formula>
    </cfRule>
    <cfRule type="expression" dxfId="5898" priority="1951" stopIfTrue="1">
      <formula>BH1772=1</formula>
    </cfRule>
    <cfRule type="expression" dxfId="5897" priority="1952" stopIfTrue="1">
      <formula>AB1772="NA"</formula>
    </cfRule>
    <cfRule type="expression" dxfId="5896" priority="2189" stopIfTrue="1">
      <formula>ER1772=1</formula>
    </cfRule>
    <cfRule type="expression" dxfId="5895" priority="2205" stopIfTrue="1">
      <formula>ET1772=1</formula>
    </cfRule>
    <cfRule type="expression" dxfId="5894" priority="2206" stopIfTrue="1">
      <formula>T1772="NA"</formula>
    </cfRule>
    <cfRule type="expression" dxfId="5893" priority="2349" stopIfTrue="1">
      <formula>S1772="NA"</formula>
    </cfRule>
    <cfRule type="expression" dxfId="5892" priority="2378" stopIfTrue="1">
      <formula>S1772="NA"</formula>
    </cfRule>
  </conditionalFormatting>
  <conditionalFormatting sqref="AD1772">
    <cfRule type="expression" dxfId="5891" priority="1945" stopIfTrue="1">
      <formula>BF1772=1</formula>
    </cfRule>
    <cfRule type="expression" dxfId="5890" priority="1947" stopIfTrue="1">
      <formula>AB1772="NA"</formula>
    </cfRule>
    <cfRule type="expression" dxfId="5889" priority="1953" stopIfTrue="1">
      <formula>BH1772=1</formula>
    </cfRule>
    <cfRule type="expression" dxfId="5888" priority="1954" stopIfTrue="1">
      <formula>AB1772="NA"</formula>
    </cfRule>
    <cfRule type="expression" dxfId="5887" priority="2241" stopIfTrue="1">
      <formula>FB1772=1</formula>
    </cfRule>
    <cfRule type="expression" dxfId="5886" priority="2257" stopIfTrue="1">
      <formula>FD1772=1</formula>
    </cfRule>
    <cfRule type="expression" dxfId="5885" priority="2258" stopIfTrue="1">
      <formula>U1772="NA"</formula>
    </cfRule>
    <cfRule type="expression" dxfId="5884" priority="2350" stopIfTrue="1">
      <formula>S1772="NA"</formula>
    </cfRule>
    <cfRule type="expression" dxfId="5883" priority="2390" stopIfTrue="1">
      <formula>S1772="NA"</formula>
    </cfRule>
  </conditionalFormatting>
  <conditionalFormatting sqref="AB1783:AB1788">
    <cfRule type="expression" dxfId="5882" priority="1955" stopIfTrue="1">
      <formula>$BG$1782=1</formula>
    </cfRule>
  </conditionalFormatting>
  <conditionalFormatting sqref="AB1794:AB1798">
    <cfRule type="expression" dxfId="5881" priority="1956" stopIfTrue="1">
      <formula>$BG$1793=1</formula>
    </cfRule>
  </conditionalFormatting>
  <conditionalFormatting sqref="AB1803:AB1820">
    <cfRule type="expression" dxfId="5880" priority="1957" stopIfTrue="1">
      <formula>$BG$1802=1</formula>
    </cfRule>
  </conditionalFormatting>
  <conditionalFormatting sqref="AB1822:AB1826">
    <cfRule type="expression" dxfId="5879" priority="1958" stopIfTrue="1">
      <formula>$BG$1821=1</formula>
    </cfRule>
  </conditionalFormatting>
  <conditionalFormatting sqref="AB1830:AB1832">
    <cfRule type="expression" dxfId="5878" priority="1959" stopIfTrue="1">
      <formula>$BG$1829=1</formula>
    </cfRule>
  </conditionalFormatting>
  <conditionalFormatting sqref="AB1840:AB1846">
    <cfRule type="expression" dxfId="5877" priority="1960" stopIfTrue="1">
      <formula>$BG$1839=1</formula>
    </cfRule>
  </conditionalFormatting>
  <conditionalFormatting sqref="AB1848:AB1852">
    <cfRule type="expression" dxfId="5876" priority="1961" stopIfTrue="1">
      <formula>$BG$1847=1</formula>
    </cfRule>
  </conditionalFormatting>
  <conditionalFormatting sqref="AB1858:AB1863">
    <cfRule type="expression" dxfId="5875" priority="1962" stopIfTrue="1">
      <formula>$BG$1857=1</formula>
    </cfRule>
  </conditionalFormatting>
  <conditionalFormatting sqref="AB1865:AB1872">
    <cfRule type="expression" dxfId="5874" priority="1963" stopIfTrue="1">
      <formula>$BG$1864=1</formula>
    </cfRule>
  </conditionalFormatting>
  <conditionalFormatting sqref="AB1877:AB1882">
    <cfRule type="expression" dxfId="5873" priority="1964" stopIfTrue="1">
      <formula>$BG$1876=1</formula>
    </cfRule>
  </conditionalFormatting>
  <conditionalFormatting sqref="AB1887:AB1895">
    <cfRule type="expression" dxfId="5872" priority="1965" stopIfTrue="1">
      <formula>$BG$1886=1</formula>
    </cfRule>
  </conditionalFormatting>
  <conditionalFormatting sqref="AB1897:AB1899">
    <cfRule type="expression" dxfId="5871" priority="1966" stopIfTrue="1">
      <formula>$BG$1896=1</formula>
    </cfRule>
  </conditionalFormatting>
  <conditionalFormatting sqref="AB1908:AB1914">
    <cfRule type="expression" dxfId="5870" priority="1967" stopIfTrue="1">
      <formula>$BG$1907=1</formula>
    </cfRule>
  </conditionalFormatting>
  <conditionalFormatting sqref="AB1917:AB1919">
    <cfRule type="expression" dxfId="5869" priority="1968" stopIfTrue="1">
      <formula>$BG$1916=1</formula>
    </cfRule>
  </conditionalFormatting>
  <conditionalFormatting sqref="AB1929:AB1933">
    <cfRule type="expression" dxfId="5868" priority="1969" stopIfTrue="1">
      <formula>$BG$1928=1</formula>
    </cfRule>
  </conditionalFormatting>
  <conditionalFormatting sqref="G1944">
    <cfRule type="expression" dxfId="5867" priority="1970" stopIfTrue="1">
      <formula>BP1772=1</formula>
    </cfRule>
    <cfRule type="expression" dxfId="5866" priority="1975" stopIfTrue="1">
      <formula>BQ1772=1</formula>
    </cfRule>
    <cfRule type="expression" dxfId="5865" priority="1976" stopIfTrue="1">
      <formula>BS1772=1</formula>
    </cfRule>
    <cfRule type="expression" dxfId="5864" priority="1977" stopIfTrue="1">
      <formula>BR1772=1</formula>
    </cfRule>
    <cfRule type="expression" dxfId="5863" priority="2294" stopIfTrue="1">
      <formula>FL1772=1</formula>
    </cfRule>
    <cfRule type="expression" dxfId="5862" priority="2311" stopIfTrue="1">
      <formula>FN1772=1</formula>
    </cfRule>
    <cfRule type="expression" dxfId="5861" priority="2312" stopIfTrue="1">
      <formula>S1772="NA"</formula>
    </cfRule>
    <cfRule type="expression" dxfId="5860" priority="2351" stopIfTrue="1">
      <formula>S1772="NA"</formula>
    </cfRule>
    <cfRule type="expression" dxfId="5859" priority="2403" stopIfTrue="1">
      <formula>S1772="NA"</formula>
    </cfRule>
  </conditionalFormatting>
  <conditionalFormatting sqref="H1944">
    <cfRule type="expression" dxfId="5858" priority="1971" stopIfTrue="1">
      <formula>BP1772=1</formula>
    </cfRule>
    <cfRule type="expression" dxfId="5857" priority="1973" stopIfTrue="1">
      <formula>G1944="NA"</formula>
    </cfRule>
    <cfRule type="expression" dxfId="5856" priority="1978" stopIfTrue="1">
      <formula>BR1772=1</formula>
    </cfRule>
    <cfRule type="expression" dxfId="5855" priority="1979" stopIfTrue="1">
      <formula>G1944="NA"</formula>
    </cfRule>
    <cfRule type="expression" dxfId="5854" priority="2190" stopIfTrue="1">
      <formula>ER1772=1</formula>
    </cfRule>
    <cfRule type="expression" dxfId="5853" priority="2207" stopIfTrue="1">
      <formula>ET1772=1</formula>
    </cfRule>
    <cfRule type="expression" dxfId="5852" priority="2208" stopIfTrue="1">
      <formula>T1772="NA"</formula>
    </cfRule>
    <cfRule type="expression" dxfId="5851" priority="2352" stopIfTrue="1">
      <formula>S1772="NA"</formula>
    </cfRule>
    <cfRule type="expression" dxfId="5850" priority="2379" stopIfTrue="1">
      <formula>S1772="NA"</formula>
    </cfRule>
  </conditionalFormatting>
  <conditionalFormatting sqref="I1944">
    <cfRule type="expression" dxfId="5849" priority="1972" stopIfTrue="1">
      <formula>BP1772=1</formula>
    </cfRule>
    <cfRule type="expression" dxfId="5848" priority="1974" stopIfTrue="1">
      <formula>G1944="NA"</formula>
    </cfRule>
    <cfRule type="expression" dxfId="5847" priority="1980" stopIfTrue="1">
      <formula>BR1772=1</formula>
    </cfRule>
    <cfRule type="expression" dxfId="5846" priority="1981" stopIfTrue="1">
      <formula>G1944="NA"</formula>
    </cfRule>
    <cfRule type="expression" dxfId="5845" priority="2242" stopIfTrue="1">
      <formula>FB1772=1</formula>
    </cfRule>
    <cfRule type="expression" dxfId="5844" priority="2259" stopIfTrue="1">
      <formula>FD1772=1</formula>
    </cfRule>
    <cfRule type="expression" dxfId="5843" priority="2260" stopIfTrue="1">
      <formula>U1772="NA"</formula>
    </cfRule>
    <cfRule type="expression" dxfId="5842" priority="2353" stopIfTrue="1">
      <formula>S1772="NA"</formula>
    </cfRule>
    <cfRule type="expression" dxfId="5841" priority="2391" stopIfTrue="1">
      <formula>S1772="NA"</formula>
    </cfRule>
  </conditionalFormatting>
  <conditionalFormatting sqref="G1955:G1960">
    <cfRule type="expression" dxfId="5840" priority="1982" stopIfTrue="1">
      <formula>$BQ$1782=1</formula>
    </cfRule>
  </conditionalFormatting>
  <conditionalFormatting sqref="G1966:G1970">
    <cfRule type="expression" dxfId="5839" priority="1983" stopIfTrue="1">
      <formula>$BQ$1793=1</formula>
    </cfRule>
  </conditionalFormatting>
  <conditionalFormatting sqref="G1975:G1992">
    <cfRule type="expression" dxfId="5838" priority="1984" stopIfTrue="1">
      <formula>$BQ$1802=1</formula>
    </cfRule>
  </conditionalFormatting>
  <conditionalFormatting sqref="G1994:G1998">
    <cfRule type="expression" dxfId="5837" priority="1985" stopIfTrue="1">
      <formula>$BQ$1821=1</formula>
    </cfRule>
  </conditionalFormatting>
  <conditionalFormatting sqref="G2002:G2004">
    <cfRule type="expression" dxfId="5836" priority="1986" stopIfTrue="1">
      <formula>$BQ$1829=1</formula>
    </cfRule>
  </conditionalFormatting>
  <conditionalFormatting sqref="G2012:G2018">
    <cfRule type="expression" dxfId="5835" priority="1987" stopIfTrue="1">
      <formula>$BQ$1839=1</formula>
    </cfRule>
  </conditionalFormatting>
  <conditionalFormatting sqref="G2020:G2024">
    <cfRule type="expression" dxfId="5834" priority="1988" stopIfTrue="1">
      <formula>$BQ$1847=1</formula>
    </cfRule>
  </conditionalFormatting>
  <conditionalFormatting sqref="G2030:G2035">
    <cfRule type="expression" dxfId="5833" priority="1989" stopIfTrue="1">
      <formula>$BQ$1857=1</formula>
    </cfRule>
  </conditionalFormatting>
  <conditionalFormatting sqref="G2037:G2044">
    <cfRule type="expression" dxfId="5832" priority="1990" stopIfTrue="1">
      <formula>$BQ$1864=1</formula>
    </cfRule>
  </conditionalFormatting>
  <conditionalFormatting sqref="G2049:G2054">
    <cfRule type="expression" dxfId="5831" priority="1991" stopIfTrue="1">
      <formula>$BQ$1876=1</formula>
    </cfRule>
  </conditionalFormatting>
  <conditionalFormatting sqref="G2059:G2067">
    <cfRule type="expression" dxfId="5830" priority="1992" stopIfTrue="1">
      <formula>$BQ$1886=1</formula>
    </cfRule>
  </conditionalFormatting>
  <conditionalFormatting sqref="G2069:G2071">
    <cfRule type="expression" dxfId="5829" priority="1993" stopIfTrue="1">
      <formula>$BQ$1896=1</formula>
    </cfRule>
  </conditionalFormatting>
  <conditionalFormatting sqref="G2080:G2086">
    <cfRule type="expression" dxfId="5828" priority="1994" stopIfTrue="1">
      <formula>$BQ$1907=1</formula>
    </cfRule>
  </conditionalFormatting>
  <conditionalFormatting sqref="G2089:G2091">
    <cfRule type="expression" dxfId="5827" priority="1995" stopIfTrue="1">
      <formula>$BQ$1916=1</formula>
    </cfRule>
  </conditionalFormatting>
  <conditionalFormatting sqref="G2101:G2105">
    <cfRule type="expression" dxfId="5826" priority="1996" stopIfTrue="1">
      <formula>$BQ$1928=1</formula>
    </cfRule>
  </conditionalFormatting>
  <conditionalFormatting sqref="J1944">
    <cfRule type="expression" dxfId="5825" priority="1997" stopIfTrue="1">
      <formula>BZ1772=1</formula>
    </cfRule>
    <cfRule type="expression" dxfId="5824" priority="2002" stopIfTrue="1">
      <formula>CA1772=1</formula>
    </cfRule>
    <cfRule type="expression" dxfId="5823" priority="2003" stopIfTrue="1">
      <formula>CC1772=1</formula>
    </cfRule>
    <cfRule type="expression" dxfId="5822" priority="2004" stopIfTrue="1">
      <formula>CB1772=1</formula>
    </cfRule>
    <cfRule type="expression" dxfId="5821" priority="2295" stopIfTrue="1">
      <formula>FL1772=1</formula>
    </cfRule>
    <cfRule type="expression" dxfId="5820" priority="2313" stopIfTrue="1">
      <formula>FN1772=1</formula>
    </cfRule>
    <cfRule type="expression" dxfId="5819" priority="2314" stopIfTrue="1">
      <formula>S1772="NA"</formula>
    </cfRule>
    <cfRule type="expression" dxfId="5818" priority="2354" stopIfTrue="1">
      <formula>S1772="NA"</formula>
    </cfRule>
    <cfRule type="expression" dxfId="5817" priority="2404" stopIfTrue="1">
      <formula>S1772="NA"</formula>
    </cfRule>
  </conditionalFormatting>
  <conditionalFormatting sqref="K1944">
    <cfRule type="expression" dxfId="5816" priority="1998" stopIfTrue="1">
      <formula>BZ1772=1</formula>
    </cfRule>
    <cfRule type="expression" dxfId="5815" priority="2000" stopIfTrue="1">
      <formula>J1944="NA"</formula>
    </cfRule>
    <cfRule type="expression" dxfId="5814" priority="2005" stopIfTrue="1">
      <formula>CB1772=1</formula>
    </cfRule>
    <cfRule type="expression" dxfId="5813" priority="2006" stopIfTrue="1">
      <formula>J1944="NA"</formula>
    </cfRule>
    <cfRule type="expression" dxfId="5812" priority="2191" stopIfTrue="1">
      <formula>ER1772=1</formula>
    </cfRule>
    <cfRule type="expression" dxfId="5811" priority="2209" stopIfTrue="1">
      <formula>ET1772=1</formula>
    </cfRule>
    <cfRule type="expression" dxfId="5810" priority="2210" stopIfTrue="1">
      <formula>T1772="NA"</formula>
    </cfRule>
    <cfRule type="expression" dxfId="5809" priority="2355" stopIfTrue="1">
      <formula>S1772="NA"</formula>
    </cfRule>
    <cfRule type="expression" dxfId="5808" priority="2380" stopIfTrue="1">
      <formula>S1772="NA"</formula>
    </cfRule>
  </conditionalFormatting>
  <conditionalFormatting sqref="L1944">
    <cfRule type="expression" dxfId="5807" priority="1999" stopIfTrue="1">
      <formula>BZ1772=1</formula>
    </cfRule>
    <cfRule type="expression" dxfId="5806" priority="2001" stopIfTrue="1">
      <formula>J1944="NA"</formula>
    </cfRule>
    <cfRule type="expression" dxfId="5805" priority="2007" stopIfTrue="1">
      <formula>CB1772=1</formula>
    </cfRule>
    <cfRule type="expression" dxfId="5804" priority="2008" stopIfTrue="1">
      <formula>J1944="NA"</formula>
    </cfRule>
    <cfRule type="expression" dxfId="5803" priority="2243" stopIfTrue="1">
      <formula>FB1772=1</formula>
    </cfRule>
    <cfRule type="expression" dxfId="5802" priority="2261" stopIfTrue="1">
      <formula>FD1772=1</formula>
    </cfRule>
    <cfRule type="expression" dxfId="5801" priority="2262" stopIfTrue="1">
      <formula>U1772="NA"</formula>
    </cfRule>
    <cfRule type="expression" dxfId="5800" priority="2356" stopIfTrue="1">
      <formula>S1772="NA"</formula>
    </cfRule>
    <cfRule type="expression" dxfId="5799" priority="2392" stopIfTrue="1">
      <formula>S1772="NA"</formula>
    </cfRule>
  </conditionalFormatting>
  <conditionalFormatting sqref="J1955:J1960">
    <cfRule type="expression" dxfId="5798" priority="2009" stopIfTrue="1">
      <formula>$CA$1782=1</formula>
    </cfRule>
  </conditionalFormatting>
  <conditionalFormatting sqref="J1966:J1970">
    <cfRule type="expression" dxfId="5797" priority="2010" stopIfTrue="1">
      <formula>$CA$1793=1</formula>
    </cfRule>
  </conditionalFormatting>
  <conditionalFormatting sqref="J1975:J1992">
    <cfRule type="expression" dxfId="5796" priority="2011" stopIfTrue="1">
      <formula>$CA$1802=1</formula>
    </cfRule>
  </conditionalFormatting>
  <conditionalFormatting sqref="J1994:J1998">
    <cfRule type="expression" dxfId="5795" priority="2012" stopIfTrue="1">
      <formula>$CA$1821=1</formula>
    </cfRule>
  </conditionalFormatting>
  <conditionalFormatting sqref="J2002:J2004">
    <cfRule type="expression" dxfId="5794" priority="2013" stopIfTrue="1">
      <formula>$CA$1829=1</formula>
    </cfRule>
  </conditionalFormatting>
  <conditionalFormatting sqref="J2012:J2018">
    <cfRule type="expression" dxfId="5793" priority="2014" stopIfTrue="1">
      <formula>$CA$1839=1</formula>
    </cfRule>
  </conditionalFormatting>
  <conditionalFormatting sqref="J2020:J2024">
    <cfRule type="expression" dxfId="5792" priority="2015" stopIfTrue="1">
      <formula>$CA$1847=1</formula>
    </cfRule>
  </conditionalFormatting>
  <conditionalFormatting sqref="J2030:J2035">
    <cfRule type="expression" dxfId="5791" priority="2016" stopIfTrue="1">
      <formula>$CA$1857=1</formula>
    </cfRule>
  </conditionalFormatting>
  <conditionalFormatting sqref="J2037:J2044">
    <cfRule type="expression" dxfId="5790" priority="2017" stopIfTrue="1">
      <formula>$CA$1864=1</formula>
    </cfRule>
  </conditionalFormatting>
  <conditionalFormatting sqref="J2049:J2054">
    <cfRule type="expression" dxfId="5789" priority="2018" stopIfTrue="1">
      <formula>$CA$1876=1</formula>
    </cfRule>
  </conditionalFormatting>
  <conditionalFormatting sqref="J2059:J2067">
    <cfRule type="expression" dxfId="5788" priority="2019" stopIfTrue="1">
      <formula>$CA$1886=1</formula>
    </cfRule>
  </conditionalFormatting>
  <conditionalFormatting sqref="J2069:J2071">
    <cfRule type="expression" dxfId="5787" priority="2020" stopIfTrue="1">
      <formula>$CA$1896=1</formula>
    </cfRule>
  </conditionalFormatting>
  <conditionalFormatting sqref="J2080:J2086">
    <cfRule type="expression" dxfId="5786" priority="2021" stopIfTrue="1">
      <formula>$CA$1907=1</formula>
    </cfRule>
  </conditionalFormatting>
  <conditionalFormatting sqref="J2089:J2091">
    <cfRule type="expression" dxfId="5785" priority="2022" stopIfTrue="1">
      <formula>$CA$1916=1</formula>
    </cfRule>
  </conditionalFormatting>
  <conditionalFormatting sqref="J2101:J2105">
    <cfRule type="expression" dxfId="5784" priority="2023" stopIfTrue="1">
      <formula>$CA$1928=1</formula>
    </cfRule>
  </conditionalFormatting>
  <conditionalFormatting sqref="M1944">
    <cfRule type="expression" dxfId="5783" priority="2024" stopIfTrue="1">
      <formula>CJ1772=1</formula>
    </cfRule>
    <cfRule type="expression" dxfId="5782" priority="2029" stopIfTrue="1">
      <formula>CK1772=1</formula>
    </cfRule>
    <cfRule type="expression" dxfId="5781" priority="2030" stopIfTrue="1">
      <formula>CM1772=1</formula>
    </cfRule>
    <cfRule type="expression" dxfId="5780" priority="2031" stopIfTrue="1">
      <formula>CL1772=1</formula>
    </cfRule>
    <cfRule type="expression" dxfId="5779" priority="2296" stopIfTrue="1">
      <formula>FL1772=1</formula>
    </cfRule>
    <cfRule type="expression" dxfId="5778" priority="2315" stopIfTrue="1">
      <formula>FN1772=1</formula>
    </cfRule>
    <cfRule type="expression" dxfId="5777" priority="2316" stopIfTrue="1">
      <formula>S1772="NA"</formula>
    </cfRule>
    <cfRule type="expression" dxfId="5776" priority="2357" stopIfTrue="1">
      <formula>S1772="NA"</formula>
    </cfRule>
    <cfRule type="expression" dxfId="5775" priority="2405" stopIfTrue="1">
      <formula>S1772="NA"</formula>
    </cfRule>
  </conditionalFormatting>
  <conditionalFormatting sqref="N1944">
    <cfRule type="expression" dxfId="5774" priority="2025" stopIfTrue="1">
      <formula>CJ1772=1</formula>
    </cfRule>
    <cfRule type="expression" dxfId="5773" priority="2027" stopIfTrue="1">
      <formula>M1944="NA"</formula>
    </cfRule>
    <cfRule type="expression" dxfId="5772" priority="2032" stopIfTrue="1">
      <formula>CL1772=1</formula>
    </cfRule>
    <cfRule type="expression" dxfId="5771" priority="2033" stopIfTrue="1">
      <formula>M1944="NA"</formula>
    </cfRule>
    <cfRule type="expression" dxfId="5770" priority="2192" stopIfTrue="1">
      <formula>ER1772=1</formula>
    </cfRule>
    <cfRule type="expression" dxfId="5769" priority="2211" stopIfTrue="1">
      <formula>ET1772=1</formula>
    </cfRule>
    <cfRule type="expression" dxfId="5768" priority="2212" stopIfTrue="1">
      <formula>T1772="NA"</formula>
    </cfRule>
    <cfRule type="expression" dxfId="5767" priority="2358" stopIfTrue="1">
      <formula>S1772="NA"</formula>
    </cfRule>
    <cfRule type="expression" dxfId="5766" priority="2381" stopIfTrue="1">
      <formula>S1772="NA"</formula>
    </cfRule>
  </conditionalFormatting>
  <conditionalFormatting sqref="O1944">
    <cfRule type="expression" dxfId="5765" priority="2026" stopIfTrue="1">
      <formula>CJ1772=1</formula>
    </cfRule>
    <cfRule type="expression" dxfId="5764" priority="2028" stopIfTrue="1">
      <formula>M1944="NA"</formula>
    </cfRule>
    <cfRule type="expression" dxfId="5763" priority="2034" stopIfTrue="1">
      <formula>CL1772=1</formula>
    </cfRule>
    <cfRule type="expression" dxfId="5762" priority="2035" stopIfTrue="1">
      <formula>M1944="NA"</formula>
    </cfRule>
    <cfRule type="expression" dxfId="5761" priority="2244" stopIfTrue="1">
      <formula>FB1772=1</formula>
    </cfRule>
    <cfRule type="expression" dxfId="5760" priority="2263" stopIfTrue="1">
      <formula>FD1772=1</formula>
    </cfRule>
    <cfRule type="expression" dxfId="5759" priority="2264" stopIfTrue="1">
      <formula>U1772="NA"</formula>
    </cfRule>
    <cfRule type="expression" dxfId="5758" priority="2359" stopIfTrue="1">
      <formula>S1772="NA"</formula>
    </cfRule>
    <cfRule type="expression" dxfId="5757" priority="2393" stopIfTrue="1">
      <formula>S1772="NA"</formula>
    </cfRule>
  </conditionalFormatting>
  <conditionalFormatting sqref="M1955:M1960">
    <cfRule type="expression" dxfId="5756" priority="2036" stopIfTrue="1">
      <formula>$CK$1782=1</formula>
    </cfRule>
  </conditionalFormatting>
  <conditionalFormatting sqref="M1966:M1970">
    <cfRule type="expression" dxfId="5755" priority="2037" stopIfTrue="1">
      <formula>$CK$1793=1</formula>
    </cfRule>
  </conditionalFormatting>
  <conditionalFormatting sqref="M1975:M1992">
    <cfRule type="expression" dxfId="5754" priority="2038" stopIfTrue="1">
      <formula>$CK$1802=1</formula>
    </cfRule>
  </conditionalFormatting>
  <conditionalFormatting sqref="M1994:M1998">
    <cfRule type="expression" dxfId="5753" priority="2039" stopIfTrue="1">
      <formula>$CK$1821=1</formula>
    </cfRule>
  </conditionalFormatting>
  <conditionalFormatting sqref="M2002:M2004">
    <cfRule type="expression" dxfId="5752" priority="2040" stopIfTrue="1">
      <formula>$CK$1829=1</formula>
    </cfRule>
  </conditionalFormatting>
  <conditionalFormatting sqref="M2012:M2018">
    <cfRule type="expression" dxfId="5751" priority="2041" stopIfTrue="1">
      <formula>$CK$1839=1</formula>
    </cfRule>
  </conditionalFormatting>
  <conditionalFormatting sqref="M2020:M2024">
    <cfRule type="expression" dxfId="5750" priority="2042" stopIfTrue="1">
      <formula>$CK$1847=1</formula>
    </cfRule>
  </conditionalFormatting>
  <conditionalFormatting sqref="M2030:M2035">
    <cfRule type="expression" dxfId="5749" priority="2043" stopIfTrue="1">
      <formula>$CK$1857=1</formula>
    </cfRule>
  </conditionalFormatting>
  <conditionalFormatting sqref="M2037:M2044">
    <cfRule type="expression" dxfId="5748" priority="2044" stopIfTrue="1">
      <formula>$CK$1864=1</formula>
    </cfRule>
  </conditionalFormatting>
  <conditionalFormatting sqref="M2049:M2054">
    <cfRule type="expression" dxfId="5747" priority="2045" stopIfTrue="1">
      <formula>$CK$1876=1</formula>
    </cfRule>
  </conditionalFormatting>
  <conditionalFormatting sqref="M2059:M2067">
    <cfRule type="expression" dxfId="5746" priority="2046" stopIfTrue="1">
      <formula>$CK$1886=1</formula>
    </cfRule>
  </conditionalFormatting>
  <conditionalFormatting sqref="M2069:M2071">
    <cfRule type="expression" dxfId="5745" priority="2047" stopIfTrue="1">
      <formula>$CK$1896=1</formula>
    </cfRule>
  </conditionalFormatting>
  <conditionalFormatting sqref="M2080:M2086">
    <cfRule type="expression" dxfId="5744" priority="2048" stopIfTrue="1">
      <formula>$CK$1907=1</formula>
    </cfRule>
  </conditionalFormatting>
  <conditionalFormatting sqref="M2089:M2091">
    <cfRule type="expression" dxfId="5743" priority="2049" stopIfTrue="1">
      <formula>$CK$1916=1</formula>
    </cfRule>
  </conditionalFormatting>
  <conditionalFormatting sqref="M2101:M2105">
    <cfRule type="expression" dxfId="5742" priority="2050" stopIfTrue="1">
      <formula>$CK$1928=1</formula>
    </cfRule>
  </conditionalFormatting>
  <conditionalFormatting sqref="P1944">
    <cfRule type="expression" dxfId="5741" priority="2051" stopIfTrue="1">
      <formula>CT1772=1</formula>
    </cfRule>
    <cfRule type="expression" dxfId="5740" priority="2056" stopIfTrue="1">
      <formula>CU1772=1</formula>
    </cfRule>
    <cfRule type="expression" dxfId="5739" priority="2057" stopIfTrue="1">
      <formula>CW1772=1</formula>
    </cfRule>
    <cfRule type="expression" dxfId="5738" priority="2058" stopIfTrue="1">
      <formula>CV1772=1</formula>
    </cfRule>
    <cfRule type="expression" dxfId="5737" priority="2297" stopIfTrue="1">
      <formula>FL1772=1</formula>
    </cfRule>
    <cfRule type="expression" dxfId="5736" priority="2317" stopIfTrue="1">
      <formula>FN1772=1</formula>
    </cfRule>
    <cfRule type="expression" dxfId="5735" priority="2318" stopIfTrue="1">
      <formula>S1772="NA"</formula>
    </cfRule>
    <cfRule type="expression" dxfId="5734" priority="2360" stopIfTrue="1">
      <formula>S1772="NA"</formula>
    </cfRule>
    <cfRule type="expression" dxfId="5733" priority="2406" stopIfTrue="1">
      <formula>S1772="NA"</formula>
    </cfRule>
  </conditionalFormatting>
  <conditionalFormatting sqref="Q1944">
    <cfRule type="expression" dxfId="5732" priority="2052" stopIfTrue="1">
      <formula>CT1772=1</formula>
    </cfRule>
    <cfRule type="expression" dxfId="5731" priority="2054" stopIfTrue="1">
      <formula>P1944="NA"</formula>
    </cfRule>
    <cfRule type="expression" dxfId="5730" priority="2059" stopIfTrue="1">
      <formula>CV1772=1</formula>
    </cfRule>
    <cfRule type="expression" dxfId="5729" priority="2060" stopIfTrue="1">
      <formula>P1944="NA"</formula>
    </cfRule>
    <cfRule type="expression" dxfId="5728" priority="2193" stopIfTrue="1">
      <formula>ER1772=1</formula>
    </cfRule>
    <cfRule type="expression" dxfId="5727" priority="2213" stopIfTrue="1">
      <formula>ET1772=1</formula>
    </cfRule>
    <cfRule type="expression" dxfId="5726" priority="2214" stopIfTrue="1">
      <formula>T1772="NA"</formula>
    </cfRule>
    <cfRule type="expression" dxfId="5725" priority="2361" stopIfTrue="1">
      <formula>S1772="NA"</formula>
    </cfRule>
    <cfRule type="expression" dxfId="5724" priority="2382" stopIfTrue="1">
      <formula>S1772="NA"</formula>
    </cfRule>
  </conditionalFormatting>
  <conditionalFormatting sqref="R1944">
    <cfRule type="expression" dxfId="5723" priority="2053" stopIfTrue="1">
      <formula>CT1772=1</formula>
    </cfRule>
    <cfRule type="expression" dxfId="5722" priority="2055" stopIfTrue="1">
      <formula>P1944="NA"</formula>
    </cfRule>
    <cfRule type="expression" dxfId="5721" priority="2061" stopIfTrue="1">
      <formula>CV1772=1</formula>
    </cfRule>
    <cfRule type="expression" dxfId="5720" priority="2062" stopIfTrue="1">
      <formula>P1944="NA"</formula>
    </cfRule>
    <cfRule type="expression" dxfId="5719" priority="2245" stopIfTrue="1">
      <formula>FB1772=1</formula>
    </cfRule>
    <cfRule type="expression" dxfId="5718" priority="2265" stopIfTrue="1">
      <formula>FD1772=1</formula>
    </cfRule>
    <cfRule type="expression" dxfId="5717" priority="2266" stopIfTrue="1">
      <formula>U1772="NA"</formula>
    </cfRule>
    <cfRule type="expression" dxfId="5716" priority="2362" stopIfTrue="1">
      <formula>S1772="NA"</formula>
    </cfRule>
    <cfRule type="expression" dxfId="5715" priority="2394" stopIfTrue="1">
      <formula>S1772="NA"</formula>
    </cfRule>
  </conditionalFormatting>
  <conditionalFormatting sqref="P1955:P1960">
    <cfRule type="expression" dxfId="5714" priority="2063" stopIfTrue="1">
      <formula>$CU$1782=1</formula>
    </cfRule>
  </conditionalFormatting>
  <conditionalFormatting sqref="P1966:P1970">
    <cfRule type="expression" dxfId="5713" priority="2064" stopIfTrue="1">
      <formula>$CU$1793=1</formula>
    </cfRule>
  </conditionalFormatting>
  <conditionalFormatting sqref="P1975:P1992">
    <cfRule type="expression" dxfId="5712" priority="2065" stopIfTrue="1">
      <formula>$CU$1802=1</formula>
    </cfRule>
  </conditionalFormatting>
  <conditionalFormatting sqref="P1994:P1998">
    <cfRule type="expression" dxfId="5711" priority="2066" stopIfTrue="1">
      <formula>$CU$1821=1</formula>
    </cfRule>
  </conditionalFormatting>
  <conditionalFormatting sqref="P2002:P2004">
    <cfRule type="expression" dxfId="5710" priority="2067" stopIfTrue="1">
      <formula>$CU$1829=1</formula>
    </cfRule>
  </conditionalFormatting>
  <conditionalFormatting sqref="P2012:P2018">
    <cfRule type="expression" dxfId="5709" priority="2068" stopIfTrue="1">
      <formula>$CU$1839=1</formula>
    </cfRule>
  </conditionalFormatting>
  <conditionalFormatting sqref="P2020:P2024">
    <cfRule type="expression" dxfId="5708" priority="2069" stopIfTrue="1">
      <formula>$CU$1847=1</formula>
    </cfRule>
  </conditionalFormatting>
  <conditionalFormatting sqref="P2030:P2035">
    <cfRule type="expression" dxfId="5707" priority="2070" stopIfTrue="1">
      <formula>$CU$1857=1</formula>
    </cfRule>
  </conditionalFormatting>
  <conditionalFormatting sqref="P2037:P2044">
    <cfRule type="expression" dxfId="5706" priority="2071" stopIfTrue="1">
      <formula>$CU$1864=1</formula>
    </cfRule>
  </conditionalFormatting>
  <conditionalFormatting sqref="P2049:P2054">
    <cfRule type="expression" dxfId="5705" priority="2072" stopIfTrue="1">
      <formula>$CU$1876=1</formula>
    </cfRule>
  </conditionalFormatting>
  <conditionalFormatting sqref="P2059:P2067">
    <cfRule type="expression" dxfId="5704" priority="2073" stopIfTrue="1">
      <formula>$CU$1886=1</formula>
    </cfRule>
  </conditionalFormatting>
  <conditionalFormatting sqref="P2069:P2071">
    <cfRule type="expression" dxfId="5703" priority="2074" stopIfTrue="1">
      <formula>$CU$1896=1</formula>
    </cfRule>
  </conditionalFormatting>
  <conditionalFormatting sqref="P2080:P2086">
    <cfRule type="expression" dxfId="5702" priority="2075" stopIfTrue="1">
      <formula>$CU$1907=1</formula>
    </cfRule>
  </conditionalFormatting>
  <conditionalFormatting sqref="P2089:P2091">
    <cfRule type="expression" dxfId="5701" priority="2076" stopIfTrue="1">
      <formula>$CU$1916=1</formula>
    </cfRule>
  </conditionalFormatting>
  <conditionalFormatting sqref="P2101:P2105">
    <cfRule type="expression" dxfId="5700" priority="2077" stopIfTrue="1">
      <formula>$CU$1928=1</formula>
    </cfRule>
  </conditionalFormatting>
  <conditionalFormatting sqref="S1944">
    <cfRule type="expression" dxfId="5699" priority="2078" stopIfTrue="1">
      <formula>DD1772=1</formula>
    </cfRule>
    <cfRule type="expression" dxfId="5698" priority="2083" stopIfTrue="1">
      <formula>DE1772=1</formula>
    </cfRule>
    <cfRule type="expression" dxfId="5697" priority="2084" stopIfTrue="1">
      <formula>DG1772=1</formula>
    </cfRule>
    <cfRule type="expression" dxfId="5696" priority="2085" stopIfTrue="1">
      <formula>DF1772=1</formula>
    </cfRule>
    <cfRule type="expression" dxfId="5695" priority="2298" stopIfTrue="1">
      <formula>FL1772=1</formula>
    </cfRule>
    <cfRule type="expression" dxfId="5694" priority="2319" stopIfTrue="1">
      <formula>FN1772=1</formula>
    </cfRule>
    <cfRule type="expression" dxfId="5693" priority="2320" stopIfTrue="1">
      <formula>S1772="NA"</formula>
    </cfRule>
    <cfRule type="expression" dxfId="5692" priority="2363" stopIfTrue="1">
      <formula>S1772="NA"</formula>
    </cfRule>
    <cfRule type="expression" dxfId="5691" priority="2407" stopIfTrue="1">
      <formula>S1772="NA"</formula>
    </cfRule>
  </conditionalFormatting>
  <conditionalFormatting sqref="T1944">
    <cfRule type="expression" dxfId="5690" priority="2079" stopIfTrue="1">
      <formula>DD1772=1</formula>
    </cfRule>
    <cfRule type="expression" dxfId="5689" priority="2081" stopIfTrue="1">
      <formula>S1944="NA"</formula>
    </cfRule>
    <cfRule type="expression" dxfId="5688" priority="2086" stopIfTrue="1">
      <formula>DF1772=1</formula>
    </cfRule>
    <cfRule type="expression" dxfId="5687" priority="2087" stopIfTrue="1">
      <formula>S1944="NA"</formula>
    </cfRule>
    <cfRule type="expression" dxfId="5686" priority="2194" stopIfTrue="1">
      <formula>ER1772=1</formula>
    </cfRule>
    <cfRule type="expression" dxfId="5685" priority="2215" stopIfTrue="1">
      <formula>ET1772=1</formula>
    </cfRule>
    <cfRule type="expression" dxfId="5684" priority="2216" stopIfTrue="1">
      <formula>T1772="NA"</formula>
    </cfRule>
    <cfRule type="expression" dxfId="5683" priority="2364" stopIfTrue="1">
      <formula>S1772="NA"</formula>
    </cfRule>
    <cfRule type="expression" dxfId="5682" priority="2383" stopIfTrue="1">
      <formula>S1772="NA"</formula>
    </cfRule>
  </conditionalFormatting>
  <conditionalFormatting sqref="U1944">
    <cfRule type="expression" dxfId="5681" priority="2080" stopIfTrue="1">
      <formula>DD1772=1</formula>
    </cfRule>
    <cfRule type="expression" dxfId="5680" priority="2082" stopIfTrue="1">
      <formula>S1944="NA"</formula>
    </cfRule>
    <cfRule type="expression" dxfId="5679" priority="2088" stopIfTrue="1">
      <formula>DF1772=1</formula>
    </cfRule>
    <cfRule type="expression" dxfId="5678" priority="2089" stopIfTrue="1">
      <formula>S1944="NA"</formula>
    </cfRule>
    <cfRule type="expression" dxfId="5677" priority="2246" stopIfTrue="1">
      <formula>FB1772=1</formula>
    </cfRule>
    <cfRule type="expression" dxfId="5676" priority="2267" stopIfTrue="1">
      <formula>FD1772=1</formula>
    </cfRule>
    <cfRule type="expression" dxfId="5675" priority="2268" stopIfTrue="1">
      <formula>U1772="NA"</formula>
    </cfRule>
    <cfRule type="expression" dxfId="5674" priority="2365" stopIfTrue="1">
      <formula>S1772="NA"</formula>
    </cfRule>
    <cfRule type="expression" dxfId="5673" priority="2395" stopIfTrue="1">
      <formula>S1772="NA"</formula>
    </cfRule>
  </conditionalFormatting>
  <conditionalFormatting sqref="S1955:S1960">
    <cfRule type="expression" dxfId="5672" priority="2090" stopIfTrue="1">
      <formula>$DE$1782=1</formula>
    </cfRule>
  </conditionalFormatting>
  <conditionalFormatting sqref="S1966:S1970">
    <cfRule type="expression" dxfId="5671" priority="2091" stopIfTrue="1">
      <formula>$DE$1793=1</formula>
    </cfRule>
  </conditionalFormatting>
  <conditionalFormatting sqref="S1975:S1992">
    <cfRule type="expression" dxfId="5670" priority="2092" stopIfTrue="1">
      <formula>$DE$1802=1</formula>
    </cfRule>
  </conditionalFormatting>
  <conditionalFormatting sqref="S1994:S1998">
    <cfRule type="expression" dxfId="5669" priority="2093" stopIfTrue="1">
      <formula>$DE$1821=1</formula>
    </cfRule>
  </conditionalFormatting>
  <conditionalFormatting sqref="S2002:S2004">
    <cfRule type="expression" dxfId="5668" priority="2094" stopIfTrue="1">
      <formula>$DE$1829=1</formula>
    </cfRule>
  </conditionalFormatting>
  <conditionalFormatting sqref="S2012:S2018">
    <cfRule type="expression" dxfId="5667" priority="2095" stopIfTrue="1">
      <formula>$DE$1839=1</formula>
    </cfRule>
  </conditionalFormatting>
  <conditionalFormatting sqref="S2020:S2024">
    <cfRule type="expression" dxfId="5666" priority="2096" stopIfTrue="1">
      <formula>$DE$1847=1</formula>
    </cfRule>
  </conditionalFormatting>
  <conditionalFormatting sqref="S2030:S2035">
    <cfRule type="expression" dxfId="5665" priority="2097" stopIfTrue="1">
      <formula>$DE$1857=1</formula>
    </cfRule>
  </conditionalFormatting>
  <conditionalFormatting sqref="S2037:S2044">
    <cfRule type="expression" dxfId="5664" priority="2098" stopIfTrue="1">
      <formula>$DE$1864=1</formula>
    </cfRule>
  </conditionalFormatting>
  <conditionalFormatting sqref="S2049:S2054">
    <cfRule type="expression" dxfId="5663" priority="2099" stopIfTrue="1">
      <formula>$DE$1876=1</formula>
    </cfRule>
  </conditionalFormatting>
  <conditionalFormatting sqref="S2059:S2067">
    <cfRule type="expression" dxfId="5662" priority="2100" stopIfTrue="1">
      <formula>$DE$1886=1</formula>
    </cfRule>
  </conditionalFormatting>
  <conditionalFormatting sqref="S2069:S2071">
    <cfRule type="expression" dxfId="5661" priority="2101" stopIfTrue="1">
      <formula>$DE$1896=1</formula>
    </cfRule>
  </conditionalFormatting>
  <conditionalFormatting sqref="S2080:S2086">
    <cfRule type="expression" dxfId="5660" priority="2102" stopIfTrue="1">
      <formula>$DE$1907=1</formula>
    </cfRule>
  </conditionalFormatting>
  <conditionalFormatting sqref="S2089:S2091">
    <cfRule type="expression" dxfId="5659" priority="2103" stopIfTrue="1">
      <formula>$DE$1916=1</formula>
    </cfRule>
  </conditionalFormatting>
  <conditionalFormatting sqref="S2101:S2105">
    <cfRule type="expression" dxfId="5658" priority="2104" stopIfTrue="1">
      <formula>$DE$1928=1</formula>
    </cfRule>
  </conditionalFormatting>
  <conditionalFormatting sqref="V1944">
    <cfRule type="expression" dxfId="5657" priority="2105" stopIfTrue="1">
      <formula>DN1772=1</formula>
    </cfRule>
    <cfRule type="expression" dxfId="5656" priority="2110" stopIfTrue="1">
      <formula>DO1772=1</formula>
    </cfRule>
    <cfRule type="expression" dxfId="5655" priority="2111" stopIfTrue="1">
      <formula>DQ1772=1</formula>
    </cfRule>
    <cfRule type="expression" dxfId="5654" priority="2112" stopIfTrue="1">
      <formula>DP1772=1</formula>
    </cfRule>
    <cfRule type="expression" dxfId="5653" priority="2299" stopIfTrue="1">
      <formula>FL1772=1</formula>
    </cfRule>
    <cfRule type="expression" dxfId="5652" priority="2321" stopIfTrue="1">
      <formula>FN1772=1</formula>
    </cfRule>
    <cfRule type="expression" dxfId="5651" priority="2322" stopIfTrue="1">
      <formula>S1772="NA"</formula>
    </cfRule>
    <cfRule type="expression" dxfId="5650" priority="2366" stopIfTrue="1">
      <formula>S1772="NA"</formula>
    </cfRule>
    <cfRule type="expression" dxfId="5649" priority="2408" stopIfTrue="1">
      <formula>S1772="NA"</formula>
    </cfRule>
  </conditionalFormatting>
  <conditionalFormatting sqref="W1944">
    <cfRule type="expression" dxfId="5648" priority="2106" stopIfTrue="1">
      <formula>DN1772=1</formula>
    </cfRule>
    <cfRule type="expression" dxfId="5647" priority="2108" stopIfTrue="1">
      <formula>V1944="NA"</formula>
    </cfRule>
    <cfRule type="expression" dxfId="5646" priority="2113" stopIfTrue="1">
      <formula>DP1772=1</formula>
    </cfRule>
    <cfRule type="expression" dxfId="5645" priority="2114" stopIfTrue="1">
      <formula>V1944="NA"</formula>
    </cfRule>
    <cfRule type="expression" dxfId="5644" priority="2195" stopIfTrue="1">
      <formula>ER1772=1</formula>
    </cfRule>
    <cfRule type="expression" dxfId="5643" priority="2217" stopIfTrue="1">
      <formula>ET1772=1</formula>
    </cfRule>
    <cfRule type="expression" dxfId="5642" priority="2218" stopIfTrue="1">
      <formula>T1772="NA"</formula>
    </cfRule>
    <cfRule type="expression" dxfId="5641" priority="2367" stopIfTrue="1">
      <formula>S1772="NA"</formula>
    </cfRule>
    <cfRule type="expression" dxfId="5640" priority="2384" stopIfTrue="1">
      <formula>S1772="NA"</formula>
    </cfRule>
  </conditionalFormatting>
  <conditionalFormatting sqref="X1944">
    <cfRule type="expression" dxfId="5639" priority="2107" stopIfTrue="1">
      <formula>DN1772=1</formula>
    </cfRule>
    <cfRule type="expression" dxfId="5638" priority="2109" stopIfTrue="1">
      <formula>V1944="NA"</formula>
    </cfRule>
    <cfRule type="expression" dxfId="5637" priority="2115" stopIfTrue="1">
      <formula>DP1772=1</formula>
    </cfRule>
    <cfRule type="expression" dxfId="5636" priority="2116" stopIfTrue="1">
      <formula>V1944="NA"</formula>
    </cfRule>
    <cfRule type="expression" dxfId="5635" priority="2247" stopIfTrue="1">
      <formula>FB1772=1</formula>
    </cfRule>
    <cfRule type="expression" dxfId="5634" priority="2269" stopIfTrue="1">
      <formula>FD1772=1</formula>
    </cfRule>
    <cfRule type="expression" dxfId="5633" priority="2270" stopIfTrue="1">
      <formula>U1772="NA"</formula>
    </cfRule>
    <cfRule type="expression" dxfId="5632" priority="2368" stopIfTrue="1">
      <formula>S1772="NA"</formula>
    </cfRule>
    <cfRule type="expression" dxfId="5631" priority="2396" stopIfTrue="1">
      <formula>S1772="NA"</formula>
    </cfRule>
  </conditionalFormatting>
  <conditionalFormatting sqref="V1955:V1960">
    <cfRule type="expression" dxfId="5630" priority="2117" stopIfTrue="1">
      <formula>$DO$1782=1</formula>
    </cfRule>
  </conditionalFormatting>
  <conditionalFormatting sqref="V1966:V1970">
    <cfRule type="expression" dxfId="5629" priority="2118" stopIfTrue="1">
      <formula>$DO$1793=1</formula>
    </cfRule>
  </conditionalFormatting>
  <conditionalFormatting sqref="V1975:V1992">
    <cfRule type="expression" dxfId="5628" priority="2119" stopIfTrue="1">
      <formula>$DO$1802=1</formula>
    </cfRule>
  </conditionalFormatting>
  <conditionalFormatting sqref="V1994:V1998">
    <cfRule type="expression" dxfId="5627" priority="2120" stopIfTrue="1">
      <formula>$DO$1821=1</formula>
    </cfRule>
  </conditionalFormatting>
  <conditionalFormatting sqref="V2002:V2004">
    <cfRule type="expression" dxfId="5626" priority="2121" stopIfTrue="1">
      <formula>$DO$1829=1</formula>
    </cfRule>
  </conditionalFormatting>
  <conditionalFormatting sqref="V2012:V2018">
    <cfRule type="expression" dxfId="5625" priority="2122" stopIfTrue="1">
      <formula>$DO$1839=1</formula>
    </cfRule>
  </conditionalFormatting>
  <conditionalFormatting sqref="V2020:V2024">
    <cfRule type="expression" dxfId="5624" priority="2123" stopIfTrue="1">
      <formula>$DO$1847=1</formula>
    </cfRule>
  </conditionalFormatting>
  <conditionalFormatting sqref="V2030:V2035">
    <cfRule type="expression" dxfId="5623" priority="2124" stopIfTrue="1">
      <formula>$DO$1857=1</formula>
    </cfRule>
  </conditionalFormatting>
  <conditionalFormatting sqref="V2037:V2044">
    <cfRule type="expression" dxfId="5622" priority="2125" stopIfTrue="1">
      <formula>$DO$1864=1</formula>
    </cfRule>
  </conditionalFormatting>
  <conditionalFormatting sqref="V2049:V2054">
    <cfRule type="expression" dxfId="5621" priority="2126" stopIfTrue="1">
      <formula>$DO$1876=1</formula>
    </cfRule>
  </conditionalFormatting>
  <conditionalFormatting sqref="V2059:V2067">
    <cfRule type="expression" dxfId="5620" priority="2127" stopIfTrue="1">
      <formula>$DO$1886=1</formula>
    </cfRule>
  </conditionalFormatting>
  <conditionalFormatting sqref="V2069:V2071">
    <cfRule type="expression" dxfId="5619" priority="2128" stopIfTrue="1">
      <formula>$DO$1896=1</formula>
    </cfRule>
  </conditionalFormatting>
  <conditionalFormatting sqref="V2080:V2086">
    <cfRule type="expression" dxfId="5618" priority="2129" stopIfTrue="1">
      <formula>$DO$1907=1</formula>
    </cfRule>
  </conditionalFormatting>
  <conditionalFormatting sqref="V2089:V2091">
    <cfRule type="expression" dxfId="5617" priority="2130" stopIfTrue="1">
      <formula>$DO$1916=1</formula>
    </cfRule>
  </conditionalFormatting>
  <conditionalFormatting sqref="V2101:V2105">
    <cfRule type="expression" dxfId="5616" priority="2131" stopIfTrue="1">
      <formula>$DO$1928=1</formula>
    </cfRule>
  </conditionalFormatting>
  <conditionalFormatting sqref="Y1944">
    <cfRule type="expression" dxfId="5615" priority="2132" stopIfTrue="1">
      <formula>DX1772=1</formula>
    </cfRule>
    <cfRule type="expression" dxfId="5614" priority="2137" stopIfTrue="1">
      <formula>DY1772=1</formula>
    </cfRule>
    <cfRule type="expression" dxfId="5613" priority="2138" stopIfTrue="1">
      <formula>EA1772=1</formula>
    </cfRule>
    <cfRule type="expression" dxfId="5612" priority="2139" stopIfTrue="1">
      <formula>DZ1772=1</formula>
    </cfRule>
    <cfRule type="expression" dxfId="5611" priority="2300" stopIfTrue="1">
      <formula>FL1772=1</formula>
    </cfRule>
    <cfRule type="expression" dxfId="5610" priority="2323" stopIfTrue="1">
      <formula>FN1772=1</formula>
    </cfRule>
    <cfRule type="expression" dxfId="5609" priority="2324" stopIfTrue="1">
      <formula>S1772="NA"</formula>
    </cfRule>
    <cfRule type="expression" dxfId="5608" priority="2369" stopIfTrue="1">
      <formula>S1772="NA"</formula>
    </cfRule>
    <cfRule type="expression" dxfId="5607" priority="2409" stopIfTrue="1">
      <formula>S1772="NA"</formula>
    </cfRule>
  </conditionalFormatting>
  <conditionalFormatting sqref="Z1944">
    <cfRule type="expression" dxfId="5606" priority="2133" stopIfTrue="1">
      <formula>DX1772=1</formula>
    </cfRule>
    <cfRule type="expression" dxfId="5605" priority="2135" stopIfTrue="1">
      <formula>Y1944="NA"</formula>
    </cfRule>
    <cfRule type="expression" dxfId="5604" priority="2140" stopIfTrue="1">
      <formula>DZ1772=1</formula>
    </cfRule>
    <cfRule type="expression" dxfId="5603" priority="2141" stopIfTrue="1">
      <formula>Y1944="NA"</formula>
    </cfRule>
    <cfRule type="expression" dxfId="5602" priority="2196" stopIfTrue="1">
      <formula>ER1772=1</formula>
    </cfRule>
    <cfRule type="expression" dxfId="5601" priority="2219" stopIfTrue="1">
      <formula>ET1772=1</formula>
    </cfRule>
    <cfRule type="expression" dxfId="5600" priority="2220" stopIfTrue="1">
      <formula>T1772="NA"</formula>
    </cfRule>
    <cfRule type="expression" dxfId="5599" priority="2370" stopIfTrue="1">
      <formula>S1772="NA"</formula>
    </cfRule>
    <cfRule type="expression" dxfId="5598" priority="2385" stopIfTrue="1">
      <formula>S1772="NA"</formula>
    </cfRule>
  </conditionalFormatting>
  <conditionalFormatting sqref="AA1944">
    <cfRule type="expression" dxfId="5597" priority="2134" stopIfTrue="1">
      <formula>DX1772=1</formula>
    </cfRule>
    <cfRule type="expression" dxfId="5596" priority="2136" stopIfTrue="1">
      <formula>Y1944="NA"</formula>
    </cfRule>
    <cfRule type="expression" dxfId="5595" priority="2142" stopIfTrue="1">
      <formula>DZ1772=1</formula>
    </cfRule>
    <cfRule type="expression" dxfId="5594" priority="2143" stopIfTrue="1">
      <formula>Y1944="NA"</formula>
    </cfRule>
    <cfRule type="expression" dxfId="5593" priority="2248" stopIfTrue="1">
      <formula>FB1772=1</formula>
    </cfRule>
    <cfRule type="expression" dxfId="5592" priority="2271" stopIfTrue="1">
      <formula>FD1772=1</formula>
    </cfRule>
    <cfRule type="expression" dxfId="5591" priority="2272" stopIfTrue="1">
      <formula>U1772="NA"</formula>
    </cfRule>
    <cfRule type="expression" dxfId="5590" priority="2371" stopIfTrue="1">
      <formula>S1772="NA"</formula>
    </cfRule>
    <cfRule type="expression" dxfId="5589" priority="2397" stopIfTrue="1">
      <formula>S1772="NA"</formula>
    </cfRule>
  </conditionalFormatting>
  <conditionalFormatting sqref="Y1955:Y1960">
    <cfRule type="expression" dxfId="5588" priority="2144" stopIfTrue="1">
      <formula>$DY$1782=1</formula>
    </cfRule>
  </conditionalFormatting>
  <conditionalFormatting sqref="Y1966:Y1970">
    <cfRule type="expression" dxfId="5587" priority="2145" stopIfTrue="1">
      <formula>$DY$1793=1</formula>
    </cfRule>
  </conditionalFormatting>
  <conditionalFormatting sqref="Y1975:Y1992">
    <cfRule type="expression" dxfId="5586" priority="2146" stopIfTrue="1">
      <formula>$DY$1802=1</formula>
    </cfRule>
  </conditionalFormatting>
  <conditionalFormatting sqref="Y1994:Y1998">
    <cfRule type="expression" dxfId="5585" priority="2147" stopIfTrue="1">
      <formula>$DY$1821=1</formula>
    </cfRule>
  </conditionalFormatting>
  <conditionalFormatting sqref="Y2002:Y2004">
    <cfRule type="expression" dxfId="5584" priority="2148" stopIfTrue="1">
      <formula>$DY$1829=1</formula>
    </cfRule>
  </conditionalFormatting>
  <conditionalFormatting sqref="Y2012:Y2018">
    <cfRule type="expression" dxfId="5583" priority="2149" stopIfTrue="1">
      <formula>$DY$1839=1</formula>
    </cfRule>
  </conditionalFormatting>
  <conditionalFormatting sqref="Y2020:Y2024">
    <cfRule type="expression" dxfId="5582" priority="2150" stopIfTrue="1">
      <formula>$DY$1847=1</formula>
    </cfRule>
  </conditionalFormatting>
  <conditionalFormatting sqref="Y2030:Y2035">
    <cfRule type="expression" dxfId="5581" priority="2151" stopIfTrue="1">
      <formula>$DY$1857=1</formula>
    </cfRule>
  </conditionalFormatting>
  <conditionalFormatting sqref="Y2037:Y2044">
    <cfRule type="expression" dxfId="5580" priority="2152" stopIfTrue="1">
      <formula>$DY$1864=1</formula>
    </cfRule>
  </conditionalFormatting>
  <conditionalFormatting sqref="Y2049:Y2054">
    <cfRule type="expression" dxfId="5579" priority="2153" stopIfTrue="1">
      <formula>$DY$1876=1</formula>
    </cfRule>
  </conditionalFormatting>
  <conditionalFormatting sqref="Y2059:Y2067">
    <cfRule type="expression" dxfId="5578" priority="2154" stopIfTrue="1">
      <formula>$DY$1886=1</formula>
    </cfRule>
  </conditionalFormatting>
  <conditionalFormatting sqref="Y2069:Y2071">
    <cfRule type="expression" dxfId="5577" priority="2155" stopIfTrue="1">
      <formula>$DY$1896=1</formula>
    </cfRule>
  </conditionalFormatting>
  <conditionalFormatting sqref="Y2080:Y2086">
    <cfRule type="expression" dxfId="5576" priority="2156" stopIfTrue="1">
      <formula>$DY$1907=1</formula>
    </cfRule>
  </conditionalFormatting>
  <conditionalFormatting sqref="Y2089:Y2091">
    <cfRule type="expression" dxfId="5575" priority="2157" stopIfTrue="1">
      <formula>$DY$1916=1</formula>
    </cfRule>
  </conditionalFormatting>
  <conditionalFormatting sqref="Y2101:Y2105">
    <cfRule type="expression" dxfId="5574" priority="2158" stopIfTrue="1">
      <formula>$DY$1928=1</formula>
    </cfRule>
  </conditionalFormatting>
  <conditionalFormatting sqref="AB1944">
    <cfRule type="expression" dxfId="5573" priority="2159" stopIfTrue="1">
      <formula>EH1772=1</formula>
    </cfRule>
    <cfRule type="expression" dxfId="5572" priority="2164" stopIfTrue="1">
      <formula>EI1772=1</formula>
    </cfRule>
    <cfRule type="expression" dxfId="5571" priority="2165" stopIfTrue="1">
      <formula>EK1772=1</formula>
    </cfRule>
    <cfRule type="expression" dxfId="5570" priority="2166" stopIfTrue="1">
      <formula>EJ1772=1</formula>
    </cfRule>
    <cfRule type="expression" dxfId="5569" priority="2301" stopIfTrue="1">
      <formula>FL1772=1</formula>
    </cfRule>
    <cfRule type="expression" dxfId="5568" priority="2325" stopIfTrue="1">
      <formula>FN1772=1</formula>
    </cfRule>
    <cfRule type="expression" dxfId="5567" priority="2326" stopIfTrue="1">
      <formula>S1772="NA"</formula>
    </cfRule>
    <cfRule type="expression" dxfId="5566" priority="2372" stopIfTrue="1">
      <formula>S1772="NA"</formula>
    </cfRule>
    <cfRule type="expression" dxfId="5565" priority="2410" stopIfTrue="1">
      <formula>S1772="NA"</formula>
    </cfRule>
  </conditionalFormatting>
  <conditionalFormatting sqref="AC1944">
    <cfRule type="expression" dxfId="5564" priority="2160" stopIfTrue="1">
      <formula>EH1772=1</formula>
    </cfRule>
    <cfRule type="expression" dxfId="5563" priority="2162" stopIfTrue="1">
      <formula>AB1944="NA"</formula>
    </cfRule>
    <cfRule type="expression" dxfId="5562" priority="2167" stopIfTrue="1">
      <formula>EJ1772=1</formula>
    </cfRule>
    <cfRule type="expression" dxfId="5561" priority="2168" stopIfTrue="1">
      <formula>AB1944="NA"</formula>
    </cfRule>
    <cfRule type="expression" dxfId="5560" priority="2197" stopIfTrue="1">
      <formula>ER1772=1</formula>
    </cfRule>
    <cfRule type="expression" dxfId="5559" priority="2221" stopIfTrue="1">
      <formula>ET1772=1</formula>
    </cfRule>
    <cfRule type="expression" dxfId="5558" priority="2222" stopIfTrue="1">
      <formula>T1772="NA"</formula>
    </cfRule>
    <cfRule type="expression" dxfId="5557" priority="2373" stopIfTrue="1">
      <formula>S1772="NA"</formula>
    </cfRule>
    <cfRule type="expression" dxfId="5556" priority="2386" stopIfTrue="1">
      <formula>S1772="NA"</formula>
    </cfRule>
  </conditionalFormatting>
  <conditionalFormatting sqref="AD1944">
    <cfRule type="expression" dxfId="5555" priority="2161" stopIfTrue="1">
      <formula>EH1772=1</formula>
    </cfRule>
    <cfRule type="expression" dxfId="5554" priority="2163" stopIfTrue="1">
      <formula>AB1944="NA"</formula>
    </cfRule>
    <cfRule type="expression" dxfId="5553" priority="2169" stopIfTrue="1">
      <formula>EJ1772=1</formula>
    </cfRule>
    <cfRule type="expression" dxfId="5552" priority="2170" stopIfTrue="1">
      <formula>AB1944="NA"</formula>
    </cfRule>
    <cfRule type="expression" dxfId="5551" priority="2249" stopIfTrue="1">
      <formula>FB1772=1</formula>
    </cfRule>
    <cfRule type="expression" dxfId="5550" priority="2273" stopIfTrue="1">
      <formula>FD1772=1</formula>
    </cfRule>
    <cfRule type="expression" dxfId="5549" priority="2274" stopIfTrue="1">
      <formula>U1772="NA"</formula>
    </cfRule>
    <cfRule type="expression" dxfId="5548" priority="2374" stopIfTrue="1">
      <formula>S1772="NA"</formula>
    </cfRule>
    <cfRule type="expression" dxfId="5547" priority="2398" stopIfTrue="1">
      <formula>S1772="NA"</formula>
    </cfRule>
  </conditionalFormatting>
  <conditionalFormatting sqref="AB1955:AB1960">
    <cfRule type="expression" dxfId="5546" priority="2171" stopIfTrue="1">
      <formula>$EI$1782=1</formula>
    </cfRule>
  </conditionalFormatting>
  <conditionalFormatting sqref="AB1966:AB1970">
    <cfRule type="expression" dxfId="5545" priority="2172" stopIfTrue="1">
      <formula>$EI$1793=1</formula>
    </cfRule>
  </conditionalFormatting>
  <conditionalFormatting sqref="AB1975:AB1992">
    <cfRule type="expression" dxfId="5544" priority="2173" stopIfTrue="1">
      <formula>$EI$1802=1</formula>
    </cfRule>
  </conditionalFormatting>
  <conditionalFormatting sqref="AB1994:AB1998">
    <cfRule type="expression" dxfId="5543" priority="2174" stopIfTrue="1">
      <formula>$EI$1821=1</formula>
    </cfRule>
  </conditionalFormatting>
  <conditionalFormatting sqref="AB2002:AB2004">
    <cfRule type="expression" dxfId="5542" priority="2175" stopIfTrue="1">
      <formula>$EI$1829=1</formula>
    </cfRule>
  </conditionalFormatting>
  <conditionalFormatting sqref="AB2012:AB2018">
    <cfRule type="expression" dxfId="5541" priority="2176" stopIfTrue="1">
      <formula>$EI$1839=1</formula>
    </cfRule>
  </conditionalFormatting>
  <conditionalFormatting sqref="AB2020:AB2024">
    <cfRule type="expression" dxfId="5540" priority="2177" stopIfTrue="1">
      <formula>$EI$1847=1</formula>
    </cfRule>
  </conditionalFormatting>
  <conditionalFormatting sqref="AB2030:AB2035">
    <cfRule type="expression" dxfId="5539" priority="2178" stopIfTrue="1">
      <formula>$EI$1857=1</formula>
    </cfRule>
  </conditionalFormatting>
  <conditionalFormatting sqref="AB2037:AB2044">
    <cfRule type="expression" dxfId="5538" priority="2179" stopIfTrue="1">
      <formula>$EI$1864=1</formula>
    </cfRule>
  </conditionalFormatting>
  <conditionalFormatting sqref="AB2049:AB2054">
    <cfRule type="expression" dxfId="5537" priority="2180" stopIfTrue="1">
      <formula>$EI$1876=1</formula>
    </cfRule>
  </conditionalFormatting>
  <conditionalFormatting sqref="AB2059:AB2067">
    <cfRule type="expression" dxfId="5536" priority="2181" stopIfTrue="1">
      <formula>$EI$1886=1</formula>
    </cfRule>
  </conditionalFormatting>
  <conditionalFormatting sqref="AB2069:AB2071">
    <cfRule type="expression" dxfId="5535" priority="2182" stopIfTrue="1">
      <formula>$EI$1896=1</formula>
    </cfRule>
  </conditionalFormatting>
  <conditionalFormatting sqref="AB2080:AB2086">
    <cfRule type="expression" dxfId="5534" priority="2183" stopIfTrue="1">
      <formula>$EI$1907=1</formula>
    </cfRule>
  </conditionalFormatting>
  <conditionalFormatting sqref="AB2089:AB2091">
    <cfRule type="expression" dxfId="5533" priority="2184" stopIfTrue="1">
      <formula>$EI$1916=1</formula>
    </cfRule>
  </conditionalFormatting>
  <conditionalFormatting sqref="AB2101:AB2105">
    <cfRule type="expression" dxfId="5532" priority="2185" stopIfTrue="1">
      <formula>$EI$1928=1</formula>
    </cfRule>
  </conditionalFormatting>
  <conditionalFormatting sqref="T1772">
    <cfRule type="expression" dxfId="5531" priority="2186" stopIfTrue="1">
      <formula>ER1772=1</formula>
    </cfRule>
    <cfRule type="expression" dxfId="5530" priority="2198" stopIfTrue="1">
      <formula>ES1772=1</formula>
    </cfRule>
    <cfRule type="expression" dxfId="5529" priority="2199" stopIfTrue="1">
      <formula>EU1772=1</formula>
    </cfRule>
    <cfRule type="expression" dxfId="5528" priority="2200" stopIfTrue="1">
      <formula>ET1772=1</formula>
    </cfRule>
    <cfRule type="expression" dxfId="5527" priority="2375" stopIfTrue="1">
      <formula>S1772="NA"</formula>
    </cfRule>
  </conditionalFormatting>
  <conditionalFormatting sqref="T1783:T1788">
    <cfRule type="expression" dxfId="5526" priority="2223" stopIfTrue="1">
      <formula>$ES$1782=1</formula>
    </cfRule>
  </conditionalFormatting>
  <conditionalFormatting sqref="T1794:T1798">
    <cfRule type="expression" dxfId="5525" priority="2224" stopIfTrue="1">
      <formula>$ES$1793=1</formula>
    </cfRule>
  </conditionalFormatting>
  <conditionalFormatting sqref="T1803:T1820">
    <cfRule type="expression" dxfId="5524" priority="2225" stopIfTrue="1">
      <formula>$ES$1802=1</formula>
    </cfRule>
  </conditionalFormatting>
  <conditionalFormatting sqref="T1822:T1826">
    <cfRule type="expression" dxfId="5523" priority="2226" stopIfTrue="1">
      <formula>$ES$1821=1</formula>
    </cfRule>
  </conditionalFormatting>
  <conditionalFormatting sqref="T1830:T1832">
    <cfRule type="expression" dxfId="5522" priority="2227" stopIfTrue="1">
      <formula>$ES$1829=1</formula>
    </cfRule>
  </conditionalFormatting>
  <conditionalFormatting sqref="T1840:T1846">
    <cfRule type="expression" dxfId="5521" priority="2228" stopIfTrue="1">
      <formula>$ES$1839=1</formula>
    </cfRule>
  </conditionalFormatting>
  <conditionalFormatting sqref="T1848:T1852">
    <cfRule type="expression" dxfId="5520" priority="2229" stopIfTrue="1">
      <formula>$ES$1847=1</formula>
    </cfRule>
  </conditionalFormatting>
  <conditionalFormatting sqref="T1858:T1863">
    <cfRule type="expression" dxfId="5519" priority="2230" stopIfTrue="1">
      <formula>$ES$1857=1</formula>
    </cfRule>
  </conditionalFormatting>
  <conditionalFormatting sqref="T1865:T1872">
    <cfRule type="expression" dxfId="5518" priority="2231" stopIfTrue="1">
      <formula>$ES$1864=1</formula>
    </cfRule>
  </conditionalFormatting>
  <conditionalFormatting sqref="T1877:T1882">
    <cfRule type="expression" dxfId="5517" priority="2232" stopIfTrue="1">
      <formula>$ES$1876=1</formula>
    </cfRule>
  </conditionalFormatting>
  <conditionalFormatting sqref="T1887:T1895">
    <cfRule type="expression" dxfId="5516" priority="2233" stopIfTrue="1">
      <formula>$ES$1886=1</formula>
    </cfRule>
  </conditionalFormatting>
  <conditionalFormatting sqref="T1897:T1899">
    <cfRule type="expression" dxfId="5515" priority="2234" stopIfTrue="1">
      <formula>$ES$1896=1</formula>
    </cfRule>
  </conditionalFormatting>
  <conditionalFormatting sqref="T1908:T1914">
    <cfRule type="expression" dxfId="5514" priority="2235" stopIfTrue="1">
      <formula>$ES$1907=1</formula>
    </cfRule>
  </conditionalFormatting>
  <conditionalFormatting sqref="T1917:T1919">
    <cfRule type="expression" dxfId="5513" priority="2236" stopIfTrue="1">
      <formula>$ES$1916=1</formula>
    </cfRule>
  </conditionalFormatting>
  <conditionalFormatting sqref="T1929:T1933">
    <cfRule type="expression" dxfId="5512" priority="2237" stopIfTrue="1">
      <formula>$ES$1928=1</formula>
    </cfRule>
  </conditionalFormatting>
  <conditionalFormatting sqref="U1772">
    <cfRule type="expression" dxfId="5511" priority="2238" stopIfTrue="1">
      <formula>FB1772=1</formula>
    </cfRule>
    <cfRule type="expression" dxfId="5510" priority="2250" stopIfTrue="1">
      <formula>FC1772=1</formula>
    </cfRule>
    <cfRule type="expression" dxfId="5509" priority="2251" stopIfTrue="1">
      <formula>FE1772=1</formula>
    </cfRule>
    <cfRule type="expression" dxfId="5508" priority="2252" stopIfTrue="1">
      <formula>FD1772=1</formula>
    </cfRule>
    <cfRule type="expression" dxfId="5507" priority="2387" stopIfTrue="1">
      <formula>S1772="NA"</formula>
    </cfRule>
  </conditionalFormatting>
  <conditionalFormatting sqref="U1783:U1788">
    <cfRule type="expression" dxfId="5506" priority="2275" stopIfTrue="1">
      <formula>$FC$1782=1</formula>
    </cfRule>
  </conditionalFormatting>
  <conditionalFormatting sqref="U1794:U1798">
    <cfRule type="expression" dxfId="5505" priority="2276" stopIfTrue="1">
      <formula>$FC$1793=1</formula>
    </cfRule>
  </conditionalFormatting>
  <conditionalFormatting sqref="U1803:U1820">
    <cfRule type="expression" dxfId="5504" priority="2277" stopIfTrue="1">
      <formula>$FC$1802=1</formula>
    </cfRule>
  </conditionalFormatting>
  <conditionalFormatting sqref="U1822:U1826">
    <cfRule type="expression" dxfId="5503" priority="2278" stopIfTrue="1">
      <formula>$FC$1821=1</formula>
    </cfRule>
  </conditionalFormatting>
  <conditionalFormatting sqref="U1830:U1832">
    <cfRule type="expression" dxfId="5502" priority="2279" stopIfTrue="1">
      <formula>$FC$1829=1</formula>
    </cfRule>
  </conditionalFormatting>
  <conditionalFormatting sqref="U1840:U1846">
    <cfRule type="expression" dxfId="5501" priority="2280" stopIfTrue="1">
      <formula>$FC$1839=1</formula>
    </cfRule>
  </conditionalFormatting>
  <conditionalFormatting sqref="U1848:U1852">
    <cfRule type="expression" dxfId="5500" priority="2281" stopIfTrue="1">
      <formula>$FC$1847=1</formula>
    </cfRule>
  </conditionalFormatting>
  <conditionalFormatting sqref="U1858:U1863">
    <cfRule type="expression" dxfId="5499" priority="2282" stopIfTrue="1">
      <formula>$FC$1857=1</formula>
    </cfRule>
  </conditionalFormatting>
  <conditionalFormatting sqref="U1865:U1872">
    <cfRule type="expression" dxfId="5498" priority="2283" stopIfTrue="1">
      <formula>$FC$1864=1</formula>
    </cfRule>
  </conditionalFormatting>
  <conditionalFormatting sqref="U1877:U1882">
    <cfRule type="expression" dxfId="5497" priority="2284" stopIfTrue="1">
      <formula>$FC$1876=1</formula>
    </cfRule>
  </conditionalFormatting>
  <conditionalFormatting sqref="U1887:U1895">
    <cfRule type="expression" dxfId="5496" priority="2285" stopIfTrue="1">
      <formula>$FC$1886=1</formula>
    </cfRule>
  </conditionalFormatting>
  <conditionalFormatting sqref="U1897:U1899">
    <cfRule type="expression" dxfId="5495" priority="2286" stopIfTrue="1">
      <formula>$FC$1896=1</formula>
    </cfRule>
  </conditionalFormatting>
  <conditionalFormatting sqref="U1908:U1914">
    <cfRule type="expression" dxfId="5494" priority="2287" stopIfTrue="1">
      <formula>$FC$1907=1</formula>
    </cfRule>
  </conditionalFormatting>
  <conditionalFormatting sqref="U1917:U1919">
    <cfRule type="expression" dxfId="5493" priority="2288" stopIfTrue="1">
      <formula>$FC$1916=1</formula>
    </cfRule>
  </conditionalFormatting>
  <conditionalFormatting sqref="U1929:U1933">
    <cfRule type="expression" dxfId="5492" priority="2289" stopIfTrue="1">
      <formula>$FC$1928=1</formula>
    </cfRule>
  </conditionalFormatting>
  <conditionalFormatting sqref="S1772">
    <cfRule type="expression" dxfId="5491" priority="2290" stopIfTrue="1">
      <formula>FL1772=1</formula>
    </cfRule>
    <cfRule type="expression" dxfId="5490" priority="2302" stopIfTrue="1">
      <formula>FM1772=1</formula>
    </cfRule>
    <cfRule type="expression" dxfId="5489" priority="2303" stopIfTrue="1">
      <formula>FO1772=1</formula>
    </cfRule>
    <cfRule type="expression" dxfId="5488" priority="2304" stopIfTrue="1">
      <formula>FN1772=1</formula>
    </cfRule>
    <cfRule type="expression" dxfId="5487" priority="2399" stopIfTrue="1">
      <formula>S1772="NA"</formula>
    </cfRule>
  </conditionalFormatting>
  <conditionalFormatting sqref="S1783:S1788">
    <cfRule type="expression" dxfId="5486" priority="2327" stopIfTrue="1">
      <formula>$FM$1782=1</formula>
    </cfRule>
  </conditionalFormatting>
  <conditionalFormatting sqref="S1794:S1798">
    <cfRule type="expression" dxfId="5485" priority="2328" stopIfTrue="1">
      <formula>$FM$1793=1</formula>
    </cfRule>
  </conditionalFormatting>
  <conditionalFormatting sqref="S1803:S1820">
    <cfRule type="expression" dxfId="5484" priority="2329" stopIfTrue="1">
      <formula>$FM$1802=1</formula>
    </cfRule>
  </conditionalFormatting>
  <conditionalFormatting sqref="S1822:S1826">
    <cfRule type="expression" dxfId="5483" priority="2330" stopIfTrue="1">
      <formula>$FM$1821=1</formula>
    </cfRule>
  </conditionalFormatting>
  <conditionalFormatting sqref="S1830:S1832">
    <cfRule type="expression" dxfId="5482" priority="2331" stopIfTrue="1">
      <formula>$FM$1829=1</formula>
    </cfRule>
  </conditionalFormatting>
  <conditionalFormatting sqref="S1840:S1846">
    <cfRule type="expression" dxfId="5481" priority="2332" stopIfTrue="1">
      <formula>$FM$1839=1</formula>
    </cfRule>
  </conditionalFormatting>
  <conditionalFormatting sqref="S1848:S1852">
    <cfRule type="expression" dxfId="5480" priority="2333" stopIfTrue="1">
      <formula>$FM$1847=1</formula>
    </cfRule>
  </conditionalFormatting>
  <conditionalFormatting sqref="S1858:S1863">
    <cfRule type="expression" dxfId="5479" priority="2334" stopIfTrue="1">
      <formula>$FM$1857=1</formula>
    </cfRule>
  </conditionalFormatting>
  <conditionalFormatting sqref="S1865:S1872">
    <cfRule type="expression" dxfId="5478" priority="2335" stopIfTrue="1">
      <formula>$FM$1864=1</formula>
    </cfRule>
  </conditionalFormatting>
  <conditionalFormatting sqref="S1877:S1882">
    <cfRule type="expression" dxfId="5477" priority="2336" stopIfTrue="1">
      <formula>$FM$1876=1</formula>
    </cfRule>
  </conditionalFormatting>
  <conditionalFormatting sqref="S1887:S1895">
    <cfRule type="expression" dxfId="5476" priority="2337" stopIfTrue="1">
      <formula>$FM$1886=1</formula>
    </cfRule>
  </conditionalFormatting>
  <conditionalFormatting sqref="S1897:S1899">
    <cfRule type="expression" dxfId="5475" priority="2338" stopIfTrue="1">
      <formula>$FM$1896=1</formula>
    </cfRule>
  </conditionalFormatting>
  <conditionalFormatting sqref="S1908:S1914">
    <cfRule type="expression" dxfId="5474" priority="2339" stopIfTrue="1">
      <formula>$FM$1907=1</formula>
    </cfRule>
  </conditionalFormatting>
  <conditionalFormatting sqref="S1917:S1919">
    <cfRule type="expression" dxfId="5473" priority="2340" stopIfTrue="1">
      <formula>$FM$1916=1</formula>
    </cfRule>
  </conditionalFormatting>
  <conditionalFormatting sqref="S1929:S1933">
    <cfRule type="expression" dxfId="5472" priority="2341" stopIfTrue="1">
      <formula>$FM$1928=1</formula>
    </cfRule>
  </conditionalFormatting>
  <conditionalFormatting sqref="M2139">
    <cfRule type="expression" dxfId="5471" priority="2411" stopIfTrue="1">
      <formula>AL2139=1</formula>
    </cfRule>
  </conditionalFormatting>
  <conditionalFormatting sqref="S2139">
    <cfRule type="expression" dxfId="5470" priority="2412" stopIfTrue="1">
      <formula>AL2139=1</formula>
    </cfRule>
    <cfRule type="expression" dxfId="5469" priority="2414" stopIfTrue="1">
      <formula>M2139="NA"</formula>
    </cfRule>
  </conditionalFormatting>
  <conditionalFormatting sqref="Y2139">
    <cfRule type="expression" dxfId="5468" priority="2413" stopIfTrue="1">
      <formula>AL2139=1</formula>
    </cfRule>
    <cfRule type="expression" dxfId="5467" priority="2415" stopIfTrue="1">
      <formula>M2139="NA"</formula>
    </cfRule>
  </conditionalFormatting>
  <conditionalFormatting sqref="S2180">
    <cfRule type="expression" dxfId="5466" priority="2416" stopIfTrue="1">
      <formula>AL2180=1</formula>
    </cfRule>
    <cfRule type="expression" dxfId="5465" priority="2446" stopIfTrue="1">
      <formula>CJ2180=1</formula>
    </cfRule>
    <cfRule type="expression" dxfId="5464" priority="2449" stopIfTrue="1">
      <formula>M2180="NA"</formula>
    </cfRule>
    <cfRule type="expression" dxfId="5463" priority="2452" stopIfTrue="1">
      <formula>M2180="NA"</formula>
    </cfRule>
    <cfRule type="expression" dxfId="5462" priority="2470" stopIfTrue="1">
      <formula>M2180="NA"</formula>
    </cfRule>
  </conditionalFormatting>
  <conditionalFormatting sqref="U2180">
    <cfRule type="expression" dxfId="5461" priority="2417" stopIfTrue="1">
      <formula>AL2180=1</formula>
    </cfRule>
    <cfRule type="expression" dxfId="5460" priority="2419" stopIfTrue="1">
      <formula>S2180="NA"</formula>
    </cfRule>
    <cfRule type="expression" dxfId="5459" priority="2432" stopIfTrue="1">
      <formula>BP2180=1</formula>
    </cfRule>
    <cfRule type="expression" dxfId="5458" priority="2435" stopIfTrue="1">
      <formula>O2180="NA"</formula>
    </cfRule>
    <cfRule type="expression" dxfId="5457" priority="2453" stopIfTrue="1">
      <formula>M2180="NA"</formula>
    </cfRule>
    <cfRule type="expression" dxfId="5456" priority="2462" stopIfTrue="1">
      <formula>M2180="NA"</formula>
    </cfRule>
  </conditionalFormatting>
  <conditionalFormatting sqref="V2180">
    <cfRule type="expression" dxfId="5455" priority="2418" stopIfTrue="1">
      <formula>AL2180=1</formula>
    </cfRule>
    <cfRule type="expression" dxfId="5454" priority="2420" stopIfTrue="1">
      <formula>S2180="NA"</formula>
    </cfRule>
    <cfRule type="expression" dxfId="5453" priority="2439" stopIfTrue="1">
      <formula>BZ2180=1</formula>
    </cfRule>
    <cfRule type="expression" dxfId="5452" priority="2442" stopIfTrue="1">
      <formula>Q2180="NA"</formula>
    </cfRule>
    <cfRule type="expression" dxfId="5451" priority="2454" stopIfTrue="1">
      <formula>M2180="NA"</formula>
    </cfRule>
    <cfRule type="expression" dxfId="5450" priority="2466" stopIfTrue="1">
      <formula>M2180="NA"</formula>
    </cfRule>
  </conditionalFormatting>
  <conditionalFormatting sqref="W2180">
    <cfRule type="expression" dxfId="5449" priority="2421" stopIfTrue="1">
      <formula>AV2180=1</formula>
    </cfRule>
    <cfRule type="expression" dxfId="5448" priority="2447" stopIfTrue="1">
      <formula>CJ2180=1</formula>
    </cfRule>
    <cfRule type="expression" dxfId="5447" priority="2450" stopIfTrue="1">
      <formula>M2180="NA"</formula>
    </cfRule>
    <cfRule type="expression" dxfId="5446" priority="2455" stopIfTrue="1">
      <formula>M2180="NA"</formula>
    </cfRule>
    <cfRule type="expression" dxfId="5445" priority="2471" stopIfTrue="1">
      <formula>M2180="NA"</formula>
    </cfRule>
  </conditionalFormatting>
  <conditionalFormatting sqref="Y2180">
    <cfRule type="expression" dxfId="5444" priority="2422" stopIfTrue="1">
      <formula>AV2180=1</formula>
    </cfRule>
    <cfRule type="expression" dxfId="5443" priority="2424" stopIfTrue="1">
      <formula>W2180="NA"</formula>
    </cfRule>
    <cfRule type="expression" dxfId="5442" priority="2433" stopIfTrue="1">
      <formula>BP2180=1</formula>
    </cfRule>
    <cfRule type="expression" dxfId="5441" priority="2436" stopIfTrue="1">
      <formula>O2180="NA"</formula>
    </cfRule>
    <cfRule type="expression" dxfId="5440" priority="2456" stopIfTrue="1">
      <formula>M2180="NA"</formula>
    </cfRule>
    <cfRule type="expression" dxfId="5439" priority="2463" stopIfTrue="1">
      <formula>M2180="NA"</formula>
    </cfRule>
  </conditionalFormatting>
  <conditionalFormatting sqref="Z2180">
    <cfRule type="expression" dxfId="5438" priority="2423" stopIfTrue="1">
      <formula>AV2180=1</formula>
    </cfRule>
    <cfRule type="expression" dxfId="5437" priority="2425" stopIfTrue="1">
      <formula>W2180="NA"</formula>
    </cfRule>
    <cfRule type="expression" dxfId="5436" priority="2440" stopIfTrue="1">
      <formula>BZ2180=1</formula>
    </cfRule>
    <cfRule type="expression" dxfId="5435" priority="2443" stopIfTrue="1">
      <formula>Q2180="NA"</formula>
    </cfRule>
    <cfRule type="expression" dxfId="5434" priority="2457" stopIfTrue="1">
      <formula>M2180="NA"</formula>
    </cfRule>
    <cfRule type="expression" dxfId="5433" priority="2467" stopIfTrue="1">
      <formula>M2180="NA"</formula>
    </cfRule>
  </conditionalFormatting>
  <conditionalFormatting sqref="AA2180">
    <cfRule type="expression" dxfId="5432" priority="2426" stopIfTrue="1">
      <formula>BF2180=1</formula>
    </cfRule>
    <cfRule type="expression" dxfId="5431" priority="2448" stopIfTrue="1">
      <formula>CJ2180=1</formula>
    </cfRule>
    <cfRule type="expression" dxfId="5430" priority="2451" stopIfTrue="1">
      <formula>M2180="NA"</formula>
    </cfRule>
    <cfRule type="expression" dxfId="5429" priority="2458" stopIfTrue="1">
      <formula>M2180="NA"</formula>
    </cfRule>
    <cfRule type="expression" dxfId="5428" priority="2472" stopIfTrue="1">
      <formula>M2180="NA"</formula>
    </cfRule>
  </conditionalFormatting>
  <conditionalFormatting sqref="AC2180">
    <cfRule type="expression" dxfId="5427" priority="2427" stopIfTrue="1">
      <formula>BF2180=1</formula>
    </cfRule>
    <cfRule type="expression" dxfId="5426" priority="2429" stopIfTrue="1">
      <formula>AA2180="NA"</formula>
    </cfRule>
    <cfRule type="expression" dxfId="5425" priority="2434" stopIfTrue="1">
      <formula>BP2180=1</formula>
    </cfRule>
    <cfRule type="expression" dxfId="5424" priority="2437" stopIfTrue="1">
      <formula>O2180="NA"</formula>
    </cfRule>
    <cfRule type="expression" dxfId="5423" priority="2459" stopIfTrue="1">
      <formula>M2180="NA"</formula>
    </cfRule>
    <cfRule type="expression" dxfId="5422" priority="2464" stopIfTrue="1">
      <formula>M2180="NA"</formula>
    </cfRule>
  </conditionalFormatting>
  <conditionalFormatting sqref="AD2180">
    <cfRule type="expression" dxfId="5421" priority="2428" stopIfTrue="1">
      <formula>BF2180=1</formula>
    </cfRule>
    <cfRule type="expression" dxfId="5420" priority="2430" stopIfTrue="1">
      <formula>AA2180="NA"</formula>
    </cfRule>
    <cfRule type="expression" dxfId="5419" priority="2441" stopIfTrue="1">
      <formula>BZ2180=1</formula>
    </cfRule>
    <cfRule type="expression" dxfId="5418" priority="2444" stopIfTrue="1">
      <formula>Q2180="NA"</formula>
    </cfRule>
    <cfRule type="expression" dxfId="5417" priority="2460" stopIfTrue="1">
      <formula>M2180="NA"</formula>
    </cfRule>
    <cfRule type="expression" dxfId="5416" priority="2468" stopIfTrue="1">
      <formula>M2180="NA"</formula>
    </cfRule>
  </conditionalFormatting>
  <conditionalFormatting sqref="O2180">
    <cfRule type="expression" dxfId="5415" priority="2431" stopIfTrue="1">
      <formula>BP2180=1</formula>
    </cfRule>
    <cfRule type="expression" dxfId="5414" priority="2461" stopIfTrue="1">
      <formula>M2180="NA"</formula>
    </cfRule>
  </conditionalFormatting>
  <conditionalFormatting sqref="Q2180">
    <cfRule type="expression" dxfId="5413" priority="2438" stopIfTrue="1">
      <formula>BZ2180=1</formula>
    </cfRule>
    <cfRule type="expression" dxfId="5412" priority="2465" stopIfTrue="1">
      <formula>M2180="NA"</formula>
    </cfRule>
  </conditionalFormatting>
  <conditionalFormatting sqref="M2180">
    <cfRule type="expression" dxfId="5411" priority="2445" stopIfTrue="1">
      <formula>CJ2180=1</formula>
    </cfRule>
    <cfRule type="expression" dxfId="5410" priority="2469" stopIfTrue="1">
      <formula>M2180="NA"</formula>
    </cfRule>
  </conditionalFormatting>
  <conditionalFormatting sqref="S2221">
    <cfRule type="expression" dxfId="5409" priority="2473" stopIfTrue="1">
      <formula>AL2221=1</formula>
    </cfRule>
    <cfRule type="expression" dxfId="5408" priority="2512" stopIfTrue="1">
      <formula>CT2221=1</formula>
    </cfRule>
    <cfRule type="expression" dxfId="5407" priority="2516" stopIfTrue="1">
      <formula>M2221="NA"</formula>
    </cfRule>
    <cfRule type="expression" dxfId="5406" priority="2520" stopIfTrue="1">
      <formula>M2221="NA"</formula>
    </cfRule>
    <cfRule type="expression" dxfId="5405" priority="2543" stopIfTrue="1">
      <formula>M2221="NA"</formula>
    </cfRule>
  </conditionalFormatting>
  <conditionalFormatting sqref="T2221">
    <cfRule type="expression" dxfId="5404" priority="2474" stopIfTrue="1">
      <formula>AL2221=1</formula>
    </cfRule>
    <cfRule type="expression" dxfId="5403" priority="2476" stopIfTrue="1">
      <formula>S2221="NA"</formula>
    </cfRule>
    <cfRule type="expression" dxfId="5402" priority="2494" stopIfTrue="1">
      <formula>BZ2221=1</formula>
    </cfRule>
    <cfRule type="expression" dxfId="5401" priority="2498" stopIfTrue="1">
      <formula>O2221="NA"</formula>
    </cfRule>
    <cfRule type="expression" dxfId="5400" priority="2521" stopIfTrue="1">
      <formula>M2221="NA"</formula>
    </cfRule>
    <cfRule type="expression" dxfId="5399" priority="2533" stopIfTrue="1">
      <formula>M2221="NA"</formula>
    </cfRule>
  </conditionalFormatting>
  <conditionalFormatting sqref="U2221">
    <cfRule type="expression" dxfId="5398" priority="2475" stopIfTrue="1">
      <formula>AL2221=1</formula>
    </cfRule>
    <cfRule type="expression" dxfId="5397" priority="2477" stopIfTrue="1">
      <formula>S2221="NA"</formula>
    </cfRule>
    <cfRule type="expression" dxfId="5396" priority="2503" stopIfTrue="1">
      <formula>CJ2221=1</formula>
    </cfRule>
    <cfRule type="expression" dxfId="5395" priority="2507" stopIfTrue="1">
      <formula>Q2221="NA"</formula>
    </cfRule>
    <cfRule type="expression" dxfId="5394" priority="2522" stopIfTrue="1">
      <formula>M2221="NA"</formula>
    </cfRule>
    <cfRule type="expression" dxfId="5393" priority="2538" stopIfTrue="1">
      <formula>M2221="NA"</formula>
    </cfRule>
  </conditionalFormatting>
  <conditionalFormatting sqref="V2221">
    <cfRule type="expression" dxfId="5392" priority="2478" stopIfTrue="1">
      <formula>AV2221=1</formula>
    </cfRule>
    <cfRule type="expression" dxfId="5391" priority="2513" stopIfTrue="1">
      <formula>CT2221=1</formula>
    </cfRule>
    <cfRule type="expression" dxfId="5390" priority="2517" stopIfTrue="1">
      <formula>M2221="NA"</formula>
    </cfRule>
    <cfRule type="expression" dxfId="5389" priority="2523" stopIfTrue="1">
      <formula>M2221="NA"</formula>
    </cfRule>
    <cfRule type="expression" dxfId="5388" priority="2544" stopIfTrue="1">
      <formula>M2221="NA"</formula>
    </cfRule>
  </conditionalFormatting>
  <conditionalFormatting sqref="W2221">
    <cfRule type="expression" dxfId="5387" priority="2479" stopIfTrue="1">
      <formula>AV2221=1</formula>
    </cfRule>
    <cfRule type="expression" dxfId="5386" priority="2481" stopIfTrue="1">
      <formula>V2221="NA"</formula>
    </cfRule>
    <cfRule type="expression" dxfId="5385" priority="2495" stopIfTrue="1">
      <formula>BZ2221=1</formula>
    </cfRule>
    <cfRule type="expression" dxfId="5384" priority="2499" stopIfTrue="1">
      <formula>O2221="NA"</formula>
    </cfRule>
    <cfRule type="expression" dxfId="5383" priority="2524" stopIfTrue="1">
      <formula>M2221="NA"</formula>
    </cfRule>
    <cfRule type="expression" dxfId="5382" priority="2534" stopIfTrue="1">
      <formula>M2221="NA"</formula>
    </cfRule>
  </conditionalFormatting>
  <conditionalFormatting sqref="X2221">
    <cfRule type="expression" dxfId="5381" priority="2480" stopIfTrue="1">
      <formula>AV2221=1</formula>
    </cfRule>
    <cfRule type="expression" dxfId="5380" priority="2482" stopIfTrue="1">
      <formula>V2221="NA"</formula>
    </cfRule>
    <cfRule type="expression" dxfId="5379" priority="2504" stopIfTrue="1">
      <formula>CJ2221=1</formula>
    </cfRule>
    <cfRule type="expression" dxfId="5378" priority="2508" stopIfTrue="1">
      <formula>Q2221="NA"</formula>
    </cfRule>
    <cfRule type="expression" dxfId="5377" priority="2525" stopIfTrue="1">
      <formula>M2221="NA"</formula>
    </cfRule>
    <cfRule type="expression" dxfId="5376" priority="2539" stopIfTrue="1">
      <formula>M2221="NA"</formula>
    </cfRule>
  </conditionalFormatting>
  <conditionalFormatting sqref="Y2221">
    <cfRule type="expression" dxfId="5375" priority="2483" stopIfTrue="1">
      <formula>BF2221=1</formula>
    </cfRule>
    <cfRule type="expression" dxfId="5374" priority="2514" stopIfTrue="1">
      <formula>CT2221=1</formula>
    </cfRule>
    <cfRule type="expression" dxfId="5373" priority="2518" stopIfTrue="1">
      <formula>M2221="NA"</formula>
    </cfRule>
    <cfRule type="expression" dxfId="5372" priority="2526" stopIfTrue="1">
      <formula>M2221="NA"</formula>
    </cfRule>
    <cfRule type="expression" dxfId="5371" priority="2545" stopIfTrue="1">
      <formula>M2221="NA"</formula>
    </cfRule>
  </conditionalFormatting>
  <conditionalFormatting sqref="Z2221">
    <cfRule type="expression" dxfId="5370" priority="2484" stopIfTrue="1">
      <formula>BF2221=1</formula>
    </cfRule>
    <cfRule type="expression" dxfId="5369" priority="2486" stopIfTrue="1">
      <formula>Y2221="NA"</formula>
    </cfRule>
    <cfRule type="expression" dxfId="5368" priority="2496" stopIfTrue="1">
      <formula>BZ2221=1</formula>
    </cfRule>
    <cfRule type="expression" dxfId="5367" priority="2500" stopIfTrue="1">
      <formula>O2221="NA"</formula>
    </cfRule>
    <cfRule type="expression" dxfId="5366" priority="2527" stopIfTrue="1">
      <formula>M2221="NA"</formula>
    </cfRule>
    <cfRule type="expression" dxfId="5365" priority="2535" stopIfTrue="1">
      <formula>M2221="NA"</formula>
    </cfRule>
  </conditionalFormatting>
  <conditionalFormatting sqref="AA2221">
    <cfRule type="expression" dxfId="5364" priority="2485" stopIfTrue="1">
      <formula>BF2221=1</formula>
    </cfRule>
    <cfRule type="expression" dxfId="5363" priority="2487" stopIfTrue="1">
      <formula>Y2221="NA"</formula>
    </cfRule>
    <cfRule type="expression" dxfId="5362" priority="2505" stopIfTrue="1">
      <formula>CJ2221=1</formula>
    </cfRule>
    <cfRule type="expression" dxfId="5361" priority="2509" stopIfTrue="1">
      <formula>Q2221="NA"</formula>
    </cfRule>
    <cfRule type="expression" dxfId="5360" priority="2528" stopIfTrue="1">
      <formula>M2221="NA"</formula>
    </cfRule>
    <cfRule type="expression" dxfId="5359" priority="2540" stopIfTrue="1">
      <formula>M2221="NA"</formula>
    </cfRule>
  </conditionalFormatting>
  <conditionalFormatting sqref="AB2221">
    <cfRule type="expression" dxfId="5358" priority="2488" stopIfTrue="1">
      <formula>BP2221=1</formula>
    </cfRule>
    <cfRule type="expression" dxfId="5357" priority="2515" stopIfTrue="1">
      <formula>CT2221=1</formula>
    </cfRule>
    <cfRule type="expression" dxfId="5356" priority="2519" stopIfTrue="1">
      <formula>M2221="NA"</formula>
    </cfRule>
    <cfRule type="expression" dxfId="5355" priority="2529" stopIfTrue="1">
      <formula>M2221="NA"</formula>
    </cfRule>
    <cfRule type="expression" dxfId="5354" priority="2546" stopIfTrue="1">
      <formula>M2221="NA"</formula>
    </cfRule>
  </conditionalFormatting>
  <conditionalFormatting sqref="AC2221">
    <cfRule type="expression" dxfId="5353" priority="2489" stopIfTrue="1">
      <formula>BP2221=1</formula>
    </cfRule>
    <cfRule type="expression" dxfId="5352" priority="2491" stopIfTrue="1">
      <formula>AB2221="NA"</formula>
    </cfRule>
    <cfRule type="expression" dxfId="5351" priority="2497" stopIfTrue="1">
      <formula>BZ2221=1</formula>
    </cfRule>
    <cfRule type="expression" dxfId="5350" priority="2501" stopIfTrue="1">
      <formula>O2221="NA"</formula>
    </cfRule>
    <cfRule type="expression" dxfId="5349" priority="2530" stopIfTrue="1">
      <formula>M2221="NA"</formula>
    </cfRule>
    <cfRule type="expression" dxfId="5348" priority="2536" stopIfTrue="1">
      <formula>M2221="NA"</formula>
    </cfRule>
  </conditionalFormatting>
  <conditionalFormatting sqref="AD2221">
    <cfRule type="expression" dxfId="5347" priority="2490" stopIfTrue="1">
      <formula>BP2221=1</formula>
    </cfRule>
    <cfRule type="expression" dxfId="5346" priority="2492" stopIfTrue="1">
      <formula>AB2221="NA"</formula>
    </cfRule>
    <cfRule type="expression" dxfId="5345" priority="2506" stopIfTrue="1">
      <formula>CJ2221=1</formula>
    </cfRule>
    <cfRule type="expression" dxfId="5344" priority="2510" stopIfTrue="1">
      <formula>Q2221="NA"</formula>
    </cfRule>
    <cfRule type="expression" dxfId="5343" priority="2531" stopIfTrue="1">
      <formula>M2221="NA"</formula>
    </cfRule>
    <cfRule type="expression" dxfId="5342" priority="2541" stopIfTrue="1">
      <formula>M2221="NA"</formula>
    </cfRule>
  </conditionalFormatting>
  <conditionalFormatting sqref="O2221">
    <cfRule type="expression" dxfId="5341" priority="2493" stopIfTrue="1">
      <formula>BZ2221=1</formula>
    </cfRule>
    <cfRule type="expression" dxfId="5340" priority="2532" stopIfTrue="1">
      <formula>M2221="NA"</formula>
    </cfRule>
  </conditionalFormatting>
  <conditionalFormatting sqref="Q2221">
    <cfRule type="expression" dxfId="5339" priority="2502" stopIfTrue="1">
      <formula>CJ2221=1</formula>
    </cfRule>
    <cfRule type="expression" dxfId="5338" priority="2537" stopIfTrue="1">
      <formula>M2221="NA"</formula>
    </cfRule>
  </conditionalFormatting>
  <conditionalFormatting sqref="M2221">
    <cfRule type="expression" dxfId="5337" priority="2511" stopIfTrue="1">
      <formula>CT2221=1</formula>
    </cfRule>
    <cfRule type="expression" dxfId="5336" priority="2542" stopIfTrue="1">
      <formula>M2221="NA"</formula>
    </cfRule>
  </conditionalFormatting>
  <conditionalFormatting sqref="M2261">
    <cfRule type="expression" dxfId="5335" priority="2547" stopIfTrue="1">
      <formula>AL2261=1</formula>
    </cfRule>
  </conditionalFormatting>
  <conditionalFormatting sqref="S2261">
    <cfRule type="expression" dxfId="5334" priority="2548" stopIfTrue="1">
      <formula>AL2261=1</formula>
    </cfRule>
    <cfRule type="expression" dxfId="5333" priority="2550" stopIfTrue="1">
      <formula>M2261="NA"</formula>
    </cfRule>
  </conditionalFormatting>
  <conditionalFormatting sqref="Y2261">
    <cfRule type="expression" dxfId="5332" priority="2549" stopIfTrue="1">
      <formula>AL2261=1</formula>
    </cfRule>
    <cfRule type="expression" dxfId="5331" priority="2551" stopIfTrue="1">
      <formula>M2261="NA"</formula>
    </cfRule>
  </conditionalFormatting>
  <conditionalFormatting sqref="M2282">
    <cfRule type="expression" dxfId="5330" priority="2552" stopIfTrue="1">
      <formula>AL2282=1</formula>
    </cfRule>
  </conditionalFormatting>
  <conditionalFormatting sqref="S2282">
    <cfRule type="expression" dxfId="5329" priority="2553" stopIfTrue="1">
      <formula>AL2282=1</formula>
    </cfRule>
    <cfRule type="expression" dxfId="5328" priority="2555" stopIfTrue="1">
      <formula>M2282="NA"</formula>
    </cfRule>
  </conditionalFormatting>
  <conditionalFormatting sqref="Y2282">
    <cfRule type="expression" dxfId="5327" priority="2554" stopIfTrue="1">
      <formula>AL2282=1</formula>
    </cfRule>
    <cfRule type="expression" dxfId="5326" priority="2556" stopIfTrue="1">
      <formula>M2282="NA"</formula>
    </cfRule>
  </conditionalFormatting>
  <conditionalFormatting sqref="M2314">
    <cfRule type="expression" dxfId="5325" priority="2557" stopIfTrue="1">
      <formula>AL2314=1</formula>
    </cfRule>
  </conditionalFormatting>
  <conditionalFormatting sqref="S2314">
    <cfRule type="expression" dxfId="5324" priority="2558" stopIfTrue="1">
      <formula>AL2314=1</formula>
    </cfRule>
    <cfRule type="expression" dxfId="5323" priority="2560" stopIfTrue="1">
      <formula>M2314="NA"</formula>
    </cfRule>
  </conditionalFormatting>
  <conditionalFormatting sqref="Y2314">
    <cfRule type="expression" dxfId="5322" priority="2559" stopIfTrue="1">
      <formula>AL2314=1</formula>
    </cfRule>
    <cfRule type="expression" dxfId="5321" priority="2561" stopIfTrue="1">
      <formula>M2314="NA"</formula>
    </cfRule>
  </conditionalFormatting>
  <conditionalFormatting sqref="M2339">
    <cfRule type="expression" dxfId="5320" priority="2562" stopIfTrue="1">
      <formula>AL2339=1</formula>
    </cfRule>
  </conditionalFormatting>
  <conditionalFormatting sqref="S2339">
    <cfRule type="expression" dxfId="5319" priority="2563" stopIfTrue="1">
      <formula>AL2339=1</formula>
    </cfRule>
    <cfRule type="expression" dxfId="5318" priority="2565" stopIfTrue="1">
      <formula>M2339="NA"</formula>
    </cfRule>
  </conditionalFormatting>
  <conditionalFormatting sqref="Y2339">
    <cfRule type="expression" dxfId="5317" priority="2564" stopIfTrue="1">
      <formula>AL2339=1</formula>
    </cfRule>
    <cfRule type="expression" dxfId="5316" priority="2566" stopIfTrue="1">
      <formula>M2339="NA"</formula>
    </cfRule>
  </conditionalFormatting>
  <conditionalFormatting sqref="M2362">
    <cfRule type="expression" dxfId="5315" priority="2567" stopIfTrue="1">
      <formula>AL2362=1</formula>
    </cfRule>
  </conditionalFormatting>
  <conditionalFormatting sqref="S2362">
    <cfRule type="expression" dxfId="5314" priority="2568" stopIfTrue="1">
      <formula>AL2362=1</formula>
    </cfRule>
    <cfRule type="expression" dxfId="5313" priority="2570" stopIfTrue="1">
      <formula>M2362="NA"</formula>
    </cfRule>
  </conditionalFormatting>
  <conditionalFormatting sqref="Y2362">
    <cfRule type="expression" dxfId="5312" priority="2569" stopIfTrue="1">
      <formula>AL2362=1</formula>
    </cfRule>
    <cfRule type="expression" dxfId="5311" priority="2571" stopIfTrue="1">
      <formula>M2362="NA"</formula>
    </cfRule>
  </conditionalFormatting>
  <conditionalFormatting sqref="M2398">
    <cfRule type="expression" dxfId="5310" priority="2572" stopIfTrue="1">
      <formula>AL2398=1</formula>
    </cfRule>
  </conditionalFormatting>
  <conditionalFormatting sqref="S2398">
    <cfRule type="expression" dxfId="5309" priority="2573" stopIfTrue="1">
      <formula>AL2398=1</formula>
    </cfRule>
    <cfRule type="expression" dxfId="5308" priority="2575" stopIfTrue="1">
      <formula>M2398="NA"</formula>
    </cfRule>
  </conditionalFormatting>
  <conditionalFormatting sqref="Y2398">
    <cfRule type="expression" dxfId="5307" priority="2574" stopIfTrue="1">
      <formula>AL2398=1</formula>
    </cfRule>
    <cfRule type="expression" dxfId="5306" priority="2576" stopIfTrue="1">
      <formula>M2398="NA"</formula>
    </cfRule>
  </conditionalFormatting>
  <conditionalFormatting sqref="M2416">
    <cfRule type="expression" dxfId="5305" priority="2577" stopIfTrue="1">
      <formula>AL2416=1</formula>
    </cfRule>
    <cfRule type="expression" dxfId="5304" priority="2634" stopIfTrue="1">
      <formula>DN2416=1</formula>
    </cfRule>
    <cfRule type="expression" dxfId="5303" priority="2640" stopIfTrue="1">
      <formula>J2416="NA"</formula>
    </cfRule>
    <cfRule type="expression" dxfId="5302" priority="2646" stopIfTrue="1">
      <formula>J2416="NA"</formula>
    </cfRule>
    <cfRule type="expression" dxfId="5301" priority="2679" stopIfTrue="1">
      <formula>J2416="NA"</formula>
    </cfRule>
  </conditionalFormatting>
  <conditionalFormatting sqref="N2416">
    <cfRule type="expression" dxfId="5300" priority="2578" stopIfTrue="1">
      <formula>AL2416=1</formula>
    </cfRule>
    <cfRule type="expression" dxfId="5299" priority="2580" stopIfTrue="1">
      <formula>M2416="NA"</formula>
    </cfRule>
    <cfRule type="expression" dxfId="5298" priority="2608" stopIfTrue="1">
      <formula>CT2416=1</formula>
    </cfRule>
    <cfRule type="expression" dxfId="5297" priority="2614" stopIfTrue="1">
      <formula>K2416="NA"</formula>
    </cfRule>
    <cfRule type="expression" dxfId="5296" priority="2647" stopIfTrue="1">
      <formula>J2416="NA"</formula>
    </cfRule>
    <cfRule type="expression" dxfId="5295" priority="2665" stopIfTrue="1">
      <formula>J2416="NA"</formula>
    </cfRule>
  </conditionalFormatting>
  <conditionalFormatting sqref="O2416">
    <cfRule type="expression" dxfId="5294" priority="2579" stopIfTrue="1">
      <formula>AL2416=1</formula>
    </cfRule>
    <cfRule type="expression" dxfId="5293" priority="2581" stopIfTrue="1">
      <formula>M2416="NA"</formula>
    </cfRule>
    <cfRule type="expression" dxfId="5292" priority="2621" stopIfTrue="1">
      <formula>DD2416=1</formula>
    </cfRule>
    <cfRule type="expression" dxfId="5291" priority="2627" stopIfTrue="1">
      <formula>L2416="NA"</formula>
    </cfRule>
    <cfRule type="expression" dxfId="5290" priority="2648" stopIfTrue="1">
      <formula>J2416="NA"</formula>
    </cfRule>
    <cfRule type="expression" dxfId="5289" priority="2672" stopIfTrue="1">
      <formula>J2416="NA"</formula>
    </cfRule>
  </conditionalFormatting>
  <conditionalFormatting sqref="P2416">
    <cfRule type="expression" dxfId="5288" priority="2582" stopIfTrue="1">
      <formula>AV2416=1</formula>
    </cfRule>
    <cfRule type="expression" dxfId="5287" priority="2635" stopIfTrue="1">
      <formula>DN2416=1</formula>
    </cfRule>
    <cfRule type="expression" dxfId="5286" priority="2641" stopIfTrue="1">
      <formula>J2416="NA"</formula>
    </cfRule>
    <cfRule type="expression" dxfId="5285" priority="2649" stopIfTrue="1">
      <formula>J2416="NA"</formula>
    </cfRule>
    <cfRule type="expression" dxfId="5284" priority="2680" stopIfTrue="1">
      <formula>J2416="NA"</formula>
    </cfRule>
  </conditionalFormatting>
  <conditionalFormatting sqref="Q2416">
    <cfRule type="expression" dxfId="5283" priority="2583" stopIfTrue="1">
      <formula>AV2416=1</formula>
    </cfRule>
    <cfRule type="expression" dxfId="5282" priority="2585" stopIfTrue="1">
      <formula>P2416="NA"</formula>
    </cfRule>
    <cfRule type="expression" dxfId="5281" priority="2609" stopIfTrue="1">
      <formula>CT2416=1</formula>
    </cfRule>
    <cfRule type="expression" dxfId="5280" priority="2615" stopIfTrue="1">
      <formula>K2416="NA"</formula>
    </cfRule>
    <cfRule type="expression" dxfId="5279" priority="2650" stopIfTrue="1">
      <formula>J2416="NA"</formula>
    </cfRule>
    <cfRule type="expression" dxfId="5278" priority="2666" stopIfTrue="1">
      <formula>J2416="NA"</formula>
    </cfRule>
  </conditionalFormatting>
  <conditionalFormatting sqref="R2416">
    <cfRule type="expression" dxfId="5277" priority="2584" stopIfTrue="1">
      <formula>AV2416=1</formula>
    </cfRule>
    <cfRule type="expression" dxfId="5276" priority="2586" stopIfTrue="1">
      <formula>P2416="NA"</formula>
    </cfRule>
    <cfRule type="expression" dxfId="5275" priority="2622" stopIfTrue="1">
      <formula>DD2416=1</formula>
    </cfRule>
    <cfRule type="expression" dxfId="5274" priority="2628" stopIfTrue="1">
      <formula>L2416="NA"</formula>
    </cfRule>
    <cfRule type="expression" dxfId="5273" priority="2651" stopIfTrue="1">
      <formula>J2416="NA"</formula>
    </cfRule>
    <cfRule type="expression" dxfId="5272" priority="2673" stopIfTrue="1">
      <formula>J2416="NA"</formula>
    </cfRule>
  </conditionalFormatting>
  <conditionalFormatting sqref="S2416">
    <cfRule type="expression" dxfId="5271" priority="2587" stopIfTrue="1">
      <formula>BF2416=1</formula>
    </cfRule>
    <cfRule type="expression" dxfId="5270" priority="2636" stopIfTrue="1">
      <formula>DN2416=1</formula>
    </cfRule>
    <cfRule type="expression" dxfId="5269" priority="2642" stopIfTrue="1">
      <formula>J2416="NA"</formula>
    </cfRule>
    <cfRule type="expression" dxfId="5268" priority="2652" stopIfTrue="1">
      <formula>J2416="NA"</formula>
    </cfRule>
    <cfRule type="expression" dxfId="5267" priority="2681" stopIfTrue="1">
      <formula>J2416="NA"</formula>
    </cfRule>
  </conditionalFormatting>
  <conditionalFormatting sqref="T2416">
    <cfRule type="expression" dxfId="5266" priority="2588" stopIfTrue="1">
      <formula>BF2416=1</formula>
    </cfRule>
    <cfRule type="expression" dxfId="5265" priority="2590" stopIfTrue="1">
      <formula>S2416="NA"</formula>
    </cfRule>
    <cfRule type="expression" dxfId="5264" priority="2610" stopIfTrue="1">
      <formula>CT2416=1</formula>
    </cfRule>
    <cfRule type="expression" dxfId="5263" priority="2616" stopIfTrue="1">
      <formula>K2416="NA"</formula>
    </cfRule>
    <cfRule type="expression" dxfId="5262" priority="2653" stopIfTrue="1">
      <formula>J2416="NA"</formula>
    </cfRule>
    <cfRule type="expression" dxfId="5261" priority="2667" stopIfTrue="1">
      <formula>J2416="NA"</formula>
    </cfRule>
  </conditionalFormatting>
  <conditionalFormatting sqref="U2416">
    <cfRule type="expression" dxfId="5260" priority="2589" stopIfTrue="1">
      <formula>BF2416=1</formula>
    </cfRule>
    <cfRule type="expression" dxfId="5259" priority="2591" stopIfTrue="1">
      <formula>S2416="NA"</formula>
    </cfRule>
    <cfRule type="expression" dxfId="5258" priority="2623" stopIfTrue="1">
      <formula>DD2416=1</formula>
    </cfRule>
    <cfRule type="expression" dxfId="5257" priority="2629" stopIfTrue="1">
      <formula>L2416="NA"</formula>
    </cfRule>
    <cfRule type="expression" dxfId="5256" priority="2654" stopIfTrue="1">
      <formula>J2416="NA"</formula>
    </cfRule>
    <cfRule type="expression" dxfId="5255" priority="2674" stopIfTrue="1">
      <formula>J2416="NA"</formula>
    </cfRule>
  </conditionalFormatting>
  <conditionalFormatting sqref="V2416">
    <cfRule type="expression" dxfId="5254" priority="2592" stopIfTrue="1">
      <formula>BP2416=1</formula>
    </cfRule>
    <cfRule type="expression" dxfId="5253" priority="2637" stopIfTrue="1">
      <formula>DN2416=1</formula>
    </cfRule>
    <cfRule type="expression" dxfId="5252" priority="2643" stopIfTrue="1">
      <formula>J2416="NA"</formula>
    </cfRule>
    <cfRule type="expression" dxfId="5251" priority="2655" stopIfTrue="1">
      <formula>J2416="NA"</formula>
    </cfRule>
    <cfRule type="expression" dxfId="5250" priority="2682" stopIfTrue="1">
      <formula>J2416="NA"</formula>
    </cfRule>
  </conditionalFormatting>
  <conditionalFormatting sqref="W2416">
    <cfRule type="expression" dxfId="5249" priority="2593" stopIfTrue="1">
      <formula>BP2416=1</formula>
    </cfRule>
    <cfRule type="expression" dxfId="5248" priority="2595" stopIfTrue="1">
      <formula>V2416="NA"</formula>
    </cfRule>
    <cfRule type="expression" dxfId="5247" priority="2611" stopIfTrue="1">
      <formula>CT2416=1</formula>
    </cfRule>
    <cfRule type="expression" dxfId="5246" priority="2617" stopIfTrue="1">
      <formula>K2416="NA"</formula>
    </cfRule>
    <cfRule type="expression" dxfId="5245" priority="2656" stopIfTrue="1">
      <formula>J2416="NA"</formula>
    </cfRule>
    <cfRule type="expression" dxfId="5244" priority="2668" stopIfTrue="1">
      <formula>J2416="NA"</formula>
    </cfRule>
  </conditionalFormatting>
  <conditionalFormatting sqref="X2416">
    <cfRule type="expression" dxfId="5243" priority="2594" stopIfTrue="1">
      <formula>BP2416=1</formula>
    </cfRule>
    <cfRule type="expression" dxfId="5242" priority="2596" stopIfTrue="1">
      <formula>V2416="NA"</formula>
    </cfRule>
    <cfRule type="expression" dxfId="5241" priority="2624" stopIfTrue="1">
      <formula>DD2416=1</formula>
    </cfRule>
    <cfRule type="expression" dxfId="5240" priority="2630" stopIfTrue="1">
      <formula>L2416="NA"</formula>
    </cfRule>
    <cfRule type="expression" dxfId="5239" priority="2657" stopIfTrue="1">
      <formula>J2416="NA"</formula>
    </cfRule>
    <cfRule type="expression" dxfId="5238" priority="2675" stopIfTrue="1">
      <formula>J2416="NA"</formula>
    </cfRule>
  </conditionalFormatting>
  <conditionalFormatting sqref="Y2416">
    <cfRule type="expression" dxfId="5237" priority="2597" stopIfTrue="1">
      <formula>BZ2416=1</formula>
    </cfRule>
    <cfRule type="expression" dxfId="5236" priority="2638" stopIfTrue="1">
      <formula>DN2416=1</formula>
    </cfRule>
    <cfRule type="expression" dxfId="5235" priority="2644" stopIfTrue="1">
      <formula>J2416="NA"</formula>
    </cfRule>
    <cfRule type="expression" dxfId="5234" priority="2658" stopIfTrue="1">
      <formula>J2416="NA"</formula>
    </cfRule>
    <cfRule type="expression" dxfId="5233" priority="2683" stopIfTrue="1">
      <formula>J2416="NA"</formula>
    </cfRule>
  </conditionalFormatting>
  <conditionalFormatting sqref="Z2416">
    <cfRule type="expression" dxfId="5232" priority="2598" stopIfTrue="1">
      <formula>BZ2416=1</formula>
    </cfRule>
    <cfRule type="expression" dxfId="5231" priority="2600" stopIfTrue="1">
      <formula>Y2416="NA"</formula>
    </cfRule>
    <cfRule type="expression" dxfId="5230" priority="2612" stopIfTrue="1">
      <formula>CT2416=1</formula>
    </cfRule>
    <cfRule type="expression" dxfId="5229" priority="2618" stopIfTrue="1">
      <formula>K2416="NA"</formula>
    </cfRule>
    <cfRule type="expression" dxfId="5228" priority="2659" stopIfTrue="1">
      <formula>J2416="NA"</formula>
    </cfRule>
    <cfRule type="expression" dxfId="5227" priority="2669" stopIfTrue="1">
      <formula>J2416="NA"</formula>
    </cfRule>
  </conditionalFormatting>
  <conditionalFormatting sqref="AA2416">
    <cfRule type="expression" dxfId="5226" priority="2599" stopIfTrue="1">
      <formula>BZ2416=1</formula>
    </cfRule>
    <cfRule type="expression" dxfId="5225" priority="2601" stopIfTrue="1">
      <formula>Y2416="NA"</formula>
    </cfRule>
    <cfRule type="expression" dxfId="5224" priority="2625" stopIfTrue="1">
      <formula>DD2416=1</formula>
    </cfRule>
    <cfRule type="expression" dxfId="5223" priority="2631" stopIfTrue="1">
      <formula>L2416="NA"</formula>
    </cfRule>
    <cfRule type="expression" dxfId="5222" priority="2660" stopIfTrue="1">
      <formula>J2416="NA"</formula>
    </cfRule>
    <cfRule type="expression" dxfId="5221" priority="2676" stopIfTrue="1">
      <formula>J2416="NA"</formula>
    </cfRule>
  </conditionalFormatting>
  <conditionalFormatting sqref="AB2416">
    <cfRule type="expression" dxfId="5220" priority="2602" stopIfTrue="1">
      <formula>CJ2416=1</formula>
    </cfRule>
    <cfRule type="expression" dxfId="5219" priority="2639" stopIfTrue="1">
      <formula>DN2416=1</formula>
    </cfRule>
    <cfRule type="expression" dxfId="5218" priority="2645" stopIfTrue="1">
      <formula>J2416="NA"</formula>
    </cfRule>
    <cfRule type="expression" dxfId="5217" priority="2661" stopIfTrue="1">
      <formula>J2416="NA"</formula>
    </cfRule>
    <cfRule type="expression" dxfId="5216" priority="2684" stopIfTrue="1">
      <formula>J2416="NA"</formula>
    </cfRule>
  </conditionalFormatting>
  <conditionalFormatting sqref="AC2416">
    <cfRule type="expression" dxfId="5215" priority="2603" stopIfTrue="1">
      <formula>CJ2416=1</formula>
    </cfRule>
    <cfRule type="expression" dxfId="5214" priority="2605" stopIfTrue="1">
      <formula>AB2416="NA"</formula>
    </cfRule>
    <cfRule type="expression" dxfId="5213" priority="2613" stopIfTrue="1">
      <formula>CT2416=1</formula>
    </cfRule>
    <cfRule type="expression" dxfId="5212" priority="2619" stopIfTrue="1">
      <formula>K2416="NA"</formula>
    </cfRule>
    <cfRule type="expression" dxfId="5211" priority="2662" stopIfTrue="1">
      <formula>J2416="NA"</formula>
    </cfRule>
    <cfRule type="expression" dxfId="5210" priority="2670" stopIfTrue="1">
      <formula>J2416="NA"</formula>
    </cfRule>
  </conditionalFormatting>
  <conditionalFormatting sqref="AD2416">
    <cfRule type="expression" dxfId="5209" priority="2604" stopIfTrue="1">
      <formula>CJ2416=1</formula>
    </cfRule>
    <cfRule type="expression" dxfId="5208" priority="2606" stopIfTrue="1">
      <formula>AB2416="NA"</formula>
    </cfRule>
    <cfRule type="expression" dxfId="5207" priority="2626" stopIfTrue="1">
      <formula>DD2416=1</formula>
    </cfRule>
    <cfRule type="expression" dxfId="5206" priority="2632" stopIfTrue="1">
      <formula>L2416="NA"</formula>
    </cfRule>
    <cfRule type="expression" dxfId="5205" priority="2663" stopIfTrue="1">
      <formula>J2416="NA"</formula>
    </cfRule>
    <cfRule type="expression" dxfId="5204" priority="2677" stopIfTrue="1">
      <formula>J2416="NA"</formula>
    </cfRule>
  </conditionalFormatting>
  <conditionalFormatting sqref="K2416">
    <cfRule type="expression" dxfId="5203" priority="2607" stopIfTrue="1">
      <formula>CT2416=1</formula>
    </cfRule>
    <cfRule type="expression" dxfId="5202" priority="2664" stopIfTrue="1">
      <formula>J2416="NA"</formula>
    </cfRule>
  </conditionalFormatting>
  <conditionalFormatting sqref="L2416">
    <cfRule type="expression" dxfId="5201" priority="2620" stopIfTrue="1">
      <formula>DD2416=1</formula>
    </cfRule>
    <cfRule type="expression" dxfId="5200" priority="2671" stopIfTrue="1">
      <formula>J2416="NA"</formula>
    </cfRule>
  </conditionalFormatting>
  <conditionalFormatting sqref="J2416">
    <cfRule type="expression" dxfId="5199" priority="2633" stopIfTrue="1">
      <formula>DN2416=1</formula>
    </cfRule>
    <cfRule type="expression" dxfId="5198" priority="2678" stopIfTrue="1">
      <formula>J2416="NA"</formula>
    </cfRule>
  </conditionalFormatting>
  <conditionalFormatting sqref="S2456">
    <cfRule type="expression" dxfId="5197" priority="2685" stopIfTrue="1">
      <formula>AL2456=1</formula>
    </cfRule>
    <cfRule type="expression" dxfId="5196" priority="2715" stopIfTrue="1">
      <formula>CJ2456=1</formula>
    </cfRule>
    <cfRule type="expression" dxfId="5195" priority="2718" stopIfTrue="1">
      <formula>M2456="NA"</formula>
    </cfRule>
    <cfRule type="expression" dxfId="5194" priority="2721" stopIfTrue="1">
      <formula>M2456="NA"</formula>
    </cfRule>
    <cfRule type="expression" dxfId="5193" priority="2739" stopIfTrue="1">
      <formula>M2456="NA"</formula>
    </cfRule>
  </conditionalFormatting>
  <conditionalFormatting sqref="U2456">
    <cfRule type="expression" dxfId="5192" priority="2686" stopIfTrue="1">
      <formula>AL2456=1</formula>
    </cfRule>
    <cfRule type="expression" dxfId="5191" priority="2688" stopIfTrue="1">
      <formula>S2456="NA"</formula>
    </cfRule>
    <cfRule type="expression" dxfId="5190" priority="2701" stopIfTrue="1">
      <formula>BP2456=1</formula>
    </cfRule>
    <cfRule type="expression" dxfId="5189" priority="2704" stopIfTrue="1">
      <formula>O2456="NA"</formula>
    </cfRule>
    <cfRule type="expression" dxfId="5188" priority="2722" stopIfTrue="1">
      <formula>M2456="NA"</formula>
    </cfRule>
    <cfRule type="expression" dxfId="5187" priority="2731" stopIfTrue="1">
      <formula>M2456="NA"</formula>
    </cfRule>
  </conditionalFormatting>
  <conditionalFormatting sqref="V2456">
    <cfRule type="expression" dxfId="5186" priority="2687" stopIfTrue="1">
      <formula>AL2456=1</formula>
    </cfRule>
    <cfRule type="expression" dxfId="5185" priority="2689" stopIfTrue="1">
      <formula>S2456="NA"</formula>
    </cfRule>
    <cfRule type="expression" dxfId="5184" priority="2708" stopIfTrue="1">
      <formula>BZ2456=1</formula>
    </cfRule>
    <cfRule type="expression" dxfId="5183" priority="2711" stopIfTrue="1">
      <formula>Q2456="NA"</formula>
    </cfRule>
    <cfRule type="expression" dxfId="5182" priority="2723" stopIfTrue="1">
      <formula>M2456="NA"</formula>
    </cfRule>
    <cfRule type="expression" dxfId="5181" priority="2735" stopIfTrue="1">
      <formula>M2456="NA"</formula>
    </cfRule>
  </conditionalFormatting>
  <conditionalFormatting sqref="W2456">
    <cfRule type="expression" dxfId="5180" priority="2690" stopIfTrue="1">
      <formula>AV2456=1</formula>
    </cfRule>
    <cfRule type="expression" dxfId="5179" priority="2716" stopIfTrue="1">
      <formula>CJ2456=1</formula>
    </cfRule>
    <cfRule type="expression" dxfId="5178" priority="2719" stopIfTrue="1">
      <formula>M2456="NA"</formula>
    </cfRule>
    <cfRule type="expression" dxfId="5177" priority="2724" stopIfTrue="1">
      <formula>M2456="NA"</formula>
    </cfRule>
    <cfRule type="expression" dxfId="5176" priority="2740" stopIfTrue="1">
      <formula>M2456="NA"</formula>
    </cfRule>
  </conditionalFormatting>
  <conditionalFormatting sqref="Y2456">
    <cfRule type="expression" dxfId="5175" priority="2691" stopIfTrue="1">
      <formula>AV2456=1</formula>
    </cfRule>
    <cfRule type="expression" dxfId="5174" priority="2693" stopIfTrue="1">
      <formula>W2456="NA"</formula>
    </cfRule>
    <cfRule type="expression" dxfId="5173" priority="2702" stopIfTrue="1">
      <formula>BP2456=1</formula>
    </cfRule>
    <cfRule type="expression" dxfId="5172" priority="2705" stopIfTrue="1">
      <formula>O2456="NA"</formula>
    </cfRule>
    <cfRule type="expression" dxfId="5171" priority="2725" stopIfTrue="1">
      <formula>M2456="NA"</formula>
    </cfRule>
    <cfRule type="expression" dxfId="5170" priority="2732" stopIfTrue="1">
      <formula>M2456="NA"</formula>
    </cfRule>
  </conditionalFormatting>
  <conditionalFormatting sqref="Z2456">
    <cfRule type="expression" dxfId="5169" priority="2692" stopIfTrue="1">
      <formula>AV2456=1</formula>
    </cfRule>
    <cfRule type="expression" dxfId="5168" priority="2694" stopIfTrue="1">
      <formula>W2456="NA"</formula>
    </cfRule>
    <cfRule type="expression" dxfId="5167" priority="2709" stopIfTrue="1">
      <formula>BZ2456=1</formula>
    </cfRule>
    <cfRule type="expression" dxfId="5166" priority="2712" stopIfTrue="1">
      <formula>Q2456="NA"</formula>
    </cfRule>
    <cfRule type="expression" dxfId="5165" priority="2726" stopIfTrue="1">
      <formula>M2456="NA"</formula>
    </cfRule>
    <cfRule type="expression" dxfId="5164" priority="2736" stopIfTrue="1">
      <formula>M2456="NA"</formula>
    </cfRule>
  </conditionalFormatting>
  <conditionalFormatting sqref="AA2456">
    <cfRule type="expression" dxfId="5163" priority="2695" stopIfTrue="1">
      <formula>BF2456=1</formula>
    </cfRule>
    <cfRule type="expression" dxfId="5162" priority="2717" stopIfTrue="1">
      <formula>CJ2456=1</formula>
    </cfRule>
    <cfRule type="expression" dxfId="5161" priority="2720" stopIfTrue="1">
      <formula>M2456="NA"</formula>
    </cfRule>
    <cfRule type="expression" dxfId="5160" priority="2727" stopIfTrue="1">
      <formula>M2456="NA"</formula>
    </cfRule>
    <cfRule type="expression" dxfId="5159" priority="2741" stopIfTrue="1">
      <formula>M2456="NA"</formula>
    </cfRule>
  </conditionalFormatting>
  <conditionalFormatting sqref="AC2456">
    <cfRule type="expression" dxfId="5158" priority="2696" stopIfTrue="1">
      <formula>BF2456=1</formula>
    </cfRule>
    <cfRule type="expression" dxfId="5157" priority="2698" stopIfTrue="1">
      <formula>AA2456="NA"</formula>
    </cfRule>
    <cfRule type="expression" dxfId="5156" priority="2703" stopIfTrue="1">
      <formula>BP2456=1</formula>
    </cfRule>
    <cfRule type="expression" dxfId="5155" priority="2706" stopIfTrue="1">
      <formula>O2456="NA"</formula>
    </cfRule>
    <cfRule type="expression" dxfId="5154" priority="2728" stopIfTrue="1">
      <formula>M2456="NA"</formula>
    </cfRule>
    <cfRule type="expression" dxfId="5153" priority="2733" stopIfTrue="1">
      <formula>M2456="NA"</formula>
    </cfRule>
  </conditionalFormatting>
  <conditionalFormatting sqref="AD2456">
    <cfRule type="expression" dxfId="5152" priority="2697" stopIfTrue="1">
      <formula>BF2456=1</formula>
    </cfRule>
    <cfRule type="expression" dxfId="5151" priority="2699" stopIfTrue="1">
      <formula>AA2456="NA"</formula>
    </cfRule>
    <cfRule type="expression" dxfId="5150" priority="2710" stopIfTrue="1">
      <formula>BZ2456=1</formula>
    </cfRule>
    <cfRule type="expression" dxfId="5149" priority="2713" stopIfTrue="1">
      <formula>Q2456="NA"</formula>
    </cfRule>
    <cfRule type="expression" dxfId="5148" priority="2729" stopIfTrue="1">
      <formula>M2456="NA"</formula>
    </cfRule>
    <cfRule type="expression" dxfId="5147" priority="2737" stopIfTrue="1">
      <formula>M2456="NA"</formula>
    </cfRule>
  </conditionalFormatting>
  <conditionalFormatting sqref="O2456">
    <cfRule type="expression" dxfId="5146" priority="2700" stopIfTrue="1">
      <formula>BP2456=1</formula>
    </cfRule>
    <cfRule type="expression" dxfId="5145" priority="2730" stopIfTrue="1">
      <formula>M2456="NA"</formula>
    </cfRule>
  </conditionalFormatting>
  <conditionalFormatting sqref="Q2456">
    <cfRule type="expression" dxfId="5144" priority="2707" stopIfTrue="1">
      <formula>BZ2456=1</formula>
    </cfRule>
    <cfRule type="expression" dxfId="5143" priority="2734" stopIfTrue="1">
      <formula>M2456="NA"</formula>
    </cfRule>
  </conditionalFormatting>
  <conditionalFormatting sqref="M2456">
    <cfRule type="expression" dxfId="5142" priority="2714" stopIfTrue="1">
      <formula>CJ2456=1</formula>
    </cfRule>
    <cfRule type="expression" dxfId="5141" priority="2738" stopIfTrue="1">
      <formula>M2456="NA"</formula>
    </cfRule>
  </conditionalFormatting>
  <conditionalFormatting sqref="S2497">
    <cfRule type="expression" dxfId="5140" priority="2742" stopIfTrue="1">
      <formula>AL2497=1</formula>
    </cfRule>
    <cfRule type="expression" dxfId="5139" priority="2772" stopIfTrue="1">
      <formula>CJ2497=1</formula>
    </cfRule>
    <cfRule type="expression" dxfId="5138" priority="2775" stopIfTrue="1">
      <formula>M2497="NA"</formula>
    </cfRule>
    <cfRule type="expression" dxfId="5137" priority="2778" stopIfTrue="1">
      <formula>M2497="NA"</formula>
    </cfRule>
    <cfRule type="expression" dxfId="5136" priority="2796" stopIfTrue="1">
      <formula>M2497="NA"</formula>
    </cfRule>
  </conditionalFormatting>
  <conditionalFormatting sqref="U2497">
    <cfRule type="expression" dxfId="5135" priority="2743" stopIfTrue="1">
      <formula>AL2497=1</formula>
    </cfRule>
    <cfRule type="expression" dxfId="5134" priority="2745" stopIfTrue="1">
      <formula>S2497="NA"</formula>
    </cfRule>
    <cfRule type="expression" dxfId="5133" priority="2758" stopIfTrue="1">
      <formula>BP2497=1</formula>
    </cfRule>
    <cfRule type="expression" dxfId="5132" priority="2761" stopIfTrue="1">
      <formula>O2497="NA"</formula>
    </cfRule>
    <cfRule type="expression" dxfId="5131" priority="2779" stopIfTrue="1">
      <formula>M2497="NA"</formula>
    </cfRule>
    <cfRule type="expression" dxfId="5130" priority="2788" stopIfTrue="1">
      <formula>M2497="NA"</formula>
    </cfRule>
  </conditionalFormatting>
  <conditionalFormatting sqref="V2497">
    <cfRule type="expression" dxfId="5129" priority="2744" stopIfTrue="1">
      <formula>AL2497=1</formula>
    </cfRule>
    <cfRule type="expression" dxfId="5128" priority="2746" stopIfTrue="1">
      <formula>S2497="NA"</formula>
    </cfRule>
    <cfRule type="expression" dxfId="5127" priority="2765" stopIfTrue="1">
      <formula>BZ2497=1</formula>
    </cfRule>
    <cfRule type="expression" dxfId="5126" priority="2768" stopIfTrue="1">
      <formula>Q2497="NA"</formula>
    </cfRule>
    <cfRule type="expression" dxfId="5125" priority="2780" stopIfTrue="1">
      <formula>M2497="NA"</formula>
    </cfRule>
    <cfRule type="expression" dxfId="5124" priority="2792" stopIfTrue="1">
      <formula>M2497="NA"</formula>
    </cfRule>
  </conditionalFormatting>
  <conditionalFormatting sqref="W2497">
    <cfRule type="expression" dxfId="5123" priority="2747" stopIfTrue="1">
      <formula>AV2497=1</formula>
    </cfRule>
    <cfRule type="expression" dxfId="5122" priority="2773" stopIfTrue="1">
      <formula>CJ2497=1</formula>
    </cfRule>
    <cfRule type="expression" dxfId="5121" priority="2776" stopIfTrue="1">
      <formula>M2497="NA"</formula>
    </cfRule>
    <cfRule type="expression" dxfId="5120" priority="2781" stopIfTrue="1">
      <formula>M2497="NA"</formula>
    </cfRule>
    <cfRule type="expression" dxfId="5119" priority="2797" stopIfTrue="1">
      <formula>M2497="NA"</formula>
    </cfRule>
  </conditionalFormatting>
  <conditionalFormatting sqref="Y2497">
    <cfRule type="expression" dxfId="5118" priority="2748" stopIfTrue="1">
      <formula>AV2497=1</formula>
    </cfRule>
    <cfRule type="expression" dxfId="5117" priority="2750" stopIfTrue="1">
      <formula>W2497="NA"</formula>
    </cfRule>
    <cfRule type="expression" dxfId="5116" priority="2759" stopIfTrue="1">
      <formula>BP2497=1</formula>
    </cfRule>
    <cfRule type="expression" dxfId="5115" priority="2762" stopIfTrue="1">
      <formula>O2497="NA"</formula>
    </cfRule>
    <cfRule type="expression" dxfId="5114" priority="2782" stopIfTrue="1">
      <formula>M2497="NA"</formula>
    </cfRule>
    <cfRule type="expression" dxfId="5113" priority="2789" stopIfTrue="1">
      <formula>M2497="NA"</formula>
    </cfRule>
  </conditionalFormatting>
  <conditionalFormatting sqref="Z2497">
    <cfRule type="expression" dxfId="5112" priority="2749" stopIfTrue="1">
      <formula>AV2497=1</formula>
    </cfRule>
    <cfRule type="expression" dxfId="5111" priority="2751" stopIfTrue="1">
      <formula>W2497="NA"</formula>
    </cfRule>
    <cfRule type="expression" dxfId="5110" priority="2766" stopIfTrue="1">
      <formula>BZ2497=1</formula>
    </cfRule>
    <cfRule type="expression" dxfId="5109" priority="2769" stopIfTrue="1">
      <formula>Q2497="NA"</formula>
    </cfRule>
    <cfRule type="expression" dxfId="5108" priority="2783" stopIfTrue="1">
      <formula>M2497="NA"</formula>
    </cfRule>
    <cfRule type="expression" dxfId="5107" priority="2793" stopIfTrue="1">
      <formula>M2497="NA"</formula>
    </cfRule>
  </conditionalFormatting>
  <conditionalFormatting sqref="AA2497">
    <cfRule type="expression" dxfId="5106" priority="2752" stopIfTrue="1">
      <formula>BF2497=1</formula>
    </cfRule>
    <cfRule type="expression" dxfId="5105" priority="2774" stopIfTrue="1">
      <formula>CJ2497=1</formula>
    </cfRule>
    <cfRule type="expression" dxfId="5104" priority="2777" stopIfTrue="1">
      <formula>M2497="NA"</formula>
    </cfRule>
    <cfRule type="expression" dxfId="5103" priority="2784" stopIfTrue="1">
      <formula>M2497="NA"</formula>
    </cfRule>
    <cfRule type="expression" dxfId="5102" priority="2798" stopIfTrue="1">
      <formula>M2497="NA"</formula>
    </cfRule>
  </conditionalFormatting>
  <conditionalFormatting sqref="AC2497">
    <cfRule type="expression" dxfId="5101" priority="2753" stopIfTrue="1">
      <formula>BF2497=1</formula>
    </cfRule>
    <cfRule type="expression" dxfId="5100" priority="2755" stopIfTrue="1">
      <formula>AA2497="NA"</formula>
    </cfRule>
    <cfRule type="expression" dxfId="5099" priority="2760" stopIfTrue="1">
      <formula>BP2497=1</formula>
    </cfRule>
    <cfRule type="expression" dxfId="5098" priority="2763" stopIfTrue="1">
      <formula>O2497="NA"</formula>
    </cfRule>
    <cfRule type="expression" dxfId="5097" priority="2785" stopIfTrue="1">
      <formula>M2497="NA"</formula>
    </cfRule>
    <cfRule type="expression" dxfId="5096" priority="2790" stopIfTrue="1">
      <formula>M2497="NA"</formula>
    </cfRule>
  </conditionalFormatting>
  <conditionalFormatting sqref="AD2497">
    <cfRule type="expression" dxfId="5095" priority="2754" stopIfTrue="1">
      <formula>BF2497=1</formula>
    </cfRule>
    <cfRule type="expression" dxfId="5094" priority="2756" stopIfTrue="1">
      <formula>AA2497="NA"</formula>
    </cfRule>
    <cfRule type="expression" dxfId="5093" priority="2767" stopIfTrue="1">
      <formula>BZ2497=1</formula>
    </cfRule>
    <cfRule type="expression" dxfId="5092" priority="2770" stopIfTrue="1">
      <formula>Q2497="NA"</formula>
    </cfRule>
    <cfRule type="expression" dxfId="5091" priority="2786" stopIfTrue="1">
      <formula>M2497="NA"</formula>
    </cfRule>
    <cfRule type="expression" dxfId="5090" priority="2794" stopIfTrue="1">
      <formula>M2497="NA"</formula>
    </cfRule>
  </conditionalFormatting>
  <conditionalFormatting sqref="O2497">
    <cfRule type="expression" dxfId="5089" priority="2757" stopIfTrue="1">
      <formula>BP2497=1</formula>
    </cfRule>
    <cfRule type="expression" dxfId="5088" priority="2787" stopIfTrue="1">
      <formula>M2497="NA"</formula>
    </cfRule>
  </conditionalFormatting>
  <conditionalFormatting sqref="Q2497">
    <cfRule type="expression" dxfId="5087" priority="2764" stopIfTrue="1">
      <formula>BZ2497=1</formula>
    </cfRule>
    <cfRule type="expression" dxfId="5086" priority="2791" stopIfTrue="1">
      <formula>M2497="NA"</formula>
    </cfRule>
  </conditionalFormatting>
  <conditionalFormatting sqref="M2497">
    <cfRule type="expression" dxfId="5085" priority="2771" stopIfTrue="1">
      <formula>CJ2497=1</formula>
    </cfRule>
    <cfRule type="expression" dxfId="5084" priority="2795" stopIfTrue="1">
      <formula>M2497="NA"</formula>
    </cfRule>
  </conditionalFormatting>
  <conditionalFormatting sqref="S2537">
    <cfRule type="expression" dxfId="5083" priority="2799" stopIfTrue="1">
      <formula>AL2537=1</formula>
    </cfRule>
    <cfRule type="expression" dxfId="5082" priority="2829" stopIfTrue="1">
      <formula>CJ2537=1</formula>
    </cfRule>
    <cfRule type="expression" dxfId="5081" priority="2832" stopIfTrue="1">
      <formula>M2537="NA"</formula>
    </cfRule>
    <cfRule type="expression" dxfId="5080" priority="2835" stopIfTrue="1">
      <formula>M2537="NA"</formula>
    </cfRule>
    <cfRule type="expression" dxfId="5079" priority="2853" stopIfTrue="1">
      <formula>M2537="NA"</formula>
    </cfRule>
  </conditionalFormatting>
  <conditionalFormatting sqref="U2537">
    <cfRule type="expression" dxfId="5078" priority="2800" stopIfTrue="1">
      <formula>AL2537=1</formula>
    </cfRule>
    <cfRule type="expression" dxfId="5077" priority="2802" stopIfTrue="1">
      <formula>S2537="NA"</formula>
    </cfRule>
    <cfRule type="expression" dxfId="5076" priority="2815" stopIfTrue="1">
      <formula>BP2537=1</formula>
    </cfRule>
    <cfRule type="expression" dxfId="5075" priority="2818" stopIfTrue="1">
      <formula>O2537="NA"</formula>
    </cfRule>
    <cfRule type="expression" dxfId="5074" priority="2836" stopIfTrue="1">
      <formula>M2537="NA"</formula>
    </cfRule>
    <cfRule type="expression" dxfId="5073" priority="2845" stopIfTrue="1">
      <formula>M2537="NA"</formula>
    </cfRule>
  </conditionalFormatting>
  <conditionalFormatting sqref="V2537">
    <cfRule type="expression" dxfId="5072" priority="2801" stopIfTrue="1">
      <formula>AL2537=1</formula>
    </cfRule>
    <cfRule type="expression" dxfId="5071" priority="2803" stopIfTrue="1">
      <formula>S2537="NA"</formula>
    </cfRule>
    <cfRule type="expression" dxfId="5070" priority="2822" stopIfTrue="1">
      <formula>BZ2537=1</formula>
    </cfRule>
    <cfRule type="expression" dxfId="5069" priority="2825" stopIfTrue="1">
      <formula>Q2537="NA"</formula>
    </cfRule>
    <cfRule type="expression" dxfId="5068" priority="2837" stopIfTrue="1">
      <formula>M2537="NA"</formula>
    </cfRule>
    <cfRule type="expression" dxfId="5067" priority="2849" stopIfTrue="1">
      <formula>M2537="NA"</formula>
    </cfRule>
  </conditionalFormatting>
  <conditionalFormatting sqref="W2537">
    <cfRule type="expression" dxfId="5066" priority="2804" stopIfTrue="1">
      <formula>AV2537=1</formula>
    </cfRule>
    <cfRule type="expression" dxfId="5065" priority="2830" stopIfTrue="1">
      <formula>CJ2537=1</formula>
    </cfRule>
    <cfRule type="expression" dxfId="5064" priority="2833" stopIfTrue="1">
      <formula>M2537="NA"</formula>
    </cfRule>
    <cfRule type="expression" dxfId="5063" priority="2838" stopIfTrue="1">
      <formula>M2537="NA"</formula>
    </cfRule>
    <cfRule type="expression" dxfId="5062" priority="2854" stopIfTrue="1">
      <formula>M2537="NA"</formula>
    </cfRule>
  </conditionalFormatting>
  <conditionalFormatting sqref="Y2537">
    <cfRule type="expression" dxfId="5061" priority="2805" stopIfTrue="1">
      <formula>AV2537=1</formula>
    </cfRule>
    <cfRule type="expression" dxfId="5060" priority="2807" stopIfTrue="1">
      <formula>W2537="NA"</formula>
    </cfRule>
    <cfRule type="expression" dxfId="5059" priority="2816" stopIfTrue="1">
      <formula>BP2537=1</formula>
    </cfRule>
    <cfRule type="expression" dxfId="5058" priority="2819" stopIfTrue="1">
      <formula>O2537="NA"</formula>
    </cfRule>
    <cfRule type="expression" dxfId="5057" priority="2839" stopIfTrue="1">
      <formula>M2537="NA"</formula>
    </cfRule>
    <cfRule type="expression" dxfId="5056" priority="2846" stopIfTrue="1">
      <formula>M2537="NA"</formula>
    </cfRule>
  </conditionalFormatting>
  <conditionalFormatting sqref="Z2537">
    <cfRule type="expression" dxfId="5055" priority="2806" stopIfTrue="1">
      <formula>AV2537=1</formula>
    </cfRule>
    <cfRule type="expression" dxfId="5054" priority="2808" stopIfTrue="1">
      <formula>W2537="NA"</formula>
    </cfRule>
    <cfRule type="expression" dxfId="5053" priority="2823" stopIfTrue="1">
      <formula>BZ2537=1</formula>
    </cfRule>
    <cfRule type="expression" dxfId="5052" priority="2826" stopIfTrue="1">
      <formula>Q2537="NA"</formula>
    </cfRule>
    <cfRule type="expression" dxfId="5051" priority="2840" stopIfTrue="1">
      <formula>M2537="NA"</formula>
    </cfRule>
    <cfRule type="expression" dxfId="5050" priority="2850" stopIfTrue="1">
      <formula>M2537="NA"</formula>
    </cfRule>
  </conditionalFormatting>
  <conditionalFormatting sqref="AA2537">
    <cfRule type="expression" dxfId="5049" priority="2809" stopIfTrue="1">
      <formula>BF2537=1</formula>
    </cfRule>
    <cfRule type="expression" dxfId="5048" priority="2831" stopIfTrue="1">
      <formula>CJ2537=1</formula>
    </cfRule>
    <cfRule type="expression" dxfId="5047" priority="2834" stopIfTrue="1">
      <formula>M2537="NA"</formula>
    </cfRule>
    <cfRule type="expression" dxfId="5046" priority="2841" stopIfTrue="1">
      <formula>M2537="NA"</formula>
    </cfRule>
    <cfRule type="expression" dxfId="5045" priority="2855" stopIfTrue="1">
      <formula>M2537="NA"</formula>
    </cfRule>
  </conditionalFormatting>
  <conditionalFormatting sqref="AC2537">
    <cfRule type="expression" dxfId="5044" priority="2810" stopIfTrue="1">
      <formula>BF2537=1</formula>
    </cfRule>
    <cfRule type="expression" dxfId="5043" priority="2812" stopIfTrue="1">
      <formula>AA2537="NA"</formula>
    </cfRule>
    <cfRule type="expression" dxfId="5042" priority="2817" stopIfTrue="1">
      <formula>BP2537=1</formula>
    </cfRule>
    <cfRule type="expression" dxfId="5041" priority="2820" stopIfTrue="1">
      <formula>O2537="NA"</formula>
    </cfRule>
    <cfRule type="expression" dxfId="5040" priority="2842" stopIfTrue="1">
      <formula>M2537="NA"</formula>
    </cfRule>
    <cfRule type="expression" dxfId="5039" priority="2847" stopIfTrue="1">
      <formula>M2537="NA"</formula>
    </cfRule>
  </conditionalFormatting>
  <conditionalFormatting sqref="AD2537">
    <cfRule type="expression" dxfId="5038" priority="2811" stopIfTrue="1">
      <formula>BF2537=1</formula>
    </cfRule>
    <cfRule type="expression" dxfId="5037" priority="2813" stopIfTrue="1">
      <formula>AA2537="NA"</formula>
    </cfRule>
    <cfRule type="expression" dxfId="5036" priority="2824" stopIfTrue="1">
      <formula>BZ2537=1</formula>
    </cfRule>
    <cfRule type="expression" dxfId="5035" priority="2827" stopIfTrue="1">
      <formula>Q2537="NA"</formula>
    </cfRule>
    <cfRule type="expression" dxfId="5034" priority="2843" stopIfTrue="1">
      <formula>M2537="NA"</formula>
    </cfRule>
    <cfRule type="expression" dxfId="5033" priority="2851" stopIfTrue="1">
      <formula>M2537="NA"</formula>
    </cfRule>
  </conditionalFormatting>
  <conditionalFormatting sqref="O2537">
    <cfRule type="expression" dxfId="5032" priority="2814" stopIfTrue="1">
      <formula>BP2537=1</formula>
    </cfRule>
    <cfRule type="expression" dxfId="5031" priority="2844" stopIfTrue="1">
      <formula>M2537="NA"</formula>
    </cfRule>
  </conditionalFormatting>
  <conditionalFormatting sqref="Q2537">
    <cfRule type="expression" dxfId="5030" priority="2821" stopIfTrue="1">
      <formula>BZ2537=1</formula>
    </cfRule>
    <cfRule type="expression" dxfId="5029" priority="2848" stopIfTrue="1">
      <formula>M2537="NA"</formula>
    </cfRule>
  </conditionalFormatting>
  <conditionalFormatting sqref="M2537">
    <cfRule type="expression" dxfId="5028" priority="2828" stopIfTrue="1">
      <formula>CJ2537=1</formula>
    </cfRule>
    <cfRule type="expression" dxfId="5027" priority="2852" stopIfTrue="1">
      <formula>M2537="NA"</formula>
    </cfRule>
  </conditionalFormatting>
  <conditionalFormatting sqref="S2577">
    <cfRule type="expression" dxfId="5026" priority="2856" stopIfTrue="1">
      <formula>AL2577=1</formula>
    </cfRule>
    <cfRule type="expression" dxfId="5025" priority="2886" stopIfTrue="1">
      <formula>CJ2577=1</formula>
    </cfRule>
    <cfRule type="expression" dxfId="5024" priority="2889" stopIfTrue="1">
      <formula>M2577="NA"</formula>
    </cfRule>
    <cfRule type="expression" dxfId="5023" priority="2892" stopIfTrue="1">
      <formula>M2577="NA"</formula>
    </cfRule>
    <cfRule type="expression" dxfId="5022" priority="2910" stopIfTrue="1">
      <formula>M2577="NA"</formula>
    </cfRule>
  </conditionalFormatting>
  <conditionalFormatting sqref="U2577">
    <cfRule type="expression" dxfId="5021" priority="2857" stopIfTrue="1">
      <formula>AL2577=1</formula>
    </cfRule>
    <cfRule type="expression" dxfId="5020" priority="2859" stopIfTrue="1">
      <formula>S2577="NA"</formula>
    </cfRule>
    <cfRule type="expression" dxfId="5019" priority="2872" stopIfTrue="1">
      <formula>BP2577=1</formula>
    </cfRule>
    <cfRule type="expression" dxfId="5018" priority="2875" stopIfTrue="1">
      <formula>O2577="NA"</formula>
    </cfRule>
    <cfRule type="expression" dxfId="5017" priority="2893" stopIfTrue="1">
      <formula>M2577="NA"</formula>
    </cfRule>
    <cfRule type="expression" dxfId="5016" priority="2902" stopIfTrue="1">
      <formula>M2577="NA"</formula>
    </cfRule>
  </conditionalFormatting>
  <conditionalFormatting sqref="V2577">
    <cfRule type="expression" dxfId="5015" priority="2858" stopIfTrue="1">
      <formula>AL2577=1</formula>
    </cfRule>
    <cfRule type="expression" dxfId="5014" priority="2860" stopIfTrue="1">
      <formula>S2577="NA"</formula>
    </cfRule>
    <cfRule type="expression" dxfId="5013" priority="2879" stopIfTrue="1">
      <formula>BZ2577=1</formula>
    </cfRule>
    <cfRule type="expression" dxfId="5012" priority="2882" stopIfTrue="1">
      <formula>Q2577="NA"</formula>
    </cfRule>
    <cfRule type="expression" dxfId="5011" priority="2894" stopIfTrue="1">
      <formula>M2577="NA"</formula>
    </cfRule>
    <cfRule type="expression" dxfId="5010" priority="2906" stopIfTrue="1">
      <formula>M2577="NA"</formula>
    </cfRule>
  </conditionalFormatting>
  <conditionalFormatting sqref="W2577">
    <cfRule type="expression" dxfId="5009" priority="2861" stopIfTrue="1">
      <formula>AV2577=1</formula>
    </cfRule>
    <cfRule type="expression" dxfId="5008" priority="2887" stopIfTrue="1">
      <formula>CJ2577=1</formula>
    </cfRule>
    <cfRule type="expression" dxfId="5007" priority="2890" stopIfTrue="1">
      <formula>M2577="NA"</formula>
    </cfRule>
    <cfRule type="expression" dxfId="5006" priority="2895" stopIfTrue="1">
      <formula>M2577="NA"</formula>
    </cfRule>
    <cfRule type="expression" dxfId="5005" priority="2911" stopIfTrue="1">
      <formula>M2577="NA"</formula>
    </cfRule>
  </conditionalFormatting>
  <conditionalFormatting sqref="Y2577">
    <cfRule type="expression" dxfId="5004" priority="2862" stopIfTrue="1">
      <formula>AV2577=1</formula>
    </cfRule>
    <cfRule type="expression" dxfId="5003" priority="2864" stopIfTrue="1">
      <formula>W2577="NA"</formula>
    </cfRule>
    <cfRule type="expression" dxfId="5002" priority="2873" stopIfTrue="1">
      <formula>BP2577=1</formula>
    </cfRule>
    <cfRule type="expression" dxfId="5001" priority="2876" stopIfTrue="1">
      <formula>O2577="NA"</formula>
    </cfRule>
    <cfRule type="expression" dxfId="5000" priority="2896" stopIfTrue="1">
      <formula>M2577="NA"</formula>
    </cfRule>
    <cfRule type="expression" dxfId="4999" priority="2903" stopIfTrue="1">
      <formula>M2577="NA"</formula>
    </cfRule>
  </conditionalFormatting>
  <conditionalFormatting sqref="Z2577">
    <cfRule type="expression" dxfId="4998" priority="2863" stopIfTrue="1">
      <formula>AV2577=1</formula>
    </cfRule>
    <cfRule type="expression" dxfId="4997" priority="2865" stopIfTrue="1">
      <formula>W2577="NA"</formula>
    </cfRule>
    <cfRule type="expression" dxfId="4996" priority="2880" stopIfTrue="1">
      <formula>BZ2577=1</formula>
    </cfRule>
    <cfRule type="expression" dxfId="4995" priority="2883" stopIfTrue="1">
      <formula>Q2577="NA"</formula>
    </cfRule>
    <cfRule type="expression" dxfId="4994" priority="2897" stopIfTrue="1">
      <formula>M2577="NA"</formula>
    </cfRule>
    <cfRule type="expression" dxfId="4993" priority="2907" stopIfTrue="1">
      <formula>M2577="NA"</formula>
    </cfRule>
  </conditionalFormatting>
  <conditionalFormatting sqref="AA2577">
    <cfRule type="expression" dxfId="4992" priority="2866" stopIfTrue="1">
      <formula>BF2577=1</formula>
    </cfRule>
    <cfRule type="expression" dxfId="4991" priority="2888" stopIfTrue="1">
      <formula>CJ2577=1</formula>
    </cfRule>
    <cfRule type="expression" dxfId="4990" priority="2891" stopIfTrue="1">
      <formula>M2577="NA"</formula>
    </cfRule>
    <cfRule type="expression" dxfId="4989" priority="2898" stopIfTrue="1">
      <formula>M2577="NA"</formula>
    </cfRule>
    <cfRule type="expression" dxfId="4988" priority="2912" stopIfTrue="1">
      <formula>M2577="NA"</formula>
    </cfRule>
  </conditionalFormatting>
  <conditionalFormatting sqref="AC2577">
    <cfRule type="expression" dxfId="4987" priority="2867" stopIfTrue="1">
      <formula>BF2577=1</formula>
    </cfRule>
    <cfRule type="expression" dxfId="4986" priority="2869" stopIfTrue="1">
      <formula>AA2577="NA"</formula>
    </cfRule>
    <cfRule type="expression" dxfId="4985" priority="2874" stopIfTrue="1">
      <formula>BP2577=1</formula>
    </cfRule>
    <cfRule type="expression" dxfId="4984" priority="2877" stopIfTrue="1">
      <formula>O2577="NA"</formula>
    </cfRule>
    <cfRule type="expression" dxfId="4983" priority="2899" stopIfTrue="1">
      <formula>M2577="NA"</formula>
    </cfRule>
    <cfRule type="expression" dxfId="4982" priority="2904" stopIfTrue="1">
      <formula>M2577="NA"</formula>
    </cfRule>
  </conditionalFormatting>
  <conditionalFormatting sqref="AD2577">
    <cfRule type="expression" dxfId="4981" priority="2868" stopIfTrue="1">
      <formula>BF2577=1</formula>
    </cfRule>
    <cfRule type="expression" dxfId="4980" priority="2870" stopIfTrue="1">
      <formula>AA2577="NA"</formula>
    </cfRule>
    <cfRule type="expression" dxfId="4979" priority="2881" stopIfTrue="1">
      <formula>BZ2577=1</formula>
    </cfRule>
    <cfRule type="expression" dxfId="4978" priority="2884" stopIfTrue="1">
      <formula>Q2577="NA"</formula>
    </cfRule>
    <cfRule type="expression" dxfId="4977" priority="2900" stopIfTrue="1">
      <formula>M2577="NA"</formula>
    </cfRule>
    <cfRule type="expression" dxfId="4976" priority="2908" stopIfTrue="1">
      <formula>M2577="NA"</formula>
    </cfRule>
  </conditionalFormatting>
  <conditionalFormatting sqref="O2577">
    <cfRule type="expression" dxfId="4975" priority="2871" stopIfTrue="1">
      <formula>BP2577=1</formula>
    </cfRule>
    <cfRule type="expression" dxfId="4974" priority="2901" stopIfTrue="1">
      <formula>M2577="NA"</formula>
    </cfRule>
  </conditionalFormatting>
  <conditionalFormatting sqref="Q2577">
    <cfRule type="expression" dxfId="4973" priority="2878" stopIfTrue="1">
      <formula>BZ2577=1</formula>
    </cfRule>
    <cfRule type="expression" dxfId="4972" priority="2905" stopIfTrue="1">
      <formula>M2577="NA"</formula>
    </cfRule>
  </conditionalFormatting>
  <conditionalFormatting sqref="M2577">
    <cfRule type="expression" dxfId="4971" priority="2885" stopIfTrue="1">
      <formula>CJ2577=1</formula>
    </cfRule>
    <cfRule type="expression" dxfId="4970" priority="2909" stopIfTrue="1">
      <formula>M2577="NA"</formula>
    </cfRule>
  </conditionalFormatting>
  <conditionalFormatting sqref="S2617">
    <cfRule type="expression" dxfId="4969" priority="2913" stopIfTrue="1">
      <formula>AL2617=1</formula>
    </cfRule>
    <cfRule type="expression" dxfId="4968" priority="2943" stopIfTrue="1">
      <formula>CJ2617=1</formula>
    </cfRule>
    <cfRule type="expression" dxfId="4967" priority="2946" stopIfTrue="1">
      <formula>M2617="NA"</formula>
    </cfRule>
    <cfRule type="expression" dxfId="4966" priority="2949" stopIfTrue="1">
      <formula>M2617="NA"</formula>
    </cfRule>
    <cfRule type="expression" dxfId="4965" priority="2967" stopIfTrue="1">
      <formula>M2617="NA"</formula>
    </cfRule>
  </conditionalFormatting>
  <conditionalFormatting sqref="U2617">
    <cfRule type="expression" dxfId="4964" priority="2914" stopIfTrue="1">
      <formula>AL2617=1</formula>
    </cfRule>
    <cfRule type="expression" dxfId="4963" priority="2916" stopIfTrue="1">
      <formula>S2617="NA"</formula>
    </cfRule>
    <cfRule type="expression" dxfId="4962" priority="2929" stopIfTrue="1">
      <formula>BP2617=1</formula>
    </cfRule>
    <cfRule type="expression" dxfId="4961" priority="2932" stopIfTrue="1">
      <formula>O2617="NA"</formula>
    </cfRule>
    <cfRule type="expression" dxfId="4960" priority="2950" stopIfTrue="1">
      <formula>M2617="NA"</formula>
    </cfRule>
    <cfRule type="expression" dxfId="4959" priority="2959" stopIfTrue="1">
      <formula>M2617="NA"</formula>
    </cfRule>
  </conditionalFormatting>
  <conditionalFormatting sqref="V2617">
    <cfRule type="expression" dxfId="4958" priority="2915" stopIfTrue="1">
      <formula>AL2617=1</formula>
    </cfRule>
    <cfRule type="expression" dxfId="4957" priority="2917" stopIfTrue="1">
      <formula>S2617="NA"</formula>
    </cfRule>
    <cfRule type="expression" dxfId="4956" priority="2936" stopIfTrue="1">
      <formula>BZ2617=1</formula>
    </cfRule>
    <cfRule type="expression" dxfId="4955" priority="2939" stopIfTrue="1">
      <formula>Q2617="NA"</formula>
    </cfRule>
    <cfRule type="expression" dxfId="4954" priority="2951" stopIfTrue="1">
      <formula>M2617="NA"</formula>
    </cfRule>
    <cfRule type="expression" dxfId="4953" priority="2963" stopIfTrue="1">
      <formula>M2617="NA"</formula>
    </cfRule>
  </conditionalFormatting>
  <conditionalFormatting sqref="W2617">
    <cfRule type="expression" dxfId="4952" priority="2918" stopIfTrue="1">
      <formula>AV2617=1</formula>
    </cfRule>
    <cfRule type="expression" dxfId="4951" priority="2944" stopIfTrue="1">
      <formula>CJ2617=1</formula>
    </cfRule>
    <cfRule type="expression" dxfId="4950" priority="2947" stopIfTrue="1">
      <formula>M2617="NA"</formula>
    </cfRule>
    <cfRule type="expression" dxfId="4949" priority="2952" stopIfTrue="1">
      <formula>M2617="NA"</formula>
    </cfRule>
    <cfRule type="expression" dxfId="4948" priority="2968" stopIfTrue="1">
      <formula>M2617="NA"</formula>
    </cfRule>
  </conditionalFormatting>
  <conditionalFormatting sqref="Y2617">
    <cfRule type="expression" dxfId="4947" priority="2919" stopIfTrue="1">
      <formula>AV2617=1</formula>
    </cfRule>
    <cfRule type="expression" dxfId="4946" priority="2921" stopIfTrue="1">
      <formula>W2617="NA"</formula>
    </cfRule>
    <cfRule type="expression" dxfId="4945" priority="2930" stopIfTrue="1">
      <formula>BP2617=1</formula>
    </cfRule>
    <cfRule type="expression" dxfId="4944" priority="2933" stopIfTrue="1">
      <formula>O2617="NA"</formula>
    </cfRule>
    <cfRule type="expression" dxfId="4943" priority="2953" stopIfTrue="1">
      <formula>M2617="NA"</formula>
    </cfRule>
    <cfRule type="expression" dxfId="4942" priority="2960" stopIfTrue="1">
      <formula>M2617="NA"</formula>
    </cfRule>
  </conditionalFormatting>
  <conditionalFormatting sqref="Z2617">
    <cfRule type="expression" dxfId="4941" priority="2920" stopIfTrue="1">
      <formula>AV2617=1</formula>
    </cfRule>
    <cfRule type="expression" dxfId="4940" priority="2922" stopIfTrue="1">
      <formula>W2617="NA"</formula>
    </cfRule>
    <cfRule type="expression" dxfId="4939" priority="2937" stopIfTrue="1">
      <formula>BZ2617=1</formula>
    </cfRule>
    <cfRule type="expression" dxfId="4938" priority="2940" stopIfTrue="1">
      <formula>Q2617="NA"</formula>
    </cfRule>
    <cfRule type="expression" dxfId="4937" priority="2954" stopIfTrue="1">
      <formula>M2617="NA"</formula>
    </cfRule>
    <cfRule type="expression" dxfId="4936" priority="2964" stopIfTrue="1">
      <formula>M2617="NA"</formula>
    </cfRule>
  </conditionalFormatting>
  <conditionalFormatting sqref="AA2617">
    <cfRule type="expression" dxfId="4935" priority="2923" stopIfTrue="1">
      <formula>BF2617=1</formula>
    </cfRule>
    <cfRule type="expression" dxfId="4934" priority="2945" stopIfTrue="1">
      <formula>CJ2617=1</formula>
    </cfRule>
    <cfRule type="expression" dxfId="4933" priority="2948" stopIfTrue="1">
      <formula>M2617="NA"</formula>
    </cfRule>
    <cfRule type="expression" dxfId="4932" priority="2955" stopIfTrue="1">
      <formula>M2617="NA"</formula>
    </cfRule>
    <cfRule type="expression" dxfId="4931" priority="2969" stopIfTrue="1">
      <formula>M2617="NA"</formula>
    </cfRule>
  </conditionalFormatting>
  <conditionalFormatting sqref="AC2617">
    <cfRule type="expression" dxfId="4930" priority="2924" stopIfTrue="1">
      <formula>BF2617=1</formula>
    </cfRule>
    <cfRule type="expression" dxfId="4929" priority="2926" stopIfTrue="1">
      <formula>AA2617="NA"</formula>
    </cfRule>
    <cfRule type="expression" dxfId="4928" priority="2931" stopIfTrue="1">
      <formula>BP2617=1</formula>
    </cfRule>
    <cfRule type="expression" dxfId="4927" priority="2934" stopIfTrue="1">
      <formula>O2617="NA"</formula>
    </cfRule>
    <cfRule type="expression" dxfId="4926" priority="2956" stopIfTrue="1">
      <formula>M2617="NA"</formula>
    </cfRule>
    <cfRule type="expression" dxfId="4925" priority="2961" stopIfTrue="1">
      <formula>M2617="NA"</formula>
    </cfRule>
  </conditionalFormatting>
  <conditionalFormatting sqref="AD2617">
    <cfRule type="expression" dxfId="4924" priority="2925" stopIfTrue="1">
      <formula>BF2617=1</formula>
    </cfRule>
    <cfRule type="expression" dxfId="4923" priority="2927" stopIfTrue="1">
      <formula>AA2617="NA"</formula>
    </cfRule>
    <cfRule type="expression" dxfId="4922" priority="2938" stopIfTrue="1">
      <formula>BZ2617=1</formula>
    </cfRule>
    <cfRule type="expression" dxfId="4921" priority="2941" stopIfTrue="1">
      <formula>Q2617="NA"</formula>
    </cfRule>
    <cfRule type="expression" dxfId="4920" priority="2957" stopIfTrue="1">
      <formula>M2617="NA"</formula>
    </cfRule>
    <cfRule type="expression" dxfId="4919" priority="2965" stopIfTrue="1">
      <formula>M2617="NA"</formula>
    </cfRule>
  </conditionalFormatting>
  <conditionalFormatting sqref="O2617">
    <cfRule type="expression" dxfId="4918" priority="2928" stopIfTrue="1">
      <formula>BP2617=1</formula>
    </cfRule>
    <cfRule type="expression" dxfId="4917" priority="2958" stopIfTrue="1">
      <formula>M2617="NA"</formula>
    </cfRule>
  </conditionalFormatting>
  <conditionalFormatting sqref="Q2617">
    <cfRule type="expression" dxfId="4916" priority="2935" stopIfTrue="1">
      <formula>BZ2617=1</formula>
    </cfRule>
    <cfRule type="expression" dxfId="4915" priority="2962" stopIfTrue="1">
      <formula>M2617="NA"</formula>
    </cfRule>
  </conditionalFormatting>
  <conditionalFormatting sqref="M2617">
    <cfRule type="expression" dxfId="4914" priority="2942" stopIfTrue="1">
      <formula>CJ2617=1</formula>
    </cfRule>
    <cfRule type="expression" dxfId="4913" priority="2966" stopIfTrue="1">
      <formula>M2617="NA"</formula>
    </cfRule>
  </conditionalFormatting>
  <conditionalFormatting sqref="S2657">
    <cfRule type="expression" dxfId="4912" priority="2970" stopIfTrue="1">
      <formula>AL2657=1</formula>
    </cfRule>
    <cfRule type="expression" dxfId="4911" priority="3000" stopIfTrue="1">
      <formula>CJ2657=1</formula>
    </cfRule>
    <cfRule type="expression" dxfId="4910" priority="3003" stopIfTrue="1">
      <formula>M2657="NA"</formula>
    </cfRule>
    <cfRule type="expression" dxfId="4909" priority="3006" stopIfTrue="1">
      <formula>M2657="NA"</formula>
    </cfRule>
    <cfRule type="expression" dxfId="4908" priority="3024" stopIfTrue="1">
      <formula>M2657="NA"</formula>
    </cfRule>
  </conditionalFormatting>
  <conditionalFormatting sqref="U2657">
    <cfRule type="expression" dxfId="4907" priority="2971" stopIfTrue="1">
      <formula>AL2657=1</formula>
    </cfRule>
    <cfRule type="expression" dxfId="4906" priority="2973" stopIfTrue="1">
      <formula>S2657="NA"</formula>
    </cfRule>
    <cfRule type="expression" dxfId="4905" priority="2986" stopIfTrue="1">
      <formula>BP2657=1</formula>
    </cfRule>
    <cfRule type="expression" dxfId="4904" priority="2989" stopIfTrue="1">
      <formula>O2657="NA"</formula>
    </cfRule>
    <cfRule type="expression" dxfId="4903" priority="3007" stopIfTrue="1">
      <formula>M2657="NA"</formula>
    </cfRule>
    <cfRule type="expression" dxfId="4902" priority="3016" stopIfTrue="1">
      <formula>M2657="NA"</formula>
    </cfRule>
  </conditionalFormatting>
  <conditionalFormatting sqref="V2657">
    <cfRule type="expression" dxfId="4901" priority="2972" stopIfTrue="1">
      <formula>AL2657=1</formula>
    </cfRule>
    <cfRule type="expression" dxfId="4900" priority="2974" stopIfTrue="1">
      <formula>S2657="NA"</formula>
    </cfRule>
    <cfRule type="expression" dxfId="4899" priority="2993" stopIfTrue="1">
      <formula>BZ2657=1</formula>
    </cfRule>
    <cfRule type="expression" dxfId="4898" priority="2996" stopIfTrue="1">
      <formula>Q2657="NA"</formula>
    </cfRule>
    <cfRule type="expression" dxfId="4897" priority="3008" stopIfTrue="1">
      <formula>M2657="NA"</formula>
    </cfRule>
    <cfRule type="expression" dxfId="4896" priority="3020" stopIfTrue="1">
      <formula>M2657="NA"</formula>
    </cfRule>
  </conditionalFormatting>
  <conditionalFormatting sqref="W2657">
    <cfRule type="expression" dxfId="4895" priority="2975" stopIfTrue="1">
      <formula>AV2657=1</formula>
    </cfRule>
    <cfRule type="expression" dxfId="4894" priority="3001" stopIfTrue="1">
      <formula>CJ2657=1</formula>
    </cfRule>
    <cfRule type="expression" dxfId="4893" priority="3004" stopIfTrue="1">
      <formula>M2657="NA"</formula>
    </cfRule>
    <cfRule type="expression" dxfId="4892" priority="3009" stopIfTrue="1">
      <formula>M2657="NA"</formula>
    </cfRule>
    <cfRule type="expression" dxfId="4891" priority="3025" stopIfTrue="1">
      <formula>M2657="NA"</formula>
    </cfRule>
  </conditionalFormatting>
  <conditionalFormatting sqref="Y2657">
    <cfRule type="expression" dxfId="4890" priority="2976" stopIfTrue="1">
      <formula>AV2657=1</formula>
    </cfRule>
    <cfRule type="expression" dxfId="4889" priority="2978" stopIfTrue="1">
      <formula>W2657="NA"</formula>
    </cfRule>
    <cfRule type="expression" dxfId="4888" priority="2987" stopIfTrue="1">
      <formula>BP2657=1</formula>
    </cfRule>
    <cfRule type="expression" dxfId="4887" priority="2990" stopIfTrue="1">
      <formula>O2657="NA"</formula>
    </cfRule>
    <cfRule type="expression" dxfId="4886" priority="3010" stopIfTrue="1">
      <formula>M2657="NA"</formula>
    </cfRule>
    <cfRule type="expression" dxfId="4885" priority="3017" stopIfTrue="1">
      <formula>M2657="NA"</formula>
    </cfRule>
  </conditionalFormatting>
  <conditionalFormatting sqref="Z2657">
    <cfRule type="expression" dxfId="4884" priority="2977" stopIfTrue="1">
      <formula>AV2657=1</formula>
    </cfRule>
    <cfRule type="expression" dxfId="4883" priority="2979" stopIfTrue="1">
      <formula>W2657="NA"</formula>
    </cfRule>
    <cfRule type="expression" dxfId="4882" priority="2994" stopIfTrue="1">
      <formula>BZ2657=1</formula>
    </cfRule>
    <cfRule type="expression" dxfId="4881" priority="2997" stopIfTrue="1">
      <formula>Q2657="NA"</formula>
    </cfRule>
    <cfRule type="expression" dxfId="4880" priority="3011" stopIfTrue="1">
      <formula>M2657="NA"</formula>
    </cfRule>
    <cfRule type="expression" dxfId="4879" priority="3021" stopIfTrue="1">
      <formula>M2657="NA"</formula>
    </cfRule>
  </conditionalFormatting>
  <conditionalFormatting sqref="AA2657">
    <cfRule type="expression" dxfId="4878" priority="2980" stopIfTrue="1">
      <formula>BF2657=1</formula>
    </cfRule>
    <cfRule type="expression" dxfId="4877" priority="3002" stopIfTrue="1">
      <formula>CJ2657=1</formula>
    </cfRule>
    <cfRule type="expression" dxfId="4876" priority="3005" stopIfTrue="1">
      <formula>M2657="NA"</formula>
    </cfRule>
    <cfRule type="expression" dxfId="4875" priority="3012" stopIfTrue="1">
      <formula>M2657="NA"</formula>
    </cfRule>
    <cfRule type="expression" dxfId="4874" priority="3026" stopIfTrue="1">
      <formula>M2657="NA"</formula>
    </cfRule>
  </conditionalFormatting>
  <conditionalFormatting sqref="AC2657">
    <cfRule type="expression" dxfId="4873" priority="2981" stopIfTrue="1">
      <formula>BF2657=1</formula>
    </cfRule>
    <cfRule type="expression" dxfId="4872" priority="2983" stopIfTrue="1">
      <formula>AA2657="NA"</formula>
    </cfRule>
    <cfRule type="expression" dxfId="4871" priority="2988" stopIfTrue="1">
      <formula>BP2657=1</formula>
    </cfRule>
    <cfRule type="expression" dxfId="4870" priority="2991" stopIfTrue="1">
      <formula>O2657="NA"</formula>
    </cfRule>
    <cfRule type="expression" dxfId="4869" priority="3013" stopIfTrue="1">
      <formula>M2657="NA"</formula>
    </cfRule>
    <cfRule type="expression" dxfId="4868" priority="3018" stopIfTrue="1">
      <formula>M2657="NA"</formula>
    </cfRule>
  </conditionalFormatting>
  <conditionalFormatting sqref="AD2657">
    <cfRule type="expression" dxfId="4867" priority="2982" stopIfTrue="1">
      <formula>BF2657=1</formula>
    </cfRule>
    <cfRule type="expression" dxfId="4866" priority="2984" stopIfTrue="1">
      <formula>AA2657="NA"</formula>
    </cfRule>
    <cfRule type="expression" dxfId="4865" priority="2995" stopIfTrue="1">
      <formula>BZ2657=1</formula>
    </cfRule>
    <cfRule type="expression" dxfId="4864" priority="2998" stopIfTrue="1">
      <formula>Q2657="NA"</formula>
    </cfRule>
    <cfRule type="expression" dxfId="4863" priority="3014" stopIfTrue="1">
      <formula>M2657="NA"</formula>
    </cfRule>
    <cfRule type="expression" dxfId="4862" priority="3022" stopIfTrue="1">
      <formula>M2657="NA"</formula>
    </cfRule>
  </conditionalFormatting>
  <conditionalFormatting sqref="O2657">
    <cfRule type="expression" dxfId="4861" priority="2985" stopIfTrue="1">
      <formula>BP2657=1</formula>
    </cfRule>
    <cfRule type="expression" dxfId="4860" priority="3015" stopIfTrue="1">
      <formula>M2657="NA"</formula>
    </cfRule>
  </conditionalFormatting>
  <conditionalFormatting sqref="Q2657">
    <cfRule type="expression" dxfId="4859" priority="2992" stopIfTrue="1">
      <formula>BZ2657=1</formula>
    </cfRule>
    <cfRule type="expression" dxfId="4858" priority="3019" stopIfTrue="1">
      <formula>M2657="NA"</formula>
    </cfRule>
  </conditionalFormatting>
  <conditionalFormatting sqref="M2657">
    <cfRule type="expression" dxfId="4857" priority="2999" stopIfTrue="1">
      <formula>CJ2657=1</formula>
    </cfRule>
    <cfRule type="expression" dxfId="4856" priority="3023" stopIfTrue="1">
      <formula>M2657="NA"</formula>
    </cfRule>
  </conditionalFormatting>
  <conditionalFormatting sqref="M2699">
    <cfRule type="expression" dxfId="4855" priority="3027" stopIfTrue="1">
      <formula>AL2699=1</formula>
    </cfRule>
  </conditionalFormatting>
  <conditionalFormatting sqref="S2699">
    <cfRule type="expression" dxfId="4854" priority="3028" stopIfTrue="1">
      <formula>AL2699=1</formula>
    </cfRule>
    <cfRule type="expression" dxfId="4853" priority="3030" stopIfTrue="1">
      <formula>M2699="NA"</formula>
    </cfRule>
  </conditionalFormatting>
  <conditionalFormatting sqref="Y2699">
    <cfRule type="expression" dxfId="4852" priority="3029" stopIfTrue="1">
      <formula>AL2699=1</formula>
    </cfRule>
    <cfRule type="expression" dxfId="4851" priority="3031" stopIfTrue="1">
      <formula>M2699="NA"</formula>
    </cfRule>
  </conditionalFormatting>
  <conditionalFormatting sqref="S2730">
    <cfRule type="expression" dxfId="4850" priority="3032" stopIfTrue="1">
      <formula>AL2730=1</formula>
    </cfRule>
    <cfRule type="expression" dxfId="4849" priority="3062" stopIfTrue="1">
      <formula>CJ2730=1</formula>
    </cfRule>
    <cfRule type="expression" dxfId="4848" priority="3065" stopIfTrue="1">
      <formula>M2730="NA"</formula>
    </cfRule>
    <cfRule type="expression" dxfId="4847" priority="3068" stopIfTrue="1">
      <formula>M2730="NA"</formula>
    </cfRule>
    <cfRule type="expression" dxfId="4846" priority="3086" stopIfTrue="1">
      <formula>M2730="NA"</formula>
    </cfRule>
  </conditionalFormatting>
  <conditionalFormatting sqref="U2730">
    <cfRule type="expression" dxfId="4845" priority="3033" stopIfTrue="1">
      <formula>AL2730=1</formula>
    </cfRule>
    <cfRule type="expression" dxfId="4844" priority="3035" stopIfTrue="1">
      <formula>S2730="NA"</formula>
    </cfRule>
    <cfRule type="expression" dxfId="4843" priority="3048" stopIfTrue="1">
      <formula>BP2730=1</formula>
    </cfRule>
    <cfRule type="expression" dxfId="4842" priority="3051" stopIfTrue="1">
      <formula>O2730="NA"</formula>
    </cfRule>
    <cfRule type="expression" dxfId="4841" priority="3069" stopIfTrue="1">
      <formula>M2730="NA"</formula>
    </cfRule>
    <cfRule type="expression" dxfId="4840" priority="3078" stopIfTrue="1">
      <formula>M2730="NA"</formula>
    </cfRule>
  </conditionalFormatting>
  <conditionalFormatting sqref="V2730">
    <cfRule type="expression" dxfId="4839" priority="3034" stopIfTrue="1">
      <formula>AL2730=1</formula>
    </cfRule>
    <cfRule type="expression" dxfId="4838" priority="3036" stopIfTrue="1">
      <formula>S2730="NA"</formula>
    </cfRule>
    <cfRule type="expression" dxfId="4837" priority="3055" stopIfTrue="1">
      <formula>BZ2730=1</formula>
    </cfRule>
    <cfRule type="expression" dxfId="4836" priority="3058" stopIfTrue="1">
      <formula>Q2730="NA"</formula>
    </cfRule>
    <cfRule type="expression" dxfId="4835" priority="3070" stopIfTrue="1">
      <formula>M2730="NA"</formula>
    </cfRule>
    <cfRule type="expression" dxfId="4834" priority="3082" stopIfTrue="1">
      <formula>M2730="NA"</formula>
    </cfRule>
  </conditionalFormatting>
  <conditionalFormatting sqref="W2730">
    <cfRule type="expression" dxfId="4833" priority="3037" stopIfTrue="1">
      <formula>AV2730=1</formula>
    </cfRule>
    <cfRule type="expression" dxfId="4832" priority="3063" stopIfTrue="1">
      <formula>CJ2730=1</formula>
    </cfRule>
    <cfRule type="expression" dxfId="4831" priority="3066" stopIfTrue="1">
      <formula>M2730="NA"</formula>
    </cfRule>
    <cfRule type="expression" dxfId="4830" priority="3071" stopIfTrue="1">
      <formula>M2730="NA"</formula>
    </cfRule>
    <cfRule type="expression" dxfId="4829" priority="3087" stopIfTrue="1">
      <formula>M2730="NA"</formula>
    </cfRule>
  </conditionalFormatting>
  <conditionalFormatting sqref="Y2730">
    <cfRule type="expression" dxfId="4828" priority="3038" stopIfTrue="1">
      <formula>AV2730=1</formula>
    </cfRule>
    <cfRule type="expression" dxfId="4827" priority="3040" stopIfTrue="1">
      <formula>W2730="NA"</formula>
    </cfRule>
    <cfRule type="expression" dxfId="4826" priority="3049" stopIfTrue="1">
      <formula>BP2730=1</formula>
    </cfRule>
    <cfRule type="expression" dxfId="4825" priority="3052" stopIfTrue="1">
      <formula>O2730="NA"</formula>
    </cfRule>
    <cfRule type="expression" dxfId="4824" priority="3072" stopIfTrue="1">
      <formula>M2730="NA"</formula>
    </cfRule>
    <cfRule type="expression" dxfId="4823" priority="3079" stopIfTrue="1">
      <formula>M2730="NA"</formula>
    </cfRule>
  </conditionalFormatting>
  <conditionalFormatting sqref="Z2730">
    <cfRule type="expression" dxfId="4822" priority="3039" stopIfTrue="1">
      <formula>AV2730=1</formula>
    </cfRule>
    <cfRule type="expression" dxfId="4821" priority="3041" stopIfTrue="1">
      <formula>W2730="NA"</formula>
    </cfRule>
    <cfRule type="expression" dxfId="4820" priority="3056" stopIfTrue="1">
      <formula>BZ2730=1</formula>
    </cfRule>
    <cfRule type="expression" dxfId="4819" priority="3059" stopIfTrue="1">
      <formula>Q2730="NA"</formula>
    </cfRule>
    <cfRule type="expression" dxfId="4818" priority="3073" stopIfTrue="1">
      <formula>M2730="NA"</formula>
    </cfRule>
    <cfRule type="expression" dxfId="4817" priority="3083" stopIfTrue="1">
      <formula>M2730="NA"</formula>
    </cfRule>
  </conditionalFormatting>
  <conditionalFormatting sqref="AA2730">
    <cfRule type="expression" dxfId="4816" priority="3042" stopIfTrue="1">
      <formula>BF2730=1</formula>
    </cfRule>
    <cfRule type="expression" dxfId="4815" priority="3064" stopIfTrue="1">
      <formula>CJ2730=1</formula>
    </cfRule>
    <cfRule type="expression" dxfId="4814" priority="3067" stopIfTrue="1">
      <formula>M2730="NA"</formula>
    </cfRule>
    <cfRule type="expression" dxfId="4813" priority="3074" stopIfTrue="1">
      <formula>M2730="NA"</formula>
    </cfRule>
    <cfRule type="expression" dxfId="4812" priority="3088" stopIfTrue="1">
      <formula>M2730="NA"</formula>
    </cfRule>
  </conditionalFormatting>
  <conditionalFormatting sqref="AC2730">
    <cfRule type="expression" dxfId="4811" priority="3043" stopIfTrue="1">
      <formula>BF2730=1</formula>
    </cfRule>
    <cfRule type="expression" dxfId="4810" priority="3045" stopIfTrue="1">
      <formula>AA2730="NA"</formula>
    </cfRule>
    <cfRule type="expression" dxfId="4809" priority="3050" stopIfTrue="1">
      <formula>BP2730=1</formula>
    </cfRule>
    <cfRule type="expression" dxfId="4808" priority="3053" stopIfTrue="1">
      <formula>O2730="NA"</formula>
    </cfRule>
    <cfRule type="expression" dxfId="4807" priority="3075" stopIfTrue="1">
      <formula>M2730="NA"</formula>
    </cfRule>
    <cfRule type="expression" dxfId="4806" priority="3080" stopIfTrue="1">
      <formula>M2730="NA"</formula>
    </cfRule>
  </conditionalFormatting>
  <conditionalFormatting sqref="AD2730">
    <cfRule type="expression" dxfId="4805" priority="3044" stopIfTrue="1">
      <formula>BF2730=1</formula>
    </cfRule>
    <cfRule type="expression" dxfId="4804" priority="3046" stopIfTrue="1">
      <formula>AA2730="NA"</formula>
    </cfRule>
    <cfRule type="expression" dxfId="4803" priority="3057" stopIfTrue="1">
      <formula>BZ2730=1</formula>
    </cfRule>
    <cfRule type="expression" dxfId="4802" priority="3060" stopIfTrue="1">
      <formula>Q2730="NA"</formula>
    </cfRule>
    <cfRule type="expression" dxfId="4801" priority="3076" stopIfTrue="1">
      <formula>M2730="NA"</formula>
    </cfRule>
    <cfRule type="expression" dxfId="4800" priority="3084" stopIfTrue="1">
      <formula>M2730="NA"</formula>
    </cfRule>
  </conditionalFormatting>
  <conditionalFormatting sqref="O2730">
    <cfRule type="expression" dxfId="4799" priority="3047" stopIfTrue="1">
      <formula>BP2730=1</formula>
    </cfRule>
    <cfRule type="expression" dxfId="4798" priority="3077" stopIfTrue="1">
      <formula>M2730="NA"</formula>
    </cfRule>
  </conditionalFormatting>
  <conditionalFormatting sqref="Q2730">
    <cfRule type="expression" dxfId="4797" priority="3054" stopIfTrue="1">
      <formula>BZ2730=1</formula>
    </cfRule>
    <cfRule type="expression" dxfId="4796" priority="3081" stopIfTrue="1">
      <formula>M2730="NA"</formula>
    </cfRule>
  </conditionalFormatting>
  <conditionalFormatting sqref="M2730">
    <cfRule type="expression" dxfId="4795" priority="3061" stopIfTrue="1">
      <formula>CJ2730=1</formula>
    </cfRule>
    <cfRule type="expression" dxfId="4794" priority="3085" stopIfTrue="1">
      <formula>M2730="NA"</formula>
    </cfRule>
  </conditionalFormatting>
  <conditionalFormatting sqref="M2770">
    <cfRule type="expression" dxfId="4793" priority="3089" stopIfTrue="1">
      <formula>AL2770=1</formula>
    </cfRule>
  </conditionalFormatting>
  <conditionalFormatting sqref="S2770">
    <cfRule type="expression" dxfId="4792" priority="3090" stopIfTrue="1">
      <formula>AL2770=1</formula>
    </cfRule>
    <cfRule type="expression" dxfId="4791" priority="3092" stopIfTrue="1">
      <formula>M2770="NA"</formula>
    </cfRule>
  </conditionalFormatting>
  <conditionalFormatting sqref="Y2770">
    <cfRule type="expression" dxfId="4790" priority="3091" stopIfTrue="1">
      <formula>AL2770=1</formula>
    </cfRule>
    <cfRule type="expression" dxfId="4789" priority="3093" stopIfTrue="1">
      <formula>M2770="NA"</formula>
    </cfRule>
  </conditionalFormatting>
  <conditionalFormatting sqref="S2810">
    <cfRule type="expression" dxfId="4788" priority="3094" stopIfTrue="1">
      <formula>AL2810=1</formula>
    </cfRule>
    <cfRule type="expression" dxfId="4787" priority="3124" stopIfTrue="1">
      <formula>CJ2810=1</formula>
    </cfRule>
    <cfRule type="expression" dxfId="4786" priority="3127" stopIfTrue="1">
      <formula>M2810="NA"</formula>
    </cfRule>
    <cfRule type="expression" dxfId="4785" priority="3130" stopIfTrue="1">
      <formula>M2810="NA"</formula>
    </cfRule>
    <cfRule type="expression" dxfId="4784" priority="3148" stopIfTrue="1">
      <formula>M2810="NA"</formula>
    </cfRule>
  </conditionalFormatting>
  <conditionalFormatting sqref="U2810">
    <cfRule type="expression" dxfId="4783" priority="3095" stopIfTrue="1">
      <formula>AL2810=1</formula>
    </cfRule>
    <cfRule type="expression" dxfId="4782" priority="3097" stopIfTrue="1">
      <formula>S2810="NA"</formula>
    </cfRule>
    <cfRule type="expression" dxfId="4781" priority="3110" stopIfTrue="1">
      <formula>BP2810=1</formula>
    </cfRule>
    <cfRule type="expression" dxfId="4780" priority="3113" stopIfTrue="1">
      <formula>O2810="NA"</formula>
    </cfRule>
    <cfRule type="expression" dxfId="4779" priority="3131" stopIfTrue="1">
      <formula>M2810="NA"</formula>
    </cfRule>
    <cfRule type="expression" dxfId="4778" priority="3140" stopIfTrue="1">
      <formula>M2810="NA"</formula>
    </cfRule>
  </conditionalFormatting>
  <conditionalFormatting sqref="V2810">
    <cfRule type="expression" dxfId="4777" priority="3096" stopIfTrue="1">
      <formula>AL2810=1</formula>
    </cfRule>
    <cfRule type="expression" dxfId="4776" priority="3098" stopIfTrue="1">
      <formula>S2810="NA"</formula>
    </cfRule>
    <cfRule type="expression" dxfId="4775" priority="3117" stopIfTrue="1">
      <formula>BZ2810=1</formula>
    </cfRule>
    <cfRule type="expression" dxfId="4774" priority="3120" stopIfTrue="1">
      <formula>Q2810="NA"</formula>
    </cfRule>
    <cfRule type="expression" dxfId="4773" priority="3132" stopIfTrue="1">
      <formula>M2810="NA"</formula>
    </cfRule>
    <cfRule type="expression" dxfId="4772" priority="3144" stopIfTrue="1">
      <formula>M2810="NA"</formula>
    </cfRule>
  </conditionalFormatting>
  <conditionalFormatting sqref="W2810">
    <cfRule type="expression" dxfId="4771" priority="3099" stopIfTrue="1">
      <formula>AV2810=1</formula>
    </cfRule>
    <cfRule type="expression" dxfId="4770" priority="3125" stopIfTrue="1">
      <formula>CJ2810=1</formula>
    </cfRule>
    <cfRule type="expression" dxfId="4769" priority="3128" stopIfTrue="1">
      <formula>M2810="NA"</formula>
    </cfRule>
    <cfRule type="expression" dxfId="4768" priority="3133" stopIfTrue="1">
      <formula>M2810="NA"</formula>
    </cfRule>
    <cfRule type="expression" dxfId="4767" priority="3149" stopIfTrue="1">
      <formula>M2810="NA"</formula>
    </cfRule>
  </conditionalFormatting>
  <conditionalFormatting sqref="Y2810">
    <cfRule type="expression" dxfId="4766" priority="3100" stopIfTrue="1">
      <formula>AV2810=1</formula>
    </cfRule>
    <cfRule type="expression" dxfId="4765" priority="3102" stopIfTrue="1">
      <formula>W2810="NA"</formula>
    </cfRule>
    <cfRule type="expression" dxfId="4764" priority="3111" stopIfTrue="1">
      <formula>BP2810=1</formula>
    </cfRule>
    <cfRule type="expression" dxfId="4763" priority="3114" stopIfTrue="1">
      <formula>O2810="NA"</formula>
    </cfRule>
    <cfRule type="expression" dxfId="4762" priority="3134" stopIfTrue="1">
      <formula>M2810="NA"</formula>
    </cfRule>
    <cfRule type="expression" dxfId="4761" priority="3141" stopIfTrue="1">
      <formula>M2810="NA"</formula>
    </cfRule>
  </conditionalFormatting>
  <conditionalFormatting sqref="Z2810">
    <cfRule type="expression" dxfId="4760" priority="3101" stopIfTrue="1">
      <formula>AV2810=1</formula>
    </cfRule>
    <cfRule type="expression" dxfId="4759" priority="3103" stopIfTrue="1">
      <formula>W2810="NA"</formula>
    </cfRule>
    <cfRule type="expression" dxfId="4758" priority="3118" stopIfTrue="1">
      <formula>BZ2810=1</formula>
    </cfRule>
    <cfRule type="expression" dxfId="4757" priority="3121" stopIfTrue="1">
      <formula>Q2810="NA"</formula>
    </cfRule>
    <cfRule type="expression" dxfId="4756" priority="3135" stopIfTrue="1">
      <formula>M2810="NA"</formula>
    </cfRule>
    <cfRule type="expression" dxfId="4755" priority="3145" stopIfTrue="1">
      <formula>M2810="NA"</formula>
    </cfRule>
  </conditionalFormatting>
  <conditionalFormatting sqref="AA2810">
    <cfRule type="expression" dxfId="4754" priority="3104" stopIfTrue="1">
      <formula>BF2810=1</formula>
    </cfRule>
    <cfRule type="expression" dxfId="4753" priority="3126" stopIfTrue="1">
      <formula>CJ2810=1</formula>
    </cfRule>
    <cfRule type="expression" dxfId="4752" priority="3129" stopIfTrue="1">
      <formula>M2810="NA"</formula>
    </cfRule>
    <cfRule type="expression" dxfId="4751" priority="3136" stopIfTrue="1">
      <formula>M2810="NA"</formula>
    </cfRule>
    <cfRule type="expression" dxfId="4750" priority="3150" stopIfTrue="1">
      <formula>M2810="NA"</formula>
    </cfRule>
  </conditionalFormatting>
  <conditionalFormatting sqref="AC2810">
    <cfRule type="expression" dxfId="4749" priority="3105" stopIfTrue="1">
      <formula>BF2810=1</formula>
    </cfRule>
    <cfRule type="expression" dxfId="4748" priority="3107" stopIfTrue="1">
      <formula>AA2810="NA"</formula>
    </cfRule>
    <cfRule type="expression" dxfId="4747" priority="3112" stopIfTrue="1">
      <formula>BP2810=1</formula>
    </cfRule>
    <cfRule type="expression" dxfId="4746" priority="3115" stopIfTrue="1">
      <formula>O2810="NA"</formula>
    </cfRule>
    <cfRule type="expression" dxfId="4745" priority="3137" stopIfTrue="1">
      <formula>M2810="NA"</formula>
    </cfRule>
    <cfRule type="expression" dxfId="4744" priority="3142" stopIfTrue="1">
      <formula>M2810="NA"</formula>
    </cfRule>
  </conditionalFormatting>
  <conditionalFormatting sqref="AD2810">
    <cfRule type="expression" dxfId="4743" priority="3106" stopIfTrue="1">
      <formula>BF2810=1</formula>
    </cfRule>
    <cfRule type="expression" dxfId="4742" priority="3108" stopIfTrue="1">
      <formula>AA2810="NA"</formula>
    </cfRule>
    <cfRule type="expression" dxfId="4741" priority="3119" stopIfTrue="1">
      <formula>BZ2810=1</formula>
    </cfRule>
    <cfRule type="expression" dxfId="4740" priority="3122" stopIfTrue="1">
      <formula>Q2810="NA"</formula>
    </cfRule>
    <cfRule type="expression" dxfId="4739" priority="3138" stopIfTrue="1">
      <formula>M2810="NA"</formula>
    </cfRule>
    <cfRule type="expression" dxfId="4738" priority="3146" stopIfTrue="1">
      <formula>M2810="NA"</formula>
    </cfRule>
  </conditionalFormatting>
  <conditionalFormatting sqref="O2810">
    <cfRule type="expression" dxfId="4737" priority="3109" stopIfTrue="1">
      <formula>BP2810=1</formula>
    </cfRule>
    <cfRule type="expression" dxfId="4736" priority="3139" stopIfTrue="1">
      <formula>M2810="NA"</formula>
    </cfRule>
  </conditionalFormatting>
  <conditionalFormatting sqref="Q2810">
    <cfRule type="expression" dxfId="4735" priority="3116" stopIfTrue="1">
      <formula>BZ2810=1</formula>
    </cfRule>
    <cfRule type="expression" dxfId="4734" priority="3143" stopIfTrue="1">
      <formula>M2810="NA"</formula>
    </cfRule>
  </conditionalFormatting>
  <conditionalFormatting sqref="M2810">
    <cfRule type="expression" dxfId="4733" priority="3123" stopIfTrue="1">
      <formula>CJ2810=1</formula>
    </cfRule>
    <cfRule type="expression" dxfId="4732" priority="3147" stopIfTrue="1">
      <formula>M2810="NA"</formula>
    </cfRule>
  </conditionalFormatting>
  <conditionalFormatting sqref="M2850">
    <cfRule type="expression" dxfId="4731" priority="3151" stopIfTrue="1">
      <formula>AL2850=1</formula>
    </cfRule>
  </conditionalFormatting>
  <conditionalFormatting sqref="S2850">
    <cfRule type="expression" dxfId="4730" priority="3152" stopIfTrue="1">
      <formula>AL2850=1</formula>
    </cfRule>
    <cfRule type="expression" dxfId="4729" priority="3154" stopIfTrue="1">
      <formula>M2850="NA"</formula>
    </cfRule>
  </conditionalFormatting>
  <conditionalFormatting sqref="Y2850">
    <cfRule type="expression" dxfId="4728" priority="3153" stopIfTrue="1">
      <formula>AL2850=1</formula>
    </cfRule>
    <cfRule type="expression" dxfId="4727" priority="3155" stopIfTrue="1">
      <formula>M2850="NA"</formula>
    </cfRule>
  </conditionalFormatting>
  <conditionalFormatting sqref="S2875">
    <cfRule type="expression" dxfId="4726" priority="3156" stopIfTrue="1">
      <formula>AL2875=1</formula>
    </cfRule>
    <cfRule type="expression" dxfId="4725" priority="3186" stopIfTrue="1">
      <formula>CJ2875=1</formula>
    </cfRule>
    <cfRule type="expression" dxfId="4724" priority="3189" stopIfTrue="1">
      <formula>M2875="NA"</formula>
    </cfRule>
    <cfRule type="expression" dxfId="4723" priority="3192" stopIfTrue="1">
      <formula>M2875="NA"</formula>
    </cfRule>
    <cfRule type="expression" dxfId="4722" priority="3210" stopIfTrue="1">
      <formula>M2875="NA"</formula>
    </cfRule>
  </conditionalFormatting>
  <conditionalFormatting sqref="U2875">
    <cfRule type="expression" dxfId="4721" priority="3157" stopIfTrue="1">
      <formula>AL2875=1</formula>
    </cfRule>
    <cfRule type="expression" dxfId="4720" priority="3159" stopIfTrue="1">
      <formula>S2875="NA"</formula>
    </cfRule>
    <cfRule type="expression" dxfId="4719" priority="3172" stopIfTrue="1">
      <formula>BP2875=1</formula>
    </cfRule>
    <cfRule type="expression" dxfId="4718" priority="3175" stopIfTrue="1">
      <formula>O2875="NA"</formula>
    </cfRule>
    <cfRule type="expression" dxfId="4717" priority="3193" stopIfTrue="1">
      <formula>M2875="NA"</formula>
    </cfRule>
    <cfRule type="expression" dxfId="4716" priority="3202" stopIfTrue="1">
      <formula>M2875="NA"</formula>
    </cfRule>
  </conditionalFormatting>
  <conditionalFormatting sqref="V2875">
    <cfRule type="expression" dxfId="4715" priority="3158" stopIfTrue="1">
      <formula>AL2875=1</formula>
    </cfRule>
    <cfRule type="expression" dxfId="4714" priority="3160" stopIfTrue="1">
      <formula>S2875="NA"</formula>
    </cfRule>
    <cfRule type="expression" dxfId="4713" priority="3179" stopIfTrue="1">
      <formula>BZ2875=1</formula>
    </cfRule>
    <cfRule type="expression" dxfId="4712" priority="3182" stopIfTrue="1">
      <formula>Q2875="NA"</formula>
    </cfRule>
    <cfRule type="expression" dxfId="4711" priority="3194" stopIfTrue="1">
      <formula>M2875="NA"</formula>
    </cfRule>
    <cfRule type="expression" dxfId="4710" priority="3206" stopIfTrue="1">
      <formula>M2875="NA"</formula>
    </cfRule>
  </conditionalFormatting>
  <conditionalFormatting sqref="W2875">
    <cfRule type="expression" dxfId="4709" priority="3161" stopIfTrue="1">
      <formula>AV2875=1</formula>
    </cfRule>
    <cfRule type="expression" dxfId="4708" priority="3187" stopIfTrue="1">
      <formula>CJ2875=1</formula>
    </cfRule>
    <cfRule type="expression" dxfId="4707" priority="3190" stopIfTrue="1">
      <formula>M2875="NA"</formula>
    </cfRule>
    <cfRule type="expression" dxfId="4706" priority="3195" stopIfTrue="1">
      <formula>M2875="NA"</formula>
    </cfRule>
    <cfRule type="expression" dxfId="4705" priority="3211" stopIfTrue="1">
      <formula>M2875="NA"</formula>
    </cfRule>
  </conditionalFormatting>
  <conditionalFormatting sqref="Y2875">
    <cfRule type="expression" dxfId="4704" priority="3162" stopIfTrue="1">
      <formula>AV2875=1</formula>
    </cfRule>
    <cfRule type="expression" dxfId="4703" priority="3164" stopIfTrue="1">
      <formula>W2875="NA"</formula>
    </cfRule>
    <cfRule type="expression" dxfId="4702" priority="3173" stopIfTrue="1">
      <formula>BP2875=1</formula>
    </cfRule>
    <cfRule type="expression" dxfId="4701" priority="3176" stopIfTrue="1">
      <formula>O2875="NA"</formula>
    </cfRule>
    <cfRule type="expression" dxfId="4700" priority="3196" stopIfTrue="1">
      <formula>M2875="NA"</formula>
    </cfRule>
    <cfRule type="expression" dxfId="4699" priority="3203" stopIfTrue="1">
      <formula>M2875="NA"</formula>
    </cfRule>
  </conditionalFormatting>
  <conditionalFormatting sqref="Z2875">
    <cfRule type="expression" dxfId="4698" priority="3163" stopIfTrue="1">
      <formula>AV2875=1</formula>
    </cfRule>
    <cfRule type="expression" dxfId="4697" priority="3165" stopIfTrue="1">
      <formula>W2875="NA"</formula>
    </cfRule>
    <cfRule type="expression" dxfId="4696" priority="3180" stopIfTrue="1">
      <formula>BZ2875=1</formula>
    </cfRule>
    <cfRule type="expression" dxfId="4695" priority="3183" stopIfTrue="1">
      <formula>Q2875="NA"</formula>
    </cfRule>
    <cfRule type="expression" dxfId="4694" priority="3197" stopIfTrue="1">
      <formula>M2875="NA"</formula>
    </cfRule>
    <cfRule type="expression" dxfId="4693" priority="3207" stopIfTrue="1">
      <formula>M2875="NA"</formula>
    </cfRule>
  </conditionalFormatting>
  <conditionalFormatting sqref="AA2875">
    <cfRule type="expression" dxfId="4692" priority="3166" stopIfTrue="1">
      <formula>BF2875=1</formula>
    </cfRule>
    <cfRule type="expression" dxfId="4691" priority="3188" stopIfTrue="1">
      <formula>CJ2875=1</formula>
    </cfRule>
    <cfRule type="expression" dxfId="4690" priority="3191" stopIfTrue="1">
      <formula>M2875="NA"</formula>
    </cfRule>
    <cfRule type="expression" dxfId="4689" priority="3198" stopIfTrue="1">
      <formula>M2875="NA"</formula>
    </cfRule>
    <cfRule type="expression" dxfId="4688" priority="3212" stopIfTrue="1">
      <formula>M2875="NA"</formula>
    </cfRule>
  </conditionalFormatting>
  <conditionalFormatting sqref="AC2875">
    <cfRule type="expression" dxfId="4687" priority="3167" stopIfTrue="1">
      <formula>BF2875=1</formula>
    </cfRule>
    <cfRule type="expression" dxfId="4686" priority="3169" stopIfTrue="1">
      <formula>AA2875="NA"</formula>
    </cfRule>
    <cfRule type="expression" dxfId="4685" priority="3174" stopIfTrue="1">
      <formula>BP2875=1</formula>
    </cfRule>
    <cfRule type="expression" dxfId="4684" priority="3177" stopIfTrue="1">
      <formula>O2875="NA"</formula>
    </cfRule>
    <cfRule type="expression" dxfId="4683" priority="3199" stopIfTrue="1">
      <formula>M2875="NA"</formula>
    </cfRule>
    <cfRule type="expression" dxfId="4682" priority="3204" stopIfTrue="1">
      <formula>M2875="NA"</formula>
    </cfRule>
  </conditionalFormatting>
  <conditionalFormatting sqref="AD2875">
    <cfRule type="expression" dxfId="4681" priority="3168" stopIfTrue="1">
      <formula>BF2875=1</formula>
    </cfRule>
    <cfRule type="expression" dxfId="4680" priority="3170" stopIfTrue="1">
      <formula>AA2875="NA"</formula>
    </cfRule>
    <cfRule type="expression" dxfId="4679" priority="3181" stopIfTrue="1">
      <formula>BZ2875=1</formula>
    </cfRule>
    <cfRule type="expression" dxfId="4678" priority="3184" stopIfTrue="1">
      <formula>Q2875="NA"</formula>
    </cfRule>
    <cfRule type="expression" dxfId="4677" priority="3200" stopIfTrue="1">
      <formula>M2875="NA"</formula>
    </cfRule>
    <cfRule type="expression" dxfId="4676" priority="3208" stopIfTrue="1">
      <formula>M2875="NA"</formula>
    </cfRule>
  </conditionalFormatting>
  <conditionalFormatting sqref="O2875">
    <cfRule type="expression" dxfId="4675" priority="3171" stopIfTrue="1">
      <formula>BP2875=1</formula>
    </cfRule>
    <cfRule type="expression" dxfId="4674" priority="3201" stopIfTrue="1">
      <formula>M2875="NA"</formula>
    </cfRule>
  </conditionalFormatting>
  <conditionalFormatting sqref="Q2875">
    <cfRule type="expression" dxfId="4673" priority="3178" stopIfTrue="1">
      <formula>BZ2875=1</formula>
    </cfRule>
    <cfRule type="expression" dxfId="4672" priority="3205" stopIfTrue="1">
      <formula>M2875="NA"</formula>
    </cfRule>
  </conditionalFormatting>
  <conditionalFormatting sqref="M2875">
    <cfRule type="expression" dxfId="4671" priority="3185" stopIfTrue="1">
      <formula>CJ2875=1</formula>
    </cfRule>
    <cfRule type="expression" dxfId="4670" priority="3209" stopIfTrue="1">
      <formula>M2875="NA"</formula>
    </cfRule>
  </conditionalFormatting>
  <conditionalFormatting sqref="M2915">
    <cfRule type="expression" dxfId="4669" priority="3213" stopIfTrue="1">
      <formula>AL2915=1</formula>
    </cfRule>
  </conditionalFormatting>
  <conditionalFormatting sqref="S2915">
    <cfRule type="expression" dxfId="4668" priority="3214" stopIfTrue="1">
      <formula>AL2915=1</formula>
    </cfRule>
    <cfRule type="expression" dxfId="4667" priority="3216" stopIfTrue="1">
      <formula>M2915="NA"</formula>
    </cfRule>
  </conditionalFormatting>
  <conditionalFormatting sqref="Y2915">
    <cfRule type="expression" dxfId="4666" priority="3215" stopIfTrue="1">
      <formula>AL2915=1</formula>
    </cfRule>
    <cfRule type="expression" dxfId="4665" priority="3217" stopIfTrue="1">
      <formula>M2915="NA"</formula>
    </cfRule>
  </conditionalFormatting>
  <conditionalFormatting sqref="S2941">
    <cfRule type="expression" dxfId="4664" priority="3218" stopIfTrue="1">
      <formula>AL2941=1</formula>
    </cfRule>
    <cfRule type="expression" dxfId="4663" priority="3248" stopIfTrue="1">
      <formula>CJ2941=1</formula>
    </cfRule>
    <cfRule type="expression" dxfId="4662" priority="3251" stopIfTrue="1">
      <formula>M2941="NA"</formula>
    </cfRule>
    <cfRule type="expression" dxfId="4661" priority="3254" stopIfTrue="1">
      <formula>M2941="NA"</formula>
    </cfRule>
    <cfRule type="expression" dxfId="4660" priority="3272" stopIfTrue="1">
      <formula>M2941="NA"</formula>
    </cfRule>
  </conditionalFormatting>
  <conditionalFormatting sqref="U2941">
    <cfRule type="expression" dxfId="4659" priority="3219" stopIfTrue="1">
      <formula>AL2941=1</formula>
    </cfRule>
    <cfRule type="expression" dxfId="4658" priority="3221" stopIfTrue="1">
      <formula>S2941="NA"</formula>
    </cfRule>
    <cfRule type="expression" dxfId="4657" priority="3234" stopIfTrue="1">
      <formula>BP2941=1</formula>
    </cfRule>
    <cfRule type="expression" dxfId="4656" priority="3237" stopIfTrue="1">
      <formula>O2941="NA"</formula>
    </cfRule>
    <cfRule type="expression" dxfId="4655" priority="3255" stopIfTrue="1">
      <formula>M2941="NA"</formula>
    </cfRule>
    <cfRule type="expression" dxfId="4654" priority="3264" stopIfTrue="1">
      <formula>M2941="NA"</formula>
    </cfRule>
  </conditionalFormatting>
  <conditionalFormatting sqref="V2941">
    <cfRule type="expression" dxfId="4653" priority="3220" stopIfTrue="1">
      <formula>AL2941=1</formula>
    </cfRule>
    <cfRule type="expression" dxfId="4652" priority="3222" stopIfTrue="1">
      <formula>S2941="NA"</formula>
    </cfRule>
    <cfRule type="expression" dxfId="4651" priority="3241" stopIfTrue="1">
      <formula>BZ2941=1</formula>
    </cfRule>
    <cfRule type="expression" dxfId="4650" priority="3244" stopIfTrue="1">
      <formula>Q2941="NA"</formula>
    </cfRule>
    <cfRule type="expression" dxfId="4649" priority="3256" stopIfTrue="1">
      <formula>M2941="NA"</formula>
    </cfRule>
    <cfRule type="expression" dxfId="4648" priority="3268" stopIfTrue="1">
      <formula>M2941="NA"</formula>
    </cfRule>
  </conditionalFormatting>
  <conditionalFormatting sqref="W2941">
    <cfRule type="expression" dxfId="4647" priority="3223" stopIfTrue="1">
      <formula>AV2941=1</formula>
    </cfRule>
    <cfRule type="expression" dxfId="4646" priority="3249" stopIfTrue="1">
      <formula>CJ2941=1</formula>
    </cfRule>
    <cfRule type="expression" dxfId="4645" priority="3252" stopIfTrue="1">
      <formula>M2941="NA"</formula>
    </cfRule>
    <cfRule type="expression" dxfId="4644" priority="3257" stopIfTrue="1">
      <formula>M2941="NA"</formula>
    </cfRule>
    <cfRule type="expression" dxfId="4643" priority="3273" stopIfTrue="1">
      <formula>M2941="NA"</formula>
    </cfRule>
  </conditionalFormatting>
  <conditionalFormatting sqref="Y2941">
    <cfRule type="expression" dxfId="4642" priority="3224" stopIfTrue="1">
      <formula>AV2941=1</formula>
    </cfRule>
    <cfRule type="expression" dxfId="4641" priority="3226" stopIfTrue="1">
      <formula>W2941="NA"</formula>
    </cfRule>
    <cfRule type="expression" dxfId="4640" priority="3235" stopIfTrue="1">
      <formula>BP2941=1</formula>
    </cfRule>
    <cfRule type="expression" dxfId="4639" priority="3238" stopIfTrue="1">
      <formula>O2941="NA"</formula>
    </cfRule>
    <cfRule type="expression" dxfId="4638" priority="3258" stopIfTrue="1">
      <formula>M2941="NA"</formula>
    </cfRule>
    <cfRule type="expression" dxfId="4637" priority="3265" stopIfTrue="1">
      <formula>M2941="NA"</formula>
    </cfRule>
  </conditionalFormatting>
  <conditionalFormatting sqref="Z2941">
    <cfRule type="expression" dxfId="4636" priority="3225" stopIfTrue="1">
      <formula>AV2941=1</formula>
    </cfRule>
    <cfRule type="expression" dxfId="4635" priority="3227" stopIfTrue="1">
      <formula>W2941="NA"</formula>
    </cfRule>
    <cfRule type="expression" dxfId="4634" priority="3242" stopIfTrue="1">
      <formula>BZ2941=1</formula>
    </cfRule>
    <cfRule type="expression" dxfId="4633" priority="3245" stopIfTrue="1">
      <formula>Q2941="NA"</formula>
    </cfRule>
    <cfRule type="expression" dxfId="4632" priority="3259" stopIfTrue="1">
      <formula>M2941="NA"</formula>
    </cfRule>
    <cfRule type="expression" dxfId="4631" priority="3269" stopIfTrue="1">
      <formula>M2941="NA"</formula>
    </cfRule>
  </conditionalFormatting>
  <conditionalFormatting sqref="AA2941">
    <cfRule type="expression" dxfId="4630" priority="3228" stopIfTrue="1">
      <formula>BF2941=1</formula>
    </cfRule>
    <cfRule type="expression" dxfId="4629" priority="3250" stopIfTrue="1">
      <formula>CJ2941=1</formula>
    </cfRule>
    <cfRule type="expression" dxfId="4628" priority="3253" stopIfTrue="1">
      <formula>M2941="NA"</formula>
    </cfRule>
    <cfRule type="expression" dxfId="4627" priority="3260" stopIfTrue="1">
      <formula>M2941="NA"</formula>
    </cfRule>
    <cfRule type="expression" dxfId="4626" priority="3274" stopIfTrue="1">
      <formula>M2941="NA"</formula>
    </cfRule>
  </conditionalFormatting>
  <conditionalFormatting sqref="AC2941">
    <cfRule type="expression" dxfId="4625" priority="3229" stopIfTrue="1">
      <formula>BF2941=1</formula>
    </cfRule>
    <cfRule type="expression" dxfId="4624" priority="3231" stopIfTrue="1">
      <formula>AA2941="NA"</formula>
    </cfRule>
    <cfRule type="expression" dxfId="4623" priority="3236" stopIfTrue="1">
      <formula>BP2941=1</formula>
    </cfRule>
    <cfRule type="expression" dxfId="4622" priority="3239" stopIfTrue="1">
      <formula>O2941="NA"</formula>
    </cfRule>
    <cfRule type="expression" dxfId="4621" priority="3261" stopIfTrue="1">
      <formula>M2941="NA"</formula>
    </cfRule>
    <cfRule type="expression" dxfId="4620" priority="3266" stopIfTrue="1">
      <formula>M2941="NA"</formula>
    </cfRule>
  </conditionalFormatting>
  <conditionalFormatting sqref="AD2941">
    <cfRule type="expression" dxfId="4619" priority="3230" stopIfTrue="1">
      <formula>BF2941=1</formula>
    </cfRule>
    <cfRule type="expression" dxfId="4618" priority="3232" stopIfTrue="1">
      <formula>AA2941="NA"</formula>
    </cfRule>
    <cfRule type="expression" dxfId="4617" priority="3243" stopIfTrue="1">
      <formula>BZ2941=1</formula>
    </cfRule>
    <cfRule type="expression" dxfId="4616" priority="3246" stopIfTrue="1">
      <formula>Q2941="NA"</formula>
    </cfRule>
    <cfRule type="expression" dxfId="4615" priority="3262" stopIfTrue="1">
      <formula>M2941="NA"</formula>
    </cfRule>
    <cfRule type="expression" dxfId="4614" priority="3270" stopIfTrue="1">
      <formula>M2941="NA"</formula>
    </cfRule>
  </conditionalFormatting>
  <conditionalFormatting sqref="O2941">
    <cfRule type="expression" dxfId="4613" priority="3233" stopIfTrue="1">
      <formula>BP2941=1</formula>
    </cfRule>
    <cfRule type="expression" dxfId="4612" priority="3263" stopIfTrue="1">
      <formula>M2941="NA"</formula>
    </cfRule>
  </conditionalFormatting>
  <conditionalFormatting sqref="Q2941">
    <cfRule type="expression" dxfId="4611" priority="3240" stopIfTrue="1">
      <formula>BZ2941=1</formula>
    </cfRule>
    <cfRule type="expression" dxfId="4610" priority="3267" stopIfTrue="1">
      <formula>M2941="NA"</formula>
    </cfRule>
  </conditionalFormatting>
  <conditionalFormatting sqref="M2941">
    <cfRule type="expression" dxfId="4609" priority="3247" stopIfTrue="1">
      <formula>CJ2941=1</formula>
    </cfRule>
    <cfRule type="expression" dxfId="4608" priority="3271" stopIfTrue="1">
      <formula>M2941="NA"</formula>
    </cfRule>
  </conditionalFormatting>
  <conditionalFormatting sqref="M2981">
    <cfRule type="expression" dxfId="4607" priority="3275" stopIfTrue="1">
      <formula>AL2981=1</formula>
    </cfRule>
  </conditionalFormatting>
  <conditionalFormatting sqref="S2981">
    <cfRule type="expression" dxfId="4606" priority="3276" stopIfTrue="1">
      <formula>AL2981=1</formula>
    </cfRule>
    <cfRule type="expression" dxfId="4605" priority="3278" stopIfTrue="1">
      <formula>M2981="NA"</formula>
    </cfRule>
  </conditionalFormatting>
  <conditionalFormatting sqref="Y2981">
    <cfRule type="expression" dxfId="4604" priority="3277" stopIfTrue="1">
      <formula>AL2981=1</formula>
    </cfRule>
    <cfRule type="expression" dxfId="4603" priority="3279" stopIfTrue="1">
      <formula>M2981="NA"</formula>
    </cfRule>
  </conditionalFormatting>
  <conditionalFormatting sqref="S3002">
    <cfRule type="expression" dxfId="4602" priority="3280" stopIfTrue="1">
      <formula>AL3002=1</formula>
    </cfRule>
    <cfRule type="expression" dxfId="4601" priority="3310" stopIfTrue="1">
      <formula>CJ3002=1</formula>
    </cfRule>
    <cfRule type="expression" dxfId="4600" priority="3313" stopIfTrue="1">
      <formula>M3002="NA"</formula>
    </cfRule>
    <cfRule type="expression" dxfId="4599" priority="3316" stopIfTrue="1">
      <formula>M3002="NA"</formula>
    </cfRule>
    <cfRule type="expression" dxfId="4598" priority="3334" stopIfTrue="1">
      <formula>M3002="NA"</formula>
    </cfRule>
  </conditionalFormatting>
  <conditionalFormatting sqref="U3002">
    <cfRule type="expression" dxfId="4597" priority="3281" stopIfTrue="1">
      <formula>AL3002=1</formula>
    </cfRule>
    <cfRule type="expression" dxfId="4596" priority="3283" stopIfTrue="1">
      <formula>S3002="NA"</formula>
    </cfRule>
    <cfRule type="expression" dxfId="4595" priority="3296" stopIfTrue="1">
      <formula>BP3002=1</formula>
    </cfRule>
    <cfRule type="expression" dxfId="4594" priority="3299" stopIfTrue="1">
      <formula>O3002="NA"</formula>
    </cfRule>
    <cfRule type="expression" dxfId="4593" priority="3317" stopIfTrue="1">
      <formula>M3002="NA"</formula>
    </cfRule>
    <cfRule type="expression" dxfId="4592" priority="3326" stopIfTrue="1">
      <formula>M3002="NA"</formula>
    </cfRule>
  </conditionalFormatting>
  <conditionalFormatting sqref="V3002">
    <cfRule type="expression" dxfId="4591" priority="3282" stopIfTrue="1">
      <formula>AL3002=1</formula>
    </cfRule>
    <cfRule type="expression" dxfId="4590" priority="3284" stopIfTrue="1">
      <formula>S3002="NA"</formula>
    </cfRule>
    <cfRule type="expression" dxfId="4589" priority="3303" stopIfTrue="1">
      <formula>BZ3002=1</formula>
    </cfRule>
    <cfRule type="expression" dxfId="4588" priority="3306" stopIfTrue="1">
      <formula>Q3002="NA"</formula>
    </cfRule>
    <cfRule type="expression" dxfId="4587" priority="3318" stopIfTrue="1">
      <formula>M3002="NA"</formula>
    </cfRule>
    <cfRule type="expression" dxfId="4586" priority="3330" stopIfTrue="1">
      <formula>M3002="NA"</formula>
    </cfRule>
  </conditionalFormatting>
  <conditionalFormatting sqref="W3002">
    <cfRule type="expression" dxfId="4585" priority="3285" stopIfTrue="1">
      <formula>AV3002=1</formula>
    </cfRule>
    <cfRule type="expression" dxfId="4584" priority="3311" stopIfTrue="1">
      <formula>CJ3002=1</formula>
    </cfRule>
    <cfRule type="expression" dxfId="4583" priority="3314" stopIfTrue="1">
      <formula>M3002="NA"</formula>
    </cfRule>
    <cfRule type="expression" dxfId="4582" priority="3319" stopIfTrue="1">
      <formula>M3002="NA"</formula>
    </cfRule>
    <cfRule type="expression" dxfId="4581" priority="3335" stopIfTrue="1">
      <formula>M3002="NA"</formula>
    </cfRule>
  </conditionalFormatting>
  <conditionalFormatting sqref="Y3002">
    <cfRule type="expression" dxfId="4580" priority="3286" stopIfTrue="1">
      <formula>AV3002=1</formula>
    </cfRule>
    <cfRule type="expression" dxfId="4579" priority="3288" stopIfTrue="1">
      <formula>W3002="NA"</formula>
    </cfRule>
    <cfRule type="expression" dxfId="4578" priority="3297" stopIfTrue="1">
      <formula>BP3002=1</formula>
    </cfRule>
    <cfRule type="expression" dxfId="4577" priority="3300" stopIfTrue="1">
      <formula>O3002="NA"</formula>
    </cfRule>
    <cfRule type="expression" dxfId="4576" priority="3320" stopIfTrue="1">
      <formula>M3002="NA"</formula>
    </cfRule>
    <cfRule type="expression" dxfId="4575" priority="3327" stopIfTrue="1">
      <formula>M3002="NA"</formula>
    </cfRule>
  </conditionalFormatting>
  <conditionalFormatting sqref="Z3002">
    <cfRule type="expression" dxfId="4574" priority="3287" stopIfTrue="1">
      <formula>AV3002=1</formula>
    </cfRule>
    <cfRule type="expression" dxfId="4573" priority="3289" stopIfTrue="1">
      <formula>W3002="NA"</formula>
    </cfRule>
    <cfRule type="expression" dxfId="4572" priority="3304" stopIfTrue="1">
      <formula>BZ3002=1</formula>
    </cfRule>
    <cfRule type="expression" dxfId="4571" priority="3307" stopIfTrue="1">
      <formula>Q3002="NA"</formula>
    </cfRule>
    <cfRule type="expression" dxfId="4570" priority="3321" stopIfTrue="1">
      <formula>M3002="NA"</formula>
    </cfRule>
    <cfRule type="expression" dxfId="4569" priority="3331" stopIfTrue="1">
      <formula>M3002="NA"</formula>
    </cfRule>
  </conditionalFormatting>
  <conditionalFormatting sqref="AA3002">
    <cfRule type="expression" dxfId="4568" priority="3290" stopIfTrue="1">
      <formula>BF3002=1</formula>
    </cfRule>
    <cfRule type="expression" dxfId="4567" priority="3312" stopIfTrue="1">
      <formula>CJ3002=1</formula>
    </cfRule>
    <cfRule type="expression" dxfId="4566" priority="3315" stopIfTrue="1">
      <formula>M3002="NA"</formula>
    </cfRule>
    <cfRule type="expression" dxfId="4565" priority="3322" stopIfTrue="1">
      <formula>M3002="NA"</formula>
    </cfRule>
    <cfRule type="expression" dxfId="4564" priority="3336" stopIfTrue="1">
      <formula>M3002="NA"</formula>
    </cfRule>
  </conditionalFormatting>
  <conditionalFormatting sqref="AC3002">
    <cfRule type="expression" dxfId="4563" priority="3291" stopIfTrue="1">
      <formula>BF3002=1</formula>
    </cfRule>
    <cfRule type="expression" dxfId="4562" priority="3293" stopIfTrue="1">
      <formula>AA3002="NA"</formula>
    </cfRule>
    <cfRule type="expression" dxfId="4561" priority="3298" stopIfTrue="1">
      <formula>BP3002=1</formula>
    </cfRule>
    <cfRule type="expression" dxfId="4560" priority="3301" stopIfTrue="1">
      <formula>O3002="NA"</formula>
    </cfRule>
    <cfRule type="expression" dxfId="4559" priority="3323" stopIfTrue="1">
      <formula>M3002="NA"</formula>
    </cfRule>
    <cfRule type="expression" dxfId="4558" priority="3328" stopIfTrue="1">
      <formula>M3002="NA"</formula>
    </cfRule>
  </conditionalFormatting>
  <conditionalFormatting sqref="AD3002">
    <cfRule type="expression" dxfId="4557" priority="3292" stopIfTrue="1">
      <formula>BF3002=1</formula>
    </cfRule>
    <cfRule type="expression" dxfId="4556" priority="3294" stopIfTrue="1">
      <formula>AA3002="NA"</formula>
    </cfRule>
    <cfRule type="expression" dxfId="4555" priority="3305" stopIfTrue="1">
      <formula>BZ3002=1</formula>
    </cfRule>
    <cfRule type="expression" dxfId="4554" priority="3308" stopIfTrue="1">
      <formula>Q3002="NA"</formula>
    </cfRule>
    <cfRule type="expression" dxfId="4553" priority="3324" stopIfTrue="1">
      <formula>M3002="NA"</formula>
    </cfRule>
    <cfRule type="expression" dxfId="4552" priority="3332" stopIfTrue="1">
      <formula>M3002="NA"</formula>
    </cfRule>
  </conditionalFormatting>
  <conditionalFormatting sqref="O3002">
    <cfRule type="expression" dxfId="4551" priority="3295" stopIfTrue="1">
      <formula>BP3002=1</formula>
    </cfRule>
    <cfRule type="expression" dxfId="4550" priority="3325" stopIfTrue="1">
      <formula>M3002="NA"</formula>
    </cfRule>
  </conditionalFormatting>
  <conditionalFormatting sqref="Q3002">
    <cfRule type="expression" dxfId="4549" priority="3302" stopIfTrue="1">
      <formula>BZ3002=1</formula>
    </cfRule>
    <cfRule type="expression" dxfId="4548" priority="3329" stopIfTrue="1">
      <formula>M3002="NA"</formula>
    </cfRule>
  </conditionalFormatting>
  <conditionalFormatting sqref="M3002">
    <cfRule type="expression" dxfId="4547" priority="3309" stopIfTrue="1">
      <formula>CJ3002=1</formula>
    </cfRule>
    <cfRule type="expression" dxfId="4546" priority="3333" stopIfTrue="1">
      <formula>M3002="NA"</formula>
    </cfRule>
  </conditionalFormatting>
  <conditionalFormatting sqref="M3042">
    <cfRule type="expression" dxfId="4545" priority="3337" stopIfTrue="1">
      <formula>AL3042=1</formula>
    </cfRule>
  </conditionalFormatting>
  <conditionalFormatting sqref="S3042">
    <cfRule type="expression" dxfId="4544" priority="3338" stopIfTrue="1">
      <formula>AL3042=1</formula>
    </cfRule>
    <cfRule type="expression" dxfId="4543" priority="3340" stopIfTrue="1">
      <formula>M3042="NA"</formula>
    </cfRule>
  </conditionalFormatting>
  <conditionalFormatting sqref="Y3042">
    <cfRule type="expression" dxfId="4542" priority="3339" stopIfTrue="1">
      <formula>AL3042=1</formula>
    </cfRule>
    <cfRule type="expression" dxfId="4541" priority="3341" stopIfTrue="1">
      <formula>M3042="NA"</formula>
    </cfRule>
  </conditionalFormatting>
  <conditionalFormatting sqref="S3064">
    <cfRule type="expression" dxfId="4540" priority="3342" stopIfTrue="1">
      <formula>AL3064=1</formula>
    </cfRule>
    <cfRule type="expression" dxfId="4539" priority="3372" stopIfTrue="1">
      <formula>CJ3064=1</formula>
    </cfRule>
    <cfRule type="expression" dxfId="4538" priority="3375" stopIfTrue="1">
      <formula>M3064="NA"</formula>
    </cfRule>
    <cfRule type="expression" dxfId="4537" priority="3378" stopIfTrue="1">
      <formula>M3064="NA"</formula>
    </cfRule>
    <cfRule type="expression" dxfId="4536" priority="3396" stopIfTrue="1">
      <formula>M3064="NA"</formula>
    </cfRule>
  </conditionalFormatting>
  <conditionalFormatting sqref="U3064">
    <cfRule type="expression" dxfId="4535" priority="3343" stopIfTrue="1">
      <formula>AL3064=1</formula>
    </cfRule>
    <cfRule type="expression" dxfId="4534" priority="3345" stopIfTrue="1">
      <formula>S3064="NA"</formula>
    </cfRule>
    <cfRule type="expression" dxfId="4533" priority="3358" stopIfTrue="1">
      <formula>BP3064=1</formula>
    </cfRule>
    <cfRule type="expression" dxfId="4532" priority="3361" stopIfTrue="1">
      <formula>O3064="NA"</formula>
    </cfRule>
    <cfRule type="expression" dxfId="4531" priority="3379" stopIfTrue="1">
      <formula>M3064="NA"</formula>
    </cfRule>
    <cfRule type="expression" dxfId="4530" priority="3388" stopIfTrue="1">
      <formula>M3064="NA"</formula>
    </cfRule>
  </conditionalFormatting>
  <conditionalFormatting sqref="V3064">
    <cfRule type="expression" dxfId="4529" priority="3344" stopIfTrue="1">
      <formula>AL3064=1</formula>
    </cfRule>
    <cfRule type="expression" dxfId="4528" priority="3346" stopIfTrue="1">
      <formula>S3064="NA"</formula>
    </cfRule>
    <cfRule type="expression" dxfId="4527" priority="3365" stopIfTrue="1">
      <formula>BZ3064=1</formula>
    </cfRule>
    <cfRule type="expression" dxfId="4526" priority="3368" stopIfTrue="1">
      <formula>Q3064="NA"</formula>
    </cfRule>
    <cfRule type="expression" dxfId="4525" priority="3380" stopIfTrue="1">
      <formula>M3064="NA"</formula>
    </cfRule>
    <cfRule type="expression" dxfId="4524" priority="3392" stopIfTrue="1">
      <formula>M3064="NA"</formula>
    </cfRule>
  </conditionalFormatting>
  <conditionalFormatting sqref="W3064">
    <cfRule type="expression" dxfId="4523" priority="3347" stopIfTrue="1">
      <formula>AV3064=1</formula>
    </cfRule>
    <cfRule type="expression" dxfId="4522" priority="3373" stopIfTrue="1">
      <formula>CJ3064=1</formula>
    </cfRule>
    <cfRule type="expression" dxfId="4521" priority="3376" stopIfTrue="1">
      <formula>M3064="NA"</formula>
    </cfRule>
    <cfRule type="expression" dxfId="4520" priority="3381" stopIfTrue="1">
      <formula>M3064="NA"</formula>
    </cfRule>
    <cfRule type="expression" dxfId="4519" priority="3397" stopIfTrue="1">
      <formula>M3064="NA"</formula>
    </cfRule>
  </conditionalFormatting>
  <conditionalFormatting sqref="Y3064">
    <cfRule type="expression" dxfId="4518" priority="3348" stopIfTrue="1">
      <formula>AV3064=1</formula>
    </cfRule>
    <cfRule type="expression" dxfId="4517" priority="3350" stopIfTrue="1">
      <formula>W3064="NA"</formula>
    </cfRule>
    <cfRule type="expression" dxfId="4516" priority="3359" stopIfTrue="1">
      <formula>BP3064=1</formula>
    </cfRule>
    <cfRule type="expression" dxfId="4515" priority="3362" stopIfTrue="1">
      <formula>O3064="NA"</formula>
    </cfRule>
    <cfRule type="expression" dxfId="4514" priority="3382" stopIfTrue="1">
      <formula>M3064="NA"</formula>
    </cfRule>
    <cfRule type="expression" dxfId="4513" priority="3389" stopIfTrue="1">
      <formula>M3064="NA"</formula>
    </cfRule>
  </conditionalFormatting>
  <conditionalFormatting sqref="Z3064">
    <cfRule type="expression" dxfId="4512" priority="3349" stopIfTrue="1">
      <formula>AV3064=1</formula>
    </cfRule>
    <cfRule type="expression" dxfId="4511" priority="3351" stopIfTrue="1">
      <formula>W3064="NA"</formula>
    </cfRule>
    <cfRule type="expression" dxfId="4510" priority="3366" stopIfTrue="1">
      <formula>BZ3064=1</formula>
    </cfRule>
    <cfRule type="expression" dxfId="4509" priority="3369" stopIfTrue="1">
      <formula>Q3064="NA"</formula>
    </cfRule>
    <cfRule type="expression" dxfId="4508" priority="3383" stopIfTrue="1">
      <formula>M3064="NA"</formula>
    </cfRule>
    <cfRule type="expression" dxfId="4507" priority="3393" stopIfTrue="1">
      <formula>M3064="NA"</formula>
    </cfRule>
  </conditionalFormatting>
  <conditionalFormatting sqref="AA3064">
    <cfRule type="expression" dxfId="4506" priority="3352" stopIfTrue="1">
      <formula>BF3064=1</formula>
    </cfRule>
    <cfRule type="expression" dxfId="4505" priority="3374" stopIfTrue="1">
      <formula>CJ3064=1</formula>
    </cfRule>
    <cfRule type="expression" dxfId="4504" priority="3377" stopIfTrue="1">
      <formula>M3064="NA"</formula>
    </cfRule>
    <cfRule type="expression" dxfId="4503" priority="3384" stopIfTrue="1">
      <formula>M3064="NA"</formula>
    </cfRule>
    <cfRule type="expression" dxfId="4502" priority="3398" stopIfTrue="1">
      <formula>M3064="NA"</formula>
    </cfRule>
  </conditionalFormatting>
  <conditionalFormatting sqref="AC3064">
    <cfRule type="expression" dxfId="4501" priority="3353" stopIfTrue="1">
      <formula>BF3064=1</formula>
    </cfRule>
    <cfRule type="expression" dxfId="4500" priority="3355" stopIfTrue="1">
      <formula>AA3064="NA"</formula>
    </cfRule>
    <cfRule type="expression" dxfId="4499" priority="3360" stopIfTrue="1">
      <formula>BP3064=1</formula>
    </cfRule>
    <cfRule type="expression" dxfId="4498" priority="3363" stopIfTrue="1">
      <formula>O3064="NA"</formula>
    </cfRule>
    <cfRule type="expression" dxfId="4497" priority="3385" stopIfTrue="1">
      <formula>M3064="NA"</formula>
    </cfRule>
    <cfRule type="expression" dxfId="4496" priority="3390" stopIfTrue="1">
      <formula>M3064="NA"</formula>
    </cfRule>
  </conditionalFormatting>
  <conditionalFormatting sqref="AD3064">
    <cfRule type="expression" dxfId="4495" priority="3354" stopIfTrue="1">
      <formula>BF3064=1</formula>
    </cfRule>
    <cfRule type="expression" dxfId="4494" priority="3356" stopIfTrue="1">
      <formula>AA3064="NA"</formula>
    </cfRule>
    <cfRule type="expression" dxfId="4493" priority="3367" stopIfTrue="1">
      <formula>BZ3064=1</formula>
    </cfRule>
    <cfRule type="expression" dxfId="4492" priority="3370" stopIfTrue="1">
      <formula>Q3064="NA"</formula>
    </cfRule>
    <cfRule type="expression" dxfId="4491" priority="3386" stopIfTrue="1">
      <formula>M3064="NA"</formula>
    </cfRule>
    <cfRule type="expression" dxfId="4490" priority="3394" stopIfTrue="1">
      <formula>M3064="NA"</formula>
    </cfRule>
  </conditionalFormatting>
  <conditionalFormatting sqref="O3064">
    <cfRule type="expression" dxfId="4489" priority="3357" stopIfTrue="1">
      <formula>BP3064=1</formula>
    </cfRule>
    <cfRule type="expression" dxfId="4488" priority="3387" stopIfTrue="1">
      <formula>M3064="NA"</formula>
    </cfRule>
  </conditionalFormatting>
  <conditionalFormatting sqref="Q3064">
    <cfRule type="expression" dxfId="4487" priority="3364" stopIfTrue="1">
      <formula>BZ3064=1</formula>
    </cfRule>
    <cfRule type="expression" dxfId="4486" priority="3391" stopIfTrue="1">
      <formula>M3064="NA"</formula>
    </cfRule>
  </conditionalFormatting>
  <conditionalFormatting sqref="M3064">
    <cfRule type="expression" dxfId="4485" priority="3371" stopIfTrue="1">
      <formula>CJ3064=1</formula>
    </cfRule>
    <cfRule type="expression" dxfId="4484" priority="3395" stopIfTrue="1">
      <formula>M3064="NA"</formula>
    </cfRule>
  </conditionalFormatting>
  <conditionalFormatting sqref="M3104">
    <cfRule type="expression" dxfId="4483" priority="3399" stopIfTrue="1">
      <formula>AL3104=1</formula>
    </cfRule>
  </conditionalFormatting>
  <conditionalFormatting sqref="S3104">
    <cfRule type="expression" dxfId="4482" priority="3400" stopIfTrue="1">
      <formula>AL3104=1</formula>
    </cfRule>
    <cfRule type="expression" dxfId="4481" priority="3402" stopIfTrue="1">
      <formula>M3104="NA"</formula>
    </cfRule>
  </conditionalFormatting>
  <conditionalFormatting sqref="Y3104">
    <cfRule type="expression" dxfId="4480" priority="3401" stopIfTrue="1">
      <formula>AL3104=1</formula>
    </cfRule>
    <cfRule type="expression" dxfId="4479" priority="3403" stopIfTrue="1">
      <formula>M3104="NA"</formula>
    </cfRule>
  </conditionalFormatting>
  <conditionalFormatting sqref="M3135">
    <cfRule type="expression" dxfId="4478" priority="3404" stopIfTrue="1">
      <formula>AL3135=1</formula>
    </cfRule>
  </conditionalFormatting>
  <conditionalFormatting sqref="S3135">
    <cfRule type="expression" dxfId="4477" priority="3405" stopIfTrue="1">
      <formula>AL3135=1</formula>
    </cfRule>
    <cfRule type="expression" dxfId="4476" priority="3407" stopIfTrue="1">
      <formula>M3135="NA"</formula>
    </cfRule>
  </conditionalFormatting>
  <conditionalFormatting sqref="Y3135">
    <cfRule type="expression" dxfId="4475" priority="3406" stopIfTrue="1">
      <formula>AL3135=1</formula>
    </cfRule>
    <cfRule type="expression" dxfId="4474" priority="3408" stopIfTrue="1">
      <formula>M3135="NA"</formula>
    </cfRule>
  </conditionalFormatting>
  <conditionalFormatting sqref="S3168">
    <cfRule type="expression" dxfId="4473" priority="3409" stopIfTrue="1">
      <formula>AL3168=1</formula>
    </cfRule>
    <cfRule type="expression" dxfId="4472" priority="3448" stopIfTrue="1">
      <formula>CT3168=1</formula>
    </cfRule>
    <cfRule type="expression" dxfId="4471" priority="3452" stopIfTrue="1">
      <formula>M3168="NA"</formula>
    </cfRule>
    <cfRule type="expression" dxfId="4470" priority="3456" stopIfTrue="1">
      <formula>M3168="NA"</formula>
    </cfRule>
    <cfRule type="expression" dxfId="4469" priority="3479" stopIfTrue="1">
      <formula>M3168="NA"</formula>
    </cfRule>
  </conditionalFormatting>
  <conditionalFormatting sqref="T3168">
    <cfRule type="expression" dxfId="4468" priority="3410" stopIfTrue="1">
      <formula>AL3168=1</formula>
    </cfRule>
    <cfRule type="expression" dxfId="4467" priority="3412" stopIfTrue="1">
      <formula>S3168="NA"</formula>
    </cfRule>
    <cfRule type="expression" dxfId="4466" priority="3430" stopIfTrue="1">
      <formula>BZ3168=1</formula>
    </cfRule>
    <cfRule type="expression" dxfId="4465" priority="3434" stopIfTrue="1">
      <formula>O3168="NA"</formula>
    </cfRule>
    <cfRule type="expression" dxfId="4464" priority="3457" stopIfTrue="1">
      <formula>M3168="NA"</formula>
    </cfRule>
    <cfRule type="expression" dxfId="4463" priority="3469" stopIfTrue="1">
      <formula>M3168="NA"</formula>
    </cfRule>
  </conditionalFormatting>
  <conditionalFormatting sqref="U3168">
    <cfRule type="expression" dxfId="4462" priority="3411" stopIfTrue="1">
      <formula>AL3168=1</formula>
    </cfRule>
    <cfRule type="expression" dxfId="4461" priority="3413" stopIfTrue="1">
      <formula>S3168="NA"</formula>
    </cfRule>
    <cfRule type="expression" dxfId="4460" priority="3439" stopIfTrue="1">
      <formula>CJ3168=1</formula>
    </cfRule>
    <cfRule type="expression" dxfId="4459" priority="3443" stopIfTrue="1">
      <formula>Q3168="NA"</formula>
    </cfRule>
    <cfRule type="expression" dxfId="4458" priority="3458" stopIfTrue="1">
      <formula>M3168="NA"</formula>
    </cfRule>
    <cfRule type="expression" dxfId="4457" priority="3474" stopIfTrue="1">
      <formula>M3168="NA"</formula>
    </cfRule>
  </conditionalFormatting>
  <conditionalFormatting sqref="V3168">
    <cfRule type="expression" dxfId="4456" priority="3414" stopIfTrue="1">
      <formula>AV3168=1</formula>
    </cfRule>
    <cfRule type="expression" dxfId="4455" priority="3449" stopIfTrue="1">
      <formula>CT3168=1</formula>
    </cfRule>
    <cfRule type="expression" dxfId="4454" priority="3453" stopIfTrue="1">
      <formula>M3168="NA"</formula>
    </cfRule>
    <cfRule type="expression" dxfId="4453" priority="3459" stopIfTrue="1">
      <formula>M3168="NA"</formula>
    </cfRule>
    <cfRule type="expression" dxfId="4452" priority="3480" stopIfTrue="1">
      <formula>M3168="NA"</formula>
    </cfRule>
  </conditionalFormatting>
  <conditionalFormatting sqref="W3168">
    <cfRule type="expression" dxfId="4451" priority="3415" stopIfTrue="1">
      <formula>AV3168=1</formula>
    </cfRule>
    <cfRule type="expression" dxfId="4450" priority="3417" stopIfTrue="1">
      <formula>V3168="NA"</formula>
    </cfRule>
    <cfRule type="expression" dxfId="4449" priority="3431" stopIfTrue="1">
      <formula>BZ3168=1</formula>
    </cfRule>
    <cfRule type="expression" dxfId="4448" priority="3435" stopIfTrue="1">
      <formula>O3168="NA"</formula>
    </cfRule>
    <cfRule type="expression" dxfId="4447" priority="3460" stopIfTrue="1">
      <formula>M3168="NA"</formula>
    </cfRule>
    <cfRule type="expression" dxfId="4446" priority="3470" stopIfTrue="1">
      <formula>M3168="NA"</formula>
    </cfRule>
  </conditionalFormatting>
  <conditionalFormatting sqref="X3168">
    <cfRule type="expression" dxfId="4445" priority="3416" stopIfTrue="1">
      <formula>AV3168=1</formula>
    </cfRule>
    <cfRule type="expression" dxfId="4444" priority="3418" stopIfTrue="1">
      <formula>V3168="NA"</formula>
    </cfRule>
    <cfRule type="expression" dxfId="4443" priority="3440" stopIfTrue="1">
      <formula>CJ3168=1</formula>
    </cfRule>
    <cfRule type="expression" dxfId="4442" priority="3444" stopIfTrue="1">
      <formula>Q3168="NA"</formula>
    </cfRule>
    <cfRule type="expression" dxfId="4441" priority="3461" stopIfTrue="1">
      <formula>M3168="NA"</formula>
    </cfRule>
    <cfRule type="expression" dxfId="4440" priority="3475" stopIfTrue="1">
      <formula>M3168="NA"</formula>
    </cfRule>
  </conditionalFormatting>
  <conditionalFormatting sqref="Y3168">
    <cfRule type="expression" dxfId="4439" priority="3419" stopIfTrue="1">
      <formula>BF3168=1</formula>
    </cfRule>
    <cfRule type="expression" dxfId="4438" priority="3450" stopIfTrue="1">
      <formula>CT3168=1</formula>
    </cfRule>
    <cfRule type="expression" dxfId="4437" priority="3454" stopIfTrue="1">
      <formula>M3168="NA"</formula>
    </cfRule>
    <cfRule type="expression" dxfId="4436" priority="3462" stopIfTrue="1">
      <formula>M3168="NA"</formula>
    </cfRule>
    <cfRule type="expression" dxfId="4435" priority="3481" stopIfTrue="1">
      <formula>M3168="NA"</formula>
    </cfRule>
  </conditionalFormatting>
  <conditionalFormatting sqref="Z3168">
    <cfRule type="expression" dxfId="4434" priority="3420" stopIfTrue="1">
      <formula>BF3168=1</formula>
    </cfRule>
    <cfRule type="expression" dxfId="4433" priority="3422" stopIfTrue="1">
      <formula>Y3168="NA"</formula>
    </cfRule>
    <cfRule type="expression" dxfId="4432" priority="3432" stopIfTrue="1">
      <formula>BZ3168=1</formula>
    </cfRule>
    <cfRule type="expression" dxfId="4431" priority="3436" stopIfTrue="1">
      <formula>O3168="NA"</formula>
    </cfRule>
    <cfRule type="expression" dxfId="4430" priority="3463" stopIfTrue="1">
      <formula>M3168="NA"</formula>
    </cfRule>
    <cfRule type="expression" dxfId="4429" priority="3471" stopIfTrue="1">
      <formula>M3168="NA"</formula>
    </cfRule>
  </conditionalFormatting>
  <conditionalFormatting sqref="AA3168">
    <cfRule type="expression" dxfId="4428" priority="3421" stopIfTrue="1">
      <formula>BF3168=1</formula>
    </cfRule>
    <cfRule type="expression" dxfId="4427" priority="3423" stopIfTrue="1">
      <formula>Y3168="NA"</formula>
    </cfRule>
    <cfRule type="expression" dxfId="4426" priority="3441" stopIfTrue="1">
      <formula>CJ3168=1</formula>
    </cfRule>
    <cfRule type="expression" dxfId="4425" priority="3445" stopIfTrue="1">
      <formula>Q3168="NA"</formula>
    </cfRule>
    <cfRule type="expression" dxfId="4424" priority="3464" stopIfTrue="1">
      <formula>M3168="NA"</formula>
    </cfRule>
    <cfRule type="expression" dxfId="4423" priority="3476" stopIfTrue="1">
      <formula>M3168="NA"</formula>
    </cfRule>
  </conditionalFormatting>
  <conditionalFormatting sqref="AB3168">
    <cfRule type="expression" dxfId="4422" priority="3424" stopIfTrue="1">
      <formula>BP3168=1</formula>
    </cfRule>
    <cfRule type="expression" dxfId="4421" priority="3451" stopIfTrue="1">
      <formula>CT3168=1</formula>
    </cfRule>
    <cfRule type="expression" dxfId="4420" priority="3455" stopIfTrue="1">
      <formula>M3168="NA"</formula>
    </cfRule>
    <cfRule type="expression" dxfId="4419" priority="3465" stopIfTrue="1">
      <formula>M3168="NA"</formula>
    </cfRule>
    <cfRule type="expression" dxfId="4418" priority="3482" stopIfTrue="1">
      <formula>M3168="NA"</formula>
    </cfRule>
  </conditionalFormatting>
  <conditionalFormatting sqref="AC3168">
    <cfRule type="expression" dxfId="4417" priority="3425" stopIfTrue="1">
      <formula>BP3168=1</formula>
    </cfRule>
    <cfRule type="expression" dxfId="4416" priority="3427" stopIfTrue="1">
      <formula>AB3168="NA"</formula>
    </cfRule>
    <cfRule type="expression" dxfId="4415" priority="3433" stopIfTrue="1">
      <formula>BZ3168=1</formula>
    </cfRule>
    <cfRule type="expression" dxfId="4414" priority="3437" stopIfTrue="1">
      <formula>O3168="NA"</formula>
    </cfRule>
    <cfRule type="expression" dxfId="4413" priority="3466" stopIfTrue="1">
      <formula>M3168="NA"</formula>
    </cfRule>
    <cfRule type="expression" dxfId="4412" priority="3472" stopIfTrue="1">
      <formula>M3168="NA"</formula>
    </cfRule>
  </conditionalFormatting>
  <conditionalFormatting sqref="AD3168">
    <cfRule type="expression" dxfId="4411" priority="3426" stopIfTrue="1">
      <formula>BP3168=1</formula>
    </cfRule>
    <cfRule type="expression" dxfId="4410" priority="3428" stopIfTrue="1">
      <formula>AB3168="NA"</formula>
    </cfRule>
    <cfRule type="expression" dxfId="4409" priority="3442" stopIfTrue="1">
      <formula>CJ3168=1</formula>
    </cfRule>
    <cfRule type="expression" dxfId="4408" priority="3446" stopIfTrue="1">
      <formula>Q3168="NA"</formula>
    </cfRule>
    <cfRule type="expression" dxfId="4407" priority="3467" stopIfTrue="1">
      <formula>M3168="NA"</formula>
    </cfRule>
    <cfRule type="expression" dxfId="4406" priority="3477" stopIfTrue="1">
      <formula>M3168="NA"</formula>
    </cfRule>
  </conditionalFormatting>
  <conditionalFormatting sqref="O3168">
    <cfRule type="expression" dxfId="4405" priority="3429" stopIfTrue="1">
      <formula>BZ3168=1</formula>
    </cfRule>
    <cfRule type="expression" dxfId="4404" priority="3468" stopIfTrue="1">
      <formula>M3168="NA"</formula>
    </cfRule>
  </conditionalFormatting>
  <conditionalFormatting sqref="Q3168">
    <cfRule type="expression" dxfId="4403" priority="3438" stopIfTrue="1">
      <formula>CJ3168=1</formula>
    </cfRule>
    <cfRule type="expression" dxfId="4402" priority="3473" stopIfTrue="1">
      <formula>M3168="NA"</formula>
    </cfRule>
  </conditionalFormatting>
  <conditionalFormatting sqref="M3168">
    <cfRule type="expression" dxfId="4401" priority="3447" stopIfTrue="1">
      <formula>CT3168=1</formula>
    </cfRule>
    <cfRule type="expression" dxfId="4400" priority="3478" stopIfTrue="1">
      <formula>M3168="NA"</formula>
    </cfRule>
  </conditionalFormatting>
  <conditionalFormatting sqref="S3187">
    <cfRule type="expression" dxfId="4399" priority="3483" stopIfTrue="1">
      <formula>AL3187=1</formula>
    </cfRule>
    <cfRule type="expression" dxfId="4398" priority="3488" stopIfTrue="1">
      <formula>AM3187=1</formula>
    </cfRule>
    <cfRule type="expression" dxfId="4397" priority="3489" stopIfTrue="1">
      <formula>AO3187=1</formula>
    </cfRule>
    <cfRule type="expression" dxfId="4396" priority="3490" stopIfTrue="1">
      <formula>AN3187=1</formula>
    </cfRule>
    <cfRule type="expression" dxfId="4395" priority="3654" stopIfTrue="1">
      <formula>CT3187=1</formula>
    </cfRule>
    <cfRule type="expression" dxfId="4394" priority="3661" stopIfTrue="1">
      <formula>CV3187=1</formula>
    </cfRule>
    <cfRule type="expression" dxfId="4393" priority="3662" stopIfTrue="1">
      <formula>P3187="NA"</formula>
    </cfRule>
    <cfRule type="expression" dxfId="4392" priority="3684" stopIfTrue="1">
      <formula>P3187="NA"</formula>
    </cfRule>
    <cfRule type="expression" dxfId="4391" priority="3707" stopIfTrue="1">
      <formula>P3187="NA"</formula>
    </cfRule>
  </conditionalFormatting>
  <conditionalFormatting sqref="T3187">
    <cfRule type="expression" dxfId="4390" priority="3484" stopIfTrue="1">
      <formula>AL3187=1</formula>
    </cfRule>
    <cfRule type="expression" dxfId="4389" priority="3486" stopIfTrue="1">
      <formula>S3187="NA"</formula>
    </cfRule>
    <cfRule type="expression" dxfId="4388" priority="3491" stopIfTrue="1">
      <formula>AN3187=1</formula>
    </cfRule>
    <cfRule type="expression" dxfId="4387" priority="3492" stopIfTrue="1">
      <formula>S3187="NA"</formula>
    </cfRule>
    <cfRule type="expression" dxfId="4386" priority="3592" stopIfTrue="1">
      <formula>BZ3187=1</formula>
    </cfRule>
    <cfRule type="expression" dxfId="4385" priority="3599" stopIfTrue="1">
      <formula>CB3187=1</formula>
    </cfRule>
    <cfRule type="expression" dxfId="4384" priority="3600" stopIfTrue="1">
      <formula>Q3187="NA"</formula>
    </cfRule>
    <cfRule type="expression" dxfId="4383" priority="3685" stopIfTrue="1">
      <formula>P3187="NA"</formula>
    </cfRule>
    <cfRule type="expression" dxfId="4382" priority="3697" stopIfTrue="1">
      <formula>P3187="NA"</formula>
    </cfRule>
  </conditionalFormatting>
  <conditionalFormatting sqref="U3187">
    <cfRule type="expression" dxfId="4381" priority="3485" stopIfTrue="1">
      <formula>AL3187=1</formula>
    </cfRule>
    <cfRule type="expression" dxfId="4380" priority="3487" stopIfTrue="1">
      <formula>S3187="NA"</formula>
    </cfRule>
    <cfRule type="expression" dxfId="4379" priority="3493" stopIfTrue="1">
      <formula>AN3187=1</formula>
    </cfRule>
    <cfRule type="expression" dxfId="4378" priority="3494" stopIfTrue="1">
      <formula>S3187="NA"</formula>
    </cfRule>
    <cfRule type="expression" dxfId="4377" priority="3623" stopIfTrue="1">
      <formula>CJ3187=1</formula>
    </cfRule>
    <cfRule type="expression" dxfId="4376" priority="3630" stopIfTrue="1">
      <formula>CL3187=1</formula>
    </cfRule>
    <cfRule type="expression" dxfId="4375" priority="3631" stopIfTrue="1">
      <formula>R3187="NA"</formula>
    </cfRule>
    <cfRule type="expression" dxfId="4374" priority="3686" stopIfTrue="1">
      <formula>P3187="NA"</formula>
    </cfRule>
    <cfRule type="expression" dxfId="4373" priority="3702" stopIfTrue="1">
      <formula>P3187="NA"</formula>
    </cfRule>
  </conditionalFormatting>
  <conditionalFormatting sqref="S3198:S3203">
    <cfRule type="expression" dxfId="4372" priority="3495" stopIfTrue="1">
      <formula>$AM$3197=1</formula>
    </cfRule>
  </conditionalFormatting>
  <conditionalFormatting sqref="S3209:S3213">
    <cfRule type="expression" dxfId="4371" priority="3496" stopIfTrue="1">
      <formula>$AM$3208=1</formula>
    </cfRule>
  </conditionalFormatting>
  <conditionalFormatting sqref="S3218:S3235">
    <cfRule type="expression" dxfId="4370" priority="3497" stopIfTrue="1">
      <formula>$AM$3217=1</formula>
    </cfRule>
  </conditionalFormatting>
  <conditionalFormatting sqref="S3237:S3241">
    <cfRule type="expression" dxfId="4369" priority="3498" stopIfTrue="1">
      <formula>$AM$3236=1</formula>
    </cfRule>
  </conditionalFormatting>
  <conditionalFormatting sqref="S3245:S3247">
    <cfRule type="expression" dxfId="4368" priority="3499" stopIfTrue="1">
      <formula>$AM$3244=1</formula>
    </cfRule>
  </conditionalFormatting>
  <conditionalFormatting sqref="S3255:S3261">
    <cfRule type="expression" dxfId="4367" priority="3500" stopIfTrue="1">
      <formula>$AM$3254=1</formula>
    </cfRule>
  </conditionalFormatting>
  <conditionalFormatting sqref="S3263:S3267">
    <cfRule type="expression" dxfId="4366" priority="3501" stopIfTrue="1">
      <formula>$AM$3262=1</formula>
    </cfRule>
  </conditionalFormatting>
  <conditionalFormatting sqref="S3273:S3278">
    <cfRule type="expression" dxfId="4365" priority="3502" stopIfTrue="1">
      <formula>$AM$3272=1</formula>
    </cfRule>
  </conditionalFormatting>
  <conditionalFormatting sqref="S3280:S3287">
    <cfRule type="expression" dxfId="4364" priority="3503" stopIfTrue="1">
      <formula>$AM$3279=1</formula>
    </cfRule>
  </conditionalFormatting>
  <conditionalFormatting sqref="S3292:S3297">
    <cfRule type="expression" dxfId="4363" priority="3504" stopIfTrue="1">
      <formula>$AM$3291=1</formula>
    </cfRule>
  </conditionalFormatting>
  <conditionalFormatting sqref="S3302:S3310">
    <cfRule type="expression" dxfId="4362" priority="3505" stopIfTrue="1">
      <formula>$AM$3301=1</formula>
    </cfRule>
  </conditionalFormatting>
  <conditionalFormatting sqref="S3312:S3314">
    <cfRule type="expression" dxfId="4361" priority="3506" stopIfTrue="1">
      <formula>$AM$3311=1</formula>
    </cfRule>
  </conditionalFormatting>
  <conditionalFormatting sqref="S3323:S3329">
    <cfRule type="expression" dxfId="4360" priority="3507" stopIfTrue="1">
      <formula>$AM$3322=1</formula>
    </cfRule>
  </conditionalFormatting>
  <conditionalFormatting sqref="S3332:S3334">
    <cfRule type="expression" dxfId="4359" priority="3508" stopIfTrue="1">
      <formula>$AM$3331=1</formula>
    </cfRule>
  </conditionalFormatting>
  <conditionalFormatting sqref="S3344:S3348">
    <cfRule type="expression" dxfId="4358" priority="3509" stopIfTrue="1">
      <formula>$AM$3343=1</formula>
    </cfRule>
  </conditionalFormatting>
  <conditionalFormatting sqref="V3187">
    <cfRule type="expression" dxfId="4357" priority="3510" stopIfTrue="1">
      <formula>AV3187=1</formula>
    </cfRule>
    <cfRule type="expression" dxfId="4356" priority="3515" stopIfTrue="1">
      <formula>AW3187=1</formula>
    </cfRule>
    <cfRule type="expression" dxfId="4355" priority="3516" stopIfTrue="1">
      <formula>AY3187=1</formula>
    </cfRule>
    <cfRule type="expression" dxfId="4354" priority="3517" stopIfTrue="1">
      <formula>AX3187=1</formula>
    </cfRule>
    <cfRule type="expression" dxfId="4353" priority="3655" stopIfTrue="1">
      <formula>CT3187=1</formula>
    </cfRule>
    <cfRule type="expression" dxfId="4352" priority="3663" stopIfTrue="1">
      <formula>CV3187=1</formula>
    </cfRule>
    <cfRule type="expression" dxfId="4351" priority="3664" stopIfTrue="1">
      <formula>P3187="NA"</formula>
    </cfRule>
    <cfRule type="expression" dxfId="4350" priority="3687" stopIfTrue="1">
      <formula>P3187="NA"</formula>
    </cfRule>
    <cfRule type="expression" dxfId="4349" priority="3708" stopIfTrue="1">
      <formula>P3187="NA"</formula>
    </cfRule>
  </conditionalFormatting>
  <conditionalFormatting sqref="W3187">
    <cfRule type="expression" dxfId="4348" priority="3511" stopIfTrue="1">
      <formula>AV3187=1</formula>
    </cfRule>
    <cfRule type="expression" dxfId="4347" priority="3513" stopIfTrue="1">
      <formula>V3187="NA"</formula>
    </cfRule>
    <cfRule type="expression" dxfId="4346" priority="3518" stopIfTrue="1">
      <formula>AX3187=1</formula>
    </cfRule>
    <cfRule type="expression" dxfId="4345" priority="3519" stopIfTrue="1">
      <formula>V3187="NA"</formula>
    </cfRule>
    <cfRule type="expression" dxfId="4344" priority="3593" stopIfTrue="1">
      <formula>BZ3187=1</formula>
    </cfRule>
    <cfRule type="expression" dxfId="4343" priority="3601" stopIfTrue="1">
      <formula>CB3187=1</formula>
    </cfRule>
    <cfRule type="expression" dxfId="4342" priority="3602" stopIfTrue="1">
      <formula>Q3187="NA"</formula>
    </cfRule>
    <cfRule type="expression" dxfId="4341" priority="3688" stopIfTrue="1">
      <formula>P3187="NA"</formula>
    </cfRule>
    <cfRule type="expression" dxfId="4340" priority="3698" stopIfTrue="1">
      <formula>P3187="NA"</formula>
    </cfRule>
  </conditionalFormatting>
  <conditionalFormatting sqref="X3187">
    <cfRule type="expression" dxfId="4339" priority="3512" stopIfTrue="1">
      <formula>AV3187=1</formula>
    </cfRule>
    <cfRule type="expression" dxfId="4338" priority="3514" stopIfTrue="1">
      <formula>V3187="NA"</formula>
    </cfRule>
    <cfRule type="expression" dxfId="4337" priority="3520" stopIfTrue="1">
      <formula>AX3187=1</formula>
    </cfRule>
    <cfRule type="expression" dxfId="4336" priority="3521" stopIfTrue="1">
      <formula>V3187="NA"</formula>
    </cfRule>
    <cfRule type="expression" dxfId="4335" priority="3624" stopIfTrue="1">
      <formula>CJ3187=1</formula>
    </cfRule>
    <cfRule type="expression" dxfId="4334" priority="3632" stopIfTrue="1">
      <formula>CL3187=1</formula>
    </cfRule>
    <cfRule type="expression" dxfId="4333" priority="3633" stopIfTrue="1">
      <formula>R3187="NA"</formula>
    </cfRule>
    <cfRule type="expression" dxfId="4332" priority="3689" stopIfTrue="1">
      <formula>P3187="NA"</formula>
    </cfRule>
    <cfRule type="expression" dxfId="4331" priority="3703" stopIfTrue="1">
      <formula>P3187="NA"</formula>
    </cfRule>
  </conditionalFormatting>
  <conditionalFormatting sqref="V3198:V3203">
    <cfRule type="expression" dxfId="4330" priority="3522" stopIfTrue="1">
      <formula>$AW$3197=1</formula>
    </cfRule>
  </conditionalFormatting>
  <conditionalFormatting sqref="V3209:V3213">
    <cfRule type="expression" dxfId="4329" priority="3523" stopIfTrue="1">
      <formula>$AW$3208=1</formula>
    </cfRule>
  </conditionalFormatting>
  <conditionalFormatting sqref="V3218:V3235">
    <cfRule type="expression" dxfId="4328" priority="3524" stopIfTrue="1">
      <formula>$AW$3217=1</formula>
    </cfRule>
  </conditionalFormatting>
  <conditionalFormatting sqref="V3237:V3241">
    <cfRule type="expression" dxfId="4327" priority="3525" stopIfTrue="1">
      <formula>$AW$3236=1</formula>
    </cfRule>
  </conditionalFormatting>
  <conditionalFormatting sqref="V3245:V3247">
    <cfRule type="expression" dxfId="4326" priority="3526" stopIfTrue="1">
      <formula>$AW$3244=1</formula>
    </cfRule>
  </conditionalFormatting>
  <conditionalFormatting sqref="V3255:V3261">
    <cfRule type="expression" dxfId="4325" priority="3527" stopIfTrue="1">
      <formula>$AW$3254=1</formula>
    </cfRule>
  </conditionalFormatting>
  <conditionalFormatting sqref="V3263:V3267">
    <cfRule type="expression" dxfId="4324" priority="3528" stopIfTrue="1">
      <formula>$AW$3262=1</formula>
    </cfRule>
  </conditionalFormatting>
  <conditionalFormatting sqref="V3273:V3278">
    <cfRule type="expression" dxfId="4323" priority="3529" stopIfTrue="1">
      <formula>$AW$3272=1</formula>
    </cfRule>
  </conditionalFormatting>
  <conditionalFormatting sqref="V3280:V3287">
    <cfRule type="expression" dxfId="4322" priority="3530" stopIfTrue="1">
      <formula>$AW$3279=1</formula>
    </cfRule>
  </conditionalFormatting>
  <conditionalFormatting sqref="V3292:V3297">
    <cfRule type="expression" dxfId="4321" priority="3531" stopIfTrue="1">
      <formula>$AW$3291=1</formula>
    </cfRule>
  </conditionalFormatting>
  <conditionalFormatting sqref="V3302:V3310">
    <cfRule type="expression" dxfId="4320" priority="3532" stopIfTrue="1">
      <formula>$AW$3301=1</formula>
    </cfRule>
  </conditionalFormatting>
  <conditionalFormatting sqref="V3312:V3314">
    <cfRule type="expression" dxfId="4319" priority="3533" stopIfTrue="1">
      <formula>$AW$3311=1</formula>
    </cfRule>
  </conditionalFormatting>
  <conditionalFormatting sqref="V3323:V3329">
    <cfRule type="expression" dxfId="4318" priority="3534" stopIfTrue="1">
      <formula>$AW$3322=1</formula>
    </cfRule>
  </conditionalFormatting>
  <conditionalFormatting sqref="V3332:V3334">
    <cfRule type="expression" dxfId="4317" priority="3535" stopIfTrue="1">
      <formula>$AW$3331=1</formula>
    </cfRule>
  </conditionalFormatting>
  <conditionalFormatting sqref="V3344:V3348">
    <cfRule type="expression" dxfId="4316" priority="3536" stopIfTrue="1">
      <formula>$AW$3343=1</formula>
    </cfRule>
  </conditionalFormatting>
  <conditionalFormatting sqref="Y3187">
    <cfRule type="expression" dxfId="4315" priority="3537" stopIfTrue="1">
      <formula>BF3187=1</formula>
    </cfRule>
    <cfRule type="expression" dxfId="4314" priority="3542" stopIfTrue="1">
      <formula>BG3187=1</formula>
    </cfRule>
    <cfRule type="expression" dxfId="4313" priority="3543" stopIfTrue="1">
      <formula>BI3187=1</formula>
    </cfRule>
    <cfRule type="expression" dxfId="4312" priority="3544" stopIfTrue="1">
      <formula>BH3187=1</formula>
    </cfRule>
    <cfRule type="expression" dxfId="4311" priority="3656" stopIfTrue="1">
      <formula>CT3187=1</formula>
    </cfRule>
    <cfRule type="expression" dxfId="4310" priority="3665" stopIfTrue="1">
      <formula>CV3187=1</formula>
    </cfRule>
    <cfRule type="expression" dxfId="4309" priority="3666" stopIfTrue="1">
      <formula>P3187="NA"</formula>
    </cfRule>
    <cfRule type="expression" dxfId="4308" priority="3690" stopIfTrue="1">
      <formula>P3187="NA"</formula>
    </cfRule>
    <cfRule type="expression" dxfId="4307" priority="3709" stopIfTrue="1">
      <formula>P3187="NA"</formula>
    </cfRule>
  </conditionalFormatting>
  <conditionalFormatting sqref="Z3187">
    <cfRule type="expression" dxfId="4306" priority="3538" stopIfTrue="1">
      <formula>BF3187=1</formula>
    </cfRule>
    <cfRule type="expression" dxfId="4305" priority="3540" stopIfTrue="1">
      <formula>Y3187="NA"</formula>
    </cfRule>
    <cfRule type="expression" dxfId="4304" priority="3545" stopIfTrue="1">
      <formula>BH3187=1</formula>
    </cfRule>
    <cfRule type="expression" dxfId="4303" priority="3546" stopIfTrue="1">
      <formula>Y3187="NA"</formula>
    </cfRule>
    <cfRule type="expression" dxfId="4302" priority="3594" stopIfTrue="1">
      <formula>BZ3187=1</formula>
    </cfRule>
    <cfRule type="expression" dxfId="4301" priority="3603" stopIfTrue="1">
      <formula>CB3187=1</formula>
    </cfRule>
    <cfRule type="expression" dxfId="4300" priority="3604" stopIfTrue="1">
      <formula>Q3187="NA"</formula>
    </cfRule>
    <cfRule type="expression" dxfId="4299" priority="3691" stopIfTrue="1">
      <formula>P3187="NA"</formula>
    </cfRule>
    <cfRule type="expression" dxfId="4298" priority="3699" stopIfTrue="1">
      <formula>P3187="NA"</formula>
    </cfRule>
  </conditionalFormatting>
  <conditionalFormatting sqref="AA3187">
    <cfRule type="expression" dxfId="4297" priority="3539" stopIfTrue="1">
      <formula>BF3187=1</formula>
    </cfRule>
    <cfRule type="expression" dxfId="4296" priority="3541" stopIfTrue="1">
      <formula>Y3187="NA"</formula>
    </cfRule>
    <cfRule type="expression" dxfId="4295" priority="3547" stopIfTrue="1">
      <formula>BH3187=1</formula>
    </cfRule>
    <cfRule type="expression" dxfId="4294" priority="3548" stopIfTrue="1">
      <formula>Y3187="NA"</formula>
    </cfRule>
    <cfRule type="expression" dxfId="4293" priority="3625" stopIfTrue="1">
      <formula>CJ3187=1</formula>
    </cfRule>
    <cfRule type="expression" dxfId="4292" priority="3634" stopIfTrue="1">
      <formula>CL3187=1</formula>
    </cfRule>
    <cfRule type="expression" dxfId="4291" priority="3635" stopIfTrue="1">
      <formula>R3187="NA"</formula>
    </cfRule>
    <cfRule type="expression" dxfId="4290" priority="3692" stopIfTrue="1">
      <formula>P3187="NA"</formula>
    </cfRule>
    <cfRule type="expression" dxfId="4289" priority="3704" stopIfTrue="1">
      <formula>P3187="NA"</formula>
    </cfRule>
  </conditionalFormatting>
  <conditionalFormatting sqref="Y3198:Y3203">
    <cfRule type="expression" dxfId="4288" priority="3549" stopIfTrue="1">
      <formula>$BG$3197=1</formula>
    </cfRule>
  </conditionalFormatting>
  <conditionalFormatting sqref="Y3209:Y3213">
    <cfRule type="expression" dxfId="4287" priority="3550" stopIfTrue="1">
      <formula>$BG$3208=1</formula>
    </cfRule>
  </conditionalFormatting>
  <conditionalFormatting sqref="Y3218:Y3235">
    <cfRule type="expression" dxfId="4286" priority="3551" stopIfTrue="1">
      <formula>$BG$3217=1</formula>
    </cfRule>
  </conditionalFormatting>
  <conditionalFormatting sqref="Y3237:Y3241">
    <cfRule type="expression" dxfId="4285" priority="3552" stopIfTrue="1">
      <formula>$BG$3236=1</formula>
    </cfRule>
  </conditionalFormatting>
  <conditionalFormatting sqref="Y3245:Y3247">
    <cfRule type="expression" dxfId="4284" priority="3553" stopIfTrue="1">
      <formula>$BG$3244=1</formula>
    </cfRule>
  </conditionalFormatting>
  <conditionalFormatting sqref="Y3255:Y3261">
    <cfRule type="expression" dxfId="4283" priority="3554" stopIfTrue="1">
      <formula>$BG$3254=1</formula>
    </cfRule>
  </conditionalFormatting>
  <conditionalFormatting sqref="Y3263:Y3267">
    <cfRule type="expression" dxfId="4282" priority="3555" stopIfTrue="1">
      <formula>$BG$3262=1</formula>
    </cfRule>
  </conditionalFormatting>
  <conditionalFormatting sqref="Y3273:Y3278">
    <cfRule type="expression" dxfId="4281" priority="3556" stopIfTrue="1">
      <formula>$BG$3272=1</formula>
    </cfRule>
  </conditionalFormatting>
  <conditionalFormatting sqref="Y3280:Y3287">
    <cfRule type="expression" dxfId="4280" priority="3557" stopIfTrue="1">
      <formula>$BG$3279=1</formula>
    </cfRule>
  </conditionalFormatting>
  <conditionalFormatting sqref="Y3292:Y3297">
    <cfRule type="expression" dxfId="4279" priority="3558" stopIfTrue="1">
      <formula>$BG$3291=1</formula>
    </cfRule>
  </conditionalFormatting>
  <conditionalFormatting sqref="Y3302:Y3310">
    <cfRule type="expression" dxfId="4278" priority="3559" stopIfTrue="1">
      <formula>$BG$3301=1</formula>
    </cfRule>
  </conditionalFormatting>
  <conditionalFormatting sqref="Y3312:Y3314">
    <cfRule type="expression" dxfId="4277" priority="3560" stopIfTrue="1">
      <formula>$BG$3311=1</formula>
    </cfRule>
  </conditionalFormatting>
  <conditionalFormatting sqref="Y3323:Y3329">
    <cfRule type="expression" dxfId="4276" priority="3561" stopIfTrue="1">
      <formula>$BG$3322=1</formula>
    </cfRule>
  </conditionalFormatting>
  <conditionalFormatting sqref="Y3332:Y3334">
    <cfRule type="expression" dxfId="4275" priority="3562" stopIfTrue="1">
      <formula>$BG$3331=1</formula>
    </cfRule>
  </conditionalFormatting>
  <conditionalFormatting sqref="Y3344:Y3348">
    <cfRule type="expression" dxfId="4274" priority="3563" stopIfTrue="1">
      <formula>$BG$3343=1</formula>
    </cfRule>
  </conditionalFormatting>
  <conditionalFormatting sqref="AB3187">
    <cfRule type="expression" dxfId="4273" priority="3564" stopIfTrue="1">
      <formula>BP3187=1</formula>
    </cfRule>
    <cfRule type="expression" dxfId="4272" priority="3569" stopIfTrue="1">
      <formula>BQ3187=1</formula>
    </cfRule>
    <cfRule type="expression" dxfId="4271" priority="3570" stopIfTrue="1">
      <formula>BS3187=1</formula>
    </cfRule>
    <cfRule type="expression" dxfId="4270" priority="3571" stopIfTrue="1">
      <formula>BR3187=1</formula>
    </cfRule>
    <cfRule type="expression" dxfId="4269" priority="3657" stopIfTrue="1">
      <formula>CT3187=1</formula>
    </cfRule>
    <cfRule type="expression" dxfId="4268" priority="3667" stopIfTrue="1">
      <formula>CV3187=1</formula>
    </cfRule>
    <cfRule type="expression" dxfId="4267" priority="3668" stopIfTrue="1">
      <formula>P3187="NA"</formula>
    </cfRule>
    <cfRule type="expression" dxfId="4266" priority="3693" stopIfTrue="1">
      <formula>P3187="NA"</formula>
    </cfRule>
    <cfRule type="expression" dxfId="4265" priority="3710" stopIfTrue="1">
      <formula>P3187="NA"</formula>
    </cfRule>
  </conditionalFormatting>
  <conditionalFormatting sqref="AC3187">
    <cfRule type="expression" dxfId="4264" priority="3565" stopIfTrue="1">
      <formula>BP3187=1</formula>
    </cfRule>
    <cfRule type="expression" dxfId="4263" priority="3567" stopIfTrue="1">
      <formula>AB3187="NA"</formula>
    </cfRule>
    <cfRule type="expression" dxfId="4262" priority="3572" stopIfTrue="1">
      <formula>BR3187=1</formula>
    </cfRule>
    <cfRule type="expression" dxfId="4261" priority="3573" stopIfTrue="1">
      <formula>AB3187="NA"</formula>
    </cfRule>
    <cfRule type="expression" dxfId="4260" priority="3595" stopIfTrue="1">
      <formula>BZ3187=1</formula>
    </cfRule>
    <cfRule type="expression" dxfId="4259" priority="3605" stopIfTrue="1">
      <formula>CB3187=1</formula>
    </cfRule>
    <cfRule type="expression" dxfId="4258" priority="3606" stopIfTrue="1">
      <formula>Q3187="NA"</formula>
    </cfRule>
    <cfRule type="expression" dxfId="4257" priority="3694" stopIfTrue="1">
      <formula>P3187="NA"</formula>
    </cfRule>
    <cfRule type="expression" dxfId="4256" priority="3700" stopIfTrue="1">
      <formula>P3187="NA"</formula>
    </cfRule>
  </conditionalFormatting>
  <conditionalFormatting sqref="AD3187">
    <cfRule type="expression" dxfId="4255" priority="3566" stopIfTrue="1">
      <formula>BP3187=1</formula>
    </cfRule>
    <cfRule type="expression" dxfId="4254" priority="3568" stopIfTrue="1">
      <formula>AB3187="NA"</formula>
    </cfRule>
    <cfRule type="expression" dxfId="4253" priority="3574" stopIfTrue="1">
      <formula>BR3187=1</formula>
    </cfRule>
    <cfRule type="expression" dxfId="4252" priority="3575" stopIfTrue="1">
      <formula>AB3187="NA"</formula>
    </cfRule>
    <cfRule type="expression" dxfId="4251" priority="3626" stopIfTrue="1">
      <formula>CJ3187=1</formula>
    </cfRule>
    <cfRule type="expression" dxfId="4250" priority="3636" stopIfTrue="1">
      <formula>CL3187=1</formula>
    </cfRule>
    <cfRule type="expression" dxfId="4249" priority="3637" stopIfTrue="1">
      <formula>R3187="NA"</formula>
    </cfRule>
    <cfRule type="expression" dxfId="4248" priority="3695" stopIfTrue="1">
      <formula>P3187="NA"</formula>
    </cfRule>
    <cfRule type="expression" dxfId="4247" priority="3705" stopIfTrue="1">
      <formula>P3187="NA"</formula>
    </cfRule>
  </conditionalFormatting>
  <conditionalFormatting sqref="AB3198:AB3203">
    <cfRule type="expression" dxfId="4246" priority="3576" stopIfTrue="1">
      <formula>$BQ$3197=1</formula>
    </cfRule>
  </conditionalFormatting>
  <conditionalFormatting sqref="AB3209:AB3213">
    <cfRule type="expression" dxfId="4245" priority="3577" stopIfTrue="1">
      <formula>$BQ$3208=1</formula>
    </cfRule>
  </conditionalFormatting>
  <conditionalFormatting sqref="AB3218:AB3235">
    <cfRule type="expression" dxfId="4244" priority="3578" stopIfTrue="1">
      <formula>$BQ$3217=1</formula>
    </cfRule>
  </conditionalFormatting>
  <conditionalFormatting sqref="AB3237:AB3241">
    <cfRule type="expression" dxfId="4243" priority="3579" stopIfTrue="1">
      <formula>$BQ$3236=1</formula>
    </cfRule>
  </conditionalFormatting>
  <conditionalFormatting sqref="AB3245:AB3247">
    <cfRule type="expression" dxfId="4242" priority="3580" stopIfTrue="1">
      <formula>$BQ$3244=1</formula>
    </cfRule>
  </conditionalFormatting>
  <conditionalFormatting sqref="AB3255:AB3261">
    <cfRule type="expression" dxfId="4241" priority="3581" stopIfTrue="1">
      <formula>$BQ$3254=1</formula>
    </cfRule>
  </conditionalFormatting>
  <conditionalFormatting sqref="AB3263:AB3267">
    <cfRule type="expression" dxfId="4240" priority="3582" stopIfTrue="1">
      <formula>$BQ$3262=1</formula>
    </cfRule>
  </conditionalFormatting>
  <conditionalFormatting sqref="AB3273:AB3278">
    <cfRule type="expression" dxfId="4239" priority="3583" stopIfTrue="1">
      <formula>$BQ$3272=1</formula>
    </cfRule>
  </conditionalFormatting>
  <conditionalFormatting sqref="AB3280:AB3287">
    <cfRule type="expression" dxfId="4238" priority="3584" stopIfTrue="1">
      <formula>$BQ$3279=1</formula>
    </cfRule>
  </conditionalFormatting>
  <conditionalFormatting sqref="AB3292:AB3297">
    <cfRule type="expression" dxfId="4237" priority="3585" stopIfTrue="1">
      <formula>$BQ$3291=1</formula>
    </cfRule>
  </conditionalFormatting>
  <conditionalFormatting sqref="AB3302:AB3310">
    <cfRule type="expression" dxfId="4236" priority="3586" stopIfTrue="1">
      <formula>$BQ$3301=1</formula>
    </cfRule>
  </conditionalFormatting>
  <conditionalFormatting sqref="AB3312:AB3314">
    <cfRule type="expression" dxfId="4235" priority="3587" stopIfTrue="1">
      <formula>$BQ$3311=1</formula>
    </cfRule>
  </conditionalFormatting>
  <conditionalFormatting sqref="AB3323:AB3329">
    <cfRule type="expression" dxfId="4234" priority="3588" stopIfTrue="1">
      <formula>$BQ$3322=1</formula>
    </cfRule>
  </conditionalFormatting>
  <conditionalFormatting sqref="AB3332:AB3334">
    <cfRule type="expression" dxfId="4233" priority="3589" stopIfTrue="1">
      <formula>$BQ$3331=1</formula>
    </cfRule>
  </conditionalFormatting>
  <conditionalFormatting sqref="AB3344:AB3348">
    <cfRule type="expression" dxfId="4232" priority="3590" stopIfTrue="1">
      <formula>$BQ$3343=1</formula>
    </cfRule>
  </conditionalFormatting>
  <conditionalFormatting sqref="Q3187">
    <cfRule type="expression" dxfId="4231" priority="3591" stopIfTrue="1">
      <formula>BZ3187=1</formula>
    </cfRule>
    <cfRule type="expression" dxfId="4230" priority="3596" stopIfTrue="1">
      <formula>CA3187=1</formula>
    </cfRule>
    <cfRule type="expression" dxfId="4229" priority="3597" stopIfTrue="1">
      <formula>CC3187=1</formula>
    </cfRule>
    <cfRule type="expression" dxfId="4228" priority="3598" stopIfTrue="1">
      <formula>CB3187=1</formula>
    </cfRule>
    <cfRule type="expression" dxfId="4227" priority="3696" stopIfTrue="1">
      <formula>P3187="NA"</formula>
    </cfRule>
  </conditionalFormatting>
  <conditionalFormatting sqref="Q3198:Q3203">
    <cfRule type="expression" dxfId="4226" priority="3607" stopIfTrue="1">
      <formula>$CA$3197=1</formula>
    </cfRule>
  </conditionalFormatting>
  <conditionalFormatting sqref="Q3209:Q3213">
    <cfRule type="expression" dxfId="4225" priority="3608" stopIfTrue="1">
      <formula>$CA$3208=1</formula>
    </cfRule>
  </conditionalFormatting>
  <conditionalFormatting sqref="Q3218:Q3235">
    <cfRule type="expression" dxfId="4224" priority="3609" stopIfTrue="1">
      <formula>$CA$3217=1</formula>
    </cfRule>
  </conditionalFormatting>
  <conditionalFormatting sqref="Q3237:Q3241">
    <cfRule type="expression" dxfId="4223" priority="3610" stopIfTrue="1">
      <formula>$CA$3236=1</formula>
    </cfRule>
  </conditionalFormatting>
  <conditionalFormatting sqref="Q3245:Q3247">
    <cfRule type="expression" dxfId="4222" priority="3611" stopIfTrue="1">
      <formula>$CA$3244=1</formula>
    </cfRule>
  </conditionalFormatting>
  <conditionalFormatting sqref="Q3255:Q3261">
    <cfRule type="expression" dxfId="4221" priority="3612" stopIfTrue="1">
      <formula>$CA$3254=1</formula>
    </cfRule>
  </conditionalFormatting>
  <conditionalFormatting sqref="Q3263:Q3267">
    <cfRule type="expression" dxfId="4220" priority="3613" stopIfTrue="1">
      <formula>$CA$3262=1</formula>
    </cfRule>
  </conditionalFormatting>
  <conditionalFormatting sqref="Q3273:Q3278">
    <cfRule type="expression" dxfId="4219" priority="3614" stopIfTrue="1">
      <formula>$CA$3272=1</formula>
    </cfRule>
  </conditionalFormatting>
  <conditionalFormatting sqref="Q3280:Q3287">
    <cfRule type="expression" dxfId="4218" priority="3615" stopIfTrue="1">
      <formula>$CA$3279=1</formula>
    </cfRule>
  </conditionalFormatting>
  <conditionalFormatting sqref="Q3292:Q3297">
    <cfRule type="expression" dxfId="4217" priority="3616" stopIfTrue="1">
      <formula>$CA$3291=1</formula>
    </cfRule>
  </conditionalFormatting>
  <conditionalFormatting sqref="Q3302:Q3310">
    <cfRule type="expression" dxfId="4216" priority="3617" stopIfTrue="1">
      <formula>$CA$3301=1</formula>
    </cfRule>
  </conditionalFormatting>
  <conditionalFormatting sqref="Q3312:Q3314">
    <cfRule type="expression" dxfId="4215" priority="3618" stopIfTrue="1">
      <formula>$CA$3311=1</formula>
    </cfRule>
  </conditionalFormatting>
  <conditionalFormatting sqref="Q3323:Q3329">
    <cfRule type="expression" dxfId="4214" priority="3619" stopIfTrue="1">
      <formula>$CA$3322=1</formula>
    </cfRule>
  </conditionalFormatting>
  <conditionalFormatting sqref="Q3332:Q3334">
    <cfRule type="expression" dxfId="4213" priority="3620" stopIfTrue="1">
      <formula>$CA$3331=1</formula>
    </cfRule>
  </conditionalFormatting>
  <conditionalFormatting sqref="Q3344:Q3348">
    <cfRule type="expression" dxfId="4212" priority="3621" stopIfTrue="1">
      <formula>$CA$3343=1</formula>
    </cfRule>
  </conditionalFormatting>
  <conditionalFormatting sqref="R3187">
    <cfRule type="expression" dxfId="4211" priority="3622" stopIfTrue="1">
      <formula>CJ3187=1</formula>
    </cfRule>
    <cfRule type="expression" dxfId="4210" priority="3627" stopIfTrue="1">
      <formula>CK3187=1</formula>
    </cfRule>
    <cfRule type="expression" dxfId="4209" priority="3628" stopIfTrue="1">
      <formula>CM3187=1</formula>
    </cfRule>
    <cfRule type="expression" dxfId="4208" priority="3629" stopIfTrue="1">
      <formula>CL3187=1</formula>
    </cfRule>
    <cfRule type="expression" dxfId="4207" priority="3701" stopIfTrue="1">
      <formula>P3187="NA"</formula>
    </cfRule>
  </conditionalFormatting>
  <conditionalFormatting sqref="R3198:R3203">
    <cfRule type="expression" dxfId="4206" priority="3638" stopIfTrue="1">
      <formula>$CK$3197=1</formula>
    </cfRule>
  </conditionalFormatting>
  <conditionalFormatting sqref="R3209:R3213">
    <cfRule type="expression" dxfId="4205" priority="3639" stopIfTrue="1">
      <formula>$CK$3208=1</formula>
    </cfRule>
  </conditionalFormatting>
  <conditionalFormatting sqref="R3218:R3235">
    <cfRule type="expression" dxfId="4204" priority="3640" stopIfTrue="1">
      <formula>$CK$3217=1</formula>
    </cfRule>
  </conditionalFormatting>
  <conditionalFormatting sqref="R3237:R3241">
    <cfRule type="expression" dxfId="4203" priority="3641" stopIfTrue="1">
      <formula>$CK$3236=1</formula>
    </cfRule>
  </conditionalFormatting>
  <conditionalFormatting sqref="R3245:R3247">
    <cfRule type="expression" dxfId="4202" priority="3642" stopIfTrue="1">
      <formula>$CK$3244=1</formula>
    </cfRule>
  </conditionalFormatting>
  <conditionalFormatting sqref="R3255:R3261">
    <cfRule type="expression" dxfId="4201" priority="3643" stopIfTrue="1">
      <formula>$CK$3254=1</formula>
    </cfRule>
  </conditionalFormatting>
  <conditionalFormatting sqref="R3263:R3267">
    <cfRule type="expression" dxfId="4200" priority="3644" stopIfTrue="1">
      <formula>$CK$3262=1</formula>
    </cfRule>
  </conditionalFormatting>
  <conditionalFormatting sqref="R3273:R3278">
    <cfRule type="expression" dxfId="4199" priority="3645" stopIfTrue="1">
      <formula>$CK$3272=1</formula>
    </cfRule>
  </conditionalFormatting>
  <conditionalFormatting sqref="R3280:R3287">
    <cfRule type="expression" dxfId="4198" priority="3646" stopIfTrue="1">
      <formula>$CK$3279=1</formula>
    </cfRule>
  </conditionalFormatting>
  <conditionalFormatting sqref="R3292:R3297">
    <cfRule type="expression" dxfId="4197" priority="3647" stopIfTrue="1">
      <formula>$CK$3291=1</formula>
    </cfRule>
  </conditionalFormatting>
  <conditionalFormatting sqref="R3302:R3310">
    <cfRule type="expression" dxfId="4196" priority="3648" stopIfTrue="1">
      <formula>$CK$3301=1</formula>
    </cfRule>
  </conditionalFormatting>
  <conditionalFormatting sqref="R3312:R3314">
    <cfRule type="expression" dxfId="4195" priority="3649" stopIfTrue="1">
      <formula>$CK$3311=1</formula>
    </cfRule>
  </conditionalFormatting>
  <conditionalFormatting sqref="R3323:R3329">
    <cfRule type="expression" dxfId="4194" priority="3650" stopIfTrue="1">
      <formula>$CK$3322=1</formula>
    </cfRule>
  </conditionalFormatting>
  <conditionalFormatting sqref="R3332:R3334">
    <cfRule type="expression" dxfId="4193" priority="3651" stopIfTrue="1">
      <formula>$CK$3331=1</formula>
    </cfRule>
  </conditionalFormatting>
  <conditionalFormatting sqref="R3344:R3348">
    <cfRule type="expression" dxfId="4192" priority="3652" stopIfTrue="1">
      <formula>$CK$3343=1</formula>
    </cfRule>
  </conditionalFormatting>
  <conditionalFormatting sqref="P3187">
    <cfRule type="expression" dxfId="4191" priority="3653" stopIfTrue="1">
      <formula>CT3187=1</formula>
    </cfRule>
    <cfRule type="expression" dxfId="4190" priority="3658" stopIfTrue="1">
      <formula>CU3187=1</formula>
    </cfRule>
    <cfRule type="expression" dxfId="4189" priority="3659" stopIfTrue="1">
      <formula>CW3187=1</formula>
    </cfRule>
    <cfRule type="expression" dxfId="4188" priority="3660" stopIfTrue="1">
      <formula>CV3187=1</formula>
    </cfRule>
    <cfRule type="expression" dxfId="4187" priority="3706" stopIfTrue="1">
      <formula>P3187="NA"</formula>
    </cfRule>
  </conditionalFormatting>
  <conditionalFormatting sqref="P3198:P3203">
    <cfRule type="expression" dxfId="4186" priority="3669" stopIfTrue="1">
      <formula>$CU$3197=1</formula>
    </cfRule>
  </conditionalFormatting>
  <conditionalFormatting sqref="P3209:P3213">
    <cfRule type="expression" dxfId="4185" priority="3670" stopIfTrue="1">
      <formula>$CU$3208=1</formula>
    </cfRule>
  </conditionalFormatting>
  <conditionalFormatting sqref="P3218:P3235">
    <cfRule type="expression" dxfId="4184" priority="3671" stopIfTrue="1">
      <formula>$CU$3217=1</formula>
    </cfRule>
  </conditionalFormatting>
  <conditionalFormatting sqref="P3237:P3241">
    <cfRule type="expression" dxfId="4183" priority="3672" stopIfTrue="1">
      <formula>$CU$3236=1</formula>
    </cfRule>
  </conditionalFormatting>
  <conditionalFormatting sqref="P3245:P3247">
    <cfRule type="expression" dxfId="4182" priority="3673" stopIfTrue="1">
      <formula>$CU$3244=1</formula>
    </cfRule>
  </conditionalFormatting>
  <conditionalFormatting sqref="P3255:P3261">
    <cfRule type="expression" dxfId="4181" priority="3674" stopIfTrue="1">
      <formula>$CU$3254=1</formula>
    </cfRule>
  </conditionalFormatting>
  <conditionalFormatting sqref="P3263:P3267">
    <cfRule type="expression" dxfId="4180" priority="3675" stopIfTrue="1">
      <formula>$CU$3262=1</formula>
    </cfRule>
  </conditionalFormatting>
  <conditionalFormatting sqref="P3273:P3278">
    <cfRule type="expression" dxfId="4179" priority="3676" stopIfTrue="1">
      <formula>$CU$3272=1</formula>
    </cfRule>
  </conditionalFormatting>
  <conditionalFormatting sqref="P3280:P3287">
    <cfRule type="expression" dxfId="4178" priority="3677" stopIfTrue="1">
      <formula>$CU$3279=1</formula>
    </cfRule>
  </conditionalFormatting>
  <conditionalFormatting sqref="P3292:P3297">
    <cfRule type="expression" dxfId="4177" priority="3678" stopIfTrue="1">
      <formula>$CU$3291=1</formula>
    </cfRule>
  </conditionalFormatting>
  <conditionalFormatting sqref="P3302:P3310">
    <cfRule type="expression" dxfId="4176" priority="3679" stopIfTrue="1">
      <formula>$CU$3301=1</formula>
    </cfRule>
  </conditionalFormatting>
  <conditionalFormatting sqref="P3312:P3314">
    <cfRule type="expression" dxfId="4175" priority="3680" stopIfTrue="1">
      <formula>$CU$3311=1</formula>
    </cfRule>
  </conditionalFormatting>
  <conditionalFormatting sqref="P3323:P3329">
    <cfRule type="expression" dxfId="4174" priority="3681" stopIfTrue="1">
      <formula>$CU$3322=1</formula>
    </cfRule>
  </conditionalFormatting>
  <conditionalFormatting sqref="P3332:P3334">
    <cfRule type="expression" dxfId="4173" priority="3682" stopIfTrue="1">
      <formula>$CU$3331=1</formula>
    </cfRule>
  </conditionalFormatting>
  <conditionalFormatting sqref="P3344:P3348">
    <cfRule type="expression" dxfId="4172" priority="3683" stopIfTrue="1">
      <formula>$CU$3343=1</formula>
    </cfRule>
  </conditionalFormatting>
  <conditionalFormatting sqref="S3369">
    <cfRule type="expression" dxfId="4171" priority="3711" stopIfTrue="1">
      <formula>AL3369=1</formula>
    </cfRule>
    <cfRule type="expression" dxfId="4170" priority="3716" stopIfTrue="1">
      <formula>AM3369=1</formula>
    </cfRule>
    <cfRule type="expression" dxfId="4169" priority="3717" stopIfTrue="1">
      <formula>AO3369=1</formula>
    </cfRule>
    <cfRule type="expression" dxfId="4168" priority="3718" stopIfTrue="1">
      <formula>AN3369=1</formula>
    </cfRule>
    <cfRule type="expression" dxfId="4167" priority="3882" stopIfTrue="1">
      <formula>CT3369=1</formula>
    </cfRule>
    <cfRule type="expression" dxfId="4166" priority="3889" stopIfTrue="1">
      <formula>CV3369=1</formula>
    </cfRule>
    <cfRule type="expression" dxfId="4165" priority="3890" stopIfTrue="1">
      <formula>P3369="NA"</formula>
    </cfRule>
    <cfRule type="expression" dxfId="4164" priority="3912" stopIfTrue="1">
      <formula>P3369="NA"</formula>
    </cfRule>
    <cfRule type="expression" dxfId="4163" priority="3935" stopIfTrue="1">
      <formula>P3369="NA"</formula>
    </cfRule>
  </conditionalFormatting>
  <conditionalFormatting sqref="T3369">
    <cfRule type="expression" dxfId="4162" priority="3712" stopIfTrue="1">
      <formula>AL3369=1</formula>
    </cfRule>
    <cfRule type="expression" dxfId="4161" priority="3714" stopIfTrue="1">
      <formula>S3369="NA"</formula>
    </cfRule>
    <cfRule type="expression" dxfId="4160" priority="3719" stopIfTrue="1">
      <formula>AN3369=1</formula>
    </cfRule>
    <cfRule type="expression" dxfId="4159" priority="3720" stopIfTrue="1">
      <formula>S3369="NA"</formula>
    </cfRule>
    <cfRule type="expression" dxfId="4158" priority="3820" stopIfTrue="1">
      <formula>BZ3369=1</formula>
    </cfRule>
    <cfRule type="expression" dxfId="4157" priority="3827" stopIfTrue="1">
      <formula>CB3369=1</formula>
    </cfRule>
    <cfRule type="expression" dxfId="4156" priority="3828" stopIfTrue="1">
      <formula>Q3369="NA"</formula>
    </cfRule>
    <cfRule type="expression" dxfId="4155" priority="3913" stopIfTrue="1">
      <formula>P3369="NA"</formula>
    </cfRule>
    <cfRule type="expression" dxfId="4154" priority="3925" stopIfTrue="1">
      <formula>P3369="NA"</formula>
    </cfRule>
  </conditionalFormatting>
  <conditionalFormatting sqref="U3369">
    <cfRule type="expression" dxfId="4153" priority="3713" stopIfTrue="1">
      <formula>AL3369=1</formula>
    </cfRule>
    <cfRule type="expression" dxfId="4152" priority="3715" stopIfTrue="1">
      <formula>S3369="NA"</formula>
    </cfRule>
    <cfRule type="expression" dxfId="4151" priority="3721" stopIfTrue="1">
      <formula>AN3369=1</formula>
    </cfRule>
    <cfRule type="expression" dxfId="4150" priority="3722" stopIfTrue="1">
      <formula>S3369="NA"</formula>
    </cfRule>
    <cfRule type="expression" dxfId="4149" priority="3851" stopIfTrue="1">
      <formula>CJ3369=1</formula>
    </cfRule>
    <cfRule type="expression" dxfId="4148" priority="3858" stopIfTrue="1">
      <formula>CL3369=1</formula>
    </cfRule>
    <cfRule type="expression" dxfId="4147" priority="3859" stopIfTrue="1">
      <formula>R3369="NA"</formula>
    </cfRule>
    <cfRule type="expression" dxfId="4146" priority="3914" stopIfTrue="1">
      <formula>P3369="NA"</formula>
    </cfRule>
    <cfRule type="expression" dxfId="4145" priority="3930" stopIfTrue="1">
      <formula>P3369="NA"</formula>
    </cfRule>
  </conditionalFormatting>
  <conditionalFormatting sqref="S3380:S3385">
    <cfRule type="expression" dxfId="4144" priority="3723" stopIfTrue="1">
      <formula>$AM$3379=1</formula>
    </cfRule>
  </conditionalFormatting>
  <conditionalFormatting sqref="S3391:S3395">
    <cfRule type="expression" dxfId="4143" priority="3724" stopIfTrue="1">
      <formula>$AM$3390=1</formula>
    </cfRule>
  </conditionalFormatting>
  <conditionalFormatting sqref="S3400:S3417">
    <cfRule type="expression" dxfId="4142" priority="3725" stopIfTrue="1">
      <formula>$AM$3399=1</formula>
    </cfRule>
  </conditionalFormatting>
  <conditionalFormatting sqref="S3419:S3423">
    <cfRule type="expression" dxfId="4141" priority="3726" stopIfTrue="1">
      <formula>$AM$3418=1</formula>
    </cfRule>
  </conditionalFormatting>
  <conditionalFormatting sqref="S3427:S3429">
    <cfRule type="expression" dxfId="4140" priority="3727" stopIfTrue="1">
      <formula>$AM$3426=1</formula>
    </cfRule>
  </conditionalFormatting>
  <conditionalFormatting sqref="S3437:S3443">
    <cfRule type="expression" dxfId="4139" priority="3728" stopIfTrue="1">
      <formula>$AM$3436=1</formula>
    </cfRule>
  </conditionalFormatting>
  <conditionalFormatting sqref="S3445:S3449">
    <cfRule type="expression" dxfId="4138" priority="3729" stopIfTrue="1">
      <formula>$AM$3444=1</formula>
    </cfRule>
  </conditionalFormatting>
  <conditionalFormatting sqref="S3455:S3460">
    <cfRule type="expression" dxfId="4137" priority="3730" stopIfTrue="1">
      <formula>$AM$3454=1</formula>
    </cfRule>
  </conditionalFormatting>
  <conditionalFormatting sqref="S3462:S3469">
    <cfRule type="expression" dxfId="4136" priority="3731" stopIfTrue="1">
      <formula>$AM$3461=1</formula>
    </cfRule>
  </conditionalFormatting>
  <conditionalFormatting sqref="S3474:S3479">
    <cfRule type="expression" dxfId="4135" priority="3732" stopIfTrue="1">
      <formula>$AM$3473=1</formula>
    </cfRule>
  </conditionalFormatting>
  <conditionalFormatting sqref="S3484:S3492">
    <cfRule type="expression" dxfId="4134" priority="3733" stopIfTrue="1">
      <formula>$AM$3483=1</formula>
    </cfRule>
  </conditionalFormatting>
  <conditionalFormatting sqref="S3494:S3496">
    <cfRule type="expression" dxfId="4133" priority="3734" stopIfTrue="1">
      <formula>$AM$3493=1</formula>
    </cfRule>
  </conditionalFormatting>
  <conditionalFormatting sqref="S3505:S3511">
    <cfRule type="expression" dxfId="4132" priority="3735" stopIfTrue="1">
      <formula>$AM$3504=1</formula>
    </cfRule>
  </conditionalFormatting>
  <conditionalFormatting sqref="S3514:S3516">
    <cfRule type="expression" dxfId="4131" priority="3736" stopIfTrue="1">
      <formula>$AM$3513=1</formula>
    </cfRule>
  </conditionalFormatting>
  <conditionalFormatting sqref="S3526:S3530">
    <cfRule type="expression" dxfId="4130" priority="3737" stopIfTrue="1">
      <formula>$AM$3525=1</formula>
    </cfRule>
  </conditionalFormatting>
  <conditionalFormatting sqref="V3369">
    <cfRule type="expression" dxfId="4129" priority="3738" stopIfTrue="1">
      <formula>AV3369=1</formula>
    </cfRule>
    <cfRule type="expression" dxfId="4128" priority="3743" stopIfTrue="1">
      <formula>AW3369=1</formula>
    </cfRule>
    <cfRule type="expression" dxfId="4127" priority="3744" stopIfTrue="1">
      <formula>AY3369=1</formula>
    </cfRule>
    <cfRule type="expression" dxfId="4126" priority="3745" stopIfTrue="1">
      <formula>AX3369=1</formula>
    </cfRule>
    <cfRule type="expression" dxfId="4125" priority="3883" stopIfTrue="1">
      <formula>CT3369=1</formula>
    </cfRule>
    <cfRule type="expression" dxfId="4124" priority="3891" stopIfTrue="1">
      <formula>CV3369=1</formula>
    </cfRule>
    <cfRule type="expression" dxfId="4123" priority="3892" stopIfTrue="1">
      <formula>P3369="NA"</formula>
    </cfRule>
    <cfRule type="expression" dxfId="4122" priority="3915" stopIfTrue="1">
      <formula>P3369="NA"</formula>
    </cfRule>
    <cfRule type="expression" dxfId="4121" priority="3936" stopIfTrue="1">
      <formula>P3369="NA"</formula>
    </cfRule>
  </conditionalFormatting>
  <conditionalFormatting sqref="W3369">
    <cfRule type="expression" dxfId="4120" priority="3739" stopIfTrue="1">
      <formula>AV3369=1</formula>
    </cfRule>
    <cfRule type="expression" dxfId="4119" priority="3741" stopIfTrue="1">
      <formula>V3369="NA"</formula>
    </cfRule>
    <cfRule type="expression" dxfId="4118" priority="3746" stopIfTrue="1">
      <formula>AX3369=1</formula>
    </cfRule>
    <cfRule type="expression" dxfId="4117" priority="3747" stopIfTrue="1">
      <formula>V3369="NA"</formula>
    </cfRule>
    <cfRule type="expression" dxfId="4116" priority="3821" stopIfTrue="1">
      <formula>BZ3369=1</formula>
    </cfRule>
    <cfRule type="expression" dxfId="4115" priority="3829" stopIfTrue="1">
      <formula>CB3369=1</formula>
    </cfRule>
    <cfRule type="expression" dxfId="4114" priority="3830" stopIfTrue="1">
      <formula>Q3369="NA"</formula>
    </cfRule>
    <cfRule type="expression" dxfId="4113" priority="3916" stopIfTrue="1">
      <formula>P3369="NA"</formula>
    </cfRule>
    <cfRule type="expression" dxfId="4112" priority="3926" stopIfTrue="1">
      <formula>P3369="NA"</formula>
    </cfRule>
  </conditionalFormatting>
  <conditionalFormatting sqref="X3369">
    <cfRule type="expression" dxfId="4111" priority="3740" stopIfTrue="1">
      <formula>AV3369=1</formula>
    </cfRule>
    <cfRule type="expression" dxfId="4110" priority="3742" stopIfTrue="1">
      <formula>V3369="NA"</formula>
    </cfRule>
    <cfRule type="expression" dxfId="4109" priority="3748" stopIfTrue="1">
      <formula>AX3369=1</formula>
    </cfRule>
    <cfRule type="expression" dxfId="4108" priority="3749" stopIfTrue="1">
      <formula>V3369="NA"</formula>
    </cfRule>
    <cfRule type="expression" dxfId="4107" priority="3852" stopIfTrue="1">
      <formula>CJ3369=1</formula>
    </cfRule>
    <cfRule type="expression" dxfId="4106" priority="3860" stopIfTrue="1">
      <formula>CL3369=1</formula>
    </cfRule>
    <cfRule type="expression" dxfId="4105" priority="3861" stopIfTrue="1">
      <formula>R3369="NA"</formula>
    </cfRule>
    <cfRule type="expression" dxfId="4104" priority="3917" stopIfTrue="1">
      <formula>P3369="NA"</formula>
    </cfRule>
    <cfRule type="expression" dxfId="4103" priority="3931" stopIfTrue="1">
      <formula>P3369="NA"</formula>
    </cfRule>
  </conditionalFormatting>
  <conditionalFormatting sqref="V3380:V3385">
    <cfRule type="expression" dxfId="4102" priority="3750" stopIfTrue="1">
      <formula>$AW$3379=1</formula>
    </cfRule>
  </conditionalFormatting>
  <conditionalFormatting sqref="V3391:V3395">
    <cfRule type="expression" dxfId="4101" priority="3751" stopIfTrue="1">
      <formula>$AW$3390=1</formula>
    </cfRule>
  </conditionalFormatting>
  <conditionalFormatting sqref="V3400:V3417">
    <cfRule type="expression" dxfId="4100" priority="3752" stopIfTrue="1">
      <formula>$AW$3399=1</formula>
    </cfRule>
  </conditionalFormatting>
  <conditionalFormatting sqref="V3419:V3423">
    <cfRule type="expression" dxfId="4099" priority="3753" stopIfTrue="1">
      <formula>$AW$3418=1</formula>
    </cfRule>
  </conditionalFormatting>
  <conditionalFormatting sqref="V3427:V3429">
    <cfRule type="expression" dxfId="4098" priority="3754" stopIfTrue="1">
      <formula>$AW$3426=1</formula>
    </cfRule>
  </conditionalFormatting>
  <conditionalFormatting sqref="V3437:V3443">
    <cfRule type="expression" dxfId="4097" priority="3755" stopIfTrue="1">
      <formula>$AW$3436=1</formula>
    </cfRule>
  </conditionalFormatting>
  <conditionalFormatting sqref="V3445:V3449">
    <cfRule type="expression" dxfId="4096" priority="3756" stopIfTrue="1">
      <formula>$AW$3444=1</formula>
    </cfRule>
  </conditionalFormatting>
  <conditionalFormatting sqref="V3455:V3460">
    <cfRule type="expression" dxfId="4095" priority="3757" stopIfTrue="1">
      <formula>$AW$3454=1</formula>
    </cfRule>
  </conditionalFormatting>
  <conditionalFormatting sqref="V3462:V3469">
    <cfRule type="expression" dxfId="4094" priority="3758" stopIfTrue="1">
      <formula>$AW$3461=1</formula>
    </cfRule>
  </conditionalFormatting>
  <conditionalFormatting sqref="V3474:V3479">
    <cfRule type="expression" dxfId="4093" priority="3759" stopIfTrue="1">
      <formula>$AW$3473=1</formula>
    </cfRule>
  </conditionalFormatting>
  <conditionalFormatting sqref="V3484:V3492">
    <cfRule type="expression" dxfId="4092" priority="3760" stopIfTrue="1">
      <formula>$AW$3483=1</formula>
    </cfRule>
  </conditionalFormatting>
  <conditionalFormatting sqref="V3494:V3496">
    <cfRule type="expression" dxfId="4091" priority="3761" stopIfTrue="1">
      <formula>$AW$3493=1</formula>
    </cfRule>
  </conditionalFormatting>
  <conditionalFormatting sqref="V3505:V3511">
    <cfRule type="expression" dxfId="4090" priority="3762" stopIfTrue="1">
      <formula>$AW$3504=1</formula>
    </cfRule>
  </conditionalFormatting>
  <conditionalFormatting sqref="V3514:V3516">
    <cfRule type="expression" dxfId="4089" priority="3763" stopIfTrue="1">
      <formula>$AW$3513=1</formula>
    </cfRule>
  </conditionalFormatting>
  <conditionalFormatting sqref="V3526:V3530">
    <cfRule type="expression" dxfId="4088" priority="3764" stopIfTrue="1">
      <formula>$AW$3525=1</formula>
    </cfRule>
  </conditionalFormatting>
  <conditionalFormatting sqref="Y3369">
    <cfRule type="expression" dxfId="4087" priority="3765" stopIfTrue="1">
      <formula>BF3369=1</formula>
    </cfRule>
    <cfRule type="expression" dxfId="4086" priority="3770" stopIfTrue="1">
      <formula>BG3369=1</formula>
    </cfRule>
    <cfRule type="expression" dxfId="4085" priority="3771" stopIfTrue="1">
      <formula>BI3369=1</formula>
    </cfRule>
    <cfRule type="expression" dxfId="4084" priority="3772" stopIfTrue="1">
      <formula>BH3369=1</formula>
    </cfRule>
    <cfRule type="expression" dxfId="4083" priority="3884" stopIfTrue="1">
      <formula>CT3369=1</formula>
    </cfRule>
    <cfRule type="expression" dxfId="4082" priority="3893" stopIfTrue="1">
      <formula>CV3369=1</formula>
    </cfRule>
    <cfRule type="expression" dxfId="4081" priority="3894" stopIfTrue="1">
      <formula>P3369="NA"</formula>
    </cfRule>
    <cfRule type="expression" dxfId="4080" priority="3918" stopIfTrue="1">
      <formula>P3369="NA"</formula>
    </cfRule>
    <cfRule type="expression" dxfId="4079" priority="3937" stopIfTrue="1">
      <formula>P3369="NA"</formula>
    </cfRule>
  </conditionalFormatting>
  <conditionalFormatting sqref="Z3369">
    <cfRule type="expression" dxfId="4078" priority="3766" stopIfTrue="1">
      <formula>BF3369=1</formula>
    </cfRule>
    <cfRule type="expression" dxfId="4077" priority="3768" stopIfTrue="1">
      <formula>Y3369="NA"</formula>
    </cfRule>
    <cfRule type="expression" dxfId="4076" priority="3773" stopIfTrue="1">
      <formula>BH3369=1</formula>
    </cfRule>
    <cfRule type="expression" dxfId="4075" priority="3774" stopIfTrue="1">
      <formula>Y3369="NA"</formula>
    </cfRule>
    <cfRule type="expression" dxfId="4074" priority="3822" stopIfTrue="1">
      <formula>BZ3369=1</formula>
    </cfRule>
    <cfRule type="expression" dxfId="4073" priority="3831" stopIfTrue="1">
      <formula>CB3369=1</formula>
    </cfRule>
    <cfRule type="expression" dxfId="4072" priority="3832" stopIfTrue="1">
      <formula>Q3369="NA"</formula>
    </cfRule>
    <cfRule type="expression" dxfId="4071" priority="3919" stopIfTrue="1">
      <formula>P3369="NA"</formula>
    </cfRule>
    <cfRule type="expression" dxfId="4070" priority="3927" stopIfTrue="1">
      <formula>P3369="NA"</formula>
    </cfRule>
  </conditionalFormatting>
  <conditionalFormatting sqref="AA3369">
    <cfRule type="expression" dxfId="4069" priority="3767" stopIfTrue="1">
      <formula>BF3369=1</formula>
    </cfRule>
    <cfRule type="expression" dxfId="4068" priority="3769" stopIfTrue="1">
      <formula>Y3369="NA"</formula>
    </cfRule>
    <cfRule type="expression" dxfId="4067" priority="3775" stopIfTrue="1">
      <formula>BH3369=1</formula>
    </cfRule>
    <cfRule type="expression" dxfId="4066" priority="3776" stopIfTrue="1">
      <formula>Y3369="NA"</formula>
    </cfRule>
    <cfRule type="expression" dxfId="4065" priority="3853" stopIfTrue="1">
      <formula>CJ3369=1</formula>
    </cfRule>
    <cfRule type="expression" dxfId="4064" priority="3862" stopIfTrue="1">
      <formula>CL3369=1</formula>
    </cfRule>
    <cfRule type="expression" dxfId="4063" priority="3863" stopIfTrue="1">
      <formula>R3369="NA"</formula>
    </cfRule>
    <cfRule type="expression" dxfId="4062" priority="3920" stopIfTrue="1">
      <formula>P3369="NA"</formula>
    </cfRule>
    <cfRule type="expression" dxfId="4061" priority="3932" stopIfTrue="1">
      <formula>P3369="NA"</formula>
    </cfRule>
  </conditionalFormatting>
  <conditionalFormatting sqref="Y3380:Y3385">
    <cfRule type="expression" dxfId="4060" priority="3777" stopIfTrue="1">
      <formula>$BG$3379=1</formula>
    </cfRule>
  </conditionalFormatting>
  <conditionalFormatting sqref="Y3391:Y3395">
    <cfRule type="expression" dxfId="4059" priority="3778" stopIfTrue="1">
      <formula>$BG$3390=1</formula>
    </cfRule>
  </conditionalFormatting>
  <conditionalFormatting sqref="Y3400:Y3417">
    <cfRule type="expression" dxfId="4058" priority="3779" stopIfTrue="1">
      <formula>$BG$3399=1</formula>
    </cfRule>
  </conditionalFormatting>
  <conditionalFormatting sqref="Y3419:Y3423">
    <cfRule type="expression" dxfId="4057" priority="3780" stopIfTrue="1">
      <formula>$BG$3418=1</formula>
    </cfRule>
  </conditionalFormatting>
  <conditionalFormatting sqref="Y3427:Y3429">
    <cfRule type="expression" dxfId="4056" priority="3781" stopIfTrue="1">
      <formula>$BG$3426=1</formula>
    </cfRule>
  </conditionalFormatting>
  <conditionalFormatting sqref="Y3437:Y3443">
    <cfRule type="expression" dxfId="4055" priority="3782" stopIfTrue="1">
      <formula>$BG$3436=1</formula>
    </cfRule>
  </conditionalFormatting>
  <conditionalFormatting sqref="Y3445:Y3449">
    <cfRule type="expression" dxfId="4054" priority="3783" stopIfTrue="1">
      <formula>$BG$3444=1</formula>
    </cfRule>
  </conditionalFormatting>
  <conditionalFormatting sqref="Y3455:Y3460">
    <cfRule type="expression" dxfId="4053" priority="3784" stopIfTrue="1">
      <formula>$BG$3454=1</formula>
    </cfRule>
  </conditionalFormatting>
  <conditionalFormatting sqref="Y3462:Y3469">
    <cfRule type="expression" dxfId="4052" priority="3785" stopIfTrue="1">
      <formula>$BG$3461=1</formula>
    </cfRule>
  </conditionalFormatting>
  <conditionalFormatting sqref="Y3474:Y3479">
    <cfRule type="expression" dxfId="4051" priority="3786" stopIfTrue="1">
      <formula>$BG$3473=1</formula>
    </cfRule>
  </conditionalFormatting>
  <conditionalFormatting sqref="Y3484:Y3492">
    <cfRule type="expression" dxfId="4050" priority="3787" stopIfTrue="1">
      <formula>$BG$3483=1</formula>
    </cfRule>
  </conditionalFormatting>
  <conditionalFormatting sqref="Y3494:Y3496">
    <cfRule type="expression" dxfId="4049" priority="3788" stopIfTrue="1">
      <formula>$BG$3493=1</formula>
    </cfRule>
  </conditionalFormatting>
  <conditionalFormatting sqref="Y3505:Y3511">
    <cfRule type="expression" dxfId="4048" priority="3789" stopIfTrue="1">
      <formula>$BG$3504=1</formula>
    </cfRule>
  </conditionalFormatting>
  <conditionalFormatting sqref="Y3514:Y3516">
    <cfRule type="expression" dxfId="4047" priority="3790" stopIfTrue="1">
      <formula>$BG$3513=1</formula>
    </cfRule>
  </conditionalFormatting>
  <conditionalFormatting sqref="Y3526:Y3530">
    <cfRule type="expression" dxfId="4046" priority="3791" stopIfTrue="1">
      <formula>$BG$3525=1</formula>
    </cfRule>
  </conditionalFormatting>
  <conditionalFormatting sqref="AB3369">
    <cfRule type="expression" dxfId="4045" priority="3792" stopIfTrue="1">
      <formula>BP3369=1</formula>
    </cfRule>
    <cfRule type="expression" dxfId="4044" priority="3797" stopIfTrue="1">
      <formula>BQ3369=1</formula>
    </cfRule>
    <cfRule type="expression" dxfId="4043" priority="3798" stopIfTrue="1">
      <formula>BS3369=1</formula>
    </cfRule>
    <cfRule type="expression" dxfId="4042" priority="3799" stopIfTrue="1">
      <formula>BR3369=1</formula>
    </cfRule>
    <cfRule type="expression" dxfId="4041" priority="3885" stopIfTrue="1">
      <formula>CT3369=1</formula>
    </cfRule>
    <cfRule type="expression" dxfId="4040" priority="3895" stopIfTrue="1">
      <formula>CV3369=1</formula>
    </cfRule>
    <cfRule type="expression" dxfId="4039" priority="3896" stopIfTrue="1">
      <formula>P3369="NA"</formula>
    </cfRule>
    <cfRule type="expression" dxfId="4038" priority="3921" stopIfTrue="1">
      <formula>P3369="NA"</formula>
    </cfRule>
    <cfRule type="expression" dxfId="4037" priority="3938" stopIfTrue="1">
      <formula>P3369="NA"</formula>
    </cfRule>
  </conditionalFormatting>
  <conditionalFormatting sqref="AC3369">
    <cfRule type="expression" dxfId="4036" priority="3793" stopIfTrue="1">
      <formula>BP3369=1</formula>
    </cfRule>
    <cfRule type="expression" dxfId="4035" priority="3795" stopIfTrue="1">
      <formula>AB3369="NA"</formula>
    </cfRule>
    <cfRule type="expression" dxfId="4034" priority="3800" stopIfTrue="1">
      <formula>BR3369=1</formula>
    </cfRule>
    <cfRule type="expression" dxfId="4033" priority="3801" stopIfTrue="1">
      <formula>AB3369="NA"</formula>
    </cfRule>
    <cfRule type="expression" dxfId="4032" priority="3823" stopIfTrue="1">
      <formula>BZ3369=1</formula>
    </cfRule>
    <cfRule type="expression" dxfId="4031" priority="3833" stopIfTrue="1">
      <formula>CB3369=1</formula>
    </cfRule>
    <cfRule type="expression" dxfId="4030" priority="3834" stopIfTrue="1">
      <formula>Q3369="NA"</formula>
    </cfRule>
    <cfRule type="expression" dxfId="4029" priority="3922" stopIfTrue="1">
      <formula>P3369="NA"</formula>
    </cfRule>
    <cfRule type="expression" dxfId="4028" priority="3928" stopIfTrue="1">
      <formula>P3369="NA"</formula>
    </cfRule>
  </conditionalFormatting>
  <conditionalFormatting sqref="AD3369">
    <cfRule type="expression" dxfId="4027" priority="3794" stopIfTrue="1">
      <formula>BP3369=1</formula>
    </cfRule>
    <cfRule type="expression" dxfId="4026" priority="3796" stopIfTrue="1">
      <formula>AB3369="NA"</formula>
    </cfRule>
    <cfRule type="expression" dxfId="4025" priority="3802" stopIfTrue="1">
      <formula>BR3369=1</formula>
    </cfRule>
    <cfRule type="expression" dxfId="4024" priority="3803" stopIfTrue="1">
      <formula>AB3369="NA"</formula>
    </cfRule>
    <cfRule type="expression" dxfId="4023" priority="3854" stopIfTrue="1">
      <formula>CJ3369=1</formula>
    </cfRule>
    <cfRule type="expression" dxfId="4022" priority="3864" stopIfTrue="1">
      <formula>CL3369=1</formula>
    </cfRule>
    <cfRule type="expression" dxfId="4021" priority="3865" stopIfTrue="1">
      <formula>R3369="NA"</formula>
    </cfRule>
    <cfRule type="expression" dxfId="4020" priority="3923" stopIfTrue="1">
      <formula>P3369="NA"</formula>
    </cfRule>
    <cfRule type="expression" dxfId="4019" priority="3933" stopIfTrue="1">
      <formula>P3369="NA"</formula>
    </cfRule>
  </conditionalFormatting>
  <conditionalFormatting sqref="AB3380:AB3385">
    <cfRule type="expression" dxfId="4018" priority="3804" stopIfTrue="1">
      <formula>$BQ$3379=1</formula>
    </cfRule>
  </conditionalFormatting>
  <conditionalFormatting sqref="AB3391:AB3395">
    <cfRule type="expression" dxfId="4017" priority="3805" stopIfTrue="1">
      <formula>$BQ$3390=1</formula>
    </cfRule>
  </conditionalFormatting>
  <conditionalFormatting sqref="AB3400:AB3417">
    <cfRule type="expression" dxfId="4016" priority="3806" stopIfTrue="1">
      <formula>$BQ$3399=1</formula>
    </cfRule>
  </conditionalFormatting>
  <conditionalFormatting sqref="AB3419:AB3423">
    <cfRule type="expression" dxfId="4015" priority="3807" stopIfTrue="1">
      <formula>$BQ$3418=1</formula>
    </cfRule>
  </conditionalFormatting>
  <conditionalFormatting sqref="AB3427:AB3429">
    <cfRule type="expression" dxfId="4014" priority="3808" stopIfTrue="1">
      <formula>$BQ$3426=1</formula>
    </cfRule>
  </conditionalFormatting>
  <conditionalFormatting sqref="AB3437:AB3443">
    <cfRule type="expression" dxfId="4013" priority="3809" stopIfTrue="1">
      <formula>$BQ$3436=1</formula>
    </cfRule>
  </conditionalFormatting>
  <conditionalFormatting sqref="AB3445:AB3449">
    <cfRule type="expression" dxfId="4012" priority="3810" stopIfTrue="1">
      <formula>$BQ$3444=1</formula>
    </cfRule>
  </conditionalFormatting>
  <conditionalFormatting sqref="AB3455:AB3460">
    <cfRule type="expression" dxfId="4011" priority="3811" stopIfTrue="1">
      <formula>$BQ$3454=1</formula>
    </cfRule>
  </conditionalFormatting>
  <conditionalFormatting sqref="AB3462:AB3469">
    <cfRule type="expression" dxfId="4010" priority="3812" stopIfTrue="1">
      <formula>$BQ$3461=1</formula>
    </cfRule>
  </conditionalFormatting>
  <conditionalFormatting sqref="AB3474:AB3479">
    <cfRule type="expression" dxfId="4009" priority="3813" stopIfTrue="1">
      <formula>$BQ$3473=1</formula>
    </cfRule>
  </conditionalFormatting>
  <conditionalFormatting sqref="AB3484:AB3492">
    <cfRule type="expression" dxfId="4008" priority="3814" stopIfTrue="1">
      <formula>$BQ$3483=1</formula>
    </cfRule>
  </conditionalFormatting>
  <conditionalFormatting sqref="AB3494:AB3496">
    <cfRule type="expression" dxfId="4007" priority="3815" stopIfTrue="1">
      <formula>$BQ$3493=1</formula>
    </cfRule>
  </conditionalFormatting>
  <conditionalFormatting sqref="AB3505:AB3511">
    <cfRule type="expression" dxfId="4006" priority="3816" stopIfTrue="1">
      <formula>$BQ$3504=1</formula>
    </cfRule>
  </conditionalFormatting>
  <conditionalFormatting sqref="AB3514:AB3516">
    <cfRule type="expression" dxfId="4005" priority="3817" stopIfTrue="1">
      <formula>$BQ$3513=1</formula>
    </cfRule>
  </conditionalFormatting>
  <conditionalFormatting sqref="AB3526:AB3530">
    <cfRule type="expression" dxfId="4004" priority="3818" stopIfTrue="1">
      <formula>$BQ$3525=1</formula>
    </cfRule>
  </conditionalFormatting>
  <conditionalFormatting sqref="Q3369">
    <cfRule type="expression" dxfId="4003" priority="3819" stopIfTrue="1">
      <formula>BZ3369=1</formula>
    </cfRule>
    <cfRule type="expression" dxfId="4002" priority="3824" stopIfTrue="1">
      <formula>CA3369=1</formula>
    </cfRule>
    <cfRule type="expression" dxfId="4001" priority="3825" stopIfTrue="1">
      <formula>CC3369=1</formula>
    </cfRule>
    <cfRule type="expression" dxfId="4000" priority="3826" stopIfTrue="1">
      <formula>CB3369=1</formula>
    </cfRule>
    <cfRule type="expression" dxfId="3999" priority="3924" stopIfTrue="1">
      <formula>P3369="NA"</formula>
    </cfRule>
  </conditionalFormatting>
  <conditionalFormatting sqref="Q3380:Q3385">
    <cfRule type="expression" dxfId="3998" priority="3835" stopIfTrue="1">
      <formula>$CA$3379=1</formula>
    </cfRule>
  </conditionalFormatting>
  <conditionalFormatting sqref="Q3391:Q3395">
    <cfRule type="expression" dxfId="3997" priority="3836" stopIfTrue="1">
      <formula>$CA$3390=1</formula>
    </cfRule>
  </conditionalFormatting>
  <conditionalFormatting sqref="Q3400:Q3417">
    <cfRule type="expression" dxfId="3996" priority="3837" stopIfTrue="1">
      <formula>$CA$3399=1</formula>
    </cfRule>
  </conditionalFormatting>
  <conditionalFormatting sqref="Q3419:Q3423">
    <cfRule type="expression" dxfId="3995" priority="3838" stopIfTrue="1">
      <formula>$CA$3418=1</formula>
    </cfRule>
  </conditionalFormatting>
  <conditionalFormatting sqref="Q3427:Q3429">
    <cfRule type="expression" dxfId="3994" priority="3839" stopIfTrue="1">
      <formula>$CA$3426=1</formula>
    </cfRule>
  </conditionalFormatting>
  <conditionalFormatting sqref="Q3437:Q3443">
    <cfRule type="expression" dxfId="3993" priority="3840" stopIfTrue="1">
      <formula>$CA$3436=1</formula>
    </cfRule>
  </conditionalFormatting>
  <conditionalFormatting sqref="Q3445:Q3449">
    <cfRule type="expression" dxfId="3992" priority="3841" stopIfTrue="1">
      <formula>$CA$3444=1</formula>
    </cfRule>
  </conditionalFormatting>
  <conditionalFormatting sqref="Q3455:Q3460">
    <cfRule type="expression" dxfId="3991" priority="3842" stopIfTrue="1">
      <formula>$CA$3454=1</formula>
    </cfRule>
  </conditionalFormatting>
  <conditionalFormatting sqref="Q3462:Q3469">
    <cfRule type="expression" dxfId="3990" priority="3843" stopIfTrue="1">
      <formula>$CA$3461=1</formula>
    </cfRule>
  </conditionalFormatting>
  <conditionalFormatting sqref="Q3474:Q3479">
    <cfRule type="expression" dxfId="3989" priority="3844" stopIfTrue="1">
      <formula>$CA$3473=1</formula>
    </cfRule>
  </conditionalFormatting>
  <conditionalFormatting sqref="Q3484:Q3492">
    <cfRule type="expression" dxfId="3988" priority="3845" stopIfTrue="1">
      <formula>$CA$3483=1</formula>
    </cfRule>
  </conditionalFormatting>
  <conditionalFormatting sqref="Q3494:Q3496">
    <cfRule type="expression" dxfId="3987" priority="3846" stopIfTrue="1">
      <formula>$CA$3493=1</formula>
    </cfRule>
  </conditionalFormatting>
  <conditionalFormatting sqref="Q3505:Q3511">
    <cfRule type="expression" dxfId="3986" priority="3847" stopIfTrue="1">
      <formula>$CA$3504=1</formula>
    </cfRule>
  </conditionalFormatting>
  <conditionalFormatting sqref="Q3514:Q3516">
    <cfRule type="expression" dxfId="3985" priority="3848" stopIfTrue="1">
      <formula>$CA$3513=1</formula>
    </cfRule>
  </conditionalFormatting>
  <conditionalFormatting sqref="Q3526:Q3530">
    <cfRule type="expression" dxfId="3984" priority="3849" stopIfTrue="1">
      <formula>$CA$3525=1</formula>
    </cfRule>
  </conditionalFormatting>
  <conditionalFormatting sqref="R3369">
    <cfRule type="expression" dxfId="3983" priority="3850" stopIfTrue="1">
      <formula>CJ3369=1</formula>
    </cfRule>
    <cfRule type="expression" dxfId="3982" priority="3855" stopIfTrue="1">
      <formula>CK3369=1</formula>
    </cfRule>
    <cfRule type="expression" dxfId="3981" priority="3856" stopIfTrue="1">
      <formula>CM3369=1</formula>
    </cfRule>
    <cfRule type="expression" dxfId="3980" priority="3857" stopIfTrue="1">
      <formula>CL3369=1</formula>
    </cfRule>
    <cfRule type="expression" dxfId="3979" priority="3929" stopIfTrue="1">
      <formula>P3369="NA"</formula>
    </cfRule>
  </conditionalFormatting>
  <conditionalFormatting sqref="R3380:R3385">
    <cfRule type="expression" dxfId="3978" priority="3866" stopIfTrue="1">
      <formula>$CK$3379=1</formula>
    </cfRule>
  </conditionalFormatting>
  <conditionalFormatting sqref="R3391:R3395">
    <cfRule type="expression" dxfId="3977" priority="3867" stopIfTrue="1">
      <formula>$CK$3390=1</formula>
    </cfRule>
  </conditionalFormatting>
  <conditionalFormatting sqref="R3400:R3417">
    <cfRule type="expression" dxfId="3976" priority="3868" stopIfTrue="1">
      <formula>$CK$3399=1</formula>
    </cfRule>
  </conditionalFormatting>
  <conditionalFormatting sqref="R3419:R3423">
    <cfRule type="expression" dxfId="3975" priority="3869" stopIfTrue="1">
      <formula>$CK$3418=1</formula>
    </cfRule>
  </conditionalFormatting>
  <conditionalFormatting sqref="R3427:R3429">
    <cfRule type="expression" dxfId="3974" priority="3870" stopIfTrue="1">
      <formula>$CK$3426=1</formula>
    </cfRule>
  </conditionalFormatting>
  <conditionalFormatting sqref="R3437:R3443">
    <cfRule type="expression" dxfId="3973" priority="3871" stopIfTrue="1">
      <formula>$CK$3436=1</formula>
    </cfRule>
  </conditionalFormatting>
  <conditionalFormatting sqref="R3445:R3449">
    <cfRule type="expression" dxfId="3972" priority="3872" stopIfTrue="1">
      <formula>$CK$3444=1</formula>
    </cfRule>
  </conditionalFormatting>
  <conditionalFormatting sqref="R3455:R3460">
    <cfRule type="expression" dxfId="3971" priority="3873" stopIfTrue="1">
      <formula>$CK$3454=1</formula>
    </cfRule>
  </conditionalFormatting>
  <conditionalFormatting sqref="R3462:R3469">
    <cfRule type="expression" dxfId="3970" priority="3874" stopIfTrue="1">
      <formula>$CK$3461=1</formula>
    </cfRule>
  </conditionalFormatting>
  <conditionalFormatting sqref="R3474:R3479">
    <cfRule type="expression" dxfId="3969" priority="3875" stopIfTrue="1">
      <formula>$CK$3473=1</formula>
    </cfRule>
  </conditionalFormatting>
  <conditionalFormatting sqref="R3484:R3492">
    <cfRule type="expression" dxfId="3968" priority="3876" stopIfTrue="1">
      <formula>$CK$3483=1</formula>
    </cfRule>
  </conditionalFormatting>
  <conditionalFormatting sqref="R3494:R3496">
    <cfRule type="expression" dxfId="3967" priority="3877" stopIfTrue="1">
      <formula>$CK$3493=1</formula>
    </cfRule>
  </conditionalFormatting>
  <conditionalFormatting sqref="R3505:R3511">
    <cfRule type="expression" dxfId="3966" priority="3878" stopIfTrue="1">
      <formula>$CK$3504=1</formula>
    </cfRule>
  </conditionalFormatting>
  <conditionalFormatting sqref="R3514:R3516">
    <cfRule type="expression" dxfId="3965" priority="3879" stopIfTrue="1">
      <formula>$CK$3513=1</formula>
    </cfRule>
  </conditionalFormatting>
  <conditionalFormatting sqref="R3526:R3530">
    <cfRule type="expression" dxfId="3964" priority="3880" stopIfTrue="1">
      <formula>$CK$3525=1</formula>
    </cfRule>
  </conditionalFormatting>
  <conditionalFormatting sqref="P3369">
    <cfRule type="expression" dxfId="3963" priority="3881" stopIfTrue="1">
      <formula>CT3369=1</formula>
    </cfRule>
    <cfRule type="expression" dxfId="3962" priority="3886" stopIfTrue="1">
      <formula>CU3369=1</formula>
    </cfRule>
    <cfRule type="expression" dxfId="3961" priority="3887" stopIfTrue="1">
      <formula>CW3369=1</formula>
    </cfRule>
    <cfRule type="expression" dxfId="3960" priority="3888" stopIfTrue="1">
      <formula>CV3369=1</formula>
    </cfRule>
    <cfRule type="expression" dxfId="3959" priority="3934" stopIfTrue="1">
      <formula>P3369="NA"</formula>
    </cfRule>
  </conditionalFormatting>
  <conditionalFormatting sqref="P3380:P3385">
    <cfRule type="expression" dxfId="3958" priority="3897" stopIfTrue="1">
      <formula>$CU$3379=1</formula>
    </cfRule>
  </conditionalFormatting>
  <conditionalFormatting sqref="P3391:P3395">
    <cfRule type="expression" dxfId="3957" priority="3898" stopIfTrue="1">
      <formula>$CU$3390=1</formula>
    </cfRule>
  </conditionalFormatting>
  <conditionalFormatting sqref="P3400:P3417">
    <cfRule type="expression" dxfId="3956" priority="3899" stopIfTrue="1">
      <formula>$CU$3399=1</formula>
    </cfRule>
  </conditionalFormatting>
  <conditionalFormatting sqref="P3419:P3423">
    <cfRule type="expression" dxfId="3955" priority="3900" stopIfTrue="1">
      <formula>$CU$3418=1</formula>
    </cfRule>
  </conditionalFormatting>
  <conditionalFormatting sqref="P3427:P3429">
    <cfRule type="expression" dxfId="3954" priority="3901" stopIfTrue="1">
      <formula>$CU$3426=1</formula>
    </cfRule>
  </conditionalFormatting>
  <conditionalFormatting sqref="P3437:P3443">
    <cfRule type="expression" dxfId="3953" priority="3902" stopIfTrue="1">
      <formula>$CU$3436=1</formula>
    </cfRule>
  </conditionalFormatting>
  <conditionalFormatting sqref="P3445:P3449">
    <cfRule type="expression" dxfId="3952" priority="3903" stopIfTrue="1">
      <formula>$CU$3444=1</formula>
    </cfRule>
  </conditionalFormatting>
  <conditionalFormatting sqref="P3455:P3460">
    <cfRule type="expression" dxfId="3951" priority="3904" stopIfTrue="1">
      <formula>$CU$3454=1</formula>
    </cfRule>
  </conditionalFormatting>
  <conditionalFormatting sqref="P3462:P3469">
    <cfRule type="expression" dxfId="3950" priority="3905" stopIfTrue="1">
      <formula>$CU$3461=1</formula>
    </cfRule>
  </conditionalFormatting>
  <conditionalFormatting sqref="P3474:P3479">
    <cfRule type="expression" dxfId="3949" priority="3906" stopIfTrue="1">
      <formula>$CU$3473=1</formula>
    </cfRule>
  </conditionalFormatting>
  <conditionalFormatting sqref="P3484:P3492">
    <cfRule type="expression" dxfId="3948" priority="3907" stopIfTrue="1">
      <formula>$CU$3483=1</formula>
    </cfRule>
  </conditionalFormatting>
  <conditionalFormatting sqref="P3494:P3496">
    <cfRule type="expression" dxfId="3947" priority="3908" stopIfTrue="1">
      <formula>$CU$3493=1</formula>
    </cfRule>
  </conditionalFormatting>
  <conditionalFormatting sqref="P3505:P3511">
    <cfRule type="expression" dxfId="3946" priority="3909" stopIfTrue="1">
      <formula>$CU$3504=1</formula>
    </cfRule>
  </conditionalFormatting>
  <conditionalFormatting sqref="P3514:P3516">
    <cfRule type="expression" dxfId="3945" priority="3910" stopIfTrue="1">
      <formula>$CU$3513=1</formula>
    </cfRule>
  </conditionalFormatting>
  <conditionalFormatting sqref="P3526:P3530">
    <cfRule type="expression" dxfId="3944" priority="3911" stopIfTrue="1">
      <formula>$CU$3525=1</formula>
    </cfRule>
  </conditionalFormatting>
  <conditionalFormatting sqref="S3554">
    <cfRule type="expression" dxfId="3943" priority="3939" stopIfTrue="1">
      <formula>AL3554=1</formula>
    </cfRule>
    <cfRule type="expression" dxfId="3942" priority="3978" stopIfTrue="1">
      <formula>CT3554=1</formula>
    </cfRule>
    <cfRule type="expression" dxfId="3941" priority="3982" stopIfTrue="1">
      <formula>P3554="NA"</formula>
    </cfRule>
    <cfRule type="expression" dxfId="3940" priority="3986" stopIfTrue="1">
      <formula>P3554="NA"</formula>
    </cfRule>
    <cfRule type="expression" dxfId="3939" priority="4009" stopIfTrue="1">
      <formula>P3554="NA"</formula>
    </cfRule>
  </conditionalFormatting>
  <conditionalFormatting sqref="T3554">
    <cfRule type="expression" dxfId="3938" priority="3940" stopIfTrue="1">
      <formula>AL3554=1</formula>
    </cfRule>
    <cfRule type="expression" dxfId="3937" priority="3942" stopIfTrue="1">
      <formula>S3554="NA"</formula>
    </cfRule>
    <cfRule type="expression" dxfId="3936" priority="3960" stopIfTrue="1">
      <formula>BZ3554=1</formula>
    </cfRule>
    <cfRule type="expression" dxfId="3935" priority="3964" stopIfTrue="1">
      <formula>Q3554="NA"</formula>
    </cfRule>
    <cfRule type="expression" dxfId="3934" priority="3987" stopIfTrue="1">
      <formula>P3554="NA"</formula>
    </cfRule>
    <cfRule type="expression" dxfId="3933" priority="3999" stopIfTrue="1">
      <formula>P3554="NA"</formula>
    </cfRule>
  </conditionalFormatting>
  <conditionalFormatting sqref="U3554">
    <cfRule type="expression" dxfId="3932" priority="3941" stopIfTrue="1">
      <formula>AL3554=1</formula>
    </cfRule>
    <cfRule type="expression" dxfId="3931" priority="3943" stopIfTrue="1">
      <formula>S3554="NA"</formula>
    </cfRule>
    <cfRule type="expression" dxfId="3930" priority="3969" stopIfTrue="1">
      <formula>CJ3554=1</formula>
    </cfRule>
    <cfRule type="expression" dxfId="3929" priority="3973" stopIfTrue="1">
      <formula>R3554="NA"</formula>
    </cfRule>
    <cfRule type="expression" dxfId="3928" priority="3988" stopIfTrue="1">
      <formula>P3554="NA"</formula>
    </cfRule>
    <cfRule type="expression" dxfId="3927" priority="4004" stopIfTrue="1">
      <formula>P3554="NA"</formula>
    </cfRule>
  </conditionalFormatting>
  <conditionalFormatting sqref="V3554">
    <cfRule type="expression" dxfId="3926" priority="3944" stopIfTrue="1">
      <formula>AV3554=1</formula>
    </cfRule>
    <cfRule type="expression" dxfId="3925" priority="3979" stopIfTrue="1">
      <formula>CT3554=1</formula>
    </cfRule>
    <cfRule type="expression" dxfId="3924" priority="3983" stopIfTrue="1">
      <formula>P3554="NA"</formula>
    </cfRule>
    <cfRule type="expression" dxfId="3923" priority="3989" stopIfTrue="1">
      <formula>P3554="NA"</formula>
    </cfRule>
    <cfRule type="expression" dxfId="3922" priority="4010" stopIfTrue="1">
      <formula>P3554="NA"</formula>
    </cfRule>
  </conditionalFormatting>
  <conditionalFormatting sqref="W3554">
    <cfRule type="expression" dxfId="3921" priority="3945" stopIfTrue="1">
      <formula>AV3554=1</formula>
    </cfRule>
    <cfRule type="expression" dxfId="3920" priority="3947" stopIfTrue="1">
      <formula>V3554="NA"</formula>
    </cfRule>
    <cfRule type="expression" dxfId="3919" priority="3961" stopIfTrue="1">
      <formula>BZ3554=1</formula>
    </cfRule>
    <cfRule type="expression" dxfId="3918" priority="3965" stopIfTrue="1">
      <formula>Q3554="NA"</formula>
    </cfRule>
    <cfRule type="expression" dxfId="3917" priority="3990" stopIfTrue="1">
      <formula>P3554="NA"</formula>
    </cfRule>
    <cfRule type="expression" dxfId="3916" priority="4000" stopIfTrue="1">
      <formula>P3554="NA"</formula>
    </cfRule>
  </conditionalFormatting>
  <conditionalFormatting sqref="X3554">
    <cfRule type="expression" dxfId="3915" priority="3946" stopIfTrue="1">
      <formula>AV3554=1</formula>
    </cfRule>
    <cfRule type="expression" dxfId="3914" priority="3948" stopIfTrue="1">
      <formula>V3554="NA"</formula>
    </cfRule>
    <cfRule type="expression" dxfId="3913" priority="3970" stopIfTrue="1">
      <formula>CJ3554=1</formula>
    </cfRule>
    <cfRule type="expression" dxfId="3912" priority="3974" stopIfTrue="1">
      <formula>R3554="NA"</formula>
    </cfRule>
    <cfRule type="expression" dxfId="3911" priority="3991" stopIfTrue="1">
      <formula>P3554="NA"</formula>
    </cfRule>
    <cfRule type="expression" dxfId="3910" priority="4005" stopIfTrue="1">
      <formula>P3554="NA"</formula>
    </cfRule>
  </conditionalFormatting>
  <conditionalFormatting sqref="Y3554">
    <cfRule type="expression" dxfId="3909" priority="3949" stopIfTrue="1">
      <formula>BF3554=1</formula>
    </cfRule>
    <cfRule type="expression" dxfId="3908" priority="3980" stopIfTrue="1">
      <formula>CT3554=1</formula>
    </cfRule>
    <cfRule type="expression" dxfId="3907" priority="3984" stopIfTrue="1">
      <formula>P3554="NA"</formula>
    </cfRule>
    <cfRule type="expression" dxfId="3906" priority="3992" stopIfTrue="1">
      <formula>P3554="NA"</formula>
    </cfRule>
    <cfRule type="expression" dxfId="3905" priority="4011" stopIfTrue="1">
      <formula>P3554="NA"</formula>
    </cfRule>
  </conditionalFormatting>
  <conditionalFormatting sqref="Z3554">
    <cfRule type="expression" dxfId="3904" priority="3950" stopIfTrue="1">
      <formula>BF3554=1</formula>
    </cfRule>
    <cfRule type="expression" dxfId="3903" priority="3952" stopIfTrue="1">
      <formula>Y3554="NA"</formula>
    </cfRule>
    <cfRule type="expression" dxfId="3902" priority="3962" stopIfTrue="1">
      <formula>BZ3554=1</formula>
    </cfRule>
    <cfRule type="expression" dxfId="3901" priority="3966" stopIfTrue="1">
      <formula>Q3554="NA"</formula>
    </cfRule>
    <cfRule type="expression" dxfId="3900" priority="3993" stopIfTrue="1">
      <formula>P3554="NA"</formula>
    </cfRule>
    <cfRule type="expression" dxfId="3899" priority="4001" stopIfTrue="1">
      <formula>P3554="NA"</formula>
    </cfRule>
  </conditionalFormatting>
  <conditionalFormatting sqref="AA3554">
    <cfRule type="expression" dxfId="3898" priority="3951" stopIfTrue="1">
      <formula>BF3554=1</formula>
    </cfRule>
    <cfRule type="expression" dxfId="3897" priority="3953" stopIfTrue="1">
      <formula>Y3554="NA"</formula>
    </cfRule>
    <cfRule type="expression" dxfId="3896" priority="3971" stopIfTrue="1">
      <formula>CJ3554=1</formula>
    </cfRule>
    <cfRule type="expression" dxfId="3895" priority="3975" stopIfTrue="1">
      <formula>R3554="NA"</formula>
    </cfRule>
    <cfRule type="expression" dxfId="3894" priority="3994" stopIfTrue="1">
      <formula>P3554="NA"</formula>
    </cfRule>
    <cfRule type="expression" dxfId="3893" priority="4006" stopIfTrue="1">
      <formula>P3554="NA"</formula>
    </cfRule>
  </conditionalFormatting>
  <conditionalFormatting sqref="AB3554">
    <cfRule type="expression" dxfId="3892" priority="3954" stopIfTrue="1">
      <formula>BP3554=1</formula>
    </cfRule>
    <cfRule type="expression" dxfId="3891" priority="3981" stopIfTrue="1">
      <formula>CT3554=1</formula>
    </cfRule>
    <cfRule type="expression" dxfId="3890" priority="3985" stopIfTrue="1">
      <formula>P3554="NA"</formula>
    </cfRule>
    <cfRule type="expression" dxfId="3889" priority="3995" stopIfTrue="1">
      <formula>P3554="NA"</formula>
    </cfRule>
    <cfRule type="expression" dxfId="3888" priority="4012" stopIfTrue="1">
      <formula>P3554="NA"</formula>
    </cfRule>
  </conditionalFormatting>
  <conditionalFormatting sqref="AC3554">
    <cfRule type="expression" dxfId="3887" priority="3955" stopIfTrue="1">
      <formula>BP3554=1</formula>
    </cfRule>
    <cfRule type="expression" dxfId="3886" priority="3957" stopIfTrue="1">
      <formula>AB3554="NA"</formula>
    </cfRule>
    <cfRule type="expression" dxfId="3885" priority="3963" stopIfTrue="1">
      <formula>BZ3554=1</formula>
    </cfRule>
    <cfRule type="expression" dxfId="3884" priority="3967" stopIfTrue="1">
      <formula>Q3554="NA"</formula>
    </cfRule>
    <cfRule type="expression" dxfId="3883" priority="3996" stopIfTrue="1">
      <formula>P3554="NA"</formula>
    </cfRule>
    <cfRule type="expression" dxfId="3882" priority="4002" stopIfTrue="1">
      <formula>P3554="NA"</formula>
    </cfRule>
  </conditionalFormatting>
  <conditionalFormatting sqref="AD3554">
    <cfRule type="expression" dxfId="3881" priority="3956" stopIfTrue="1">
      <formula>BP3554=1</formula>
    </cfRule>
    <cfRule type="expression" dxfId="3880" priority="3958" stopIfTrue="1">
      <formula>AB3554="NA"</formula>
    </cfRule>
    <cfRule type="expression" dxfId="3879" priority="3972" stopIfTrue="1">
      <formula>CJ3554=1</formula>
    </cfRule>
    <cfRule type="expression" dxfId="3878" priority="3976" stopIfTrue="1">
      <formula>R3554="NA"</formula>
    </cfRule>
    <cfRule type="expression" dxfId="3877" priority="3997" stopIfTrue="1">
      <formula>P3554="NA"</formula>
    </cfRule>
    <cfRule type="expression" dxfId="3876" priority="4007" stopIfTrue="1">
      <formula>P3554="NA"</formula>
    </cfRule>
  </conditionalFormatting>
  <conditionalFormatting sqref="Q3554">
    <cfRule type="expression" dxfId="3875" priority="3959" stopIfTrue="1">
      <formula>BZ3554=1</formula>
    </cfRule>
    <cfRule type="expression" dxfId="3874" priority="3998" stopIfTrue="1">
      <formula>P3554="NA"</formula>
    </cfRule>
  </conditionalFormatting>
  <conditionalFormatting sqref="R3554">
    <cfRule type="expression" dxfId="3873" priority="3968" stopIfTrue="1">
      <formula>CJ3554=1</formula>
    </cfRule>
    <cfRule type="expression" dxfId="3872" priority="4003" stopIfTrue="1">
      <formula>P3554="NA"</formula>
    </cfRule>
  </conditionalFormatting>
  <conditionalFormatting sqref="P3554">
    <cfRule type="expression" dxfId="3871" priority="3977" stopIfTrue="1">
      <formula>CT3554=1</formula>
    </cfRule>
    <cfRule type="expression" dxfId="3870" priority="4008" stopIfTrue="1">
      <formula>P3554="NA"</formula>
    </cfRule>
  </conditionalFormatting>
  <conditionalFormatting sqref="P3591">
    <cfRule type="expression" dxfId="3869" priority="4013" stopIfTrue="1">
      <formula>AL3591=1</formula>
    </cfRule>
  </conditionalFormatting>
  <conditionalFormatting sqref="U3591">
    <cfRule type="expression" dxfId="3868" priority="4014" stopIfTrue="1">
      <formula>AL3591=1</formula>
    </cfRule>
    <cfRule type="expression" dxfId="3867" priority="4016" stopIfTrue="1">
      <formula>P3591="NA"</formula>
    </cfRule>
  </conditionalFormatting>
  <conditionalFormatting sqref="Z3591">
    <cfRule type="expression" dxfId="3866" priority="4015" stopIfTrue="1">
      <formula>AL3591=1</formula>
    </cfRule>
    <cfRule type="expression" dxfId="3865" priority="4017" stopIfTrue="1">
      <formula>P3591="NA"</formula>
    </cfRule>
  </conditionalFormatting>
  <conditionalFormatting sqref="O3630">
    <cfRule type="expression" dxfId="3864" priority="4018" stopIfTrue="1">
      <formula>AL3630=1</formula>
    </cfRule>
  </conditionalFormatting>
  <conditionalFormatting sqref="S3630">
    <cfRule type="expression" dxfId="3863" priority="4019" stopIfTrue="1">
      <formula>AL3630=1</formula>
    </cfRule>
    <cfRule type="expression" dxfId="3862" priority="4022" stopIfTrue="1">
      <formula>O3630="NA"</formula>
    </cfRule>
  </conditionalFormatting>
  <conditionalFormatting sqref="W3630">
    <cfRule type="expression" dxfId="3861" priority="4020" stopIfTrue="1">
      <formula>AL3630=1</formula>
    </cfRule>
    <cfRule type="expression" dxfId="3860" priority="4023" stopIfTrue="1">
      <formula>O3630="NA"</formula>
    </cfRule>
  </conditionalFormatting>
  <conditionalFormatting sqref="AA3630">
    <cfRule type="expression" dxfId="3859" priority="4021" stopIfTrue="1">
      <formula>AL3630=1</formula>
    </cfRule>
    <cfRule type="expression" dxfId="3858" priority="4024" stopIfTrue="1">
      <formula>O3630="NA"</formula>
    </cfRule>
  </conditionalFormatting>
  <conditionalFormatting sqref="P3711">
    <cfRule type="expression" dxfId="3857" priority="4025" stopIfTrue="1">
      <formula>N3711="X"</formula>
    </cfRule>
    <cfRule type="expression" dxfId="3856" priority="4066" stopIfTrue="1">
      <formula>CJ3711=1</formula>
    </cfRule>
    <cfRule type="expression" dxfId="3855" priority="4090" stopIfTrue="1">
      <formula>P3711="NA"</formula>
    </cfRule>
  </conditionalFormatting>
  <conditionalFormatting sqref="R3711">
    <cfRule type="expression" dxfId="3854" priority="4026" stopIfTrue="1">
      <formula>N3711="X"</formula>
    </cfRule>
    <cfRule type="expression" dxfId="3853" priority="4052" stopIfTrue="1">
      <formula>BP3711=1</formula>
    </cfRule>
    <cfRule type="expression" dxfId="3852" priority="4082" stopIfTrue="1">
      <formula>P3711="NA"</formula>
    </cfRule>
  </conditionalFormatting>
  <conditionalFormatting sqref="T3711">
    <cfRule type="expression" dxfId="3851" priority="4027" stopIfTrue="1">
      <formula>N3711="X"</formula>
    </cfRule>
    <cfRule type="expression" dxfId="3850" priority="4059" stopIfTrue="1">
      <formula>BZ3711=1</formula>
    </cfRule>
    <cfRule type="expression" dxfId="3849" priority="4086" stopIfTrue="1">
      <formula>P3711="NA"</formula>
    </cfRule>
  </conditionalFormatting>
  <conditionalFormatting sqref="V3711">
    <cfRule type="expression" dxfId="3848" priority="4028" stopIfTrue="1">
      <formula>N3711="X"</formula>
    </cfRule>
    <cfRule type="expression" dxfId="3847" priority="4037" stopIfTrue="1">
      <formula>AL3711=1</formula>
    </cfRule>
    <cfRule type="expression" dxfId="3846" priority="4067" stopIfTrue="1">
      <formula>CJ3711=1</formula>
    </cfRule>
    <cfRule type="expression" dxfId="3845" priority="4070" stopIfTrue="1">
      <formula>P3711="NA"</formula>
    </cfRule>
    <cfRule type="expression" dxfId="3844" priority="4073" stopIfTrue="1">
      <formula>P3711="NA"</formula>
    </cfRule>
    <cfRule type="expression" dxfId="3843" priority="4091" stopIfTrue="1">
      <formula>P3711="NA"</formula>
    </cfRule>
  </conditionalFormatting>
  <conditionalFormatting sqref="W3711">
    <cfRule type="expression" dxfId="3842" priority="4029" stopIfTrue="1">
      <formula>N3711="X"</formula>
    </cfRule>
    <cfRule type="expression" dxfId="3841" priority="4038" stopIfTrue="1">
      <formula>AL3711=1</formula>
    </cfRule>
    <cfRule type="expression" dxfId="3840" priority="4040" stopIfTrue="1">
      <formula>V3711="NA"</formula>
    </cfRule>
    <cfRule type="expression" dxfId="3839" priority="4053" stopIfTrue="1">
      <formula>BP3711=1</formula>
    </cfRule>
    <cfRule type="expression" dxfId="3838" priority="4056" stopIfTrue="1">
      <formula>R3711="NA"</formula>
    </cfRule>
    <cfRule type="expression" dxfId="3837" priority="4074" stopIfTrue="1">
      <formula>P3711="NA"</formula>
    </cfRule>
    <cfRule type="expression" dxfId="3836" priority="4083" stopIfTrue="1">
      <formula>P3711="NA"</formula>
    </cfRule>
  </conditionalFormatting>
  <conditionalFormatting sqref="X3711">
    <cfRule type="expression" dxfId="3835" priority="4030" stopIfTrue="1">
      <formula>N3711="X"</formula>
    </cfRule>
    <cfRule type="expression" dxfId="3834" priority="4039" stopIfTrue="1">
      <formula>AL3711=1</formula>
    </cfRule>
    <cfRule type="expression" dxfId="3833" priority="4041" stopIfTrue="1">
      <formula>V3711="NA"</formula>
    </cfRule>
    <cfRule type="expression" dxfId="3832" priority="4060" stopIfTrue="1">
      <formula>BZ3711=1</formula>
    </cfRule>
    <cfRule type="expression" dxfId="3831" priority="4063" stopIfTrue="1">
      <formula>T3711="NA"</formula>
    </cfRule>
    <cfRule type="expression" dxfId="3830" priority="4075" stopIfTrue="1">
      <formula>P3711="NA"</formula>
    </cfRule>
    <cfRule type="expression" dxfId="3829" priority="4087" stopIfTrue="1">
      <formula>P3711="NA"</formula>
    </cfRule>
  </conditionalFormatting>
  <conditionalFormatting sqref="Y3711">
    <cfRule type="expression" dxfId="3828" priority="4031" stopIfTrue="1">
      <formula>N3711="X"</formula>
    </cfRule>
    <cfRule type="expression" dxfId="3827" priority="4042" stopIfTrue="1">
      <formula>AV3711=1</formula>
    </cfRule>
    <cfRule type="expression" dxfId="3826" priority="4068" stopIfTrue="1">
      <formula>CJ3711=1</formula>
    </cfRule>
    <cfRule type="expression" dxfId="3825" priority="4071" stopIfTrue="1">
      <formula>P3711="NA"</formula>
    </cfRule>
    <cfRule type="expression" dxfId="3824" priority="4076" stopIfTrue="1">
      <formula>P3711="NA"</formula>
    </cfRule>
    <cfRule type="expression" dxfId="3823" priority="4092" stopIfTrue="1">
      <formula>P3711="NA"</formula>
    </cfRule>
  </conditionalFormatting>
  <conditionalFormatting sqref="Z3711">
    <cfRule type="expression" dxfId="3822" priority="4032" stopIfTrue="1">
      <formula>N3711="X"</formula>
    </cfRule>
    <cfRule type="expression" dxfId="3821" priority="4043" stopIfTrue="1">
      <formula>AV3711=1</formula>
    </cfRule>
    <cfRule type="expression" dxfId="3820" priority="4045" stopIfTrue="1">
      <formula>Y3711="NA"</formula>
    </cfRule>
    <cfRule type="expression" dxfId="3819" priority="4054" stopIfTrue="1">
      <formula>BP3711=1</formula>
    </cfRule>
    <cfRule type="expression" dxfId="3818" priority="4057" stopIfTrue="1">
      <formula>R3711="NA"</formula>
    </cfRule>
    <cfRule type="expression" dxfId="3817" priority="4077" stopIfTrue="1">
      <formula>P3711="NA"</formula>
    </cfRule>
    <cfRule type="expression" dxfId="3816" priority="4084" stopIfTrue="1">
      <formula>P3711="NA"</formula>
    </cfRule>
  </conditionalFormatting>
  <conditionalFormatting sqref="AA3711">
    <cfRule type="expression" dxfId="3815" priority="4033" stopIfTrue="1">
      <formula>N3711="X"</formula>
    </cfRule>
    <cfRule type="expression" dxfId="3814" priority="4044" stopIfTrue="1">
      <formula>AV3711=1</formula>
    </cfRule>
    <cfRule type="expression" dxfId="3813" priority="4046" stopIfTrue="1">
      <formula>Y3711="NA"</formula>
    </cfRule>
    <cfRule type="expression" dxfId="3812" priority="4061" stopIfTrue="1">
      <formula>BZ3711=1</formula>
    </cfRule>
    <cfRule type="expression" dxfId="3811" priority="4064" stopIfTrue="1">
      <formula>T3711="NA"</formula>
    </cfRule>
    <cfRule type="expression" dxfId="3810" priority="4078" stopIfTrue="1">
      <formula>P3711="NA"</formula>
    </cfRule>
    <cfRule type="expression" dxfId="3809" priority="4088" stopIfTrue="1">
      <formula>P3711="NA"</formula>
    </cfRule>
  </conditionalFormatting>
  <conditionalFormatting sqref="AB3711">
    <cfRule type="expression" dxfId="3808" priority="4034" stopIfTrue="1">
      <formula>N3711="X"</formula>
    </cfRule>
    <cfRule type="expression" dxfId="3807" priority="4047" stopIfTrue="1">
      <formula>BF3711=1</formula>
    </cfRule>
    <cfRule type="expression" dxfId="3806" priority="4069" stopIfTrue="1">
      <formula>CJ3711=1</formula>
    </cfRule>
    <cfRule type="expression" dxfId="3805" priority="4072" stopIfTrue="1">
      <formula>P3711="NA"</formula>
    </cfRule>
    <cfRule type="expression" dxfId="3804" priority="4079" stopIfTrue="1">
      <formula>P3711="NA"</formula>
    </cfRule>
    <cfRule type="expression" dxfId="3803" priority="4093" stopIfTrue="1">
      <formula>P3711="NA"</formula>
    </cfRule>
  </conditionalFormatting>
  <conditionalFormatting sqref="AC3711">
    <cfRule type="expression" dxfId="3802" priority="4035" stopIfTrue="1">
      <formula>N3711="X"</formula>
    </cfRule>
    <cfRule type="expression" dxfId="3801" priority="4048" stopIfTrue="1">
      <formula>BF3711=1</formula>
    </cfRule>
    <cfRule type="expression" dxfId="3800" priority="4050" stopIfTrue="1">
      <formula>AB3711="NA"</formula>
    </cfRule>
    <cfRule type="expression" dxfId="3799" priority="4055" stopIfTrue="1">
      <formula>BP3711=1</formula>
    </cfRule>
    <cfRule type="expression" dxfId="3798" priority="4058" stopIfTrue="1">
      <formula>R3711="NA"</formula>
    </cfRule>
    <cfRule type="expression" dxfId="3797" priority="4080" stopIfTrue="1">
      <formula>P3711="NA"</formula>
    </cfRule>
    <cfRule type="expression" dxfId="3796" priority="4085" stopIfTrue="1">
      <formula>P3711="NA"</formula>
    </cfRule>
  </conditionalFormatting>
  <conditionalFormatting sqref="AD3711">
    <cfRule type="expression" dxfId="3795" priority="4036" stopIfTrue="1">
      <formula>N3711="X"</formula>
    </cfRule>
    <cfRule type="expression" dxfId="3794" priority="4049" stopIfTrue="1">
      <formula>BF3711=1</formula>
    </cfRule>
    <cfRule type="expression" dxfId="3793" priority="4051" stopIfTrue="1">
      <formula>AB3711="NA"</formula>
    </cfRule>
    <cfRule type="expression" dxfId="3792" priority="4062" stopIfTrue="1">
      <formula>BZ3711=1</formula>
    </cfRule>
    <cfRule type="expression" dxfId="3791" priority="4065" stopIfTrue="1">
      <formula>T3711="NA"</formula>
    </cfRule>
    <cfRule type="expression" dxfId="3790" priority="4081" stopIfTrue="1">
      <formula>P3711="NA"</formula>
    </cfRule>
    <cfRule type="expression" dxfId="3789" priority="4089" stopIfTrue="1">
      <formula>P3711="NA"</formula>
    </cfRule>
  </conditionalFormatting>
  <conditionalFormatting sqref="M3752">
    <cfRule type="expression" dxfId="3788" priority="4094" stopIfTrue="1">
      <formula>K3752="X"</formula>
    </cfRule>
    <cfRule type="expression" dxfId="3787" priority="4135" stopIfTrue="1">
      <formula>CJ3752=1</formula>
    </cfRule>
    <cfRule type="expression" dxfId="3786" priority="4159" stopIfTrue="1">
      <formula>M3752="NA"</formula>
    </cfRule>
  </conditionalFormatting>
  <conditionalFormatting sqref="O3752">
    <cfRule type="expression" dxfId="3785" priority="4095" stopIfTrue="1">
      <formula>K3752="X"</formula>
    </cfRule>
    <cfRule type="expression" dxfId="3784" priority="4121" stopIfTrue="1">
      <formula>BP3752=1</formula>
    </cfRule>
    <cfRule type="expression" dxfId="3783" priority="4151" stopIfTrue="1">
      <formula>M3752="NA"</formula>
    </cfRule>
  </conditionalFormatting>
  <conditionalFormatting sqref="Q3752">
    <cfRule type="expression" dxfId="3782" priority="4096" stopIfTrue="1">
      <formula>K3752="X"</formula>
    </cfRule>
    <cfRule type="expression" dxfId="3781" priority="4128" stopIfTrue="1">
      <formula>BZ3752=1</formula>
    </cfRule>
    <cfRule type="expression" dxfId="3780" priority="4155" stopIfTrue="1">
      <formula>M3752="NA"</formula>
    </cfRule>
  </conditionalFormatting>
  <conditionalFormatting sqref="S3752">
    <cfRule type="expression" dxfId="3779" priority="4097" stopIfTrue="1">
      <formula>K3752="X"</formula>
    </cfRule>
    <cfRule type="expression" dxfId="3778" priority="4106" stopIfTrue="1">
      <formula>AL3752=1</formula>
    </cfRule>
    <cfRule type="expression" dxfId="3777" priority="4136" stopIfTrue="1">
      <formula>CJ3752=1</formula>
    </cfRule>
    <cfRule type="expression" dxfId="3776" priority="4139" stopIfTrue="1">
      <formula>M3752="NA"</formula>
    </cfRule>
    <cfRule type="expression" dxfId="3775" priority="4142" stopIfTrue="1">
      <formula>M3752="NA"</formula>
    </cfRule>
    <cfRule type="expression" dxfId="3774" priority="4160" stopIfTrue="1">
      <formula>M3752="NA"</formula>
    </cfRule>
  </conditionalFormatting>
  <conditionalFormatting sqref="U3752">
    <cfRule type="expression" dxfId="3773" priority="4098" stopIfTrue="1">
      <formula>K3752="X"</formula>
    </cfRule>
    <cfRule type="expression" dxfId="3772" priority="4107" stopIfTrue="1">
      <formula>AL3752=1</formula>
    </cfRule>
    <cfRule type="expression" dxfId="3771" priority="4109" stopIfTrue="1">
      <formula>S3752="NA"</formula>
    </cfRule>
    <cfRule type="expression" dxfId="3770" priority="4122" stopIfTrue="1">
      <formula>BP3752=1</formula>
    </cfRule>
    <cfRule type="expression" dxfId="3769" priority="4125" stopIfTrue="1">
      <formula>O3752="NA"</formula>
    </cfRule>
    <cfRule type="expression" dxfId="3768" priority="4143" stopIfTrue="1">
      <formula>M3752="NA"</formula>
    </cfRule>
    <cfRule type="expression" dxfId="3767" priority="4152" stopIfTrue="1">
      <formula>M3752="NA"</formula>
    </cfRule>
  </conditionalFormatting>
  <conditionalFormatting sqref="V3752">
    <cfRule type="expression" dxfId="3766" priority="4099" stopIfTrue="1">
      <formula>K3752="X"</formula>
    </cfRule>
    <cfRule type="expression" dxfId="3765" priority="4108" stopIfTrue="1">
      <formula>AL3752=1</formula>
    </cfRule>
    <cfRule type="expression" dxfId="3764" priority="4110" stopIfTrue="1">
      <formula>S3752="NA"</formula>
    </cfRule>
    <cfRule type="expression" dxfId="3763" priority="4129" stopIfTrue="1">
      <formula>BZ3752=1</formula>
    </cfRule>
    <cfRule type="expression" dxfId="3762" priority="4132" stopIfTrue="1">
      <formula>Q3752="NA"</formula>
    </cfRule>
    <cfRule type="expression" dxfId="3761" priority="4144" stopIfTrue="1">
      <formula>M3752="NA"</formula>
    </cfRule>
    <cfRule type="expression" dxfId="3760" priority="4156" stopIfTrue="1">
      <formula>M3752="NA"</formula>
    </cfRule>
  </conditionalFormatting>
  <conditionalFormatting sqref="W3752">
    <cfRule type="expression" dxfId="3759" priority="4100" stopIfTrue="1">
      <formula>K3752="X"</formula>
    </cfRule>
    <cfRule type="expression" dxfId="3758" priority="4111" stopIfTrue="1">
      <formula>AV3752=1</formula>
    </cfRule>
    <cfRule type="expression" dxfId="3757" priority="4137" stopIfTrue="1">
      <formula>CJ3752=1</formula>
    </cfRule>
    <cfRule type="expression" dxfId="3756" priority="4140" stopIfTrue="1">
      <formula>M3752="NA"</formula>
    </cfRule>
    <cfRule type="expression" dxfId="3755" priority="4145" stopIfTrue="1">
      <formula>M3752="NA"</formula>
    </cfRule>
    <cfRule type="expression" dxfId="3754" priority="4161" stopIfTrue="1">
      <formula>M3752="NA"</formula>
    </cfRule>
  </conditionalFormatting>
  <conditionalFormatting sqref="Y3752">
    <cfRule type="expression" dxfId="3753" priority="4101" stopIfTrue="1">
      <formula>K3752="X"</formula>
    </cfRule>
    <cfRule type="expression" dxfId="3752" priority="4112" stopIfTrue="1">
      <formula>AV3752=1</formula>
    </cfRule>
    <cfRule type="expression" dxfId="3751" priority="4114" stopIfTrue="1">
      <formula>W3752="NA"</formula>
    </cfRule>
    <cfRule type="expression" dxfId="3750" priority="4123" stopIfTrue="1">
      <formula>BP3752=1</formula>
    </cfRule>
    <cfRule type="expression" dxfId="3749" priority="4126" stopIfTrue="1">
      <formula>O3752="NA"</formula>
    </cfRule>
    <cfRule type="expression" dxfId="3748" priority="4146" stopIfTrue="1">
      <formula>M3752="NA"</formula>
    </cfRule>
    <cfRule type="expression" dxfId="3747" priority="4153" stopIfTrue="1">
      <formula>M3752="NA"</formula>
    </cfRule>
  </conditionalFormatting>
  <conditionalFormatting sqref="Z3752">
    <cfRule type="expression" dxfId="3746" priority="4102" stopIfTrue="1">
      <formula>K3752="X"</formula>
    </cfRule>
    <cfRule type="expression" dxfId="3745" priority="4113" stopIfTrue="1">
      <formula>AV3752=1</formula>
    </cfRule>
    <cfRule type="expression" dxfId="3744" priority="4115" stopIfTrue="1">
      <formula>W3752="NA"</formula>
    </cfRule>
    <cfRule type="expression" dxfId="3743" priority="4130" stopIfTrue="1">
      <formula>BZ3752=1</formula>
    </cfRule>
    <cfRule type="expression" dxfId="3742" priority="4133" stopIfTrue="1">
      <formula>Q3752="NA"</formula>
    </cfRule>
    <cfRule type="expression" dxfId="3741" priority="4147" stopIfTrue="1">
      <formula>M3752="NA"</formula>
    </cfRule>
    <cfRule type="expression" dxfId="3740" priority="4157" stopIfTrue="1">
      <formula>M3752="NA"</formula>
    </cfRule>
  </conditionalFormatting>
  <conditionalFormatting sqref="AA3752">
    <cfRule type="expression" dxfId="3739" priority="4103" stopIfTrue="1">
      <formula>K3752="X"</formula>
    </cfRule>
    <cfRule type="expression" dxfId="3738" priority="4116" stopIfTrue="1">
      <formula>BF3752=1</formula>
    </cfRule>
    <cfRule type="expression" dxfId="3737" priority="4138" stopIfTrue="1">
      <formula>CJ3752=1</formula>
    </cfRule>
    <cfRule type="expression" dxfId="3736" priority="4141" stopIfTrue="1">
      <formula>M3752="NA"</formula>
    </cfRule>
    <cfRule type="expression" dxfId="3735" priority="4148" stopIfTrue="1">
      <formula>M3752="NA"</formula>
    </cfRule>
    <cfRule type="expression" dxfId="3734" priority="4162" stopIfTrue="1">
      <formula>M3752="NA"</formula>
    </cfRule>
  </conditionalFormatting>
  <conditionalFormatting sqref="AC3752">
    <cfRule type="expression" dxfId="3733" priority="4104" stopIfTrue="1">
      <formula>K3752="X"</formula>
    </cfRule>
    <cfRule type="expression" dxfId="3732" priority="4117" stopIfTrue="1">
      <formula>BF3752=1</formula>
    </cfRule>
    <cfRule type="expression" dxfId="3731" priority="4119" stopIfTrue="1">
      <formula>AA3752="NA"</formula>
    </cfRule>
    <cfRule type="expression" dxfId="3730" priority="4124" stopIfTrue="1">
      <formula>BP3752=1</formula>
    </cfRule>
    <cfRule type="expression" dxfId="3729" priority="4127" stopIfTrue="1">
      <formula>O3752="NA"</formula>
    </cfRule>
    <cfRule type="expression" dxfId="3728" priority="4149" stopIfTrue="1">
      <formula>M3752="NA"</formula>
    </cfRule>
    <cfRule type="expression" dxfId="3727" priority="4154" stopIfTrue="1">
      <formula>M3752="NA"</formula>
    </cfRule>
  </conditionalFormatting>
  <conditionalFormatting sqref="AD3752">
    <cfRule type="expression" dxfId="3726" priority="4105" stopIfTrue="1">
      <formula>K3752="X"</formula>
    </cfRule>
    <cfRule type="expression" dxfId="3725" priority="4118" stopIfTrue="1">
      <formula>BF3752=1</formula>
    </cfRule>
    <cfRule type="expression" dxfId="3724" priority="4120" stopIfTrue="1">
      <formula>AA3752="NA"</formula>
    </cfRule>
    <cfRule type="expression" dxfId="3723" priority="4131" stopIfTrue="1">
      <formula>BZ3752=1</formula>
    </cfRule>
    <cfRule type="expression" dxfId="3722" priority="4134" stopIfTrue="1">
      <formula>Q3752="NA"</formula>
    </cfRule>
    <cfRule type="expression" dxfId="3721" priority="4150" stopIfTrue="1">
      <formula>M3752="NA"</formula>
    </cfRule>
    <cfRule type="expression" dxfId="3720" priority="4158" stopIfTrue="1">
      <formula>M3752="NA"</formula>
    </cfRule>
  </conditionalFormatting>
  <conditionalFormatting sqref="S3792">
    <cfRule type="expression" dxfId="3719" priority="4163" stopIfTrue="1">
      <formula>Q3792="X"</formula>
    </cfRule>
    <cfRule type="expression" dxfId="3718" priority="4166" stopIfTrue="1">
      <formula>AL3792=1</formula>
    </cfRule>
  </conditionalFormatting>
  <conditionalFormatting sqref="W3792">
    <cfRule type="expression" dxfId="3717" priority="4164" stopIfTrue="1">
      <formula>Q3792="X"</formula>
    </cfRule>
    <cfRule type="expression" dxfId="3716" priority="4167" stopIfTrue="1">
      <formula>AL3792=1</formula>
    </cfRule>
    <cfRule type="expression" dxfId="3715" priority="4169" stopIfTrue="1">
      <formula>S3792="NA"</formula>
    </cfRule>
  </conditionalFormatting>
  <conditionalFormatting sqref="AA3792">
    <cfRule type="expression" dxfId="3714" priority="4165" stopIfTrue="1">
      <formula>Q3792="X"</formula>
    </cfRule>
    <cfRule type="expression" dxfId="3713" priority="4168" stopIfTrue="1">
      <formula>AL3792=1</formula>
    </cfRule>
    <cfRule type="expression" dxfId="3712" priority="4170" stopIfTrue="1">
      <formula>S3792="NA"</formula>
    </cfRule>
  </conditionalFormatting>
  <conditionalFormatting sqref="S3842">
    <cfRule type="expression" dxfId="3711" priority="4171" stopIfTrue="1">
      <formula>OR(M3842=2,M3842=9)</formula>
    </cfRule>
    <cfRule type="expression" dxfId="3710" priority="4174" stopIfTrue="1">
      <formula>AL3842=1</formula>
    </cfRule>
  </conditionalFormatting>
  <conditionalFormatting sqref="W3842">
    <cfRule type="expression" dxfId="3709" priority="4172" stopIfTrue="1">
      <formula>OR(M3842=2,M3842=9)</formula>
    </cfRule>
    <cfRule type="expression" dxfId="3708" priority="4175" stopIfTrue="1">
      <formula>AL3842=1</formula>
    </cfRule>
    <cfRule type="expression" dxfId="3707" priority="4177" stopIfTrue="1">
      <formula>S3842="NA"</formula>
    </cfRule>
  </conditionalFormatting>
  <conditionalFormatting sqref="AA3842">
    <cfRule type="expression" dxfId="3706" priority="4173" stopIfTrue="1">
      <formula>OR(M3842=2,M3842=9)</formula>
    </cfRule>
    <cfRule type="expression" dxfId="3705" priority="4176" stopIfTrue="1">
      <formula>AL3842=1</formula>
    </cfRule>
    <cfRule type="expression" dxfId="3704" priority="4178" stopIfTrue="1">
      <formula>S3842="NA"</formula>
    </cfRule>
  </conditionalFormatting>
  <conditionalFormatting sqref="S3879">
    <cfRule type="expression" dxfId="3703" priority="4179" stopIfTrue="1">
      <formula>OR(M3879=2,M3879=9)</formula>
    </cfRule>
    <cfRule type="expression" dxfId="3702" priority="4220" stopIfTrue="1">
      <formula>CJ3879=1</formula>
    </cfRule>
    <cfRule type="expression" dxfId="3701" priority="4244" stopIfTrue="1">
      <formula>S3879="NA"</formula>
    </cfRule>
  </conditionalFormatting>
  <conditionalFormatting sqref="T3879">
    <cfRule type="expression" dxfId="3700" priority="4180" stopIfTrue="1">
      <formula>OR(M3879=2,M3879=9)</formula>
    </cfRule>
    <cfRule type="expression" dxfId="3699" priority="4206" stopIfTrue="1">
      <formula>BP3879=1</formula>
    </cfRule>
    <cfRule type="expression" dxfId="3698" priority="4236" stopIfTrue="1">
      <formula>S3879="NA"</formula>
    </cfRule>
  </conditionalFormatting>
  <conditionalFormatting sqref="U3879">
    <cfRule type="expression" dxfId="3697" priority="4181" stopIfTrue="1">
      <formula>OR(M3879=2,M3879=9)</formula>
    </cfRule>
    <cfRule type="expression" dxfId="3696" priority="4213" stopIfTrue="1">
      <formula>BZ3879=1</formula>
    </cfRule>
    <cfRule type="expression" dxfId="3695" priority="4240" stopIfTrue="1">
      <formula>S3879="NA"</formula>
    </cfRule>
  </conditionalFormatting>
  <conditionalFormatting sqref="V3879">
    <cfRule type="expression" dxfId="3694" priority="4182" stopIfTrue="1">
      <formula>OR(M3879=2,M3879=9)</formula>
    </cfRule>
    <cfRule type="expression" dxfId="3693" priority="4191" stopIfTrue="1">
      <formula>AL3879=1</formula>
    </cfRule>
    <cfRule type="expression" dxfId="3692" priority="4221" stopIfTrue="1">
      <formula>CJ3879=1</formula>
    </cfRule>
    <cfRule type="expression" dxfId="3691" priority="4224" stopIfTrue="1">
      <formula>S3879="NA"</formula>
    </cfRule>
    <cfRule type="expression" dxfId="3690" priority="4227" stopIfTrue="1">
      <formula>S3879="NA"</formula>
    </cfRule>
    <cfRule type="expression" dxfId="3689" priority="4245" stopIfTrue="1">
      <formula>S3879="NA"</formula>
    </cfRule>
  </conditionalFormatting>
  <conditionalFormatting sqref="W3879">
    <cfRule type="expression" dxfId="3688" priority="4183" stopIfTrue="1">
      <formula>OR(M3879=2,M3879=9)</formula>
    </cfRule>
    <cfRule type="expression" dxfId="3687" priority="4192" stopIfTrue="1">
      <formula>AL3879=1</formula>
    </cfRule>
    <cfRule type="expression" dxfId="3686" priority="4194" stopIfTrue="1">
      <formula>V3879="NA"</formula>
    </cfRule>
    <cfRule type="expression" dxfId="3685" priority="4207" stopIfTrue="1">
      <formula>BP3879=1</formula>
    </cfRule>
    <cfRule type="expression" dxfId="3684" priority="4210" stopIfTrue="1">
      <formula>T3879="NA"</formula>
    </cfRule>
    <cfRule type="expression" dxfId="3683" priority="4228" stopIfTrue="1">
      <formula>S3879="NA"</formula>
    </cfRule>
    <cfRule type="expression" dxfId="3682" priority="4237" stopIfTrue="1">
      <formula>S3879="NA"</formula>
    </cfRule>
  </conditionalFormatting>
  <conditionalFormatting sqref="X3879">
    <cfRule type="expression" dxfId="3681" priority="4184" stopIfTrue="1">
      <formula>OR(M3879=2,M3879=9)</formula>
    </cfRule>
    <cfRule type="expression" dxfId="3680" priority="4193" stopIfTrue="1">
      <formula>AL3879=1</formula>
    </cfRule>
    <cfRule type="expression" dxfId="3679" priority="4195" stopIfTrue="1">
      <formula>V3879="NA"</formula>
    </cfRule>
    <cfRule type="expression" dxfId="3678" priority="4214" stopIfTrue="1">
      <formula>BZ3879=1</formula>
    </cfRule>
    <cfRule type="expression" dxfId="3677" priority="4217" stopIfTrue="1">
      <formula>U3879="NA"</formula>
    </cfRule>
    <cfRule type="expression" dxfId="3676" priority="4229" stopIfTrue="1">
      <formula>S3879="NA"</formula>
    </cfRule>
    <cfRule type="expression" dxfId="3675" priority="4241" stopIfTrue="1">
      <formula>S3879="NA"</formula>
    </cfRule>
  </conditionalFormatting>
  <conditionalFormatting sqref="Y3879">
    <cfRule type="expression" dxfId="3674" priority="4185" stopIfTrue="1">
      <formula>OR(M3879=2,M3879=9)</formula>
    </cfRule>
    <cfRule type="expression" dxfId="3673" priority="4196" stopIfTrue="1">
      <formula>AV3879=1</formula>
    </cfRule>
    <cfRule type="expression" dxfId="3672" priority="4222" stopIfTrue="1">
      <formula>CJ3879=1</formula>
    </cfRule>
    <cfRule type="expression" dxfId="3671" priority="4225" stopIfTrue="1">
      <formula>S3879="NA"</formula>
    </cfRule>
    <cfRule type="expression" dxfId="3670" priority="4230" stopIfTrue="1">
      <formula>S3879="NA"</formula>
    </cfRule>
    <cfRule type="expression" dxfId="3669" priority="4246" stopIfTrue="1">
      <formula>S3879="NA"</formula>
    </cfRule>
  </conditionalFormatting>
  <conditionalFormatting sqref="Z3879">
    <cfRule type="expression" dxfId="3668" priority="4186" stopIfTrue="1">
      <formula>OR(M3879=2,M3879=9)</formula>
    </cfRule>
    <cfRule type="expression" dxfId="3667" priority="4197" stopIfTrue="1">
      <formula>AV3879=1</formula>
    </cfRule>
    <cfRule type="expression" dxfId="3666" priority="4199" stopIfTrue="1">
      <formula>Y3879="NA"</formula>
    </cfRule>
    <cfRule type="expression" dxfId="3665" priority="4208" stopIfTrue="1">
      <formula>BP3879=1</formula>
    </cfRule>
    <cfRule type="expression" dxfId="3664" priority="4211" stopIfTrue="1">
      <formula>T3879="NA"</formula>
    </cfRule>
    <cfRule type="expression" dxfId="3663" priority="4231" stopIfTrue="1">
      <formula>S3879="NA"</formula>
    </cfRule>
    <cfRule type="expression" dxfId="3662" priority="4238" stopIfTrue="1">
      <formula>S3879="NA"</formula>
    </cfRule>
  </conditionalFormatting>
  <conditionalFormatting sqref="AA3879">
    <cfRule type="expression" dxfId="3661" priority="4187" stopIfTrue="1">
      <formula>OR(M3879=2,M3879=9)</formula>
    </cfRule>
    <cfRule type="expression" dxfId="3660" priority="4198" stopIfTrue="1">
      <formula>AV3879=1</formula>
    </cfRule>
    <cfRule type="expression" dxfId="3659" priority="4200" stopIfTrue="1">
      <formula>Y3879="NA"</formula>
    </cfRule>
    <cfRule type="expression" dxfId="3658" priority="4215" stopIfTrue="1">
      <formula>BZ3879=1</formula>
    </cfRule>
    <cfRule type="expression" dxfId="3657" priority="4218" stopIfTrue="1">
      <formula>U3879="NA"</formula>
    </cfRule>
    <cfRule type="expression" dxfId="3656" priority="4232" stopIfTrue="1">
      <formula>S3879="NA"</formula>
    </cfRule>
    <cfRule type="expression" dxfId="3655" priority="4242" stopIfTrue="1">
      <formula>S3879="NA"</formula>
    </cfRule>
  </conditionalFormatting>
  <conditionalFormatting sqref="AB3879">
    <cfRule type="expression" dxfId="3654" priority="4188" stopIfTrue="1">
      <formula>OR(M3879=2,M3879=9)</formula>
    </cfRule>
    <cfRule type="expression" dxfId="3653" priority="4201" stopIfTrue="1">
      <formula>BF3879=1</formula>
    </cfRule>
    <cfRule type="expression" dxfId="3652" priority="4223" stopIfTrue="1">
      <formula>CJ3879=1</formula>
    </cfRule>
    <cfRule type="expression" dxfId="3651" priority="4226" stopIfTrue="1">
      <formula>S3879="NA"</formula>
    </cfRule>
    <cfRule type="expression" dxfId="3650" priority="4233" stopIfTrue="1">
      <formula>S3879="NA"</formula>
    </cfRule>
    <cfRule type="expression" dxfId="3649" priority="4247" stopIfTrue="1">
      <formula>S3879="NA"</formula>
    </cfRule>
  </conditionalFormatting>
  <conditionalFormatting sqref="AC3879">
    <cfRule type="expression" dxfId="3648" priority="4189" stopIfTrue="1">
      <formula>OR(M3879=2,M3879=9)</formula>
    </cfRule>
    <cfRule type="expression" dxfId="3647" priority="4202" stopIfTrue="1">
      <formula>BF3879=1</formula>
    </cfRule>
    <cfRule type="expression" dxfId="3646" priority="4204" stopIfTrue="1">
      <formula>AB3879="NA"</formula>
    </cfRule>
    <cfRule type="expression" dxfId="3645" priority="4209" stopIfTrue="1">
      <formula>BP3879=1</formula>
    </cfRule>
    <cfRule type="expression" dxfId="3644" priority="4212" stopIfTrue="1">
      <formula>T3879="NA"</formula>
    </cfRule>
    <cfRule type="expression" dxfId="3643" priority="4234" stopIfTrue="1">
      <formula>S3879="NA"</formula>
    </cfRule>
    <cfRule type="expression" dxfId="3642" priority="4239" stopIfTrue="1">
      <formula>S3879="NA"</formula>
    </cfRule>
  </conditionalFormatting>
  <conditionalFormatting sqref="AD3879">
    <cfRule type="expression" dxfId="3641" priority="4190" stopIfTrue="1">
      <formula>OR(M3879=2,M3879=9)</formula>
    </cfRule>
    <cfRule type="expression" dxfId="3640" priority="4203" stopIfTrue="1">
      <formula>BF3879=1</formula>
    </cfRule>
    <cfRule type="expression" dxfId="3639" priority="4205" stopIfTrue="1">
      <formula>AB3879="NA"</formula>
    </cfRule>
    <cfRule type="expression" dxfId="3638" priority="4216" stopIfTrue="1">
      <formula>BZ3879=1</formula>
    </cfRule>
    <cfRule type="expression" dxfId="3637" priority="4219" stopIfTrue="1">
      <formula>U3879="NA"</formula>
    </cfRule>
    <cfRule type="expression" dxfId="3636" priority="4235" stopIfTrue="1">
      <formula>S3879="NA"</formula>
    </cfRule>
    <cfRule type="expression" dxfId="3635" priority="4243" stopIfTrue="1">
      <formula>S3879="NA"</formula>
    </cfRule>
  </conditionalFormatting>
  <conditionalFormatting sqref="S3922">
    <cfRule type="expression" dxfId="3634" priority="4248" stopIfTrue="1">
      <formula>Q3922="X"</formula>
    </cfRule>
    <cfRule type="expression" dxfId="3633" priority="4251" stopIfTrue="1">
      <formula>AL3922=1</formula>
    </cfRule>
  </conditionalFormatting>
  <conditionalFormatting sqref="W3922">
    <cfRule type="expression" dxfId="3632" priority="4249" stopIfTrue="1">
      <formula>Q3922="X"</formula>
    </cfRule>
    <cfRule type="expression" dxfId="3631" priority="4252" stopIfTrue="1">
      <formula>AL3922=1</formula>
    </cfRule>
    <cfRule type="expression" dxfId="3630" priority="4254" stopIfTrue="1">
      <formula>S3922="NA"</formula>
    </cfRule>
  </conditionalFormatting>
  <conditionalFormatting sqref="AA3922">
    <cfRule type="expression" dxfId="3629" priority="4250" stopIfTrue="1">
      <formula>Q3922="X"</formula>
    </cfRule>
    <cfRule type="expression" dxfId="3628" priority="4253" stopIfTrue="1">
      <formula>AL3922=1</formula>
    </cfRule>
    <cfRule type="expression" dxfId="3627" priority="4255" stopIfTrue="1">
      <formula>S3922="NA"</formula>
    </cfRule>
  </conditionalFormatting>
  <dataValidations count="3">
    <dataValidation type="list" allowBlank="1" showInputMessage="1" showErrorMessage="1" sqref="Y32 M3879 M3842" xr:uid="{00000000-0002-0000-0400-000000000000}">
      <formula1>"="",1,2,9"</formula1>
    </dataValidation>
    <dataValidation type="list" allowBlank="1" showInputMessage="1" showErrorMessage="1" sqref="I80" xr:uid="{00000000-0002-0000-0400-000001000000}">
      <formula1>"="",1,2,3,4,5,6,7,8,9,10,11,12,99"</formula1>
    </dataValidation>
    <dataValidation type="list" allowBlank="1" showInputMessage="1" showErrorMessage="1" sqref="N3711 Q3922 Q3792 K3752" xr:uid="{00000000-0002-0000-0400-000002000000}">
      <formula1>"="",X"</formula1>
    </dataValidation>
  </dataValidations>
  <hyperlinks>
    <hyperlink ref="AA7" location="Índice!B13" display="Índice" xr:uid="{00000000-0004-0000-0400-000000000000}"/>
  </hyperlinks>
  <pageMargins left="0.70866141732283472" right="0.70866141732283472" top="0.74803149606299213" bottom="0.74803149606299213" header="0.31496062992125978" footer="0.31496062992125978"/>
  <pageSetup scale="75" orientation="portrait"/>
  <headerFooter>
    <oddHeader>&amp;CMódulo 2 Sección I
Cuestionario</oddHeader>
    <oddFooter>&amp;LCenso Nacional de Sistema Penitenciario Federal 2022&amp;R&amp;P de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2127"/>
  <sheetViews>
    <sheetView topLeftCell="A1480" zoomScaleNormal="100" workbookViewId="0">
      <selection activeCell="G1499" sqref="G1499:H1499"/>
    </sheetView>
  </sheetViews>
  <sheetFormatPr baseColWidth="10" defaultColWidth="11.42578125" defaultRowHeight="15" customHeight="1" zeroHeight="1"/>
  <cols>
    <col min="1" max="1" width="5.7109375" style="199" customWidth="1"/>
    <col min="2" max="30" width="3.7109375" style="199" customWidth="1"/>
    <col min="31" max="31" width="5.7109375" style="199" customWidth="1"/>
    <col min="32" max="32" width="11.42578125" style="199" customWidth="1"/>
    <col min="33" max="16384" width="11.42578125" style="199"/>
  </cols>
  <sheetData>
    <row r="1" spans="1: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70"/>
    </row>
    <row r="3" spans="1: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70"/>
    </row>
    <row r="5" spans="1:30" ht="45" customHeight="1">
      <c r="B5" s="259" t="s">
        <v>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row r="7" spans="1:30" ht="15" customHeight="1">
      <c r="B7" s="70"/>
      <c r="AA7" s="261" t="s">
        <v>2</v>
      </c>
      <c r="AB7" s="256"/>
      <c r="AC7" s="256"/>
      <c r="AD7" s="256"/>
    </row>
    <row r="8" spans="1:30" ht="15" customHeight="1">
      <c r="B8" s="70"/>
    </row>
    <row r="9" spans="1:30" ht="15" customHeight="1">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row>
    <row r="10" spans="1:30" ht="36" customHeight="1">
      <c r="A10" s="71"/>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row>
    <row r="11" spans="1:30" ht="24" customHeight="1">
      <c r="A11" s="71"/>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row>
    <row r="12" spans="1:30" ht="36" customHeight="1">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row>
    <row r="13" spans="1:30" ht="24" customHeight="1">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row>
    <row r="14" spans="1:30"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0" ht="36" customHeight="1">
      <c r="A15" s="72"/>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row>
    <row r="16" spans="1:30" ht="15" customHeight="1">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row>
    <row r="17" spans="1:30" ht="15.75" customHeight="1" thickBot="1"/>
    <row r="18" spans="1:30" ht="15" customHeight="1" thickBot="1">
      <c r="B18" s="333" t="s">
        <v>1163</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row>
    <row r="19" spans="1:30">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0" ht="36" customHeight="1">
      <c r="A20" s="83"/>
      <c r="B20" s="112"/>
      <c r="C20" s="380" t="s">
        <v>1164</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1"/>
    </row>
    <row r="21" spans="1:30" ht="36" customHeight="1">
      <c r="A21" s="83"/>
      <c r="B21" s="112"/>
      <c r="C21" s="380" t="s">
        <v>1165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1"/>
    </row>
    <row r="22" spans="1:30" ht="84" customHeight="1">
      <c r="A22" s="83"/>
      <c r="B22" s="128"/>
      <c r="C22" s="378" t="s">
        <v>1166</v>
      </c>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c r="AC22" s="272"/>
      <c r="AD22" s="283"/>
    </row>
    <row r="23" spans="1:30" ht="15.75" customHeight="1" thickBot="1"/>
    <row r="24" spans="1:30" ht="15" customHeight="1" thickBot="1">
      <c r="B24" s="381" t="s">
        <v>1167</v>
      </c>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5"/>
    </row>
    <row r="25" spans="1:30">
      <c r="B25" s="347" t="s">
        <v>1168</v>
      </c>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348"/>
    </row>
    <row r="26" spans="1:30" ht="24" customHeight="1">
      <c r="B26" s="164"/>
      <c r="C26" s="437" t="s">
        <v>1169</v>
      </c>
      <c r="D26" s="345"/>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c r="AC26" s="345"/>
      <c r="AD26" s="438"/>
    </row>
    <row r="28" spans="1:30" ht="24" customHeight="1">
      <c r="A28" s="72" t="s">
        <v>1170</v>
      </c>
      <c r="B28" s="326" t="s">
        <v>1171</v>
      </c>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0" ht="24" customHeight="1">
      <c r="A29" s="83"/>
      <c r="B29" s="15"/>
      <c r="C29" s="321" t="s">
        <v>1172</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1:30" ht="36" customHeight="1">
      <c r="A30" s="83"/>
      <c r="B30" s="15"/>
      <c r="C30" s="321" t="s">
        <v>1173</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row>
    <row r="31" spans="1:30">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row>
    <row r="32" spans="1:30">
      <c r="A32" s="83"/>
      <c r="B32" s="15"/>
      <c r="C32" s="265" t="s">
        <v>185</v>
      </c>
      <c r="D32" s="278"/>
      <c r="E32" s="278"/>
      <c r="F32" s="278"/>
      <c r="G32" s="278"/>
      <c r="H32" s="278"/>
      <c r="I32" s="278"/>
      <c r="J32" s="279"/>
      <c r="K32" s="265" t="s">
        <v>1174</v>
      </c>
      <c r="L32" s="266"/>
      <c r="M32" s="266"/>
      <c r="N32" s="266"/>
      <c r="O32" s="266"/>
      <c r="P32" s="266"/>
      <c r="Q32" s="266"/>
      <c r="R32" s="266"/>
      <c r="S32" s="266"/>
      <c r="T32" s="266"/>
      <c r="U32" s="266"/>
      <c r="V32" s="266"/>
      <c r="W32" s="266"/>
      <c r="X32" s="266"/>
      <c r="Y32" s="266"/>
      <c r="Z32" s="266"/>
      <c r="AA32" s="267"/>
      <c r="AB32" s="265" t="s">
        <v>1175</v>
      </c>
      <c r="AC32" s="278"/>
      <c r="AD32" s="279"/>
    </row>
    <row r="33" spans="1:38" ht="120" customHeight="1">
      <c r="A33" s="83"/>
      <c r="B33" s="15"/>
      <c r="C33" s="282"/>
      <c r="D33" s="272"/>
      <c r="E33" s="272"/>
      <c r="F33" s="272"/>
      <c r="G33" s="272"/>
      <c r="H33" s="272"/>
      <c r="I33" s="272"/>
      <c r="J33" s="283"/>
      <c r="K33" s="265" t="s">
        <v>201</v>
      </c>
      <c r="L33" s="267"/>
      <c r="M33" s="331" t="s">
        <v>1176</v>
      </c>
      <c r="N33" s="267"/>
      <c r="O33" s="331" t="s">
        <v>1177</v>
      </c>
      <c r="P33" s="267"/>
      <c r="Q33" s="331" t="s">
        <v>1178</v>
      </c>
      <c r="R33" s="267"/>
      <c r="S33" s="343" t="s">
        <v>1179</v>
      </c>
      <c r="T33" s="266"/>
      <c r="U33" s="331" t="s">
        <v>1180</v>
      </c>
      <c r="V33" s="267"/>
      <c r="W33" s="331" t="s">
        <v>1181</v>
      </c>
      <c r="X33" s="266"/>
      <c r="Y33" s="267"/>
      <c r="Z33" s="331" t="s">
        <v>1182</v>
      </c>
      <c r="AA33" s="267"/>
      <c r="AB33" s="282"/>
      <c r="AC33" s="272"/>
      <c r="AD33" s="283"/>
      <c r="AF33" t="s">
        <v>204</v>
      </c>
      <c r="AG33" t="s">
        <v>205</v>
      </c>
      <c r="AH33" t="s">
        <v>206</v>
      </c>
      <c r="AI33" t="s">
        <v>207</v>
      </c>
      <c r="AJ33" t="s">
        <v>208</v>
      </c>
      <c r="AK33" t="s">
        <v>209</v>
      </c>
      <c r="AL33" t="s">
        <v>210</v>
      </c>
    </row>
    <row r="34" spans="1:38">
      <c r="A34" s="83"/>
      <c r="B34" s="15"/>
      <c r="C34" s="86" t="s">
        <v>131</v>
      </c>
      <c r="D34" s="320"/>
      <c r="E34" s="266"/>
      <c r="F34" s="266"/>
      <c r="G34" s="266"/>
      <c r="H34" s="266"/>
      <c r="I34" s="266"/>
      <c r="J34" s="267"/>
      <c r="K34" s="268"/>
      <c r="L34" s="267"/>
      <c r="M34" s="268"/>
      <c r="N34" s="267"/>
      <c r="O34" s="268"/>
      <c r="P34" s="267"/>
      <c r="Q34" s="268"/>
      <c r="R34" s="267"/>
      <c r="S34" s="268"/>
      <c r="T34" s="267"/>
      <c r="U34" s="268"/>
      <c r="V34" s="267"/>
      <c r="W34" s="268"/>
      <c r="X34" s="266"/>
      <c r="Y34" s="267"/>
      <c r="Z34" s="268"/>
      <c r="AA34" s="267"/>
      <c r="AB34" s="268"/>
      <c r="AC34" s="266"/>
      <c r="AD34" s="267"/>
      <c r="AF34">
        <f>IF(AND(K34=0,OR(SUM(M34:AB34)&gt;0,COUNTIF(K34:AB34,"NS")&gt;0)),1,0)</f>
        <v>0</v>
      </c>
      <c r="AG34">
        <f>IF(OR(AND(K34="NS",SUM(M34:AB34)&gt;0),AND(K34="NS",COUNTIF(K34:AB34,"NS")&lt;2)),1,0)</f>
        <v>0</v>
      </c>
      <c r="AH34">
        <f>IF(AND(K34="NA",OR(SUM(M34:AB34)&gt;0,COUNTIF(K34:AB34,"NS")&gt;0,COUNTIF(K34:AB34,"NA")&gt;1)),1,0)</f>
        <v>0</v>
      </c>
      <c r="AI34">
        <f>IF(AND(COUNTBLANK(K34)+COUNTBLANK(M34)+COUNTBLANK(O34)+COUNTBLANK(Q34)+COUNTBLANK(S34)+COUNTBLANK(U34)+COUNTBLANK(W34)+COUNTBLANK(Z34)+COUNTBLANK(AB34)&gt;0,COUNTBLANK(K34)+COUNTBLANK(M34)+COUNTBLANK(O34)+COUNTBLANK(Q34)+COUNTBLANK(S34)+COUNTBLANK(U34)+COUNTBLANK(W34)+COUNTBLANK(Z34)+COUNTBLANK(AB34)&lt;9,K34&lt;&gt;"NA"),1,0)</f>
        <v>0</v>
      </c>
      <c r="AJ34">
        <f>IF(AND(IF(OR(SUM(M34:AB34)=K34,K34="",AND(K34&gt;0,COUNTIF(K34:AB34,"NS")=8)),0,1)=1,K34&lt;&gt;"NS",K34&lt;&gt;"NA"),1,0)</f>
        <v>0</v>
      </c>
      <c r="AK34">
        <f>IF(COUNTIF(K34:AB34,"=*")&lt;&gt;SUM(COUNTIF(K34:AB34,"NS"),COUNTIF(K34:AB34,"NA")),1,0)</f>
        <v>0</v>
      </c>
      <c r="AL34">
        <f>IF(SUM(AF34:AK34)&gt;0,1,0)</f>
        <v>0</v>
      </c>
    </row>
    <row r="35" spans="1:38">
      <c r="A35" s="83"/>
      <c r="B35" s="15"/>
      <c r="C35" s="206" t="s">
        <v>132</v>
      </c>
      <c r="D35" s="320"/>
      <c r="E35" s="266"/>
      <c r="F35" s="266"/>
      <c r="G35" s="266"/>
      <c r="H35" s="266"/>
      <c r="I35" s="266"/>
      <c r="J35" s="267"/>
      <c r="K35" s="268"/>
      <c r="L35" s="267"/>
      <c r="M35" s="268"/>
      <c r="N35" s="267"/>
      <c r="O35" s="268"/>
      <c r="P35" s="267"/>
      <c r="Q35" s="268"/>
      <c r="R35" s="267"/>
      <c r="S35" s="268"/>
      <c r="T35" s="267"/>
      <c r="U35" s="268"/>
      <c r="V35" s="267"/>
      <c r="W35" s="268"/>
      <c r="X35" s="266"/>
      <c r="Y35" s="267"/>
      <c r="Z35" s="268"/>
      <c r="AA35" s="267"/>
      <c r="AB35" s="268"/>
      <c r="AC35" s="266"/>
      <c r="AD35" s="267"/>
      <c r="AF35">
        <f t="shared" ref="AF35:AF58" si="0">IF(AND(K35=0,OR(SUM(M35:AB35)&gt;0,COUNTIF(K35:AB35,"NS")&gt;0)),1,0)</f>
        <v>0</v>
      </c>
      <c r="AG35">
        <f t="shared" ref="AG35:AG58" si="1">IF(OR(AND(K35="NS",SUM(M35:AB35)&gt;0),AND(K35="NS",COUNTIF(K35:AB35,"NS")&lt;2)),1,0)</f>
        <v>0</v>
      </c>
      <c r="AH35">
        <f t="shared" ref="AH35:AH58" si="2">IF(AND(K35="NA",OR(SUM(M35:AB35)&gt;0,COUNTIF(K35:AB35,"NS")&gt;0,COUNTIF(K35:AB35,"NA")&gt;1)),1,0)</f>
        <v>0</v>
      </c>
      <c r="AI35">
        <f t="shared" ref="AI35:AI58" si="3">IF(AND(COUNTBLANK(K35)+COUNTBLANK(M35)+COUNTBLANK(O35)+COUNTBLANK(Q35)+COUNTBLANK(S35)+COUNTBLANK(U35)+COUNTBLANK(W35)+COUNTBLANK(Z35)+COUNTBLANK(AB35)&gt;0,COUNTBLANK(K35)+COUNTBLANK(M35)+COUNTBLANK(O35)+COUNTBLANK(Q35)+COUNTBLANK(S35)+COUNTBLANK(U35)+COUNTBLANK(W35)+COUNTBLANK(Z35)+COUNTBLANK(AB35)&lt;9,K35&lt;&gt;"NA"),1,0)</f>
        <v>0</v>
      </c>
      <c r="AJ35">
        <f t="shared" ref="AJ35:AJ58" si="4">IF(AND(IF(OR(SUM(M35:AB35)=K35,K35="",AND(K35&gt;0,COUNTIF(K35:AB35,"NS")=8)),0,1)=1,K35&lt;&gt;"NS",K35&lt;&gt;"NA"),1,0)</f>
        <v>0</v>
      </c>
      <c r="AK35">
        <f t="shared" ref="AK35:AK58" si="5">IF(COUNTIF(K35:AB35,"=*")&lt;&gt;SUM(COUNTIF(K35:AB35,"NS"),COUNTIF(K35:AB35,"NA")),1,0)</f>
        <v>0</v>
      </c>
      <c r="AL35">
        <f t="shared" ref="AL35:AL58" si="6">IF(SUM(AF35:AK35)&gt;0,1,0)</f>
        <v>0</v>
      </c>
    </row>
    <row r="36" spans="1:38">
      <c r="A36" s="83"/>
      <c r="B36" s="15"/>
      <c r="C36" s="206" t="s">
        <v>133</v>
      </c>
      <c r="D36" s="320"/>
      <c r="E36" s="266"/>
      <c r="F36" s="266"/>
      <c r="G36" s="266"/>
      <c r="H36" s="266"/>
      <c r="I36" s="266"/>
      <c r="J36" s="267"/>
      <c r="K36" s="268"/>
      <c r="L36" s="267"/>
      <c r="M36" s="268"/>
      <c r="N36" s="267"/>
      <c r="O36" s="268"/>
      <c r="P36" s="267"/>
      <c r="Q36" s="268"/>
      <c r="R36" s="267"/>
      <c r="S36" s="268"/>
      <c r="T36" s="267"/>
      <c r="U36" s="268"/>
      <c r="V36" s="267"/>
      <c r="W36" s="268"/>
      <c r="X36" s="266"/>
      <c r="Y36" s="267"/>
      <c r="Z36" s="268"/>
      <c r="AA36" s="267"/>
      <c r="AB36" s="268"/>
      <c r="AC36" s="266"/>
      <c r="AD36" s="267"/>
      <c r="AF36">
        <f t="shared" si="0"/>
        <v>0</v>
      </c>
      <c r="AG36">
        <f t="shared" si="1"/>
        <v>0</v>
      </c>
      <c r="AH36">
        <f t="shared" si="2"/>
        <v>0</v>
      </c>
      <c r="AI36">
        <f t="shared" si="3"/>
        <v>0</v>
      </c>
      <c r="AJ36">
        <f t="shared" si="4"/>
        <v>0</v>
      </c>
      <c r="AK36">
        <f t="shared" si="5"/>
        <v>0</v>
      </c>
      <c r="AL36">
        <f t="shared" si="6"/>
        <v>0</v>
      </c>
    </row>
    <row r="37" spans="1:38">
      <c r="A37" s="83"/>
      <c r="B37" s="15"/>
      <c r="C37" s="206" t="s">
        <v>134</v>
      </c>
      <c r="D37" s="320"/>
      <c r="E37" s="266"/>
      <c r="F37" s="266"/>
      <c r="G37" s="266"/>
      <c r="H37" s="266"/>
      <c r="I37" s="266"/>
      <c r="J37" s="267"/>
      <c r="K37" s="268"/>
      <c r="L37" s="267"/>
      <c r="M37" s="268"/>
      <c r="N37" s="267"/>
      <c r="O37" s="268"/>
      <c r="P37" s="267"/>
      <c r="Q37" s="268"/>
      <c r="R37" s="267"/>
      <c r="S37" s="268"/>
      <c r="T37" s="267"/>
      <c r="U37" s="268"/>
      <c r="V37" s="267"/>
      <c r="W37" s="268"/>
      <c r="X37" s="266"/>
      <c r="Y37" s="267"/>
      <c r="Z37" s="268"/>
      <c r="AA37" s="267"/>
      <c r="AB37" s="268"/>
      <c r="AC37" s="266"/>
      <c r="AD37" s="267"/>
      <c r="AF37">
        <f t="shared" si="0"/>
        <v>0</v>
      </c>
      <c r="AG37">
        <f t="shared" si="1"/>
        <v>0</v>
      </c>
      <c r="AH37">
        <f t="shared" si="2"/>
        <v>0</v>
      </c>
      <c r="AI37">
        <f t="shared" si="3"/>
        <v>0</v>
      </c>
      <c r="AJ37">
        <f t="shared" si="4"/>
        <v>0</v>
      </c>
      <c r="AK37">
        <f t="shared" si="5"/>
        <v>0</v>
      </c>
      <c r="AL37">
        <f t="shared" si="6"/>
        <v>0</v>
      </c>
    </row>
    <row r="38" spans="1:38">
      <c r="A38" s="83"/>
      <c r="B38" s="15"/>
      <c r="C38" s="206" t="s">
        <v>135</v>
      </c>
      <c r="D38" s="320"/>
      <c r="E38" s="266"/>
      <c r="F38" s="266"/>
      <c r="G38" s="266"/>
      <c r="H38" s="266"/>
      <c r="I38" s="266"/>
      <c r="J38" s="267"/>
      <c r="K38" s="268"/>
      <c r="L38" s="267"/>
      <c r="M38" s="268"/>
      <c r="N38" s="267"/>
      <c r="O38" s="268"/>
      <c r="P38" s="267"/>
      <c r="Q38" s="268"/>
      <c r="R38" s="267"/>
      <c r="S38" s="268"/>
      <c r="T38" s="267"/>
      <c r="U38" s="268"/>
      <c r="V38" s="267"/>
      <c r="W38" s="268"/>
      <c r="X38" s="266"/>
      <c r="Y38" s="267"/>
      <c r="Z38" s="268"/>
      <c r="AA38" s="267"/>
      <c r="AB38" s="268"/>
      <c r="AC38" s="266"/>
      <c r="AD38" s="267"/>
      <c r="AF38">
        <f t="shared" si="0"/>
        <v>0</v>
      </c>
      <c r="AG38">
        <f t="shared" si="1"/>
        <v>0</v>
      </c>
      <c r="AH38">
        <f t="shared" si="2"/>
        <v>0</v>
      </c>
      <c r="AI38">
        <f t="shared" si="3"/>
        <v>0</v>
      </c>
      <c r="AJ38">
        <f t="shared" si="4"/>
        <v>0</v>
      </c>
      <c r="AK38">
        <f t="shared" si="5"/>
        <v>0</v>
      </c>
      <c r="AL38">
        <f t="shared" si="6"/>
        <v>0</v>
      </c>
    </row>
    <row r="39" spans="1:38">
      <c r="A39" s="83"/>
      <c r="B39" s="15"/>
      <c r="C39" s="206" t="s">
        <v>136</v>
      </c>
      <c r="D39" s="320"/>
      <c r="E39" s="266"/>
      <c r="F39" s="266"/>
      <c r="G39" s="266"/>
      <c r="H39" s="266"/>
      <c r="I39" s="266"/>
      <c r="J39" s="267"/>
      <c r="K39" s="268"/>
      <c r="L39" s="267"/>
      <c r="M39" s="268"/>
      <c r="N39" s="267"/>
      <c r="O39" s="268"/>
      <c r="P39" s="267"/>
      <c r="Q39" s="268"/>
      <c r="R39" s="267"/>
      <c r="S39" s="268"/>
      <c r="T39" s="267"/>
      <c r="U39" s="268"/>
      <c r="V39" s="267"/>
      <c r="W39" s="268"/>
      <c r="X39" s="266"/>
      <c r="Y39" s="267"/>
      <c r="Z39" s="268"/>
      <c r="AA39" s="267"/>
      <c r="AB39" s="268"/>
      <c r="AC39" s="266"/>
      <c r="AD39" s="267"/>
      <c r="AF39">
        <f t="shared" si="0"/>
        <v>0</v>
      </c>
      <c r="AG39">
        <f t="shared" si="1"/>
        <v>0</v>
      </c>
      <c r="AH39">
        <f t="shared" si="2"/>
        <v>0</v>
      </c>
      <c r="AI39">
        <f t="shared" si="3"/>
        <v>0</v>
      </c>
      <c r="AJ39">
        <f t="shared" si="4"/>
        <v>0</v>
      </c>
      <c r="AK39">
        <f t="shared" si="5"/>
        <v>0</v>
      </c>
      <c r="AL39">
        <f t="shared" si="6"/>
        <v>0</v>
      </c>
    </row>
    <row r="40" spans="1:38">
      <c r="A40" s="83"/>
      <c r="B40" s="15"/>
      <c r="C40" s="206" t="s">
        <v>137</v>
      </c>
      <c r="D40" s="320"/>
      <c r="E40" s="266"/>
      <c r="F40" s="266"/>
      <c r="G40" s="266"/>
      <c r="H40" s="266"/>
      <c r="I40" s="266"/>
      <c r="J40" s="267"/>
      <c r="K40" s="268"/>
      <c r="L40" s="267"/>
      <c r="M40" s="268"/>
      <c r="N40" s="267"/>
      <c r="O40" s="268"/>
      <c r="P40" s="267"/>
      <c r="Q40" s="268"/>
      <c r="R40" s="267"/>
      <c r="S40" s="268"/>
      <c r="T40" s="267"/>
      <c r="U40" s="268"/>
      <c r="V40" s="267"/>
      <c r="W40" s="268"/>
      <c r="X40" s="266"/>
      <c r="Y40" s="267"/>
      <c r="Z40" s="268"/>
      <c r="AA40" s="267"/>
      <c r="AB40" s="268"/>
      <c r="AC40" s="266"/>
      <c r="AD40" s="267"/>
      <c r="AF40">
        <f t="shared" si="0"/>
        <v>0</v>
      </c>
      <c r="AG40">
        <f t="shared" si="1"/>
        <v>0</v>
      </c>
      <c r="AH40">
        <f t="shared" si="2"/>
        <v>0</v>
      </c>
      <c r="AI40">
        <f t="shared" si="3"/>
        <v>0</v>
      </c>
      <c r="AJ40">
        <f t="shared" si="4"/>
        <v>0</v>
      </c>
      <c r="AK40">
        <f t="shared" si="5"/>
        <v>0</v>
      </c>
      <c r="AL40">
        <f t="shared" si="6"/>
        <v>0</v>
      </c>
    </row>
    <row r="41" spans="1:38">
      <c r="A41" s="40"/>
      <c r="B41" s="40"/>
      <c r="C41" s="206" t="s">
        <v>138</v>
      </c>
      <c r="D41" s="320"/>
      <c r="E41" s="266"/>
      <c r="F41" s="266"/>
      <c r="G41" s="266"/>
      <c r="H41" s="266"/>
      <c r="I41" s="266"/>
      <c r="J41" s="267"/>
      <c r="K41" s="268"/>
      <c r="L41" s="267"/>
      <c r="M41" s="268"/>
      <c r="N41" s="267"/>
      <c r="O41" s="268"/>
      <c r="P41" s="267"/>
      <c r="Q41" s="268"/>
      <c r="R41" s="267"/>
      <c r="S41" s="268"/>
      <c r="T41" s="267"/>
      <c r="U41" s="268"/>
      <c r="V41" s="267"/>
      <c r="W41" s="268"/>
      <c r="X41" s="266"/>
      <c r="Y41" s="267"/>
      <c r="Z41" s="268"/>
      <c r="AA41" s="267"/>
      <c r="AB41" s="268"/>
      <c r="AC41" s="266"/>
      <c r="AD41" s="267"/>
      <c r="AF41">
        <f t="shared" si="0"/>
        <v>0</v>
      </c>
      <c r="AG41">
        <f t="shared" si="1"/>
        <v>0</v>
      </c>
      <c r="AH41">
        <f t="shared" si="2"/>
        <v>0</v>
      </c>
      <c r="AI41">
        <f t="shared" si="3"/>
        <v>0</v>
      </c>
      <c r="AJ41">
        <f t="shared" si="4"/>
        <v>0</v>
      </c>
      <c r="AK41">
        <f t="shared" si="5"/>
        <v>0</v>
      </c>
      <c r="AL41">
        <f t="shared" si="6"/>
        <v>0</v>
      </c>
    </row>
    <row r="42" spans="1:38">
      <c r="A42" s="40"/>
      <c r="B42" s="40"/>
      <c r="C42" s="206" t="s">
        <v>139</v>
      </c>
      <c r="D42" s="320"/>
      <c r="E42" s="266"/>
      <c r="F42" s="266"/>
      <c r="G42" s="266"/>
      <c r="H42" s="266"/>
      <c r="I42" s="266"/>
      <c r="J42" s="267"/>
      <c r="K42" s="268"/>
      <c r="L42" s="267"/>
      <c r="M42" s="268"/>
      <c r="N42" s="267"/>
      <c r="O42" s="268"/>
      <c r="P42" s="267"/>
      <c r="Q42" s="268"/>
      <c r="R42" s="267"/>
      <c r="S42" s="268"/>
      <c r="T42" s="267"/>
      <c r="U42" s="268"/>
      <c r="V42" s="267"/>
      <c r="W42" s="268"/>
      <c r="X42" s="266"/>
      <c r="Y42" s="267"/>
      <c r="Z42" s="268"/>
      <c r="AA42" s="267"/>
      <c r="AB42" s="268"/>
      <c r="AC42" s="266"/>
      <c r="AD42" s="267"/>
      <c r="AF42">
        <f t="shared" si="0"/>
        <v>0</v>
      </c>
      <c r="AG42">
        <f t="shared" si="1"/>
        <v>0</v>
      </c>
      <c r="AH42">
        <f t="shared" si="2"/>
        <v>0</v>
      </c>
      <c r="AI42">
        <f t="shared" si="3"/>
        <v>0</v>
      </c>
      <c r="AJ42">
        <f t="shared" si="4"/>
        <v>0</v>
      </c>
      <c r="AK42">
        <f t="shared" si="5"/>
        <v>0</v>
      </c>
      <c r="AL42">
        <f t="shared" si="6"/>
        <v>0</v>
      </c>
    </row>
    <row r="43" spans="1:38">
      <c r="A43" s="40"/>
      <c r="B43" s="40"/>
      <c r="C43" s="206" t="s">
        <v>140</v>
      </c>
      <c r="D43" s="320"/>
      <c r="E43" s="266"/>
      <c r="F43" s="266"/>
      <c r="G43" s="266"/>
      <c r="H43" s="266"/>
      <c r="I43" s="266"/>
      <c r="J43" s="267"/>
      <c r="K43" s="268"/>
      <c r="L43" s="267"/>
      <c r="M43" s="268"/>
      <c r="N43" s="267"/>
      <c r="O43" s="268"/>
      <c r="P43" s="267"/>
      <c r="Q43" s="268"/>
      <c r="R43" s="267"/>
      <c r="S43" s="268"/>
      <c r="T43" s="267"/>
      <c r="U43" s="268"/>
      <c r="V43" s="267"/>
      <c r="W43" s="268"/>
      <c r="X43" s="266"/>
      <c r="Y43" s="267"/>
      <c r="Z43" s="268"/>
      <c r="AA43" s="267"/>
      <c r="AB43" s="268"/>
      <c r="AC43" s="266"/>
      <c r="AD43" s="267"/>
      <c r="AF43">
        <f t="shared" si="0"/>
        <v>0</v>
      </c>
      <c r="AG43">
        <f t="shared" si="1"/>
        <v>0</v>
      </c>
      <c r="AH43">
        <f t="shared" si="2"/>
        <v>0</v>
      </c>
      <c r="AI43">
        <f t="shared" si="3"/>
        <v>0</v>
      </c>
      <c r="AJ43">
        <f t="shared" si="4"/>
        <v>0</v>
      </c>
      <c r="AK43">
        <f t="shared" si="5"/>
        <v>0</v>
      </c>
      <c r="AL43">
        <f t="shared" si="6"/>
        <v>0</v>
      </c>
    </row>
    <row r="44" spans="1:38">
      <c r="A44" s="40"/>
      <c r="B44" s="40"/>
      <c r="C44" s="206" t="s">
        <v>141</v>
      </c>
      <c r="D44" s="320"/>
      <c r="E44" s="266"/>
      <c r="F44" s="266"/>
      <c r="G44" s="266"/>
      <c r="H44" s="266"/>
      <c r="I44" s="266"/>
      <c r="J44" s="267"/>
      <c r="K44" s="268"/>
      <c r="L44" s="267"/>
      <c r="M44" s="268"/>
      <c r="N44" s="267"/>
      <c r="O44" s="268"/>
      <c r="P44" s="267"/>
      <c r="Q44" s="268"/>
      <c r="R44" s="267"/>
      <c r="S44" s="268"/>
      <c r="T44" s="267"/>
      <c r="U44" s="268"/>
      <c r="V44" s="267"/>
      <c r="W44" s="268"/>
      <c r="X44" s="266"/>
      <c r="Y44" s="267"/>
      <c r="Z44" s="268"/>
      <c r="AA44" s="267"/>
      <c r="AB44" s="268"/>
      <c r="AC44" s="266"/>
      <c r="AD44" s="267"/>
      <c r="AF44">
        <f t="shared" si="0"/>
        <v>0</v>
      </c>
      <c r="AG44">
        <f t="shared" si="1"/>
        <v>0</v>
      </c>
      <c r="AH44">
        <f t="shared" si="2"/>
        <v>0</v>
      </c>
      <c r="AI44">
        <f t="shared" si="3"/>
        <v>0</v>
      </c>
      <c r="AJ44">
        <f t="shared" si="4"/>
        <v>0</v>
      </c>
      <c r="AK44">
        <f t="shared" si="5"/>
        <v>0</v>
      </c>
      <c r="AL44">
        <f t="shared" si="6"/>
        <v>0</v>
      </c>
    </row>
    <row r="45" spans="1:38">
      <c r="A45" s="40"/>
      <c r="B45" s="40"/>
      <c r="C45" s="206" t="s">
        <v>142</v>
      </c>
      <c r="D45" s="320"/>
      <c r="E45" s="266"/>
      <c r="F45" s="266"/>
      <c r="G45" s="266"/>
      <c r="H45" s="266"/>
      <c r="I45" s="266"/>
      <c r="J45" s="267"/>
      <c r="K45" s="268"/>
      <c r="L45" s="267"/>
      <c r="M45" s="268"/>
      <c r="N45" s="267"/>
      <c r="O45" s="268"/>
      <c r="P45" s="267"/>
      <c r="Q45" s="268"/>
      <c r="R45" s="267"/>
      <c r="S45" s="268"/>
      <c r="T45" s="267"/>
      <c r="U45" s="268"/>
      <c r="V45" s="267"/>
      <c r="W45" s="268"/>
      <c r="X45" s="266"/>
      <c r="Y45" s="267"/>
      <c r="Z45" s="268"/>
      <c r="AA45" s="267"/>
      <c r="AB45" s="268"/>
      <c r="AC45" s="266"/>
      <c r="AD45" s="267"/>
      <c r="AF45">
        <f t="shared" si="0"/>
        <v>0</v>
      </c>
      <c r="AG45">
        <f t="shared" si="1"/>
        <v>0</v>
      </c>
      <c r="AH45">
        <f t="shared" si="2"/>
        <v>0</v>
      </c>
      <c r="AI45">
        <f t="shared" si="3"/>
        <v>0</v>
      </c>
      <c r="AJ45">
        <f t="shared" si="4"/>
        <v>0</v>
      </c>
      <c r="AK45">
        <f t="shared" si="5"/>
        <v>0</v>
      </c>
      <c r="AL45">
        <f t="shared" si="6"/>
        <v>0</v>
      </c>
    </row>
    <row r="46" spans="1:38">
      <c r="A46" s="40"/>
      <c r="B46" s="40"/>
      <c r="C46" s="206" t="s">
        <v>143</v>
      </c>
      <c r="D46" s="320"/>
      <c r="E46" s="266"/>
      <c r="F46" s="266"/>
      <c r="G46" s="266"/>
      <c r="H46" s="266"/>
      <c r="I46" s="266"/>
      <c r="J46" s="267"/>
      <c r="K46" s="268"/>
      <c r="L46" s="267"/>
      <c r="M46" s="268"/>
      <c r="N46" s="267"/>
      <c r="O46" s="268"/>
      <c r="P46" s="267"/>
      <c r="Q46" s="268"/>
      <c r="R46" s="267"/>
      <c r="S46" s="268"/>
      <c r="T46" s="267"/>
      <c r="U46" s="268"/>
      <c r="V46" s="267"/>
      <c r="W46" s="268"/>
      <c r="X46" s="266"/>
      <c r="Y46" s="267"/>
      <c r="Z46" s="268"/>
      <c r="AA46" s="267"/>
      <c r="AB46" s="268"/>
      <c r="AC46" s="266"/>
      <c r="AD46" s="267"/>
      <c r="AF46">
        <f t="shared" si="0"/>
        <v>0</v>
      </c>
      <c r="AG46">
        <f t="shared" si="1"/>
        <v>0</v>
      </c>
      <c r="AH46">
        <f t="shared" si="2"/>
        <v>0</v>
      </c>
      <c r="AI46">
        <f t="shared" si="3"/>
        <v>0</v>
      </c>
      <c r="AJ46">
        <f t="shared" si="4"/>
        <v>0</v>
      </c>
      <c r="AK46">
        <f t="shared" si="5"/>
        <v>0</v>
      </c>
      <c r="AL46">
        <f t="shared" si="6"/>
        <v>0</v>
      </c>
    </row>
    <row r="47" spans="1:38">
      <c r="A47" s="40"/>
      <c r="B47" s="40"/>
      <c r="C47" s="206" t="s">
        <v>144</v>
      </c>
      <c r="D47" s="320"/>
      <c r="E47" s="266"/>
      <c r="F47" s="266"/>
      <c r="G47" s="266"/>
      <c r="H47" s="266"/>
      <c r="I47" s="266"/>
      <c r="J47" s="267"/>
      <c r="K47" s="268"/>
      <c r="L47" s="267"/>
      <c r="M47" s="268"/>
      <c r="N47" s="267"/>
      <c r="O47" s="268"/>
      <c r="P47" s="267"/>
      <c r="Q47" s="268"/>
      <c r="R47" s="267"/>
      <c r="S47" s="268"/>
      <c r="T47" s="267"/>
      <c r="U47" s="268"/>
      <c r="V47" s="267"/>
      <c r="W47" s="268"/>
      <c r="X47" s="266"/>
      <c r="Y47" s="267"/>
      <c r="Z47" s="268"/>
      <c r="AA47" s="267"/>
      <c r="AB47" s="268"/>
      <c r="AC47" s="266"/>
      <c r="AD47" s="267"/>
      <c r="AF47">
        <f t="shared" si="0"/>
        <v>0</v>
      </c>
      <c r="AG47">
        <f t="shared" si="1"/>
        <v>0</v>
      </c>
      <c r="AH47">
        <f t="shared" si="2"/>
        <v>0</v>
      </c>
      <c r="AI47">
        <f t="shared" si="3"/>
        <v>0</v>
      </c>
      <c r="AJ47">
        <f t="shared" si="4"/>
        <v>0</v>
      </c>
      <c r="AK47">
        <f t="shared" si="5"/>
        <v>0</v>
      </c>
      <c r="AL47">
        <f t="shared" si="6"/>
        <v>0</v>
      </c>
    </row>
    <row r="48" spans="1:38">
      <c r="A48" s="40"/>
      <c r="B48" s="40"/>
      <c r="C48" s="206" t="s">
        <v>145</v>
      </c>
      <c r="D48" s="320"/>
      <c r="E48" s="266"/>
      <c r="F48" s="266"/>
      <c r="G48" s="266"/>
      <c r="H48" s="266"/>
      <c r="I48" s="266"/>
      <c r="J48" s="267"/>
      <c r="K48" s="268"/>
      <c r="L48" s="267"/>
      <c r="M48" s="268"/>
      <c r="N48" s="267"/>
      <c r="O48" s="268"/>
      <c r="P48" s="267"/>
      <c r="Q48" s="268"/>
      <c r="R48" s="267"/>
      <c r="S48" s="268"/>
      <c r="T48" s="267"/>
      <c r="U48" s="268"/>
      <c r="V48" s="267"/>
      <c r="W48" s="268"/>
      <c r="X48" s="266"/>
      <c r="Y48" s="267"/>
      <c r="Z48" s="268"/>
      <c r="AA48" s="267"/>
      <c r="AB48" s="268"/>
      <c r="AC48" s="266"/>
      <c r="AD48" s="267"/>
      <c r="AF48">
        <f t="shared" si="0"/>
        <v>0</v>
      </c>
      <c r="AG48">
        <f t="shared" si="1"/>
        <v>0</v>
      </c>
      <c r="AH48">
        <f t="shared" si="2"/>
        <v>0</v>
      </c>
      <c r="AI48">
        <f t="shared" si="3"/>
        <v>0</v>
      </c>
      <c r="AJ48">
        <f t="shared" si="4"/>
        <v>0</v>
      </c>
      <c r="AK48">
        <f t="shared" si="5"/>
        <v>0</v>
      </c>
      <c r="AL48">
        <f t="shared" si="6"/>
        <v>0</v>
      </c>
    </row>
    <row r="49" spans="1:38">
      <c r="A49" s="40"/>
      <c r="B49" s="40"/>
      <c r="C49" s="206" t="s">
        <v>146</v>
      </c>
      <c r="D49" s="320"/>
      <c r="E49" s="266"/>
      <c r="F49" s="266"/>
      <c r="G49" s="266"/>
      <c r="H49" s="266"/>
      <c r="I49" s="266"/>
      <c r="J49" s="267"/>
      <c r="K49" s="268"/>
      <c r="L49" s="267"/>
      <c r="M49" s="268"/>
      <c r="N49" s="267"/>
      <c r="O49" s="268"/>
      <c r="P49" s="267"/>
      <c r="Q49" s="268"/>
      <c r="R49" s="267"/>
      <c r="S49" s="268"/>
      <c r="T49" s="267"/>
      <c r="U49" s="268"/>
      <c r="V49" s="267"/>
      <c r="W49" s="268"/>
      <c r="X49" s="266"/>
      <c r="Y49" s="267"/>
      <c r="Z49" s="268"/>
      <c r="AA49" s="267"/>
      <c r="AB49" s="268"/>
      <c r="AC49" s="266"/>
      <c r="AD49" s="267"/>
      <c r="AF49">
        <f t="shared" si="0"/>
        <v>0</v>
      </c>
      <c r="AG49">
        <f t="shared" si="1"/>
        <v>0</v>
      </c>
      <c r="AH49">
        <f t="shared" si="2"/>
        <v>0</v>
      </c>
      <c r="AI49">
        <f t="shared" si="3"/>
        <v>0</v>
      </c>
      <c r="AJ49">
        <f t="shared" si="4"/>
        <v>0</v>
      </c>
      <c r="AK49">
        <f t="shared" si="5"/>
        <v>0</v>
      </c>
      <c r="AL49">
        <f t="shared" si="6"/>
        <v>0</v>
      </c>
    </row>
    <row r="50" spans="1:38">
      <c r="A50" s="40"/>
      <c r="B50" s="40"/>
      <c r="C50" s="206" t="s">
        <v>147</v>
      </c>
      <c r="D50" s="320"/>
      <c r="E50" s="266"/>
      <c r="F50" s="266"/>
      <c r="G50" s="266"/>
      <c r="H50" s="266"/>
      <c r="I50" s="266"/>
      <c r="J50" s="267"/>
      <c r="K50" s="268"/>
      <c r="L50" s="267"/>
      <c r="M50" s="268"/>
      <c r="N50" s="267"/>
      <c r="O50" s="268"/>
      <c r="P50" s="267"/>
      <c r="Q50" s="268"/>
      <c r="R50" s="267"/>
      <c r="S50" s="268"/>
      <c r="T50" s="267"/>
      <c r="U50" s="268"/>
      <c r="V50" s="267"/>
      <c r="W50" s="268"/>
      <c r="X50" s="266"/>
      <c r="Y50" s="267"/>
      <c r="Z50" s="268"/>
      <c r="AA50" s="267"/>
      <c r="AB50" s="268"/>
      <c r="AC50" s="266"/>
      <c r="AD50" s="267"/>
      <c r="AF50">
        <f t="shared" si="0"/>
        <v>0</v>
      </c>
      <c r="AG50">
        <f t="shared" si="1"/>
        <v>0</v>
      </c>
      <c r="AH50">
        <f t="shared" si="2"/>
        <v>0</v>
      </c>
      <c r="AI50">
        <f t="shared" si="3"/>
        <v>0</v>
      </c>
      <c r="AJ50">
        <f t="shared" si="4"/>
        <v>0</v>
      </c>
      <c r="AK50">
        <f t="shared" si="5"/>
        <v>0</v>
      </c>
      <c r="AL50">
        <f t="shared" si="6"/>
        <v>0</v>
      </c>
    </row>
    <row r="51" spans="1:38">
      <c r="A51" s="40"/>
      <c r="B51" s="40"/>
      <c r="C51" s="206" t="s">
        <v>148</v>
      </c>
      <c r="D51" s="320"/>
      <c r="E51" s="266"/>
      <c r="F51" s="266"/>
      <c r="G51" s="266"/>
      <c r="H51" s="266"/>
      <c r="I51" s="266"/>
      <c r="J51" s="267"/>
      <c r="K51" s="268"/>
      <c r="L51" s="267"/>
      <c r="M51" s="268"/>
      <c r="N51" s="267"/>
      <c r="O51" s="268"/>
      <c r="P51" s="267"/>
      <c r="Q51" s="268"/>
      <c r="R51" s="267"/>
      <c r="S51" s="268"/>
      <c r="T51" s="267"/>
      <c r="U51" s="268"/>
      <c r="V51" s="267"/>
      <c r="W51" s="268"/>
      <c r="X51" s="266"/>
      <c r="Y51" s="267"/>
      <c r="Z51" s="268"/>
      <c r="AA51" s="267"/>
      <c r="AB51" s="268"/>
      <c r="AC51" s="266"/>
      <c r="AD51" s="267"/>
      <c r="AF51">
        <f t="shared" si="0"/>
        <v>0</v>
      </c>
      <c r="AG51">
        <f t="shared" si="1"/>
        <v>0</v>
      </c>
      <c r="AH51">
        <f t="shared" si="2"/>
        <v>0</v>
      </c>
      <c r="AI51">
        <f t="shared" si="3"/>
        <v>0</v>
      </c>
      <c r="AJ51">
        <f t="shared" si="4"/>
        <v>0</v>
      </c>
      <c r="AK51">
        <f t="shared" si="5"/>
        <v>0</v>
      </c>
      <c r="AL51">
        <f t="shared" si="6"/>
        <v>0</v>
      </c>
    </row>
    <row r="52" spans="1:38">
      <c r="A52" s="40"/>
      <c r="B52" s="40"/>
      <c r="C52" s="206" t="s">
        <v>149</v>
      </c>
      <c r="D52" s="320"/>
      <c r="E52" s="266"/>
      <c r="F52" s="266"/>
      <c r="G52" s="266"/>
      <c r="H52" s="266"/>
      <c r="I52" s="266"/>
      <c r="J52" s="267"/>
      <c r="K52" s="268"/>
      <c r="L52" s="267"/>
      <c r="M52" s="268"/>
      <c r="N52" s="267"/>
      <c r="O52" s="268"/>
      <c r="P52" s="267"/>
      <c r="Q52" s="268"/>
      <c r="R52" s="267"/>
      <c r="S52" s="268"/>
      <c r="T52" s="267"/>
      <c r="U52" s="268"/>
      <c r="V52" s="267"/>
      <c r="W52" s="268"/>
      <c r="X52" s="266"/>
      <c r="Y52" s="267"/>
      <c r="Z52" s="268"/>
      <c r="AA52" s="267"/>
      <c r="AB52" s="268"/>
      <c r="AC52" s="266"/>
      <c r="AD52" s="267"/>
      <c r="AF52">
        <f t="shared" si="0"/>
        <v>0</v>
      </c>
      <c r="AG52">
        <f t="shared" si="1"/>
        <v>0</v>
      </c>
      <c r="AH52">
        <f t="shared" si="2"/>
        <v>0</v>
      </c>
      <c r="AI52">
        <f t="shared" si="3"/>
        <v>0</v>
      </c>
      <c r="AJ52">
        <f t="shared" si="4"/>
        <v>0</v>
      </c>
      <c r="AK52">
        <f t="shared" si="5"/>
        <v>0</v>
      </c>
      <c r="AL52">
        <f t="shared" si="6"/>
        <v>0</v>
      </c>
    </row>
    <row r="53" spans="1:38">
      <c r="A53" s="40"/>
      <c r="B53" s="40"/>
      <c r="C53" s="206" t="s">
        <v>150</v>
      </c>
      <c r="D53" s="320"/>
      <c r="E53" s="266"/>
      <c r="F53" s="266"/>
      <c r="G53" s="266"/>
      <c r="H53" s="266"/>
      <c r="I53" s="266"/>
      <c r="J53" s="267"/>
      <c r="K53" s="268"/>
      <c r="L53" s="267"/>
      <c r="M53" s="268"/>
      <c r="N53" s="267"/>
      <c r="O53" s="268"/>
      <c r="P53" s="267"/>
      <c r="Q53" s="268"/>
      <c r="R53" s="267"/>
      <c r="S53" s="268"/>
      <c r="T53" s="267"/>
      <c r="U53" s="268"/>
      <c r="V53" s="267"/>
      <c r="W53" s="268"/>
      <c r="X53" s="266"/>
      <c r="Y53" s="267"/>
      <c r="Z53" s="268"/>
      <c r="AA53" s="267"/>
      <c r="AB53" s="268"/>
      <c r="AC53" s="266"/>
      <c r="AD53" s="267"/>
      <c r="AF53">
        <f t="shared" si="0"/>
        <v>0</v>
      </c>
      <c r="AG53">
        <f t="shared" si="1"/>
        <v>0</v>
      </c>
      <c r="AH53">
        <f t="shared" si="2"/>
        <v>0</v>
      </c>
      <c r="AI53">
        <f t="shared" si="3"/>
        <v>0</v>
      </c>
      <c r="AJ53">
        <f t="shared" si="4"/>
        <v>0</v>
      </c>
      <c r="AK53">
        <f t="shared" si="5"/>
        <v>0</v>
      </c>
      <c r="AL53">
        <f t="shared" si="6"/>
        <v>0</v>
      </c>
    </row>
    <row r="54" spans="1:38">
      <c r="A54" s="40"/>
      <c r="B54" s="40"/>
      <c r="C54" s="206" t="s">
        <v>151</v>
      </c>
      <c r="D54" s="320"/>
      <c r="E54" s="266"/>
      <c r="F54" s="266"/>
      <c r="G54" s="266"/>
      <c r="H54" s="266"/>
      <c r="I54" s="266"/>
      <c r="J54" s="267"/>
      <c r="K54" s="268"/>
      <c r="L54" s="267"/>
      <c r="M54" s="268"/>
      <c r="N54" s="267"/>
      <c r="O54" s="268"/>
      <c r="P54" s="267"/>
      <c r="Q54" s="268"/>
      <c r="R54" s="267"/>
      <c r="S54" s="268"/>
      <c r="T54" s="267"/>
      <c r="U54" s="268"/>
      <c r="V54" s="267"/>
      <c r="W54" s="268"/>
      <c r="X54" s="266"/>
      <c r="Y54" s="267"/>
      <c r="Z54" s="268"/>
      <c r="AA54" s="267"/>
      <c r="AB54" s="268"/>
      <c r="AC54" s="266"/>
      <c r="AD54" s="267"/>
      <c r="AF54">
        <f t="shared" si="0"/>
        <v>0</v>
      </c>
      <c r="AG54">
        <f t="shared" si="1"/>
        <v>0</v>
      </c>
      <c r="AH54">
        <f t="shared" si="2"/>
        <v>0</v>
      </c>
      <c r="AI54">
        <f t="shared" si="3"/>
        <v>0</v>
      </c>
      <c r="AJ54">
        <f t="shared" si="4"/>
        <v>0</v>
      </c>
      <c r="AK54">
        <f t="shared" si="5"/>
        <v>0</v>
      </c>
      <c r="AL54">
        <f t="shared" si="6"/>
        <v>0</v>
      </c>
    </row>
    <row r="55" spans="1:38">
      <c r="A55" s="40"/>
      <c r="B55" s="40"/>
      <c r="C55" s="206" t="s">
        <v>152</v>
      </c>
      <c r="D55" s="320"/>
      <c r="E55" s="266"/>
      <c r="F55" s="266"/>
      <c r="G55" s="266"/>
      <c r="H55" s="266"/>
      <c r="I55" s="266"/>
      <c r="J55" s="267"/>
      <c r="K55" s="268"/>
      <c r="L55" s="267"/>
      <c r="M55" s="268"/>
      <c r="N55" s="267"/>
      <c r="O55" s="268"/>
      <c r="P55" s="267"/>
      <c r="Q55" s="268"/>
      <c r="R55" s="267"/>
      <c r="S55" s="268"/>
      <c r="T55" s="267"/>
      <c r="U55" s="268"/>
      <c r="V55" s="267"/>
      <c r="W55" s="268"/>
      <c r="X55" s="266"/>
      <c r="Y55" s="267"/>
      <c r="Z55" s="268"/>
      <c r="AA55" s="267"/>
      <c r="AB55" s="268"/>
      <c r="AC55" s="266"/>
      <c r="AD55" s="267"/>
      <c r="AF55">
        <f t="shared" si="0"/>
        <v>0</v>
      </c>
      <c r="AG55">
        <f t="shared" si="1"/>
        <v>0</v>
      </c>
      <c r="AH55">
        <f t="shared" si="2"/>
        <v>0</v>
      </c>
      <c r="AI55">
        <f t="shared" si="3"/>
        <v>0</v>
      </c>
      <c r="AJ55">
        <f t="shared" si="4"/>
        <v>0</v>
      </c>
      <c r="AK55">
        <f t="shared" si="5"/>
        <v>0</v>
      </c>
      <c r="AL55">
        <f t="shared" si="6"/>
        <v>0</v>
      </c>
    </row>
    <row r="56" spans="1:38">
      <c r="A56" s="40"/>
      <c r="B56" s="40"/>
      <c r="C56" s="206" t="s">
        <v>153</v>
      </c>
      <c r="D56" s="320"/>
      <c r="E56" s="266"/>
      <c r="F56" s="266"/>
      <c r="G56" s="266"/>
      <c r="H56" s="266"/>
      <c r="I56" s="266"/>
      <c r="J56" s="267"/>
      <c r="K56" s="268"/>
      <c r="L56" s="267"/>
      <c r="M56" s="268"/>
      <c r="N56" s="267"/>
      <c r="O56" s="268"/>
      <c r="P56" s="267"/>
      <c r="Q56" s="268"/>
      <c r="R56" s="267"/>
      <c r="S56" s="268"/>
      <c r="T56" s="267"/>
      <c r="U56" s="268"/>
      <c r="V56" s="267"/>
      <c r="W56" s="268"/>
      <c r="X56" s="266"/>
      <c r="Y56" s="267"/>
      <c r="Z56" s="268"/>
      <c r="AA56" s="267"/>
      <c r="AB56" s="268"/>
      <c r="AC56" s="266"/>
      <c r="AD56" s="267"/>
      <c r="AF56">
        <f t="shared" si="0"/>
        <v>0</v>
      </c>
      <c r="AG56">
        <f t="shared" si="1"/>
        <v>0</v>
      </c>
      <c r="AH56">
        <f t="shared" si="2"/>
        <v>0</v>
      </c>
      <c r="AI56">
        <f t="shared" si="3"/>
        <v>0</v>
      </c>
      <c r="AJ56">
        <f t="shared" si="4"/>
        <v>0</v>
      </c>
      <c r="AK56">
        <f t="shared" si="5"/>
        <v>0</v>
      </c>
      <c r="AL56">
        <f t="shared" si="6"/>
        <v>0</v>
      </c>
    </row>
    <row r="57" spans="1:38">
      <c r="A57" s="83"/>
      <c r="B57" s="15"/>
      <c r="C57" s="206" t="s">
        <v>154</v>
      </c>
      <c r="D57" s="320"/>
      <c r="E57" s="266"/>
      <c r="F57" s="266"/>
      <c r="G57" s="266"/>
      <c r="H57" s="266"/>
      <c r="I57" s="266"/>
      <c r="J57" s="267"/>
      <c r="K57" s="268"/>
      <c r="L57" s="267"/>
      <c r="M57" s="268"/>
      <c r="N57" s="267"/>
      <c r="O57" s="268"/>
      <c r="P57" s="267"/>
      <c r="Q57" s="268"/>
      <c r="R57" s="267"/>
      <c r="S57" s="268"/>
      <c r="T57" s="267"/>
      <c r="U57" s="268"/>
      <c r="V57" s="267"/>
      <c r="W57" s="268"/>
      <c r="X57" s="266"/>
      <c r="Y57" s="267"/>
      <c r="Z57" s="268"/>
      <c r="AA57" s="267"/>
      <c r="AB57" s="268"/>
      <c r="AC57" s="266"/>
      <c r="AD57" s="267"/>
      <c r="AF57">
        <f t="shared" si="0"/>
        <v>0</v>
      </c>
      <c r="AG57">
        <f t="shared" si="1"/>
        <v>0</v>
      </c>
      <c r="AH57">
        <f t="shared" si="2"/>
        <v>0</v>
      </c>
      <c r="AI57">
        <f t="shared" si="3"/>
        <v>0</v>
      </c>
      <c r="AJ57">
        <f t="shared" si="4"/>
        <v>0</v>
      </c>
      <c r="AK57">
        <f t="shared" si="5"/>
        <v>0</v>
      </c>
      <c r="AL57">
        <f t="shared" si="6"/>
        <v>0</v>
      </c>
    </row>
    <row r="58" spans="1:38">
      <c r="A58" s="83"/>
      <c r="B58" s="15"/>
      <c r="C58" s="206" t="s">
        <v>155</v>
      </c>
      <c r="D58" s="320"/>
      <c r="E58" s="266"/>
      <c r="F58" s="266"/>
      <c r="G58" s="266"/>
      <c r="H58" s="266"/>
      <c r="I58" s="266"/>
      <c r="J58" s="267"/>
      <c r="K58" s="268"/>
      <c r="L58" s="267"/>
      <c r="M58" s="268"/>
      <c r="N58" s="267"/>
      <c r="O58" s="268"/>
      <c r="P58" s="267"/>
      <c r="Q58" s="268"/>
      <c r="R58" s="267"/>
      <c r="S58" s="268"/>
      <c r="T58" s="267"/>
      <c r="U58" s="268"/>
      <c r="V58" s="267"/>
      <c r="W58" s="268"/>
      <c r="X58" s="266"/>
      <c r="Y58" s="267"/>
      <c r="Z58" s="268"/>
      <c r="AA58" s="267"/>
      <c r="AB58" s="268"/>
      <c r="AC58" s="266"/>
      <c r="AD58" s="267"/>
      <c r="AF58">
        <f t="shared" si="0"/>
        <v>0</v>
      </c>
      <c r="AG58">
        <f t="shared" si="1"/>
        <v>0</v>
      </c>
      <c r="AH58">
        <f t="shared" si="2"/>
        <v>0</v>
      </c>
      <c r="AI58">
        <f t="shared" si="3"/>
        <v>0</v>
      </c>
      <c r="AJ58">
        <f t="shared" si="4"/>
        <v>0</v>
      </c>
      <c r="AK58">
        <f t="shared" si="5"/>
        <v>0</v>
      </c>
      <c r="AL58">
        <f t="shared" si="6"/>
        <v>0</v>
      </c>
    </row>
    <row r="59" spans="1:38">
      <c r="A59" s="83"/>
      <c r="B59" s="15"/>
      <c r="C59" s="87"/>
      <c r="D59" s="87"/>
      <c r="E59" s="87"/>
      <c r="F59" s="87"/>
      <c r="G59" s="87"/>
      <c r="H59" s="87"/>
      <c r="I59" s="81"/>
      <c r="J59" s="81" t="s">
        <v>211</v>
      </c>
      <c r="K59" s="268">
        <f>IF(AND(SUM(K34:K58)=0,COUNTIF(K34:K58,"NS")&gt;0),"NS",IF(AND(SUM(K34:K58)=0, COUNTIF(K34:K58,"NA")&gt;0),"NA",SUM(K34:K58)))</f>
        <v>0</v>
      </c>
      <c r="L59" s="267"/>
      <c r="M59" s="268">
        <f>IF(AND(SUM(M34:M58)=0,COUNTIF(M34:M58,"NS")&gt;0),"NS",IF(AND(SUM(M34:M58)=0, COUNTIF(M34:M58,"NA")&gt;0),"NA",SUM(M34:M58)))</f>
        <v>0</v>
      </c>
      <c r="N59" s="267"/>
      <c r="O59" s="268">
        <f>IF(AND(SUM(O34:O58)=0,COUNTIF(O34:O58,"NS")&gt;0),"NS",IF(AND(SUM(O34:O58)=0, COUNTIF(O34:O58,"NA")&gt;0),"NA",SUM(O34:O58)))</f>
        <v>0</v>
      </c>
      <c r="P59" s="267"/>
      <c r="Q59" s="268">
        <f>IF(AND(SUM(Q34:Q58)=0,COUNTIF(Q34:Q58,"NS")&gt;0),"NS",IF(AND(SUM(Q34:Q58)=0, COUNTIF(Q34:Q58,"NA")&gt;0),"NA",SUM(Q34:Q58)))</f>
        <v>0</v>
      </c>
      <c r="R59" s="267"/>
      <c r="S59" s="268">
        <f>IF(AND(SUM(S34:S58)=0,COUNTIF(S34:S58,"NS")&gt;0),"NS",IF(AND(SUM(S34:S58)=0, COUNTIF(S34:S58,"NA")&gt;0),"NA",SUM(S34:S58)))</f>
        <v>0</v>
      </c>
      <c r="T59" s="267"/>
      <c r="U59" s="268">
        <f>IF(AND(SUM(U34:U58)=0,COUNTIF(U34:U58,"NS")&gt;0),"NS",IF(AND(SUM(U34:U58)=0, COUNTIF(U34:U58,"NA")&gt;0),"NA",SUM(U34:U58)))</f>
        <v>0</v>
      </c>
      <c r="V59" s="267"/>
      <c r="W59" s="268">
        <f>IF(AND(SUM(W34:W58)=0,COUNTIF(W34:W58,"NS")&gt;0),"NS",IF(AND(SUM(W34:W58)=0, COUNTIF(W34:W58,"NA")&gt;0),"NA",SUM(W34:W58)))</f>
        <v>0</v>
      </c>
      <c r="X59" s="266"/>
      <c r="Y59" s="267"/>
      <c r="Z59" s="268">
        <f>IF(AND(SUM(Z34:Z58)=0,COUNTIF(Z34:Z58,"NS")&gt;0),"NS",IF(AND(SUM(Z34:Z58)=0, COUNTIF(Z34:Z58,"NA")&gt;0),"NA",SUM(Z34:Z58)))</f>
        <v>0</v>
      </c>
      <c r="AA59" s="267"/>
      <c r="AB59" s="268">
        <f>IF(AND(SUM(AB34:AB58)=0,COUNTIF(AB34:AB58,"NS")&gt;0),"NS",IF(AND(SUM(AB34:AB58)=0, COUNTIF(AB34:AB58,"NA")&gt;0),"NA",SUM(AB34:AB58)))</f>
        <v>0</v>
      </c>
      <c r="AC59" s="266"/>
      <c r="AD59" s="267"/>
    </row>
    <row r="60" spans="1:38">
      <c r="A60" s="74"/>
      <c r="B60" s="74"/>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F60">
        <f>IF(SUM(AF34:AF59)&gt;0,1,0)</f>
        <v>0</v>
      </c>
      <c r="AG60">
        <f>IF(SUM(AG34:AG59)&gt;0,2,0)</f>
        <v>0</v>
      </c>
      <c r="AH60">
        <f>IF(SUM(AH34:AH59)&gt;0,4,0)</f>
        <v>0</v>
      </c>
      <c r="AI60">
        <f>IF(SUM(AI34:AI59)&gt;0,4,0)</f>
        <v>0</v>
      </c>
      <c r="AJ60">
        <f>IF(SUM(AJ34:AJ59)&gt;0,5,0)</f>
        <v>0</v>
      </c>
      <c r="AK60">
        <f>IF(SUM(AK34:AK59)&gt;0,6,0)</f>
        <v>0</v>
      </c>
    </row>
    <row r="61" spans="1:38" ht="45" customHeight="1">
      <c r="A61" s="74"/>
      <c r="B61" s="74"/>
      <c r="C61" s="385" t="s">
        <v>1183</v>
      </c>
      <c r="D61" s="256"/>
      <c r="E61" s="256"/>
      <c r="F61" s="268"/>
      <c r="G61" s="266"/>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c r="AH61">
        <f>SUM(AF60:AH60)</f>
        <v>0</v>
      </c>
      <c r="AK61">
        <f>SUM(AI60:AK60)</f>
        <v>0</v>
      </c>
    </row>
    <row r="62" spans="1:38">
      <c r="A62" s="74"/>
      <c r="B62" s="74"/>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H62" t="e">
        <f ca="1">CAMBIAR(AH61,0,"",1,"El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2" t="e">
        <f ca="1">CAMBIAR(AK61,0,"",4,"Hay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 spans="1:38" ht="24" customHeight="1">
      <c r="A63" s="83"/>
      <c r="B63" s="15"/>
      <c r="C63" s="321" t="s">
        <v>187</v>
      </c>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row>
    <row r="64" spans="1:38" ht="60" customHeight="1">
      <c r="A64" s="83"/>
      <c r="B64" s="15"/>
      <c r="C64" s="322"/>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4"/>
    </row>
    <row r="65" spans="1:38">
      <c r="A65" s="40"/>
      <c r="B65" s="40"/>
      <c r="C65" s="246" t="e">
        <f ca="1">AH62</f>
        <v>#NAME?</v>
      </c>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row>
    <row r="66" spans="1:38">
      <c r="A66" s="74"/>
      <c r="B66" s="74"/>
      <c r="C66" s="246" t="e">
        <f ca="1">AK62</f>
        <v>#NAME?</v>
      </c>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8">
      <c r="A67" s="74"/>
      <c r="B67" s="74"/>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row>
    <row r="68" spans="1:38">
      <c r="A68" s="74"/>
      <c r="B68" s="74"/>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8">
      <c r="A69" s="74"/>
      <c r="B69" s="74"/>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row>
    <row r="70" spans="1:38">
      <c r="A70" s="74"/>
      <c r="B70" s="74"/>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8" ht="36" customHeight="1">
      <c r="A71" s="72" t="s">
        <v>1184</v>
      </c>
      <c r="B71" s="326" t="s">
        <v>1185</v>
      </c>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256"/>
    </row>
    <row r="72" spans="1:38" ht="24" customHeight="1">
      <c r="A72" s="83"/>
      <c r="B72" s="15"/>
      <c r="C72" s="321" t="s">
        <v>1186</v>
      </c>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56"/>
    </row>
    <row r="73" spans="1:38" ht="24" customHeight="1">
      <c r="A73" s="83"/>
      <c r="B73" s="15"/>
      <c r="C73" s="327" t="s">
        <v>1187</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1:38" ht="24" customHeight="1">
      <c r="A74" s="83"/>
      <c r="B74" s="15"/>
      <c r="C74" s="327" t="s">
        <v>1188</v>
      </c>
      <c r="D74" s="256"/>
      <c r="E74" s="256"/>
      <c r="F74" s="256"/>
      <c r="G74" s="256"/>
      <c r="H74" s="256"/>
      <c r="I74" s="256"/>
      <c r="J74" s="256"/>
      <c r="K74" s="256"/>
      <c r="L74" s="256"/>
      <c r="M74" s="256"/>
      <c r="N74" s="256"/>
      <c r="O74" s="256"/>
      <c r="P74" s="256"/>
      <c r="Q74" s="256"/>
      <c r="R74" s="256"/>
      <c r="S74" s="256"/>
      <c r="T74" s="256"/>
      <c r="U74" s="256"/>
      <c r="V74" s="256"/>
      <c r="W74" s="256"/>
      <c r="X74" s="256"/>
      <c r="Y74" s="256"/>
      <c r="Z74" s="256"/>
      <c r="AA74" s="256"/>
      <c r="AB74" s="256"/>
      <c r="AC74" s="256"/>
      <c r="AD74" s="256"/>
    </row>
    <row r="75" spans="1:38">
      <c r="A75" s="74"/>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row>
    <row r="76" spans="1:38" ht="15" customHeight="1">
      <c r="A76" s="83"/>
      <c r="B76" s="15"/>
      <c r="C76" s="265" t="s">
        <v>1189</v>
      </c>
      <c r="D76" s="278"/>
      <c r="E76" s="278"/>
      <c r="F76" s="278"/>
      <c r="G76" s="278"/>
      <c r="H76" s="278"/>
      <c r="I76" s="279"/>
      <c r="J76" s="265" t="s">
        <v>1190</v>
      </c>
      <c r="K76" s="266"/>
      <c r="L76" s="266"/>
      <c r="M76" s="266"/>
      <c r="N76" s="266"/>
      <c r="O76" s="266"/>
      <c r="P76" s="266"/>
      <c r="Q76" s="266"/>
      <c r="R76" s="266"/>
      <c r="S76" s="266"/>
      <c r="T76" s="266"/>
      <c r="U76" s="266"/>
      <c r="V76" s="266"/>
      <c r="W76" s="266"/>
      <c r="X76" s="266"/>
      <c r="Y76" s="266"/>
      <c r="Z76" s="266"/>
      <c r="AA76" s="266"/>
      <c r="AB76" s="266"/>
      <c r="AC76" s="266"/>
      <c r="AD76" s="267"/>
    </row>
    <row r="77" spans="1:38" ht="24" customHeight="1">
      <c r="A77" s="83"/>
      <c r="B77" s="15"/>
      <c r="C77" s="280"/>
      <c r="D77" s="256"/>
      <c r="E77" s="256"/>
      <c r="F77" s="256"/>
      <c r="G77" s="256"/>
      <c r="H77" s="256"/>
      <c r="I77" s="281"/>
      <c r="J77" s="473" t="s">
        <v>201</v>
      </c>
      <c r="K77" s="268" t="s">
        <v>1191</v>
      </c>
      <c r="L77" s="266"/>
      <c r="M77" s="266"/>
      <c r="N77" s="266"/>
      <c r="O77" s="266"/>
      <c r="P77" s="266"/>
      <c r="Q77" s="266"/>
      <c r="R77" s="266"/>
      <c r="S77" s="266"/>
      <c r="T77" s="266"/>
      <c r="U77" s="266"/>
      <c r="V77" s="266"/>
      <c r="W77" s="266"/>
      <c r="X77" s="266"/>
      <c r="Y77" s="266"/>
      <c r="Z77" s="266"/>
      <c r="AA77" s="266"/>
      <c r="AB77" s="266"/>
      <c r="AC77" s="266"/>
      <c r="AD77" s="267"/>
    </row>
    <row r="78" spans="1:38" ht="15" customHeight="1">
      <c r="A78" s="83"/>
      <c r="B78" s="15"/>
      <c r="C78" s="282"/>
      <c r="D78" s="272"/>
      <c r="E78" s="272"/>
      <c r="F78" s="272"/>
      <c r="G78" s="272"/>
      <c r="H78" s="272"/>
      <c r="I78" s="283"/>
      <c r="J78" s="280"/>
      <c r="K78" s="165" t="s">
        <v>131</v>
      </c>
      <c r="L78" s="165" t="s">
        <v>132</v>
      </c>
      <c r="M78" s="165" t="s">
        <v>133</v>
      </c>
      <c r="N78" s="165" t="s">
        <v>134</v>
      </c>
      <c r="O78" s="165" t="s">
        <v>135</v>
      </c>
      <c r="P78" s="165" t="s">
        <v>136</v>
      </c>
      <c r="Q78" s="165" t="s">
        <v>137</v>
      </c>
      <c r="R78" s="165" t="s">
        <v>138</v>
      </c>
      <c r="S78" s="165" t="s">
        <v>139</v>
      </c>
      <c r="T78" s="165" t="s">
        <v>140</v>
      </c>
      <c r="U78" s="165" t="s">
        <v>141</v>
      </c>
      <c r="V78" s="165" t="s">
        <v>142</v>
      </c>
      <c r="W78" s="165" t="s">
        <v>143</v>
      </c>
      <c r="X78" s="165" t="s">
        <v>144</v>
      </c>
      <c r="Y78" s="165" t="s">
        <v>145</v>
      </c>
      <c r="Z78" s="165" t="s">
        <v>146</v>
      </c>
      <c r="AA78" s="165" t="s">
        <v>147</v>
      </c>
      <c r="AB78" s="165" t="s">
        <v>148</v>
      </c>
      <c r="AC78" s="165" t="s">
        <v>149</v>
      </c>
      <c r="AD78" s="137" t="s">
        <v>150</v>
      </c>
      <c r="AF78" t="s">
        <v>204</v>
      </c>
      <c r="AG78" t="s">
        <v>205</v>
      </c>
      <c r="AH78" t="s">
        <v>206</v>
      </c>
      <c r="AI78" t="s">
        <v>207</v>
      </c>
      <c r="AJ78" t="s">
        <v>208</v>
      </c>
      <c r="AK78" t="s">
        <v>209</v>
      </c>
      <c r="AL78" t="s">
        <v>210</v>
      </c>
    </row>
    <row r="79" spans="1:38" ht="15" customHeight="1">
      <c r="A79" s="83"/>
      <c r="B79" s="15"/>
      <c r="C79" s="79" t="s">
        <v>131</v>
      </c>
      <c r="D79" s="475" t="s">
        <v>1176</v>
      </c>
      <c r="E79" s="272"/>
      <c r="F79" s="272"/>
      <c r="G79" s="272"/>
      <c r="H79" s="272"/>
      <c r="I79" s="283"/>
      <c r="J79" s="220"/>
      <c r="K79" s="220"/>
      <c r="L79" s="220"/>
      <c r="M79" s="220"/>
      <c r="N79" s="220"/>
      <c r="O79" s="220"/>
      <c r="P79" s="220"/>
      <c r="Q79" s="220"/>
      <c r="R79" s="220"/>
      <c r="S79" s="220"/>
      <c r="T79" s="220"/>
      <c r="U79" s="220"/>
      <c r="V79" s="220"/>
      <c r="W79" s="220"/>
      <c r="X79" s="220"/>
      <c r="Y79" s="220"/>
      <c r="Z79" s="220"/>
      <c r="AA79" s="220"/>
      <c r="AB79" s="220"/>
      <c r="AC79" s="220"/>
      <c r="AD79" s="220"/>
      <c r="AF79">
        <f>IF(AND(J79=0,OR(SUM(K79:AD79)&gt;0,COUNTIF(J79:AD79,"NS")&gt;0)),1,0)</f>
        <v>0</v>
      </c>
      <c r="AG79">
        <f>IF(OR(AND(J79="NS",SUM(K79:AD79)&gt;0),AND(J79="NS",COUNTIF(J79:AD79,"NS")&lt;2)),1,0)</f>
        <v>0</v>
      </c>
      <c r="AH79">
        <f>IF(AND(J79="NA",OR(SUM(K79:AD79)&gt;0,COUNTIF(J79:AD79,"NS")&gt;0,COUNTIF(J79:AD79,"NA")&gt;1)),1,0)</f>
        <v>0</v>
      </c>
      <c r="AI79">
        <f>IF(AND(COUNTBLANK(J79)+COUNTBLANK(K79)+COUNTBLANK(L79)+COUNTBLANK(M79)+COUNTBLANK(N79)+COUNTBLANK(O79)+COUNTBLANK(P79)+COUNTBLANK(Q79)+COUNTBLANK(R79)+COUNTBLANK(S79)+COUNTBLANK(T79)+COUNTBLANK(U79)+COUNTBLANK(V79)+COUNTBLANK(W79)+COUNTBLANK(X79)+COUNTBLANK(Y79)+COUNTBLANK(Z79)+COUNTBLANK(AA79)+COUNTBLANK(AB79)+COUNTBLANK(AC79)+COUNTBLANK(AD79)&gt;0,COUNTBLANK(J79)+COUNTBLANK(K79)+COUNTBLANK(L79)+COUNTBLANK(M79)+COUNTBLANK(N79)+COUNTBLANK(O79)+COUNTBLANK(P79)+COUNTBLANK(Q79)+COUNTBLANK(R79)+COUNTBLANK(S79)+COUNTBLANK(T79)+COUNTBLANK(U79)+COUNTBLANK(V79)+COUNTBLANK(W79)+COUNTBLANK(X79)+COUNTBLANK(Y79)+COUNTBLANK(Z79)+COUNTBLANK(AA79)+COUNTBLANK(AB79)+COUNTBLANK(AC79)+COUNTBLANK(AD79)&lt;21,J79&lt;&gt;"NA"),1,0)</f>
        <v>0</v>
      </c>
      <c r="AJ79">
        <f>IF(AND(IF(OR(SUM(K79:AD79)=J79,J79="",AND(J79&gt;0,COUNTIF(J79:AD79,"NS")=20)),0,1)=1,J79&lt;&gt;"NS",J79&lt;&gt;"NA"),1,0)</f>
        <v>0</v>
      </c>
      <c r="AK79">
        <f>IF(COUNTIF(J79:AD79,"=*")&lt;&gt;SUM(COUNTIF(J79:AD79,"NS"),COUNTIF(J79:AD79,"NA")),1,0)</f>
        <v>0</v>
      </c>
      <c r="AL79">
        <f>IF(SUM(AF79:AK79)&gt;0,1,0)</f>
        <v>0</v>
      </c>
    </row>
    <row r="80" spans="1:38" ht="24" customHeight="1">
      <c r="A80" s="83"/>
      <c r="B80" s="15"/>
      <c r="C80" s="80" t="s">
        <v>132</v>
      </c>
      <c r="D80" s="377" t="s">
        <v>1177</v>
      </c>
      <c r="E80" s="266"/>
      <c r="F80" s="266"/>
      <c r="G80" s="266"/>
      <c r="H80" s="266"/>
      <c r="I80" s="267"/>
      <c r="J80" s="220"/>
      <c r="K80" s="220"/>
      <c r="L80" s="220"/>
      <c r="M80" s="220"/>
      <c r="N80" s="220"/>
      <c r="O80" s="220"/>
      <c r="P80" s="220"/>
      <c r="Q80" s="220"/>
      <c r="R80" s="220"/>
      <c r="S80" s="220"/>
      <c r="T80" s="220"/>
      <c r="U80" s="220"/>
      <c r="V80" s="220"/>
      <c r="W80" s="220"/>
      <c r="X80" s="220"/>
      <c r="Y80" s="220"/>
      <c r="Z80" s="220"/>
      <c r="AA80" s="220"/>
      <c r="AB80" s="220"/>
      <c r="AC80" s="220"/>
      <c r="AD80" s="220"/>
      <c r="AF80">
        <f t="shared" ref="AF80:AF85" si="7">IF(AND(J80=0,OR(SUM(K80:AD80)&gt;0,COUNTIF(J80:AD80,"NS")&gt;0)),1,0)</f>
        <v>0</v>
      </c>
      <c r="AG80">
        <f t="shared" ref="AG80:AG85" si="8">IF(OR(AND(J80="NS",SUM(K80:AD80)&gt;0),AND(J80="NS",COUNTIF(J80:AD80,"NS")&lt;2)),1,0)</f>
        <v>0</v>
      </c>
      <c r="AH80">
        <f t="shared" ref="AH80:AH85" si="9">IF(AND(J80="NA",OR(SUM(K80:AD80)&gt;0,COUNTIF(J80:AD80,"NS")&gt;0,COUNTIF(J80:AD80,"NA")&gt;1)),1,0)</f>
        <v>0</v>
      </c>
      <c r="AI80">
        <f t="shared" ref="AI80:AI85" si="10">IF(AND(COUNTBLANK(J80)+COUNTBLANK(K80)+COUNTBLANK(L80)+COUNTBLANK(M80)+COUNTBLANK(N80)+COUNTBLANK(O80)+COUNTBLANK(P80)+COUNTBLANK(Q80)+COUNTBLANK(R80)+COUNTBLANK(S80)+COUNTBLANK(T80)+COUNTBLANK(U80)+COUNTBLANK(V80)+COUNTBLANK(W80)+COUNTBLANK(X80)+COUNTBLANK(Y80)+COUNTBLANK(Z80)+COUNTBLANK(AA80)+COUNTBLANK(AB80)+COUNTBLANK(AC80)+COUNTBLANK(AD80)&gt;0,COUNTBLANK(J80)+COUNTBLANK(K80)+COUNTBLANK(L80)+COUNTBLANK(M80)+COUNTBLANK(N80)+COUNTBLANK(O80)+COUNTBLANK(P80)+COUNTBLANK(Q80)+COUNTBLANK(R80)+COUNTBLANK(S80)+COUNTBLANK(T80)+COUNTBLANK(U80)+COUNTBLANK(V80)+COUNTBLANK(W80)+COUNTBLANK(X80)+COUNTBLANK(Y80)+COUNTBLANK(Z80)+COUNTBLANK(AA80)+COUNTBLANK(AB80)+COUNTBLANK(AC80)+COUNTBLANK(AD80)&lt;21,J80&lt;&gt;"NA"),1,0)</f>
        <v>0</v>
      </c>
      <c r="AJ80">
        <f t="shared" ref="AJ80:AJ85" si="11">IF(AND(IF(OR(SUM(K80:AD80)=J80,J80="",AND(J80&gt;0,COUNTIF(J80:AD80,"NS")=20)),0,1)=1,J80&lt;&gt;"NS",J80&lt;&gt;"NA"),1,0)</f>
        <v>0</v>
      </c>
      <c r="AK80">
        <f t="shared" ref="AK80:AK85" si="12">IF(COUNTIF(J80:AD80,"=*")&lt;&gt;SUM(COUNTIF(J80:AD80,"NS"),COUNTIF(J80:AD80,"NA")),1,0)</f>
        <v>0</v>
      </c>
      <c r="AL80">
        <f t="shared" ref="AL80:AL85" si="13">IF(SUM(AF80:AK80)&gt;0,1,0)</f>
        <v>0</v>
      </c>
    </row>
    <row r="81" spans="1:38" ht="15" customHeight="1">
      <c r="A81" s="83"/>
      <c r="B81" s="15"/>
      <c r="C81" s="80" t="s">
        <v>133</v>
      </c>
      <c r="D81" s="377" t="s">
        <v>1178</v>
      </c>
      <c r="E81" s="266"/>
      <c r="F81" s="266"/>
      <c r="G81" s="266"/>
      <c r="H81" s="266"/>
      <c r="I81" s="267"/>
      <c r="J81" s="220">
        <v>4</v>
      </c>
      <c r="K81" s="220"/>
      <c r="L81" s="220"/>
      <c r="M81" s="220"/>
      <c r="N81" s="220"/>
      <c r="O81" s="220"/>
      <c r="P81" s="220"/>
      <c r="Q81" s="220"/>
      <c r="R81" s="220"/>
      <c r="S81" s="220"/>
      <c r="T81" s="220"/>
      <c r="U81" s="220"/>
      <c r="V81" s="220"/>
      <c r="W81" s="220"/>
      <c r="X81" s="220"/>
      <c r="Y81" s="220"/>
      <c r="Z81" s="220"/>
      <c r="AA81" s="220"/>
      <c r="AB81" s="220"/>
      <c r="AC81" s="220"/>
      <c r="AD81" s="220"/>
      <c r="AF81">
        <f t="shared" si="7"/>
        <v>0</v>
      </c>
      <c r="AG81">
        <f t="shared" si="8"/>
        <v>0</v>
      </c>
      <c r="AH81">
        <f t="shared" si="9"/>
        <v>0</v>
      </c>
      <c r="AI81">
        <f t="shared" si="10"/>
        <v>1</v>
      </c>
      <c r="AJ81">
        <f t="shared" si="11"/>
        <v>1</v>
      </c>
      <c r="AK81">
        <f t="shared" si="12"/>
        <v>0</v>
      </c>
      <c r="AL81">
        <f t="shared" si="13"/>
        <v>1</v>
      </c>
    </row>
    <row r="82" spans="1:38" ht="15" customHeight="1">
      <c r="A82" s="83"/>
      <c r="B82" s="15"/>
      <c r="C82" s="80" t="s">
        <v>134</v>
      </c>
      <c r="D82" s="377" t="s">
        <v>1179</v>
      </c>
      <c r="E82" s="266"/>
      <c r="F82" s="266"/>
      <c r="G82" s="266"/>
      <c r="H82" s="266"/>
      <c r="I82" s="267"/>
      <c r="J82" s="220"/>
      <c r="K82" s="220"/>
      <c r="L82" s="220"/>
      <c r="M82" s="220"/>
      <c r="N82" s="220"/>
      <c r="O82" s="220"/>
      <c r="P82" s="220"/>
      <c r="Q82" s="220"/>
      <c r="R82" s="220"/>
      <c r="S82" s="220"/>
      <c r="T82" s="220"/>
      <c r="U82" s="220"/>
      <c r="V82" s="220"/>
      <c r="W82" s="220"/>
      <c r="X82" s="220"/>
      <c r="Y82" s="220"/>
      <c r="Z82" s="220"/>
      <c r="AA82" s="220"/>
      <c r="AB82" s="220"/>
      <c r="AC82" s="220"/>
      <c r="AD82" s="220"/>
      <c r="AF82">
        <f t="shared" si="7"/>
        <v>0</v>
      </c>
      <c r="AG82">
        <f t="shared" si="8"/>
        <v>0</v>
      </c>
      <c r="AH82">
        <f t="shared" si="9"/>
        <v>0</v>
      </c>
      <c r="AI82">
        <f t="shared" si="10"/>
        <v>0</v>
      </c>
      <c r="AJ82">
        <f t="shared" si="11"/>
        <v>0</v>
      </c>
      <c r="AK82">
        <f t="shared" si="12"/>
        <v>0</v>
      </c>
      <c r="AL82">
        <f t="shared" si="13"/>
        <v>0</v>
      </c>
    </row>
    <row r="83" spans="1:38" ht="24" customHeight="1">
      <c r="A83" s="83"/>
      <c r="B83" s="15"/>
      <c r="C83" s="80" t="s">
        <v>135</v>
      </c>
      <c r="D83" s="377" t="s">
        <v>1180</v>
      </c>
      <c r="E83" s="266"/>
      <c r="F83" s="266"/>
      <c r="G83" s="266"/>
      <c r="H83" s="266"/>
      <c r="I83" s="267"/>
      <c r="J83" s="220"/>
      <c r="K83" s="220"/>
      <c r="L83" s="220"/>
      <c r="M83" s="220"/>
      <c r="N83" s="220"/>
      <c r="O83" s="220"/>
      <c r="P83" s="220"/>
      <c r="Q83" s="220"/>
      <c r="R83" s="220"/>
      <c r="S83" s="220"/>
      <c r="T83" s="220"/>
      <c r="U83" s="220"/>
      <c r="V83" s="220"/>
      <c r="W83" s="220"/>
      <c r="X83" s="220"/>
      <c r="Y83" s="220"/>
      <c r="Z83" s="220"/>
      <c r="AA83" s="220"/>
      <c r="AB83" s="220"/>
      <c r="AC83" s="220"/>
      <c r="AD83" s="220"/>
      <c r="AF83">
        <f t="shared" si="7"/>
        <v>0</v>
      </c>
      <c r="AG83">
        <f t="shared" si="8"/>
        <v>0</v>
      </c>
      <c r="AH83">
        <f t="shared" si="9"/>
        <v>0</v>
      </c>
      <c r="AI83">
        <f t="shared" si="10"/>
        <v>0</v>
      </c>
      <c r="AJ83">
        <f t="shared" si="11"/>
        <v>0</v>
      </c>
      <c r="AK83">
        <f t="shared" si="12"/>
        <v>0</v>
      </c>
      <c r="AL83">
        <f t="shared" si="13"/>
        <v>0</v>
      </c>
    </row>
    <row r="84" spans="1:38" ht="48" customHeight="1">
      <c r="A84" s="83"/>
      <c r="B84" s="15"/>
      <c r="C84" s="80" t="s">
        <v>136</v>
      </c>
      <c r="D84" s="320" t="s">
        <v>1192</v>
      </c>
      <c r="E84" s="266"/>
      <c r="F84" s="266"/>
      <c r="G84" s="266"/>
      <c r="H84" s="266"/>
      <c r="I84" s="267"/>
      <c r="J84" s="220"/>
      <c r="K84" s="220"/>
      <c r="L84" s="220"/>
      <c r="M84" s="220"/>
      <c r="N84" s="220"/>
      <c r="O84" s="220"/>
      <c r="P84" s="220"/>
      <c r="Q84" s="220"/>
      <c r="R84" s="220"/>
      <c r="S84" s="220"/>
      <c r="T84" s="220"/>
      <c r="U84" s="220"/>
      <c r="V84" s="220"/>
      <c r="W84" s="220"/>
      <c r="X84" s="220"/>
      <c r="Y84" s="220"/>
      <c r="Z84" s="220"/>
      <c r="AA84" s="220"/>
      <c r="AB84" s="220"/>
      <c r="AC84" s="220"/>
      <c r="AD84" s="220"/>
      <c r="AF84">
        <f t="shared" si="7"/>
        <v>0</v>
      </c>
      <c r="AG84">
        <f t="shared" si="8"/>
        <v>0</v>
      </c>
      <c r="AH84">
        <f t="shared" si="9"/>
        <v>0</v>
      </c>
      <c r="AI84">
        <f t="shared" si="10"/>
        <v>0</v>
      </c>
      <c r="AJ84">
        <f t="shared" si="11"/>
        <v>0</v>
      </c>
      <c r="AK84">
        <f t="shared" si="12"/>
        <v>0</v>
      </c>
      <c r="AL84">
        <f t="shared" si="13"/>
        <v>0</v>
      </c>
    </row>
    <row r="85" spans="1:38" ht="15" customHeight="1">
      <c r="A85" s="83"/>
      <c r="B85" s="15"/>
      <c r="C85" s="80" t="s">
        <v>137</v>
      </c>
      <c r="D85" s="377" t="s">
        <v>1193</v>
      </c>
      <c r="E85" s="266"/>
      <c r="F85" s="266"/>
      <c r="G85" s="266"/>
      <c r="H85" s="266"/>
      <c r="I85" s="267"/>
      <c r="J85" s="220"/>
      <c r="K85" s="220"/>
      <c r="L85" s="220"/>
      <c r="M85" s="220"/>
      <c r="N85" s="220"/>
      <c r="O85" s="220"/>
      <c r="P85" s="220"/>
      <c r="Q85" s="220"/>
      <c r="R85" s="220"/>
      <c r="S85" s="220"/>
      <c r="T85" s="220"/>
      <c r="U85" s="220"/>
      <c r="V85" s="220"/>
      <c r="W85" s="220"/>
      <c r="X85" s="220"/>
      <c r="Y85" s="220"/>
      <c r="Z85" s="220"/>
      <c r="AA85" s="220"/>
      <c r="AB85" s="220"/>
      <c r="AC85" s="220"/>
      <c r="AD85" s="220"/>
      <c r="AF85">
        <f t="shared" si="7"/>
        <v>0</v>
      </c>
      <c r="AG85">
        <f t="shared" si="8"/>
        <v>0</v>
      </c>
      <c r="AH85">
        <f t="shared" si="9"/>
        <v>0</v>
      </c>
      <c r="AI85">
        <f t="shared" si="10"/>
        <v>0</v>
      </c>
      <c r="AJ85">
        <f t="shared" si="11"/>
        <v>0</v>
      </c>
      <c r="AK85">
        <f t="shared" si="12"/>
        <v>0</v>
      </c>
      <c r="AL85">
        <f t="shared" si="13"/>
        <v>0</v>
      </c>
    </row>
    <row r="86" spans="1:38">
      <c r="A86" s="83"/>
      <c r="B86" s="15"/>
      <c r="C86" s="90"/>
      <c r="D86" s="216"/>
      <c r="E86" s="216"/>
      <c r="F86" s="216"/>
      <c r="G86" s="216"/>
      <c r="H86" s="216"/>
      <c r="I86" s="81" t="s">
        <v>211</v>
      </c>
      <c r="J86" s="220">
        <f t="shared" ref="J86:AD86" si="14">IF(AND(SUM(J79:J85)=0,COUNTIF(J79:J85,"NS")&gt;0),"NS",IF(AND(SUM(J79:J85)=0, COUNTIF(J79:J85,"NA")&gt;0),"NA",SUM(J79:J85)))</f>
        <v>4</v>
      </c>
      <c r="K86" s="220">
        <f t="shared" si="14"/>
        <v>0</v>
      </c>
      <c r="L86" s="220">
        <f t="shared" si="14"/>
        <v>0</v>
      </c>
      <c r="M86" s="220">
        <f t="shared" si="14"/>
        <v>0</v>
      </c>
      <c r="N86" s="220">
        <f t="shared" si="14"/>
        <v>0</v>
      </c>
      <c r="O86" s="220">
        <f t="shared" si="14"/>
        <v>0</v>
      </c>
      <c r="P86" s="220">
        <f t="shared" si="14"/>
        <v>0</v>
      </c>
      <c r="Q86" s="220">
        <f t="shared" si="14"/>
        <v>0</v>
      </c>
      <c r="R86" s="220">
        <f t="shared" si="14"/>
        <v>0</v>
      </c>
      <c r="S86" s="220">
        <f t="shared" si="14"/>
        <v>0</v>
      </c>
      <c r="T86" s="220">
        <f t="shared" si="14"/>
        <v>0</v>
      </c>
      <c r="U86" s="220">
        <f t="shared" si="14"/>
        <v>0</v>
      </c>
      <c r="V86" s="220">
        <f t="shared" si="14"/>
        <v>0</v>
      </c>
      <c r="W86" s="220">
        <f t="shared" si="14"/>
        <v>0</v>
      </c>
      <c r="X86" s="220">
        <f t="shared" si="14"/>
        <v>0</v>
      </c>
      <c r="Y86" s="220">
        <f t="shared" si="14"/>
        <v>0</v>
      </c>
      <c r="Z86" s="220">
        <f t="shared" si="14"/>
        <v>0</v>
      </c>
      <c r="AA86" s="220">
        <f t="shared" si="14"/>
        <v>0</v>
      </c>
      <c r="AB86" s="220">
        <f t="shared" si="14"/>
        <v>0</v>
      </c>
      <c r="AC86" s="220">
        <f t="shared" si="14"/>
        <v>0</v>
      </c>
      <c r="AD86" s="220">
        <f t="shared" si="14"/>
        <v>0</v>
      </c>
    </row>
    <row r="87" spans="1:38">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F87">
        <f>IF(SUM(AF79:AF86)&gt;0,1,0)</f>
        <v>0</v>
      </c>
      <c r="AG87">
        <f>IF(SUM(AG79:AG86)&gt;0,2,0)</f>
        <v>0</v>
      </c>
      <c r="AH87">
        <f>IF(SUM(AH79:AH86)&gt;0,4,0)</f>
        <v>0</v>
      </c>
      <c r="AI87">
        <f>IF(SUM(AI79:AI86)&gt;0,4,0)</f>
        <v>4</v>
      </c>
      <c r="AJ87">
        <f>IF(SUM(AJ79:AJ86)&gt;0,5,0)</f>
        <v>5</v>
      </c>
      <c r="AK87">
        <f>IF(SUM(AK79:AK86)&gt;0,6,0)</f>
        <v>0</v>
      </c>
    </row>
    <row r="88" spans="1:38">
      <c r="A88" s="74"/>
      <c r="B88" s="74"/>
      <c r="C88" s="419" t="s">
        <v>1194</v>
      </c>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6"/>
      <c r="AH88">
        <f>SUM(AF87:AH87)</f>
        <v>0</v>
      </c>
      <c r="AK88">
        <f>SUM(AI87:AK87)</f>
        <v>9</v>
      </c>
    </row>
    <row r="89" spans="1:38">
      <c r="A89" s="74"/>
      <c r="B89" s="74"/>
      <c r="C89" s="138" t="s">
        <v>131</v>
      </c>
      <c r="D89" s="417" t="s">
        <v>1195</v>
      </c>
      <c r="E89" s="415"/>
      <c r="F89" s="415"/>
      <c r="G89" s="415"/>
      <c r="H89" s="415"/>
      <c r="I89" s="415"/>
      <c r="J89" s="415"/>
      <c r="K89" s="415"/>
      <c r="L89" s="415"/>
      <c r="M89" s="415"/>
      <c r="N89" s="415"/>
      <c r="O89" s="415"/>
      <c r="P89" s="416"/>
      <c r="Q89" s="124" t="s">
        <v>141</v>
      </c>
      <c r="R89" s="417" t="s">
        <v>1196</v>
      </c>
      <c r="S89" s="415"/>
      <c r="T89" s="415"/>
      <c r="U89" s="415"/>
      <c r="V89" s="415"/>
      <c r="W89" s="415"/>
      <c r="X89" s="415"/>
      <c r="Y89" s="415"/>
      <c r="Z89" s="415"/>
      <c r="AA89" s="415"/>
      <c r="AB89" s="415"/>
      <c r="AC89" s="415"/>
      <c r="AD89" s="416"/>
      <c r="AH89" t="str">
        <f>_xlfn.SWITCH(AH88,0,"",1,"El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
      </c>
      <c r="AK89" t="str">
        <f>_xlfn.SWITCH(AK88,0,"",4,"Hay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Hay espacios en blanco y la suma no coincide con los desagregados</v>
      </c>
    </row>
    <row r="90" spans="1:38">
      <c r="A90" s="74"/>
      <c r="B90" s="74"/>
      <c r="C90" s="139" t="s">
        <v>132</v>
      </c>
      <c r="D90" s="417" t="s">
        <v>1197</v>
      </c>
      <c r="E90" s="415"/>
      <c r="F90" s="415"/>
      <c r="G90" s="415"/>
      <c r="H90" s="415"/>
      <c r="I90" s="415"/>
      <c r="J90" s="415"/>
      <c r="K90" s="415"/>
      <c r="L90" s="415"/>
      <c r="M90" s="415"/>
      <c r="N90" s="415"/>
      <c r="O90" s="415"/>
      <c r="P90" s="416"/>
      <c r="Q90" s="124" t="s">
        <v>142</v>
      </c>
      <c r="R90" s="417" t="s">
        <v>1198</v>
      </c>
      <c r="S90" s="415"/>
      <c r="T90" s="415"/>
      <c r="U90" s="415"/>
      <c r="V90" s="415"/>
      <c r="W90" s="415"/>
      <c r="X90" s="415"/>
      <c r="Y90" s="415"/>
      <c r="Z90" s="415"/>
      <c r="AA90" s="415"/>
      <c r="AB90" s="415"/>
      <c r="AC90" s="415"/>
      <c r="AD90" s="416"/>
    </row>
    <row r="91" spans="1:38">
      <c r="A91" s="74"/>
      <c r="B91" s="74"/>
      <c r="C91" s="139" t="s">
        <v>133</v>
      </c>
      <c r="D91" s="417" t="s">
        <v>1199</v>
      </c>
      <c r="E91" s="415"/>
      <c r="F91" s="415"/>
      <c r="G91" s="415"/>
      <c r="H91" s="415"/>
      <c r="I91" s="415"/>
      <c r="J91" s="415"/>
      <c r="K91" s="415"/>
      <c r="L91" s="415"/>
      <c r="M91" s="415"/>
      <c r="N91" s="415"/>
      <c r="O91" s="415"/>
      <c r="P91" s="416"/>
      <c r="Q91" s="139" t="s">
        <v>143</v>
      </c>
      <c r="R91" s="417" t="s">
        <v>1200</v>
      </c>
      <c r="S91" s="415"/>
      <c r="T91" s="415"/>
      <c r="U91" s="415"/>
      <c r="V91" s="415"/>
      <c r="W91" s="415"/>
      <c r="X91" s="415"/>
      <c r="Y91" s="415"/>
      <c r="Z91" s="415"/>
      <c r="AA91" s="415"/>
      <c r="AB91" s="415"/>
      <c r="AC91" s="415"/>
      <c r="AD91" s="416"/>
    </row>
    <row r="92" spans="1:38">
      <c r="A92" s="74"/>
      <c r="B92" s="74"/>
      <c r="C92" s="139" t="s">
        <v>134</v>
      </c>
      <c r="D92" s="417" t="s">
        <v>1201</v>
      </c>
      <c r="E92" s="415"/>
      <c r="F92" s="415"/>
      <c r="G92" s="415"/>
      <c r="H92" s="415"/>
      <c r="I92" s="415"/>
      <c r="J92" s="415"/>
      <c r="K92" s="415"/>
      <c r="L92" s="415"/>
      <c r="M92" s="415"/>
      <c r="N92" s="415"/>
      <c r="O92" s="415"/>
      <c r="P92" s="416"/>
      <c r="Q92" s="139" t="s">
        <v>144</v>
      </c>
      <c r="R92" s="417" t="s">
        <v>1202</v>
      </c>
      <c r="S92" s="415"/>
      <c r="T92" s="415"/>
      <c r="U92" s="415"/>
      <c r="V92" s="415"/>
      <c r="W92" s="415"/>
      <c r="X92" s="415"/>
      <c r="Y92" s="415"/>
      <c r="Z92" s="415"/>
      <c r="AA92" s="415"/>
      <c r="AB92" s="415"/>
      <c r="AC92" s="415"/>
      <c r="AD92" s="416"/>
    </row>
    <row r="93" spans="1:38">
      <c r="A93" s="74"/>
      <c r="B93" s="74"/>
      <c r="C93" s="139" t="s">
        <v>135</v>
      </c>
      <c r="D93" s="417" t="s">
        <v>1203</v>
      </c>
      <c r="E93" s="415"/>
      <c r="F93" s="415"/>
      <c r="G93" s="415"/>
      <c r="H93" s="415"/>
      <c r="I93" s="415"/>
      <c r="J93" s="415"/>
      <c r="K93" s="415"/>
      <c r="L93" s="415"/>
      <c r="M93" s="415"/>
      <c r="N93" s="415"/>
      <c r="O93" s="415"/>
      <c r="P93" s="416"/>
      <c r="Q93" s="124" t="s">
        <v>145</v>
      </c>
      <c r="R93" s="417" t="s">
        <v>1204</v>
      </c>
      <c r="S93" s="415"/>
      <c r="T93" s="415"/>
      <c r="U93" s="415"/>
      <c r="V93" s="415"/>
      <c r="W93" s="415"/>
      <c r="X93" s="415"/>
      <c r="Y93" s="415"/>
      <c r="Z93" s="415"/>
      <c r="AA93" s="415"/>
      <c r="AB93" s="415"/>
      <c r="AC93" s="415"/>
      <c r="AD93" s="416"/>
    </row>
    <row r="94" spans="1:38" ht="24" customHeight="1">
      <c r="A94" s="74"/>
      <c r="B94" s="74"/>
      <c r="C94" s="139" t="s">
        <v>136</v>
      </c>
      <c r="D94" s="417" t="s">
        <v>1205</v>
      </c>
      <c r="E94" s="415"/>
      <c r="F94" s="415"/>
      <c r="G94" s="415"/>
      <c r="H94" s="415"/>
      <c r="I94" s="415"/>
      <c r="J94" s="415"/>
      <c r="K94" s="415"/>
      <c r="L94" s="415"/>
      <c r="M94" s="415"/>
      <c r="N94" s="415"/>
      <c r="O94" s="415"/>
      <c r="P94" s="416"/>
      <c r="Q94" s="124" t="s">
        <v>146</v>
      </c>
      <c r="R94" s="417" t="s">
        <v>1206</v>
      </c>
      <c r="S94" s="415"/>
      <c r="T94" s="415"/>
      <c r="U94" s="415"/>
      <c r="V94" s="415"/>
      <c r="W94" s="415"/>
      <c r="X94" s="415"/>
      <c r="Y94" s="415"/>
      <c r="Z94" s="415"/>
      <c r="AA94" s="415"/>
      <c r="AB94" s="415"/>
      <c r="AC94" s="415"/>
      <c r="AD94" s="416"/>
    </row>
    <row r="95" spans="1:38">
      <c r="A95" s="74"/>
      <c r="B95" s="74"/>
      <c r="C95" s="139" t="s">
        <v>137</v>
      </c>
      <c r="D95" s="417" t="s">
        <v>1207</v>
      </c>
      <c r="E95" s="415"/>
      <c r="F95" s="415"/>
      <c r="G95" s="415"/>
      <c r="H95" s="415"/>
      <c r="I95" s="415"/>
      <c r="J95" s="415"/>
      <c r="K95" s="415"/>
      <c r="L95" s="415"/>
      <c r="M95" s="415"/>
      <c r="N95" s="415"/>
      <c r="O95" s="415"/>
      <c r="P95" s="416"/>
      <c r="Q95" s="124" t="s">
        <v>147</v>
      </c>
      <c r="R95" s="417" t="s">
        <v>1208</v>
      </c>
      <c r="S95" s="415"/>
      <c r="T95" s="415"/>
      <c r="U95" s="415"/>
      <c r="V95" s="415"/>
      <c r="W95" s="415"/>
      <c r="X95" s="415"/>
      <c r="Y95" s="415"/>
      <c r="Z95" s="415"/>
      <c r="AA95" s="415"/>
      <c r="AB95" s="415"/>
      <c r="AC95" s="415"/>
      <c r="AD95" s="416"/>
    </row>
    <row r="96" spans="1:38">
      <c r="A96" s="74"/>
      <c r="B96" s="74"/>
      <c r="C96" s="139" t="s">
        <v>138</v>
      </c>
      <c r="D96" s="417" t="s">
        <v>1209</v>
      </c>
      <c r="E96" s="415"/>
      <c r="F96" s="415"/>
      <c r="G96" s="415"/>
      <c r="H96" s="415"/>
      <c r="I96" s="415"/>
      <c r="J96" s="415"/>
      <c r="K96" s="415"/>
      <c r="L96" s="415"/>
      <c r="M96" s="415"/>
      <c r="N96" s="415"/>
      <c r="O96" s="415"/>
      <c r="P96" s="416"/>
      <c r="Q96" s="124" t="s">
        <v>148</v>
      </c>
      <c r="R96" s="417" t="s">
        <v>1210</v>
      </c>
      <c r="S96" s="415"/>
      <c r="T96" s="415"/>
      <c r="U96" s="415"/>
      <c r="V96" s="415"/>
      <c r="W96" s="415"/>
      <c r="X96" s="415"/>
      <c r="Y96" s="415"/>
      <c r="Z96" s="415"/>
      <c r="AA96" s="415"/>
      <c r="AB96" s="415"/>
      <c r="AC96" s="415"/>
      <c r="AD96" s="416"/>
    </row>
    <row r="97" spans="1:30">
      <c r="A97" s="74"/>
      <c r="B97" s="74"/>
      <c r="C97" s="139" t="s">
        <v>139</v>
      </c>
      <c r="D97" s="417" t="s">
        <v>1211</v>
      </c>
      <c r="E97" s="415"/>
      <c r="F97" s="415"/>
      <c r="G97" s="415"/>
      <c r="H97" s="415"/>
      <c r="I97" s="415"/>
      <c r="J97" s="415"/>
      <c r="K97" s="415"/>
      <c r="L97" s="415"/>
      <c r="M97" s="415"/>
      <c r="N97" s="415"/>
      <c r="O97" s="415"/>
      <c r="P97" s="416"/>
      <c r="Q97" s="124" t="s">
        <v>149</v>
      </c>
      <c r="R97" s="417" t="s">
        <v>1212</v>
      </c>
      <c r="S97" s="415"/>
      <c r="T97" s="415"/>
      <c r="U97" s="415"/>
      <c r="V97" s="415"/>
      <c r="W97" s="415"/>
      <c r="X97" s="415"/>
      <c r="Y97" s="415"/>
      <c r="Z97" s="415"/>
      <c r="AA97" s="415"/>
      <c r="AB97" s="415"/>
      <c r="AC97" s="415"/>
      <c r="AD97" s="416"/>
    </row>
    <row r="98" spans="1:30">
      <c r="A98" s="74"/>
      <c r="B98" s="74"/>
      <c r="C98" s="139" t="s">
        <v>140</v>
      </c>
      <c r="D98" s="417" t="s">
        <v>1213</v>
      </c>
      <c r="E98" s="415"/>
      <c r="F98" s="415"/>
      <c r="G98" s="415"/>
      <c r="H98" s="415"/>
      <c r="I98" s="415"/>
      <c r="J98" s="415"/>
      <c r="K98" s="415"/>
      <c r="L98" s="415"/>
      <c r="M98" s="415"/>
      <c r="N98" s="415"/>
      <c r="O98" s="415"/>
      <c r="P98" s="416"/>
      <c r="Q98" s="124" t="s">
        <v>150</v>
      </c>
      <c r="R98" s="417" t="s">
        <v>262</v>
      </c>
      <c r="S98" s="415"/>
      <c r="T98" s="415"/>
      <c r="U98" s="415"/>
      <c r="V98" s="415"/>
      <c r="W98" s="415"/>
      <c r="X98" s="415"/>
      <c r="Y98" s="415"/>
      <c r="Z98" s="415"/>
      <c r="AA98" s="415"/>
      <c r="AB98" s="415"/>
      <c r="AC98" s="415"/>
      <c r="AD98" s="416"/>
    </row>
    <row r="99" spans="1:30">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0" ht="24" customHeight="1">
      <c r="A100" s="83"/>
      <c r="B100" s="15"/>
      <c r="C100" s="321" t="s">
        <v>187</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0" ht="60" customHeight="1">
      <c r="A101" s="83"/>
      <c r="B101" s="15"/>
      <c r="C101" s="322"/>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4"/>
    </row>
    <row r="102" spans="1:30">
      <c r="A102" s="40"/>
      <c r="B102" s="40"/>
      <c r="C102" s="246" t="str">
        <f>AH89</f>
        <v/>
      </c>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row>
    <row r="103" spans="1:30">
      <c r="A103" s="74"/>
      <c r="B103" s="74"/>
      <c r="C103" s="246" t="str">
        <f>AK89</f>
        <v>Hay espacios en blanco y la suma no coincide con los desagregados</v>
      </c>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row>
    <row r="104" spans="1:30">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row>
    <row r="106" spans="1:30">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0" ht="36" customHeight="1">
      <c r="A108" s="72" t="s">
        <v>1214</v>
      </c>
      <c r="B108" s="326" t="s">
        <v>1215</v>
      </c>
      <c r="C108" s="256"/>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row>
    <row r="109" spans="1:30" ht="24" customHeight="1">
      <c r="A109" s="72"/>
      <c r="B109" s="207"/>
      <c r="C109" s="321" t="s">
        <v>1216</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1:30" ht="36" customHeight="1">
      <c r="A110" s="83"/>
      <c r="B110" s="15"/>
      <c r="C110" s="327" t="s">
        <v>1217</v>
      </c>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row>
    <row r="111" spans="1:30" ht="36" customHeight="1">
      <c r="A111" s="83"/>
      <c r="B111" s="15"/>
      <c r="C111" s="327" t="s">
        <v>1218</v>
      </c>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row>
    <row r="112" spans="1:30" ht="36" customHeight="1">
      <c r="A112" s="83"/>
      <c r="B112" s="15"/>
      <c r="C112" s="321" t="s">
        <v>1219</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1:48" ht="36" customHeight="1">
      <c r="A113" s="83"/>
      <c r="B113" s="15"/>
      <c r="C113" s="321" t="s">
        <v>1220</v>
      </c>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48">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48" ht="24" customHeight="1">
      <c r="A115" s="83"/>
      <c r="B115" s="15"/>
      <c r="C115" s="265" t="s">
        <v>185</v>
      </c>
      <c r="D115" s="278"/>
      <c r="E115" s="278"/>
      <c r="F115" s="278"/>
      <c r="G115" s="278"/>
      <c r="H115" s="279"/>
      <c r="I115" s="325" t="s">
        <v>1125</v>
      </c>
      <c r="J115" s="279"/>
      <c r="K115" s="325" t="s">
        <v>1221</v>
      </c>
      <c r="L115" s="279"/>
      <c r="M115" s="265" t="s">
        <v>1222</v>
      </c>
      <c r="N115" s="266"/>
      <c r="O115" s="266"/>
      <c r="P115" s="266"/>
      <c r="Q115" s="266"/>
      <c r="R115" s="266"/>
      <c r="S115" s="266"/>
      <c r="T115" s="267"/>
      <c r="U115" s="325" t="s">
        <v>1223</v>
      </c>
      <c r="V115" s="279"/>
      <c r="W115" s="265" t="s">
        <v>1224</v>
      </c>
      <c r="X115" s="266"/>
      <c r="Y115" s="266"/>
      <c r="Z115" s="266"/>
      <c r="AA115" s="266"/>
      <c r="AB115" s="266"/>
      <c r="AC115" s="266"/>
      <c r="AD115" s="267"/>
    </row>
    <row r="116" spans="1:48" ht="120" customHeight="1">
      <c r="A116" s="83"/>
      <c r="B116" s="15"/>
      <c r="C116" s="280"/>
      <c r="D116" s="256"/>
      <c r="E116" s="256"/>
      <c r="F116" s="256"/>
      <c r="G116" s="256"/>
      <c r="H116" s="281"/>
      <c r="I116" s="280"/>
      <c r="J116" s="281"/>
      <c r="K116" s="280"/>
      <c r="L116" s="281"/>
      <c r="M116" s="265" t="s">
        <v>201</v>
      </c>
      <c r="N116" s="279"/>
      <c r="O116" s="331" t="s">
        <v>1225</v>
      </c>
      <c r="P116" s="267"/>
      <c r="Q116" s="331" t="s">
        <v>1226</v>
      </c>
      <c r="R116" s="267"/>
      <c r="S116" s="331" t="s">
        <v>1227</v>
      </c>
      <c r="T116" s="267"/>
      <c r="U116" s="280"/>
      <c r="V116" s="281"/>
      <c r="W116" s="265" t="s">
        <v>201</v>
      </c>
      <c r="X116" s="279"/>
      <c r="Y116" s="331" t="s">
        <v>1225</v>
      </c>
      <c r="Z116" s="267"/>
      <c r="AA116" s="331" t="s">
        <v>1226</v>
      </c>
      <c r="AB116" s="267"/>
      <c r="AC116" s="331" t="s">
        <v>1227</v>
      </c>
      <c r="AD116" s="267"/>
    </row>
    <row r="117" spans="1:48" ht="44.25" customHeight="1">
      <c r="A117" s="83"/>
      <c r="B117" s="15"/>
      <c r="C117" s="282"/>
      <c r="D117" s="272"/>
      <c r="E117" s="272"/>
      <c r="F117" s="272"/>
      <c r="G117" s="272"/>
      <c r="H117" s="283"/>
      <c r="I117" s="282"/>
      <c r="J117" s="283"/>
      <c r="K117" s="282"/>
      <c r="L117" s="283"/>
      <c r="M117" s="282"/>
      <c r="N117" s="283"/>
      <c r="O117" s="218" t="s">
        <v>202</v>
      </c>
      <c r="P117" s="218" t="s">
        <v>203</v>
      </c>
      <c r="Q117" s="218" t="s">
        <v>202</v>
      </c>
      <c r="R117" s="218" t="s">
        <v>203</v>
      </c>
      <c r="S117" s="218" t="s">
        <v>202</v>
      </c>
      <c r="T117" s="218" t="s">
        <v>203</v>
      </c>
      <c r="U117" s="282"/>
      <c r="V117" s="283"/>
      <c r="W117" s="282"/>
      <c r="X117" s="283"/>
      <c r="Y117" s="209" t="s">
        <v>202</v>
      </c>
      <c r="Z117" s="218" t="s">
        <v>203</v>
      </c>
      <c r="AA117" s="218" t="s">
        <v>202</v>
      </c>
      <c r="AB117" s="218" t="s">
        <v>203</v>
      </c>
      <c r="AC117" s="218" t="s">
        <v>202</v>
      </c>
      <c r="AD117" s="218" t="s">
        <v>203</v>
      </c>
      <c r="AF117" t="s">
        <v>204</v>
      </c>
      <c r="AG117" t="s">
        <v>205</v>
      </c>
      <c r="AH117" t="s">
        <v>206</v>
      </c>
      <c r="AI117" t="s">
        <v>207</v>
      </c>
      <c r="AJ117" t="s">
        <v>208</v>
      </c>
      <c r="AK117" t="s">
        <v>209</v>
      </c>
      <c r="AL117" t="s">
        <v>210</v>
      </c>
      <c r="AP117" t="s">
        <v>204</v>
      </c>
      <c r="AQ117" t="s">
        <v>205</v>
      </c>
      <c r="AR117" t="s">
        <v>206</v>
      </c>
      <c r="AS117" t="s">
        <v>207</v>
      </c>
      <c r="AT117" t="s">
        <v>208</v>
      </c>
      <c r="AU117" t="s">
        <v>209</v>
      </c>
      <c r="AV117" t="s">
        <v>210</v>
      </c>
    </row>
    <row r="118" spans="1:48">
      <c r="A118" s="83"/>
      <c r="B118" s="15"/>
      <c r="C118" s="86" t="s">
        <v>131</v>
      </c>
      <c r="D118" s="320"/>
      <c r="E118" s="266"/>
      <c r="F118" s="266"/>
      <c r="G118" s="266"/>
      <c r="H118" s="267"/>
      <c r="I118" s="268"/>
      <c r="J118" s="267"/>
      <c r="K118" s="268">
        <v>9</v>
      </c>
      <c r="L118" s="267"/>
      <c r="M118" s="268"/>
      <c r="N118" s="267"/>
      <c r="O118" s="220"/>
      <c r="P118" s="220"/>
      <c r="Q118" s="220"/>
      <c r="R118" s="220"/>
      <c r="S118" s="166"/>
      <c r="T118" s="166"/>
      <c r="U118" s="268">
        <v>1</v>
      </c>
      <c r="V118" s="267"/>
      <c r="W118" s="268">
        <v>10</v>
      </c>
      <c r="X118" s="267"/>
      <c r="Y118" s="220">
        <v>5</v>
      </c>
      <c r="Z118" s="220">
        <v>2</v>
      </c>
      <c r="AA118" s="220">
        <v>0</v>
      </c>
      <c r="AB118" s="220">
        <v>3</v>
      </c>
      <c r="AC118" s="166" t="s">
        <v>2282</v>
      </c>
      <c r="AD118" s="166" t="s">
        <v>2282</v>
      </c>
      <c r="AF118">
        <f>IF(AND(M118=0,OR(SUM(O118:T118)&gt;0,COUNTIF(M118:T118,"NS")&gt;0)),1,0)</f>
        <v>0</v>
      </c>
      <c r="AG118">
        <f>IF(OR(AND(M118="NS",SUM(O118:T118)&gt;0),AND(M118="NS",COUNTIF(M118:T118,"NS")&lt;2)),1,0)</f>
        <v>0</v>
      </c>
      <c r="AH118">
        <f>IF(AND(M118="NA",OR(SUM(O118:T118)&gt;0,COUNTIF(M118:T118,"NS")&gt;0,COUNTIF(M118:T118,"NA")&gt;1)),1,0)</f>
        <v>0</v>
      </c>
      <c r="AI118">
        <f>IF(AND(COUNTBLANK(M118)+COUNTBLANK(O118)+COUNTBLANK(P118)+COUNTBLANK(Q118)+COUNTBLANK(R118)+COUNTBLANK(S118)+COUNTBLANK(T118)&gt;0,COUNTBLANK(M118)+COUNTBLANK(O118)+COUNTBLANK(P118)+COUNTBLANK(Q118)+COUNTBLANK(R118)+COUNTBLANK(S118)+COUNTBLANK(T118)&lt;7,M118&lt;&gt;"NA"),1,0)</f>
        <v>0</v>
      </c>
      <c r="AJ118">
        <f>IF(AND(IF(OR(SUM(O118:T118)=M118,M118="",AND(M118&gt;0,COUNTIF(M118:T118,"NS")=6)),0,1)=1,M118&lt;&gt;"NS",M118&lt;&gt;"NA"),1,0)</f>
        <v>0</v>
      </c>
      <c r="AK118">
        <f>IF(COUNTIF(M118:T118,"=*")&lt;&gt;SUM(COUNTIF(M118:T118,"NS"),COUNTIF(M118:T118,"NA")),1,0)</f>
        <v>0</v>
      </c>
      <c r="AL118">
        <f>IF(SUM(AF118:AK118)&gt;0,1,0)</f>
        <v>0</v>
      </c>
      <c r="AP118">
        <f>IF(AND(W118=0,OR(SUM(Y118:AD118)&gt;0,COUNTIF(W118:AD118,"NS")&gt;0)),1,0)</f>
        <v>0</v>
      </c>
      <c r="AQ118">
        <f>IF(OR(AND(W118="NS",SUM(Y118:AD118)&gt;0),AND(W118="NS",COUNTIF(W118:AD118,"NS")&lt;2)),1,0)</f>
        <v>0</v>
      </c>
      <c r="AR118">
        <f>IF(AND(W118="NA",OR(SUM(Y118:AD118)&gt;0,COUNTIF(W118:AD118,"NS")&gt;0,COUNTIF(W118:AD118,"NA")&gt;1)),1,0)</f>
        <v>0</v>
      </c>
      <c r="AS118">
        <f>IF(AND(COUNTBLANK(W118)+COUNTBLANK(Y118)+COUNTBLANK(Z118)+COUNTBLANK(AA118)+COUNTBLANK(AB118)+COUNTBLANK(AC118)+COUNTBLANK(AD118)&gt;0,COUNTBLANK(W118)+COUNTBLANK(Y118)+COUNTBLANK(Z118)+COUNTBLANK(AA118)+COUNTBLANK(AB118)+COUNTBLANK(AC118)+COUNTBLANK(AD118)&lt;7,W118&lt;&gt;"NA"),1,0)</f>
        <v>0</v>
      </c>
      <c r="AT118">
        <f>IF(AND(IF(OR(SUM(Y118:AD118)=W118,W118="",AND(W118&gt;0,COUNTIF(W118:AD118,"NS")=6)),0,1)=1,W118&lt;&gt;"NS",W118&lt;&gt;"NA"),1,0)</f>
        <v>0</v>
      </c>
      <c r="AU118">
        <f>IF(COUNTIF(W118:AD118,"=*")&lt;&gt;SUM(COUNTIF(W118:AD118,"NS"),COUNTIF(W118:AD118,"NA")),1,0)</f>
        <v>0</v>
      </c>
      <c r="AV118">
        <f>IF(SUM(AP118:AU118)&gt;0,1,0)</f>
        <v>0</v>
      </c>
    </row>
    <row r="119" spans="1:48">
      <c r="A119" s="83"/>
      <c r="B119" s="15"/>
      <c r="C119" s="206" t="s">
        <v>132</v>
      </c>
      <c r="D119" s="320"/>
      <c r="E119" s="266"/>
      <c r="F119" s="266"/>
      <c r="G119" s="266"/>
      <c r="H119" s="267"/>
      <c r="I119" s="268"/>
      <c r="J119" s="267"/>
      <c r="K119" s="268"/>
      <c r="L119" s="267"/>
      <c r="M119" s="268"/>
      <c r="N119" s="267"/>
      <c r="O119" s="220"/>
      <c r="P119" s="220"/>
      <c r="Q119" s="220"/>
      <c r="R119" s="220"/>
      <c r="S119" s="166"/>
      <c r="T119" s="166"/>
      <c r="U119" s="268"/>
      <c r="V119" s="267"/>
      <c r="W119" s="268"/>
      <c r="X119" s="267"/>
      <c r="Y119" s="220"/>
      <c r="Z119" s="220"/>
      <c r="AA119" s="220"/>
      <c r="AB119" s="220"/>
      <c r="AC119" s="166"/>
      <c r="AD119" s="166"/>
      <c r="AF119">
        <f t="shared" ref="AF119:AF142" si="15">IF(AND(M119=0,OR(SUM(O119:T119)&gt;0,COUNTIF(M119:T119,"NS")&gt;0)),1,0)</f>
        <v>0</v>
      </c>
      <c r="AG119">
        <f t="shared" ref="AG119:AG142" si="16">IF(OR(AND(M119="NS",SUM(O119:T119)&gt;0),AND(M119="NS",COUNTIF(M119:T119,"NS")&lt;2)),1,0)</f>
        <v>0</v>
      </c>
      <c r="AH119">
        <f t="shared" ref="AH119:AH142" si="17">IF(AND(M119="NA",OR(SUM(O119:T119)&gt;0,COUNTIF(M119:T119,"NS")&gt;0,COUNTIF(M119:T119,"NA")&gt;1)),1,0)</f>
        <v>0</v>
      </c>
      <c r="AI119">
        <f t="shared" ref="AI119:AI142" si="18">IF(AND(COUNTBLANK(M119)+COUNTBLANK(O119)+COUNTBLANK(P119)+COUNTBLANK(Q119)+COUNTBLANK(R119)+COUNTBLANK(S119)+COUNTBLANK(T119)&gt;0,COUNTBLANK(M119)+COUNTBLANK(O119)+COUNTBLANK(P119)+COUNTBLANK(Q119)+COUNTBLANK(R119)+COUNTBLANK(S119)+COUNTBLANK(T119)&lt;7,M119&lt;&gt;"NA"),1,0)</f>
        <v>0</v>
      </c>
      <c r="AJ119">
        <f t="shared" ref="AJ119:AJ142" si="19">IF(AND(IF(OR(SUM(O119:T119)=M119,M119="",AND(M119&gt;0,COUNTIF(M119:T119,"NS")=6)),0,1)=1,M119&lt;&gt;"NS",M119&lt;&gt;"NA"),1,0)</f>
        <v>0</v>
      </c>
      <c r="AK119">
        <f t="shared" ref="AK119:AK142" si="20">IF(COUNTIF(M119:T119,"=*")&lt;&gt;SUM(COUNTIF(M119:T119,"NS"),COUNTIF(M119:T119,"NA")),1,0)</f>
        <v>0</v>
      </c>
      <c r="AL119">
        <f t="shared" ref="AL119:AL142" si="21">IF(SUM(AF119:AK119)&gt;0,1,0)</f>
        <v>0</v>
      </c>
    </row>
    <row r="120" spans="1:48">
      <c r="A120" s="83"/>
      <c r="B120" s="15"/>
      <c r="C120" s="206" t="s">
        <v>133</v>
      </c>
      <c r="D120" s="320"/>
      <c r="E120" s="266"/>
      <c r="F120" s="266"/>
      <c r="G120" s="266"/>
      <c r="H120" s="267"/>
      <c r="I120" s="268"/>
      <c r="J120" s="267"/>
      <c r="K120" s="268"/>
      <c r="L120" s="267"/>
      <c r="M120" s="268"/>
      <c r="N120" s="267"/>
      <c r="O120" s="220"/>
      <c r="P120" s="220"/>
      <c r="Q120" s="220"/>
      <c r="R120" s="220"/>
      <c r="S120" s="166"/>
      <c r="T120" s="166"/>
      <c r="U120" s="268"/>
      <c r="V120" s="267"/>
      <c r="W120" s="268"/>
      <c r="X120" s="267"/>
      <c r="Y120" s="220"/>
      <c r="Z120" s="220"/>
      <c r="AA120" s="220"/>
      <c r="AB120" s="220"/>
      <c r="AC120" s="166"/>
      <c r="AD120" s="166"/>
      <c r="AF120">
        <f t="shared" si="15"/>
        <v>0</v>
      </c>
      <c r="AG120">
        <f t="shared" si="16"/>
        <v>0</v>
      </c>
      <c r="AH120">
        <f t="shared" si="17"/>
        <v>0</v>
      </c>
      <c r="AI120">
        <f t="shared" si="18"/>
        <v>0</v>
      </c>
      <c r="AJ120">
        <f t="shared" si="19"/>
        <v>0</v>
      </c>
      <c r="AK120">
        <f t="shared" si="20"/>
        <v>0</v>
      </c>
      <c r="AL120">
        <f t="shared" si="21"/>
        <v>0</v>
      </c>
    </row>
    <row r="121" spans="1:48">
      <c r="A121" s="83"/>
      <c r="B121" s="15"/>
      <c r="C121" s="206" t="s">
        <v>134</v>
      </c>
      <c r="D121" s="320"/>
      <c r="E121" s="266"/>
      <c r="F121" s="266"/>
      <c r="G121" s="266"/>
      <c r="H121" s="267"/>
      <c r="I121" s="268"/>
      <c r="J121" s="267"/>
      <c r="K121" s="268"/>
      <c r="L121" s="267"/>
      <c r="M121" s="268"/>
      <c r="N121" s="267"/>
      <c r="O121" s="220"/>
      <c r="P121" s="220"/>
      <c r="Q121" s="220"/>
      <c r="R121" s="220"/>
      <c r="S121" s="166"/>
      <c r="T121" s="166"/>
      <c r="U121" s="268"/>
      <c r="V121" s="267"/>
      <c r="W121" s="268"/>
      <c r="X121" s="267"/>
      <c r="Y121" s="220"/>
      <c r="Z121" s="220"/>
      <c r="AA121" s="220"/>
      <c r="AB121" s="220"/>
      <c r="AC121" s="166"/>
      <c r="AD121" s="166"/>
      <c r="AF121">
        <f t="shared" si="15"/>
        <v>0</v>
      </c>
      <c r="AG121">
        <f t="shared" si="16"/>
        <v>0</v>
      </c>
      <c r="AH121">
        <f t="shared" si="17"/>
        <v>0</v>
      </c>
      <c r="AI121">
        <f t="shared" si="18"/>
        <v>0</v>
      </c>
      <c r="AJ121">
        <f t="shared" si="19"/>
        <v>0</v>
      </c>
      <c r="AK121">
        <f t="shared" si="20"/>
        <v>0</v>
      </c>
      <c r="AL121">
        <f t="shared" si="21"/>
        <v>0</v>
      </c>
    </row>
    <row r="122" spans="1:48">
      <c r="A122" s="83"/>
      <c r="B122" s="15"/>
      <c r="C122" s="206" t="s">
        <v>135</v>
      </c>
      <c r="D122" s="320"/>
      <c r="E122" s="266"/>
      <c r="F122" s="266"/>
      <c r="G122" s="266"/>
      <c r="H122" s="267"/>
      <c r="I122" s="268"/>
      <c r="J122" s="267"/>
      <c r="K122" s="268"/>
      <c r="L122" s="267"/>
      <c r="M122" s="268"/>
      <c r="N122" s="267"/>
      <c r="O122" s="220"/>
      <c r="P122" s="220"/>
      <c r="Q122" s="220"/>
      <c r="R122" s="220"/>
      <c r="S122" s="166"/>
      <c r="T122" s="166"/>
      <c r="U122" s="268"/>
      <c r="V122" s="267"/>
      <c r="W122" s="268"/>
      <c r="X122" s="267"/>
      <c r="Y122" s="220"/>
      <c r="Z122" s="220"/>
      <c r="AA122" s="220"/>
      <c r="AB122" s="220"/>
      <c r="AC122" s="166"/>
      <c r="AD122" s="166"/>
      <c r="AF122">
        <f t="shared" si="15"/>
        <v>0</v>
      </c>
      <c r="AG122">
        <f t="shared" si="16"/>
        <v>0</v>
      </c>
      <c r="AH122">
        <f t="shared" si="17"/>
        <v>0</v>
      </c>
      <c r="AI122">
        <f t="shared" si="18"/>
        <v>0</v>
      </c>
      <c r="AJ122">
        <f t="shared" si="19"/>
        <v>0</v>
      </c>
      <c r="AK122">
        <f t="shared" si="20"/>
        <v>0</v>
      </c>
      <c r="AL122">
        <f t="shared" si="21"/>
        <v>0</v>
      </c>
    </row>
    <row r="123" spans="1:48">
      <c r="A123" s="83"/>
      <c r="B123" s="15"/>
      <c r="C123" s="206" t="s">
        <v>136</v>
      </c>
      <c r="D123" s="320"/>
      <c r="E123" s="266"/>
      <c r="F123" s="266"/>
      <c r="G123" s="266"/>
      <c r="H123" s="267"/>
      <c r="I123" s="268"/>
      <c r="J123" s="267"/>
      <c r="K123" s="268"/>
      <c r="L123" s="267"/>
      <c r="M123" s="268"/>
      <c r="N123" s="267"/>
      <c r="O123" s="220"/>
      <c r="P123" s="220"/>
      <c r="Q123" s="220"/>
      <c r="R123" s="220"/>
      <c r="S123" s="166"/>
      <c r="T123" s="166"/>
      <c r="U123" s="268"/>
      <c r="V123" s="267"/>
      <c r="W123" s="268"/>
      <c r="X123" s="267"/>
      <c r="Y123" s="220"/>
      <c r="Z123" s="220"/>
      <c r="AA123" s="220"/>
      <c r="AB123" s="220"/>
      <c r="AC123" s="166"/>
      <c r="AD123" s="166"/>
      <c r="AF123">
        <f t="shared" si="15"/>
        <v>0</v>
      </c>
      <c r="AG123">
        <f t="shared" si="16"/>
        <v>0</v>
      </c>
      <c r="AH123">
        <f t="shared" si="17"/>
        <v>0</v>
      </c>
      <c r="AI123">
        <f t="shared" si="18"/>
        <v>0</v>
      </c>
      <c r="AJ123">
        <f t="shared" si="19"/>
        <v>0</v>
      </c>
      <c r="AK123">
        <f t="shared" si="20"/>
        <v>0</v>
      </c>
      <c r="AL123">
        <f t="shared" si="21"/>
        <v>0</v>
      </c>
    </row>
    <row r="124" spans="1:48">
      <c r="A124" s="83"/>
      <c r="B124" s="15"/>
      <c r="C124" s="206" t="s">
        <v>137</v>
      </c>
      <c r="D124" s="320"/>
      <c r="E124" s="266"/>
      <c r="F124" s="266"/>
      <c r="G124" s="266"/>
      <c r="H124" s="267"/>
      <c r="I124" s="268"/>
      <c r="J124" s="267"/>
      <c r="K124" s="268"/>
      <c r="L124" s="267"/>
      <c r="M124" s="268"/>
      <c r="N124" s="267"/>
      <c r="O124" s="220"/>
      <c r="P124" s="220"/>
      <c r="Q124" s="220"/>
      <c r="R124" s="220"/>
      <c r="S124" s="166"/>
      <c r="T124" s="166"/>
      <c r="U124" s="268"/>
      <c r="V124" s="267"/>
      <c r="W124" s="268"/>
      <c r="X124" s="267"/>
      <c r="Y124" s="220"/>
      <c r="Z124" s="220"/>
      <c r="AA124" s="220"/>
      <c r="AB124" s="220"/>
      <c r="AC124" s="166"/>
      <c r="AD124" s="166"/>
      <c r="AF124">
        <f t="shared" si="15"/>
        <v>0</v>
      </c>
      <c r="AG124">
        <f t="shared" si="16"/>
        <v>0</v>
      </c>
      <c r="AH124">
        <f t="shared" si="17"/>
        <v>0</v>
      </c>
      <c r="AI124">
        <f t="shared" si="18"/>
        <v>0</v>
      </c>
      <c r="AJ124">
        <f t="shared" si="19"/>
        <v>0</v>
      </c>
      <c r="AK124">
        <f t="shared" si="20"/>
        <v>0</v>
      </c>
      <c r="AL124">
        <f t="shared" si="21"/>
        <v>0</v>
      </c>
    </row>
    <row r="125" spans="1:48">
      <c r="A125" s="83"/>
      <c r="B125" s="15"/>
      <c r="C125" s="206" t="s">
        <v>138</v>
      </c>
      <c r="D125" s="320"/>
      <c r="E125" s="266"/>
      <c r="F125" s="266"/>
      <c r="G125" s="266"/>
      <c r="H125" s="267"/>
      <c r="I125" s="268"/>
      <c r="J125" s="267"/>
      <c r="K125" s="268"/>
      <c r="L125" s="267"/>
      <c r="M125" s="268"/>
      <c r="N125" s="267"/>
      <c r="O125" s="220"/>
      <c r="P125" s="220"/>
      <c r="Q125" s="220"/>
      <c r="R125" s="220"/>
      <c r="S125" s="166"/>
      <c r="T125" s="166"/>
      <c r="U125" s="268"/>
      <c r="V125" s="267"/>
      <c r="W125" s="268"/>
      <c r="X125" s="267"/>
      <c r="Y125" s="220"/>
      <c r="Z125" s="220"/>
      <c r="AA125" s="220"/>
      <c r="AB125" s="220"/>
      <c r="AC125" s="166"/>
      <c r="AD125" s="166"/>
      <c r="AF125">
        <f t="shared" si="15"/>
        <v>0</v>
      </c>
      <c r="AG125">
        <f t="shared" si="16"/>
        <v>0</v>
      </c>
      <c r="AH125">
        <f t="shared" si="17"/>
        <v>0</v>
      </c>
      <c r="AI125">
        <f t="shared" si="18"/>
        <v>0</v>
      </c>
      <c r="AJ125">
        <f t="shared" si="19"/>
        <v>0</v>
      </c>
      <c r="AK125">
        <f t="shared" si="20"/>
        <v>0</v>
      </c>
      <c r="AL125">
        <f t="shared" si="21"/>
        <v>0</v>
      </c>
    </row>
    <row r="126" spans="1:48">
      <c r="A126" s="83"/>
      <c r="B126" s="15"/>
      <c r="C126" s="206" t="s">
        <v>139</v>
      </c>
      <c r="D126" s="320"/>
      <c r="E126" s="266"/>
      <c r="F126" s="266"/>
      <c r="G126" s="266"/>
      <c r="H126" s="267"/>
      <c r="I126" s="268"/>
      <c r="J126" s="267"/>
      <c r="K126" s="268"/>
      <c r="L126" s="267"/>
      <c r="M126" s="268"/>
      <c r="N126" s="267"/>
      <c r="O126" s="220"/>
      <c r="P126" s="220"/>
      <c r="Q126" s="220"/>
      <c r="R126" s="220"/>
      <c r="S126" s="166"/>
      <c r="T126" s="166"/>
      <c r="U126" s="268"/>
      <c r="V126" s="267"/>
      <c r="W126" s="268"/>
      <c r="X126" s="267"/>
      <c r="Y126" s="220"/>
      <c r="Z126" s="220"/>
      <c r="AA126" s="220"/>
      <c r="AB126" s="220"/>
      <c r="AC126" s="166"/>
      <c r="AD126" s="166"/>
      <c r="AF126">
        <f t="shared" si="15"/>
        <v>0</v>
      </c>
      <c r="AG126">
        <f t="shared" si="16"/>
        <v>0</v>
      </c>
      <c r="AH126">
        <f t="shared" si="17"/>
        <v>0</v>
      </c>
      <c r="AI126">
        <f t="shared" si="18"/>
        <v>0</v>
      </c>
      <c r="AJ126">
        <f t="shared" si="19"/>
        <v>0</v>
      </c>
      <c r="AK126">
        <f t="shared" si="20"/>
        <v>0</v>
      </c>
      <c r="AL126">
        <f t="shared" si="21"/>
        <v>0</v>
      </c>
    </row>
    <row r="127" spans="1:48">
      <c r="A127" s="83"/>
      <c r="B127" s="15"/>
      <c r="C127" s="206" t="s">
        <v>140</v>
      </c>
      <c r="D127" s="320"/>
      <c r="E127" s="266"/>
      <c r="F127" s="266"/>
      <c r="G127" s="266"/>
      <c r="H127" s="267"/>
      <c r="I127" s="268"/>
      <c r="J127" s="267"/>
      <c r="K127" s="268"/>
      <c r="L127" s="267"/>
      <c r="M127" s="268"/>
      <c r="N127" s="267"/>
      <c r="O127" s="220"/>
      <c r="P127" s="220"/>
      <c r="Q127" s="220"/>
      <c r="R127" s="220"/>
      <c r="S127" s="166"/>
      <c r="T127" s="166"/>
      <c r="U127" s="268"/>
      <c r="V127" s="267"/>
      <c r="W127" s="268"/>
      <c r="X127" s="267"/>
      <c r="Y127" s="220"/>
      <c r="Z127" s="220"/>
      <c r="AA127" s="220"/>
      <c r="AB127" s="220"/>
      <c r="AC127" s="166"/>
      <c r="AD127" s="166"/>
      <c r="AF127">
        <f t="shared" si="15"/>
        <v>0</v>
      </c>
      <c r="AG127">
        <f t="shared" si="16"/>
        <v>0</v>
      </c>
      <c r="AH127">
        <f t="shared" si="17"/>
        <v>0</v>
      </c>
      <c r="AI127">
        <f t="shared" si="18"/>
        <v>0</v>
      </c>
      <c r="AJ127">
        <f t="shared" si="19"/>
        <v>0</v>
      </c>
      <c r="AK127">
        <f t="shared" si="20"/>
        <v>0</v>
      </c>
      <c r="AL127">
        <f t="shared" si="21"/>
        <v>0</v>
      </c>
    </row>
    <row r="128" spans="1:48">
      <c r="A128" s="83"/>
      <c r="B128" s="15"/>
      <c r="C128" s="206" t="s">
        <v>141</v>
      </c>
      <c r="D128" s="320"/>
      <c r="E128" s="266"/>
      <c r="F128" s="266"/>
      <c r="G128" s="266"/>
      <c r="H128" s="267"/>
      <c r="I128" s="268"/>
      <c r="J128" s="267"/>
      <c r="K128" s="268"/>
      <c r="L128" s="267"/>
      <c r="M128" s="268"/>
      <c r="N128" s="267"/>
      <c r="O128" s="220"/>
      <c r="P128" s="220"/>
      <c r="Q128" s="220"/>
      <c r="R128" s="220"/>
      <c r="S128" s="166"/>
      <c r="T128" s="166"/>
      <c r="U128" s="268"/>
      <c r="V128" s="267"/>
      <c r="W128" s="268"/>
      <c r="X128" s="267"/>
      <c r="Y128" s="220"/>
      <c r="Z128" s="220"/>
      <c r="AA128" s="220"/>
      <c r="AB128" s="220"/>
      <c r="AC128" s="166"/>
      <c r="AD128" s="166"/>
      <c r="AF128">
        <f t="shared" si="15"/>
        <v>0</v>
      </c>
      <c r="AG128">
        <f t="shared" si="16"/>
        <v>0</v>
      </c>
      <c r="AH128">
        <f t="shared" si="17"/>
        <v>0</v>
      </c>
      <c r="AI128">
        <f t="shared" si="18"/>
        <v>0</v>
      </c>
      <c r="AJ128">
        <f t="shared" si="19"/>
        <v>0</v>
      </c>
      <c r="AK128">
        <f t="shared" si="20"/>
        <v>0</v>
      </c>
      <c r="AL128">
        <f t="shared" si="21"/>
        <v>0</v>
      </c>
    </row>
    <row r="129" spans="1:38">
      <c r="A129" s="83"/>
      <c r="B129" s="15"/>
      <c r="C129" s="206" t="s">
        <v>142</v>
      </c>
      <c r="D129" s="320"/>
      <c r="E129" s="266"/>
      <c r="F129" s="266"/>
      <c r="G129" s="266"/>
      <c r="H129" s="267"/>
      <c r="I129" s="268"/>
      <c r="J129" s="267"/>
      <c r="K129" s="268"/>
      <c r="L129" s="267"/>
      <c r="M129" s="268"/>
      <c r="N129" s="267"/>
      <c r="O129" s="220"/>
      <c r="P129" s="220"/>
      <c r="Q129" s="220"/>
      <c r="R129" s="220"/>
      <c r="S129" s="166"/>
      <c r="T129" s="166"/>
      <c r="U129" s="268"/>
      <c r="V129" s="267"/>
      <c r="W129" s="268"/>
      <c r="X129" s="267"/>
      <c r="Y129" s="220"/>
      <c r="Z129" s="220"/>
      <c r="AA129" s="220"/>
      <c r="AB129" s="220"/>
      <c r="AC129" s="166"/>
      <c r="AD129" s="166"/>
      <c r="AF129">
        <f t="shared" si="15"/>
        <v>0</v>
      </c>
      <c r="AG129">
        <f t="shared" si="16"/>
        <v>0</v>
      </c>
      <c r="AH129">
        <f t="shared" si="17"/>
        <v>0</v>
      </c>
      <c r="AI129">
        <f t="shared" si="18"/>
        <v>0</v>
      </c>
      <c r="AJ129">
        <f t="shared" si="19"/>
        <v>0</v>
      </c>
      <c r="AK129">
        <f t="shared" si="20"/>
        <v>0</v>
      </c>
      <c r="AL129">
        <f t="shared" si="21"/>
        <v>0</v>
      </c>
    </row>
    <row r="130" spans="1:38">
      <c r="A130" s="83"/>
      <c r="B130" s="15"/>
      <c r="C130" s="206" t="s">
        <v>143</v>
      </c>
      <c r="D130" s="320"/>
      <c r="E130" s="266"/>
      <c r="F130" s="266"/>
      <c r="G130" s="266"/>
      <c r="H130" s="267"/>
      <c r="I130" s="268"/>
      <c r="J130" s="267"/>
      <c r="K130" s="268"/>
      <c r="L130" s="267"/>
      <c r="M130" s="268"/>
      <c r="N130" s="267"/>
      <c r="O130" s="220"/>
      <c r="P130" s="220"/>
      <c r="Q130" s="220"/>
      <c r="R130" s="220"/>
      <c r="S130" s="166"/>
      <c r="T130" s="166"/>
      <c r="U130" s="268"/>
      <c r="V130" s="267"/>
      <c r="W130" s="268"/>
      <c r="X130" s="267"/>
      <c r="Y130" s="220"/>
      <c r="Z130" s="220"/>
      <c r="AA130" s="220"/>
      <c r="AB130" s="220"/>
      <c r="AC130" s="166"/>
      <c r="AD130" s="166"/>
      <c r="AF130">
        <f t="shared" si="15"/>
        <v>0</v>
      </c>
      <c r="AG130">
        <f t="shared" si="16"/>
        <v>0</v>
      </c>
      <c r="AH130">
        <f t="shared" si="17"/>
        <v>0</v>
      </c>
      <c r="AI130">
        <f t="shared" si="18"/>
        <v>0</v>
      </c>
      <c r="AJ130">
        <f t="shared" si="19"/>
        <v>0</v>
      </c>
      <c r="AK130">
        <f t="shared" si="20"/>
        <v>0</v>
      </c>
      <c r="AL130">
        <f t="shared" si="21"/>
        <v>0</v>
      </c>
    </row>
    <row r="131" spans="1:38">
      <c r="A131" s="83"/>
      <c r="B131" s="15"/>
      <c r="C131" s="206" t="s">
        <v>144</v>
      </c>
      <c r="D131" s="320"/>
      <c r="E131" s="266"/>
      <c r="F131" s="266"/>
      <c r="G131" s="266"/>
      <c r="H131" s="267"/>
      <c r="I131" s="268"/>
      <c r="J131" s="267"/>
      <c r="K131" s="268"/>
      <c r="L131" s="267"/>
      <c r="M131" s="268"/>
      <c r="N131" s="267"/>
      <c r="O131" s="220"/>
      <c r="P131" s="220"/>
      <c r="Q131" s="220"/>
      <c r="R131" s="220"/>
      <c r="S131" s="166"/>
      <c r="T131" s="166"/>
      <c r="U131" s="268"/>
      <c r="V131" s="267"/>
      <c r="W131" s="268"/>
      <c r="X131" s="267"/>
      <c r="Y131" s="220"/>
      <c r="Z131" s="220"/>
      <c r="AA131" s="220"/>
      <c r="AB131" s="220"/>
      <c r="AC131" s="166"/>
      <c r="AD131" s="166"/>
      <c r="AF131">
        <f t="shared" si="15"/>
        <v>0</v>
      </c>
      <c r="AG131">
        <f t="shared" si="16"/>
        <v>0</v>
      </c>
      <c r="AH131">
        <f t="shared" si="17"/>
        <v>0</v>
      </c>
      <c r="AI131">
        <f t="shared" si="18"/>
        <v>0</v>
      </c>
      <c r="AJ131">
        <f t="shared" si="19"/>
        <v>0</v>
      </c>
      <c r="AK131">
        <f t="shared" si="20"/>
        <v>0</v>
      </c>
      <c r="AL131">
        <f t="shared" si="21"/>
        <v>0</v>
      </c>
    </row>
    <row r="132" spans="1:38">
      <c r="A132" s="83"/>
      <c r="B132" s="15"/>
      <c r="C132" s="206" t="s">
        <v>145</v>
      </c>
      <c r="D132" s="320"/>
      <c r="E132" s="266"/>
      <c r="F132" s="266"/>
      <c r="G132" s="266"/>
      <c r="H132" s="267"/>
      <c r="I132" s="268"/>
      <c r="J132" s="267"/>
      <c r="K132" s="268"/>
      <c r="L132" s="267"/>
      <c r="M132" s="268"/>
      <c r="N132" s="267"/>
      <c r="O132" s="220"/>
      <c r="P132" s="220"/>
      <c r="Q132" s="220"/>
      <c r="R132" s="220"/>
      <c r="S132" s="166"/>
      <c r="T132" s="166"/>
      <c r="U132" s="268"/>
      <c r="V132" s="267"/>
      <c r="W132" s="268"/>
      <c r="X132" s="267"/>
      <c r="Y132" s="220"/>
      <c r="Z132" s="220"/>
      <c r="AA132" s="220"/>
      <c r="AB132" s="220"/>
      <c r="AC132" s="166"/>
      <c r="AD132" s="166"/>
      <c r="AF132">
        <f t="shared" si="15"/>
        <v>0</v>
      </c>
      <c r="AG132">
        <f t="shared" si="16"/>
        <v>0</v>
      </c>
      <c r="AH132">
        <f t="shared" si="17"/>
        <v>0</v>
      </c>
      <c r="AI132">
        <f t="shared" si="18"/>
        <v>0</v>
      </c>
      <c r="AJ132">
        <f t="shared" si="19"/>
        <v>0</v>
      </c>
      <c r="AK132">
        <f t="shared" si="20"/>
        <v>0</v>
      </c>
      <c r="AL132">
        <f t="shared" si="21"/>
        <v>0</v>
      </c>
    </row>
    <row r="133" spans="1:38">
      <c r="A133" s="83"/>
      <c r="B133" s="15"/>
      <c r="C133" s="206" t="s">
        <v>146</v>
      </c>
      <c r="D133" s="320"/>
      <c r="E133" s="266"/>
      <c r="F133" s="266"/>
      <c r="G133" s="266"/>
      <c r="H133" s="267"/>
      <c r="I133" s="268"/>
      <c r="J133" s="267"/>
      <c r="K133" s="268"/>
      <c r="L133" s="267"/>
      <c r="M133" s="268"/>
      <c r="N133" s="267"/>
      <c r="O133" s="220"/>
      <c r="P133" s="220"/>
      <c r="Q133" s="220"/>
      <c r="R133" s="220"/>
      <c r="S133" s="166"/>
      <c r="T133" s="166"/>
      <c r="U133" s="268"/>
      <c r="V133" s="267"/>
      <c r="W133" s="268"/>
      <c r="X133" s="267"/>
      <c r="Y133" s="220"/>
      <c r="Z133" s="220"/>
      <c r="AA133" s="220"/>
      <c r="AB133" s="220"/>
      <c r="AC133" s="166"/>
      <c r="AD133" s="166"/>
      <c r="AF133">
        <f t="shared" si="15"/>
        <v>0</v>
      </c>
      <c r="AG133">
        <f t="shared" si="16"/>
        <v>0</v>
      </c>
      <c r="AH133">
        <f t="shared" si="17"/>
        <v>0</v>
      </c>
      <c r="AI133">
        <f t="shared" si="18"/>
        <v>0</v>
      </c>
      <c r="AJ133">
        <f t="shared" si="19"/>
        <v>0</v>
      </c>
      <c r="AK133">
        <f t="shared" si="20"/>
        <v>0</v>
      </c>
      <c r="AL133">
        <f t="shared" si="21"/>
        <v>0</v>
      </c>
    </row>
    <row r="134" spans="1:38">
      <c r="A134" s="83"/>
      <c r="B134" s="15"/>
      <c r="C134" s="206" t="s">
        <v>147</v>
      </c>
      <c r="D134" s="320"/>
      <c r="E134" s="266"/>
      <c r="F134" s="266"/>
      <c r="G134" s="266"/>
      <c r="H134" s="267"/>
      <c r="I134" s="268"/>
      <c r="J134" s="267"/>
      <c r="K134" s="268"/>
      <c r="L134" s="267"/>
      <c r="M134" s="268"/>
      <c r="N134" s="267"/>
      <c r="O134" s="220"/>
      <c r="P134" s="220"/>
      <c r="Q134" s="220"/>
      <c r="R134" s="220"/>
      <c r="S134" s="166"/>
      <c r="T134" s="166"/>
      <c r="U134" s="268"/>
      <c r="V134" s="267"/>
      <c r="W134" s="268"/>
      <c r="X134" s="267"/>
      <c r="Y134" s="220"/>
      <c r="Z134" s="220"/>
      <c r="AA134" s="220"/>
      <c r="AB134" s="220"/>
      <c r="AC134" s="166"/>
      <c r="AD134" s="166"/>
      <c r="AF134">
        <f t="shared" si="15"/>
        <v>0</v>
      </c>
      <c r="AG134">
        <f t="shared" si="16"/>
        <v>0</v>
      </c>
      <c r="AH134">
        <f t="shared" si="17"/>
        <v>0</v>
      </c>
      <c r="AI134">
        <f t="shared" si="18"/>
        <v>0</v>
      </c>
      <c r="AJ134">
        <f t="shared" si="19"/>
        <v>0</v>
      </c>
      <c r="AK134">
        <f t="shared" si="20"/>
        <v>0</v>
      </c>
      <c r="AL134">
        <f t="shared" si="21"/>
        <v>0</v>
      </c>
    </row>
    <row r="135" spans="1:38">
      <c r="A135" s="83"/>
      <c r="B135" s="15"/>
      <c r="C135" s="206" t="s">
        <v>148</v>
      </c>
      <c r="D135" s="320"/>
      <c r="E135" s="266"/>
      <c r="F135" s="266"/>
      <c r="G135" s="266"/>
      <c r="H135" s="267"/>
      <c r="I135" s="268"/>
      <c r="J135" s="267"/>
      <c r="K135" s="268"/>
      <c r="L135" s="267"/>
      <c r="M135" s="268"/>
      <c r="N135" s="267"/>
      <c r="O135" s="220"/>
      <c r="P135" s="220"/>
      <c r="Q135" s="220"/>
      <c r="R135" s="220"/>
      <c r="S135" s="166"/>
      <c r="T135" s="166"/>
      <c r="U135" s="268"/>
      <c r="V135" s="267"/>
      <c r="W135" s="268"/>
      <c r="X135" s="267"/>
      <c r="Y135" s="220"/>
      <c r="Z135" s="220"/>
      <c r="AA135" s="220"/>
      <c r="AB135" s="220"/>
      <c r="AC135" s="166"/>
      <c r="AD135" s="166"/>
      <c r="AF135">
        <f t="shared" si="15"/>
        <v>0</v>
      </c>
      <c r="AG135">
        <f t="shared" si="16"/>
        <v>0</v>
      </c>
      <c r="AH135">
        <f t="shared" si="17"/>
        <v>0</v>
      </c>
      <c r="AI135">
        <f t="shared" si="18"/>
        <v>0</v>
      </c>
      <c r="AJ135">
        <f t="shared" si="19"/>
        <v>0</v>
      </c>
      <c r="AK135">
        <f t="shared" si="20"/>
        <v>0</v>
      </c>
      <c r="AL135">
        <f t="shared" si="21"/>
        <v>0</v>
      </c>
    </row>
    <row r="136" spans="1:38">
      <c r="A136" s="83"/>
      <c r="B136" s="15"/>
      <c r="C136" s="206" t="s">
        <v>149</v>
      </c>
      <c r="D136" s="320"/>
      <c r="E136" s="266"/>
      <c r="F136" s="266"/>
      <c r="G136" s="266"/>
      <c r="H136" s="267"/>
      <c r="I136" s="268"/>
      <c r="J136" s="267"/>
      <c r="K136" s="268"/>
      <c r="L136" s="267"/>
      <c r="M136" s="268"/>
      <c r="N136" s="267"/>
      <c r="O136" s="220"/>
      <c r="P136" s="220"/>
      <c r="Q136" s="220"/>
      <c r="R136" s="220"/>
      <c r="S136" s="166"/>
      <c r="T136" s="166"/>
      <c r="U136" s="268"/>
      <c r="V136" s="267"/>
      <c r="W136" s="268"/>
      <c r="X136" s="267"/>
      <c r="Y136" s="220"/>
      <c r="Z136" s="220"/>
      <c r="AA136" s="220"/>
      <c r="AB136" s="220"/>
      <c r="AC136" s="166"/>
      <c r="AD136" s="166"/>
      <c r="AF136">
        <f t="shared" si="15"/>
        <v>0</v>
      </c>
      <c r="AG136">
        <f t="shared" si="16"/>
        <v>0</v>
      </c>
      <c r="AH136">
        <f t="shared" si="17"/>
        <v>0</v>
      </c>
      <c r="AI136">
        <f t="shared" si="18"/>
        <v>0</v>
      </c>
      <c r="AJ136">
        <f t="shared" si="19"/>
        <v>0</v>
      </c>
      <c r="AK136">
        <f t="shared" si="20"/>
        <v>0</v>
      </c>
      <c r="AL136">
        <f t="shared" si="21"/>
        <v>0</v>
      </c>
    </row>
    <row r="137" spans="1:38">
      <c r="A137" s="83"/>
      <c r="B137" s="15"/>
      <c r="C137" s="206" t="s">
        <v>150</v>
      </c>
      <c r="D137" s="320"/>
      <c r="E137" s="266"/>
      <c r="F137" s="266"/>
      <c r="G137" s="266"/>
      <c r="H137" s="267"/>
      <c r="I137" s="268"/>
      <c r="J137" s="267"/>
      <c r="K137" s="268"/>
      <c r="L137" s="267"/>
      <c r="M137" s="268"/>
      <c r="N137" s="267"/>
      <c r="O137" s="220"/>
      <c r="P137" s="220"/>
      <c r="Q137" s="220"/>
      <c r="R137" s="220"/>
      <c r="S137" s="166"/>
      <c r="T137" s="166"/>
      <c r="U137" s="268"/>
      <c r="V137" s="267"/>
      <c r="W137" s="268"/>
      <c r="X137" s="267"/>
      <c r="Y137" s="220"/>
      <c r="Z137" s="220"/>
      <c r="AA137" s="220"/>
      <c r="AB137" s="220"/>
      <c r="AC137" s="166"/>
      <c r="AD137" s="166"/>
      <c r="AF137">
        <f t="shared" si="15"/>
        <v>0</v>
      </c>
      <c r="AG137">
        <f t="shared" si="16"/>
        <v>0</v>
      </c>
      <c r="AH137">
        <f t="shared" si="17"/>
        <v>0</v>
      </c>
      <c r="AI137">
        <f t="shared" si="18"/>
        <v>0</v>
      </c>
      <c r="AJ137">
        <f t="shared" si="19"/>
        <v>0</v>
      </c>
      <c r="AK137">
        <f t="shared" si="20"/>
        <v>0</v>
      </c>
      <c r="AL137">
        <f t="shared" si="21"/>
        <v>0</v>
      </c>
    </row>
    <row r="138" spans="1:38">
      <c r="A138" s="83"/>
      <c r="B138" s="15"/>
      <c r="C138" s="206" t="s">
        <v>151</v>
      </c>
      <c r="D138" s="320"/>
      <c r="E138" s="266"/>
      <c r="F138" s="266"/>
      <c r="G138" s="266"/>
      <c r="H138" s="267"/>
      <c r="I138" s="268"/>
      <c r="J138" s="267"/>
      <c r="K138" s="268"/>
      <c r="L138" s="267"/>
      <c r="M138" s="268"/>
      <c r="N138" s="267"/>
      <c r="O138" s="220"/>
      <c r="P138" s="220"/>
      <c r="Q138" s="220"/>
      <c r="R138" s="220"/>
      <c r="S138" s="166"/>
      <c r="T138" s="166"/>
      <c r="U138" s="268"/>
      <c r="V138" s="267"/>
      <c r="W138" s="268"/>
      <c r="X138" s="267"/>
      <c r="Y138" s="220"/>
      <c r="Z138" s="220"/>
      <c r="AA138" s="220"/>
      <c r="AB138" s="220"/>
      <c r="AC138" s="166"/>
      <c r="AD138" s="166"/>
      <c r="AF138">
        <f t="shared" si="15"/>
        <v>0</v>
      </c>
      <c r="AG138">
        <f t="shared" si="16"/>
        <v>0</v>
      </c>
      <c r="AH138">
        <f t="shared" si="17"/>
        <v>0</v>
      </c>
      <c r="AI138">
        <f t="shared" si="18"/>
        <v>0</v>
      </c>
      <c r="AJ138">
        <f t="shared" si="19"/>
        <v>0</v>
      </c>
      <c r="AK138">
        <f t="shared" si="20"/>
        <v>0</v>
      </c>
      <c r="AL138">
        <f t="shared" si="21"/>
        <v>0</v>
      </c>
    </row>
    <row r="139" spans="1:38">
      <c r="A139" s="83"/>
      <c r="B139" s="15"/>
      <c r="C139" s="206" t="s">
        <v>152</v>
      </c>
      <c r="D139" s="320"/>
      <c r="E139" s="266"/>
      <c r="F139" s="266"/>
      <c r="G139" s="266"/>
      <c r="H139" s="267"/>
      <c r="I139" s="268"/>
      <c r="J139" s="267"/>
      <c r="K139" s="268"/>
      <c r="L139" s="267"/>
      <c r="M139" s="268"/>
      <c r="N139" s="267"/>
      <c r="O139" s="220"/>
      <c r="P139" s="220"/>
      <c r="Q139" s="220"/>
      <c r="R139" s="220"/>
      <c r="S139" s="166"/>
      <c r="T139" s="166"/>
      <c r="U139" s="268"/>
      <c r="V139" s="267"/>
      <c r="W139" s="268"/>
      <c r="X139" s="267"/>
      <c r="Y139" s="220"/>
      <c r="Z139" s="220"/>
      <c r="AA139" s="220"/>
      <c r="AB139" s="220"/>
      <c r="AC139" s="166"/>
      <c r="AD139" s="166"/>
      <c r="AF139">
        <f t="shared" si="15"/>
        <v>0</v>
      </c>
      <c r="AG139">
        <f t="shared" si="16"/>
        <v>0</v>
      </c>
      <c r="AH139">
        <f t="shared" si="17"/>
        <v>0</v>
      </c>
      <c r="AI139">
        <f t="shared" si="18"/>
        <v>0</v>
      </c>
      <c r="AJ139">
        <f t="shared" si="19"/>
        <v>0</v>
      </c>
      <c r="AK139">
        <f t="shared" si="20"/>
        <v>0</v>
      </c>
      <c r="AL139">
        <f t="shared" si="21"/>
        <v>0</v>
      </c>
    </row>
    <row r="140" spans="1:38">
      <c r="A140" s="83"/>
      <c r="B140" s="15"/>
      <c r="C140" s="206" t="s">
        <v>153</v>
      </c>
      <c r="D140" s="320"/>
      <c r="E140" s="266"/>
      <c r="F140" s="266"/>
      <c r="G140" s="266"/>
      <c r="H140" s="267"/>
      <c r="I140" s="268"/>
      <c r="J140" s="267"/>
      <c r="K140" s="268"/>
      <c r="L140" s="267"/>
      <c r="M140" s="268"/>
      <c r="N140" s="267"/>
      <c r="O140" s="220"/>
      <c r="P140" s="220"/>
      <c r="Q140" s="220"/>
      <c r="R140" s="220"/>
      <c r="S140" s="166"/>
      <c r="T140" s="166"/>
      <c r="U140" s="268"/>
      <c r="V140" s="267"/>
      <c r="W140" s="268"/>
      <c r="X140" s="267"/>
      <c r="Y140" s="220"/>
      <c r="Z140" s="220"/>
      <c r="AA140" s="220"/>
      <c r="AB140" s="220"/>
      <c r="AC140" s="166"/>
      <c r="AD140" s="166"/>
      <c r="AF140">
        <f t="shared" si="15"/>
        <v>0</v>
      </c>
      <c r="AG140">
        <f t="shared" si="16"/>
        <v>0</v>
      </c>
      <c r="AH140">
        <f t="shared" si="17"/>
        <v>0</v>
      </c>
      <c r="AI140">
        <f t="shared" si="18"/>
        <v>0</v>
      </c>
      <c r="AJ140">
        <f t="shared" si="19"/>
        <v>0</v>
      </c>
      <c r="AK140">
        <f t="shared" si="20"/>
        <v>0</v>
      </c>
      <c r="AL140">
        <f t="shared" si="21"/>
        <v>0</v>
      </c>
    </row>
    <row r="141" spans="1:38">
      <c r="A141" s="83"/>
      <c r="B141" s="15"/>
      <c r="C141" s="206" t="s">
        <v>154</v>
      </c>
      <c r="D141" s="320"/>
      <c r="E141" s="266"/>
      <c r="F141" s="266"/>
      <c r="G141" s="266"/>
      <c r="H141" s="267"/>
      <c r="I141" s="268"/>
      <c r="J141" s="267"/>
      <c r="K141" s="268"/>
      <c r="L141" s="267"/>
      <c r="M141" s="268"/>
      <c r="N141" s="267"/>
      <c r="O141" s="220"/>
      <c r="P141" s="220"/>
      <c r="Q141" s="220"/>
      <c r="R141" s="220"/>
      <c r="S141" s="166"/>
      <c r="T141" s="166"/>
      <c r="U141" s="268"/>
      <c r="V141" s="267"/>
      <c r="W141" s="268"/>
      <c r="X141" s="267"/>
      <c r="Y141" s="220"/>
      <c r="Z141" s="220"/>
      <c r="AA141" s="220"/>
      <c r="AB141" s="220"/>
      <c r="AC141" s="166"/>
      <c r="AD141" s="166"/>
      <c r="AF141">
        <f t="shared" si="15"/>
        <v>0</v>
      </c>
      <c r="AG141">
        <f t="shared" si="16"/>
        <v>0</v>
      </c>
      <c r="AH141">
        <f t="shared" si="17"/>
        <v>0</v>
      </c>
      <c r="AI141">
        <f t="shared" si="18"/>
        <v>0</v>
      </c>
      <c r="AJ141">
        <f t="shared" si="19"/>
        <v>0</v>
      </c>
      <c r="AK141">
        <f t="shared" si="20"/>
        <v>0</v>
      </c>
      <c r="AL141">
        <f t="shared" si="21"/>
        <v>0</v>
      </c>
    </row>
    <row r="142" spans="1:38">
      <c r="A142" s="83"/>
      <c r="B142" s="15"/>
      <c r="C142" s="206" t="s">
        <v>155</v>
      </c>
      <c r="D142" s="320"/>
      <c r="E142" s="266"/>
      <c r="F142" s="266"/>
      <c r="G142" s="266"/>
      <c r="H142" s="267"/>
      <c r="I142" s="268"/>
      <c r="J142" s="267"/>
      <c r="K142" s="268"/>
      <c r="L142" s="267"/>
      <c r="M142" s="268"/>
      <c r="N142" s="267"/>
      <c r="O142" s="220"/>
      <c r="P142" s="220"/>
      <c r="Q142" s="220"/>
      <c r="R142" s="220"/>
      <c r="S142" s="166"/>
      <c r="T142" s="166"/>
      <c r="U142" s="268"/>
      <c r="V142" s="267"/>
      <c r="W142" s="268"/>
      <c r="X142" s="267"/>
      <c r="Y142" s="220"/>
      <c r="Z142" s="220"/>
      <c r="AA142" s="220"/>
      <c r="AB142" s="220"/>
      <c r="AC142" s="166"/>
      <c r="AD142" s="166"/>
      <c r="AF142">
        <f t="shared" si="15"/>
        <v>0</v>
      </c>
      <c r="AG142">
        <f t="shared" si="16"/>
        <v>0</v>
      </c>
      <c r="AH142">
        <f t="shared" si="17"/>
        <v>0</v>
      </c>
      <c r="AI142">
        <f t="shared" si="18"/>
        <v>0</v>
      </c>
      <c r="AJ142">
        <f t="shared" si="19"/>
        <v>0</v>
      </c>
      <c r="AK142">
        <f t="shared" si="20"/>
        <v>0</v>
      </c>
      <c r="AL142">
        <f t="shared" si="21"/>
        <v>0</v>
      </c>
    </row>
    <row r="143" spans="1:38">
      <c r="A143" s="83"/>
      <c r="B143" s="15"/>
      <c r="C143" s="167"/>
      <c r="D143" s="167"/>
      <c r="E143" s="167"/>
      <c r="F143" s="167"/>
      <c r="G143" s="167"/>
      <c r="H143" s="167"/>
      <c r="I143" s="167"/>
      <c r="J143" s="167"/>
      <c r="K143" s="167"/>
      <c r="L143" s="81" t="s">
        <v>211</v>
      </c>
      <c r="M143" s="268">
        <f>IF(AND(SUM(M118:M142)=0,COUNTIF(M118:M142,"NS")&gt;0),"NS",IF(AND(SUM(M118:M142)=0, COUNTIF(M118:M142,"NA")&gt;0),"NA",SUM(M118:M142)))</f>
        <v>0</v>
      </c>
      <c r="N143" s="267"/>
      <c r="O143" s="220">
        <f t="shared" ref="O143:T143" si="22">IF(AND(SUM(O118:O142)=0,COUNTIF(O118:O142,"NS")&gt;0),"NS",IF(AND(SUM(O118:O142)=0, COUNTIF(O118:O142,"NA")&gt;0),"NA",SUM(O118:O142)))</f>
        <v>0</v>
      </c>
      <c r="P143" s="220">
        <f t="shared" si="22"/>
        <v>0</v>
      </c>
      <c r="Q143" s="220">
        <f t="shared" si="22"/>
        <v>0</v>
      </c>
      <c r="R143" s="220">
        <f t="shared" si="22"/>
        <v>0</v>
      </c>
      <c r="S143" s="166">
        <f t="shared" si="22"/>
        <v>0</v>
      </c>
      <c r="T143" s="166">
        <f t="shared" si="22"/>
        <v>0</v>
      </c>
      <c r="U143" s="168"/>
      <c r="V143" s="168"/>
      <c r="W143" s="268">
        <f>IF(AND(SUM(W118:W142)=0,COUNTIF(W118:W142,"NS")&gt;0),"NS",IF(AND(SUM(W118:W142)=0, COUNTIF(W118:W142,"NA")&gt;0),"NA",SUM(W118:W142)))</f>
        <v>10</v>
      </c>
      <c r="X143" s="267"/>
      <c r="Y143" s="220">
        <f t="shared" ref="Y143:AD143" si="23">IF(AND(SUM(Y118:Y142)=0,COUNTIF(Y118:Y142,"NS")&gt;0),"NS",IF(AND(SUM(Y118:Y142)=0, COUNTIF(Y118:Y142,"NA")&gt;0),"NA",SUM(Y118:Y142)))</f>
        <v>5</v>
      </c>
      <c r="Z143" s="220">
        <f t="shared" si="23"/>
        <v>2</v>
      </c>
      <c r="AA143" s="220">
        <f t="shared" si="23"/>
        <v>0</v>
      </c>
      <c r="AB143" s="220">
        <f t="shared" si="23"/>
        <v>3</v>
      </c>
      <c r="AC143" s="166" t="str">
        <f t="shared" si="23"/>
        <v>NS</v>
      </c>
      <c r="AD143" s="166" t="str">
        <f t="shared" si="23"/>
        <v>NS</v>
      </c>
    </row>
    <row r="144" spans="1:38">
      <c r="A144" s="74"/>
      <c r="B144" s="74"/>
      <c r="C144" s="169"/>
      <c r="D144" s="170"/>
      <c r="E144" s="170"/>
      <c r="F144" s="170"/>
      <c r="G144" s="170"/>
      <c r="H144" s="170"/>
      <c r="I144" s="170"/>
      <c r="J144" s="170"/>
      <c r="K144" s="74"/>
      <c r="L144" s="74"/>
      <c r="M144" s="74"/>
      <c r="N144" s="74"/>
      <c r="O144" s="74"/>
      <c r="P144" s="96"/>
      <c r="Q144" s="171"/>
      <c r="R144" s="171"/>
      <c r="S144" s="171"/>
      <c r="T144" s="227"/>
      <c r="U144" s="227"/>
      <c r="V144" s="227"/>
      <c r="W144" s="227"/>
      <c r="X144" s="171"/>
      <c r="Y144" s="171"/>
      <c r="Z144" s="171"/>
      <c r="AA144" s="227"/>
      <c r="AB144" s="227"/>
      <c r="AC144" s="227"/>
      <c r="AD144" s="227"/>
      <c r="AF144">
        <f>IF(SUM(AF118:AF143,AP118:AP143)&gt;0,1,0)</f>
        <v>0</v>
      </c>
      <c r="AG144">
        <f>IF(SUM(AG118:AG143,AQ118:AQ143)&gt;0,2,0)</f>
        <v>0</v>
      </c>
      <c r="AH144">
        <f>IF(SUM(AH118:AH143,AR118:AR143)&gt;0,4,0)</f>
        <v>0</v>
      </c>
      <c r="AI144">
        <f>IF(SUM(AI118:AI143,AS118:AS143)&gt;0,4,0)</f>
        <v>0</v>
      </c>
      <c r="AJ144">
        <f>IF(SUM(AJ118:AJ143,AT118:AT143)&gt;0,5,0)</f>
        <v>0</v>
      </c>
      <c r="AK144">
        <f>IF(SUM(AK118:AK143,AU118:AU143)&gt;0,6,0)</f>
        <v>0</v>
      </c>
    </row>
    <row r="145" spans="1:37" ht="24" customHeight="1">
      <c r="A145" s="83"/>
      <c r="B145" s="15"/>
      <c r="C145" s="321" t="s">
        <v>187</v>
      </c>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H145">
        <f>SUM(AF144:AH144)</f>
        <v>0</v>
      </c>
      <c r="AK145">
        <f>SUM(AI144:AK144)</f>
        <v>0</v>
      </c>
    </row>
    <row r="146" spans="1:37" ht="60" customHeight="1">
      <c r="A146" s="83"/>
      <c r="B146" s="15"/>
      <c r="C146" s="322"/>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4"/>
      <c r="AH146" t="e">
        <f ca="1">CAMBIAR(AH145,0,"",1,"El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 t="e">
        <f ca="1">CAMBIAR(AK145,0,"",4,"Hay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7" spans="1:37">
      <c r="A147" s="40"/>
      <c r="B147" s="40"/>
      <c r="C147" s="246" t="e">
        <f ca="1">AH146</f>
        <v>#NAME?</v>
      </c>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row>
    <row r="148" spans="1:37">
      <c r="A148" s="74"/>
      <c r="B148" s="74"/>
      <c r="C148" s="251" t="e">
        <f ca="1">AK146</f>
        <v>#NAME?</v>
      </c>
      <c r="D148" s="170"/>
      <c r="E148" s="170"/>
      <c r="F148" s="170"/>
      <c r="G148" s="170"/>
      <c r="H148" s="170"/>
      <c r="I148" s="170"/>
      <c r="J148" s="170"/>
      <c r="K148" s="74"/>
      <c r="L148" s="74"/>
      <c r="M148" s="74"/>
      <c r="N148" s="74"/>
      <c r="O148" s="74"/>
      <c r="P148" s="96"/>
      <c r="Q148" s="171"/>
      <c r="R148" s="171"/>
      <c r="S148" s="171"/>
      <c r="T148" s="227"/>
      <c r="U148" s="227"/>
      <c r="V148" s="227"/>
      <c r="W148" s="227"/>
      <c r="X148" s="171"/>
      <c r="Y148" s="171"/>
      <c r="Z148" s="171"/>
      <c r="AA148" s="227"/>
      <c r="AB148" s="227"/>
      <c r="AC148" s="227"/>
      <c r="AD148" s="227"/>
    </row>
    <row r="149" spans="1:37">
      <c r="A149" s="74"/>
      <c r="B149" s="74"/>
      <c r="C149" s="169"/>
      <c r="D149" s="170"/>
      <c r="E149" s="170"/>
      <c r="F149" s="170"/>
      <c r="G149" s="170"/>
      <c r="H149" s="170"/>
      <c r="I149" s="170"/>
      <c r="J149" s="170"/>
      <c r="K149" s="74"/>
      <c r="L149" s="74"/>
      <c r="M149" s="74"/>
      <c r="N149" s="74"/>
      <c r="O149" s="74"/>
      <c r="P149" s="96"/>
      <c r="Q149" s="171"/>
      <c r="R149" s="171"/>
      <c r="S149" s="171"/>
      <c r="T149" s="227"/>
      <c r="U149" s="227"/>
      <c r="V149" s="227"/>
      <c r="W149" s="227"/>
      <c r="X149" s="171"/>
      <c r="Y149" s="171"/>
      <c r="Z149" s="171"/>
      <c r="AA149" s="227"/>
      <c r="AB149" s="227"/>
      <c r="AC149" s="227"/>
      <c r="AD149" s="227"/>
    </row>
    <row r="150" spans="1:37">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7">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row>
    <row r="152" spans="1:37">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7" ht="24" customHeight="1">
      <c r="A153" s="72" t="s">
        <v>1228</v>
      </c>
      <c r="B153" s="326" t="s">
        <v>1229</v>
      </c>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row>
    <row r="154" spans="1:37" ht="36" customHeight="1">
      <c r="A154" s="115"/>
      <c r="B154" s="76"/>
      <c r="C154" s="321" t="s">
        <v>1230</v>
      </c>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row>
    <row r="155" spans="1:37" ht="24" customHeight="1">
      <c r="A155" s="72"/>
      <c r="B155" s="207"/>
      <c r="C155" s="321" t="s">
        <v>1231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1:37" ht="24" customHeight="1">
      <c r="A156" s="72"/>
      <c r="B156" s="207"/>
      <c r="C156" s="321" t="s">
        <v>1232</v>
      </c>
      <c r="D156" s="256"/>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56"/>
    </row>
    <row r="157" spans="1:37" ht="36" customHeight="1">
      <c r="A157" s="83"/>
      <c r="B157" s="15"/>
      <c r="C157" s="321" t="s">
        <v>1233</v>
      </c>
      <c r="D157" s="256"/>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56"/>
    </row>
    <row r="158" spans="1:37">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7" ht="24" customHeight="1">
      <c r="A159" s="74"/>
      <c r="B159" s="74"/>
      <c r="C159" s="411" t="s">
        <v>185</v>
      </c>
      <c r="D159" s="278"/>
      <c r="E159" s="278"/>
      <c r="F159" s="278"/>
      <c r="G159" s="279"/>
      <c r="H159" s="474" t="s">
        <v>1125</v>
      </c>
      <c r="I159" s="279"/>
      <c r="J159" s="265" t="s">
        <v>1234</v>
      </c>
      <c r="K159" s="266"/>
      <c r="L159" s="266"/>
      <c r="M159" s="266"/>
      <c r="N159" s="266"/>
      <c r="O159" s="266"/>
      <c r="P159" s="266"/>
      <c r="Q159" s="266"/>
      <c r="R159" s="266"/>
      <c r="S159" s="266"/>
      <c r="T159" s="266"/>
      <c r="U159" s="266"/>
      <c r="V159" s="266"/>
      <c r="W159" s="266"/>
      <c r="X159" s="266"/>
      <c r="Y159" s="266"/>
      <c r="Z159" s="266"/>
      <c r="AA159" s="266"/>
      <c r="AB159" s="266"/>
      <c r="AC159" s="266"/>
      <c r="AD159" s="267"/>
    </row>
    <row r="160" spans="1:37" ht="36" customHeight="1">
      <c r="A160" s="74"/>
      <c r="B160" s="74"/>
      <c r="C160" s="280"/>
      <c r="D160" s="256"/>
      <c r="E160" s="256"/>
      <c r="F160" s="256"/>
      <c r="G160" s="281"/>
      <c r="H160" s="280"/>
      <c r="I160" s="281"/>
      <c r="J160" s="471" t="s">
        <v>201</v>
      </c>
      <c r="K160" s="472" t="s">
        <v>202</v>
      </c>
      <c r="L160" s="472" t="s">
        <v>203</v>
      </c>
      <c r="M160" s="461" t="s">
        <v>1235</v>
      </c>
      <c r="N160" s="272"/>
      <c r="O160" s="272"/>
      <c r="P160" s="272"/>
      <c r="Q160" s="272"/>
      <c r="R160" s="272"/>
      <c r="S160" s="272"/>
      <c r="T160" s="272"/>
      <c r="U160" s="283"/>
      <c r="V160" s="461" t="s">
        <v>1236</v>
      </c>
      <c r="W160" s="272"/>
      <c r="X160" s="283"/>
      <c r="Y160" s="461" t="s">
        <v>1237</v>
      </c>
      <c r="Z160" s="272"/>
      <c r="AA160" s="283"/>
      <c r="AB160" s="461" t="s">
        <v>1238</v>
      </c>
      <c r="AC160" s="272"/>
      <c r="AD160" s="283"/>
    </row>
    <row r="161" spans="1:118">
      <c r="A161" s="74"/>
      <c r="B161" s="74"/>
      <c r="C161" s="280"/>
      <c r="D161" s="256"/>
      <c r="E161" s="256"/>
      <c r="F161" s="256"/>
      <c r="G161" s="281"/>
      <c r="H161" s="280"/>
      <c r="I161" s="281"/>
      <c r="J161" s="355"/>
      <c r="K161" s="355"/>
      <c r="L161" s="355"/>
      <c r="M161" s="473" t="s">
        <v>234</v>
      </c>
      <c r="N161" s="331" t="s">
        <v>202</v>
      </c>
      <c r="O161" s="470" t="s">
        <v>203</v>
      </c>
      <c r="P161" s="268" t="s">
        <v>1239</v>
      </c>
      <c r="Q161" s="266"/>
      <c r="R161" s="267"/>
      <c r="S161" s="268" t="s">
        <v>1240</v>
      </c>
      <c r="T161" s="266"/>
      <c r="U161" s="267"/>
      <c r="V161" s="325" t="s">
        <v>234</v>
      </c>
      <c r="W161" s="331" t="s">
        <v>202</v>
      </c>
      <c r="X161" s="331" t="s">
        <v>203</v>
      </c>
      <c r="Y161" s="325" t="s">
        <v>234</v>
      </c>
      <c r="Z161" s="331" t="s">
        <v>202</v>
      </c>
      <c r="AA161" s="331" t="s">
        <v>203</v>
      </c>
      <c r="AB161" s="325" t="s">
        <v>234</v>
      </c>
      <c r="AC161" s="331" t="s">
        <v>202</v>
      </c>
      <c r="AD161" s="331" t="s">
        <v>203</v>
      </c>
    </row>
    <row r="162" spans="1:118" ht="48" customHeight="1">
      <c r="A162" s="74"/>
      <c r="B162" s="74"/>
      <c r="C162" s="282"/>
      <c r="D162" s="272"/>
      <c r="E162" s="272"/>
      <c r="F162" s="272"/>
      <c r="G162" s="283"/>
      <c r="H162" s="282"/>
      <c r="I162" s="283"/>
      <c r="J162" s="355"/>
      <c r="K162" s="355"/>
      <c r="L162" s="355"/>
      <c r="M162" s="280"/>
      <c r="N162" s="332"/>
      <c r="O162" s="355"/>
      <c r="P162" s="217" t="s">
        <v>234</v>
      </c>
      <c r="Q162" s="208" t="s">
        <v>202</v>
      </c>
      <c r="R162" s="208" t="s">
        <v>203</v>
      </c>
      <c r="S162" s="217" t="s">
        <v>234</v>
      </c>
      <c r="T162" s="208" t="s">
        <v>202</v>
      </c>
      <c r="U162" s="208" t="s">
        <v>203</v>
      </c>
      <c r="V162" s="332"/>
      <c r="W162" s="332"/>
      <c r="X162" s="332"/>
      <c r="Y162" s="332"/>
      <c r="Z162" s="332"/>
      <c r="AA162" s="332"/>
      <c r="AB162" s="332"/>
      <c r="AC162" s="332"/>
      <c r="AD162" s="332"/>
      <c r="AF162" t="s">
        <v>204</v>
      </c>
      <c r="AG162" t="s">
        <v>205</v>
      </c>
      <c r="AH162" t="s">
        <v>206</v>
      </c>
      <c r="AI162" t="s">
        <v>207</v>
      </c>
      <c r="AJ162" t="s">
        <v>208</v>
      </c>
      <c r="AK162" t="s">
        <v>209</v>
      </c>
      <c r="AL162" t="s">
        <v>210</v>
      </c>
      <c r="AP162" t="s">
        <v>204</v>
      </c>
      <c r="AQ162" t="s">
        <v>205</v>
      </c>
      <c r="AR162" t="s">
        <v>206</v>
      </c>
      <c r="AS162" t="s">
        <v>207</v>
      </c>
      <c r="AT162" t="s">
        <v>208</v>
      </c>
      <c r="AU162" t="s">
        <v>209</v>
      </c>
      <c r="AV162" t="s">
        <v>210</v>
      </c>
      <c r="AZ162" t="s">
        <v>204</v>
      </c>
      <c r="BA162" t="s">
        <v>205</v>
      </c>
      <c r="BB162" t="s">
        <v>206</v>
      </c>
      <c r="BC162" t="s">
        <v>207</v>
      </c>
      <c r="BD162" t="s">
        <v>208</v>
      </c>
      <c r="BE162" t="s">
        <v>209</v>
      </c>
      <c r="BF162" t="s">
        <v>210</v>
      </c>
      <c r="BJ162" t="s">
        <v>204</v>
      </c>
      <c r="BK162" t="s">
        <v>205</v>
      </c>
      <c r="BL162" t="s">
        <v>206</v>
      </c>
      <c r="BM162" t="s">
        <v>207</v>
      </c>
      <c r="BN162" t="s">
        <v>208</v>
      </c>
      <c r="BO162" t="s">
        <v>209</v>
      </c>
      <c r="BP162" t="s">
        <v>210</v>
      </c>
      <c r="BT162" t="s">
        <v>204</v>
      </c>
      <c r="BU162" t="s">
        <v>205</v>
      </c>
      <c r="BV162" t="s">
        <v>206</v>
      </c>
      <c r="BW162" t="s">
        <v>207</v>
      </c>
      <c r="BX162" t="s">
        <v>208</v>
      </c>
      <c r="BY162" t="s">
        <v>209</v>
      </c>
      <c r="BZ162" t="s">
        <v>210</v>
      </c>
      <c r="CD162" t="s">
        <v>204</v>
      </c>
      <c r="CE162" t="s">
        <v>205</v>
      </c>
      <c r="CF162" t="s">
        <v>206</v>
      </c>
      <c r="CG162" t="s">
        <v>207</v>
      </c>
      <c r="CH162" t="s">
        <v>208</v>
      </c>
      <c r="CI162" t="s">
        <v>209</v>
      </c>
      <c r="CJ162" t="s">
        <v>210</v>
      </c>
      <c r="CN162" t="s">
        <v>204</v>
      </c>
      <c r="CO162" t="s">
        <v>205</v>
      </c>
      <c r="CP162" t="s">
        <v>206</v>
      </c>
      <c r="CQ162" t="s">
        <v>207</v>
      </c>
      <c r="CR162" t="s">
        <v>208</v>
      </c>
      <c r="CS162" t="s">
        <v>209</v>
      </c>
      <c r="CT162" t="s">
        <v>210</v>
      </c>
      <c r="CX162" t="s">
        <v>204</v>
      </c>
      <c r="CY162" t="s">
        <v>205</v>
      </c>
      <c r="CZ162" t="s">
        <v>206</v>
      </c>
      <c r="DA162" t="s">
        <v>207</v>
      </c>
      <c r="DB162" t="s">
        <v>208</v>
      </c>
      <c r="DC162" t="s">
        <v>209</v>
      </c>
      <c r="DD162" t="s">
        <v>210</v>
      </c>
      <c r="DH162" t="s">
        <v>204</v>
      </c>
      <c r="DI162" t="s">
        <v>205</v>
      </c>
      <c r="DJ162" t="s">
        <v>206</v>
      </c>
      <c r="DK162" t="s">
        <v>207</v>
      </c>
      <c r="DL162" t="s">
        <v>208</v>
      </c>
      <c r="DM162" t="s">
        <v>209</v>
      </c>
      <c r="DN162" t="s">
        <v>210</v>
      </c>
    </row>
    <row r="163" spans="1:118">
      <c r="A163" s="74"/>
      <c r="B163" s="74"/>
      <c r="C163" s="86" t="s">
        <v>131</v>
      </c>
      <c r="D163" s="320"/>
      <c r="E163" s="266"/>
      <c r="F163" s="266"/>
      <c r="G163" s="267"/>
      <c r="H163" s="268"/>
      <c r="I163" s="267"/>
      <c r="J163" s="220"/>
      <c r="K163" s="220"/>
      <c r="L163" s="220"/>
      <c r="M163" s="220"/>
      <c r="N163" s="220"/>
      <c r="O163" s="220"/>
      <c r="P163" s="220"/>
      <c r="Q163" s="220"/>
      <c r="R163" s="220"/>
      <c r="S163" s="220"/>
      <c r="T163" s="220"/>
      <c r="U163" s="220"/>
      <c r="V163" s="220"/>
      <c r="W163" s="220"/>
      <c r="X163" s="220"/>
      <c r="Y163" s="220"/>
      <c r="Z163" s="220"/>
      <c r="AA163" s="220"/>
      <c r="AB163" s="220"/>
      <c r="AC163" s="220"/>
      <c r="AD163" s="220"/>
      <c r="AF163">
        <f>IF(AND(M163=0,OR(SUM(N163:O163)&gt;0,COUNTIF(M163:O163,"NS")&gt;0)),1,0)</f>
        <v>0</v>
      </c>
      <c r="AG163">
        <f>IF(OR(AND(M163="NS",SUM(N163:O163)&gt;0),AND(M163="NS",COUNTIF(M163:O163,"NS")&lt;2)),1,0)</f>
        <v>0</v>
      </c>
      <c r="AH163">
        <f>IF(AND(M163="NA",OR(SUM(N163:O163)&gt;0,COUNTIF(M163:O163,"NS")&gt;0,COUNTIF(M163:O163,"NA")&gt;1)),1,0)</f>
        <v>0</v>
      </c>
      <c r="AI163">
        <f>IF(AND(COUNTBLANK(M163)+COUNTBLANK(N163)+COUNTBLANK(O163)&gt;0,COUNTBLANK(M163)+COUNTBLANK(N163)+COUNTBLANK(O163)&lt;3,M163&lt;&gt;"NA"),1,0)</f>
        <v>0</v>
      </c>
      <c r="AJ163">
        <f>IF(AND(IF(OR(SUM(N163:O163)=M163,M163="",AND(M163&gt;0,COUNTIF(M163:O163,"NS")=2)),0,1)=1,M163&lt;&gt;"NS",M163&lt;&gt;"NA"),1,0)</f>
        <v>0</v>
      </c>
      <c r="AK163">
        <f>IF(COUNTIF(M163:O163,"=*")&lt;&gt;SUM(COUNTIF(M163:O163,"NS"),COUNTIF(M163:O163,"NA")),1,0)</f>
        <v>0</v>
      </c>
      <c r="AL163">
        <f>IF(SUM(AF163:AK163)&gt;0,1,0)</f>
        <v>0</v>
      </c>
      <c r="AP163">
        <f>IF(AND(P163=0,OR(SUM(Q163:R163)&gt;0,COUNTIF(P163:R163,"NS")&gt;0)),1,0)</f>
        <v>0</v>
      </c>
      <c r="AQ163">
        <f>IF(OR(AND(P163="NS",SUM(Q163:R163)&gt;0),AND(P163="NS",COUNTIF(P163:R163,"NS")&lt;2)),1,0)</f>
        <v>0</v>
      </c>
      <c r="AR163">
        <f>IF(AND(P163="NA",OR(SUM(Q163:R163)&gt;0,COUNTIF(P163:R163,"NS")&gt;0,COUNTIF(P163:R163,"NA")&gt;1)),1,0)</f>
        <v>0</v>
      </c>
      <c r="AS163">
        <f>IF(AND(COUNTBLANK(P163)+COUNTBLANK(Q163)+COUNTBLANK(R163)&gt;0,COUNTBLANK(P163)+COUNTBLANK(Q163)+COUNTBLANK(R163)&lt;3,P163&lt;&gt;"NA"),1,0)</f>
        <v>0</v>
      </c>
      <c r="AT163">
        <f>IF(AND(IF(OR(SUM(Q163:R163)=P163,P163="",AND(P163&gt;0,COUNTIF(P163:R163,"NS")=2)),0,1)=1,P163&lt;&gt;"NS",P163&lt;&gt;"NA"),1,0)</f>
        <v>0</v>
      </c>
      <c r="AU163">
        <f>IF(COUNTIF(P163:R163,"=*")&lt;&gt;SUM(COUNTIF(P163:R163,"NS"),COUNTIF(P163:R163,"NA")),1,0)</f>
        <v>0</v>
      </c>
      <c r="AV163">
        <f>IF(SUM(AP163:AU163)&gt;0,1,0)</f>
        <v>0</v>
      </c>
      <c r="AZ163">
        <f>IF(AND(S163=0,OR(SUM(T163:U163)&gt;0,COUNTIF(S163:U163,"NS")&gt;0)),1,0)</f>
        <v>0</v>
      </c>
      <c r="BA163">
        <f>IF(OR(AND(S163="NS",SUM(T163:U163)&gt;0),AND(S163="NS",COUNTIF(S163:U163,"NS")&lt;2)),1,0)</f>
        <v>0</v>
      </c>
      <c r="BB163">
        <f>IF(AND(S163="NA",OR(SUM(T163:U163)&gt;0,COUNTIF(S163:U163,"NS")&gt;0,COUNTIF(S163:U163,"NA")&gt;1)),1,0)</f>
        <v>0</v>
      </c>
      <c r="BC163">
        <f>IF(AND(COUNTBLANK(S163)+COUNTBLANK(T163)+COUNTBLANK(U163)&gt;0,COUNTBLANK(S163)+COUNTBLANK(T163)+COUNTBLANK(U163)&lt;3,S163&lt;&gt;"NA"),1,0)</f>
        <v>0</v>
      </c>
      <c r="BD163">
        <f>IF(AND(IF(OR(SUM(T163:U163)=S163,S163="",AND(S163&gt;0,COUNTIF(S163:U163,"NS")=2)),0,1)=1,S163&lt;&gt;"NS",S163&lt;&gt;"NA"),1,0)</f>
        <v>0</v>
      </c>
      <c r="BE163">
        <f>IF(COUNTIF(S163:U163,"=*")&lt;&gt;SUM(COUNTIF(S163:U163,"NS"),COUNTIF(S163:U163,"NA")),1,0)</f>
        <v>0</v>
      </c>
      <c r="BF163">
        <f>IF(SUM(AZ163:BE163)&gt;0,1,0)</f>
        <v>0</v>
      </c>
      <c r="BJ163">
        <f>IF(AND(V163=0,OR(SUM(W163:X163)&gt;0,COUNTIF(V163:X163,"NS")&gt;0)),1,0)</f>
        <v>0</v>
      </c>
      <c r="BK163">
        <f>IF(OR(AND(V163="NS",SUM(W163:X163)&gt;0),AND(V163="NS",COUNTIF(V163:X163,"NS")&lt;2)),1,0)</f>
        <v>0</v>
      </c>
      <c r="BL163">
        <f>IF(AND(V163="NA",OR(SUM(W163:X163)&gt;0,COUNTIF(V163:X163,"NS")&gt;0,COUNTIF(V163:X163,"NA")&gt;1)),1,0)</f>
        <v>0</v>
      </c>
      <c r="BM163">
        <f>IF(AND(COUNTBLANK(V163)+COUNTBLANK(W163)+COUNTBLANK(X163)&gt;0,COUNTBLANK(V163)+COUNTBLANK(W163)+COUNTBLANK(X163)&lt;3,V163&lt;&gt;"NA"),1,0)</f>
        <v>0</v>
      </c>
      <c r="BN163">
        <f>IF(AND(IF(OR(SUM(W163:X163)=V163,V163="",AND(V163&gt;0,COUNTIF(V163:X163,"NS")=2)),0,1)=1,V163&lt;&gt;"NS",V163&lt;&gt;"NA"),1,0)</f>
        <v>0</v>
      </c>
      <c r="BO163">
        <f>IF(COUNTIF(V163:X163,"=*")&lt;&gt;SUM(COUNTIF(V163:X163,"NS"),COUNTIF(V163:X163,"NA")),1,0)</f>
        <v>0</v>
      </c>
      <c r="BP163">
        <f>IF(SUM(BJ163:BO163)&gt;0,1,0)</f>
        <v>0</v>
      </c>
      <c r="BT163">
        <f>IF(AND(Y163=0,OR(SUM(Z163:AA163)&gt;0,COUNTIF(Y163:AA163,"NS")&gt;0)),1,0)</f>
        <v>0</v>
      </c>
      <c r="BU163">
        <f>IF(OR(AND(Y163="NS",SUM(Z163:AA163)&gt;0),AND(Y163="NS",COUNTIF(Y163:AA163,"NS")&lt;2)),1,0)</f>
        <v>0</v>
      </c>
      <c r="BV163">
        <f>IF(AND(Y163="NA",OR(SUM(Z163:AA163)&gt;0,COUNTIF(Y163:AA163,"NS")&gt;0,COUNTIF(Y163:AA163,"NA")&gt;1)),1,0)</f>
        <v>0</v>
      </c>
      <c r="BW163">
        <f>IF(AND(COUNTBLANK(Y163)+COUNTBLANK(Z163)+COUNTBLANK(AA163)&gt;0,COUNTBLANK(Y163)+COUNTBLANK(Z163)+COUNTBLANK(AA163)&lt;3,Y163&lt;&gt;"NA"),1,0)</f>
        <v>0</v>
      </c>
      <c r="BX163">
        <f>IF(AND(IF(OR(SUM(Z163:AA163)=Y163,Y163="",AND(Y163&gt;0,COUNTIF(Y163:AA163,"NS")=2)),0,1)=1,Y163&lt;&gt;"NS",Y163&lt;&gt;"NA"),1,0)</f>
        <v>0</v>
      </c>
      <c r="BY163">
        <f>IF(COUNTIF(Y163:AA163,"=*")&lt;&gt;SUM(COUNTIF(Y163:AA163,"NS"),COUNTIF(Y163:AA163,"NA")),1,0)</f>
        <v>0</v>
      </c>
      <c r="BZ163">
        <f>IF(SUM(BT163:BY163)&gt;0,1,0)</f>
        <v>0</v>
      </c>
      <c r="CD163">
        <f>IF(AND(AB163=0,OR(SUM(AC163:AD163)&gt;0,COUNTIF(AB163:AD163,"NS")&gt;0)),1,0)</f>
        <v>0</v>
      </c>
      <c r="CE163">
        <f>IF(OR(AND(AB163="NS",SUM(AC163:AD163)&gt;0),AND(AB163="NS",COUNTIF(AB163:AD163,"NS")&lt;2)),1,0)</f>
        <v>0</v>
      </c>
      <c r="CF163">
        <f>IF(AND(AB163="NA",OR(SUM(AC163:AD163)&gt;0,COUNTIF(AB163:AD163,"NS")&gt;0,COUNTIF(AB163:AD163,"NA")&gt;1)),1,0)</f>
        <v>0</v>
      </c>
      <c r="CG163">
        <f>IF(AND(COUNTBLANK(AB163)+COUNTBLANK(AC163)+COUNTBLANK(AD163)&gt;0,COUNTBLANK(AB163)+COUNTBLANK(AC163)+COUNTBLANK(AD163)&lt;3,AB163&lt;&gt;"NA"),1,0)</f>
        <v>0</v>
      </c>
      <c r="CH163">
        <f>IF(AND(IF(OR(SUM(AC163:AD163)=AB163,AB163="",AND(AB163&gt;0,COUNTIF(AB163:AD163,"NS")=2)),0,1)=1,AB163&lt;&gt;"NS",AB163&lt;&gt;"NA"),1,0)</f>
        <v>0</v>
      </c>
      <c r="CI163">
        <f>IF(COUNTIF(AB163:AD163,"=*")&lt;&gt;SUM(COUNTIF(AB163:AD163,"NS"),COUNTIF(AB163:AD163,"NA")),1,0)</f>
        <v>0</v>
      </c>
      <c r="CJ163">
        <f>IF(SUM(CD163:CI163)&gt;0,1,0)</f>
        <v>0</v>
      </c>
      <c r="CN163">
        <f>IF(AND(K163=0,OR(SUM(N163,Q163,T163,W163,Z163,AC163)&gt;0,COUNTIF(K163,"NS")+COUNTIF(N163,"NS")+COUNTIF(Q163,"NS")+COUNTIF(T163,"NS")+COUNTIF(W163,"NS")+COUNTIF(Z163,"NS")+COUNTIF(AC163,"NS")&gt;0)),1,0)</f>
        <v>0</v>
      </c>
      <c r="CO163">
        <f>IF(OR(AND(K163="NS",SUM(N163,Q163,T163,W163,Z163,AC163)&gt;0),AND(K163="NS",COUNTIF(K163,"NS")+COUNTIF(N163,"NS")+COUNTIF(Q163,"NS")+COUNTIF(T163,"NS")+COUNTIF(W163,"NS")+COUNTIF(Z163,"NS")+COUNTIF(AC163,"NS")&lt;2)),1,0)</f>
        <v>0</v>
      </c>
      <c r="CP163">
        <f>IF(AND(K163="NA",OR(SUM(N163,Q163,T163,W163,Z163,AC163)&gt;0,COUNTIF(K163,"NS")+COUNTIF(N163,"NS")+COUNTIF(Q163,"NS")+COUNTIF(T163,"NS")+COUNTIF(W163,"NS")+COUNTIF(Z163,"NS")+COUNTIF(AC163,"NS")&gt;0,COUNTIF(K163,"NA")+COUNTIF(N163,"NA")+COUNTIF(Q163,"NA")+COUNTIF(T163,"NA")+COUNTIF(W163,"NA")+COUNTIF(Z163,"NA")+COUNTIF(AC163,"NA")&gt;1)),1,0)</f>
        <v>0</v>
      </c>
      <c r="CQ163">
        <f>IF(AND(COUNTBLANK(K163)+COUNTBLANK(N163)+COUNTBLANK(Q163)+COUNTBLANK(T163)+COUNTBLANK(W163)+COUNTBLANK(Z163)+COUNTBLANK(AC163)&gt;0,COUNTBLANK(K163)+COUNTBLANK(N163)+COUNTBLANK(Q163)+COUNTBLANK(T163)+COUNTBLANK(W163)+COUNTBLANK(Z163)+COUNTBLANK(AC163)&lt;7,K163&lt;&gt;"NA"),1,0)</f>
        <v>0</v>
      </c>
      <c r="CR163">
        <f>IF(AND(IF(OR(SUM(N163,Q163,T163,W163,Z163,AC163)=K163,K163="",AND(K163&gt;0,COUNTIF(K163,"NS")+COUNTIF(N163,"NS")+COUNTIF(Q163,"NS")+COUNTIF(T163,"NS")+COUNTIF(W163,"NS")+COUNTIF(Z163,"NS")+COUNTIF(AC163,"NS")=6)),0,1)=1,K163&lt;&gt;"NS",K163&lt;&gt;"NA"),1,0)</f>
        <v>0</v>
      </c>
      <c r="CS163">
        <f>IF(COUNTIF(K163,"=*")+COUNTIF(N163,"=*")+COUNTIF(Q163,"=*")+COUNTIF(T163,"=*")+COUNTIF(W163,"=*")+COUNTIF(Z163,"=*")+COUNTIF(AC163,"=*")&lt;&gt;SUM(COUNTIF(K163,"NS")+COUNTIF(N163,"NS")+COUNTIF(Q163,"NS")+COUNTIF(T163,"NS")+COUNTIF(W163,"NS")+COUNTIF(Z163,"NS")+COUNTIF(AC163,"NS"),COUNTIF(K163,"NA")+COUNTIF(N163,"NA")+COUNTIF(Q163,"NA")+COUNTIF(T163,"NA")+COUNTIF(W163,"NA")+COUNTIF(Z163,"NA")+COUNTIF(AC163,"NA")),1,0)</f>
        <v>0</v>
      </c>
      <c r="CT163">
        <f>IF(SUM(CN163:CS163)&gt;0,1,0)</f>
        <v>0</v>
      </c>
      <c r="CX163">
        <f>IF(AND(L163=0,OR(SUM(O163,R163,U163,X163,AA163,AD163)&gt;0,COUNTIF(L163,"NS")+COUNTIF(O163,"NS")+COUNTIF(R163,"NS")+COUNTIF(U163,"NS")+COUNTIF(X163,"NS")+COUNTIF(AA163,"NS")+COUNTIF(AD163,"NS")&gt;0)),1,0)</f>
        <v>0</v>
      </c>
      <c r="CY163">
        <f>IF(OR(AND(L163="NS",SUM(O163,R163,U163,X163,AA163,AD163)&gt;0),AND(L163="NS",COUNTIF(L163,"NS")+COUNTIF(O163,"NS")+COUNTIF(R163,"NS")+COUNTIF(U163,"NS")+COUNTIF(X163,"NS")+COUNTIF(AA163,"NS")+COUNTIF(AD163,"NS")&lt;2)),1,0)</f>
        <v>0</v>
      </c>
      <c r="CZ163">
        <f>IF(AND(L163="NA",OR(SUM(O163,R163,U163,X163,AA163,AD163)&gt;0,COUNTIF(L163,"NS")+COUNTIF(O163,"NS")+COUNTIF(R163,"NS")+COUNTIF(U163,"NS")+COUNTIF(X163,"NS")+COUNTIF(AA163,"NS")+COUNTIF(AD163,"NS")&gt;0,COUNTIF(L163,"NA")+COUNTIF(O163,"NA")+COUNTIF(R163,"NA")+COUNTIF(U163,"NA")+COUNTIF(X163,"NA")+COUNTIF(AA163,"NA")+COUNTIF(AD163,"NA")&gt;1)),1,0)</f>
        <v>0</v>
      </c>
      <c r="DA163">
        <f>IF(AND(COUNTBLANK(L163)+COUNTBLANK(O163)+COUNTBLANK(R163)+COUNTBLANK(U163)+COUNTBLANK(X163)+COUNTBLANK(AA163)+COUNTBLANK(AD163)&gt;0,COUNTBLANK(L163)+COUNTBLANK(O163)+COUNTBLANK(R163)+COUNTBLANK(U163)+COUNTBLANK(X163)+COUNTBLANK(AA163)+COUNTBLANK(AD163)&lt;7,L163&lt;&gt;"NA"),1,0)</f>
        <v>0</v>
      </c>
      <c r="DB163">
        <f>IF(AND(IF(OR(SUM(O163,R163,U163,X163,AA163,AD163)=L163,L163="",AND(L163&gt;0,COUNTIF(L163,"NS")+COUNTIF(O163,"NS")+COUNTIF(R163,"NS")+COUNTIF(U163,"NS")+COUNTIF(X163,"NS")+COUNTIF(AA163,"NS")+COUNTIF(AD163,"NS")=6)),0,1)=1,L163&lt;&gt;"NS",L163&lt;&gt;"NA"),1,0)</f>
        <v>0</v>
      </c>
      <c r="DC163">
        <f>IF(COUNTIF(L163,"=*")+COUNTIF(O163,"=*")+COUNTIF(R163,"=*")+COUNTIF(U163,"=*")+COUNTIF(X163,"=*")+COUNTIF(AA163,"=*")+COUNTIF(AD163,"=*")&lt;&gt;SUM(COUNTIF(L163,"NS")+COUNTIF(O163,"NS")+COUNTIF(R163,"NS")+COUNTIF(U163,"NS")+COUNTIF(X163,"NS")+COUNTIF(AA163,"NS")+COUNTIF(AD163,"NS"),COUNTIF(L163,"NA")+COUNTIF(O163,"NA")+COUNTIF(R163,"NA")+COUNTIF(U163,"NA")+COUNTIF(X163,"NA")+COUNTIF(AA163,"NA")+COUNTIF(AD163,"NA")),1,0)</f>
        <v>0</v>
      </c>
      <c r="DD163">
        <f>IF(SUM(CX163:DC163)&gt;0,1,0)</f>
        <v>0</v>
      </c>
      <c r="DH163">
        <f>IF(AND(J163=0,OR(SUM(M163,P163,S163,V163,Y163,AB163)&gt;0,COUNTIF(J163,"NS")+COUNTIF(M163,"NS")+COUNTIF(P163,"NS")+COUNTIF(S163,"NS")+COUNTIF(V163,"NS")+COUNTIF(Y163,"NS")+COUNTIF(AB163,"NS")&gt;0)),1,0)</f>
        <v>0</v>
      </c>
      <c r="DI163">
        <f>IF(OR(AND(J163="NS",SUM(M163,P163,S163,V163,Y163,AB163)&gt;0),AND(J163="NS",COUNTIF(J163,"NS")+COUNTIF(M163,"NS")+COUNTIF(P163,"NS")+COUNTIF(S163,"NS")+COUNTIF(V163,"NS")+COUNTIF(Y163,"NS")+COUNTIF(AB163,"NS")&lt;2)),1,0)</f>
        <v>0</v>
      </c>
      <c r="DJ163">
        <f>IF(AND(J163="NA",OR(SUM(M163,P163,S163,V163,Y163,AB163)&gt;0,COUNTIF(J163,"NS")+COUNTIF(M163,"NS")+COUNTIF(P163,"NS")+COUNTIF(S163,"NS")+COUNTIF(V163,"NS")+COUNTIF(Y163,"NS")+COUNTIF(AB163,"NS")&gt;0,COUNTIF(J163,"NA")+COUNTIF(M163,"NA")+COUNTIF(P163,"NA")+COUNTIF(S163,"NA")+COUNTIF(V163,"NA")+COUNTIF(Y163,"NA")+COUNTIF(AB163,"NA")&gt;1)),1,0)</f>
        <v>0</v>
      </c>
      <c r="DK163">
        <f>IF(AND(COUNTBLANK(J163)+COUNTBLANK(M163)+COUNTBLANK(P163)+COUNTBLANK(S163)+COUNTBLANK(V163)+COUNTBLANK(Y163)+COUNTBLANK(AB163)&gt;0,COUNTBLANK(J163)+COUNTBLANK(M163)+COUNTBLANK(P163)+COUNTBLANK(S163)+COUNTBLANK(V163)+COUNTBLANK(Y163)+COUNTBLANK(AB163)&lt;7,J163&lt;&gt;"NA"),1,0)</f>
        <v>0</v>
      </c>
      <c r="DL163">
        <f>IF(AND(IF(OR(SUM(M163,P163,S163,V163,Y163,AB163)=J163,J163="",AND(J163&gt;0,COUNTIF(J163,"NS")+COUNTIF(M163,"NS")+COUNTIF(P163,"NS")+COUNTIF(S163,"NS")+COUNTIF(V163,"NS")+COUNTIF(Y163,"NS")+COUNTIF(AB163,"NS")=6)),0,1)=1,J163&lt;&gt;"NS",J163&lt;&gt;"NA"),1,0)</f>
        <v>0</v>
      </c>
      <c r="DM163">
        <f>IF(COUNTIF(J163,"=*")+COUNTIF(M163,"=*")+COUNTIF(P163,"=*")+COUNTIF(S163,"=*")+COUNTIF(V163,"=*")+COUNTIF(Y163,"=*")+COUNTIF(AB163,"=*")&lt;&gt;SUM(COUNTIF(J163,"NS")+COUNTIF(M163,"NS")+COUNTIF(P163,"NS")+COUNTIF(S163,"NS")+COUNTIF(V163,"NS")+COUNTIF(Y163,"NS")+COUNTIF(AB163,"NS"),COUNTIF(J163,"NA")+COUNTIF(M163,"NA")+COUNTIF(P163,"NA")+COUNTIF(S163,"NA")+COUNTIF(V163,"NA")+COUNTIF(Y163,"NA")+COUNTIF(AB163,"NA")),1,0)</f>
        <v>0</v>
      </c>
      <c r="DN163">
        <f>IF(SUM(DH163:DM163)&gt;0,1,0)</f>
        <v>0</v>
      </c>
    </row>
    <row r="164" spans="1:118">
      <c r="A164" s="74"/>
      <c r="B164" s="74"/>
      <c r="C164" s="206" t="s">
        <v>132</v>
      </c>
      <c r="D164" s="320"/>
      <c r="E164" s="266"/>
      <c r="F164" s="266"/>
      <c r="G164" s="267"/>
      <c r="H164" s="268"/>
      <c r="I164" s="267"/>
      <c r="J164" s="220"/>
      <c r="K164" s="220"/>
      <c r="L164" s="220"/>
      <c r="M164" s="220"/>
      <c r="N164" s="220"/>
      <c r="O164" s="220"/>
      <c r="P164" s="220"/>
      <c r="Q164" s="220"/>
      <c r="R164" s="220"/>
      <c r="S164" s="220"/>
      <c r="T164" s="220"/>
      <c r="U164" s="220"/>
      <c r="V164" s="220"/>
      <c r="W164" s="220"/>
      <c r="X164" s="220"/>
      <c r="Y164" s="220"/>
      <c r="Z164" s="220"/>
      <c r="AA164" s="220"/>
      <c r="AB164" s="220"/>
      <c r="AC164" s="220"/>
      <c r="AD164" s="220"/>
      <c r="AF164">
        <f t="shared" ref="AF164:AF187" si="24">IF(AND(M164=0,OR(SUM(N164:O164)&gt;0,COUNTIF(M164:O164,"NS")&gt;0)),1,0)</f>
        <v>0</v>
      </c>
      <c r="AG164">
        <f t="shared" ref="AG164:AG187" si="25">IF(OR(AND(M164="NS",SUM(N164:O164)&gt;0),AND(M164="NS",COUNTIF(M164:O164,"NS")&lt;2)),1,0)</f>
        <v>0</v>
      </c>
      <c r="AH164">
        <f t="shared" ref="AH164:AH187" si="26">IF(AND(M164="NA",OR(SUM(N164:O164)&gt;0,COUNTIF(M164:O164,"NS")&gt;0,COUNTIF(M164:O164,"NA")&gt;1)),1,0)</f>
        <v>0</v>
      </c>
      <c r="AI164">
        <f t="shared" ref="AI164:AI187" si="27">IF(AND(COUNTBLANK(M164)+COUNTBLANK(N164)+COUNTBLANK(O164)&gt;0,COUNTBLANK(M164)+COUNTBLANK(N164)+COUNTBLANK(O164)&lt;3,M164&lt;&gt;"NA"),1,0)</f>
        <v>0</v>
      </c>
      <c r="AJ164">
        <f t="shared" ref="AJ164:AJ187" si="28">IF(AND(IF(OR(SUM(N164:O164)=M164,M164="",AND(M164&gt;0,COUNTIF(M164:O164,"NS")=2)),0,1)=1,M164&lt;&gt;"NS",M164&lt;&gt;"NA"),1,0)</f>
        <v>0</v>
      </c>
      <c r="AK164">
        <f t="shared" ref="AK164:AK187" si="29">IF(COUNTIF(M164:O164,"=*")&lt;&gt;SUM(COUNTIF(M164:O164,"NS"),COUNTIF(M164:O164,"NA")),1,0)</f>
        <v>0</v>
      </c>
      <c r="AL164">
        <f t="shared" ref="AL164:AL187" si="30">IF(SUM(AF164:AK164)&gt;0,1,0)</f>
        <v>0</v>
      </c>
      <c r="AP164">
        <f t="shared" ref="AP164:AP187" si="31">IF(AND(P164=0,OR(SUM(Q164:R164)&gt;0,COUNTIF(P164:R164,"NS")&gt;0)),1,0)</f>
        <v>0</v>
      </c>
      <c r="AQ164">
        <f t="shared" ref="AQ164:AQ187" si="32">IF(OR(AND(P164="NS",SUM(Q164:R164)&gt;0),AND(P164="NS",COUNTIF(P164:R164,"NS")&lt;2)),1,0)</f>
        <v>0</v>
      </c>
      <c r="AR164">
        <f t="shared" ref="AR164:AR187" si="33">IF(AND(P164="NA",OR(SUM(Q164:R164)&gt;0,COUNTIF(P164:R164,"NS")&gt;0,COUNTIF(P164:R164,"NA")&gt;1)),1,0)</f>
        <v>0</v>
      </c>
      <c r="AS164">
        <f t="shared" ref="AS164:AS187" si="34">IF(AND(COUNTBLANK(P164)+COUNTBLANK(Q164)+COUNTBLANK(R164)&gt;0,COUNTBLANK(P164)+COUNTBLANK(Q164)+COUNTBLANK(R164)&lt;3,P164&lt;&gt;"NA"),1,0)</f>
        <v>0</v>
      </c>
      <c r="AT164">
        <f t="shared" ref="AT164:AT187" si="35">IF(AND(IF(OR(SUM(Q164:R164)=P164,P164="",AND(P164&gt;0,COUNTIF(P164:R164,"NS")=2)),0,1)=1,P164&lt;&gt;"NS",P164&lt;&gt;"NA"),1,0)</f>
        <v>0</v>
      </c>
      <c r="AU164">
        <f t="shared" ref="AU164:AU187" si="36">IF(COUNTIF(P164:R164,"=*")&lt;&gt;SUM(COUNTIF(P164:R164,"NS"),COUNTIF(P164:R164,"NA")),1,0)</f>
        <v>0</v>
      </c>
      <c r="AV164">
        <f t="shared" ref="AV164:AV187" si="37">IF(SUM(AP164:AU164)&gt;0,1,0)</f>
        <v>0</v>
      </c>
      <c r="AZ164">
        <f t="shared" ref="AZ164:AZ187" si="38">IF(AND(S164=0,OR(SUM(T164:U164)&gt;0,COUNTIF(S164:U164,"NS")&gt;0)),1,0)</f>
        <v>0</v>
      </c>
      <c r="BA164">
        <f t="shared" ref="BA164:BA187" si="39">IF(OR(AND(S164="NS",SUM(T164:U164)&gt;0),AND(S164="NS",COUNTIF(S164:U164,"NS")&lt;2)),1,0)</f>
        <v>0</v>
      </c>
      <c r="BB164">
        <f t="shared" ref="BB164:BB187" si="40">IF(AND(S164="NA",OR(SUM(T164:U164)&gt;0,COUNTIF(S164:U164,"NS")&gt;0,COUNTIF(S164:U164,"NA")&gt;1)),1,0)</f>
        <v>0</v>
      </c>
      <c r="BC164">
        <f t="shared" ref="BC164:BC187" si="41">IF(AND(COUNTBLANK(S164)+COUNTBLANK(T164)+COUNTBLANK(U164)&gt;0,COUNTBLANK(S164)+COUNTBLANK(T164)+COUNTBLANK(U164)&lt;3,S164&lt;&gt;"NA"),1,0)</f>
        <v>0</v>
      </c>
      <c r="BD164">
        <f t="shared" ref="BD164:BD187" si="42">IF(AND(IF(OR(SUM(T164:U164)=S164,S164="",AND(S164&gt;0,COUNTIF(S164:U164,"NS")=2)),0,1)=1,S164&lt;&gt;"NS",S164&lt;&gt;"NA"),1,0)</f>
        <v>0</v>
      </c>
      <c r="BE164">
        <f t="shared" ref="BE164:BE187" si="43">IF(COUNTIF(S164:U164,"=*")&lt;&gt;SUM(COUNTIF(S164:U164,"NS"),COUNTIF(S164:U164,"NA")),1,0)</f>
        <v>0</v>
      </c>
      <c r="BF164">
        <f t="shared" ref="BF164:BF187" si="44">IF(SUM(AZ164:BE164)&gt;0,1,0)</f>
        <v>0</v>
      </c>
      <c r="BJ164">
        <f t="shared" ref="BJ164:BJ187" si="45">IF(AND(V164=0,OR(SUM(W164:X164)&gt;0,COUNTIF(V164:X164,"NS")&gt;0)),1,0)</f>
        <v>0</v>
      </c>
      <c r="BK164">
        <f t="shared" ref="BK164:BK187" si="46">IF(OR(AND(V164="NS",SUM(W164:X164)&gt;0),AND(V164="NS",COUNTIF(V164:X164,"NS")&lt;2)),1,0)</f>
        <v>0</v>
      </c>
      <c r="BL164">
        <f t="shared" ref="BL164:BL187" si="47">IF(AND(V164="NA",OR(SUM(W164:X164)&gt;0,COUNTIF(V164:X164,"NS")&gt;0,COUNTIF(V164:X164,"NA")&gt;1)),1,0)</f>
        <v>0</v>
      </c>
      <c r="BM164">
        <f t="shared" ref="BM164:BM187" si="48">IF(AND(COUNTBLANK(V164)+COUNTBLANK(W164)+COUNTBLANK(X164)&gt;0,COUNTBLANK(V164)+COUNTBLANK(W164)+COUNTBLANK(X164)&lt;3,V164&lt;&gt;"NA"),1,0)</f>
        <v>0</v>
      </c>
      <c r="BN164">
        <f t="shared" ref="BN164:BN187" si="49">IF(AND(IF(OR(SUM(W164:X164)=V164,V164="",AND(V164&gt;0,COUNTIF(V164:X164,"NS")=2)),0,1)=1,V164&lt;&gt;"NS",V164&lt;&gt;"NA"),1,0)</f>
        <v>0</v>
      </c>
      <c r="BO164">
        <f t="shared" ref="BO164:BO187" si="50">IF(COUNTIF(V164:X164,"=*")&lt;&gt;SUM(COUNTIF(V164:X164,"NS"),COUNTIF(V164:X164,"NA")),1,0)</f>
        <v>0</v>
      </c>
      <c r="BP164">
        <f t="shared" ref="BP164:BP187" si="51">IF(SUM(BJ164:BO164)&gt;0,1,0)</f>
        <v>0</v>
      </c>
      <c r="BT164">
        <f t="shared" ref="BT164:BT187" si="52">IF(AND(Y164=0,OR(SUM(Z164:AA164)&gt;0,COUNTIF(Y164:AA164,"NS")&gt;0)),1,0)</f>
        <v>0</v>
      </c>
      <c r="BU164">
        <f t="shared" ref="BU164:BU187" si="53">IF(OR(AND(Y164="NS",SUM(Z164:AA164)&gt;0),AND(Y164="NS",COUNTIF(Y164:AA164,"NS")&lt;2)),1,0)</f>
        <v>0</v>
      </c>
      <c r="BV164">
        <f t="shared" ref="BV164:BV187" si="54">IF(AND(Y164="NA",OR(SUM(Z164:AA164)&gt;0,COUNTIF(Y164:AA164,"NS")&gt;0,COUNTIF(Y164:AA164,"NA")&gt;1)),1,0)</f>
        <v>0</v>
      </c>
      <c r="BW164">
        <f t="shared" ref="BW164:BW187" si="55">IF(AND(COUNTBLANK(Y164)+COUNTBLANK(Z164)+COUNTBLANK(AA164)&gt;0,COUNTBLANK(Y164)+COUNTBLANK(Z164)+COUNTBLANK(AA164)&lt;3,Y164&lt;&gt;"NA"),1,0)</f>
        <v>0</v>
      </c>
      <c r="BX164">
        <f t="shared" ref="BX164:BX187" si="56">IF(AND(IF(OR(SUM(Z164:AA164)=Y164,Y164="",AND(Y164&gt;0,COUNTIF(Y164:AA164,"NS")=2)),0,1)=1,Y164&lt;&gt;"NS",Y164&lt;&gt;"NA"),1,0)</f>
        <v>0</v>
      </c>
      <c r="BY164">
        <f t="shared" ref="BY164:BY187" si="57">IF(COUNTIF(Y164:AA164,"=*")&lt;&gt;SUM(COUNTIF(Y164:AA164,"NS"),COUNTIF(Y164:AA164,"NA")),1,0)</f>
        <v>0</v>
      </c>
      <c r="BZ164">
        <f t="shared" ref="BZ164:BZ187" si="58">IF(SUM(BT164:BY164)&gt;0,1,0)</f>
        <v>0</v>
      </c>
      <c r="CD164">
        <f t="shared" ref="CD164:CD187" si="59">IF(AND(AB164=0,OR(SUM(AC164:AD164)&gt;0,COUNTIF(AB164:AD164,"NS")&gt;0)),1,0)</f>
        <v>0</v>
      </c>
      <c r="CE164">
        <f t="shared" ref="CE164:CE187" si="60">IF(OR(AND(AB164="NS",SUM(AC164:AD164)&gt;0),AND(AB164="NS",COUNTIF(AB164:AD164,"NS")&lt;2)),1,0)</f>
        <v>0</v>
      </c>
      <c r="CF164">
        <f t="shared" ref="CF164:CF187" si="61">IF(AND(AB164="NA",OR(SUM(AC164:AD164)&gt;0,COUNTIF(AB164:AD164,"NS")&gt;0,COUNTIF(AB164:AD164,"NA")&gt;1)),1,0)</f>
        <v>0</v>
      </c>
      <c r="CG164">
        <f t="shared" ref="CG164:CG187" si="62">IF(AND(COUNTBLANK(AB164)+COUNTBLANK(AC164)+COUNTBLANK(AD164)&gt;0,COUNTBLANK(AB164)+COUNTBLANK(AC164)+COUNTBLANK(AD164)&lt;3,AB164&lt;&gt;"NA"),1,0)</f>
        <v>0</v>
      </c>
      <c r="CH164">
        <f t="shared" ref="CH164:CH187" si="63">IF(AND(IF(OR(SUM(AC164:AD164)=AB164,AB164="",AND(AB164&gt;0,COUNTIF(AB164:AD164,"NS")=2)),0,1)=1,AB164&lt;&gt;"NS",AB164&lt;&gt;"NA"),1,0)</f>
        <v>0</v>
      </c>
      <c r="CI164">
        <f t="shared" ref="CI164:CI187" si="64">IF(COUNTIF(AB164:AD164,"=*")&lt;&gt;SUM(COUNTIF(AB164:AD164,"NS"),COUNTIF(AB164:AD164,"NA")),1,0)</f>
        <v>0</v>
      </c>
      <c r="CJ164">
        <f t="shared" ref="CJ164:CJ187" si="65">IF(SUM(CD164:CI164)&gt;0,1,0)</f>
        <v>0</v>
      </c>
      <c r="CN164">
        <f t="shared" ref="CN164:CN187" si="66">IF(AND(K164=0,OR(SUM(N164,Q164,T164,W164,Z164,AC164)&gt;0,COUNTIF(K164,"NS")+COUNTIF(N164,"NS")+COUNTIF(Q164,"NS")+COUNTIF(T164,"NS")+COUNTIF(W164,"NS")+COUNTIF(Z164,"NS")+COUNTIF(AC164,"NS")&gt;0)),1,0)</f>
        <v>0</v>
      </c>
      <c r="CO164">
        <f t="shared" ref="CO164:CO187" si="67">IF(OR(AND(K164="NS",SUM(N164,Q164,T164,W164,Z164,AC164)&gt;0),AND(K164="NS",COUNTIF(K164,"NS")+COUNTIF(N164,"NS")+COUNTIF(Q164,"NS")+COUNTIF(T164,"NS")+COUNTIF(W164,"NS")+COUNTIF(Z164,"NS")+COUNTIF(AC164,"NS")&lt;2)),1,0)</f>
        <v>0</v>
      </c>
      <c r="CP164">
        <f t="shared" ref="CP164:CP187" si="68">IF(AND(K164="NA",OR(SUM(N164,Q164,T164,W164,Z164,AC164)&gt;0,COUNTIF(K164,"NS")+COUNTIF(N164,"NS")+COUNTIF(Q164,"NS")+COUNTIF(T164,"NS")+COUNTIF(W164,"NS")+COUNTIF(Z164,"NS")+COUNTIF(AC164,"NS")&gt;0,COUNTIF(K164,"NA")+COUNTIF(N164,"NA")+COUNTIF(Q164,"NA")+COUNTIF(T164,"NA")+COUNTIF(W164,"NA")+COUNTIF(Z164,"NA")+COUNTIF(AC164,"NA")&gt;1)),1,0)</f>
        <v>0</v>
      </c>
      <c r="CQ164">
        <f t="shared" ref="CQ164:CQ187" si="69">IF(AND(COUNTBLANK(K164)+COUNTBLANK(N164)+COUNTBLANK(Q164)+COUNTBLANK(T164)+COUNTBLANK(W164)+COUNTBLANK(Z164)+COUNTBLANK(AC164)&gt;0,COUNTBLANK(K164)+COUNTBLANK(N164)+COUNTBLANK(Q164)+COUNTBLANK(T164)+COUNTBLANK(W164)+COUNTBLANK(Z164)+COUNTBLANK(AC164)&lt;7,K164&lt;&gt;"NA"),1,0)</f>
        <v>0</v>
      </c>
      <c r="CR164">
        <f t="shared" ref="CR164:CR187" si="70">IF(AND(IF(OR(SUM(N164,Q164,T164,W164,Z164,AC164)=K164,K164="",AND(K164&gt;0,COUNTIF(K164,"NS")+COUNTIF(N164,"NS")+COUNTIF(Q164,"NS")+COUNTIF(T164,"NS")+COUNTIF(W164,"NS")+COUNTIF(Z164,"NS")+COUNTIF(AC164,"NS")=6)),0,1)=1,K164&lt;&gt;"NS",K164&lt;&gt;"NA"),1,0)</f>
        <v>0</v>
      </c>
      <c r="CS164">
        <f t="shared" ref="CS164:CS187" si="71">IF(COUNTIF(K164,"=*")+COUNTIF(N164,"=*")+COUNTIF(Q164,"=*")+COUNTIF(T164,"=*")+COUNTIF(W164,"=*")+COUNTIF(Z164,"=*")+COUNTIF(AC164,"=*")&lt;&gt;SUM(COUNTIF(K164,"NS")+COUNTIF(N164,"NS")+COUNTIF(Q164,"NS")+COUNTIF(T164,"NS")+COUNTIF(W164,"NS")+COUNTIF(Z164,"NS")+COUNTIF(AC164,"NS"),COUNTIF(K164,"NA")+COUNTIF(N164,"NA")+COUNTIF(Q164,"NA")+COUNTIF(T164,"NA")+COUNTIF(W164,"NA")+COUNTIF(Z164,"NA")+COUNTIF(AC164,"NA")),1,0)</f>
        <v>0</v>
      </c>
      <c r="CT164">
        <f t="shared" ref="CT164:CT187" si="72">IF(SUM(CN164:CS164)&gt;0,1,0)</f>
        <v>0</v>
      </c>
      <c r="CX164">
        <f t="shared" ref="CX164:CX187" si="73">IF(AND(L164=0,OR(SUM(O164,R164,U164,X164,AA164,AD164)&gt;0,COUNTIF(L164,"NS")+COUNTIF(O164,"NS")+COUNTIF(R164,"NS")+COUNTIF(U164,"NS")+COUNTIF(X164,"NS")+COUNTIF(AA164,"NS")+COUNTIF(AD164,"NS")&gt;0)),1,0)</f>
        <v>0</v>
      </c>
      <c r="CY164">
        <f t="shared" ref="CY164:CY187" si="74">IF(OR(AND(L164="NS",SUM(O164,R164,U164,X164,AA164,AD164)&gt;0),AND(L164="NS",COUNTIF(L164,"NS")+COUNTIF(O164,"NS")+COUNTIF(R164,"NS")+COUNTIF(U164,"NS")+COUNTIF(X164,"NS")+COUNTIF(AA164,"NS")+COUNTIF(AD164,"NS")&lt;2)),1,0)</f>
        <v>0</v>
      </c>
      <c r="CZ164">
        <f t="shared" ref="CZ164:CZ187" si="75">IF(AND(L164="NA",OR(SUM(O164,R164,U164,X164,AA164,AD164)&gt;0,COUNTIF(L164,"NS")+COUNTIF(O164,"NS")+COUNTIF(R164,"NS")+COUNTIF(U164,"NS")+COUNTIF(X164,"NS")+COUNTIF(AA164,"NS")+COUNTIF(AD164,"NS")&gt;0,COUNTIF(L164,"NA")+COUNTIF(O164,"NA")+COUNTIF(R164,"NA")+COUNTIF(U164,"NA")+COUNTIF(X164,"NA")+COUNTIF(AA164,"NA")+COUNTIF(AD164,"NA")&gt;1)),1,0)</f>
        <v>0</v>
      </c>
      <c r="DA164">
        <f t="shared" ref="DA164:DA187" si="76">IF(AND(COUNTBLANK(L164)+COUNTBLANK(O164)+COUNTBLANK(R164)+COUNTBLANK(U164)+COUNTBLANK(X164)+COUNTBLANK(AA164)+COUNTBLANK(AD164)&gt;0,COUNTBLANK(L164)+COUNTBLANK(O164)+COUNTBLANK(R164)+COUNTBLANK(U164)+COUNTBLANK(X164)+COUNTBLANK(AA164)+COUNTBLANK(AD164)&lt;7,L164&lt;&gt;"NA"),1,0)</f>
        <v>0</v>
      </c>
      <c r="DB164">
        <f t="shared" ref="DB164:DB187" si="77">IF(AND(IF(OR(SUM(O164,R164,U164,X164,AA164,AD164)=L164,L164="",AND(L164&gt;0,COUNTIF(L164,"NS")+COUNTIF(O164,"NS")+COUNTIF(R164,"NS")+COUNTIF(U164,"NS")+COUNTIF(X164,"NS")+COUNTIF(AA164,"NS")+COUNTIF(AD164,"NS")=6)),0,1)=1,L164&lt;&gt;"NS",L164&lt;&gt;"NA"),1,0)</f>
        <v>0</v>
      </c>
      <c r="DC164">
        <f t="shared" ref="DC164:DC187" si="78">IF(COUNTIF(L164,"=*")+COUNTIF(O164,"=*")+COUNTIF(R164,"=*")+COUNTIF(U164,"=*")+COUNTIF(X164,"=*")+COUNTIF(AA164,"=*")+COUNTIF(AD164,"=*")&lt;&gt;SUM(COUNTIF(L164,"NS")+COUNTIF(O164,"NS")+COUNTIF(R164,"NS")+COUNTIF(U164,"NS")+COUNTIF(X164,"NS")+COUNTIF(AA164,"NS")+COUNTIF(AD164,"NS"),COUNTIF(L164,"NA")+COUNTIF(O164,"NA")+COUNTIF(R164,"NA")+COUNTIF(U164,"NA")+COUNTIF(X164,"NA")+COUNTIF(AA164,"NA")+COUNTIF(AD164,"NA")),1,0)</f>
        <v>0</v>
      </c>
      <c r="DD164">
        <f t="shared" ref="DD164:DD187" si="79">IF(SUM(CX164:DC164)&gt;0,1,0)</f>
        <v>0</v>
      </c>
      <c r="DH164">
        <f t="shared" ref="DH164:DH187" si="80">IF(AND(J164=0,OR(SUM(M164,P164,S164,V164,Y164,AB164)&gt;0,COUNTIF(J164,"NS")+COUNTIF(M164,"NS")+COUNTIF(P164,"NS")+COUNTIF(S164,"NS")+COUNTIF(V164,"NS")+COUNTIF(Y164,"NS")+COUNTIF(AB164,"NS")&gt;0)),1,0)</f>
        <v>0</v>
      </c>
      <c r="DI164">
        <f t="shared" ref="DI164:DI187" si="81">IF(OR(AND(J164="NS",SUM(M164,P164,S164,V164,Y164,AB164)&gt;0),AND(J164="NS",COUNTIF(J164,"NS")+COUNTIF(M164,"NS")+COUNTIF(P164,"NS")+COUNTIF(S164,"NS")+COUNTIF(V164,"NS")+COUNTIF(Y164,"NS")+COUNTIF(AB164,"NS")&lt;2)),1,0)</f>
        <v>0</v>
      </c>
      <c r="DJ164">
        <f t="shared" ref="DJ164:DJ187" si="82">IF(AND(J164="NA",OR(SUM(M164,P164,S164,V164,Y164,AB164)&gt;0,COUNTIF(J164,"NS")+COUNTIF(M164,"NS")+COUNTIF(P164,"NS")+COUNTIF(S164,"NS")+COUNTIF(V164,"NS")+COUNTIF(Y164,"NS")+COUNTIF(AB164,"NS")&gt;0,COUNTIF(J164,"NA")+COUNTIF(M164,"NA")+COUNTIF(P164,"NA")+COUNTIF(S164,"NA")+COUNTIF(V164,"NA")+COUNTIF(Y164,"NA")+COUNTIF(AB164,"NA")&gt;1)),1,0)</f>
        <v>0</v>
      </c>
      <c r="DK164">
        <f t="shared" ref="DK164:DK187" si="83">IF(AND(COUNTBLANK(J164)+COUNTBLANK(M164)+COUNTBLANK(P164)+COUNTBLANK(S164)+COUNTBLANK(V164)+COUNTBLANK(Y164)+COUNTBLANK(AB164)&gt;0,COUNTBLANK(J164)+COUNTBLANK(M164)+COUNTBLANK(P164)+COUNTBLANK(S164)+COUNTBLANK(V164)+COUNTBLANK(Y164)+COUNTBLANK(AB164)&lt;7,J164&lt;&gt;"NA"),1,0)</f>
        <v>0</v>
      </c>
      <c r="DL164">
        <f t="shared" ref="DL164:DL187" si="84">IF(AND(IF(OR(SUM(M164,P164,S164,V164,Y164,AB164)=J164,J164="",AND(J164&gt;0,COUNTIF(J164,"NS")+COUNTIF(M164,"NS")+COUNTIF(P164,"NS")+COUNTIF(S164,"NS")+COUNTIF(V164,"NS")+COUNTIF(Y164,"NS")+COUNTIF(AB164,"NS")=6)),0,1)=1,J164&lt;&gt;"NS",J164&lt;&gt;"NA"),1,0)</f>
        <v>0</v>
      </c>
      <c r="DM164">
        <f t="shared" ref="DM164:DM187" si="85">IF(COUNTIF(J164,"=*")+COUNTIF(M164,"=*")+COUNTIF(P164,"=*")+COUNTIF(S164,"=*")+COUNTIF(V164,"=*")+COUNTIF(Y164,"=*")+COUNTIF(AB164,"=*")&lt;&gt;SUM(COUNTIF(J164,"NS")+COUNTIF(M164,"NS")+COUNTIF(P164,"NS")+COUNTIF(S164,"NS")+COUNTIF(V164,"NS")+COUNTIF(Y164,"NS")+COUNTIF(AB164,"NS"),COUNTIF(J164,"NA")+COUNTIF(M164,"NA")+COUNTIF(P164,"NA")+COUNTIF(S164,"NA")+COUNTIF(V164,"NA")+COUNTIF(Y164,"NA")+COUNTIF(AB164,"NA")),1,0)</f>
        <v>0</v>
      </c>
      <c r="DN164">
        <f t="shared" ref="DN164:DN187" si="86">IF(SUM(DH164:DM164)&gt;0,1,0)</f>
        <v>0</v>
      </c>
    </row>
    <row r="165" spans="1:118">
      <c r="A165" s="74"/>
      <c r="B165" s="74"/>
      <c r="C165" s="206" t="s">
        <v>133</v>
      </c>
      <c r="D165" s="320"/>
      <c r="E165" s="266"/>
      <c r="F165" s="266"/>
      <c r="G165" s="267"/>
      <c r="H165" s="268"/>
      <c r="I165" s="267"/>
      <c r="J165" s="220"/>
      <c r="K165" s="220"/>
      <c r="L165" s="220"/>
      <c r="M165" s="220"/>
      <c r="N165" s="220"/>
      <c r="O165" s="220"/>
      <c r="P165" s="220"/>
      <c r="Q165" s="220"/>
      <c r="R165" s="220"/>
      <c r="S165" s="220"/>
      <c r="T165" s="220"/>
      <c r="U165" s="220"/>
      <c r="V165" s="220"/>
      <c r="W165" s="220"/>
      <c r="X165" s="220"/>
      <c r="Y165" s="220"/>
      <c r="Z165" s="220"/>
      <c r="AA165" s="220"/>
      <c r="AB165" s="220"/>
      <c r="AC165" s="220"/>
      <c r="AD165" s="220"/>
      <c r="AF165">
        <f t="shared" si="24"/>
        <v>0</v>
      </c>
      <c r="AG165">
        <f t="shared" si="25"/>
        <v>0</v>
      </c>
      <c r="AH165">
        <f t="shared" si="26"/>
        <v>0</v>
      </c>
      <c r="AI165">
        <f t="shared" si="27"/>
        <v>0</v>
      </c>
      <c r="AJ165">
        <f t="shared" si="28"/>
        <v>0</v>
      </c>
      <c r="AK165">
        <f t="shared" si="29"/>
        <v>0</v>
      </c>
      <c r="AL165">
        <f t="shared" si="30"/>
        <v>0</v>
      </c>
      <c r="AP165">
        <f t="shared" si="31"/>
        <v>0</v>
      </c>
      <c r="AQ165">
        <f t="shared" si="32"/>
        <v>0</v>
      </c>
      <c r="AR165">
        <f t="shared" si="33"/>
        <v>0</v>
      </c>
      <c r="AS165">
        <f t="shared" si="34"/>
        <v>0</v>
      </c>
      <c r="AT165">
        <f t="shared" si="35"/>
        <v>0</v>
      </c>
      <c r="AU165">
        <f t="shared" si="36"/>
        <v>0</v>
      </c>
      <c r="AV165">
        <f t="shared" si="37"/>
        <v>0</v>
      </c>
      <c r="AZ165">
        <f t="shared" si="38"/>
        <v>0</v>
      </c>
      <c r="BA165">
        <f t="shared" si="39"/>
        <v>0</v>
      </c>
      <c r="BB165">
        <f t="shared" si="40"/>
        <v>0</v>
      </c>
      <c r="BC165">
        <f t="shared" si="41"/>
        <v>0</v>
      </c>
      <c r="BD165">
        <f t="shared" si="42"/>
        <v>0</v>
      </c>
      <c r="BE165">
        <f t="shared" si="43"/>
        <v>0</v>
      </c>
      <c r="BF165">
        <f t="shared" si="44"/>
        <v>0</v>
      </c>
      <c r="BJ165">
        <f t="shared" si="45"/>
        <v>0</v>
      </c>
      <c r="BK165">
        <f t="shared" si="46"/>
        <v>0</v>
      </c>
      <c r="BL165">
        <f t="shared" si="47"/>
        <v>0</v>
      </c>
      <c r="BM165">
        <f t="shared" si="48"/>
        <v>0</v>
      </c>
      <c r="BN165">
        <f t="shared" si="49"/>
        <v>0</v>
      </c>
      <c r="BO165">
        <f t="shared" si="50"/>
        <v>0</v>
      </c>
      <c r="BP165">
        <f t="shared" si="51"/>
        <v>0</v>
      </c>
      <c r="BT165">
        <f t="shared" si="52"/>
        <v>0</v>
      </c>
      <c r="BU165">
        <f t="shared" si="53"/>
        <v>0</v>
      </c>
      <c r="BV165">
        <f t="shared" si="54"/>
        <v>0</v>
      </c>
      <c r="BW165">
        <f t="shared" si="55"/>
        <v>0</v>
      </c>
      <c r="BX165">
        <f t="shared" si="56"/>
        <v>0</v>
      </c>
      <c r="BY165">
        <f t="shared" si="57"/>
        <v>0</v>
      </c>
      <c r="BZ165">
        <f t="shared" si="58"/>
        <v>0</v>
      </c>
      <c r="CD165">
        <f t="shared" si="59"/>
        <v>0</v>
      </c>
      <c r="CE165">
        <f t="shared" si="60"/>
        <v>0</v>
      </c>
      <c r="CF165">
        <f t="shared" si="61"/>
        <v>0</v>
      </c>
      <c r="CG165">
        <f t="shared" si="62"/>
        <v>0</v>
      </c>
      <c r="CH165">
        <f t="shared" si="63"/>
        <v>0</v>
      </c>
      <c r="CI165">
        <f t="shared" si="64"/>
        <v>0</v>
      </c>
      <c r="CJ165">
        <f t="shared" si="65"/>
        <v>0</v>
      </c>
      <c r="CN165">
        <f t="shared" si="66"/>
        <v>0</v>
      </c>
      <c r="CO165">
        <f t="shared" si="67"/>
        <v>0</v>
      </c>
      <c r="CP165">
        <f t="shared" si="68"/>
        <v>0</v>
      </c>
      <c r="CQ165">
        <f t="shared" si="69"/>
        <v>0</v>
      </c>
      <c r="CR165">
        <f t="shared" si="70"/>
        <v>0</v>
      </c>
      <c r="CS165">
        <f t="shared" si="71"/>
        <v>0</v>
      </c>
      <c r="CT165">
        <f t="shared" si="72"/>
        <v>0</v>
      </c>
      <c r="CX165">
        <f t="shared" si="73"/>
        <v>0</v>
      </c>
      <c r="CY165">
        <f t="shared" si="74"/>
        <v>0</v>
      </c>
      <c r="CZ165">
        <f t="shared" si="75"/>
        <v>0</v>
      </c>
      <c r="DA165">
        <f t="shared" si="76"/>
        <v>0</v>
      </c>
      <c r="DB165">
        <f t="shared" si="77"/>
        <v>0</v>
      </c>
      <c r="DC165">
        <f t="shared" si="78"/>
        <v>0</v>
      </c>
      <c r="DD165">
        <f t="shared" si="79"/>
        <v>0</v>
      </c>
      <c r="DH165">
        <f t="shared" si="80"/>
        <v>0</v>
      </c>
      <c r="DI165">
        <f t="shared" si="81"/>
        <v>0</v>
      </c>
      <c r="DJ165">
        <f t="shared" si="82"/>
        <v>0</v>
      </c>
      <c r="DK165">
        <f t="shared" si="83"/>
        <v>0</v>
      </c>
      <c r="DL165">
        <f t="shared" si="84"/>
        <v>0</v>
      </c>
      <c r="DM165">
        <f t="shared" si="85"/>
        <v>0</v>
      </c>
      <c r="DN165">
        <f t="shared" si="86"/>
        <v>0</v>
      </c>
    </row>
    <row r="166" spans="1:118">
      <c r="A166" s="74"/>
      <c r="B166" s="74"/>
      <c r="C166" s="206" t="s">
        <v>134</v>
      </c>
      <c r="D166" s="320"/>
      <c r="E166" s="266"/>
      <c r="F166" s="266"/>
      <c r="G166" s="267"/>
      <c r="H166" s="268"/>
      <c r="I166" s="267"/>
      <c r="J166" s="220"/>
      <c r="K166" s="220"/>
      <c r="L166" s="220"/>
      <c r="M166" s="220"/>
      <c r="N166" s="220"/>
      <c r="O166" s="220"/>
      <c r="P166" s="220"/>
      <c r="Q166" s="220"/>
      <c r="R166" s="220"/>
      <c r="S166" s="220"/>
      <c r="T166" s="220"/>
      <c r="U166" s="220"/>
      <c r="V166" s="220"/>
      <c r="W166" s="220"/>
      <c r="X166" s="220"/>
      <c r="Y166" s="220"/>
      <c r="Z166" s="220"/>
      <c r="AA166" s="220"/>
      <c r="AB166" s="220"/>
      <c r="AC166" s="220"/>
      <c r="AD166" s="220"/>
      <c r="AF166">
        <f t="shared" si="24"/>
        <v>0</v>
      </c>
      <c r="AG166">
        <f t="shared" si="25"/>
        <v>0</v>
      </c>
      <c r="AH166">
        <f t="shared" si="26"/>
        <v>0</v>
      </c>
      <c r="AI166">
        <f t="shared" si="27"/>
        <v>0</v>
      </c>
      <c r="AJ166">
        <f t="shared" si="28"/>
        <v>0</v>
      </c>
      <c r="AK166">
        <f t="shared" si="29"/>
        <v>0</v>
      </c>
      <c r="AL166">
        <f t="shared" si="30"/>
        <v>0</v>
      </c>
      <c r="AP166">
        <f t="shared" si="31"/>
        <v>0</v>
      </c>
      <c r="AQ166">
        <f t="shared" si="32"/>
        <v>0</v>
      </c>
      <c r="AR166">
        <f t="shared" si="33"/>
        <v>0</v>
      </c>
      <c r="AS166">
        <f t="shared" si="34"/>
        <v>0</v>
      </c>
      <c r="AT166">
        <f t="shared" si="35"/>
        <v>0</v>
      </c>
      <c r="AU166">
        <f t="shared" si="36"/>
        <v>0</v>
      </c>
      <c r="AV166">
        <f t="shared" si="37"/>
        <v>0</v>
      </c>
      <c r="AZ166">
        <f t="shared" si="38"/>
        <v>0</v>
      </c>
      <c r="BA166">
        <f t="shared" si="39"/>
        <v>0</v>
      </c>
      <c r="BB166">
        <f t="shared" si="40"/>
        <v>0</v>
      </c>
      <c r="BC166">
        <f t="shared" si="41"/>
        <v>0</v>
      </c>
      <c r="BD166">
        <f t="shared" si="42"/>
        <v>0</v>
      </c>
      <c r="BE166">
        <f t="shared" si="43"/>
        <v>0</v>
      </c>
      <c r="BF166">
        <f t="shared" si="44"/>
        <v>0</v>
      </c>
      <c r="BJ166">
        <f t="shared" si="45"/>
        <v>0</v>
      </c>
      <c r="BK166">
        <f t="shared" si="46"/>
        <v>0</v>
      </c>
      <c r="BL166">
        <f t="shared" si="47"/>
        <v>0</v>
      </c>
      <c r="BM166">
        <f t="shared" si="48"/>
        <v>0</v>
      </c>
      <c r="BN166">
        <f t="shared" si="49"/>
        <v>0</v>
      </c>
      <c r="BO166">
        <f t="shared" si="50"/>
        <v>0</v>
      </c>
      <c r="BP166">
        <f t="shared" si="51"/>
        <v>0</v>
      </c>
      <c r="BT166">
        <f t="shared" si="52"/>
        <v>0</v>
      </c>
      <c r="BU166">
        <f t="shared" si="53"/>
        <v>0</v>
      </c>
      <c r="BV166">
        <f t="shared" si="54"/>
        <v>0</v>
      </c>
      <c r="BW166">
        <f t="shared" si="55"/>
        <v>0</v>
      </c>
      <c r="BX166">
        <f t="shared" si="56"/>
        <v>0</v>
      </c>
      <c r="BY166">
        <f t="shared" si="57"/>
        <v>0</v>
      </c>
      <c r="BZ166">
        <f t="shared" si="58"/>
        <v>0</v>
      </c>
      <c r="CD166">
        <f t="shared" si="59"/>
        <v>0</v>
      </c>
      <c r="CE166">
        <f t="shared" si="60"/>
        <v>0</v>
      </c>
      <c r="CF166">
        <f t="shared" si="61"/>
        <v>0</v>
      </c>
      <c r="CG166">
        <f t="shared" si="62"/>
        <v>0</v>
      </c>
      <c r="CH166">
        <f t="shared" si="63"/>
        <v>0</v>
      </c>
      <c r="CI166">
        <f t="shared" si="64"/>
        <v>0</v>
      </c>
      <c r="CJ166">
        <f t="shared" si="65"/>
        <v>0</v>
      </c>
      <c r="CN166">
        <f t="shared" si="66"/>
        <v>0</v>
      </c>
      <c r="CO166">
        <f t="shared" si="67"/>
        <v>0</v>
      </c>
      <c r="CP166">
        <f t="shared" si="68"/>
        <v>0</v>
      </c>
      <c r="CQ166">
        <f t="shared" si="69"/>
        <v>0</v>
      </c>
      <c r="CR166">
        <f t="shared" si="70"/>
        <v>0</v>
      </c>
      <c r="CS166">
        <f t="shared" si="71"/>
        <v>0</v>
      </c>
      <c r="CT166">
        <f t="shared" si="72"/>
        <v>0</v>
      </c>
      <c r="CX166">
        <f t="shared" si="73"/>
        <v>0</v>
      </c>
      <c r="CY166">
        <f t="shared" si="74"/>
        <v>0</v>
      </c>
      <c r="CZ166">
        <f t="shared" si="75"/>
        <v>0</v>
      </c>
      <c r="DA166">
        <f t="shared" si="76"/>
        <v>0</v>
      </c>
      <c r="DB166">
        <f t="shared" si="77"/>
        <v>0</v>
      </c>
      <c r="DC166">
        <f t="shared" si="78"/>
        <v>0</v>
      </c>
      <c r="DD166">
        <f t="shared" si="79"/>
        <v>0</v>
      </c>
      <c r="DH166">
        <f t="shared" si="80"/>
        <v>0</v>
      </c>
      <c r="DI166">
        <f t="shared" si="81"/>
        <v>0</v>
      </c>
      <c r="DJ166">
        <f t="shared" si="82"/>
        <v>0</v>
      </c>
      <c r="DK166">
        <f t="shared" si="83"/>
        <v>0</v>
      </c>
      <c r="DL166">
        <f t="shared" si="84"/>
        <v>0</v>
      </c>
      <c r="DM166">
        <f t="shared" si="85"/>
        <v>0</v>
      </c>
      <c r="DN166">
        <f t="shared" si="86"/>
        <v>0</v>
      </c>
    </row>
    <row r="167" spans="1:118">
      <c r="A167" s="74"/>
      <c r="B167" s="74"/>
      <c r="C167" s="206" t="s">
        <v>135</v>
      </c>
      <c r="D167" s="320"/>
      <c r="E167" s="266"/>
      <c r="F167" s="266"/>
      <c r="G167" s="267"/>
      <c r="H167" s="268"/>
      <c r="I167" s="267"/>
      <c r="J167" s="220"/>
      <c r="K167" s="220"/>
      <c r="L167" s="220"/>
      <c r="M167" s="220"/>
      <c r="N167" s="220"/>
      <c r="O167" s="220"/>
      <c r="P167" s="220"/>
      <c r="Q167" s="220"/>
      <c r="R167" s="220"/>
      <c r="S167" s="220"/>
      <c r="T167" s="220"/>
      <c r="U167" s="220"/>
      <c r="V167" s="220"/>
      <c r="W167" s="220"/>
      <c r="X167" s="220"/>
      <c r="Y167" s="220"/>
      <c r="Z167" s="220"/>
      <c r="AA167" s="220"/>
      <c r="AB167" s="220"/>
      <c r="AC167" s="220"/>
      <c r="AD167" s="220"/>
      <c r="AF167">
        <f t="shared" si="24"/>
        <v>0</v>
      </c>
      <c r="AG167">
        <f t="shared" si="25"/>
        <v>0</v>
      </c>
      <c r="AH167">
        <f t="shared" si="26"/>
        <v>0</v>
      </c>
      <c r="AI167">
        <f t="shared" si="27"/>
        <v>0</v>
      </c>
      <c r="AJ167">
        <f t="shared" si="28"/>
        <v>0</v>
      </c>
      <c r="AK167">
        <f t="shared" si="29"/>
        <v>0</v>
      </c>
      <c r="AL167">
        <f t="shared" si="30"/>
        <v>0</v>
      </c>
      <c r="AP167">
        <f t="shared" si="31"/>
        <v>0</v>
      </c>
      <c r="AQ167">
        <f t="shared" si="32"/>
        <v>0</v>
      </c>
      <c r="AR167">
        <f t="shared" si="33"/>
        <v>0</v>
      </c>
      <c r="AS167">
        <f t="shared" si="34"/>
        <v>0</v>
      </c>
      <c r="AT167">
        <f t="shared" si="35"/>
        <v>0</v>
      </c>
      <c r="AU167">
        <f t="shared" si="36"/>
        <v>0</v>
      </c>
      <c r="AV167">
        <f t="shared" si="37"/>
        <v>0</v>
      </c>
      <c r="AZ167">
        <f t="shared" si="38"/>
        <v>0</v>
      </c>
      <c r="BA167">
        <f t="shared" si="39"/>
        <v>0</v>
      </c>
      <c r="BB167">
        <f t="shared" si="40"/>
        <v>0</v>
      </c>
      <c r="BC167">
        <f t="shared" si="41"/>
        <v>0</v>
      </c>
      <c r="BD167">
        <f t="shared" si="42"/>
        <v>0</v>
      </c>
      <c r="BE167">
        <f t="shared" si="43"/>
        <v>0</v>
      </c>
      <c r="BF167">
        <f t="shared" si="44"/>
        <v>0</v>
      </c>
      <c r="BJ167">
        <f t="shared" si="45"/>
        <v>0</v>
      </c>
      <c r="BK167">
        <f t="shared" si="46"/>
        <v>0</v>
      </c>
      <c r="BL167">
        <f t="shared" si="47"/>
        <v>0</v>
      </c>
      <c r="BM167">
        <f t="shared" si="48"/>
        <v>0</v>
      </c>
      <c r="BN167">
        <f t="shared" si="49"/>
        <v>0</v>
      </c>
      <c r="BO167">
        <f t="shared" si="50"/>
        <v>0</v>
      </c>
      <c r="BP167">
        <f t="shared" si="51"/>
        <v>0</v>
      </c>
      <c r="BT167">
        <f t="shared" si="52"/>
        <v>0</v>
      </c>
      <c r="BU167">
        <f t="shared" si="53"/>
        <v>0</v>
      </c>
      <c r="BV167">
        <f t="shared" si="54"/>
        <v>0</v>
      </c>
      <c r="BW167">
        <f t="shared" si="55"/>
        <v>0</v>
      </c>
      <c r="BX167">
        <f t="shared" si="56"/>
        <v>0</v>
      </c>
      <c r="BY167">
        <f t="shared" si="57"/>
        <v>0</v>
      </c>
      <c r="BZ167">
        <f t="shared" si="58"/>
        <v>0</v>
      </c>
      <c r="CD167">
        <f t="shared" si="59"/>
        <v>0</v>
      </c>
      <c r="CE167">
        <f t="shared" si="60"/>
        <v>0</v>
      </c>
      <c r="CF167">
        <f t="shared" si="61"/>
        <v>0</v>
      </c>
      <c r="CG167">
        <f t="shared" si="62"/>
        <v>0</v>
      </c>
      <c r="CH167">
        <f t="shared" si="63"/>
        <v>0</v>
      </c>
      <c r="CI167">
        <f t="shared" si="64"/>
        <v>0</v>
      </c>
      <c r="CJ167">
        <f t="shared" si="65"/>
        <v>0</v>
      </c>
      <c r="CN167">
        <f t="shared" si="66"/>
        <v>0</v>
      </c>
      <c r="CO167">
        <f t="shared" si="67"/>
        <v>0</v>
      </c>
      <c r="CP167">
        <f t="shared" si="68"/>
        <v>0</v>
      </c>
      <c r="CQ167">
        <f t="shared" si="69"/>
        <v>0</v>
      </c>
      <c r="CR167">
        <f t="shared" si="70"/>
        <v>0</v>
      </c>
      <c r="CS167">
        <f t="shared" si="71"/>
        <v>0</v>
      </c>
      <c r="CT167">
        <f t="shared" si="72"/>
        <v>0</v>
      </c>
      <c r="CX167">
        <f t="shared" si="73"/>
        <v>0</v>
      </c>
      <c r="CY167">
        <f t="shared" si="74"/>
        <v>0</v>
      </c>
      <c r="CZ167">
        <f t="shared" si="75"/>
        <v>0</v>
      </c>
      <c r="DA167">
        <f t="shared" si="76"/>
        <v>0</v>
      </c>
      <c r="DB167">
        <f t="shared" si="77"/>
        <v>0</v>
      </c>
      <c r="DC167">
        <f t="shared" si="78"/>
        <v>0</v>
      </c>
      <c r="DD167">
        <f t="shared" si="79"/>
        <v>0</v>
      </c>
      <c r="DH167">
        <f t="shared" si="80"/>
        <v>0</v>
      </c>
      <c r="DI167">
        <f t="shared" si="81"/>
        <v>0</v>
      </c>
      <c r="DJ167">
        <f t="shared" si="82"/>
        <v>0</v>
      </c>
      <c r="DK167">
        <f t="shared" si="83"/>
        <v>0</v>
      </c>
      <c r="DL167">
        <f t="shared" si="84"/>
        <v>0</v>
      </c>
      <c r="DM167">
        <f t="shared" si="85"/>
        <v>0</v>
      </c>
      <c r="DN167">
        <f t="shared" si="86"/>
        <v>0</v>
      </c>
    </row>
    <row r="168" spans="1:118">
      <c r="A168" s="74"/>
      <c r="B168" s="74"/>
      <c r="C168" s="206" t="s">
        <v>136</v>
      </c>
      <c r="D168" s="320"/>
      <c r="E168" s="266"/>
      <c r="F168" s="266"/>
      <c r="G168" s="267"/>
      <c r="H168" s="268"/>
      <c r="I168" s="267"/>
      <c r="J168" s="220"/>
      <c r="K168" s="220"/>
      <c r="L168" s="220"/>
      <c r="M168" s="220"/>
      <c r="N168" s="220"/>
      <c r="O168" s="220"/>
      <c r="P168" s="220"/>
      <c r="Q168" s="220"/>
      <c r="R168" s="220"/>
      <c r="S168" s="220"/>
      <c r="T168" s="220"/>
      <c r="U168" s="220"/>
      <c r="V168" s="220"/>
      <c r="W168" s="220"/>
      <c r="X168" s="220"/>
      <c r="Y168" s="220"/>
      <c r="Z168" s="220"/>
      <c r="AA168" s="220"/>
      <c r="AB168" s="220"/>
      <c r="AC168" s="220"/>
      <c r="AD168" s="220"/>
      <c r="AF168">
        <f t="shared" si="24"/>
        <v>0</v>
      </c>
      <c r="AG168">
        <f t="shared" si="25"/>
        <v>0</v>
      </c>
      <c r="AH168">
        <f t="shared" si="26"/>
        <v>0</v>
      </c>
      <c r="AI168">
        <f t="shared" si="27"/>
        <v>0</v>
      </c>
      <c r="AJ168">
        <f t="shared" si="28"/>
        <v>0</v>
      </c>
      <c r="AK168">
        <f t="shared" si="29"/>
        <v>0</v>
      </c>
      <c r="AL168">
        <f t="shared" si="30"/>
        <v>0</v>
      </c>
      <c r="AP168">
        <f t="shared" si="31"/>
        <v>0</v>
      </c>
      <c r="AQ168">
        <f t="shared" si="32"/>
        <v>0</v>
      </c>
      <c r="AR168">
        <f t="shared" si="33"/>
        <v>0</v>
      </c>
      <c r="AS168">
        <f t="shared" si="34"/>
        <v>0</v>
      </c>
      <c r="AT168">
        <f t="shared" si="35"/>
        <v>0</v>
      </c>
      <c r="AU168">
        <f t="shared" si="36"/>
        <v>0</v>
      </c>
      <c r="AV168">
        <f t="shared" si="37"/>
        <v>0</v>
      </c>
      <c r="AZ168">
        <f t="shared" si="38"/>
        <v>0</v>
      </c>
      <c r="BA168">
        <f t="shared" si="39"/>
        <v>0</v>
      </c>
      <c r="BB168">
        <f t="shared" si="40"/>
        <v>0</v>
      </c>
      <c r="BC168">
        <f t="shared" si="41"/>
        <v>0</v>
      </c>
      <c r="BD168">
        <f t="shared" si="42"/>
        <v>0</v>
      </c>
      <c r="BE168">
        <f t="shared" si="43"/>
        <v>0</v>
      </c>
      <c r="BF168">
        <f t="shared" si="44"/>
        <v>0</v>
      </c>
      <c r="BJ168">
        <f t="shared" si="45"/>
        <v>0</v>
      </c>
      <c r="BK168">
        <f t="shared" si="46"/>
        <v>0</v>
      </c>
      <c r="BL168">
        <f t="shared" si="47"/>
        <v>0</v>
      </c>
      <c r="BM168">
        <f t="shared" si="48"/>
        <v>0</v>
      </c>
      <c r="BN168">
        <f t="shared" si="49"/>
        <v>0</v>
      </c>
      <c r="BO168">
        <f t="shared" si="50"/>
        <v>0</v>
      </c>
      <c r="BP168">
        <f t="shared" si="51"/>
        <v>0</v>
      </c>
      <c r="BT168">
        <f t="shared" si="52"/>
        <v>0</v>
      </c>
      <c r="BU168">
        <f t="shared" si="53"/>
        <v>0</v>
      </c>
      <c r="BV168">
        <f t="shared" si="54"/>
        <v>0</v>
      </c>
      <c r="BW168">
        <f t="shared" si="55"/>
        <v>0</v>
      </c>
      <c r="BX168">
        <f t="shared" si="56"/>
        <v>0</v>
      </c>
      <c r="BY168">
        <f t="shared" si="57"/>
        <v>0</v>
      </c>
      <c r="BZ168">
        <f t="shared" si="58"/>
        <v>0</v>
      </c>
      <c r="CD168">
        <f t="shared" si="59"/>
        <v>0</v>
      </c>
      <c r="CE168">
        <f t="shared" si="60"/>
        <v>0</v>
      </c>
      <c r="CF168">
        <f t="shared" si="61"/>
        <v>0</v>
      </c>
      <c r="CG168">
        <f t="shared" si="62"/>
        <v>0</v>
      </c>
      <c r="CH168">
        <f t="shared" si="63"/>
        <v>0</v>
      </c>
      <c r="CI168">
        <f t="shared" si="64"/>
        <v>0</v>
      </c>
      <c r="CJ168">
        <f t="shared" si="65"/>
        <v>0</v>
      </c>
      <c r="CN168">
        <f t="shared" si="66"/>
        <v>0</v>
      </c>
      <c r="CO168">
        <f t="shared" si="67"/>
        <v>0</v>
      </c>
      <c r="CP168">
        <f t="shared" si="68"/>
        <v>0</v>
      </c>
      <c r="CQ168">
        <f t="shared" si="69"/>
        <v>0</v>
      </c>
      <c r="CR168">
        <f t="shared" si="70"/>
        <v>0</v>
      </c>
      <c r="CS168">
        <f t="shared" si="71"/>
        <v>0</v>
      </c>
      <c r="CT168">
        <f t="shared" si="72"/>
        <v>0</v>
      </c>
      <c r="CX168">
        <f t="shared" si="73"/>
        <v>0</v>
      </c>
      <c r="CY168">
        <f t="shared" si="74"/>
        <v>0</v>
      </c>
      <c r="CZ168">
        <f t="shared" si="75"/>
        <v>0</v>
      </c>
      <c r="DA168">
        <f t="shared" si="76"/>
        <v>0</v>
      </c>
      <c r="DB168">
        <f t="shared" si="77"/>
        <v>0</v>
      </c>
      <c r="DC168">
        <f t="shared" si="78"/>
        <v>0</v>
      </c>
      <c r="DD168">
        <f t="shared" si="79"/>
        <v>0</v>
      </c>
      <c r="DH168">
        <f t="shared" si="80"/>
        <v>0</v>
      </c>
      <c r="DI168">
        <f t="shared" si="81"/>
        <v>0</v>
      </c>
      <c r="DJ168">
        <f t="shared" si="82"/>
        <v>0</v>
      </c>
      <c r="DK168">
        <f t="shared" si="83"/>
        <v>0</v>
      </c>
      <c r="DL168">
        <f t="shared" si="84"/>
        <v>0</v>
      </c>
      <c r="DM168">
        <f t="shared" si="85"/>
        <v>0</v>
      </c>
      <c r="DN168">
        <f t="shared" si="86"/>
        <v>0</v>
      </c>
    </row>
    <row r="169" spans="1:118">
      <c r="A169" s="74"/>
      <c r="B169" s="74"/>
      <c r="C169" s="206" t="s">
        <v>137</v>
      </c>
      <c r="D169" s="320"/>
      <c r="E169" s="266"/>
      <c r="F169" s="266"/>
      <c r="G169" s="267"/>
      <c r="H169" s="268"/>
      <c r="I169" s="267"/>
      <c r="J169" s="220"/>
      <c r="K169" s="220"/>
      <c r="L169" s="220"/>
      <c r="M169" s="220"/>
      <c r="N169" s="220"/>
      <c r="O169" s="220"/>
      <c r="P169" s="220"/>
      <c r="Q169" s="220"/>
      <c r="R169" s="220"/>
      <c r="S169" s="220"/>
      <c r="T169" s="220"/>
      <c r="U169" s="220"/>
      <c r="V169" s="220"/>
      <c r="W169" s="220"/>
      <c r="X169" s="220"/>
      <c r="Y169" s="220"/>
      <c r="Z169" s="220"/>
      <c r="AA169" s="220"/>
      <c r="AB169" s="220"/>
      <c r="AC169" s="220"/>
      <c r="AD169" s="220"/>
      <c r="AF169">
        <f t="shared" si="24"/>
        <v>0</v>
      </c>
      <c r="AG169">
        <f t="shared" si="25"/>
        <v>0</v>
      </c>
      <c r="AH169">
        <f t="shared" si="26"/>
        <v>0</v>
      </c>
      <c r="AI169">
        <f t="shared" si="27"/>
        <v>0</v>
      </c>
      <c r="AJ169">
        <f t="shared" si="28"/>
        <v>0</v>
      </c>
      <c r="AK169">
        <f t="shared" si="29"/>
        <v>0</v>
      </c>
      <c r="AL169">
        <f t="shared" si="30"/>
        <v>0</v>
      </c>
      <c r="AP169">
        <f t="shared" si="31"/>
        <v>0</v>
      </c>
      <c r="AQ169">
        <f t="shared" si="32"/>
        <v>0</v>
      </c>
      <c r="AR169">
        <f t="shared" si="33"/>
        <v>0</v>
      </c>
      <c r="AS169">
        <f t="shared" si="34"/>
        <v>0</v>
      </c>
      <c r="AT169">
        <f t="shared" si="35"/>
        <v>0</v>
      </c>
      <c r="AU169">
        <f t="shared" si="36"/>
        <v>0</v>
      </c>
      <c r="AV169">
        <f t="shared" si="37"/>
        <v>0</v>
      </c>
      <c r="AZ169">
        <f t="shared" si="38"/>
        <v>0</v>
      </c>
      <c r="BA169">
        <f t="shared" si="39"/>
        <v>0</v>
      </c>
      <c r="BB169">
        <f t="shared" si="40"/>
        <v>0</v>
      </c>
      <c r="BC169">
        <f t="shared" si="41"/>
        <v>0</v>
      </c>
      <c r="BD169">
        <f t="shared" si="42"/>
        <v>0</v>
      </c>
      <c r="BE169">
        <f t="shared" si="43"/>
        <v>0</v>
      </c>
      <c r="BF169">
        <f t="shared" si="44"/>
        <v>0</v>
      </c>
      <c r="BJ169">
        <f t="shared" si="45"/>
        <v>0</v>
      </c>
      <c r="BK169">
        <f t="shared" si="46"/>
        <v>0</v>
      </c>
      <c r="BL169">
        <f t="shared" si="47"/>
        <v>0</v>
      </c>
      <c r="BM169">
        <f t="shared" si="48"/>
        <v>0</v>
      </c>
      <c r="BN169">
        <f t="shared" si="49"/>
        <v>0</v>
      </c>
      <c r="BO169">
        <f t="shared" si="50"/>
        <v>0</v>
      </c>
      <c r="BP169">
        <f t="shared" si="51"/>
        <v>0</v>
      </c>
      <c r="BT169">
        <f t="shared" si="52"/>
        <v>0</v>
      </c>
      <c r="BU169">
        <f t="shared" si="53"/>
        <v>0</v>
      </c>
      <c r="BV169">
        <f t="shared" si="54"/>
        <v>0</v>
      </c>
      <c r="BW169">
        <f t="shared" si="55"/>
        <v>0</v>
      </c>
      <c r="BX169">
        <f t="shared" si="56"/>
        <v>0</v>
      </c>
      <c r="BY169">
        <f t="shared" si="57"/>
        <v>0</v>
      </c>
      <c r="BZ169">
        <f t="shared" si="58"/>
        <v>0</v>
      </c>
      <c r="CD169">
        <f t="shared" si="59"/>
        <v>0</v>
      </c>
      <c r="CE169">
        <f t="shared" si="60"/>
        <v>0</v>
      </c>
      <c r="CF169">
        <f t="shared" si="61"/>
        <v>0</v>
      </c>
      <c r="CG169">
        <f t="shared" si="62"/>
        <v>0</v>
      </c>
      <c r="CH169">
        <f t="shared" si="63"/>
        <v>0</v>
      </c>
      <c r="CI169">
        <f t="shared" si="64"/>
        <v>0</v>
      </c>
      <c r="CJ169">
        <f t="shared" si="65"/>
        <v>0</v>
      </c>
      <c r="CN169">
        <f t="shared" si="66"/>
        <v>0</v>
      </c>
      <c r="CO169">
        <f t="shared" si="67"/>
        <v>0</v>
      </c>
      <c r="CP169">
        <f t="shared" si="68"/>
        <v>0</v>
      </c>
      <c r="CQ169">
        <f t="shared" si="69"/>
        <v>0</v>
      </c>
      <c r="CR169">
        <f t="shared" si="70"/>
        <v>0</v>
      </c>
      <c r="CS169">
        <f t="shared" si="71"/>
        <v>0</v>
      </c>
      <c r="CT169">
        <f t="shared" si="72"/>
        <v>0</v>
      </c>
      <c r="CX169">
        <f t="shared" si="73"/>
        <v>0</v>
      </c>
      <c r="CY169">
        <f t="shared" si="74"/>
        <v>0</v>
      </c>
      <c r="CZ169">
        <f t="shared" si="75"/>
        <v>0</v>
      </c>
      <c r="DA169">
        <f t="shared" si="76"/>
        <v>0</v>
      </c>
      <c r="DB169">
        <f t="shared" si="77"/>
        <v>0</v>
      </c>
      <c r="DC169">
        <f t="shared" si="78"/>
        <v>0</v>
      </c>
      <c r="DD169">
        <f t="shared" si="79"/>
        <v>0</v>
      </c>
      <c r="DH169">
        <f t="shared" si="80"/>
        <v>0</v>
      </c>
      <c r="DI169">
        <f t="shared" si="81"/>
        <v>0</v>
      </c>
      <c r="DJ169">
        <f t="shared" si="82"/>
        <v>0</v>
      </c>
      <c r="DK169">
        <f t="shared" si="83"/>
        <v>0</v>
      </c>
      <c r="DL169">
        <f t="shared" si="84"/>
        <v>0</v>
      </c>
      <c r="DM169">
        <f t="shared" si="85"/>
        <v>0</v>
      </c>
      <c r="DN169">
        <f t="shared" si="86"/>
        <v>0</v>
      </c>
    </row>
    <row r="170" spans="1:118">
      <c r="A170" s="74"/>
      <c r="B170" s="74"/>
      <c r="C170" s="206" t="s">
        <v>138</v>
      </c>
      <c r="D170" s="320"/>
      <c r="E170" s="266"/>
      <c r="F170" s="266"/>
      <c r="G170" s="267"/>
      <c r="H170" s="268"/>
      <c r="I170" s="267"/>
      <c r="J170" s="220"/>
      <c r="K170" s="220"/>
      <c r="L170" s="220"/>
      <c r="M170" s="220"/>
      <c r="N170" s="220"/>
      <c r="O170" s="220"/>
      <c r="P170" s="220"/>
      <c r="Q170" s="220"/>
      <c r="R170" s="220"/>
      <c r="S170" s="220"/>
      <c r="T170" s="220"/>
      <c r="U170" s="220"/>
      <c r="V170" s="220"/>
      <c r="W170" s="220"/>
      <c r="X170" s="220"/>
      <c r="Y170" s="220"/>
      <c r="Z170" s="220"/>
      <c r="AA170" s="220"/>
      <c r="AB170" s="220"/>
      <c r="AC170" s="220"/>
      <c r="AD170" s="220"/>
      <c r="AF170">
        <f t="shared" si="24"/>
        <v>0</v>
      </c>
      <c r="AG170">
        <f t="shared" si="25"/>
        <v>0</v>
      </c>
      <c r="AH170">
        <f t="shared" si="26"/>
        <v>0</v>
      </c>
      <c r="AI170">
        <f t="shared" si="27"/>
        <v>0</v>
      </c>
      <c r="AJ170">
        <f t="shared" si="28"/>
        <v>0</v>
      </c>
      <c r="AK170">
        <f t="shared" si="29"/>
        <v>0</v>
      </c>
      <c r="AL170">
        <f t="shared" si="30"/>
        <v>0</v>
      </c>
      <c r="AP170">
        <f t="shared" si="31"/>
        <v>0</v>
      </c>
      <c r="AQ170">
        <f t="shared" si="32"/>
        <v>0</v>
      </c>
      <c r="AR170">
        <f t="shared" si="33"/>
        <v>0</v>
      </c>
      <c r="AS170">
        <f t="shared" si="34"/>
        <v>0</v>
      </c>
      <c r="AT170">
        <f t="shared" si="35"/>
        <v>0</v>
      </c>
      <c r="AU170">
        <f t="shared" si="36"/>
        <v>0</v>
      </c>
      <c r="AV170">
        <f t="shared" si="37"/>
        <v>0</v>
      </c>
      <c r="AZ170">
        <f t="shared" si="38"/>
        <v>0</v>
      </c>
      <c r="BA170">
        <f t="shared" si="39"/>
        <v>0</v>
      </c>
      <c r="BB170">
        <f t="shared" si="40"/>
        <v>0</v>
      </c>
      <c r="BC170">
        <f t="shared" si="41"/>
        <v>0</v>
      </c>
      <c r="BD170">
        <f t="shared" si="42"/>
        <v>0</v>
      </c>
      <c r="BE170">
        <f t="shared" si="43"/>
        <v>0</v>
      </c>
      <c r="BF170">
        <f t="shared" si="44"/>
        <v>0</v>
      </c>
      <c r="BJ170">
        <f t="shared" si="45"/>
        <v>0</v>
      </c>
      <c r="BK170">
        <f t="shared" si="46"/>
        <v>0</v>
      </c>
      <c r="BL170">
        <f t="shared" si="47"/>
        <v>0</v>
      </c>
      <c r="BM170">
        <f t="shared" si="48"/>
        <v>0</v>
      </c>
      <c r="BN170">
        <f t="shared" si="49"/>
        <v>0</v>
      </c>
      <c r="BO170">
        <f t="shared" si="50"/>
        <v>0</v>
      </c>
      <c r="BP170">
        <f t="shared" si="51"/>
        <v>0</v>
      </c>
      <c r="BT170">
        <f t="shared" si="52"/>
        <v>0</v>
      </c>
      <c r="BU170">
        <f t="shared" si="53"/>
        <v>0</v>
      </c>
      <c r="BV170">
        <f t="shared" si="54"/>
        <v>0</v>
      </c>
      <c r="BW170">
        <f t="shared" si="55"/>
        <v>0</v>
      </c>
      <c r="BX170">
        <f t="shared" si="56"/>
        <v>0</v>
      </c>
      <c r="BY170">
        <f t="shared" si="57"/>
        <v>0</v>
      </c>
      <c r="BZ170">
        <f t="shared" si="58"/>
        <v>0</v>
      </c>
      <c r="CD170">
        <f t="shared" si="59"/>
        <v>0</v>
      </c>
      <c r="CE170">
        <f t="shared" si="60"/>
        <v>0</v>
      </c>
      <c r="CF170">
        <f t="shared" si="61"/>
        <v>0</v>
      </c>
      <c r="CG170">
        <f t="shared" si="62"/>
        <v>0</v>
      </c>
      <c r="CH170">
        <f t="shared" si="63"/>
        <v>0</v>
      </c>
      <c r="CI170">
        <f t="shared" si="64"/>
        <v>0</v>
      </c>
      <c r="CJ170">
        <f t="shared" si="65"/>
        <v>0</v>
      </c>
      <c r="CN170">
        <f t="shared" si="66"/>
        <v>0</v>
      </c>
      <c r="CO170">
        <f t="shared" si="67"/>
        <v>0</v>
      </c>
      <c r="CP170">
        <f t="shared" si="68"/>
        <v>0</v>
      </c>
      <c r="CQ170">
        <f t="shared" si="69"/>
        <v>0</v>
      </c>
      <c r="CR170">
        <f t="shared" si="70"/>
        <v>0</v>
      </c>
      <c r="CS170">
        <f t="shared" si="71"/>
        <v>0</v>
      </c>
      <c r="CT170">
        <f t="shared" si="72"/>
        <v>0</v>
      </c>
      <c r="CX170">
        <f t="shared" si="73"/>
        <v>0</v>
      </c>
      <c r="CY170">
        <f t="shared" si="74"/>
        <v>0</v>
      </c>
      <c r="CZ170">
        <f t="shared" si="75"/>
        <v>0</v>
      </c>
      <c r="DA170">
        <f t="shared" si="76"/>
        <v>0</v>
      </c>
      <c r="DB170">
        <f t="shared" si="77"/>
        <v>0</v>
      </c>
      <c r="DC170">
        <f t="shared" si="78"/>
        <v>0</v>
      </c>
      <c r="DD170">
        <f t="shared" si="79"/>
        <v>0</v>
      </c>
      <c r="DH170">
        <f t="shared" si="80"/>
        <v>0</v>
      </c>
      <c r="DI170">
        <f t="shared" si="81"/>
        <v>0</v>
      </c>
      <c r="DJ170">
        <f t="shared" si="82"/>
        <v>0</v>
      </c>
      <c r="DK170">
        <f t="shared" si="83"/>
        <v>0</v>
      </c>
      <c r="DL170">
        <f t="shared" si="84"/>
        <v>0</v>
      </c>
      <c r="DM170">
        <f t="shared" si="85"/>
        <v>0</v>
      </c>
      <c r="DN170">
        <f t="shared" si="86"/>
        <v>0</v>
      </c>
    </row>
    <row r="171" spans="1:118">
      <c r="A171" s="74"/>
      <c r="B171" s="74"/>
      <c r="C171" s="206" t="s">
        <v>139</v>
      </c>
      <c r="D171" s="320"/>
      <c r="E171" s="266"/>
      <c r="F171" s="266"/>
      <c r="G171" s="267"/>
      <c r="H171" s="268"/>
      <c r="I171" s="267"/>
      <c r="J171" s="220"/>
      <c r="K171" s="220"/>
      <c r="L171" s="220"/>
      <c r="M171" s="220"/>
      <c r="N171" s="220"/>
      <c r="O171" s="220"/>
      <c r="P171" s="220"/>
      <c r="Q171" s="220"/>
      <c r="R171" s="220"/>
      <c r="S171" s="220"/>
      <c r="T171" s="220"/>
      <c r="U171" s="220"/>
      <c r="V171" s="220"/>
      <c r="W171" s="220"/>
      <c r="X171" s="220"/>
      <c r="Y171" s="220"/>
      <c r="Z171" s="220"/>
      <c r="AA171" s="220"/>
      <c r="AB171" s="220"/>
      <c r="AC171" s="220"/>
      <c r="AD171" s="220"/>
      <c r="AF171">
        <f t="shared" si="24"/>
        <v>0</v>
      </c>
      <c r="AG171">
        <f t="shared" si="25"/>
        <v>0</v>
      </c>
      <c r="AH171">
        <f t="shared" si="26"/>
        <v>0</v>
      </c>
      <c r="AI171">
        <f t="shared" si="27"/>
        <v>0</v>
      </c>
      <c r="AJ171">
        <f t="shared" si="28"/>
        <v>0</v>
      </c>
      <c r="AK171">
        <f t="shared" si="29"/>
        <v>0</v>
      </c>
      <c r="AL171">
        <f t="shared" si="30"/>
        <v>0</v>
      </c>
      <c r="AP171">
        <f t="shared" si="31"/>
        <v>0</v>
      </c>
      <c r="AQ171">
        <f t="shared" si="32"/>
        <v>0</v>
      </c>
      <c r="AR171">
        <f t="shared" si="33"/>
        <v>0</v>
      </c>
      <c r="AS171">
        <f t="shared" si="34"/>
        <v>0</v>
      </c>
      <c r="AT171">
        <f t="shared" si="35"/>
        <v>0</v>
      </c>
      <c r="AU171">
        <f t="shared" si="36"/>
        <v>0</v>
      </c>
      <c r="AV171">
        <f t="shared" si="37"/>
        <v>0</v>
      </c>
      <c r="AZ171">
        <f t="shared" si="38"/>
        <v>0</v>
      </c>
      <c r="BA171">
        <f t="shared" si="39"/>
        <v>0</v>
      </c>
      <c r="BB171">
        <f t="shared" si="40"/>
        <v>0</v>
      </c>
      <c r="BC171">
        <f t="shared" si="41"/>
        <v>0</v>
      </c>
      <c r="BD171">
        <f t="shared" si="42"/>
        <v>0</v>
      </c>
      <c r="BE171">
        <f t="shared" si="43"/>
        <v>0</v>
      </c>
      <c r="BF171">
        <f t="shared" si="44"/>
        <v>0</v>
      </c>
      <c r="BJ171">
        <f t="shared" si="45"/>
        <v>0</v>
      </c>
      <c r="BK171">
        <f t="shared" si="46"/>
        <v>0</v>
      </c>
      <c r="BL171">
        <f t="shared" si="47"/>
        <v>0</v>
      </c>
      <c r="BM171">
        <f t="shared" si="48"/>
        <v>0</v>
      </c>
      <c r="BN171">
        <f t="shared" si="49"/>
        <v>0</v>
      </c>
      <c r="BO171">
        <f t="shared" si="50"/>
        <v>0</v>
      </c>
      <c r="BP171">
        <f t="shared" si="51"/>
        <v>0</v>
      </c>
      <c r="BT171">
        <f t="shared" si="52"/>
        <v>0</v>
      </c>
      <c r="BU171">
        <f t="shared" si="53"/>
        <v>0</v>
      </c>
      <c r="BV171">
        <f t="shared" si="54"/>
        <v>0</v>
      </c>
      <c r="BW171">
        <f t="shared" si="55"/>
        <v>0</v>
      </c>
      <c r="BX171">
        <f t="shared" si="56"/>
        <v>0</v>
      </c>
      <c r="BY171">
        <f t="shared" si="57"/>
        <v>0</v>
      </c>
      <c r="BZ171">
        <f t="shared" si="58"/>
        <v>0</v>
      </c>
      <c r="CD171">
        <f t="shared" si="59"/>
        <v>0</v>
      </c>
      <c r="CE171">
        <f t="shared" si="60"/>
        <v>0</v>
      </c>
      <c r="CF171">
        <f t="shared" si="61"/>
        <v>0</v>
      </c>
      <c r="CG171">
        <f t="shared" si="62"/>
        <v>0</v>
      </c>
      <c r="CH171">
        <f t="shared" si="63"/>
        <v>0</v>
      </c>
      <c r="CI171">
        <f t="shared" si="64"/>
        <v>0</v>
      </c>
      <c r="CJ171">
        <f t="shared" si="65"/>
        <v>0</v>
      </c>
      <c r="CN171">
        <f t="shared" si="66"/>
        <v>0</v>
      </c>
      <c r="CO171">
        <f t="shared" si="67"/>
        <v>0</v>
      </c>
      <c r="CP171">
        <f t="shared" si="68"/>
        <v>0</v>
      </c>
      <c r="CQ171">
        <f t="shared" si="69"/>
        <v>0</v>
      </c>
      <c r="CR171">
        <f t="shared" si="70"/>
        <v>0</v>
      </c>
      <c r="CS171">
        <f t="shared" si="71"/>
        <v>0</v>
      </c>
      <c r="CT171">
        <f t="shared" si="72"/>
        <v>0</v>
      </c>
      <c r="CX171">
        <f t="shared" si="73"/>
        <v>0</v>
      </c>
      <c r="CY171">
        <f t="shared" si="74"/>
        <v>0</v>
      </c>
      <c r="CZ171">
        <f t="shared" si="75"/>
        <v>0</v>
      </c>
      <c r="DA171">
        <f t="shared" si="76"/>
        <v>0</v>
      </c>
      <c r="DB171">
        <f t="shared" si="77"/>
        <v>0</v>
      </c>
      <c r="DC171">
        <f t="shared" si="78"/>
        <v>0</v>
      </c>
      <c r="DD171">
        <f t="shared" si="79"/>
        <v>0</v>
      </c>
      <c r="DH171">
        <f t="shared" si="80"/>
        <v>0</v>
      </c>
      <c r="DI171">
        <f t="shared" si="81"/>
        <v>0</v>
      </c>
      <c r="DJ171">
        <f t="shared" si="82"/>
        <v>0</v>
      </c>
      <c r="DK171">
        <f t="shared" si="83"/>
        <v>0</v>
      </c>
      <c r="DL171">
        <f t="shared" si="84"/>
        <v>0</v>
      </c>
      <c r="DM171">
        <f t="shared" si="85"/>
        <v>0</v>
      </c>
      <c r="DN171">
        <f t="shared" si="86"/>
        <v>0</v>
      </c>
    </row>
    <row r="172" spans="1:118">
      <c r="A172" s="74"/>
      <c r="B172" s="74"/>
      <c r="C172" s="206" t="s">
        <v>140</v>
      </c>
      <c r="D172" s="320"/>
      <c r="E172" s="266"/>
      <c r="F172" s="266"/>
      <c r="G172" s="267"/>
      <c r="H172" s="268"/>
      <c r="I172" s="267"/>
      <c r="J172" s="220"/>
      <c r="K172" s="220"/>
      <c r="L172" s="220"/>
      <c r="M172" s="220"/>
      <c r="N172" s="220"/>
      <c r="O172" s="220"/>
      <c r="P172" s="220"/>
      <c r="Q172" s="220"/>
      <c r="R172" s="220"/>
      <c r="S172" s="220"/>
      <c r="T172" s="220"/>
      <c r="U172" s="220"/>
      <c r="V172" s="220"/>
      <c r="W172" s="220"/>
      <c r="X172" s="220"/>
      <c r="Y172" s="220"/>
      <c r="Z172" s="220"/>
      <c r="AA172" s="220"/>
      <c r="AB172" s="220"/>
      <c r="AC172" s="220"/>
      <c r="AD172" s="220"/>
      <c r="AF172">
        <f t="shared" si="24"/>
        <v>0</v>
      </c>
      <c r="AG172">
        <f t="shared" si="25"/>
        <v>0</v>
      </c>
      <c r="AH172">
        <f t="shared" si="26"/>
        <v>0</v>
      </c>
      <c r="AI172">
        <f t="shared" si="27"/>
        <v>0</v>
      </c>
      <c r="AJ172">
        <f t="shared" si="28"/>
        <v>0</v>
      </c>
      <c r="AK172">
        <f t="shared" si="29"/>
        <v>0</v>
      </c>
      <c r="AL172">
        <f t="shared" si="30"/>
        <v>0</v>
      </c>
      <c r="AP172">
        <f t="shared" si="31"/>
        <v>0</v>
      </c>
      <c r="AQ172">
        <f t="shared" si="32"/>
        <v>0</v>
      </c>
      <c r="AR172">
        <f t="shared" si="33"/>
        <v>0</v>
      </c>
      <c r="AS172">
        <f t="shared" si="34"/>
        <v>0</v>
      </c>
      <c r="AT172">
        <f t="shared" si="35"/>
        <v>0</v>
      </c>
      <c r="AU172">
        <f t="shared" si="36"/>
        <v>0</v>
      </c>
      <c r="AV172">
        <f t="shared" si="37"/>
        <v>0</v>
      </c>
      <c r="AZ172">
        <f t="shared" si="38"/>
        <v>0</v>
      </c>
      <c r="BA172">
        <f t="shared" si="39"/>
        <v>0</v>
      </c>
      <c r="BB172">
        <f t="shared" si="40"/>
        <v>0</v>
      </c>
      <c r="BC172">
        <f t="shared" si="41"/>
        <v>0</v>
      </c>
      <c r="BD172">
        <f t="shared" si="42"/>
        <v>0</v>
      </c>
      <c r="BE172">
        <f t="shared" si="43"/>
        <v>0</v>
      </c>
      <c r="BF172">
        <f t="shared" si="44"/>
        <v>0</v>
      </c>
      <c r="BJ172">
        <f t="shared" si="45"/>
        <v>0</v>
      </c>
      <c r="BK172">
        <f t="shared" si="46"/>
        <v>0</v>
      </c>
      <c r="BL172">
        <f t="shared" si="47"/>
        <v>0</v>
      </c>
      <c r="BM172">
        <f t="shared" si="48"/>
        <v>0</v>
      </c>
      <c r="BN172">
        <f t="shared" si="49"/>
        <v>0</v>
      </c>
      <c r="BO172">
        <f t="shared" si="50"/>
        <v>0</v>
      </c>
      <c r="BP172">
        <f t="shared" si="51"/>
        <v>0</v>
      </c>
      <c r="BT172">
        <f t="shared" si="52"/>
        <v>0</v>
      </c>
      <c r="BU172">
        <f t="shared" si="53"/>
        <v>0</v>
      </c>
      <c r="BV172">
        <f t="shared" si="54"/>
        <v>0</v>
      </c>
      <c r="BW172">
        <f t="shared" si="55"/>
        <v>0</v>
      </c>
      <c r="BX172">
        <f t="shared" si="56"/>
        <v>0</v>
      </c>
      <c r="BY172">
        <f t="shared" si="57"/>
        <v>0</v>
      </c>
      <c r="BZ172">
        <f t="shared" si="58"/>
        <v>0</v>
      </c>
      <c r="CD172">
        <f t="shared" si="59"/>
        <v>0</v>
      </c>
      <c r="CE172">
        <f t="shared" si="60"/>
        <v>0</v>
      </c>
      <c r="CF172">
        <f t="shared" si="61"/>
        <v>0</v>
      </c>
      <c r="CG172">
        <f t="shared" si="62"/>
        <v>0</v>
      </c>
      <c r="CH172">
        <f t="shared" si="63"/>
        <v>0</v>
      </c>
      <c r="CI172">
        <f t="shared" si="64"/>
        <v>0</v>
      </c>
      <c r="CJ172">
        <f t="shared" si="65"/>
        <v>0</v>
      </c>
      <c r="CN172">
        <f t="shared" si="66"/>
        <v>0</v>
      </c>
      <c r="CO172">
        <f t="shared" si="67"/>
        <v>0</v>
      </c>
      <c r="CP172">
        <f t="shared" si="68"/>
        <v>0</v>
      </c>
      <c r="CQ172">
        <f t="shared" si="69"/>
        <v>0</v>
      </c>
      <c r="CR172">
        <f t="shared" si="70"/>
        <v>0</v>
      </c>
      <c r="CS172">
        <f t="shared" si="71"/>
        <v>0</v>
      </c>
      <c r="CT172">
        <f t="shared" si="72"/>
        <v>0</v>
      </c>
      <c r="CX172">
        <f t="shared" si="73"/>
        <v>0</v>
      </c>
      <c r="CY172">
        <f t="shared" si="74"/>
        <v>0</v>
      </c>
      <c r="CZ172">
        <f t="shared" si="75"/>
        <v>0</v>
      </c>
      <c r="DA172">
        <f t="shared" si="76"/>
        <v>0</v>
      </c>
      <c r="DB172">
        <f t="shared" si="77"/>
        <v>0</v>
      </c>
      <c r="DC172">
        <f t="shared" si="78"/>
        <v>0</v>
      </c>
      <c r="DD172">
        <f t="shared" si="79"/>
        <v>0</v>
      </c>
      <c r="DH172">
        <f t="shared" si="80"/>
        <v>0</v>
      </c>
      <c r="DI172">
        <f t="shared" si="81"/>
        <v>0</v>
      </c>
      <c r="DJ172">
        <f t="shared" si="82"/>
        <v>0</v>
      </c>
      <c r="DK172">
        <f t="shared" si="83"/>
        <v>0</v>
      </c>
      <c r="DL172">
        <f t="shared" si="84"/>
        <v>0</v>
      </c>
      <c r="DM172">
        <f t="shared" si="85"/>
        <v>0</v>
      </c>
      <c r="DN172">
        <f t="shared" si="86"/>
        <v>0</v>
      </c>
    </row>
    <row r="173" spans="1:118">
      <c r="A173" s="74"/>
      <c r="B173" s="74"/>
      <c r="C173" s="206" t="s">
        <v>141</v>
      </c>
      <c r="D173" s="320"/>
      <c r="E173" s="266"/>
      <c r="F173" s="266"/>
      <c r="G173" s="267"/>
      <c r="H173" s="268"/>
      <c r="I173" s="267"/>
      <c r="J173" s="220"/>
      <c r="K173" s="220"/>
      <c r="L173" s="220"/>
      <c r="M173" s="220"/>
      <c r="N173" s="220"/>
      <c r="O173" s="220"/>
      <c r="P173" s="220"/>
      <c r="Q173" s="220"/>
      <c r="R173" s="220"/>
      <c r="S173" s="220"/>
      <c r="T173" s="220"/>
      <c r="U173" s="220"/>
      <c r="V173" s="220"/>
      <c r="W173" s="220"/>
      <c r="X173" s="220"/>
      <c r="Y173" s="220"/>
      <c r="Z173" s="220"/>
      <c r="AA173" s="220"/>
      <c r="AB173" s="220"/>
      <c r="AC173" s="220"/>
      <c r="AD173" s="220"/>
      <c r="AF173">
        <f t="shared" si="24"/>
        <v>0</v>
      </c>
      <c r="AG173">
        <f t="shared" si="25"/>
        <v>0</v>
      </c>
      <c r="AH173">
        <f t="shared" si="26"/>
        <v>0</v>
      </c>
      <c r="AI173">
        <f t="shared" si="27"/>
        <v>0</v>
      </c>
      <c r="AJ173">
        <f t="shared" si="28"/>
        <v>0</v>
      </c>
      <c r="AK173">
        <f t="shared" si="29"/>
        <v>0</v>
      </c>
      <c r="AL173">
        <f t="shared" si="30"/>
        <v>0</v>
      </c>
      <c r="AP173">
        <f t="shared" si="31"/>
        <v>0</v>
      </c>
      <c r="AQ173">
        <f t="shared" si="32"/>
        <v>0</v>
      </c>
      <c r="AR173">
        <f t="shared" si="33"/>
        <v>0</v>
      </c>
      <c r="AS173">
        <f t="shared" si="34"/>
        <v>0</v>
      </c>
      <c r="AT173">
        <f t="shared" si="35"/>
        <v>0</v>
      </c>
      <c r="AU173">
        <f t="shared" si="36"/>
        <v>0</v>
      </c>
      <c r="AV173">
        <f t="shared" si="37"/>
        <v>0</v>
      </c>
      <c r="AZ173">
        <f t="shared" si="38"/>
        <v>0</v>
      </c>
      <c r="BA173">
        <f t="shared" si="39"/>
        <v>0</v>
      </c>
      <c r="BB173">
        <f t="shared" si="40"/>
        <v>0</v>
      </c>
      <c r="BC173">
        <f t="shared" si="41"/>
        <v>0</v>
      </c>
      <c r="BD173">
        <f t="shared" si="42"/>
        <v>0</v>
      </c>
      <c r="BE173">
        <f t="shared" si="43"/>
        <v>0</v>
      </c>
      <c r="BF173">
        <f t="shared" si="44"/>
        <v>0</v>
      </c>
      <c r="BJ173">
        <f t="shared" si="45"/>
        <v>0</v>
      </c>
      <c r="BK173">
        <f t="shared" si="46"/>
        <v>0</v>
      </c>
      <c r="BL173">
        <f t="shared" si="47"/>
        <v>0</v>
      </c>
      <c r="BM173">
        <f t="shared" si="48"/>
        <v>0</v>
      </c>
      <c r="BN173">
        <f t="shared" si="49"/>
        <v>0</v>
      </c>
      <c r="BO173">
        <f t="shared" si="50"/>
        <v>0</v>
      </c>
      <c r="BP173">
        <f t="shared" si="51"/>
        <v>0</v>
      </c>
      <c r="BT173">
        <f t="shared" si="52"/>
        <v>0</v>
      </c>
      <c r="BU173">
        <f t="shared" si="53"/>
        <v>0</v>
      </c>
      <c r="BV173">
        <f t="shared" si="54"/>
        <v>0</v>
      </c>
      <c r="BW173">
        <f t="shared" si="55"/>
        <v>0</v>
      </c>
      <c r="BX173">
        <f t="shared" si="56"/>
        <v>0</v>
      </c>
      <c r="BY173">
        <f t="shared" si="57"/>
        <v>0</v>
      </c>
      <c r="BZ173">
        <f t="shared" si="58"/>
        <v>0</v>
      </c>
      <c r="CD173">
        <f t="shared" si="59"/>
        <v>0</v>
      </c>
      <c r="CE173">
        <f t="shared" si="60"/>
        <v>0</v>
      </c>
      <c r="CF173">
        <f t="shared" si="61"/>
        <v>0</v>
      </c>
      <c r="CG173">
        <f t="shared" si="62"/>
        <v>0</v>
      </c>
      <c r="CH173">
        <f t="shared" si="63"/>
        <v>0</v>
      </c>
      <c r="CI173">
        <f t="shared" si="64"/>
        <v>0</v>
      </c>
      <c r="CJ173">
        <f t="shared" si="65"/>
        <v>0</v>
      </c>
      <c r="CN173">
        <f t="shared" si="66"/>
        <v>0</v>
      </c>
      <c r="CO173">
        <f t="shared" si="67"/>
        <v>0</v>
      </c>
      <c r="CP173">
        <f t="shared" si="68"/>
        <v>0</v>
      </c>
      <c r="CQ173">
        <f t="shared" si="69"/>
        <v>0</v>
      </c>
      <c r="CR173">
        <f t="shared" si="70"/>
        <v>0</v>
      </c>
      <c r="CS173">
        <f t="shared" si="71"/>
        <v>0</v>
      </c>
      <c r="CT173">
        <f t="shared" si="72"/>
        <v>0</v>
      </c>
      <c r="CX173">
        <f t="shared" si="73"/>
        <v>0</v>
      </c>
      <c r="CY173">
        <f t="shared" si="74"/>
        <v>0</v>
      </c>
      <c r="CZ173">
        <f t="shared" si="75"/>
        <v>0</v>
      </c>
      <c r="DA173">
        <f t="shared" si="76"/>
        <v>0</v>
      </c>
      <c r="DB173">
        <f t="shared" si="77"/>
        <v>0</v>
      </c>
      <c r="DC173">
        <f t="shared" si="78"/>
        <v>0</v>
      </c>
      <c r="DD173">
        <f t="shared" si="79"/>
        <v>0</v>
      </c>
      <c r="DH173">
        <f t="shared" si="80"/>
        <v>0</v>
      </c>
      <c r="DI173">
        <f t="shared" si="81"/>
        <v>0</v>
      </c>
      <c r="DJ173">
        <f t="shared" si="82"/>
        <v>0</v>
      </c>
      <c r="DK173">
        <f t="shared" si="83"/>
        <v>0</v>
      </c>
      <c r="DL173">
        <f t="shared" si="84"/>
        <v>0</v>
      </c>
      <c r="DM173">
        <f t="shared" si="85"/>
        <v>0</v>
      </c>
      <c r="DN173">
        <f t="shared" si="86"/>
        <v>0</v>
      </c>
    </row>
    <row r="174" spans="1:118">
      <c r="A174" s="74"/>
      <c r="B174" s="74"/>
      <c r="C174" s="206" t="s">
        <v>142</v>
      </c>
      <c r="D174" s="320"/>
      <c r="E174" s="266"/>
      <c r="F174" s="266"/>
      <c r="G174" s="267"/>
      <c r="H174" s="268"/>
      <c r="I174" s="267"/>
      <c r="J174" s="220"/>
      <c r="K174" s="220"/>
      <c r="L174" s="220"/>
      <c r="M174" s="220"/>
      <c r="N174" s="220"/>
      <c r="O174" s="220"/>
      <c r="P174" s="220"/>
      <c r="Q174" s="220"/>
      <c r="R174" s="220"/>
      <c r="S174" s="220"/>
      <c r="T174" s="220"/>
      <c r="U174" s="220"/>
      <c r="V174" s="220"/>
      <c r="W174" s="220"/>
      <c r="X174" s="220"/>
      <c r="Y174" s="220"/>
      <c r="Z174" s="220"/>
      <c r="AA174" s="220"/>
      <c r="AB174" s="220"/>
      <c r="AC174" s="220"/>
      <c r="AD174" s="220"/>
      <c r="AF174">
        <f t="shared" si="24"/>
        <v>0</v>
      </c>
      <c r="AG174">
        <f t="shared" si="25"/>
        <v>0</v>
      </c>
      <c r="AH174">
        <f t="shared" si="26"/>
        <v>0</v>
      </c>
      <c r="AI174">
        <f t="shared" si="27"/>
        <v>0</v>
      </c>
      <c r="AJ174">
        <f t="shared" si="28"/>
        <v>0</v>
      </c>
      <c r="AK174">
        <f t="shared" si="29"/>
        <v>0</v>
      </c>
      <c r="AL174">
        <f t="shared" si="30"/>
        <v>0</v>
      </c>
      <c r="AP174">
        <f t="shared" si="31"/>
        <v>0</v>
      </c>
      <c r="AQ174">
        <f t="shared" si="32"/>
        <v>0</v>
      </c>
      <c r="AR174">
        <f t="shared" si="33"/>
        <v>0</v>
      </c>
      <c r="AS174">
        <f t="shared" si="34"/>
        <v>0</v>
      </c>
      <c r="AT174">
        <f t="shared" si="35"/>
        <v>0</v>
      </c>
      <c r="AU174">
        <f t="shared" si="36"/>
        <v>0</v>
      </c>
      <c r="AV174">
        <f t="shared" si="37"/>
        <v>0</v>
      </c>
      <c r="AZ174">
        <f t="shared" si="38"/>
        <v>0</v>
      </c>
      <c r="BA174">
        <f t="shared" si="39"/>
        <v>0</v>
      </c>
      <c r="BB174">
        <f t="shared" si="40"/>
        <v>0</v>
      </c>
      <c r="BC174">
        <f t="shared" si="41"/>
        <v>0</v>
      </c>
      <c r="BD174">
        <f t="shared" si="42"/>
        <v>0</v>
      </c>
      <c r="BE174">
        <f t="shared" si="43"/>
        <v>0</v>
      </c>
      <c r="BF174">
        <f t="shared" si="44"/>
        <v>0</v>
      </c>
      <c r="BJ174">
        <f t="shared" si="45"/>
        <v>0</v>
      </c>
      <c r="BK174">
        <f t="shared" si="46"/>
        <v>0</v>
      </c>
      <c r="BL174">
        <f t="shared" si="47"/>
        <v>0</v>
      </c>
      <c r="BM174">
        <f t="shared" si="48"/>
        <v>0</v>
      </c>
      <c r="BN174">
        <f t="shared" si="49"/>
        <v>0</v>
      </c>
      <c r="BO174">
        <f t="shared" si="50"/>
        <v>0</v>
      </c>
      <c r="BP174">
        <f t="shared" si="51"/>
        <v>0</v>
      </c>
      <c r="BT174">
        <f t="shared" si="52"/>
        <v>0</v>
      </c>
      <c r="BU174">
        <f t="shared" si="53"/>
        <v>0</v>
      </c>
      <c r="BV174">
        <f t="shared" si="54"/>
        <v>0</v>
      </c>
      <c r="BW174">
        <f t="shared" si="55"/>
        <v>0</v>
      </c>
      <c r="BX174">
        <f t="shared" si="56"/>
        <v>0</v>
      </c>
      <c r="BY174">
        <f t="shared" si="57"/>
        <v>0</v>
      </c>
      <c r="BZ174">
        <f t="shared" si="58"/>
        <v>0</v>
      </c>
      <c r="CD174">
        <f t="shared" si="59"/>
        <v>0</v>
      </c>
      <c r="CE174">
        <f t="shared" si="60"/>
        <v>0</v>
      </c>
      <c r="CF174">
        <f t="shared" si="61"/>
        <v>0</v>
      </c>
      <c r="CG174">
        <f t="shared" si="62"/>
        <v>0</v>
      </c>
      <c r="CH174">
        <f t="shared" si="63"/>
        <v>0</v>
      </c>
      <c r="CI174">
        <f t="shared" si="64"/>
        <v>0</v>
      </c>
      <c r="CJ174">
        <f t="shared" si="65"/>
        <v>0</v>
      </c>
      <c r="CN174">
        <f t="shared" si="66"/>
        <v>0</v>
      </c>
      <c r="CO174">
        <f t="shared" si="67"/>
        <v>0</v>
      </c>
      <c r="CP174">
        <f t="shared" si="68"/>
        <v>0</v>
      </c>
      <c r="CQ174">
        <f t="shared" si="69"/>
        <v>0</v>
      </c>
      <c r="CR174">
        <f t="shared" si="70"/>
        <v>0</v>
      </c>
      <c r="CS174">
        <f t="shared" si="71"/>
        <v>0</v>
      </c>
      <c r="CT174">
        <f t="shared" si="72"/>
        <v>0</v>
      </c>
      <c r="CX174">
        <f t="shared" si="73"/>
        <v>0</v>
      </c>
      <c r="CY174">
        <f t="shared" si="74"/>
        <v>0</v>
      </c>
      <c r="CZ174">
        <f t="shared" si="75"/>
        <v>0</v>
      </c>
      <c r="DA174">
        <f t="shared" si="76"/>
        <v>0</v>
      </c>
      <c r="DB174">
        <f t="shared" si="77"/>
        <v>0</v>
      </c>
      <c r="DC174">
        <f t="shared" si="78"/>
        <v>0</v>
      </c>
      <c r="DD174">
        <f t="shared" si="79"/>
        <v>0</v>
      </c>
      <c r="DH174">
        <f t="shared" si="80"/>
        <v>0</v>
      </c>
      <c r="DI174">
        <f t="shared" si="81"/>
        <v>0</v>
      </c>
      <c r="DJ174">
        <f t="shared" si="82"/>
        <v>0</v>
      </c>
      <c r="DK174">
        <f t="shared" si="83"/>
        <v>0</v>
      </c>
      <c r="DL174">
        <f t="shared" si="84"/>
        <v>0</v>
      </c>
      <c r="DM174">
        <f t="shared" si="85"/>
        <v>0</v>
      </c>
      <c r="DN174">
        <f t="shared" si="86"/>
        <v>0</v>
      </c>
    </row>
    <row r="175" spans="1:118">
      <c r="A175" s="74"/>
      <c r="B175" s="74"/>
      <c r="C175" s="206" t="s">
        <v>143</v>
      </c>
      <c r="D175" s="320"/>
      <c r="E175" s="266"/>
      <c r="F175" s="266"/>
      <c r="G175" s="267"/>
      <c r="H175" s="268"/>
      <c r="I175" s="267"/>
      <c r="J175" s="220"/>
      <c r="K175" s="220"/>
      <c r="L175" s="220"/>
      <c r="M175" s="220"/>
      <c r="N175" s="220"/>
      <c r="O175" s="220"/>
      <c r="P175" s="220"/>
      <c r="Q175" s="220"/>
      <c r="R175" s="220"/>
      <c r="S175" s="220"/>
      <c r="T175" s="220"/>
      <c r="U175" s="220"/>
      <c r="V175" s="220"/>
      <c r="W175" s="220"/>
      <c r="X175" s="220"/>
      <c r="Y175" s="220"/>
      <c r="Z175" s="220"/>
      <c r="AA175" s="220"/>
      <c r="AB175" s="220"/>
      <c r="AC175" s="220"/>
      <c r="AD175" s="220"/>
      <c r="AF175">
        <f t="shared" si="24"/>
        <v>0</v>
      </c>
      <c r="AG175">
        <f t="shared" si="25"/>
        <v>0</v>
      </c>
      <c r="AH175">
        <f t="shared" si="26"/>
        <v>0</v>
      </c>
      <c r="AI175">
        <f t="shared" si="27"/>
        <v>0</v>
      </c>
      <c r="AJ175">
        <f t="shared" si="28"/>
        <v>0</v>
      </c>
      <c r="AK175">
        <f t="shared" si="29"/>
        <v>0</v>
      </c>
      <c r="AL175">
        <f t="shared" si="30"/>
        <v>0</v>
      </c>
      <c r="AP175">
        <f t="shared" si="31"/>
        <v>0</v>
      </c>
      <c r="AQ175">
        <f t="shared" si="32"/>
        <v>0</v>
      </c>
      <c r="AR175">
        <f t="shared" si="33"/>
        <v>0</v>
      </c>
      <c r="AS175">
        <f t="shared" si="34"/>
        <v>0</v>
      </c>
      <c r="AT175">
        <f t="shared" si="35"/>
        <v>0</v>
      </c>
      <c r="AU175">
        <f t="shared" si="36"/>
        <v>0</v>
      </c>
      <c r="AV175">
        <f t="shared" si="37"/>
        <v>0</v>
      </c>
      <c r="AZ175">
        <f t="shared" si="38"/>
        <v>0</v>
      </c>
      <c r="BA175">
        <f t="shared" si="39"/>
        <v>0</v>
      </c>
      <c r="BB175">
        <f t="shared" si="40"/>
        <v>0</v>
      </c>
      <c r="BC175">
        <f t="shared" si="41"/>
        <v>0</v>
      </c>
      <c r="BD175">
        <f t="shared" si="42"/>
        <v>0</v>
      </c>
      <c r="BE175">
        <f t="shared" si="43"/>
        <v>0</v>
      </c>
      <c r="BF175">
        <f t="shared" si="44"/>
        <v>0</v>
      </c>
      <c r="BJ175">
        <f t="shared" si="45"/>
        <v>0</v>
      </c>
      <c r="BK175">
        <f t="shared" si="46"/>
        <v>0</v>
      </c>
      <c r="BL175">
        <f t="shared" si="47"/>
        <v>0</v>
      </c>
      <c r="BM175">
        <f t="shared" si="48"/>
        <v>0</v>
      </c>
      <c r="BN175">
        <f t="shared" si="49"/>
        <v>0</v>
      </c>
      <c r="BO175">
        <f t="shared" si="50"/>
        <v>0</v>
      </c>
      <c r="BP175">
        <f t="shared" si="51"/>
        <v>0</v>
      </c>
      <c r="BT175">
        <f t="shared" si="52"/>
        <v>0</v>
      </c>
      <c r="BU175">
        <f t="shared" si="53"/>
        <v>0</v>
      </c>
      <c r="BV175">
        <f t="shared" si="54"/>
        <v>0</v>
      </c>
      <c r="BW175">
        <f t="shared" si="55"/>
        <v>0</v>
      </c>
      <c r="BX175">
        <f t="shared" si="56"/>
        <v>0</v>
      </c>
      <c r="BY175">
        <f t="shared" si="57"/>
        <v>0</v>
      </c>
      <c r="BZ175">
        <f t="shared" si="58"/>
        <v>0</v>
      </c>
      <c r="CD175">
        <f t="shared" si="59"/>
        <v>0</v>
      </c>
      <c r="CE175">
        <f t="shared" si="60"/>
        <v>0</v>
      </c>
      <c r="CF175">
        <f t="shared" si="61"/>
        <v>0</v>
      </c>
      <c r="CG175">
        <f t="shared" si="62"/>
        <v>0</v>
      </c>
      <c r="CH175">
        <f t="shared" si="63"/>
        <v>0</v>
      </c>
      <c r="CI175">
        <f t="shared" si="64"/>
        <v>0</v>
      </c>
      <c r="CJ175">
        <f t="shared" si="65"/>
        <v>0</v>
      </c>
      <c r="CN175">
        <f t="shared" si="66"/>
        <v>0</v>
      </c>
      <c r="CO175">
        <f t="shared" si="67"/>
        <v>0</v>
      </c>
      <c r="CP175">
        <f t="shared" si="68"/>
        <v>0</v>
      </c>
      <c r="CQ175">
        <f t="shared" si="69"/>
        <v>0</v>
      </c>
      <c r="CR175">
        <f t="shared" si="70"/>
        <v>0</v>
      </c>
      <c r="CS175">
        <f t="shared" si="71"/>
        <v>0</v>
      </c>
      <c r="CT175">
        <f t="shared" si="72"/>
        <v>0</v>
      </c>
      <c r="CX175">
        <f t="shared" si="73"/>
        <v>0</v>
      </c>
      <c r="CY175">
        <f t="shared" si="74"/>
        <v>0</v>
      </c>
      <c r="CZ175">
        <f t="shared" si="75"/>
        <v>0</v>
      </c>
      <c r="DA175">
        <f t="shared" si="76"/>
        <v>0</v>
      </c>
      <c r="DB175">
        <f t="shared" si="77"/>
        <v>0</v>
      </c>
      <c r="DC175">
        <f t="shared" si="78"/>
        <v>0</v>
      </c>
      <c r="DD175">
        <f t="shared" si="79"/>
        <v>0</v>
      </c>
      <c r="DH175">
        <f t="shared" si="80"/>
        <v>0</v>
      </c>
      <c r="DI175">
        <f t="shared" si="81"/>
        <v>0</v>
      </c>
      <c r="DJ175">
        <f t="shared" si="82"/>
        <v>0</v>
      </c>
      <c r="DK175">
        <f t="shared" si="83"/>
        <v>0</v>
      </c>
      <c r="DL175">
        <f t="shared" si="84"/>
        <v>0</v>
      </c>
      <c r="DM175">
        <f t="shared" si="85"/>
        <v>0</v>
      </c>
      <c r="DN175">
        <f t="shared" si="86"/>
        <v>0</v>
      </c>
    </row>
    <row r="176" spans="1:118">
      <c r="A176" s="74"/>
      <c r="B176" s="74"/>
      <c r="C176" s="206" t="s">
        <v>144</v>
      </c>
      <c r="D176" s="320"/>
      <c r="E176" s="266"/>
      <c r="F176" s="266"/>
      <c r="G176" s="267"/>
      <c r="H176" s="268"/>
      <c r="I176" s="267"/>
      <c r="J176" s="220"/>
      <c r="K176" s="220"/>
      <c r="L176" s="220"/>
      <c r="M176" s="220"/>
      <c r="N176" s="220"/>
      <c r="O176" s="220"/>
      <c r="P176" s="220"/>
      <c r="Q176" s="220"/>
      <c r="R176" s="220"/>
      <c r="S176" s="220"/>
      <c r="T176" s="220"/>
      <c r="U176" s="220"/>
      <c r="V176" s="220"/>
      <c r="W176" s="220"/>
      <c r="X176" s="220"/>
      <c r="Y176" s="220"/>
      <c r="Z176" s="220"/>
      <c r="AA176" s="220"/>
      <c r="AB176" s="220"/>
      <c r="AC176" s="220"/>
      <c r="AD176" s="220"/>
      <c r="AF176">
        <f t="shared" si="24"/>
        <v>0</v>
      </c>
      <c r="AG176">
        <f t="shared" si="25"/>
        <v>0</v>
      </c>
      <c r="AH176">
        <f t="shared" si="26"/>
        <v>0</v>
      </c>
      <c r="AI176">
        <f t="shared" si="27"/>
        <v>0</v>
      </c>
      <c r="AJ176">
        <f t="shared" si="28"/>
        <v>0</v>
      </c>
      <c r="AK176">
        <f t="shared" si="29"/>
        <v>0</v>
      </c>
      <c r="AL176">
        <f t="shared" si="30"/>
        <v>0</v>
      </c>
      <c r="AP176">
        <f t="shared" si="31"/>
        <v>0</v>
      </c>
      <c r="AQ176">
        <f t="shared" si="32"/>
        <v>0</v>
      </c>
      <c r="AR176">
        <f t="shared" si="33"/>
        <v>0</v>
      </c>
      <c r="AS176">
        <f t="shared" si="34"/>
        <v>0</v>
      </c>
      <c r="AT176">
        <f t="shared" si="35"/>
        <v>0</v>
      </c>
      <c r="AU176">
        <f t="shared" si="36"/>
        <v>0</v>
      </c>
      <c r="AV176">
        <f t="shared" si="37"/>
        <v>0</v>
      </c>
      <c r="AZ176">
        <f t="shared" si="38"/>
        <v>0</v>
      </c>
      <c r="BA176">
        <f t="shared" si="39"/>
        <v>0</v>
      </c>
      <c r="BB176">
        <f t="shared" si="40"/>
        <v>0</v>
      </c>
      <c r="BC176">
        <f t="shared" si="41"/>
        <v>0</v>
      </c>
      <c r="BD176">
        <f t="shared" si="42"/>
        <v>0</v>
      </c>
      <c r="BE176">
        <f t="shared" si="43"/>
        <v>0</v>
      </c>
      <c r="BF176">
        <f t="shared" si="44"/>
        <v>0</v>
      </c>
      <c r="BJ176">
        <f t="shared" si="45"/>
        <v>0</v>
      </c>
      <c r="BK176">
        <f t="shared" si="46"/>
        <v>0</v>
      </c>
      <c r="BL176">
        <f t="shared" si="47"/>
        <v>0</v>
      </c>
      <c r="BM176">
        <f t="shared" si="48"/>
        <v>0</v>
      </c>
      <c r="BN176">
        <f t="shared" si="49"/>
        <v>0</v>
      </c>
      <c r="BO176">
        <f t="shared" si="50"/>
        <v>0</v>
      </c>
      <c r="BP176">
        <f t="shared" si="51"/>
        <v>0</v>
      </c>
      <c r="BT176">
        <f t="shared" si="52"/>
        <v>0</v>
      </c>
      <c r="BU176">
        <f t="shared" si="53"/>
        <v>0</v>
      </c>
      <c r="BV176">
        <f t="shared" si="54"/>
        <v>0</v>
      </c>
      <c r="BW176">
        <f t="shared" si="55"/>
        <v>0</v>
      </c>
      <c r="BX176">
        <f t="shared" si="56"/>
        <v>0</v>
      </c>
      <c r="BY176">
        <f t="shared" si="57"/>
        <v>0</v>
      </c>
      <c r="BZ176">
        <f t="shared" si="58"/>
        <v>0</v>
      </c>
      <c r="CD176">
        <f t="shared" si="59"/>
        <v>0</v>
      </c>
      <c r="CE176">
        <f t="shared" si="60"/>
        <v>0</v>
      </c>
      <c r="CF176">
        <f t="shared" si="61"/>
        <v>0</v>
      </c>
      <c r="CG176">
        <f t="shared" si="62"/>
        <v>0</v>
      </c>
      <c r="CH176">
        <f t="shared" si="63"/>
        <v>0</v>
      </c>
      <c r="CI176">
        <f t="shared" si="64"/>
        <v>0</v>
      </c>
      <c r="CJ176">
        <f t="shared" si="65"/>
        <v>0</v>
      </c>
      <c r="CN176">
        <f t="shared" si="66"/>
        <v>0</v>
      </c>
      <c r="CO176">
        <f t="shared" si="67"/>
        <v>0</v>
      </c>
      <c r="CP176">
        <f t="shared" si="68"/>
        <v>0</v>
      </c>
      <c r="CQ176">
        <f t="shared" si="69"/>
        <v>0</v>
      </c>
      <c r="CR176">
        <f t="shared" si="70"/>
        <v>0</v>
      </c>
      <c r="CS176">
        <f t="shared" si="71"/>
        <v>0</v>
      </c>
      <c r="CT176">
        <f t="shared" si="72"/>
        <v>0</v>
      </c>
      <c r="CX176">
        <f t="shared" si="73"/>
        <v>0</v>
      </c>
      <c r="CY176">
        <f t="shared" si="74"/>
        <v>0</v>
      </c>
      <c r="CZ176">
        <f t="shared" si="75"/>
        <v>0</v>
      </c>
      <c r="DA176">
        <f t="shared" si="76"/>
        <v>0</v>
      </c>
      <c r="DB176">
        <f t="shared" si="77"/>
        <v>0</v>
      </c>
      <c r="DC176">
        <f t="shared" si="78"/>
        <v>0</v>
      </c>
      <c r="DD176">
        <f t="shared" si="79"/>
        <v>0</v>
      </c>
      <c r="DH176">
        <f t="shared" si="80"/>
        <v>0</v>
      </c>
      <c r="DI176">
        <f t="shared" si="81"/>
        <v>0</v>
      </c>
      <c r="DJ176">
        <f t="shared" si="82"/>
        <v>0</v>
      </c>
      <c r="DK176">
        <f t="shared" si="83"/>
        <v>0</v>
      </c>
      <c r="DL176">
        <f t="shared" si="84"/>
        <v>0</v>
      </c>
      <c r="DM176">
        <f t="shared" si="85"/>
        <v>0</v>
      </c>
      <c r="DN176">
        <f t="shared" si="86"/>
        <v>0</v>
      </c>
    </row>
    <row r="177" spans="1:118">
      <c r="A177" s="74"/>
      <c r="B177" s="74"/>
      <c r="C177" s="206" t="s">
        <v>145</v>
      </c>
      <c r="D177" s="320"/>
      <c r="E177" s="266"/>
      <c r="F177" s="266"/>
      <c r="G177" s="267"/>
      <c r="H177" s="268"/>
      <c r="I177" s="267"/>
      <c r="J177" s="220"/>
      <c r="K177" s="220"/>
      <c r="L177" s="220"/>
      <c r="M177" s="220"/>
      <c r="N177" s="220"/>
      <c r="O177" s="220"/>
      <c r="P177" s="220"/>
      <c r="Q177" s="220"/>
      <c r="R177" s="220"/>
      <c r="S177" s="220"/>
      <c r="T177" s="220"/>
      <c r="U177" s="220"/>
      <c r="V177" s="220"/>
      <c r="W177" s="220"/>
      <c r="X177" s="220"/>
      <c r="Y177" s="220"/>
      <c r="Z177" s="220"/>
      <c r="AA177" s="220"/>
      <c r="AB177" s="220"/>
      <c r="AC177" s="220"/>
      <c r="AD177" s="220"/>
      <c r="AF177">
        <f t="shared" si="24"/>
        <v>0</v>
      </c>
      <c r="AG177">
        <f t="shared" si="25"/>
        <v>0</v>
      </c>
      <c r="AH177">
        <f t="shared" si="26"/>
        <v>0</v>
      </c>
      <c r="AI177">
        <f t="shared" si="27"/>
        <v>0</v>
      </c>
      <c r="AJ177">
        <f t="shared" si="28"/>
        <v>0</v>
      </c>
      <c r="AK177">
        <f t="shared" si="29"/>
        <v>0</v>
      </c>
      <c r="AL177">
        <f t="shared" si="30"/>
        <v>0</v>
      </c>
      <c r="AP177">
        <f t="shared" si="31"/>
        <v>0</v>
      </c>
      <c r="AQ177">
        <f t="shared" si="32"/>
        <v>0</v>
      </c>
      <c r="AR177">
        <f t="shared" si="33"/>
        <v>0</v>
      </c>
      <c r="AS177">
        <f t="shared" si="34"/>
        <v>0</v>
      </c>
      <c r="AT177">
        <f t="shared" si="35"/>
        <v>0</v>
      </c>
      <c r="AU177">
        <f t="shared" si="36"/>
        <v>0</v>
      </c>
      <c r="AV177">
        <f t="shared" si="37"/>
        <v>0</v>
      </c>
      <c r="AZ177">
        <f t="shared" si="38"/>
        <v>0</v>
      </c>
      <c r="BA177">
        <f t="shared" si="39"/>
        <v>0</v>
      </c>
      <c r="BB177">
        <f t="shared" si="40"/>
        <v>0</v>
      </c>
      <c r="BC177">
        <f t="shared" si="41"/>
        <v>0</v>
      </c>
      <c r="BD177">
        <f t="shared" si="42"/>
        <v>0</v>
      </c>
      <c r="BE177">
        <f t="shared" si="43"/>
        <v>0</v>
      </c>
      <c r="BF177">
        <f t="shared" si="44"/>
        <v>0</v>
      </c>
      <c r="BJ177">
        <f t="shared" si="45"/>
        <v>0</v>
      </c>
      <c r="BK177">
        <f t="shared" si="46"/>
        <v>0</v>
      </c>
      <c r="BL177">
        <f t="shared" si="47"/>
        <v>0</v>
      </c>
      <c r="BM177">
        <f t="shared" si="48"/>
        <v>0</v>
      </c>
      <c r="BN177">
        <f t="shared" si="49"/>
        <v>0</v>
      </c>
      <c r="BO177">
        <f t="shared" si="50"/>
        <v>0</v>
      </c>
      <c r="BP177">
        <f t="shared" si="51"/>
        <v>0</v>
      </c>
      <c r="BT177">
        <f t="shared" si="52"/>
        <v>0</v>
      </c>
      <c r="BU177">
        <f t="shared" si="53"/>
        <v>0</v>
      </c>
      <c r="BV177">
        <f t="shared" si="54"/>
        <v>0</v>
      </c>
      <c r="BW177">
        <f t="shared" si="55"/>
        <v>0</v>
      </c>
      <c r="BX177">
        <f t="shared" si="56"/>
        <v>0</v>
      </c>
      <c r="BY177">
        <f t="shared" si="57"/>
        <v>0</v>
      </c>
      <c r="BZ177">
        <f t="shared" si="58"/>
        <v>0</v>
      </c>
      <c r="CD177">
        <f t="shared" si="59"/>
        <v>0</v>
      </c>
      <c r="CE177">
        <f t="shared" si="60"/>
        <v>0</v>
      </c>
      <c r="CF177">
        <f t="shared" si="61"/>
        <v>0</v>
      </c>
      <c r="CG177">
        <f t="shared" si="62"/>
        <v>0</v>
      </c>
      <c r="CH177">
        <f t="shared" si="63"/>
        <v>0</v>
      </c>
      <c r="CI177">
        <f t="shared" si="64"/>
        <v>0</v>
      </c>
      <c r="CJ177">
        <f t="shared" si="65"/>
        <v>0</v>
      </c>
      <c r="CN177">
        <f t="shared" si="66"/>
        <v>0</v>
      </c>
      <c r="CO177">
        <f t="shared" si="67"/>
        <v>0</v>
      </c>
      <c r="CP177">
        <f t="shared" si="68"/>
        <v>0</v>
      </c>
      <c r="CQ177">
        <f t="shared" si="69"/>
        <v>0</v>
      </c>
      <c r="CR177">
        <f t="shared" si="70"/>
        <v>0</v>
      </c>
      <c r="CS177">
        <f t="shared" si="71"/>
        <v>0</v>
      </c>
      <c r="CT177">
        <f t="shared" si="72"/>
        <v>0</v>
      </c>
      <c r="CX177">
        <f t="shared" si="73"/>
        <v>0</v>
      </c>
      <c r="CY177">
        <f t="shared" si="74"/>
        <v>0</v>
      </c>
      <c r="CZ177">
        <f t="shared" si="75"/>
        <v>0</v>
      </c>
      <c r="DA177">
        <f t="shared" si="76"/>
        <v>0</v>
      </c>
      <c r="DB177">
        <f t="shared" si="77"/>
        <v>0</v>
      </c>
      <c r="DC177">
        <f t="shared" si="78"/>
        <v>0</v>
      </c>
      <c r="DD177">
        <f t="shared" si="79"/>
        <v>0</v>
      </c>
      <c r="DH177">
        <f t="shared" si="80"/>
        <v>0</v>
      </c>
      <c r="DI177">
        <f t="shared" si="81"/>
        <v>0</v>
      </c>
      <c r="DJ177">
        <f t="shared" si="82"/>
        <v>0</v>
      </c>
      <c r="DK177">
        <f t="shared" si="83"/>
        <v>0</v>
      </c>
      <c r="DL177">
        <f t="shared" si="84"/>
        <v>0</v>
      </c>
      <c r="DM177">
        <f t="shared" si="85"/>
        <v>0</v>
      </c>
      <c r="DN177">
        <f t="shared" si="86"/>
        <v>0</v>
      </c>
    </row>
    <row r="178" spans="1:118">
      <c r="A178" s="74"/>
      <c r="B178" s="74"/>
      <c r="C178" s="206" t="s">
        <v>146</v>
      </c>
      <c r="D178" s="320"/>
      <c r="E178" s="266"/>
      <c r="F178" s="266"/>
      <c r="G178" s="267"/>
      <c r="H178" s="268"/>
      <c r="I178" s="267"/>
      <c r="J178" s="220"/>
      <c r="K178" s="220"/>
      <c r="L178" s="220"/>
      <c r="M178" s="220"/>
      <c r="N178" s="220"/>
      <c r="O178" s="220"/>
      <c r="P178" s="220"/>
      <c r="Q178" s="220"/>
      <c r="R178" s="220"/>
      <c r="S178" s="220"/>
      <c r="T178" s="220"/>
      <c r="U178" s="220"/>
      <c r="V178" s="220"/>
      <c r="W178" s="220"/>
      <c r="X178" s="220"/>
      <c r="Y178" s="220"/>
      <c r="Z178" s="220"/>
      <c r="AA178" s="220"/>
      <c r="AB178" s="220"/>
      <c r="AC178" s="220"/>
      <c r="AD178" s="220"/>
      <c r="AF178">
        <f t="shared" si="24"/>
        <v>0</v>
      </c>
      <c r="AG178">
        <f t="shared" si="25"/>
        <v>0</v>
      </c>
      <c r="AH178">
        <f t="shared" si="26"/>
        <v>0</v>
      </c>
      <c r="AI178">
        <f t="shared" si="27"/>
        <v>0</v>
      </c>
      <c r="AJ178">
        <f t="shared" si="28"/>
        <v>0</v>
      </c>
      <c r="AK178">
        <f t="shared" si="29"/>
        <v>0</v>
      </c>
      <c r="AL178">
        <f t="shared" si="30"/>
        <v>0</v>
      </c>
      <c r="AP178">
        <f t="shared" si="31"/>
        <v>0</v>
      </c>
      <c r="AQ178">
        <f t="shared" si="32"/>
        <v>0</v>
      </c>
      <c r="AR178">
        <f t="shared" si="33"/>
        <v>0</v>
      </c>
      <c r="AS178">
        <f t="shared" si="34"/>
        <v>0</v>
      </c>
      <c r="AT178">
        <f t="shared" si="35"/>
        <v>0</v>
      </c>
      <c r="AU178">
        <f t="shared" si="36"/>
        <v>0</v>
      </c>
      <c r="AV178">
        <f t="shared" si="37"/>
        <v>0</v>
      </c>
      <c r="AZ178">
        <f t="shared" si="38"/>
        <v>0</v>
      </c>
      <c r="BA178">
        <f t="shared" si="39"/>
        <v>0</v>
      </c>
      <c r="BB178">
        <f t="shared" si="40"/>
        <v>0</v>
      </c>
      <c r="BC178">
        <f t="shared" si="41"/>
        <v>0</v>
      </c>
      <c r="BD178">
        <f t="shared" si="42"/>
        <v>0</v>
      </c>
      <c r="BE178">
        <f t="shared" si="43"/>
        <v>0</v>
      </c>
      <c r="BF178">
        <f t="shared" si="44"/>
        <v>0</v>
      </c>
      <c r="BJ178">
        <f t="shared" si="45"/>
        <v>0</v>
      </c>
      <c r="BK178">
        <f t="shared" si="46"/>
        <v>0</v>
      </c>
      <c r="BL178">
        <f t="shared" si="47"/>
        <v>0</v>
      </c>
      <c r="BM178">
        <f t="shared" si="48"/>
        <v>0</v>
      </c>
      <c r="BN178">
        <f t="shared" si="49"/>
        <v>0</v>
      </c>
      <c r="BO178">
        <f t="shared" si="50"/>
        <v>0</v>
      </c>
      <c r="BP178">
        <f t="shared" si="51"/>
        <v>0</v>
      </c>
      <c r="BT178">
        <f t="shared" si="52"/>
        <v>0</v>
      </c>
      <c r="BU178">
        <f t="shared" si="53"/>
        <v>0</v>
      </c>
      <c r="BV178">
        <f t="shared" si="54"/>
        <v>0</v>
      </c>
      <c r="BW178">
        <f t="shared" si="55"/>
        <v>0</v>
      </c>
      <c r="BX178">
        <f t="shared" si="56"/>
        <v>0</v>
      </c>
      <c r="BY178">
        <f t="shared" si="57"/>
        <v>0</v>
      </c>
      <c r="BZ178">
        <f t="shared" si="58"/>
        <v>0</v>
      </c>
      <c r="CD178">
        <f t="shared" si="59"/>
        <v>0</v>
      </c>
      <c r="CE178">
        <f t="shared" si="60"/>
        <v>0</v>
      </c>
      <c r="CF178">
        <f t="shared" si="61"/>
        <v>0</v>
      </c>
      <c r="CG178">
        <f t="shared" si="62"/>
        <v>0</v>
      </c>
      <c r="CH178">
        <f t="shared" si="63"/>
        <v>0</v>
      </c>
      <c r="CI178">
        <f t="shared" si="64"/>
        <v>0</v>
      </c>
      <c r="CJ178">
        <f t="shared" si="65"/>
        <v>0</v>
      </c>
      <c r="CN178">
        <f t="shared" si="66"/>
        <v>0</v>
      </c>
      <c r="CO178">
        <f t="shared" si="67"/>
        <v>0</v>
      </c>
      <c r="CP178">
        <f t="shared" si="68"/>
        <v>0</v>
      </c>
      <c r="CQ178">
        <f t="shared" si="69"/>
        <v>0</v>
      </c>
      <c r="CR178">
        <f t="shared" si="70"/>
        <v>0</v>
      </c>
      <c r="CS178">
        <f t="shared" si="71"/>
        <v>0</v>
      </c>
      <c r="CT178">
        <f t="shared" si="72"/>
        <v>0</v>
      </c>
      <c r="CX178">
        <f t="shared" si="73"/>
        <v>0</v>
      </c>
      <c r="CY178">
        <f t="shared" si="74"/>
        <v>0</v>
      </c>
      <c r="CZ178">
        <f t="shared" si="75"/>
        <v>0</v>
      </c>
      <c r="DA178">
        <f t="shared" si="76"/>
        <v>0</v>
      </c>
      <c r="DB178">
        <f t="shared" si="77"/>
        <v>0</v>
      </c>
      <c r="DC178">
        <f t="shared" si="78"/>
        <v>0</v>
      </c>
      <c r="DD178">
        <f t="shared" si="79"/>
        <v>0</v>
      </c>
      <c r="DH178">
        <f t="shared" si="80"/>
        <v>0</v>
      </c>
      <c r="DI178">
        <f t="shared" si="81"/>
        <v>0</v>
      </c>
      <c r="DJ178">
        <f t="shared" si="82"/>
        <v>0</v>
      </c>
      <c r="DK178">
        <f t="shared" si="83"/>
        <v>0</v>
      </c>
      <c r="DL178">
        <f t="shared" si="84"/>
        <v>0</v>
      </c>
      <c r="DM178">
        <f t="shared" si="85"/>
        <v>0</v>
      </c>
      <c r="DN178">
        <f t="shared" si="86"/>
        <v>0</v>
      </c>
    </row>
    <row r="179" spans="1:118">
      <c r="A179" s="74"/>
      <c r="B179" s="74"/>
      <c r="C179" s="206" t="s">
        <v>147</v>
      </c>
      <c r="D179" s="320"/>
      <c r="E179" s="266"/>
      <c r="F179" s="266"/>
      <c r="G179" s="267"/>
      <c r="H179" s="268"/>
      <c r="I179" s="267"/>
      <c r="J179" s="220"/>
      <c r="K179" s="220"/>
      <c r="L179" s="220"/>
      <c r="M179" s="220"/>
      <c r="N179" s="220"/>
      <c r="O179" s="220"/>
      <c r="P179" s="220"/>
      <c r="Q179" s="220"/>
      <c r="R179" s="220"/>
      <c r="S179" s="220"/>
      <c r="T179" s="220"/>
      <c r="U179" s="220"/>
      <c r="V179" s="220"/>
      <c r="W179" s="220"/>
      <c r="X179" s="220"/>
      <c r="Y179" s="220"/>
      <c r="Z179" s="220"/>
      <c r="AA179" s="220"/>
      <c r="AB179" s="220"/>
      <c r="AC179" s="220"/>
      <c r="AD179" s="220"/>
      <c r="AF179">
        <f t="shared" si="24"/>
        <v>0</v>
      </c>
      <c r="AG179">
        <f t="shared" si="25"/>
        <v>0</v>
      </c>
      <c r="AH179">
        <f t="shared" si="26"/>
        <v>0</v>
      </c>
      <c r="AI179">
        <f t="shared" si="27"/>
        <v>0</v>
      </c>
      <c r="AJ179">
        <f t="shared" si="28"/>
        <v>0</v>
      </c>
      <c r="AK179">
        <f t="shared" si="29"/>
        <v>0</v>
      </c>
      <c r="AL179">
        <f t="shared" si="30"/>
        <v>0</v>
      </c>
      <c r="AP179">
        <f t="shared" si="31"/>
        <v>0</v>
      </c>
      <c r="AQ179">
        <f t="shared" si="32"/>
        <v>0</v>
      </c>
      <c r="AR179">
        <f t="shared" si="33"/>
        <v>0</v>
      </c>
      <c r="AS179">
        <f t="shared" si="34"/>
        <v>0</v>
      </c>
      <c r="AT179">
        <f t="shared" si="35"/>
        <v>0</v>
      </c>
      <c r="AU179">
        <f t="shared" si="36"/>
        <v>0</v>
      </c>
      <c r="AV179">
        <f t="shared" si="37"/>
        <v>0</v>
      </c>
      <c r="AZ179">
        <f t="shared" si="38"/>
        <v>0</v>
      </c>
      <c r="BA179">
        <f t="shared" si="39"/>
        <v>0</v>
      </c>
      <c r="BB179">
        <f t="shared" si="40"/>
        <v>0</v>
      </c>
      <c r="BC179">
        <f t="shared" si="41"/>
        <v>0</v>
      </c>
      <c r="BD179">
        <f t="shared" si="42"/>
        <v>0</v>
      </c>
      <c r="BE179">
        <f t="shared" si="43"/>
        <v>0</v>
      </c>
      <c r="BF179">
        <f t="shared" si="44"/>
        <v>0</v>
      </c>
      <c r="BJ179">
        <f t="shared" si="45"/>
        <v>0</v>
      </c>
      <c r="BK179">
        <f t="shared" si="46"/>
        <v>0</v>
      </c>
      <c r="BL179">
        <f t="shared" si="47"/>
        <v>0</v>
      </c>
      <c r="BM179">
        <f t="shared" si="48"/>
        <v>0</v>
      </c>
      <c r="BN179">
        <f t="shared" si="49"/>
        <v>0</v>
      </c>
      <c r="BO179">
        <f t="shared" si="50"/>
        <v>0</v>
      </c>
      <c r="BP179">
        <f t="shared" si="51"/>
        <v>0</v>
      </c>
      <c r="BT179">
        <f t="shared" si="52"/>
        <v>0</v>
      </c>
      <c r="BU179">
        <f t="shared" si="53"/>
        <v>0</v>
      </c>
      <c r="BV179">
        <f t="shared" si="54"/>
        <v>0</v>
      </c>
      <c r="BW179">
        <f t="shared" si="55"/>
        <v>0</v>
      </c>
      <c r="BX179">
        <f t="shared" si="56"/>
        <v>0</v>
      </c>
      <c r="BY179">
        <f t="shared" si="57"/>
        <v>0</v>
      </c>
      <c r="BZ179">
        <f t="shared" si="58"/>
        <v>0</v>
      </c>
      <c r="CD179">
        <f t="shared" si="59"/>
        <v>0</v>
      </c>
      <c r="CE179">
        <f t="shared" si="60"/>
        <v>0</v>
      </c>
      <c r="CF179">
        <f t="shared" si="61"/>
        <v>0</v>
      </c>
      <c r="CG179">
        <f t="shared" si="62"/>
        <v>0</v>
      </c>
      <c r="CH179">
        <f t="shared" si="63"/>
        <v>0</v>
      </c>
      <c r="CI179">
        <f t="shared" si="64"/>
        <v>0</v>
      </c>
      <c r="CJ179">
        <f t="shared" si="65"/>
        <v>0</v>
      </c>
      <c r="CN179">
        <f t="shared" si="66"/>
        <v>0</v>
      </c>
      <c r="CO179">
        <f t="shared" si="67"/>
        <v>0</v>
      </c>
      <c r="CP179">
        <f t="shared" si="68"/>
        <v>0</v>
      </c>
      <c r="CQ179">
        <f t="shared" si="69"/>
        <v>0</v>
      </c>
      <c r="CR179">
        <f t="shared" si="70"/>
        <v>0</v>
      </c>
      <c r="CS179">
        <f t="shared" si="71"/>
        <v>0</v>
      </c>
      <c r="CT179">
        <f t="shared" si="72"/>
        <v>0</v>
      </c>
      <c r="CX179">
        <f t="shared" si="73"/>
        <v>0</v>
      </c>
      <c r="CY179">
        <f t="shared" si="74"/>
        <v>0</v>
      </c>
      <c r="CZ179">
        <f t="shared" si="75"/>
        <v>0</v>
      </c>
      <c r="DA179">
        <f t="shared" si="76"/>
        <v>0</v>
      </c>
      <c r="DB179">
        <f t="shared" si="77"/>
        <v>0</v>
      </c>
      <c r="DC179">
        <f t="shared" si="78"/>
        <v>0</v>
      </c>
      <c r="DD179">
        <f t="shared" si="79"/>
        <v>0</v>
      </c>
      <c r="DH179">
        <f t="shared" si="80"/>
        <v>0</v>
      </c>
      <c r="DI179">
        <f t="shared" si="81"/>
        <v>0</v>
      </c>
      <c r="DJ179">
        <f t="shared" si="82"/>
        <v>0</v>
      </c>
      <c r="DK179">
        <f t="shared" si="83"/>
        <v>0</v>
      </c>
      <c r="DL179">
        <f t="shared" si="84"/>
        <v>0</v>
      </c>
      <c r="DM179">
        <f t="shared" si="85"/>
        <v>0</v>
      </c>
      <c r="DN179">
        <f t="shared" si="86"/>
        <v>0</v>
      </c>
    </row>
    <row r="180" spans="1:118">
      <c r="A180" s="74"/>
      <c r="B180" s="74"/>
      <c r="C180" s="206" t="s">
        <v>148</v>
      </c>
      <c r="D180" s="320"/>
      <c r="E180" s="266"/>
      <c r="F180" s="266"/>
      <c r="G180" s="267"/>
      <c r="H180" s="268"/>
      <c r="I180" s="267"/>
      <c r="J180" s="220"/>
      <c r="K180" s="220"/>
      <c r="L180" s="220"/>
      <c r="M180" s="220"/>
      <c r="N180" s="220"/>
      <c r="O180" s="220"/>
      <c r="P180" s="220"/>
      <c r="Q180" s="220"/>
      <c r="R180" s="220"/>
      <c r="S180" s="220"/>
      <c r="T180" s="220"/>
      <c r="U180" s="220"/>
      <c r="V180" s="220"/>
      <c r="W180" s="220"/>
      <c r="X180" s="220"/>
      <c r="Y180" s="220"/>
      <c r="Z180" s="220"/>
      <c r="AA180" s="220"/>
      <c r="AB180" s="220"/>
      <c r="AC180" s="220"/>
      <c r="AD180" s="220"/>
      <c r="AF180">
        <f t="shared" si="24"/>
        <v>0</v>
      </c>
      <c r="AG180">
        <f t="shared" si="25"/>
        <v>0</v>
      </c>
      <c r="AH180">
        <f t="shared" si="26"/>
        <v>0</v>
      </c>
      <c r="AI180">
        <f t="shared" si="27"/>
        <v>0</v>
      </c>
      <c r="AJ180">
        <f t="shared" si="28"/>
        <v>0</v>
      </c>
      <c r="AK180">
        <f t="shared" si="29"/>
        <v>0</v>
      </c>
      <c r="AL180">
        <f t="shared" si="30"/>
        <v>0</v>
      </c>
      <c r="AP180">
        <f t="shared" si="31"/>
        <v>0</v>
      </c>
      <c r="AQ180">
        <f t="shared" si="32"/>
        <v>0</v>
      </c>
      <c r="AR180">
        <f t="shared" si="33"/>
        <v>0</v>
      </c>
      <c r="AS180">
        <f t="shared" si="34"/>
        <v>0</v>
      </c>
      <c r="AT180">
        <f t="shared" si="35"/>
        <v>0</v>
      </c>
      <c r="AU180">
        <f t="shared" si="36"/>
        <v>0</v>
      </c>
      <c r="AV180">
        <f t="shared" si="37"/>
        <v>0</v>
      </c>
      <c r="AZ180">
        <f t="shared" si="38"/>
        <v>0</v>
      </c>
      <c r="BA180">
        <f t="shared" si="39"/>
        <v>0</v>
      </c>
      <c r="BB180">
        <f t="shared" si="40"/>
        <v>0</v>
      </c>
      <c r="BC180">
        <f t="shared" si="41"/>
        <v>0</v>
      </c>
      <c r="BD180">
        <f t="shared" si="42"/>
        <v>0</v>
      </c>
      <c r="BE180">
        <f t="shared" si="43"/>
        <v>0</v>
      </c>
      <c r="BF180">
        <f t="shared" si="44"/>
        <v>0</v>
      </c>
      <c r="BJ180">
        <f t="shared" si="45"/>
        <v>0</v>
      </c>
      <c r="BK180">
        <f t="shared" si="46"/>
        <v>0</v>
      </c>
      <c r="BL180">
        <f t="shared" si="47"/>
        <v>0</v>
      </c>
      <c r="BM180">
        <f t="shared" si="48"/>
        <v>0</v>
      </c>
      <c r="BN180">
        <f t="shared" si="49"/>
        <v>0</v>
      </c>
      <c r="BO180">
        <f t="shared" si="50"/>
        <v>0</v>
      </c>
      <c r="BP180">
        <f t="shared" si="51"/>
        <v>0</v>
      </c>
      <c r="BT180">
        <f t="shared" si="52"/>
        <v>0</v>
      </c>
      <c r="BU180">
        <f t="shared" si="53"/>
        <v>0</v>
      </c>
      <c r="BV180">
        <f t="shared" si="54"/>
        <v>0</v>
      </c>
      <c r="BW180">
        <f t="shared" si="55"/>
        <v>0</v>
      </c>
      <c r="BX180">
        <f t="shared" si="56"/>
        <v>0</v>
      </c>
      <c r="BY180">
        <f t="shared" si="57"/>
        <v>0</v>
      </c>
      <c r="BZ180">
        <f t="shared" si="58"/>
        <v>0</v>
      </c>
      <c r="CD180">
        <f t="shared" si="59"/>
        <v>0</v>
      </c>
      <c r="CE180">
        <f t="shared" si="60"/>
        <v>0</v>
      </c>
      <c r="CF180">
        <f t="shared" si="61"/>
        <v>0</v>
      </c>
      <c r="CG180">
        <f t="shared" si="62"/>
        <v>0</v>
      </c>
      <c r="CH180">
        <f t="shared" si="63"/>
        <v>0</v>
      </c>
      <c r="CI180">
        <f t="shared" si="64"/>
        <v>0</v>
      </c>
      <c r="CJ180">
        <f t="shared" si="65"/>
        <v>0</v>
      </c>
      <c r="CN180">
        <f t="shared" si="66"/>
        <v>0</v>
      </c>
      <c r="CO180">
        <f t="shared" si="67"/>
        <v>0</v>
      </c>
      <c r="CP180">
        <f t="shared" si="68"/>
        <v>0</v>
      </c>
      <c r="CQ180">
        <f t="shared" si="69"/>
        <v>0</v>
      </c>
      <c r="CR180">
        <f t="shared" si="70"/>
        <v>0</v>
      </c>
      <c r="CS180">
        <f t="shared" si="71"/>
        <v>0</v>
      </c>
      <c r="CT180">
        <f t="shared" si="72"/>
        <v>0</v>
      </c>
      <c r="CX180">
        <f t="shared" si="73"/>
        <v>0</v>
      </c>
      <c r="CY180">
        <f t="shared" si="74"/>
        <v>0</v>
      </c>
      <c r="CZ180">
        <f t="shared" si="75"/>
        <v>0</v>
      </c>
      <c r="DA180">
        <f t="shared" si="76"/>
        <v>0</v>
      </c>
      <c r="DB180">
        <f t="shared" si="77"/>
        <v>0</v>
      </c>
      <c r="DC180">
        <f t="shared" si="78"/>
        <v>0</v>
      </c>
      <c r="DD180">
        <f t="shared" si="79"/>
        <v>0</v>
      </c>
      <c r="DH180">
        <f t="shared" si="80"/>
        <v>0</v>
      </c>
      <c r="DI180">
        <f t="shared" si="81"/>
        <v>0</v>
      </c>
      <c r="DJ180">
        <f t="shared" si="82"/>
        <v>0</v>
      </c>
      <c r="DK180">
        <f t="shared" si="83"/>
        <v>0</v>
      </c>
      <c r="DL180">
        <f t="shared" si="84"/>
        <v>0</v>
      </c>
      <c r="DM180">
        <f t="shared" si="85"/>
        <v>0</v>
      </c>
      <c r="DN180">
        <f t="shared" si="86"/>
        <v>0</v>
      </c>
    </row>
    <row r="181" spans="1:118">
      <c r="A181" s="74"/>
      <c r="B181" s="74"/>
      <c r="C181" s="206" t="s">
        <v>149</v>
      </c>
      <c r="D181" s="320"/>
      <c r="E181" s="266"/>
      <c r="F181" s="266"/>
      <c r="G181" s="267"/>
      <c r="H181" s="268"/>
      <c r="I181" s="267"/>
      <c r="J181" s="220"/>
      <c r="K181" s="220"/>
      <c r="L181" s="220"/>
      <c r="M181" s="220"/>
      <c r="N181" s="220"/>
      <c r="O181" s="220"/>
      <c r="P181" s="220"/>
      <c r="Q181" s="220"/>
      <c r="R181" s="220"/>
      <c r="S181" s="220"/>
      <c r="T181" s="220"/>
      <c r="U181" s="220"/>
      <c r="V181" s="220"/>
      <c r="W181" s="220"/>
      <c r="X181" s="220"/>
      <c r="Y181" s="220"/>
      <c r="Z181" s="220"/>
      <c r="AA181" s="220"/>
      <c r="AB181" s="220"/>
      <c r="AC181" s="220"/>
      <c r="AD181" s="220"/>
      <c r="AF181">
        <f t="shared" si="24"/>
        <v>0</v>
      </c>
      <c r="AG181">
        <f t="shared" si="25"/>
        <v>0</v>
      </c>
      <c r="AH181">
        <f t="shared" si="26"/>
        <v>0</v>
      </c>
      <c r="AI181">
        <f t="shared" si="27"/>
        <v>0</v>
      </c>
      <c r="AJ181">
        <f t="shared" si="28"/>
        <v>0</v>
      </c>
      <c r="AK181">
        <f t="shared" si="29"/>
        <v>0</v>
      </c>
      <c r="AL181">
        <f t="shared" si="30"/>
        <v>0</v>
      </c>
      <c r="AP181">
        <f t="shared" si="31"/>
        <v>0</v>
      </c>
      <c r="AQ181">
        <f t="shared" si="32"/>
        <v>0</v>
      </c>
      <c r="AR181">
        <f t="shared" si="33"/>
        <v>0</v>
      </c>
      <c r="AS181">
        <f t="shared" si="34"/>
        <v>0</v>
      </c>
      <c r="AT181">
        <f t="shared" si="35"/>
        <v>0</v>
      </c>
      <c r="AU181">
        <f t="shared" si="36"/>
        <v>0</v>
      </c>
      <c r="AV181">
        <f t="shared" si="37"/>
        <v>0</v>
      </c>
      <c r="AZ181">
        <f t="shared" si="38"/>
        <v>0</v>
      </c>
      <c r="BA181">
        <f t="shared" si="39"/>
        <v>0</v>
      </c>
      <c r="BB181">
        <f t="shared" si="40"/>
        <v>0</v>
      </c>
      <c r="BC181">
        <f t="shared" si="41"/>
        <v>0</v>
      </c>
      <c r="BD181">
        <f t="shared" si="42"/>
        <v>0</v>
      </c>
      <c r="BE181">
        <f t="shared" si="43"/>
        <v>0</v>
      </c>
      <c r="BF181">
        <f t="shared" si="44"/>
        <v>0</v>
      </c>
      <c r="BJ181">
        <f t="shared" si="45"/>
        <v>0</v>
      </c>
      <c r="BK181">
        <f t="shared" si="46"/>
        <v>0</v>
      </c>
      <c r="BL181">
        <f t="shared" si="47"/>
        <v>0</v>
      </c>
      <c r="BM181">
        <f t="shared" si="48"/>
        <v>0</v>
      </c>
      <c r="BN181">
        <f t="shared" si="49"/>
        <v>0</v>
      </c>
      <c r="BO181">
        <f t="shared" si="50"/>
        <v>0</v>
      </c>
      <c r="BP181">
        <f t="shared" si="51"/>
        <v>0</v>
      </c>
      <c r="BT181">
        <f t="shared" si="52"/>
        <v>0</v>
      </c>
      <c r="BU181">
        <f t="shared" si="53"/>
        <v>0</v>
      </c>
      <c r="BV181">
        <f t="shared" si="54"/>
        <v>0</v>
      </c>
      <c r="BW181">
        <f t="shared" si="55"/>
        <v>0</v>
      </c>
      <c r="BX181">
        <f t="shared" si="56"/>
        <v>0</v>
      </c>
      <c r="BY181">
        <f t="shared" si="57"/>
        <v>0</v>
      </c>
      <c r="BZ181">
        <f t="shared" si="58"/>
        <v>0</v>
      </c>
      <c r="CD181">
        <f t="shared" si="59"/>
        <v>0</v>
      </c>
      <c r="CE181">
        <f t="shared" si="60"/>
        <v>0</v>
      </c>
      <c r="CF181">
        <f t="shared" si="61"/>
        <v>0</v>
      </c>
      <c r="CG181">
        <f t="shared" si="62"/>
        <v>0</v>
      </c>
      <c r="CH181">
        <f t="shared" si="63"/>
        <v>0</v>
      </c>
      <c r="CI181">
        <f t="shared" si="64"/>
        <v>0</v>
      </c>
      <c r="CJ181">
        <f t="shared" si="65"/>
        <v>0</v>
      </c>
      <c r="CN181">
        <f t="shared" si="66"/>
        <v>0</v>
      </c>
      <c r="CO181">
        <f t="shared" si="67"/>
        <v>0</v>
      </c>
      <c r="CP181">
        <f t="shared" si="68"/>
        <v>0</v>
      </c>
      <c r="CQ181">
        <f t="shared" si="69"/>
        <v>0</v>
      </c>
      <c r="CR181">
        <f t="shared" si="70"/>
        <v>0</v>
      </c>
      <c r="CS181">
        <f t="shared" si="71"/>
        <v>0</v>
      </c>
      <c r="CT181">
        <f t="shared" si="72"/>
        <v>0</v>
      </c>
      <c r="CX181">
        <f t="shared" si="73"/>
        <v>0</v>
      </c>
      <c r="CY181">
        <f t="shared" si="74"/>
        <v>0</v>
      </c>
      <c r="CZ181">
        <f t="shared" si="75"/>
        <v>0</v>
      </c>
      <c r="DA181">
        <f t="shared" si="76"/>
        <v>0</v>
      </c>
      <c r="DB181">
        <f t="shared" si="77"/>
        <v>0</v>
      </c>
      <c r="DC181">
        <f t="shared" si="78"/>
        <v>0</v>
      </c>
      <c r="DD181">
        <f t="shared" si="79"/>
        <v>0</v>
      </c>
      <c r="DH181">
        <f t="shared" si="80"/>
        <v>0</v>
      </c>
      <c r="DI181">
        <f t="shared" si="81"/>
        <v>0</v>
      </c>
      <c r="DJ181">
        <f t="shared" si="82"/>
        <v>0</v>
      </c>
      <c r="DK181">
        <f t="shared" si="83"/>
        <v>0</v>
      </c>
      <c r="DL181">
        <f t="shared" si="84"/>
        <v>0</v>
      </c>
      <c r="DM181">
        <f t="shared" si="85"/>
        <v>0</v>
      </c>
      <c r="DN181">
        <f t="shared" si="86"/>
        <v>0</v>
      </c>
    </row>
    <row r="182" spans="1:118">
      <c r="A182" s="74"/>
      <c r="B182" s="74"/>
      <c r="C182" s="206" t="s">
        <v>150</v>
      </c>
      <c r="D182" s="320"/>
      <c r="E182" s="266"/>
      <c r="F182" s="266"/>
      <c r="G182" s="267"/>
      <c r="H182" s="268"/>
      <c r="I182" s="267"/>
      <c r="J182" s="220"/>
      <c r="K182" s="220"/>
      <c r="L182" s="220"/>
      <c r="M182" s="220"/>
      <c r="N182" s="220"/>
      <c r="O182" s="220"/>
      <c r="P182" s="220"/>
      <c r="Q182" s="220"/>
      <c r="R182" s="220"/>
      <c r="S182" s="220"/>
      <c r="T182" s="220"/>
      <c r="U182" s="220"/>
      <c r="V182" s="220"/>
      <c r="W182" s="220"/>
      <c r="X182" s="220"/>
      <c r="Y182" s="220"/>
      <c r="Z182" s="220"/>
      <c r="AA182" s="220"/>
      <c r="AB182" s="220"/>
      <c r="AC182" s="220"/>
      <c r="AD182" s="220"/>
      <c r="AF182">
        <f t="shared" si="24"/>
        <v>0</v>
      </c>
      <c r="AG182">
        <f t="shared" si="25"/>
        <v>0</v>
      </c>
      <c r="AH182">
        <f t="shared" si="26"/>
        <v>0</v>
      </c>
      <c r="AI182">
        <f t="shared" si="27"/>
        <v>0</v>
      </c>
      <c r="AJ182">
        <f t="shared" si="28"/>
        <v>0</v>
      </c>
      <c r="AK182">
        <f t="shared" si="29"/>
        <v>0</v>
      </c>
      <c r="AL182">
        <f t="shared" si="30"/>
        <v>0</v>
      </c>
      <c r="AP182">
        <f t="shared" si="31"/>
        <v>0</v>
      </c>
      <c r="AQ182">
        <f t="shared" si="32"/>
        <v>0</v>
      </c>
      <c r="AR182">
        <f t="shared" si="33"/>
        <v>0</v>
      </c>
      <c r="AS182">
        <f t="shared" si="34"/>
        <v>0</v>
      </c>
      <c r="AT182">
        <f t="shared" si="35"/>
        <v>0</v>
      </c>
      <c r="AU182">
        <f t="shared" si="36"/>
        <v>0</v>
      </c>
      <c r="AV182">
        <f t="shared" si="37"/>
        <v>0</v>
      </c>
      <c r="AZ182">
        <f t="shared" si="38"/>
        <v>0</v>
      </c>
      <c r="BA182">
        <f t="shared" si="39"/>
        <v>0</v>
      </c>
      <c r="BB182">
        <f t="shared" si="40"/>
        <v>0</v>
      </c>
      <c r="BC182">
        <f t="shared" si="41"/>
        <v>0</v>
      </c>
      <c r="BD182">
        <f t="shared" si="42"/>
        <v>0</v>
      </c>
      <c r="BE182">
        <f t="shared" si="43"/>
        <v>0</v>
      </c>
      <c r="BF182">
        <f t="shared" si="44"/>
        <v>0</v>
      </c>
      <c r="BJ182">
        <f t="shared" si="45"/>
        <v>0</v>
      </c>
      <c r="BK182">
        <f t="shared" si="46"/>
        <v>0</v>
      </c>
      <c r="BL182">
        <f t="shared" si="47"/>
        <v>0</v>
      </c>
      <c r="BM182">
        <f t="shared" si="48"/>
        <v>0</v>
      </c>
      <c r="BN182">
        <f t="shared" si="49"/>
        <v>0</v>
      </c>
      <c r="BO182">
        <f t="shared" si="50"/>
        <v>0</v>
      </c>
      <c r="BP182">
        <f t="shared" si="51"/>
        <v>0</v>
      </c>
      <c r="BT182">
        <f t="shared" si="52"/>
        <v>0</v>
      </c>
      <c r="BU182">
        <f t="shared" si="53"/>
        <v>0</v>
      </c>
      <c r="BV182">
        <f t="shared" si="54"/>
        <v>0</v>
      </c>
      <c r="BW182">
        <f t="shared" si="55"/>
        <v>0</v>
      </c>
      <c r="BX182">
        <f t="shared" si="56"/>
        <v>0</v>
      </c>
      <c r="BY182">
        <f t="shared" si="57"/>
        <v>0</v>
      </c>
      <c r="BZ182">
        <f t="shared" si="58"/>
        <v>0</v>
      </c>
      <c r="CD182">
        <f t="shared" si="59"/>
        <v>0</v>
      </c>
      <c r="CE182">
        <f t="shared" si="60"/>
        <v>0</v>
      </c>
      <c r="CF182">
        <f t="shared" si="61"/>
        <v>0</v>
      </c>
      <c r="CG182">
        <f t="shared" si="62"/>
        <v>0</v>
      </c>
      <c r="CH182">
        <f t="shared" si="63"/>
        <v>0</v>
      </c>
      <c r="CI182">
        <f t="shared" si="64"/>
        <v>0</v>
      </c>
      <c r="CJ182">
        <f t="shared" si="65"/>
        <v>0</v>
      </c>
      <c r="CN182">
        <f t="shared" si="66"/>
        <v>0</v>
      </c>
      <c r="CO182">
        <f t="shared" si="67"/>
        <v>0</v>
      </c>
      <c r="CP182">
        <f t="shared" si="68"/>
        <v>0</v>
      </c>
      <c r="CQ182">
        <f t="shared" si="69"/>
        <v>0</v>
      </c>
      <c r="CR182">
        <f t="shared" si="70"/>
        <v>0</v>
      </c>
      <c r="CS182">
        <f t="shared" si="71"/>
        <v>0</v>
      </c>
      <c r="CT182">
        <f t="shared" si="72"/>
        <v>0</v>
      </c>
      <c r="CX182">
        <f t="shared" si="73"/>
        <v>0</v>
      </c>
      <c r="CY182">
        <f t="shared" si="74"/>
        <v>0</v>
      </c>
      <c r="CZ182">
        <f t="shared" si="75"/>
        <v>0</v>
      </c>
      <c r="DA182">
        <f t="shared" si="76"/>
        <v>0</v>
      </c>
      <c r="DB182">
        <f t="shared" si="77"/>
        <v>0</v>
      </c>
      <c r="DC182">
        <f t="shared" si="78"/>
        <v>0</v>
      </c>
      <c r="DD182">
        <f t="shared" si="79"/>
        <v>0</v>
      </c>
      <c r="DH182">
        <f t="shared" si="80"/>
        <v>0</v>
      </c>
      <c r="DI182">
        <f t="shared" si="81"/>
        <v>0</v>
      </c>
      <c r="DJ182">
        <f t="shared" si="82"/>
        <v>0</v>
      </c>
      <c r="DK182">
        <f t="shared" si="83"/>
        <v>0</v>
      </c>
      <c r="DL182">
        <f t="shared" si="84"/>
        <v>0</v>
      </c>
      <c r="DM182">
        <f t="shared" si="85"/>
        <v>0</v>
      </c>
      <c r="DN182">
        <f t="shared" si="86"/>
        <v>0</v>
      </c>
    </row>
    <row r="183" spans="1:118">
      <c r="A183" s="74"/>
      <c r="B183" s="74"/>
      <c r="C183" s="206" t="s">
        <v>151</v>
      </c>
      <c r="D183" s="320"/>
      <c r="E183" s="266"/>
      <c r="F183" s="266"/>
      <c r="G183" s="267"/>
      <c r="H183" s="268"/>
      <c r="I183" s="267"/>
      <c r="J183" s="220"/>
      <c r="K183" s="220"/>
      <c r="L183" s="220"/>
      <c r="M183" s="220"/>
      <c r="N183" s="220"/>
      <c r="O183" s="220"/>
      <c r="P183" s="220"/>
      <c r="Q183" s="220"/>
      <c r="R183" s="220"/>
      <c r="S183" s="220"/>
      <c r="T183" s="220"/>
      <c r="U183" s="220"/>
      <c r="V183" s="220"/>
      <c r="W183" s="220"/>
      <c r="X183" s="220"/>
      <c r="Y183" s="220"/>
      <c r="Z183" s="220"/>
      <c r="AA183" s="220"/>
      <c r="AB183" s="220"/>
      <c r="AC183" s="220"/>
      <c r="AD183" s="220"/>
      <c r="AF183">
        <f t="shared" si="24"/>
        <v>0</v>
      </c>
      <c r="AG183">
        <f t="shared" si="25"/>
        <v>0</v>
      </c>
      <c r="AH183">
        <f t="shared" si="26"/>
        <v>0</v>
      </c>
      <c r="AI183">
        <f t="shared" si="27"/>
        <v>0</v>
      </c>
      <c r="AJ183">
        <f t="shared" si="28"/>
        <v>0</v>
      </c>
      <c r="AK183">
        <f t="shared" si="29"/>
        <v>0</v>
      </c>
      <c r="AL183">
        <f t="shared" si="30"/>
        <v>0</v>
      </c>
      <c r="AP183">
        <f t="shared" si="31"/>
        <v>0</v>
      </c>
      <c r="AQ183">
        <f t="shared" si="32"/>
        <v>0</v>
      </c>
      <c r="AR183">
        <f t="shared" si="33"/>
        <v>0</v>
      </c>
      <c r="AS183">
        <f t="shared" si="34"/>
        <v>0</v>
      </c>
      <c r="AT183">
        <f t="shared" si="35"/>
        <v>0</v>
      </c>
      <c r="AU183">
        <f t="shared" si="36"/>
        <v>0</v>
      </c>
      <c r="AV183">
        <f t="shared" si="37"/>
        <v>0</v>
      </c>
      <c r="AZ183">
        <f t="shared" si="38"/>
        <v>0</v>
      </c>
      <c r="BA183">
        <f t="shared" si="39"/>
        <v>0</v>
      </c>
      <c r="BB183">
        <f t="shared" si="40"/>
        <v>0</v>
      </c>
      <c r="BC183">
        <f t="shared" si="41"/>
        <v>0</v>
      </c>
      <c r="BD183">
        <f t="shared" si="42"/>
        <v>0</v>
      </c>
      <c r="BE183">
        <f t="shared" si="43"/>
        <v>0</v>
      </c>
      <c r="BF183">
        <f t="shared" si="44"/>
        <v>0</v>
      </c>
      <c r="BJ183">
        <f t="shared" si="45"/>
        <v>0</v>
      </c>
      <c r="BK183">
        <f t="shared" si="46"/>
        <v>0</v>
      </c>
      <c r="BL183">
        <f t="shared" si="47"/>
        <v>0</v>
      </c>
      <c r="BM183">
        <f t="shared" si="48"/>
        <v>0</v>
      </c>
      <c r="BN183">
        <f t="shared" si="49"/>
        <v>0</v>
      </c>
      <c r="BO183">
        <f t="shared" si="50"/>
        <v>0</v>
      </c>
      <c r="BP183">
        <f t="shared" si="51"/>
        <v>0</v>
      </c>
      <c r="BT183">
        <f t="shared" si="52"/>
        <v>0</v>
      </c>
      <c r="BU183">
        <f t="shared" si="53"/>
        <v>0</v>
      </c>
      <c r="BV183">
        <f t="shared" si="54"/>
        <v>0</v>
      </c>
      <c r="BW183">
        <f t="shared" si="55"/>
        <v>0</v>
      </c>
      <c r="BX183">
        <f t="shared" si="56"/>
        <v>0</v>
      </c>
      <c r="BY183">
        <f t="shared" si="57"/>
        <v>0</v>
      </c>
      <c r="BZ183">
        <f t="shared" si="58"/>
        <v>0</v>
      </c>
      <c r="CD183">
        <f t="shared" si="59"/>
        <v>0</v>
      </c>
      <c r="CE183">
        <f t="shared" si="60"/>
        <v>0</v>
      </c>
      <c r="CF183">
        <f t="shared" si="61"/>
        <v>0</v>
      </c>
      <c r="CG183">
        <f t="shared" si="62"/>
        <v>0</v>
      </c>
      <c r="CH183">
        <f t="shared" si="63"/>
        <v>0</v>
      </c>
      <c r="CI183">
        <f t="shared" si="64"/>
        <v>0</v>
      </c>
      <c r="CJ183">
        <f t="shared" si="65"/>
        <v>0</v>
      </c>
      <c r="CN183">
        <f t="shared" si="66"/>
        <v>0</v>
      </c>
      <c r="CO183">
        <f t="shared" si="67"/>
        <v>0</v>
      </c>
      <c r="CP183">
        <f t="shared" si="68"/>
        <v>0</v>
      </c>
      <c r="CQ183">
        <f t="shared" si="69"/>
        <v>0</v>
      </c>
      <c r="CR183">
        <f t="shared" si="70"/>
        <v>0</v>
      </c>
      <c r="CS183">
        <f t="shared" si="71"/>
        <v>0</v>
      </c>
      <c r="CT183">
        <f t="shared" si="72"/>
        <v>0</v>
      </c>
      <c r="CX183">
        <f t="shared" si="73"/>
        <v>0</v>
      </c>
      <c r="CY183">
        <f t="shared" si="74"/>
        <v>0</v>
      </c>
      <c r="CZ183">
        <f t="shared" si="75"/>
        <v>0</v>
      </c>
      <c r="DA183">
        <f t="shared" si="76"/>
        <v>0</v>
      </c>
      <c r="DB183">
        <f t="shared" si="77"/>
        <v>0</v>
      </c>
      <c r="DC183">
        <f t="shared" si="78"/>
        <v>0</v>
      </c>
      <c r="DD183">
        <f t="shared" si="79"/>
        <v>0</v>
      </c>
      <c r="DH183">
        <f t="shared" si="80"/>
        <v>0</v>
      </c>
      <c r="DI183">
        <f t="shared" si="81"/>
        <v>0</v>
      </c>
      <c r="DJ183">
        <f t="shared" si="82"/>
        <v>0</v>
      </c>
      <c r="DK183">
        <f t="shared" si="83"/>
        <v>0</v>
      </c>
      <c r="DL183">
        <f t="shared" si="84"/>
        <v>0</v>
      </c>
      <c r="DM183">
        <f t="shared" si="85"/>
        <v>0</v>
      </c>
      <c r="DN183">
        <f t="shared" si="86"/>
        <v>0</v>
      </c>
    </row>
    <row r="184" spans="1:118">
      <c r="A184" s="74"/>
      <c r="B184" s="74"/>
      <c r="C184" s="206" t="s">
        <v>152</v>
      </c>
      <c r="D184" s="320"/>
      <c r="E184" s="266"/>
      <c r="F184" s="266"/>
      <c r="G184" s="267"/>
      <c r="H184" s="268"/>
      <c r="I184" s="267"/>
      <c r="J184" s="220"/>
      <c r="K184" s="220"/>
      <c r="L184" s="220"/>
      <c r="M184" s="220"/>
      <c r="N184" s="220"/>
      <c r="O184" s="220"/>
      <c r="P184" s="220"/>
      <c r="Q184" s="220"/>
      <c r="R184" s="220"/>
      <c r="S184" s="220"/>
      <c r="T184" s="220"/>
      <c r="U184" s="220"/>
      <c r="V184" s="220"/>
      <c r="W184" s="220"/>
      <c r="X184" s="220"/>
      <c r="Y184" s="220"/>
      <c r="Z184" s="220"/>
      <c r="AA184" s="220"/>
      <c r="AB184" s="220"/>
      <c r="AC184" s="220"/>
      <c r="AD184" s="220"/>
      <c r="AF184">
        <f t="shared" si="24"/>
        <v>0</v>
      </c>
      <c r="AG184">
        <f t="shared" si="25"/>
        <v>0</v>
      </c>
      <c r="AH184">
        <f t="shared" si="26"/>
        <v>0</v>
      </c>
      <c r="AI184">
        <f t="shared" si="27"/>
        <v>0</v>
      </c>
      <c r="AJ184">
        <f t="shared" si="28"/>
        <v>0</v>
      </c>
      <c r="AK184">
        <f t="shared" si="29"/>
        <v>0</v>
      </c>
      <c r="AL184">
        <f t="shared" si="30"/>
        <v>0</v>
      </c>
      <c r="AP184">
        <f t="shared" si="31"/>
        <v>0</v>
      </c>
      <c r="AQ184">
        <f t="shared" si="32"/>
        <v>0</v>
      </c>
      <c r="AR184">
        <f t="shared" si="33"/>
        <v>0</v>
      </c>
      <c r="AS184">
        <f t="shared" si="34"/>
        <v>0</v>
      </c>
      <c r="AT184">
        <f t="shared" si="35"/>
        <v>0</v>
      </c>
      <c r="AU184">
        <f t="shared" si="36"/>
        <v>0</v>
      </c>
      <c r="AV184">
        <f t="shared" si="37"/>
        <v>0</v>
      </c>
      <c r="AZ184">
        <f t="shared" si="38"/>
        <v>0</v>
      </c>
      <c r="BA184">
        <f t="shared" si="39"/>
        <v>0</v>
      </c>
      <c r="BB184">
        <f t="shared" si="40"/>
        <v>0</v>
      </c>
      <c r="BC184">
        <f t="shared" si="41"/>
        <v>0</v>
      </c>
      <c r="BD184">
        <f t="shared" si="42"/>
        <v>0</v>
      </c>
      <c r="BE184">
        <f t="shared" si="43"/>
        <v>0</v>
      </c>
      <c r="BF184">
        <f t="shared" si="44"/>
        <v>0</v>
      </c>
      <c r="BJ184">
        <f t="shared" si="45"/>
        <v>0</v>
      </c>
      <c r="BK184">
        <f t="shared" si="46"/>
        <v>0</v>
      </c>
      <c r="BL184">
        <f t="shared" si="47"/>
        <v>0</v>
      </c>
      <c r="BM184">
        <f t="shared" si="48"/>
        <v>0</v>
      </c>
      <c r="BN184">
        <f t="shared" si="49"/>
        <v>0</v>
      </c>
      <c r="BO184">
        <f t="shared" si="50"/>
        <v>0</v>
      </c>
      <c r="BP184">
        <f t="shared" si="51"/>
        <v>0</v>
      </c>
      <c r="BT184">
        <f t="shared" si="52"/>
        <v>0</v>
      </c>
      <c r="BU184">
        <f t="shared" si="53"/>
        <v>0</v>
      </c>
      <c r="BV184">
        <f t="shared" si="54"/>
        <v>0</v>
      </c>
      <c r="BW184">
        <f t="shared" si="55"/>
        <v>0</v>
      </c>
      <c r="BX184">
        <f t="shared" si="56"/>
        <v>0</v>
      </c>
      <c r="BY184">
        <f t="shared" si="57"/>
        <v>0</v>
      </c>
      <c r="BZ184">
        <f t="shared" si="58"/>
        <v>0</v>
      </c>
      <c r="CD184">
        <f t="shared" si="59"/>
        <v>0</v>
      </c>
      <c r="CE184">
        <f t="shared" si="60"/>
        <v>0</v>
      </c>
      <c r="CF184">
        <f t="shared" si="61"/>
        <v>0</v>
      </c>
      <c r="CG184">
        <f t="shared" si="62"/>
        <v>0</v>
      </c>
      <c r="CH184">
        <f t="shared" si="63"/>
        <v>0</v>
      </c>
      <c r="CI184">
        <f t="shared" si="64"/>
        <v>0</v>
      </c>
      <c r="CJ184">
        <f t="shared" si="65"/>
        <v>0</v>
      </c>
      <c r="CN184">
        <f t="shared" si="66"/>
        <v>0</v>
      </c>
      <c r="CO184">
        <f t="shared" si="67"/>
        <v>0</v>
      </c>
      <c r="CP184">
        <f t="shared" si="68"/>
        <v>0</v>
      </c>
      <c r="CQ184">
        <f t="shared" si="69"/>
        <v>0</v>
      </c>
      <c r="CR184">
        <f t="shared" si="70"/>
        <v>0</v>
      </c>
      <c r="CS184">
        <f t="shared" si="71"/>
        <v>0</v>
      </c>
      <c r="CT184">
        <f t="shared" si="72"/>
        <v>0</v>
      </c>
      <c r="CX184">
        <f t="shared" si="73"/>
        <v>0</v>
      </c>
      <c r="CY184">
        <f t="shared" si="74"/>
        <v>0</v>
      </c>
      <c r="CZ184">
        <f t="shared" si="75"/>
        <v>0</v>
      </c>
      <c r="DA184">
        <f t="shared" si="76"/>
        <v>0</v>
      </c>
      <c r="DB184">
        <f t="shared" si="77"/>
        <v>0</v>
      </c>
      <c r="DC184">
        <f t="shared" si="78"/>
        <v>0</v>
      </c>
      <c r="DD184">
        <f t="shared" si="79"/>
        <v>0</v>
      </c>
      <c r="DH184">
        <f t="shared" si="80"/>
        <v>0</v>
      </c>
      <c r="DI184">
        <f t="shared" si="81"/>
        <v>0</v>
      </c>
      <c r="DJ184">
        <f t="shared" si="82"/>
        <v>0</v>
      </c>
      <c r="DK184">
        <f t="shared" si="83"/>
        <v>0</v>
      </c>
      <c r="DL184">
        <f t="shared" si="84"/>
        <v>0</v>
      </c>
      <c r="DM184">
        <f t="shared" si="85"/>
        <v>0</v>
      </c>
      <c r="DN184">
        <f t="shared" si="86"/>
        <v>0</v>
      </c>
    </row>
    <row r="185" spans="1:118">
      <c r="A185" s="74"/>
      <c r="B185" s="74"/>
      <c r="C185" s="206" t="s">
        <v>153</v>
      </c>
      <c r="D185" s="320"/>
      <c r="E185" s="266"/>
      <c r="F185" s="266"/>
      <c r="G185" s="267"/>
      <c r="H185" s="268"/>
      <c r="I185" s="267"/>
      <c r="J185" s="220"/>
      <c r="K185" s="220"/>
      <c r="L185" s="220"/>
      <c r="M185" s="220"/>
      <c r="N185" s="220"/>
      <c r="O185" s="220"/>
      <c r="P185" s="220"/>
      <c r="Q185" s="220"/>
      <c r="R185" s="220"/>
      <c r="S185" s="220"/>
      <c r="T185" s="220"/>
      <c r="U185" s="220"/>
      <c r="V185" s="220"/>
      <c r="W185" s="220"/>
      <c r="X185" s="220"/>
      <c r="Y185" s="220"/>
      <c r="Z185" s="220"/>
      <c r="AA185" s="220"/>
      <c r="AB185" s="220"/>
      <c r="AC185" s="220"/>
      <c r="AD185" s="220"/>
      <c r="AF185">
        <f t="shared" si="24"/>
        <v>0</v>
      </c>
      <c r="AG185">
        <f t="shared" si="25"/>
        <v>0</v>
      </c>
      <c r="AH185">
        <f t="shared" si="26"/>
        <v>0</v>
      </c>
      <c r="AI185">
        <f t="shared" si="27"/>
        <v>0</v>
      </c>
      <c r="AJ185">
        <f t="shared" si="28"/>
        <v>0</v>
      </c>
      <c r="AK185">
        <f t="shared" si="29"/>
        <v>0</v>
      </c>
      <c r="AL185">
        <f t="shared" si="30"/>
        <v>0</v>
      </c>
      <c r="AP185">
        <f t="shared" si="31"/>
        <v>0</v>
      </c>
      <c r="AQ185">
        <f t="shared" si="32"/>
        <v>0</v>
      </c>
      <c r="AR185">
        <f t="shared" si="33"/>
        <v>0</v>
      </c>
      <c r="AS185">
        <f t="shared" si="34"/>
        <v>0</v>
      </c>
      <c r="AT185">
        <f t="shared" si="35"/>
        <v>0</v>
      </c>
      <c r="AU185">
        <f t="shared" si="36"/>
        <v>0</v>
      </c>
      <c r="AV185">
        <f t="shared" si="37"/>
        <v>0</v>
      </c>
      <c r="AZ185">
        <f t="shared" si="38"/>
        <v>0</v>
      </c>
      <c r="BA185">
        <f t="shared" si="39"/>
        <v>0</v>
      </c>
      <c r="BB185">
        <f t="shared" si="40"/>
        <v>0</v>
      </c>
      <c r="BC185">
        <f t="shared" si="41"/>
        <v>0</v>
      </c>
      <c r="BD185">
        <f t="shared" si="42"/>
        <v>0</v>
      </c>
      <c r="BE185">
        <f t="shared" si="43"/>
        <v>0</v>
      </c>
      <c r="BF185">
        <f t="shared" si="44"/>
        <v>0</v>
      </c>
      <c r="BJ185">
        <f t="shared" si="45"/>
        <v>0</v>
      </c>
      <c r="BK185">
        <f t="shared" si="46"/>
        <v>0</v>
      </c>
      <c r="BL185">
        <f t="shared" si="47"/>
        <v>0</v>
      </c>
      <c r="BM185">
        <f t="shared" si="48"/>
        <v>0</v>
      </c>
      <c r="BN185">
        <f t="shared" si="49"/>
        <v>0</v>
      </c>
      <c r="BO185">
        <f t="shared" si="50"/>
        <v>0</v>
      </c>
      <c r="BP185">
        <f t="shared" si="51"/>
        <v>0</v>
      </c>
      <c r="BT185">
        <f t="shared" si="52"/>
        <v>0</v>
      </c>
      <c r="BU185">
        <f t="shared" si="53"/>
        <v>0</v>
      </c>
      <c r="BV185">
        <f t="shared" si="54"/>
        <v>0</v>
      </c>
      <c r="BW185">
        <f t="shared" si="55"/>
        <v>0</v>
      </c>
      <c r="BX185">
        <f t="shared" si="56"/>
        <v>0</v>
      </c>
      <c r="BY185">
        <f t="shared" si="57"/>
        <v>0</v>
      </c>
      <c r="BZ185">
        <f t="shared" si="58"/>
        <v>0</v>
      </c>
      <c r="CD185">
        <f t="shared" si="59"/>
        <v>0</v>
      </c>
      <c r="CE185">
        <f t="shared" si="60"/>
        <v>0</v>
      </c>
      <c r="CF185">
        <f t="shared" si="61"/>
        <v>0</v>
      </c>
      <c r="CG185">
        <f t="shared" si="62"/>
        <v>0</v>
      </c>
      <c r="CH185">
        <f t="shared" si="63"/>
        <v>0</v>
      </c>
      <c r="CI185">
        <f t="shared" si="64"/>
        <v>0</v>
      </c>
      <c r="CJ185">
        <f t="shared" si="65"/>
        <v>0</v>
      </c>
      <c r="CN185">
        <f t="shared" si="66"/>
        <v>0</v>
      </c>
      <c r="CO185">
        <f t="shared" si="67"/>
        <v>0</v>
      </c>
      <c r="CP185">
        <f t="shared" si="68"/>
        <v>0</v>
      </c>
      <c r="CQ185">
        <f t="shared" si="69"/>
        <v>0</v>
      </c>
      <c r="CR185">
        <f t="shared" si="70"/>
        <v>0</v>
      </c>
      <c r="CS185">
        <f t="shared" si="71"/>
        <v>0</v>
      </c>
      <c r="CT185">
        <f t="shared" si="72"/>
        <v>0</v>
      </c>
      <c r="CX185">
        <f t="shared" si="73"/>
        <v>0</v>
      </c>
      <c r="CY185">
        <f t="shared" si="74"/>
        <v>0</v>
      </c>
      <c r="CZ185">
        <f t="shared" si="75"/>
        <v>0</v>
      </c>
      <c r="DA185">
        <f t="shared" si="76"/>
        <v>0</v>
      </c>
      <c r="DB185">
        <f t="shared" si="77"/>
        <v>0</v>
      </c>
      <c r="DC185">
        <f t="shared" si="78"/>
        <v>0</v>
      </c>
      <c r="DD185">
        <f t="shared" si="79"/>
        <v>0</v>
      </c>
      <c r="DH185">
        <f t="shared" si="80"/>
        <v>0</v>
      </c>
      <c r="DI185">
        <f t="shared" si="81"/>
        <v>0</v>
      </c>
      <c r="DJ185">
        <f t="shared" si="82"/>
        <v>0</v>
      </c>
      <c r="DK185">
        <f t="shared" si="83"/>
        <v>0</v>
      </c>
      <c r="DL185">
        <f t="shared" si="84"/>
        <v>0</v>
      </c>
      <c r="DM185">
        <f t="shared" si="85"/>
        <v>0</v>
      </c>
      <c r="DN185">
        <f t="shared" si="86"/>
        <v>0</v>
      </c>
    </row>
    <row r="186" spans="1:118">
      <c r="A186" s="74"/>
      <c r="B186" s="74"/>
      <c r="C186" s="206" t="s">
        <v>154</v>
      </c>
      <c r="D186" s="320"/>
      <c r="E186" s="266"/>
      <c r="F186" s="266"/>
      <c r="G186" s="267"/>
      <c r="H186" s="268"/>
      <c r="I186" s="267"/>
      <c r="J186" s="220"/>
      <c r="K186" s="220"/>
      <c r="L186" s="220"/>
      <c r="M186" s="220"/>
      <c r="N186" s="220"/>
      <c r="O186" s="220"/>
      <c r="P186" s="220"/>
      <c r="Q186" s="220"/>
      <c r="R186" s="220"/>
      <c r="S186" s="220"/>
      <c r="T186" s="220"/>
      <c r="U186" s="220"/>
      <c r="V186" s="220"/>
      <c r="W186" s="220"/>
      <c r="X186" s="220"/>
      <c r="Y186" s="220"/>
      <c r="Z186" s="220"/>
      <c r="AA186" s="220"/>
      <c r="AB186" s="220"/>
      <c r="AC186" s="220"/>
      <c r="AD186" s="220"/>
      <c r="AF186">
        <f t="shared" si="24"/>
        <v>0</v>
      </c>
      <c r="AG186">
        <f t="shared" si="25"/>
        <v>0</v>
      </c>
      <c r="AH186">
        <f t="shared" si="26"/>
        <v>0</v>
      </c>
      <c r="AI186">
        <f t="shared" si="27"/>
        <v>0</v>
      </c>
      <c r="AJ186">
        <f t="shared" si="28"/>
        <v>0</v>
      </c>
      <c r="AK186">
        <f t="shared" si="29"/>
        <v>0</v>
      </c>
      <c r="AL186">
        <f t="shared" si="30"/>
        <v>0</v>
      </c>
      <c r="AP186">
        <f t="shared" si="31"/>
        <v>0</v>
      </c>
      <c r="AQ186">
        <f t="shared" si="32"/>
        <v>0</v>
      </c>
      <c r="AR186">
        <f t="shared" si="33"/>
        <v>0</v>
      </c>
      <c r="AS186">
        <f t="shared" si="34"/>
        <v>0</v>
      </c>
      <c r="AT186">
        <f t="shared" si="35"/>
        <v>0</v>
      </c>
      <c r="AU186">
        <f t="shared" si="36"/>
        <v>0</v>
      </c>
      <c r="AV186">
        <f t="shared" si="37"/>
        <v>0</v>
      </c>
      <c r="AZ186">
        <f t="shared" si="38"/>
        <v>0</v>
      </c>
      <c r="BA186">
        <f t="shared" si="39"/>
        <v>0</v>
      </c>
      <c r="BB186">
        <f t="shared" si="40"/>
        <v>0</v>
      </c>
      <c r="BC186">
        <f t="shared" si="41"/>
        <v>0</v>
      </c>
      <c r="BD186">
        <f t="shared" si="42"/>
        <v>0</v>
      </c>
      <c r="BE186">
        <f t="shared" si="43"/>
        <v>0</v>
      </c>
      <c r="BF186">
        <f t="shared" si="44"/>
        <v>0</v>
      </c>
      <c r="BJ186">
        <f t="shared" si="45"/>
        <v>0</v>
      </c>
      <c r="BK186">
        <f t="shared" si="46"/>
        <v>0</v>
      </c>
      <c r="BL186">
        <f t="shared" si="47"/>
        <v>0</v>
      </c>
      <c r="BM186">
        <f t="shared" si="48"/>
        <v>0</v>
      </c>
      <c r="BN186">
        <f t="shared" si="49"/>
        <v>0</v>
      </c>
      <c r="BO186">
        <f t="shared" si="50"/>
        <v>0</v>
      </c>
      <c r="BP186">
        <f t="shared" si="51"/>
        <v>0</v>
      </c>
      <c r="BT186">
        <f t="shared" si="52"/>
        <v>0</v>
      </c>
      <c r="BU186">
        <f t="shared" si="53"/>
        <v>0</v>
      </c>
      <c r="BV186">
        <f t="shared" si="54"/>
        <v>0</v>
      </c>
      <c r="BW186">
        <f t="shared" si="55"/>
        <v>0</v>
      </c>
      <c r="BX186">
        <f t="shared" si="56"/>
        <v>0</v>
      </c>
      <c r="BY186">
        <f t="shared" si="57"/>
        <v>0</v>
      </c>
      <c r="BZ186">
        <f t="shared" si="58"/>
        <v>0</v>
      </c>
      <c r="CD186">
        <f t="shared" si="59"/>
        <v>0</v>
      </c>
      <c r="CE186">
        <f t="shared" si="60"/>
        <v>0</v>
      </c>
      <c r="CF186">
        <f t="shared" si="61"/>
        <v>0</v>
      </c>
      <c r="CG186">
        <f t="shared" si="62"/>
        <v>0</v>
      </c>
      <c r="CH186">
        <f t="shared" si="63"/>
        <v>0</v>
      </c>
      <c r="CI186">
        <f t="shared" si="64"/>
        <v>0</v>
      </c>
      <c r="CJ186">
        <f t="shared" si="65"/>
        <v>0</v>
      </c>
      <c r="CN186">
        <f t="shared" si="66"/>
        <v>0</v>
      </c>
      <c r="CO186">
        <f t="shared" si="67"/>
        <v>0</v>
      </c>
      <c r="CP186">
        <f t="shared" si="68"/>
        <v>0</v>
      </c>
      <c r="CQ186">
        <f t="shared" si="69"/>
        <v>0</v>
      </c>
      <c r="CR186">
        <f t="shared" si="70"/>
        <v>0</v>
      </c>
      <c r="CS186">
        <f t="shared" si="71"/>
        <v>0</v>
      </c>
      <c r="CT186">
        <f t="shared" si="72"/>
        <v>0</v>
      </c>
      <c r="CX186">
        <f t="shared" si="73"/>
        <v>0</v>
      </c>
      <c r="CY186">
        <f t="shared" si="74"/>
        <v>0</v>
      </c>
      <c r="CZ186">
        <f t="shared" si="75"/>
        <v>0</v>
      </c>
      <c r="DA186">
        <f t="shared" si="76"/>
        <v>0</v>
      </c>
      <c r="DB186">
        <f t="shared" si="77"/>
        <v>0</v>
      </c>
      <c r="DC186">
        <f t="shared" si="78"/>
        <v>0</v>
      </c>
      <c r="DD186">
        <f t="shared" si="79"/>
        <v>0</v>
      </c>
      <c r="DH186">
        <f t="shared" si="80"/>
        <v>0</v>
      </c>
      <c r="DI186">
        <f t="shared" si="81"/>
        <v>0</v>
      </c>
      <c r="DJ186">
        <f t="shared" si="82"/>
        <v>0</v>
      </c>
      <c r="DK186">
        <f t="shared" si="83"/>
        <v>0</v>
      </c>
      <c r="DL186">
        <f t="shared" si="84"/>
        <v>0</v>
      </c>
      <c r="DM186">
        <f t="shared" si="85"/>
        <v>0</v>
      </c>
      <c r="DN186">
        <f t="shared" si="86"/>
        <v>0</v>
      </c>
    </row>
    <row r="187" spans="1:118">
      <c r="A187" s="74"/>
      <c r="B187" s="74"/>
      <c r="C187" s="206" t="s">
        <v>155</v>
      </c>
      <c r="D187" s="320"/>
      <c r="E187" s="266"/>
      <c r="F187" s="266"/>
      <c r="G187" s="267"/>
      <c r="H187" s="268"/>
      <c r="I187" s="267"/>
      <c r="J187" s="220"/>
      <c r="K187" s="220"/>
      <c r="L187" s="220"/>
      <c r="M187" s="220"/>
      <c r="N187" s="220"/>
      <c r="O187" s="220"/>
      <c r="P187" s="220"/>
      <c r="Q187" s="220"/>
      <c r="R187" s="220"/>
      <c r="S187" s="220"/>
      <c r="T187" s="220"/>
      <c r="U187" s="220"/>
      <c r="V187" s="220"/>
      <c r="W187" s="220"/>
      <c r="X187" s="220"/>
      <c r="Y187" s="220"/>
      <c r="Z187" s="220"/>
      <c r="AA187" s="220"/>
      <c r="AB187" s="220"/>
      <c r="AC187" s="220"/>
      <c r="AD187" s="220"/>
      <c r="AF187">
        <f t="shared" si="24"/>
        <v>0</v>
      </c>
      <c r="AG187">
        <f t="shared" si="25"/>
        <v>0</v>
      </c>
      <c r="AH187">
        <f t="shared" si="26"/>
        <v>0</v>
      </c>
      <c r="AI187">
        <f t="shared" si="27"/>
        <v>0</v>
      </c>
      <c r="AJ187">
        <f t="shared" si="28"/>
        <v>0</v>
      </c>
      <c r="AK187">
        <f t="shared" si="29"/>
        <v>0</v>
      </c>
      <c r="AL187">
        <f t="shared" si="30"/>
        <v>0</v>
      </c>
      <c r="AP187">
        <f t="shared" si="31"/>
        <v>0</v>
      </c>
      <c r="AQ187">
        <f t="shared" si="32"/>
        <v>0</v>
      </c>
      <c r="AR187">
        <f t="shared" si="33"/>
        <v>0</v>
      </c>
      <c r="AS187">
        <f t="shared" si="34"/>
        <v>0</v>
      </c>
      <c r="AT187">
        <f t="shared" si="35"/>
        <v>0</v>
      </c>
      <c r="AU187">
        <f t="shared" si="36"/>
        <v>0</v>
      </c>
      <c r="AV187">
        <f t="shared" si="37"/>
        <v>0</v>
      </c>
      <c r="AZ187">
        <f t="shared" si="38"/>
        <v>0</v>
      </c>
      <c r="BA187">
        <f t="shared" si="39"/>
        <v>0</v>
      </c>
      <c r="BB187">
        <f t="shared" si="40"/>
        <v>0</v>
      </c>
      <c r="BC187">
        <f t="shared" si="41"/>
        <v>0</v>
      </c>
      <c r="BD187">
        <f t="shared" si="42"/>
        <v>0</v>
      </c>
      <c r="BE187">
        <f t="shared" si="43"/>
        <v>0</v>
      </c>
      <c r="BF187">
        <f t="shared" si="44"/>
        <v>0</v>
      </c>
      <c r="BJ187">
        <f t="shared" si="45"/>
        <v>0</v>
      </c>
      <c r="BK187">
        <f t="shared" si="46"/>
        <v>0</v>
      </c>
      <c r="BL187">
        <f t="shared" si="47"/>
        <v>0</v>
      </c>
      <c r="BM187">
        <f t="shared" si="48"/>
        <v>0</v>
      </c>
      <c r="BN187">
        <f t="shared" si="49"/>
        <v>0</v>
      </c>
      <c r="BO187">
        <f t="shared" si="50"/>
        <v>0</v>
      </c>
      <c r="BP187">
        <f t="shared" si="51"/>
        <v>0</v>
      </c>
      <c r="BT187">
        <f t="shared" si="52"/>
        <v>0</v>
      </c>
      <c r="BU187">
        <f t="shared" si="53"/>
        <v>0</v>
      </c>
      <c r="BV187">
        <f t="shared" si="54"/>
        <v>0</v>
      </c>
      <c r="BW187">
        <f t="shared" si="55"/>
        <v>0</v>
      </c>
      <c r="BX187">
        <f t="shared" si="56"/>
        <v>0</v>
      </c>
      <c r="BY187">
        <f t="shared" si="57"/>
        <v>0</v>
      </c>
      <c r="BZ187">
        <f t="shared" si="58"/>
        <v>0</v>
      </c>
      <c r="CD187">
        <f t="shared" si="59"/>
        <v>0</v>
      </c>
      <c r="CE187">
        <f t="shared" si="60"/>
        <v>0</v>
      </c>
      <c r="CF187">
        <f t="shared" si="61"/>
        <v>0</v>
      </c>
      <c r="CG187">
        <f t="shared" si="62"/>
        <v>0</v>
      </c>
      <c r="CH187">
        <f t="shared" si="63"/>
        <v>0</v>
      </c>
      <c r="CI187">
        <f t="shared" si="64"/>
        <v>0</v>
      </c>
      <c r="CJ187">
        <f t="shared" si="65"/>
        <v>0</v>
      </c>
      <c r="CN187">
        <f t="shared" si="66"/>
        <v>0</v>
      </c>
      <c r="CO187">
        <f t="shared" si="67"/>
        <v>0</v>
      </c>
      <c r="CP187">
        <f t="shared" si="68"/>
        <v>0</v>
      </c>
      <c r="CQ187">
        <f t="shared" si="69"/>
        <v>0</v>
      </c>
      <c r="CR187">
        <f t="shared" si="70"/>
        <v>0</v>
      </c>
      <c r="CS187">
        <f t="shared" si="71"/>
        <v>0</v>
      </c>
      <c r="CT187">
        <f t="shared" si="72"/>
        <v>0</v>
      </c>
      <c r="CX187">
        <f t="shared" si="73"/>
        <v>0</v>
      </c>
      <c r="CY187">
        <f t="shared" si="74"/>
        <v>0</v>
      </c>
      <c r="CZ187">
        <f t="shared" si="75"/>
        <v>0</v>
      </c>
      <c r="DA187">
        <f t="shared" si="76"/>
        <v>0</v>
      </c>
      <c r="DB187">
        <f t="shared" si="77"/>
        <v>0</v>
      </c>
      <c r="DC187">
        <f t="shared" si="78"/>
        <v>0</v>
      </c>
      <c r="DD187">
        <f t="shared" si="79"/>
        <v>0</v>
      </c>
      <c r="DH187">
        <f t="shared" si="80"/>
        <v>0</v>
      </c>
      <c r="DI187">
        <f t="shared" si="81"/>
        <v>0</v>
      </c>
      <c r="DJ187">
        <f t="shared" si="82"/>
        <v>0</v>
      </c>
      <c r="DK187">
        <f t="shared" si="83"/>
        <v>0</v>
      </c>
      <c r="DL187">
        <f t="shared" si="84"/>
        <v>0</v>
      </c>
      <c r="DM187">
        <f t="shared" si="85"/>
        <v>0</v>
      </c>
      <c r="DN187">
        <f t="shared" si="86"/>
        <v>0</v>
      </c>
    </row>
    <row r="188" spans="1:118">
      <c r="A188" s="74"/>
      <c r="B188" s="74"/>
      <c r="C188" s="161"/>
      <c r="D188" s="160"/>
      <c r="E188" s="160"/>
      <c r="F188" s="160"/>
      <c r="G188" s="160"/>
      <c r="H188" s="160"/>
      <c r="I188" s="81" t="s">
        <v>211</v>
      </c>
      <c r="J188" s="220">
        <f t="shared" ref="J188:AD188" si="87">IF(AND(SUM(J163:J187)=0,COUNTIF(J163:J187,"NS")&gt;0),"NS",IF(AND(SUM(J163:J187)=0, COUNTIF(J163:J187,"NA")&gt;0),"NA",SUM(J163:J187)))</f>
        <v>0</v>
      </c>
      <c r="K188" s="220">
        <f t="shared" si="87"/>
        <v>0</v>
      </c>
      <c r="L188" s="220">
        <f t="shared" si="87"/>
        <v>0</v>
      </c>
      <c r="M188" s="220">
        <f t="shared" si="87"/>
        <v>0</v>
      </c>
      <c r="N188" s="220">
        <f t="shared" si="87"/>
        <v>0</v>
      </c>
      <c r="O188" s="220">
        <f t="shared" si="87"/>
        <v>0</v>
      </c>
      <c r="P188" s="220">
        <f t="shared" si="87"/>
        <v>0</v>
      </c>
      <c r="Q188" s="220">
        <f t="shared" si="87"/>
        <v>0</v>
      </c>
      <c r="R188" s="220">
        <f t="shared" si="87"/>
        <v>0</v>
      </c>
      <c r="S188" s="220">
        <f t="shared" si="87"/>
        <v>0</v>
      </c>
      <c r="T188" s="220">
        <f t="shared" si="87"/>
        <v>0</v>
      </c>
      <c r="U188" s="220">
        <f t="shared" si="87"/>
        <v>0</v>
      </c>
      <c r="V188" s="220">
        <f t="shared" si="87"/>
        <v>0</v>
      </c>
      <c r="W188" s="220">
        <f t="shared" si="87"/>
        <v>0</v>
      </c>
      <c r="X188" s="220">
        <f t="shared" si="87"/>
        <v>0</v>
      </c>
      <c r="Y188" s="220">
        <f t="shared" si="87"/>
        <v>0</v>
      </c>
      <c r="Z188" s="220">
        <f t="shared" si="87"/>
        <v>0</v>
      </c>
      <c r="AA188" s="220">
        <f t="shared" si="87"/>
        <v>0</v>
      </c>
      <c r="AB188" s="220">
        <f t="shared" si="87"/>
        <v>0</v>
      </c>
      <c r="AC188" s="220">
        <f t="shared" si="87"/>
        <v>0</v>
      </c>
      <c r="AD188" s="220">
        <f t="shared" si="87"/>
        <v>0</v>
      </c>
      <c r="DH188"/>
      <c r="DI188"/>
      <c r="DJ188"/>
      <c r="DK188"/>
      <c r="DL188"/>
      <c r="DM188"/>
      <c r="DN188"/>
    </row>
    <row r="189" spans="1:118">
      <c r="A189" s="74"/>
      <c r="B189" s="74"/>
      <c r="C189" s="161"/>
      <c r="D189" s="160"/>
      <c r="E189" s="160"/>
      <c r="F189" s="160"/>
      <c r="G189" s="160"/>
      <c r="H189" s="160"/>
      <c r="I189" s="160"/>
      <c r="J189" s="160"/>
      <c r="K189" s="160"/>
      <c r="L189" s="160"/>
      <c r="M189" s="160"/>
      <c r="N189" s="160"/>
      <c r="O189" s="160"/>
      <c r="P189" s="160"/>
      <c r="Q189" s="160"/>
      <c r="R189" s="96"/>
      <c r="S189" s="101"/>
      <c r="T189" s="101"/>
      <c r="U189" s="101"/>
      <c r="V189" s="101"/>
      <c r="W189" s="101"/>
      <c r="X189" s="101"/>
      <c r="Y189" s="101"/>
      <c r="Z189" s="101"/>
      <c r="AA189" s="101"/>
      <c r="AB189" s="101"/>
      <c r="AC189" s="101"/>
      <c r="AD189" s="101"/>
      <c r="AF189">
        <f>IF(SUM(AF163:AF188,AP163:AP188,AZ163:AZ188,BJ163:BJ188,BT163:BT188,CD163:CD188,CN163:CN188,CX163:CX188,DH163:DH188)&gt;0,1,0)</f>
        <v>0</v>
      </c>
      <c r="AG189">
        <f>IF(SUM(AG163:AG188,AQ163:AQ188,BA163:BA188,BK163:BK188,BU163:BU188,CE163:CE188,CO163:CO188,CY163:CY188,DI163:DI188)&gt;0,2,0)</f>
        <v>0</v>
      </c>
      <c r="AH189">
        <f>IF(SUM(AH163:AH188,AR163:AR188,BB163:BB188,BL163:BL188,BV163:BV188,CF163:CF188,CP163:CP188,CZ163:CZ188,DJ163:DJ188)&gt;0,4,0)</f>
        <v>0</v>
      </c>
      <c r="AI189">
        <f>IF(SUM(AI163:AI188,AS163:AS188,BC163:BC188,BM163:BM188,BW163:BW188,CG163:CG188,CQ163:CQ188,DA163:DA188,DK163:DK188)&gt;0,4,0)</f>
        <v>0</v>
      </c>
      <c r="AJ189">
        <f>IF(SUM(AJ163:AJ188,AT163:AT188,BD163:BD188,BN163:BN188,BX163:BX188,CH163:CH188,CR163:CR188,DB163:DB188,DL163:DL188)&gt;0,5,0)</f>
        <v>0</v>
      </c>
      <c r="AK189">
        <f>IF(SUM(AK163:AK188,AU163:AU188,BE163:BE188,BO163:BO188,BY163:BY188,CI163:CI188,CS163:CS188,DC163:DC188,DM163:DM188)&gt;0,6,0)</f>
        <v>0</v>
      </c>
    </row>
    <row r="190" spans="1:118" ht="24" customHeight="1">
      <c r="A190" s="83"/>
      <c r="B190" s="15"/>
      <c r="C190" s="321" t="s">
        <v>187</v>
      </c>
      <c r="D190" s="256"/>
      <c r="E190" s="256"/>
      <c r="F190" s="256"/>
      <c r="G190" s="256"/>
      <c r="H190" s="256"/>
      <c r="I190" s="256"/>
      <c r="J190" s="256"/>
      <c r="K190" s="256"/>
      <c r="L190" s="256"/>
      <c r="M190" s="256"/>
      <c r="N190" s="256"/>
      <c r="O190" s="256"/>
      <c r="P190" s="256"/>
      <c r="Q190" s="256"/>
      <c r="R190" s="256"/>
      <c r="S190" s="256"/>
      <c r="T190" s="256"/>
      <c r="U190" s="256"/>
      <c r="V190" s="256"/>
      <c r="W190" s="256"/>
      <c r="X190" s="256"/>
      <c r="Y190" s="256"/>
      <c r="Z190" s="256"/>
      <c r="AA190" s="256"/>
      <c r="AB190" s="256"/>
      <c r="AC190" s="256"/>
      <c r="AD190" s="256"/>
      <c r="AH190">
        <f>SUM(AF189:AH189)</f>
        <v>0</v>
      </c>
      <c r="AK190">
        <f>SUM(AI189:AK189)</f>
        <v>0</v>
      </c>
    </row>
    <row r="191" spans="1:118" ht="60" customHeight="1">
      <c r="A191" s="83"/>
      <c r="B191" s="15"/>
      <c r="C191" s="322"/>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c r="AC191" s="323"/>
      <c r="AD191" s="324"/>
      <c r="AH191" t="e">
        <f ca="1">CAMBIAR(AH190,0,"",1,"El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1" t="e">
        <f ca="1">CAMBIAR(AK190,0,"",4,"Hay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2" spans="1:118">
      <c r="A192" s="40"/>
      <c r="B192" s="40"/>
      <c r="C192" s="246" t="e">
        <f ca="1">AH191</f>
        <v>#NAME?</v>
      </c>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row>
    <row r="193" spans="1:88">
      <c r="A193" s="74"/>
      <c r="B193" s="74"/>
      <c r="C193" s="252" t="e">
        <f ca="1">AK191</f>
        <v>#NAME?</v>
      </c>
      <c r="D193" s="160"/>
      <c r="E193" s="160"/>
      <c r="F193" s="160"/>
      <c r="G193" s="160"/>
      <c r="H193" s="160"/>
      <c r="I193" s="160"/>
      <c r="J193" s="160"/>
      <c r="K193" s="160"/>
      <c r="L193" s="160"/>
      <c r="M193" s="160"/>
      <c r="N193" s="160"/>
      <c r="O193" s="160"/>
      <c r="P193" s="160"/>
      <c r="Q193" s="160"/>
      <c r="R193" s="96"/>
      <c r="S193" s="101"/>
      <c r="T193" s="101"/>
      <c r="U193" s="101"/>
      <c r="V193" s="101"/>
      <c r="W193" s="101"/>
      <c r="X193" s="101"/>
      <c r="Y193" s="101"/>
      <c r="Z193" s="101"/>
      <c r="AA193" s="101"/>
      <c r="AB193" s="101"/>
      <c r="AC193" s="101"/>
      <c r="AD193" s="101"/>
    </row>
    <row r="194" spans="1:88">
      <c r="A194" s="74"/>
      <c r="B194" s="74"/>
      <c r="C194" s="161"/>
      <c r="D194" s="160"/>
      <c r="E194" s="160"/>
      <c r="F194" s="160"/>
      <c r="G194" s="160"/>
      <c r="H194" s="160"/>
      <c r="I194" s="160"/>
      <c r="J194" s="160"/>
      <c r="K194" s="160"/>
      <c r="L194" s="160"/>
      <c r="M194" s="160"/>
      <c r="N194" s="160"/>
      <c r="O194" s="160"/>
      <c r="P194" s="160"/>
      <c r="Q194" s="160"/>
      <c r="R194" s="96"/>
      <c r="S194" s="101"/>
      <c r="T194" s="101"/>
      <c r="U194" s="101"/>
      <c r="V194" s="101"/>
      <c r="W194" s="101"/>
      <c r="X194" s="101"/>
      <c r="Y194" s="101"/>
      <c r="Z194" s="101"/>
      <c r="AA194" s="101"/>
      <c r="AB194" s="101"/>
      <c r="AC194" s="101"/>
      <c r="AD194" s="101"/>
    </row>
    <row r="195" spans="1:88">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row>
    <row r="196" spans="1:88">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88">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row>
    <row r="198" spans="1:88" ht="36" customHeight="1">
      <c r="A198" s="72" t="s">
        <v>1241</v>
      </c>
      <c r="B198" s="326" t="s">
        <v>1242</v>
      </c>
      <c r="C198" s="256"/>
      <c r="D198" s="256"/>
      <c r="E198" s="256"/>
      <c r="F198" s="256"/>
      <c r="G198" s="256"/>
      <c r="H198" s="256"/>
      <c r="I198" s="256"/>
      <c r="J198" s="256"/>
      <c r="K198" s="256"/>
      <c r="L198" s="256"/>
      <c r="M198" s="256"/>
      <c r="N198" s="256"/>
      <c r="O198" s="256"/>
      <c r="P198" s="256"/>
      <c r="Q198" s="256"/>
      <c r="R198" s="256"/>
      <c r="S198" s="256"/>
      <c r="T198" s="256"/>
      <c r="U198" s="256"/>
      <c r="V198" s="256"/>
      <c r="W198" s="256"/>
      <c r="X198" s="256"/>
      <c r="Y198" s="256"/>
      <c r="Z198" s="256"/>
      <c r="AA198" s="256"/>
      <c r="AB198" s="256"/>
      <c r="AC198" s="256"/>
      <c r="AD198" s="256"/>
    </row>
    <row r="199" spans="1:88" ht="36" customHeight="1">
      <c r="A199" s="83"/>
      <c r="B199" s="15"/>
      <c r="C199" s="327" t="s">
        <v>1243</v>
      </c>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row>
    <row r="200" spans="1:88" ht="24" customHeight="1">
      <c r="A200" s="83"/>
      <c r="B200" s="15"/>
      <c r="C200" s="327" t="s">
        <v>1244</v>
      </c>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88">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row>
    <row r="202" spans="1:88" ht="36" customHeight="1">
      <c r="A202" s="83"/>
      <c r="B202" s="15"/>
      <c r="C202" s="265" t="s">
        <v>1245</v>
      </c>
      <c r="D202" s="278"/>
      <c r="E202" s="278"/>
      <c r="F202" s="278"/>
      <c r="G202" s="278"/>
      <c r="H202" s="278"/>
      <c r="I202" s="278"/>
      <c r="J202" s="278"/>
      <c r="K202" s="278"/>
      <c r="L202" s="279"/>
      <c r="M202" s="265" t="s">
        <v>1246</v>
      </c>
      <c r="N202" s="266"/>
      <c r="O202" s="266"/>
      <c r="P202" s="266"/>
      <c r="Q202" s="266"/>
      <c r="R202" s="266"/>
      <c r="S202" s="266"/>
      <c r="T202" s="266"/>
      <c r="U202" s="266"/>
      <c r="V202" s="266"/>
      <c r="W202" s="266"/>
      <c r="X202" s="266"/>
      <c r="Y202" s="266"/>
      <c r="Z202" s="266"/>
      <c r="AA202" s="266"/>
      <c r="AB202" s="266"/>
      <c r="AC202" s="266"/>
      <c r="AD202" s="267"/>
    </row>
    <row r="203" spans="1:88">
      <c r="A203" s="83"/>
      <c r="B203" s="15"/>
      <c r="C203" s="280"/>
      <c r="D203" s="256"/>
      <c r="E203" s="256"/>
      <c r="F203" s="256"/>
      <c r="G203" s="256"/>
      <c r="H203" s="256"/>
      <c r="I203" s="256"/>
      <c r="J203" s="256"/>
      <c r="K203" s="256"/>
      <c r="L203" s="281"/>
      <c r="M203" s="268" t="s">
        <v>1235</v>
      </c>
      <c r="N203" s="266"/>
      <c r="O203" s="266"/>
      <c r="P203" s="266"/>
      <c r="Q203" s="266"/>
      <c r="R203" s="266"/>
      <c r="S203" s="266"/>
      <c r="T203" s="266"/>
      <c r="U203" s="266"/>
      <c r="V203" s="266"/>
      <c r="W203" s="266"/>
      <c r="X203" s="267"/>
      <c r="Y203" s="460" t="s">
        <v>1236</v>
      </c>
      <c r="Z203" s="278"/>
      <c r="AA203" s="278"/>
      <c r="AB203" s="278"/>
      <c r="AC203" s="278"/>
      <c r="AD203" s="279"/>
    </row>
    <row r="204" spans="1:88">
      <c r="A204" s="83"/>
      <c r="B204" s="15"/>
      <c r="C204" s="280"/>
      <c r="D204" s="256"/>
      <c r="E204" s="256"/>
      <c r="F204" s="256"/>
      <c r="G204" s="256"/>
      <c r="H204" s="256"/>
      <c r="I204" s="256"/>
      <c r="J204" s="256"/>
      <c r="K204" s="256"/>
      <c r="L204" s="281"/>
      <c r="M204" s="265" t="s">
        <v>201</v>
      </c>
      <c r="N204" s="279"/>
      <c r="O204" s="331" t="s">
        <v>202</v>
      </c>
      <c r="P204" s="279"/>
      <c r="Q204" s="331" t="s">
        <v>203</v>
      </c>
      <c r="R204" s="279"/>
      <c r="S204" s="268" t="s">
        <v>1239</v>
      </c>
      <c r="T204" s="266"/>
      <c r="U204" s="267"/>
      <c r="V204" s="268" t="s">
        <v>1240</v>
      </c>
      <c r="W204" s="266"/>
      <c r="X204" s="267"/>
      <c r="Y204" s="346" t="s">
        <v>201</v>
      </c>
      <c r="Z204" s="279"/>
      <c r="AA204" s="331" t="s">
        <v>202</v>
      </c>
      <c r="AB204" s="279"/>
      <c r="AC204" s="451" t="s">
        <v>203</v>
      </c>
      <c r="AD204" s="279"/>
    </row>
    <row r="205" spans="1:88" ht="48" customHeight="1">
      <c r="A205" s="83"/>
      <c r="B205" s="15"/>
      <c r="C205" s="282"/>
      <c r="D205" s="272"/>
      <c r="E205" s="272"/>
      <c r="F205" s="272"/>
      <c r="G205" s="272"/>
      <c r="H205" s="272"/>
      <c r="I205" s="272"/>
      <c r="J205" s="272"/>
      <c r="K205" s="272"/>
      <c r="L205" s="283"/>
      <c r="M205" s="282"/>
      <c r="N205" s="283"/>
      <c r="O205" s="282"/>
      <c r="P205" s="283"/>
      <c r="Q205" s="282"/>
      <c r="R205" s="283"/>
      <c r="S205" s="217" t="s">
        <v>234</v>
      </c>
      <c r="T205" s="208" t="s">
        <v>202</v>
      </c>
      <c r="U205" s="208" t="s">
        <v>203</v>
      </c>
      <c r="V205" s="217" t="s">
        <v>234</v>
      </c>
      <c r="W205" s="208" t="s">
        <v>202</v>
      </c>
      <c r="X205" s="208" t="s">
        <v>203</v>
      </c>
      <c r="Y205" s="282"/>
      <c r="Z205" s="283"/>
      <c r="AA205" s="282"/>
      <c r="AB205" s="283"/>
      <c r="AC205" s="272"/>
      <c r="AD205" s="283"/>
      <c r="AF205" t="s">
        <v>204</v>
      </c>
      <c r="AG205" t="s">
        <v>205</v>
      </c>
      <c r="AH205" t="s">
        <v>206</v>
      </c>
      <c r="AI205" t="s">
        <v>207</v>
      </c>
      <c r="AJ205" t="s">
        <v>208</v>
      </c>
      <c r="AK205" t="s">
        <v>209</v>
      </c>
      <c r="AL205" t="s">
        <v>210</v>
      </c>
      <c r="AP205" t="s">
        <v>204</v>
      </c>
      <c r="AQ205" t="s">
        <v>205</v>
      </c>
      <c r="AR205" t="s">
        <v>206</v>
      </c>
      <c r="AS205" t="s">
        <v>207</v>
      </c>
      <c r="AT205" t="s">
        <v>208</v>
      </c>
      <c r="AU205" t="s">
        <v>209</v>
      </c>
      <c r="AV205" t="s">
        <v>210</v>
      </c>
      <c r="AZ205" t="s">
        <v>204</v>
      </c>
      <c r="BA205" t="s">
        <v>205</v>
      </c>
      <c r="BB205" t="s">
        <v>206</v>
      </c>
      <c r="BC205" t="s">
        <v>207</v>
      </c>
      <c r="BD205" t="s">
        <v>208</v>
      </c>
      <c r="BE205" t="s">
        <v>209</v>
      </c>
      <c r="BF205" t="s">
        <v>210</v>
      </c>
      <c r="BJ205" t="s">
        <v>204</v>
      </c>
      <c r="BK205" t="s">
        <v>205</v>
      </c>
      <c r="BL205" t="s">
        <v>206</v>
      </c>
      <c r="BM205" t="s">
        <v>207</v>
      </c>
      <c r="BN205" t="s">
        <v>208</v>
      </c>
      <c r="BO205" t="s">
        <v>209</v>
      </c>
      <c r="BP205" t="s">
        <v>210</v>
      </c>
      <c r="BT205" t="s">
        <v>204</v>
      </c>
      <c r="BU205" t="s">
        <v>205</v>
      </c>
      <c r="BV205" t="s">
        <v>206</v>
      </c>
      <c r="BW205" t="s">
        <v>207</v>
      </c>
      <c r="BX205" t="s">
        <v>208</v>
      </c>
      <c r="BY205" t="s">
        <v>209</v>
      </c>
      <c r="BZ205" t="s">
        <v>210</v>
      </c>
      <c r="CD205" t="s">
        <v>204</v>
      </c>
      <c r="CE205" t="s">
        <v>205</v>
      </c>
      <c r="CF205" t="s">
        <v>206</v>
      </c>
      <c r="CG205" t="s">
        <v>207</v>
      </c>
      <c r="CH205" t="s">
        <v>208</v>
      </c>
      <c r="CI205" t="s">
        <v>209</v>
      </c>
      <c r="CJ205" t="s">
        <v>210</v>
      </c>
    </row>
    <row r="206" spans="1:88">
      <c r="A206" s="83"/>
      <c r="B206" s="15"/>
      <c r="C206" s="162" t="s">
        <v>131</v>
      </c>
      <c r="D206" s="377" t="s">
        <v>1247</v>
      </c>
      <c r="E206" s="266"/>
      <c r="F206" s="266"/>
      <c r="G206" s="266"/>
      <c r="H206" s="266"/>
      <c r="I206" s="266"/>
      <c r="J206" s="266"/>
      <c r="K206" s="266"/>
      <c r="L206" s="267"/>
      <c r="M206" s="268"/>
      <c r="N206" s="267"/>
      <c r="O206" s="268"/>
      <c r="P206" s="267"/>
      <c r="Q206" s="268"/>
      <c r="R206" s="267"/>
      <c r="S206" s="220"/>
      <c r="T206" s="220"/>
      <c r="U206" s="220"/>
      <c r="V206" s="220"/>
      <c r="W206" s="220"/>
      <c r="X206" s="220"/>
      <c r="Y206" s="268"/>
      <c r="Z206" s="267"/>
      <c r="AA206" s="268"/>
      <c r="AB206" s="267"/>
      <c r="AC206" s="268"/>
      <c r="AD206" s="267"/>
      <c r="AF206">
        <f>IF(AND(S206=0,OR(SUM(T206:U206)&gt;0,COUNTIF(S206:U206,"NS")&gt;0)),1,0)</f>
        <v>0</v>
      </c>
      <c r="AG206">
        <f>IF(OR(AND(S206="NS",SUM(T206:U206)&gt;0),AND(S206="NS",COUNTIF(S206:U206,"NS")&lt;2)),1,0)</f>
        <v>0</v>
      </c>
      <c r="AH206">
        <f>IF(AND(S206="NA",OR(SUM(T206:U206)&gt;0,COUNTIF(S206:U206,"NS")&gt;0,COUNTIF(S206:U206,"NA")&gt;1)),1,0)</f>
        <v>0</v>
      </c>
      <c r="AI206">
        <f>IF(AND(COUNTBLANK(S206)+COUNTBLANK(T206)+COUNTBLANK(U206)&gt;0,COUNTBLANK(S206)+COUNTBLANK(T206)+COUNTBLANK(U206)&lt;3,S206&lt;&gt;"NA"),1,0)</f>
        <v>0</v>
      </c>
      <c r="AJ206">
        <f>IF(AND(IF(OR(SUM(T206:U206)=S206,S206="",AND(S206&gt;0,COUNTIF(S206:U206,"NS")=2)),0,1)=1,S206&lt;&gt;"NS",S206&lt;&gt;"NA"),1,0)</f>
        <v>0</v>
      </c>
      <c r="AK206">
        <f>IF(COUNTIF(S206:U206,"=*")&lt;&gt;SUM(COUNTIF(S206:U206,"NS"),COUNTIF(S206:U206,"NA")),1,0)</f>
        <v>0</v>
      </c>
      <c r="AL206">
        <f>IF(SUM(AF206:AK206)&gt;0,1,0)</f>
        <v>0</v>
      </c>
      <c r="AP206">
        <f>IF(AND(V206=0,OR(SUM(W206:X206)&gt;0,COUNTIF(V206:X206,"NS")&gt;0)),1,0)</f>
        <v>0</v>
      </c>
      <c r="AQ206">
        <f>IF(OR(AND(V206="NS",SUM(W206:X206)&gt;0),AND(V206="NS",COUNTIF(V206:X206,"NS")&lt;2)),1,0)</f>
        <v>0</v>
      </c>
      <c r="AR206">
        <f>IF(AND(V206="NA",OR(SUM(W206:X206)&gt;0,COUNTIF(V206:X206,"NS")&gt;0,COUNTIF(V206:X206,"NA")&gt;1)),1,0)</f>
        <v>0</v>
      </c>
      <c r="AS206">
        <f>IF(AND(COUNTBLANK(V206)+COUNTBLANK(W206)+COUNTBLANK(X206)&gt;0,COUNTBLANK(V206)+COUNTBLANK(W206)+COUNTBLANK(X206)&lt;3,V206&lt;&gt;"NA"),1,0)</f>
        <v>0</v>
      </c>
      <c r="AT206">
        <f>IF(AND(IF(OR(SUM(W206:X206)=V206,V206="",AND(V206&gt;0,COUNTIF(V206:X206,"NS")=2)),0,1)=1,V206&lt;&gt;"NS",V206&lt;&gt;"NA"),1,0)</f>
        <v>0</v>
      </c>
      <c r="AU206">
        <f>IF(COUNTIF(V206:X206,"=*")&lt;&gt;SUM(COUNTIF(V206:X206,"NS"),COUNTIF(V206:X206,"NA")),1,0)</f>
        <v>0</v>
      </c>
      <c r="AV206">
        <f>IF(SUM(AP206:AU206)&gt;0,1,0)</f>
        <v>0</v>
      </c>
      <c r="AZ206">
        <f>IF(AND(O206=0,OR(SUM(T206,W206)&gt;0,COUNTIF(O206,"NS")+COUNTIF(T206,"NS")+COUNTIF(W206,"NS")&gt;0)),1,0)</f>
        <v>0</v>
      </c>
      <c r="BA206">
        <f>IF(OR(AND(O206="NS",SUM(T206,W206)&gt;0),AND(O206="NS",COUNTIF(O206,"NS")+COUNTIF(T206,"NS")+COUNTIF(W206,"NS")&lt;2)),1,0)</f>
        <v>0</v>
      </c>
      <c r="BB206">
        <f>IF(AND(O206="NA",OR(SUM(T206,W206)&gt;0,COUNTIF(O206,"NS")+COUNTIF(T206,"NS")+COUNTIF(W206,"NS")&gt;0,COUNTIF(O206,"NA")+COUNTIF(T206,"NA")+COUNTIF(W206,"NA")&gt;1)),1,0)</f>
        <v>0</v>
      </c>
      <c r="BC206">
        <f>IF(AND(COUNTBLANK(O206)+COUNTBLANK(T206)+COUNTBLANK(W206)&gt;0,COUNTBLANK(O206)+COUNTBLANK(T206)+COUNTBLANK(W206)&lt;3,O206&lt;&gt;"NA"),1,0)</f>
        <v>0</v>
      </c>
      <c r="BD206">
        <f>IF(AND(IF(OR(SUM(T206,W206)=O206,O206="",AND(O206&gt;0,COUNTIF(O206,"NS")+COUNTIF(T206,"NS")+COUNTIF(W206,"NS")=2)),0,1)=1,O206&lt;&gt;"NS",O206&lt;&gt;"NA"),1,0)</f>
        <v>0</v>
      </c>
      <c r="BE206">
        <f>IF(COUNTIF(O206,"=*")+COUNTIF(T206,"=*")+COUNTIF(W206,"=*")&lt;&gt;SUM(COUNTIF(O206,"NS")+COUNTIF(T206,"NS")+COUNTIF(W206,"NS"),COUNTIF(O206,"NA")+COUNTIF(T206,"NA")+COUNTIF(W206,"NA")),1,0)</f>
        <v>0</v>
      </c>
      <c r="BF206">
        <f>IF(SUM(AZ206:BE206)&gt;0,1,0)</f>
        <v>0</v>
      </c>
      <c r="BJ206">
        <f>IF(AND(Q206=0,OR(SUM(U206,X206)&gt;0,COUNTIF(Q206,"NS")+COUNTIF(U206,"NS")+COUNTIF(X206,"NS")&gt;0)),1,0)</f>
        <v>0</v>
      </c>
      <c r="BK206">
        <f>IF(OR(AND(Q206="NS",SUM(U206,X206)&gt;0),AND(Q206="NS",COUNTIF(Q206,"NS")+COUNTIF(U206,"NS")+COUNTIF(X206,"NS")&lt;2)),1,0)</f>
        <v>0</v>
      </c>
      <c r="BL206">
        <f>IF(AND(Q206="NA",OR(SUM(U206,X206)&gt;0,COUNTIF(Q206,"NS")+COUNTIF(U206,"NS")+COUNTIF(X206,"NS")&gt;0,COUNTIF(Q206,"NA")+COUNTIF(U206,"NA")+COUNTIF(X206,"NA")&gt;1)),1,0)</f>
        <v>0</v>
      </c>
      <c r="BM206">
        <f>IF(AND(COUNTBLANK(Q206)+COUNTBLANK(U206)+COUNTBLANK(X206)&gt;0,COUNTBLANK(Q206)+COUNTBLANK(U206)+COUNTBLANK(X206)&lt;3,Q206&lt;&gt;"NA"),1,0)</f>
        <v>0</v>
      </c>
      <c r="BN206">
        <f>IF(AND(IF(OR(SUM(U206,X206)=Q206,Q206="",AND(Q206&gt;0,COUNTIF(Q206,"NS")+COUNTIF(U206,"NS")+COUNTIF(X206,"NS")=2)),0,1)=1,Q206&lt;&gt;"NS",Q206&lt;&gt;"NA"),1,0)</f>
        <v>0</v>
      </c>
      <c r="BO206">
        <f>IF(COUNTIF(Q206,"=*")+COUNTIF(U206,"=*")+COUNTIF(X206,"=*")&lt;&gt;SUM(COUNTIF(Q206,"NS")+COUNTIF(U206,"NS")+COUNTIF(X206,"NS"),COUNTIF(Q206,"NA")+COUNTIF(U206,"NA")+COUNTIF(X206,"NA")),1,0)</f>
        <v>0</v>
      </c>
      <c r="BP206">
        <f>IF(SUM(BJ206:BO206)&gt;0,1,0)</f>
        <v>0</v>
      </c>
      <c r="BT206">
        <f>IF(AND(M206=0,OR(SUM(S206,V206)&gt;0,COUNTIF(M206,"NS")+COUNTIF(S206,"NS")+COUNTIF(V206,"NS")&gt;0)),1,0)</f>
        <v>0</v>
      </c>
      <c r="BU206">
        <f>IF(OR(AND(M206="NS",SUM(S206,V206)&gt;0),AND(M206="NS",COUNTIF(M206,"NS")+COUNTIF(S206,"NS")+COUNTIF(V206,"NS")&lt;2)),1,0)</f>
        <v>0</v>
      </c>
      <c r="BV206">
        <f>IF(AND(M206="NA",OR(SUM(S206,V206)&gt;0,COUNTIF(M206,"NS")+COUNTIF(S206,"NS")+COUNTIF(V206,"NS")&gt;0,COUNTIF(M206,"NA")+COUNTIF(S206,"NA")+COUNTIF(V206,"NA")&gt;1)),1,0)</f>
        <v>0</v>
      </c>
      <c r="BW206">
        <f>IF(AND(COUNTBLANK(M206)+COUNTBLANK(S206)+COUNTBLANK(V206)&gt;0,COUNTBLANK(M206)+COUNTBLANK(S206)+COUNTBLANK(V206)&lt;3,M206&lt;&gt;"NA"),1,0)</f>
        <v>0</v>
      </c>
      <c r="BX206">
        <f>IF(AND(IF(OR(SUM(S206,V206)=M206,M206="",AND(M206&gt;0,COUNTIF(M206,"NS")+COUNTIF(S206,"NS")+COUNTIF(V206,"NS")=2)),0,1)=1,M206&lt;&gt;"NS",M206&lt;&gt;"NA"),1,0)</f>
        <v>0</v>
      </c>
      <c r="BY206">
        <f>IF(COUNTIF(M206,"=*")+COUNTIF(S206,"=*")+COUNTIF(V206,"=*")&lt;&gt;SUM(COUNTIF(M206,"NS")+COUNTIF(S206,"NS")+COUNTIF(V206,"NS"),COUNTIF(M206,"NA")+COUNTIF(S206,"NA")+COUNTIF(V206,"NA")),1,0)</f>
        <v>0</v>
      </c>
      <c r="BZ206">
        <f>IF(SUM(BT206:BY206)&gt;0,1,0)</f>
        <v>0</v>
      </c>
      <c r="CD206">
        <f>IF(AND(Y206=0,OR(SUM(AA206:AC206)&gt;0,COUNTIF(Y206:AC206,"NS")&gt;0)),1,0)</f>
        <v>0</v>
      </c>
      <c r="CE206">
        <f>IF(OR(AND(Y206="NS",SUM(AA206:AC206)&gt;0),AND(Y206="NS",COUNTIF(Y206:AC206,"NS")&lt;2)),1,0)</f>
        <v>0</v>
      </c>
      <c r="CF206">
        <f>IF(AND(Y206="NA",OR(SUM(AA206:AC206)&gt;0,COUNTIF(Y206:AC206,"NS")&gt;0,COUNTIF(Y206:AC206,"NA")&gt;1)),1,0)</f>
        <v>0</v>
      </c>
      <c r="CG206">
        <f>IF(AND(COUNTBLANK(Y206)+COUNTBLANK(AA206)+COUNTBLANK(AC206)&gt;0,COUNTBLANK(Y206)+COUNTBLANK(AA206)+COUNTBLANK(AC206)&lt;3,Y206&lt;&gt;"NA"),1,0)</f>
        <v>0</v>
      </c>
      <c r="CH206">
        <f>IF(AND(IF(OR(SUM(AA206:AC206)=Y206,Y206="",AND(Y206&gt;0,COUNTIF(Y206:AC206,"NS")=2)),0,1)=1,Y206&lt;&gt;"NS",Y206&lt;&gt;"NA"),1,0)</f>
        <v>0</v>
      </c>
      <c r="CI206">
        <f>IF(COUNTIF(Y206:AC206,"=*")&lt;&gt;SUM(COUNTIF(Y206:AC206,"NS"),COUNTIF(Y206:AC206,"NA")),1,0)</f>
        <v>0</v>
      </c>
      <c r="CJ206">
        <f>IF(SUM(CD206:CI206)&gt;0,1,0)</f>
        <v>0</v>
      </c>
    </row>
    <row r="207" spans="1:88">
      <c r="A207" s="83"/>
      <c r="B207" s="15"/>
      <c r="C207" s="213" t="s">
        <v>132</v>
      </c>
      <c r="D207" s="377" t="s">
        <v>1248</v>
      </c>
      <c r="E207" s="266"/>
      <c r="F207" s="266"/>
      <c r="G207" s="266"/>
      <c r="H207" s="266"/>
      <c r="I207" s="266"/>
      <c r="J207" s="266"/>
      <c r="K207" s="266"/>
      <c r="L207" s="267"/>
      <c r="M207" s="268"/>
      <c r="N207" s="267"/>
      <c r="O207" s="268"/>
      <c r="P207" s="267"/>
      <c r="Q207" s="268"/>
      <c r="R207" s="267"/>
      <c r="S207" s="220"/>
      <c r="T207" s="220"/>
      <c r="U207" s="220"/>
      <c r="V207" s="220"/>
      <c r="W207" s="220"/>
      <c r="X207" s="220"/>
      <c r="Y207" s="268"/>
      <c r="Z207" s="267"/>
      <c r="AA207" s="268"/>
      <c r="AB207" s="267"/>
      <c r="AC207" s="268"/>
      <c r="AD207" s="267"/>
      <c r="AF207">
        <f t="shared" ref="AF207:AF211" si="88">IF(AND(S207=0,OR(SUM(T207:U207)&gt;0,COUNTIF(S207:U207,"NS")&gt;0)),1,0)</f>
        <v>0</v>
      </c>
      <c r="AG207">
        <f t="shared" ref="AG207:AG211" si="89">IF(OR(AND(S207="NS",SUM(T207:U207)&gt;0),AND(S207="NS",COUNTIF(S207:U207,"NS")&lt;2)),1,0)</f>
        <v>0</v>
      </c>
      <c r="AH207">
        <f t="shared" ref="AH207:AH211" si="90">IF(AND(S207="NA",OR(SUM(T207:U207)&gt;0,COUNTIF(S207:U207,"NS")&gt;0,COUNTIF(S207:U207,"NA")&gt;1)),1,0)</f>
        <v>0</v>
      </c>
      <c r="AI207">
        <f t="shared" ref="AI207:AI211" si="91">IF(AND(COUNTBLANK(S207)+COUNTBLANK(T207)+COUNTBLANK(U207)&gt;0,COUNTBLANK(S207)+COUNTBLANK(T207)+COUNTBLANK(U207)&lt;3,S207&lt;&gt;"NA"),1,0)</f>
        <v>0</v>
      </c>
      <c r="AJ207">
        <f t="shared" ref="AJ207:AJ211" si="92">IF(AND(IF(OR(SUM(T207:U207)=S207,S207="",AND(S207&gt;0,COUNTIF(S207:U207,"NS")=2)),0,1)=1,S207&lt;&gt;"NS",S207&lt;&gt;"NA"),1,0)</f>
        <v>0</v>
      </c>
      <c r="AK207">
        <f t="shared" ref="AK207:AK211" si="93">IF(COUNTIF(S207:U207,"=*")&lt;&gt;SUM(COUNTIF(S207:U207,"NS"),COUNTIF(S207:U207,"NA")),1,0)</f>
        <v>0</v>
      </c>
      <c r="AL207">
        <f t="shared" ref="AL207:AL211" si="94">IF(SUM(AF207:AK207)&gt;0,1,0)</f>
        <v>0</v>
      </c>
      <c r="AP207">
        <f t="shared" ref="AP207:AP211" si="95">IF(AND(V207=0,OR(SUM(W207:X207)&gt;0,COUNTIF(V207:X207,"NS")&gt;0)),1,0)</f>
        <v>0</v>
      </c>
      <c r="AQ207">
        <f t="shared" ref="AQ207:AQ211" si="96">IF(OR(AND(V207="NS",SUM(W207:X207)&gt;0),AND(V207="NS",COUNTIF(V207:X207,"NS")&lt;2)),1,0)</f>
        <v>0</v>
      </c>
      <c r="AR207">
        <f t="shared" ref="AR207:AR211" si="97">IF(AND(V207="NA",OR(SUM(W207:X207)&gt;0,COUNTIF(V207:X207,"NS")&gt;0,COUNTIF(V207:X207,"NA")&gt;1)),1,0)</f>
        <v>0</v>
      </c>
      <c r="AS207">
        <f t="shared" ref="AS207:AS211" si="98">IF(AND(COUNTBLANK(V207)+COUNTBLANK(W207)+COUNTBLANK(X207)&gt;0,COUNTBLANK(V207)+COUNTBLANK(W207)+COUNTBLANK(X207)&lt;3,V207&lt;&gt;"NA"),1,0)</f>
        <v>0</v>
      </c>
      <c r="AT207">
        <f t="shared" ref="AT207:AT211" si="99">IF(AND(IF(OR(SUM(W207:X207)=V207,V207="",AND(V207&gt;0,COUNTIF(V207:X207,"NS")=2)),0,1)=1,V207&lt;&gt;"NS",V207&lt;&gt;"NA"),1,0)</f>
        <v>0</v>
      </c>
      <c r="AU207">
        <f t="shared" ref="AU207:AU211" si="100">IF(COUNTIF(V207:X207,"=*")&lt;&gt;SUM(COUNTIF(V207:X207,"NS"),COUNTIF(V207:X207,"NA")),1,0)</f>
        <v>0</v>
      </c>
      <c r="AV207">
        <f t="shared" ref="AV207:AV211" si="101">IF(SUM(AP207:AU207)&gt;0,1,0)</f>
        <v>0</v>
      </c>
      <c r="AZ207">
        <f t="shared" ref="AZ207:AZ211" si="102">IF(AND(O207=0,OR(SUM(T207,W207)&gt;0,COUNTIF(O207,"NS")+COUNTIF(T207,"NS")+COUNTIF(W207,"NS")&gt;0)),1,0)</f>
        <v>0</v>
      </c>
      <c r="BA207">
        <f t="shared" ref="BA207:BA211" si="103">IF(OR(AND(O207="NS",SUM(T207,W207)&gt;0),AND(O207="NS",COUNTIF(O207,"NS")+COUNTIF(T207,"NS")+COUNTIF(W207,"NS")&lt;2)),1,0)</f>
        <v>0</v>
      </c>
      <c r="BB207">
        <f t="shared" ref="BB207:BB211" si="104">IF(AND(O207="NA",OR(SUM(T207,W207)&gt;0,COUNTIF(O207,"NS")+COUNTIF(T207,"NS")+COUNTIF(W207,"NS")&gt;0,COUNTIF(O207,"NA")+COUNTIF(T207,"NA")+COUNTIF(W207,"NA")&gt;1)),1,0)</f>
        <v>0</v>
      </c>
      <c r="BC207">
        <f t="shared" ref="BC207:BC211" si="105">IF(AND(COUNTBLANK(O207)+COUNTBLANK(T207)+COUNTBLANK(W207)&gt;0,COUNTBLANK(O207)+COUNTBLANK(T207)+COUNTBLANK(W207)&lt;3,O207&lt;&gt;"NA"),1,0)</f>
        <v>0</v>
      </c>
      <c r="BD207">
        <f t="shared" ref="BD207:BD211" si="106">IF(AND(IF(OR(SUM(T207,W207)=O207,O207="",AND(O207&gt;0,COUNTIF(O207,"NS")+COUNTIF(T207,"NS")+COUNTIF(W207,"NS")=2)),0,1)=1,O207&lt;&gt;"NS",O207&lt;&gt;"NA"),1,0)</f>
        <v>0</v>
      </c>
      <c r="BE207">
        <f t="shared" ref="BE207:BE211" si="107">IF(COUNTIF(O207,"=*")+COUNTIF(T207,"=*")+COUNTIF(W207,"=*")&lt;&gt;SUM(COUNTIF(O207,"NS")+COUNTIF(T207,"NS")+COUNTIF(W207,"NS"),COUNTIF(O207,"NA")+COUNTIF(T207,"NA")+COUNTIF(W207,"NA")),1,0)</f>
        <v>0</v>
      </c>
      <c r="BF207">
        <f t="shared" ref="BF207:BF211" si="108">IF(SUM(AZ207:BE207)&gt;0,1,0)</f>
        <v>0</v>
      </c>
      <c r="BJ207">
        <f t="shared" ref="BJ207:BJ211" si="109">IF(AND(Q207=0,OR(SUM(U207,X207)&gt;0,COUNTIF(Q207,"NS")+COUNTIF(U207,"NS")+COUNTIF(X207,"NS")&gt;0)),1,0)</f>
        <v>0</v>
      </c>
      <c r="BK207">
        <f t="shared" ref="BK207:BK211" si="110">IF(OR(AND(Q207="NS",SUM(U207,X207)&gt;0),AND(Q207="NS",COUNTIF(Q207,"NS")+COUNTIF(U207,"NS")+COUNTIF(X207,"NS")&lt;2)),1,0)</f>
        <v>0</v>
      </c>
      <c r="BL207">
        <f t="shared" ref="BL207:BL211" si="111">IF(AND(Q207="NA",OR(SUM(U207,X207)&gt;0,COUNTIF(Q207,"NS")+COUNTIF(U207,"NS")+COUNTIF(X207,"NS")&gt;0,COUNTIF(Q207,"NA")+COUNTIF(U207,"NA")+COUNTIF(X207,"NA")&gt;1)),1,0)</f>
        <v>0</v>
      </c>
      <c r="BM207">
        <f t="shared" ref="BM207:BM211" si="112">IF(AND(COUNTBLANK(Q207)+COUNTBLANK(U207)+COUNTBLANK(X207)&gt;0,COUNTBLANK(Q207)+COUNTBLANK(U207)+COUNTBLANK(X207)&lt;3,Q207&lt;&gt;"NA"),1,0)</f>
        <v>0</v>
      </c>
      <c r="BN207">
        <f t="shared" ref="BN207:BN211" si="113">IF(AND(IF(OR(SUM(U207,X207)=Q207,Q207="",AND(Q207&gt;0,COUNTIF(Q207,"NS")+COUNTIF(U207,"NS")+COUNTIF(X207,"NS")=2)),0,1)=1,Q207&lt;&gt;"NS",Q207&lt;&gt;"NA"),1,0)</f>
        <v>0</v>
      </c>
      <c r="BO207">
        <f t="shared" ref="BO207:BO211" si="114">IF(COUNTIF(Q207,"=*")+COUNTIF(U207,"=*")+COUNTIF(X207,"=*")&lt;&gt;SUM(COUNTIF(Q207,"NS")+COUNTIF(U207,"NS")+COUNTIF(X207,"NS"),COUNTIF(Q207,"NA")+COUNTIF(U207,"NA")+COUNTIF(X207,"NA")),1,0)</f>
        <v>0</v>
      </c>
      <c r="BP207">
        <f t="shared" ref="BP207:BP211" si="115">IF(SUM(BJ207:BO207)&gt;0,1,0)</f>
        <v>0</v>
      </c>
      <c r="BT207">
        <f t="shared" ref="BT207:BT211" si="116">IF(AND(M207=0,OR(SUM(S207,V207)&gt;0,COUNTIF(M207,"NS")+COUNTIF(S207,"NS")+COUNTIF(V207,"NS")&gt;0)),1,0)</f>
        <v>0</v>
      </c>
      <c r="BU207">
        <f t="shared" ref="BU207:BU211" si="117">IF(OR(AND(M207="NS",SUM(S207,V207)&gt;0),AND(M207="NS",COUNTIF(M207,"NS")+COUNTIF(S207,"NS")+COUNTIF(V207,"NS")&lt;2)),1,0)</f>
        <v>0</v>
      </c>
      <c r="BV207">
        <f t="shared" ref="BV207:BV211" si="118">IF(AND(M207="NA",OR(SUM(S207,V207)&gt;0,COUNTIF(M207,"NS")+COUNTIF(S207,"NS")+COUNTIF(V207,"NS")&gt;0,COUNTIF(M207,"NA")+COUNTIF(S207,"NA")+COUNTIF(V207,"NA")&gt;1)),1,0)</f>
        <v>0</v>
      </c>
      <c r="BW207">
        <f t="shared" ref="BW207:BW211" si="119">IF(AND(COUNTBLANK(M207)+COUNTBLANK(S207)+COUNTBLANK(V207)&gt;0,COUNTBLANK(M207)+COUNTBLANK(S207)+COUNTBLANK(V207)&lt;3,M207&lt;&gt;"NA"),1,0)</f>
        <v>0</v>
      </c>
      <c r="BX207">
        <f t="shared" ref="BX207:BX211" si="120">IF(AND(IF(OR(SUM(S207,V207)=M207,M207="",AND(M207&gt;0,COUNTIF(M207,"NS")+COUNTIF(S207,"NS")+COUNTIF(V207,"NS")=2)),0,1)=1,M207&lt;&gt;"NS",M207&lt;&gt;"NA"),1,0)</f>
        <v>0</v>
      </c>
      <c r="BY207">
        <f t="shared" ref="BY207:BY211" si="121">IF(COUNTIF(M207,"=*")+COUNTIF(S207,"=*")+COUNTIF(V207,"=*")&lt;&gt;SUM(COUNTIF(M207,"NS")+COUNTIF(S207,"NS")+COUNTIF(V207,"NS"),COUNTIF(M207,"NA")+COUNTIF(S207,"NA")+COUNTIF(V207,"NA")),1,0)</f>
        <v>0</v>
      </c>
      <c r="BZ207">
        <f t="shared" ref="BZ207:BZ211" si="122">IF(SUM(BT207:BY207)&gt;0,1,0)</f>
        <v>0</v>
      </c>
      <c r="CD207">
        <f t="shared" ref="CD207:CD211" si="123">IF(AND(Y207=0,OR(SUM(AA207:AC207)&gt;0,COUNTIF(Y207:AC207,"NS")&gt;0)),1,0)</f>
        <v>0</v>
      </c>
      <c r="CE207">
        <f t="shared" ref="CE207:CE211" si="124">IF(OR(AND(Y207="NS",SUM(AA207:AC207)&gt;0),AND(Y207="NS",COUNTIF(Y207:AC207,"NS")&lt;2)),1,0)</f>
        <v>0</v>
      </c>
      <c r="CF207">
        <f t="shared" ref="CF207:CF211" si="125">IF(AND(Y207="NA",OR(SUM(AA207:AC207)&gt;0,COUNTIF(Y207:AC207,"NS")&gt;0,COUNTIF(Y207:AC207,"NA")&gt;1)),1,0)</f>
        <v>0</v>
      </c>
      <c r="CG207">
        <f t="shared" ref="CG207:CG211" si="126">IF(AND(COUNTBLANK(Y207)+COUNTBLANK(AA207)+COUNTBLANK(AC207)&gt;0,COUNTBLANK(Y207)+COUNTBLANK(AA207)+COUNTBLANK(AC207)&lt;3,Y207&lt;&gt;"NA"),1,0)</f>
        <v>0</v>
      </c>
      <c r="CH207">
        <f t="shared" ref="CH207:CH211" si="127">IF(AND(IF(OR(SUM(AA207:AC207)=Y207,Y207="",AND(Y207&gt;0,COUNTIF(Y207:AC207,"NS")=2)),0,1)=1,Y207&lt;&gt;"NS",Y207&lt;&gt;"NA"),1,0)</f>
        <v>0</v>
      </c>
      <c r="CI207">
        <f t="shared" ref="CI207:CI211" si="128">IF(COUNTIF(Y207:AC207,"=*")&lt;&gt;SUM(COUNTIF(Y207:AC207,"NS"),COUNTIF(Y207:AC207,"NA")),1,0)</f>
        <v>0</v>
      </c>
      <c r="CJ207">
        <f t="shared" ref="CJ207:CJ211" si="129">IF(SUM(CD207:CI207)&gt;0,1,0)</f>
        <v>0</v>
      </c>
    </row>
    <row r="208" spans="1:88">
      <c r="A208" s="83"/>
      <c r="B208" s="15"/>
      <c r="C208" s="213" t="s">
        <v>133</v>
      </c>
      <c r="D208" s="377" t="s">
        <v>1249</v>
      </c>
      <c r="E208" s="266"/>
      <c r="F208" s="266"/>
      <c r="G208" s="266"/>
      <c r="H208" s="266"/>
      <c r="I208" s="266"/>
      <c r="J208" s="266"/>
      <c r="K208" s="266"/>
      <c r="L208" s="267"/>
      <c r="M208" s="268"/>
      <c r="N208" s="267"/>
      <c r="O208" s="268"/>
      <c r="P208" s="267"/>
      <c r="Q208" s="268"/>
      <c r="R208" s="267"/>
      <c r="S208" s="220"/>
      <c r="T208" s="220"/>
      <c r="U208" s="220"/>
      <c r="V208" s="220"/>
      <c r="W208" s="220"/>
      <c r="X208" s="220"/>
      <c r="Y208" s="268"/>
      <c r="Z208" s="267"/>
      <c r="AA208" s="268"/>
      <c r="AB208" s="267"/>
      <c r="AC208" s="268"/>
      <c r="AD208" s="267"/>
      <c r="AF208">
        <f t="shared" si="88"/>
        <v>0</v>
      </c>
      <c r="AG208">
        <f t="shared" si="89"/>
        <v>0</v>
      </c>
      <c r="AH208">
        <f t="shared" si="90"/>
        <v>0</v>
      </c>
      <c r="AI208">
        <f t="shared" si="91"/>
        <v>0</v>
      </c>
      <c r="AJ208">
        <f t="shared" si="92"/>
        <v>0</v>
      </c>
      <c r="AK208">
        <f t="shared" si="93"/>
        <v>0</v>
      </c>
      <c r="AL208">
        <f t="shared" si="94"/>
        <v>0</v>
      </c>
      <c r="AP208">
        <f t="shared" si="95"/>
        <v>0</v>
      </c>
      <c r="AQ208">
        <f t="shared" si="96"/>
        <v>0</v>
      </c>
      <c r="AR208">
        <f t="shared" si="97"/>
        <v>0</v>
      </c>
      <c r="AS208">
        <f t="shared" si="98"/>
        <v>0</v>
      </c>
      <c r="AT208">
        <f t="shared" si="99"/>
        <v>0</v>
      </c>
      <c r="AU208">
        <f t="shared" si="100"/>
        <v>0</v>
      </c>
      <c r="AV208">
        <f t="shared" si="101"/>
        <v>0</v>
      </c>
      <c r="AZ208">
        <f t="shared" si="102"/>
        <v>0</v>
      </c>
      <c r="BA208">
        <f t="shared" si="103"/>
        <v>0</v>
      </c>
      <c r="BB208">
        <f t="shared" si="104"/>
        <v>0</v>
      </c>
      <c r="BC208">
        <f t="shared" si="105"/>
        <v>0</v>
      </c>
      <c r="BD208">
        <f t="shared" si="106"/>
        <v>0</v>
      </c>
      <c r="BE208">
        <f t="shared" si="107"/>
        <v>0</v>
      </c>
      <c r="BF208">
        <f t="shared" si="108"/>
        <v>0</v>
      </c>
      <c r="BJ208">
        <f t="shared" si="109"/>
        <v>0</v>
      </c>
      <c r="BK208">
        <f t="shared" si="110"/>
        <v>0</v>
      </c>
      <c r="BL208">
        <f t="shared" si="111"/>
        <v>0</v>
      </c>
      <c r="BM208">
        <f t="shared" si="112"/>
        <v>0</v>
      </c>
      <c r="BN208">
        <f t="shared" si="113"/>
        <v>0</v>
      </c>
      <c r="BO208">
        <f t="shared" si="114"/>
        <v>0</v>
      </c>
      <c r="BP208">
        <f t="shared" si="115"/>
        <v>0</v>
      </c>
      <c r="BT208">
        <f t="shared" si="116"/>
        <v>0</v>
      </c>
      <c r="BU208">
        <f t="shared" si="117"/>
        <v>0</v>
      </c>
      <c r="BV208">
        <f t="shared" si="118"/>
        <v>0</v>
      </c>
      <c r="BW208">
        <f t="shared" si="119"/>
        <v>0</v>
      </c>
      <c r="BX208">
        <f t="shared" si="120"/>
        <v>0</v>
      </c>
      <c r="BY208">
        <f t="shared" si="121"/>
        <v>0</v>
      </c>
      <c r="BZ208">
        <f t="shared" si="122"/>
        <v>0</v>
      </c>
      <c r="CD208">
        <f t="shared" si="123"/>
        <v>0</v>
      </c>
      <c r="CE208">
        <f t="shared" si="124"/>
        <v>0</v>
      </c>
      <c r="CF208">
        <f t="shared" si="125"/>
        <v>0</v>
      </c>
      <c r="CG208">
        <f t="shared" si="126"/>
        <v>0</v>
      </c>
      <c r="CH208">
        <f t="shared" si="127"/>
        <v>0</v>
      </c>
      <c r="CI208">
        <f t="shared" si="128"/>
        <v>0</v>
      </c>
      <c r="CJ208">
        <f t="shared" si="129"/>
        <v>0</v>
      </c>
    </row>
    <row r="209" spans="1:88">
      <c r="A209" s="83"/>
      <c r="B209" s="15"/>
      <c r="C209" s="213" t="s">
        <v>134</v>
      </c>
      <c r="D209" s="377" t="s">
        <v>1250</v>
      </c>
      <c r="E209" s="266"/>
      <c r="F209" s="266"/>
      <c r="G209" s="266"/>
      <c r="H209" s="266"/>
      <c r="I209" s="266"/>
      <c r="J209" s="266"/>
      <c r="K209" s="266"/>
      <c r="L209" s="267"/>
      <c r="M209" s="268">
        <v>50</v>
      </c>
      <c r="N209" s="267"/>
      <c r="O209" s="268">
        <v>25</v>
      </c>
      <c r="P209" s="267"/>
      <c r="Q209" s="268">
        <v>25</v>
      </c>
      <c r="R209" s="267"/>
      <c r="S209" s="220"/>
      <c r="T209" s="220"/>
      <c r="U209" s="220"/>
      <c r="V209" s="220"/>
      <c r="W209" s="220"/>
      <c r="X209" s="220"/>
      <c r="Y209" s="268">
        <v>50</v>
      </c>
      <c r="Z209" s="267"/>
      <c r="AA209" s="268">
        <v>24</v>
      </c>
      <c r="AB209" s="267"/>
      <c r="AC209" s="268">
        <v>26</v>
      </c>
      <c r="AD209" s="267"/>
      <c r="AF209">
        <f t="shared" si="88"/>
        <v>0</v>
      </c>
      <c r="AG209">
        <f t="shared" si="89"/>
        <v>0</v>
      </c>
      <c r="AH209">
        <f t="shared" si="90"/>
        <v>0</v>
      </c>
      <c r="AI209">
        <f t="shared" si="91"/>
        <v>0</v>
      </c>
      <c r="AJ209">
        <f t="shared" si="92"/>
        <v>0</v>
      </c>
      <c r="AK209">
        <f t="shared" si="93"/>
        <v>0</v>
      </c>
      <c r="AL209">
        <f t="shared" si="94"/>
        <v>0</v>
      </c>
      <c r="AP209">
        <f t="shared" si="95"/>
        <v>0</v>
      </c>
      <c r="AQ209">
        <f t="shared" si="96"/>
        <v>0</v>
      </c>
      <c r="AR209">
        <f t="shared" si="97"/>
        <v>0</v>
      </c>
      <c r="AS209">
        <f t="shared" si="98"/>
        <v>0</v>
      </c>
      <c r="AT209">
        <f t="shared" si="99"/>
        <v>0</v>
      </c>
      <c r="AU209">
        <f t="shared" si="100"/>
        <v>0</v>
      </c>
      <c r="AV209">
        <f t="shared" si="101"/>
        <v>0</v>
      </c>
      <c r="AZ209">
        <f t="shared" si="102"/>
        <v>0</v>
      </c>
      <c r="BA209">
        <f t="shared" si="103"/>
        <v>0</v>
      </c>
      <c r="BB209">
        <f t="shared" si="104"/>
        <v>0</v>
      </c>
      <c r="BC209">
        <f t="shared" si="105"/>
        <v>1</v>
      </c>
      <c r="BD209">
        <f t="shared" si="106"/>
        <v>1</v>
      </c>
      <c r="BE209">
        <f t="shared" si="107"/>
        <v>0</v>
      </c>
      <c r="BF209">
        <f t="shared" si="108"/>
        <v>1</v>
      </c>
      <c r="BJ209">
        <f t="shared" si="109"/>
        <v>0</v>
      </c>
      <c r="BK209">
        <f t="shared" si="110"/>
        <v>0</v>
      </c>
      <c r="BL209">
        <f t="shared" si="111"/>
        <v>0</v>
      </c>
      <c r="BM209">
        <f t="shared" si="112"/>
        <v>1</v>
      </c>
      <c r="BN209">
        <f t="shared" si="113"/>
        <v>1</v>
      </c>
      <c r="BO209">
        <f t="shared" si="114"/>
        <v>0</v>
      </c>
      <c r="BP209">
        <f t="shared" si="115"/>
        <v>1</v>
      </c>
      <c r="BT209">
        <f t="shared" si="116"/>
        <v>0</v>
      </c>
      <c r="BU209">
        <f t="shared" si="117"/>
        <v>0</v>
      </c>
      <c r="BV209">
        <f t="shared" si="118"/>
        <v>0</v>
      </c>
      <c r="BW209">
        <f t="shared" si="119"/>
        <v>1</v>
      </c>
      <c r="BX209">
        <f t="shared" si="120"/>
        <v>1</v>
      </c>
      <c r="BY209">
        <f t="shared" si="121"/>
        <v>0</v>
      </c>
      <c r="BZ209">
        <f t="shared" si="122"/>
        <v>1</v>
      </c>
      <c r="CD209">
        <f t="shared" si="123"/>
        <v>0</v>
      </c>
      <c r="CE209">
        <f t="shared" si="124"/>
        <v>0</v>
      </c>
      <c r="CF209">
        <f t="shared" si="125"/>
        <v>0</v>
      </c>
      <c r="CG209">
        <f t="shared" si="126"/>
        <v>0</v>
      </c>
      <c r="CH209">
        <f t="shared" si="127"/>
        <v>0</v>
      </c>
      <c r="CI209">
        <f t="shared" si="128"/>
        <v>0</v>
      </c>
      <c r="CJ209">
        <f t="shared" si="129"/>
        <v>0</v>
      </c>
    </row>
    <row r="210" spans="1:88">
      <c r="A210" s="83"/>
      <c r="B210" s="15"/>
      <c r="C210" s="213" t="s">
        <v>135</v>
      </c>
      <c r="D210" s="468" t="s">
        <v>1251</v>
      </c>
      <c r="E210" s="266"/>
      <c r="F210" s="266"/>
      <c r="G210" s="266"/>
      <c r="H210" s="266"/>
      <c r="I210" s="266"/>
      <c r="J210" s="266"/>
      <c r="K210" s="266"/>
      <c r="L210" s="267"/>
      <c r="M210" s="268"/>
      <c r="N210" s="267"/>
      <c r="O210" s="268"/>
      <c r="P210" s="267"/>
      <c r="Q210" s="268"/>
      <c r="R210" s="267"/>
      <c r="S210" s="220"/>
      <c r="T210" s="220"/>
      <c r="U210" s="220"/>
      <c r="V210" s="220"/>
      <c r="W210" s="220"/>
      <c r="X210" s="220"/>
      <c r="Y210" s="268"/>
      <c r="Z210" s="267"/>
      <c r="AA210" s="268"/>
      <c r="AB210" s="267"/>
      <c r="AC210" s="268"/>
      <c r="AD210" s="267"/>
      <c r="AF210">
        <f t="shared" si="88"/>
        <v>0</v>
      </c>
      <c r="AG210">
        <f t="shared" si="89"/>
        <v>0</v>
      </c>
      <c r="AH210">
        <f t="shared" si="90"/>
        <v>0</v>
      </c>
      <c r="AI210">
        <f t="shared" si="91"/>
        <v>0</v>
      </c>
      <c r="AJ210">
        <f t="shared" si="92"/>
        <v>0</v>
      </c>
      <c r="AK210">
        <f t="shared" si="93"/>
        <v>0</v>
      </c>
      <c r="AL210">
        <f t="shared" si="94"/>
        <v>0</v>
      </c>
      <c r="AP210">
        <f t="shared" si="95"/>
        <v>0</v>
      </c>
      <c r="AQ210">
        <f t="shared" si="96"/>
        <v>0</v>
      </c>
      <c r="AR210">
        <f t="shared" si="97"/>
        <v>0</v>
      </c>
      <c r="AS210">
        <f t="shared" si="98"/>
        <v>0</v>
      </c>
      <c r="AT210">
        <f t="shared" si="99"/>
        <v>0</v>
      </c>
      <c r="AU210">
        <f t="shared" si="100"/>
        <v>0</v>
      </c>
      <c r="AV210">
        <f t="shared" si="101"/>
        <v>0</v>
      </c>
      <c r="AZ210">
        <f t="shared" si="102"/>
        <v>0</v>
      </c>
      <c r="BA210">
        <f t="shared" si="103"/>
        <v>0</v>
      </c>
      <c r="BB210">
        <f t="shared" si="104"/>
        <v>0</v>
      </c>
      <c r="BC210">
        <f t="shared" si="105"/>
        <v>0</v>
      </c>
      <c r="BD210">
        <f t="shared" si="106"/>
        <v>0</v>
      </c>
      <c r="BE210">
        <f t="shared" si="107"/>
        <v>0</v>
      </c>
      <c r="BF210">
        <f t="shared" si="108"/>
        <v>0</v>
      </c>
      <c r="BJ210">
        <f t="shared" si="109"/>
        <v>0</v>
      </c>
      <c r="BK210">
        <f t="shared" si="110"/>
        <v>0</v>
      </c>
      <c r="BL210">
        <f t="shared" si="111"/>
        <v>0</v>
      </c>
      <c r="BM210">
        <f t="shared" si="112"/>
        <v>0</v>
      </c>
      <c r="BN210">
        <f t="shared" si="113"/>
        <v>0</v>
      </c>
      <c r="BO210">
        <f t="shared" si="114"/>
        <v>0</v>
      </c>
      <c r="BP210">
        <f t="shared" si="115"/>
        <v>0</v>
      </c>
      <c r="BT210">
        <f t="shared" si="116"/>
        <v>0</v>
      </c>
      <c r="BU210">
        <f t="shared" si="117"/>
        <v>0</v>
      </c>
      <c r="BV210">
        <f t="shared" si="118"/>
        <v>0</v>
      </c>
      <c r="BW210">
        <f t="shared" si="119"/>
        <v>0</v>
      </c>
      <c r="BX210">
        <f t="shared" si="120"/>
        <v>0</v>
      </c>
      <c r="BY210">
        <f t="shared" si="121"/>
        <v>0</v>
      </c>
      <c r="BZ210">
        <f t="shared" si="122"/>
        <v>0</v>
      </c>
      <c r="CD210">
        <f t="shared" si="123"/>
        <v>0</v>
      </c>
      <c r="CE210">
        <f t="shared" si="124"/>
        <v>0</v>
      </c>
      <c r="CF210">
        <f t="shared" si="125"/>
        <v>0</v>
      </c>
      <c r="CG210">
        <f t="shared" si="126"/>
        <v>0</v>
      </c>
      <c r="CH210">
        <f t="shared" si="127"/>
        <v>0</v>
      </c>
      <c r="CI210">
        <f t="shared" si="128"/>
        <v>0</v>
      </c>
      <c r="CJ210">
        <f t="shared" si="129"/>
        <v>0</v>
      </c>
    </row>
    <row r="211" spans="1:88">
      <c r="A211" s="83"/>
      <c r="B211" s="15"/>
      <c r="C211" s="213" t="s">
        <v>136</v>
      </c>
      <c r="D211" s="468" t="s">
        <v>262</v>
      </c>
      <c r="E211" s="266"/>
      <c r="F211" s="266"/>
      <c r="G211" s="266"/>
      <c r="H211" s="266"/>
      <c r="I211" s="266"/>
      <c r="J211" s="266"/>
      <c r="K211" s="266"/>
      <c r="L211" s="267"/>
      <c r="M211" s="268"/>
      <c r="N211" s="267"/>
      <c r="O211" s="268"/>
      <c r="P211" s="267"/>
      <c r="Q211" s="268"/>
      <c r="R211" s="267"/>
      <c r="S211" s="220"/>
      <c r="T211" s="220"/>
      <c r="U211" s="220"/>
      <c r="V211" s="220"/>
      <c r="W211" s="220"/>
      <c r="X211" s="220"/>
      <c r="Y211" s="268"/>
      <c r="Z211" s="267"/>
      <c r="AA211" s="268"/>
      <c r="AB211" s="267"/>
      <c r="AC211" s="268"/>
      <c r="AD211" s="267"/>
      <c r="AF211">
        <f t="shared" si="88"/>
        <v>0</v>
      </c>
      <c r="AG211">
        <f t="shared" si="89"/>
        <v>0</v>
      </c>
      <c r="AH211">
        <f t="shared" si="90"/>
        <v>0</v>
      </c>
      <c r="AI211">
        <f t="shared" si="91"/>
        <v>0</v>
      </c>
      <c r="AJ211">
        <f t="shared" si="92"/>
        <v>0</v>
      </c>
      <c r="AK211">
        <f t="shared" si="93"/>
        <v>0</v>
      </c>
      <c r="AL211">
        <f t="shared" si="94"/>
        <v>0</v>
      </c>
      <c r="AP211">
        <f t="shared" si="95"/>
        <v>0</v>
      </c>
      <c r="AQ211">
        <f t="shared" si="96"/>
        <v>0</v>
      </c>
      <c r="AR211">
        <f t="shared" si="97"/>
        <v>0</v>
      </c>
      <c r="AS211">
        <f t="shared" si="98"/>
        <v>0</v>
      </c>
      <c r="AT211">
        <f t="shared" si="99"/>
        <v>0</v>
      </c>
      <c r="AU211">
        <f t="shared" si="100"/>
        <v>0</v>
      </c>
      <c r="AV211">
        <f t="shared" si="101"/>
        <v>0</v>
      </c>
      <c r="AZ211">
        <f t="shared" si="102"/>
        <v>0</v>
      </c>
      <c r="BA211">
        <f t="shared" si="103"/>
        <v>0</v>
      </c>
      <c r="BB211">
        <f t="shared" si="104"/>
        <v>0</v>
      </c>
      <c r="BC211">
        <f t="shared" si="105"/>
        <v>0</v>
      </c>
      <c r="BD211">
        <f t="shared" si="106"/>
        <v>0</v>
      </c>
      <c r="BE211">
        <f t="shared" si="107"/>
        <v>0</v>
      </c>
      <c r="BF211">
        <f t="shared" si="108"/>
        <v>0</v>
      </c>
      <c r="BJ211">
        <f t="shared" si="109"/>
        <v>0</v>
      </c>
      <c r="BK211">
        <f t="shared" si="110"/>
        <v>0</v>
      </c>
      <c r="BL211">
        <f t="shared" si="111"/>
        <v>0</v>
      </c>
      <c r="BM211">
        <f t="shared" si="112"/>
        <v>0</v>
      </c>
      <c r="BN211">
        <f t="shared" si="113"/>
        <v>0</v>
      </c>
      <c r="BO211">
        <f t="shared" si="114"/>
        <v>0</v>
      </c>
      <c r="BP211">
        <f t="shared" si="115"/>
        <v>0</v>
      </c>
      <c r="BT211">
        <f t="shared" si="116"/>
        <v>0</v>
      </c>
      <c r="BU211">
        <f t="shared" si="117"/>
        <v>0</v>
      </c>
      <c r="BV211">
        <f t="shared" si="118"/>
        <v>0</v>
      </c>
      <c r="BW211">
        <f t="shared" si="119"/>
        <v>0</v>
      </c>
      <c r="BX211">
        <f t="shared" si="120"/>
        <v>0</v>
      </c>
      <c r="BY211">
        <f t="shared" si="121"/>
        <v>0</v>
      </c>
      <c r="BZ211">
        <f t="shared" si="122"/>
        <v>0</v>
      </c>
      <c r="CD211">
        <f t="shared" si="123"/>
        <v>0</v>
      </c>
      <c r="CE211">
        <f t="shared" si="124"/>
        <v>0</v>
      </c>
      <c r="CF211">
        <f t="shared" si="125"/>
        <v>0</v>
      </c>
      <c r="CG211">
        <f t="shared" si="126"/>
        <v>0</v>
      </c>
      <c r="CH211">
        <f t="shared" si="127"/>
        <v>0</v>
      </c>
      <c r="CI211">
        <f t="shared" si="128"/>
        <v>0</v>
      </c>
      <c r="CJ211">
        <f t="shared" si="129"/>
        <v>0</v>
      </c>
    </row>
    <row r="212" spans="1:88">
      <c r="A212" s="83"/>
      <c r="B212" s="15"/>
      <c r="C212" s="163"/>
      <c r="D212" s="207"/>
      <c r="E212" s="207"/>
      <c r="F212" s="207"/>
      <c r="G212" s="207"/>
      <c r="H212" s="207"/>
      <c r="I212" s="15"/>
      <c r="J212" s="15"/>
      <c r="K212" s="15"/>
      <c r="L212" s="81" t="s">
        <v>211</v>
      </c>
      <c r="M212" s="268">
        <f>IF(AND(SUM(M206:M211)=0,COUNTIF(M206:M211,"NS")&gt;0),"NS",IF(AND(SUM(M206:M211)=0, COUNTIF(M206:M211,"NA")&gt;0),"NA",SUM(M206:M211)))</f>
        <v>50</v>
      </c>
      <c r="N212" s="267"/>
      <c r="O212" s="268">
        <f>IF(AND(SUM(O206:O211)=0,COUNTIF(O206:O211,"NS")&gt;0),"NS",IF(AND(SUM(O206:O211)=0, COUNTIF(O206:O211,"NA")&gt;0),"NA",SUM(O206:O211)))</f>
        <v>25</v>
      </c>
      <c r="P212" s="267"/>
      <c r="Q212" s="268">
        <f>IF(AND(SUM(Q206:Q211)=0,COUNTIF(Q206:Q211,"NS")&gt;0),"NS",IF(AND(SUM(Q206:Q211)=0, COUNTIF(Q206:Q211,"NA")&gt;0),"NA",SUM(Q206:Q211)))</f>
        <v>25</v>
      </c>
      <c r="R212" s="267"/>
      <c r="S212" s="220">
        <f t="shared" ref="S212:Y212" si="130">IF(AND(SUM(S206:S211)=0,COUNTIF(S206:S211,"NS")&gt;0),"NS",IF(AND(SUM(S206:S211)=0, COUNTIF(S206:S211,"NA")&gt;0),"NA",SUM(S206:S211)))</f>
        <v>0</v>
      </c>
      <c r="T212" s="220">
        <f t="shared" si="130"/>
        <v>0</v>
      </c>
      <c r="U212" s="220">
        <f t="shared" si="130"/>
        <v>0</v>
      </c>
      <c r="V212" s="220">
        <f t="shared" si="130"/>
        <v>0</v>
      </c>
      <c r="W212" s="220">
        <f t="shared" si="130"/>
        <v>0</v>
      </c>
      <c r="X212" s="220">
        <f t="shared" si="130"/>
        <v>0</v>
      </c>
      <c r="Y212" s="268">
        <f t="shared" si="130"/>
        <v>50</v>
      </c>
      <c r="Z212" s="267"/>
      <c r="AA212" s="268">
        <f>IF(AND(SUM(AA206:AA211)=0,COUNTIF(AA206:AA211,"NS")&gt;0),"NS",IF(AND(SUM(AA206:AA211)=0, COUNTIF(AA206:AA211,"NA")&gt;0),"NA",SUM(AA206:AA211)))</f>
        <v>24</v>
      </c>
      <c r="AB212" s="267"/>
      <c r="AC212" s="268">
        <f>IF(AND(SUM(AC206:AC211)=0,COUNTIF(AC206:AC211,"NS")&gt;0),"NS",IF(AND(SUM(AC206:AC211)=0, COUNTIF(AC206:AC211,"NA")&gt;0),"NA",SUM(AC206:AC211)))</f>
        <v>26</v>
      </c>
      <c r="AD212" s="267"/>
    </row>
    <row r="213" spans="1:88">
      <c r="A213" s="74"/>
      <c r="B213" s="74"/>
      <c r="C213" s="161"/>
      <c r="D213" s="160"/>
      <c r="E213" s="160"/>
      <c r="F213" s="160"/>
      <c r="G213" s="160"/>
      <c r="H213" s="160"/>
      <c r="I213" s="160"/>
      <c r="J213" s="160"/>
      <c r="K213" s="160"/>
      <c r="L213" s="160"/>
      <c r="M213" s="160"/>
      <c r="N213" s="160"/>
      <c r="O213" s="160"/>
      <c r="P213" s="160"/>
      <c r="Q213" s="160"/>
      <c r="R213" s="96"/>
      <c r="S213" s="101"/>
      <c r="T213" s="101"/>
      <c r="U213" s="101"/>
      <c r="V213" s="101"/>
      <c r="W213" s="101"/>
      <c r="X213" s="101"/>
      <c r="Y213" s="101"/>
      <c r="Z213" s="101"/>
      <c r="AA213" s="101"/>
      <c r="AB213" s="101"/>
      <c r="AC213" s="101"/>
      <c r="AD213" s="101"/>
      <c r="AF213">
        <f>IF(SUM(AF206:AF212,AP206:AP212,AZ206:AZ212,BJ206:BJ212,BT206:BT212,CD206:CD212)&gt;0,1,0)</f>
        <v>0</v>
      </c>
      <c r="AG213">
        <f>IF(SUM(AG206:AG212,AQ206:AQ212,BA206:BA212,BK206:BK212,BU206:BU212,CE206:CE212)&gt;0,2,0)</f>
        <v>0</v>
      </c>
      <c r="AH213">
        <f>IF(SUM(AH206:AH212,AR206:AR212,BB206:BB212,BL206:BL212,BV206:BV212,CF206:CF212)&gt;0,4,0)</f>
        <v>0</v>
      </c>
      <c r="AI213">
        <f>IF(SUM(AI206:AI212,AS206:AS212,BC206:BC212,BM206:BM212,BW206:BW212,CG206:CG212)&gt;0,4,0)</f>
        <v>4</v>
      </c>
      <c r="AJ213">
        <f>IF(SUM(AJ206:AJ212,AT206:AT212,BD206:BD212,BN206:BN212,BX206:BX212,CH206:CH212)&gt;0,5,0)</f>
        <v>5</v>
      </c>
      <c r="AK213">
        <f>IF(SUM(AK206:AK212,AU206:AU212,BE206:BE212,BO206:BO212,BY206:BY212,CI206:CI212)&gt;0,6,0)</f>
        <v>0</v>
      </c>
    </row>
    <row r="214" spans="1:88" ht="24" customHeight="1">
      <c r="A214" s="83"/>
      <c r="B214" s="15"/>
      <c r="C214" s="321" t="s">
        <v>187</v>
      </c>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c r="AC214" s="256"/>
      <c r="AD214" s="256"/>
      <c r="AH214">
        <f>SUM(AF213:AH213)</f>
        <v>0</v>
      </c>
      <c r="AK214">
        <f>SUM(AI213:AK213)</f>
        <v>9</v>
      </c>
    </row>
    <row r="215" spans="1:88" ht="60" customHeight="1">
      <c r="A215" s="83"/>
      <c r="B215" s="15"/>
      <c r="C215" s="322"/>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c r="AC215" s="323"/>
      <c r="AD215" s="324"/>
      <c r="AH215" t="e">
        <f ca="1">CAMBIAR(AH214,0,"",1,"El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5" t="e">
        <f ca="1">CAMBIAR(AK214,0,"",4,"Hay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6" spans="1:88">
      <c r="A216" s="40"/>
      <c r="B216" s="40"/>
      <c r="C216" s="246" t="e">
        <f ca="1">AH215</f>
        <v>#NAME?</v>
      </c>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row>
    <row r="217" spans="1:88">
      <c r="A217" s="40"/>
      <c r="B217" s="40"/>
      <c r="C217" s="246" t="e">
        <f ca="1">AK215</f>
        <v>#NAME?</v>
      </c>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row>
    <row r="218" spans="1:88">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row>
    <row r="219" spans="1:88">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row>
    <row r="220" spans="1:88">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row>
    <row r="221" spans="1:88">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row>
    <row r="222" spans="1:88" ht="36" customHeight="1">
      <c r="A222" s="72" t="s">
        <v>1252</v>
      </c>
      <c r="B222" s="326" t="s">
        <v>1253</v>
      </c>
      <c r="C222" s="256"/>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c r="AC222" s="256"/>
      <c r="AD222" s="256"/>
    </row>
    <row r="223" spans="1:88" ht="36" customHeight="1">
      <c r="A223" s="83"/>
      <c r="B223" s="15"/>
      <c r="C223" s="327" t="s">
        <v>1254</v>
      </c>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c r="AC223" s="256"/>
      <c r="AD223" s="256"/>
    </row>
    <row r="224" spans="1:88" ht="24" customHeight="1">
      <c r="A224" s="40"/>
      <c r="B224" s="40"/>
      <c r="C224" s="327" t="s">
        <v>1255</v>
      </c>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c r="AC224" s="256"/>
      <c r="AD224" s="256"/>
    </row>
    <row r="225" spans="1:88" ht="36" customHeight="1">
      <c r="A225" s="40"/>
      <c r="B225" s="40"/>
      <c r="C225" s="321" t="s">
        <v>1256</v>
      </c>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c r="AC225" s="256"/>
      <c r="AD225" s="256"/>
    </row>
    <row r="226" spans="1:88">
      <c r="A226" s="40"/>
      <c r="B226" s="40"/>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88" ht="36" customHeight="1">
      <c r="A227" s="40"/>
      <c r="B227" s="40"/>
      <c r="C227" s="265" t="s">
        <v>1257</v>
      </c>
      <c r="D227" s="278"/>
      <c r="E227" s="278"/>
      <c r="F227" s="278"/>
      <c r="G227" s="278"/>
      <c r="H227" s="278"/>
      <c r="I227" s="278"/>
      <c r="J227" s="278"/>
      <c r="K227" s="278"/>
      <c r="L227" s="279"/>
      <c r="M227" s="265" t="s">
        <v>1246</v>
      </c>
      <c r="N227" s="266"/>
      <c r="O227" s="266"/>
      <c r="P227" s="266"/>
      <c r="Q227" s="266"/>
      <c r="R227" s="266"/>
      <c r="S227" s="266"/>
      <c r="T227" s="266"/>
      <c r="U227" s="266"/>
      <c r="V227" s="266"/>
      <c r="W227" s="266"/>
      <c r="X227" s="266"/>
      <c r="Y227" s="266"/>
      <c r="Z227" s="266"/>
      <c r="AA227" s="266"/>
      <c r="AB227" s="266"/>
      <c r="AC227" s="266"/>
      <c r="AD227" s="267"/>
    </row>
    <row r="228" spans="1:88">
      <c r="A228" s="40"/>
      <c r="B228" s="40"/>
      <c r="C228" s="280"/>
      <c r="D228" s="256"/>
      <c r="E228" s="256"/>
      <c r="F228" s="256"/>
      <c r="G228" s="256"/>
      <c r="H228" s="256"/>
      <c r="I228" s="256"/>
      <c r="J228" s="256"/>
      <c r="K228" s="256"/>
      <c r="L228" s="281"/>
      <c r="M228" s="268" t="s">
        <v>1235</v>
      </c>
      <c r="N228" s="266"/>
      <c r="O228" s="266"/>
      <c r="P228" s="266"/>
      <c r="Q228" s="266"/>
      <c r="R228" s="266"/>
      <c r="S228" s="266"/>
      <c r="T228" s="266"/>
      <c r="U228" s="266"/>
      <c r="V228" s="266"/>
      <c r="W228" s="266"/>
      <c r="X228" s="267"/>
      <c r="Y228" s="460" t="s">
        <v>1236</v>
      </c>
      <c r="Z228" s="278"/>
      <c r="AA228" s="278"/>
      <c r="AB228" s="278"/>
      <c r="AC228" s="278"/>
      <c r="AD228" s="279"/>
    </row>
    <row r="229" spans="1:88">
      <c r="A229" s="40"/>
      <c r="B229" s="40"/>
      <c r="C229" s="280"/>
      <c r="D229" s="256"/>
      <c r="E229" s="256"/>
      <c r="F229" s="256"/>
      <c r="G229" s="256"/>
      <c r="H229" s="256"/>
      <c r="I229" s="256"/>
      <c r="J229" s="256"/>
      <c r="K229" s="256"/>
      <c r="L229" s="281"/>
      <c r="M229" s="265" t="s">
        <v>201</v>
      </c>
      <c r="N229" s="279"/>
      <c r="O229" s="331" t="s">
        <v>202</v>
      </c>
      <c r="P229" s="279"/>
      <c r="Q229" s="331" t="s">
        <v>203</v>
      </c>
      <c r="R229" s="279"/>
      <c r="S229" s="268" t="s">
        <v>1239</v>
      </c>
      <c r="T229" s="266"/>
      <c r="U229" s="267"/>
      <c r="V229" s="268" t="s">
        <v>1240</v>
      </c>
      <c r="W229" s="266"/>
      <c r="X229" s="267"/>
      <c r="Y229" s="346" t="s">
        <v>201</v>
      </c>
      <c r="Z229" s="279"/>
      <c r="AA229" s="331" t="s">
        <v>202</v>
      </c>
      <c r="AB229" s="279"/>
      <c r="AC229" s="451" t="s">
        <v>203</v>
      </c>
      <c r="AD229" s="279"/>
    </row>
    <row r="230" spans="1:88" ht="48" customHeight="1">
      <c r="A230" s="40"/>
      <c r="B230" s="40"/>
      <c r="C230" s="282"/>
      <c r="D230" s="272"/>
      <c r="E230" s="272"/>
      <c r="F230" s="272"/>
      <c r="G230" s="272"/>
      <c r="H230" s="272"/>
      <c r="I230" s="272"/>
      <c r="J230" s="272"/>
      <c r="K230" s="272"/>
      <c r="L230" s="283"/>
      <c r="M230" s="282"/>
      <c r="N230" s="283"/>
      <c r="O230" s="282"/>
      <c r="P230" s="283"/>
      <c r="Q230" s="282"/>
      <c r="R230" s="283"/>
      <c r="S230" s="217" t="s">
        <v>234</v>
      </c>
      <c r="T230" s="208" t="s">
        <v>202</v>
      </c>
      <c r="U230" s="208" t="s">
        <v>203</v>
      </c>
      <c r="V230" s="217" t="s">
        <v>234</v>
      </c>
      <c r="W230" s="208" t="s">
        <v>202</v>
      </c>
      <c r="X230" s="208" t="s">
        <v>203</v>
      </c>
      <c r="Y230" s="282"/>
      <c r="Z230" s="283"/>
      <c r="AA230" s="282"/>
      <c r="AB230" s="283"/>
      <c r="AC230" s="272"/>
      <c r="AD230" s="283"/>
      <c r="AF230" t="s">
        <v>204</v>
      </c>
      <c r="AG230" t="s">
        <v>205</v>
      </c>
      <c r="AH230" t="s">
        <v>206</v>
      </c>
      <c r="AI230" t="s">
        <v>207</v>
      </c>
      <c r="AJ230" t="s">
        <v>208</v>
      </c>
      <c r="AK230" t="s">
        <v>209</v>
      </c>
      <c r="AL230" t="s">
        <v>210</v>
      </c>
      <c r="AP230" t="s">
        <v>204</v>
      </c>
      <c r="AQ230" t="s">
        <v>205</v>
      </c>
      <c r="AR230" t="s">
        <v>206</v>
      </c>
      <c r="AS230" t="s">
        <v>207</v>
      </c>
      <c r="AT230" t="s">
        <v>208</v>
      </c>
      <c r="AU230" t="s">
        <v>209</v>
      </c>
      <c r="AV230" t="s">
        <v>210</v>
      </c>
      <c r="AZ230" t="s">
        <v>204</v>
      </c>
      <c r="BA230" t="s">
        <v>205</v>
      </c>
      <c r="BB230" t="s">
        <v>206</v>
      </c>
      <c r="BC230" t="s">
        <v>207</v>
      </c>
      <c r="BD230" t="s">
        <v>208</v>
      </c>
      <c r="BE230" t="s">
        <v>209</v>
      </c>
      <c r="BF230" t="s">
        <v>210</v>
      </c>
      <c r="BJ230" t="s">
        <v>204</v>
      </c>
      <c r="BK230" t="s">
        <v>205</v>
      </c>
      <c r="BL230" t="s">
        <v>206</v>
      </c>
      <c r="BM230" t="s">
        <v>207</v>
      </c>
      <c r="BN230" t="s">
        <v>208</v>
      </c>
      <c r="BO230" t="s">
        <v>209</v>
      </c>
      <c r="BP230" t="s">
        <v>210</v>
      </c>
      <c r="BT230" t="s">
        <v>204</v>
      </c>
      <c r="BU230" t="s">
        <v>205</v>
      </c>
      <c r="BV230" t="s">
        <v>206</v>
      </c>
      <c r="BW230" t="s">
        <v>207</v>
      </c>
      <c r="BX230" t="s">
        <v>208</v>
      </c>
      <c r="BY230" t="s">
        <v>209</v>
      </c>
      <c r="BZ230" t="s">
        <v>210</v>
      </c>
      <c r="CD230" t="s">
        <v>204</v>
      </c>
      <c r="CE230" t="s">
        <v>205</v>
      </c>
      <c r="CF230" t="s">
        <v>206</v>
      </c>
      <c r="CG230" t="s">
        <v>207</v>
      </c>
      <c r="CH230" t="s">
        <v>208</v>
      </c>
      <c r="CI230" t="s">
        <v>209</v>
      </c>
      <c r="CJ230" t="s">
        <v>210</v>
      </c>
    </row>
    <row r="231" spans="1:88">
      <c r="A231" s="40"/>
      <c r="B231" s="40"/>
      <c r="C231" s="162" t="s">
        <v>131</v>
      </c>
      <c r="D231" s="377" t="s">
        <v>1258</v>
      </c>
      <c r="E231" s="266"/>
      <c r="F231" s="266"/>
      <c r="G231" s="266"/>
      <c r="H231" s="266"/>
      <c r="I231" s="266"/>
      <c r="J231" s="266"/>
      <c r="K231" s="266"/>
      <c r="L231" s="267"/>
      <c r="M231" s="268"/>
      <c r="N231" s="267"/>
      <c r="O231" s="268"/>
      <c r="P231" s="267"/>
      <c r="Q231" s="268"/>
      <c r="R231" s="267"/>
      <c r="S231" s="220"/>
      <c r="T231" s="220"/>
      <c r="U231" s="220"/>
      <c r="V231" s="220"/>
      <c r="W231" s="220"/>
      <c r="X231" s="220"/>
      <c r="Y231" s="268"/>
      <c r="Z231" s="267"/>
      <c r="AA231" s="268"/>
      <c r="AB231" s="267"/>
      <c r="AC231" s="268"/>
      <c r="AD231" s="267"/>
      <c r="AF231">
        <f>IF(AND(S231=0,OR(SUM(T231:U231)&gt;0,COUNTIF(S231:U231,"NS")&gt;0)),1,0)</f>
        <v>0</v>
      </c>
      <c r="AG231">
        <f>IF(OR(AND(S231="NS",SUM(T231:U231)&gt;0),AND(S231="NS",COUNTIF(S231:U231,"NS")&lt;2)),1,0)</f>
        <v>0</v>
      </c>
      <c r="AH231">
        <f>IF(AND(S231="NA",OR(SUM(T231:U231)&gt;0,COUNTIF(S231:U231,"NS")&gt;0,COUNTIF(S231:U231,"NA")&gt;1)),1,0)</f>
        <v>0</v>
      </c>
      <c r="AI231">
        <f>IF(AND(COUNTBLANK(S231)+COUNTBLANK(T231)+COUNTBLANK(U231)&gt;0,COUNTBLANK(S231)+COUNTBLANK(T231)+COUNTBLANK(U231)&lt;3,S231&lt;&gt;"NA"),1,0)</f>
        <v>0</v>
      </c>
      <c r="AJ231">
        <f>IF(AND(IF(OR(SUM(T231:U231)=S231,S231="",AND(S231&gt;0,COUNTIF(S231:U231,"NS")=2)),0,1)=1,S231&lt;&gt;"NS",S231&lt;&gt;"NA"),1,0)</f>
        <v>0</v>
      </c>
      <c r="AK231">
        <f>IF(COUNTIF(S231:U231,"=*")&lt;&gt;SUM(COUNTIF(S231:U231,"NS"),COUNTIF(S231:U231,"NA")),1,0)</f>
        <v>0</v>
      </c>
      <c r="AL231">
        <f>IF(SUM(AF231:AK231)&gt;0,1,0)</f>
        <v>0</v>
      </c>
      <c r="AP231">
        <f>IF(AND(V231=0,OR(SUM(W231:X231)&gt;0,COUNTIF(V231:X231,"NS")&gt;0)),1,0)</f>
        <v>0</v>
      </c>
      <c r="AQ231">
        <f>IF(OR(AND(V231="NS",SUM(W231:X231)&gt;0),AND(V231="NS",COUNTIF(V231:X231,"NS")&lt;2)),1,0)</f>
        <v>0</v>
      </c>
      <c r="AR231">
        <f>IF(AND(V231="NA",OR(SUM(W231:X231)&gt;0,COUNTIF(V231:X231,"NS")&gt;0,COUNTIF(V231:X231,"NA")&gt;1)),1,0)</f>
        <v>0</v>
      </c>
      <c r="AS231">
        <f>IF(AND(COUNTBLANK(V231)+COUNTBLANK(W231)+COUNTBLANK(X231)&gt;0,COUNTBLANK(V231)+COUNTBLANK(W231)+COUNTBLANK(X231)&lt;3,V231&lt;&gt;"NA"),1,0)</f>
        <v>0</v>
      </c>
      <c r="AT231">
        <f>IF(AND(IF(OR(SUM(W231:X231)=V231,V231="",AND(V231&gt;0,COUNTIF(V231:X231,"NS")=2)),0,1)=1,V231&lt;&gt;"NS",V231&lt;&gt;"NA"),1,0)</f>
        <v>0</v>
      </c>
      <c r="AU231">
        <f>IF(COUNTIF(V231:X231,"=*")&lt;&gt;SUM(COUNTIF(V231:X231,"NS"),COUNTIF(V231:X231,"NA")),1,0)</f>
        <v>0</v>
      </c>
      <c r="AV231">
        <f>IF(SUM(AP231:AU231)&gt;0,1,0)</f>
        <v>0</v>
      </c>
      <c r="AZ231">
        <f>IF(AND(O231=0,OR(SUM(T231,W231)&gt;0,COUNTIF(O231,"NS")+COUNTIF(T231,"NS")+COUNTIF(W231,"NS")&gt;0)),1,0)</f>
        <v>0</v>
      </c>
      <c r="BA231">
        <f>IF(OR(AND(O231="NS",SUM(T231,W231)&gt;0),AND(O231="NS",COUNTIF(O231,"NS")+COUNTIF(T231,"NS")+COUNTIF(W231,"NS")&lt;2)),1,0)</f>
        <v>0</v>
      </c>
      <c r="BB231">
        <f>IF(AND(O231="NA",OR(SUM(T231,W231)&gt;0,COUNTIF(O231,"NS")+COUNTIF(T231,"NS")+COUNTIF(W231,"NS")&gt;0,COUNTIF(O231,"NA")+COUNTIF(T231,"NA")+COUNTIF(W231,"NA")&gt;1)),1,0)</f>
        <v>0</v>
      </c>
      <c r="BC231">
        <f>IF(AND(COUNTBLANK(O231)+COUNTBLANK(T231)+COUNTBLANK(W231)&gt;0,COUNTBLANK(O231)+COUNTBLANK(T231)+COUNTBLANK(W231)&lt;3,O231&lt;&gt;"NA"),1,0)</f>
        <v>0</v>
      </c>
      <c r="BD231">
        <f>IF(AND(IF(OR(SUM(T231,W231)=O231,O231="",AND(O231&gt;0,COUNTIF(O231,"NS")+COUNTIF(T231,"NS")+COUNTIF(W231,"NS")=2)),0,1)=1,O231&lt;&gt;"NS",O231&lt;&gt;"NA"),1,0)</f>
        <v>0</v>
      </c>
      <c r="BE231">
        <f>IF(COUNTIF(O231,"=*")+COUNTIF(T231,"=*")+COUNTIF(W231,"=*")&lt;&gt;SUM(COUNTIF(O231,"NS")+COUNTIF(T231,"NS")+COUNTIF(W231,"NS"),COUNTIF(O231,"NA")+COUNTIF(T231,"NA")+COUNTIF(W231,"NA")),1,0)</f>
        <v>0</v>
      </c>
      <c r="BF231">
        <f>IF(SUM(AZ231:BE231)&gt;0,1,0)</f>
        <v>0</v>
      </c>
      <c r="BJ231">
        <f>IF(AND(Q231=0,OR(SUM(U231,X231)&gt;0,COUNTIF(Q231,"NS")+COUNTIF(U231,"NS")+COUNTIF(X231,"NS")&gt;0)),1,0)</f>
        <v>0</v>
      </c>
      <c r="BK231">
        <f>IF(OR(AND(Q231="NS",SUM(U231,X231)&gt;0),AND(Q231="NS",COUNTIF(Q231,"NS")+COUNTIF(U231,"NS")+COUNTIF(X231,"NS")&lt;2)),1,0)</f>
        <v>0</v>
      </c>
      <c r="BL231">
        <f>IF(AND(Q231="NA",OR(SUM(U231,X231)&gt;0,COUNTIF(Q231,"NS")+COUNTIF(U231,"NS")+COUNTIF(X231,"NS")&gt;0,COUNTIF(Q231,"NA")+COUNTIF(U231,"NA")+COUNTIF(X231,"NA")&gt;1)),1,0)</f>
        <v>0</v>
      </c>
      <c r="BM231">
        <f>IF(AND(COUNTBLANK(Q231)+COUNTBLANK(U231)+COUNTBLANK(X231)&gt;0,COUNTBLANK(Q231)+COUNTBLANK(U231)+COUNTBLANK(X231)&lt;3,Q231&lt;&gt;"NA"),1,0)</f>
        <v>0</v>
      </c>
      <c r="BN231">
        <f>IF(AND(IF(OR(SUM(U231,X231)=Q231,Q231="",AND(Q231&gt;0,COUNTIF(Q231,"NS")+COUNTIF(U231,"NS")+COUNTIF(X231,"NS")=2)),0,1)=1,Q231&lt;&gt;"NS",Q231&lt;&gt;"NA"),1,0)</f>
        <v>0</v>
      </c>
      <c r="BO231">
        <f>IF(COUNTIF(Q231,"=*")+COUNTIF(U231,"=*")+COUNTIF(X231,"=*")&lt;&gt;SUM(COUNTIF(Q231,"NS")+COUNTIF(U231,"NS")+COUNTIF(X231,"NS"),COUNTIF(Q231,"NA")+COUNTIF(U231,"NA")+COUNTIF(X231,"NA")),1,0)</f>
        <v>0</v>
      </c>
      <c r="BP231">
        <f>IF(SUM(BJ231:BO231)&gt;0,1,0)</f>
        <v>0</v>
      </c>
      <c r="BT231">
        <f>IF(AND(M231=0,OR(SUM(S231,V231)&gt;0,COUNTIF(M231,"NS")+COUNTIF(S231,"NS")+COUNTIF(V231,"NS")&gt;0)),1,0)</f>
        <v>0</v>
      </c>
      <c r="BU231">
        <f>IF(OR(AND(M231="NS",SUM(S231,V231)&gt;0),AND(M231="NS",COUNTIF(M231,"NS")+COUNTIF(S231,"NS")+COUNTIF(V231,"NS")&lt;2)),1,0)</f>
        <v>0</v>
      </c>
      <c r="BV231">
        <f>IF(AND(M231="NA",OR(SUM(S231,V231)&gt;0,COUNTIF(M231,"NS")+COUNTIF(S231,"NS")+COUNTIF(V231,"NS")&gt;0,COUNTIF(M231,"NA")+COUNTIF(S231,"NA")+COUNTIF(V231,"NA")&gt;1)),1,0)</f>
        <v>0</v>
      </c>
      <c r="BW231">
        <f>IF(AND(COUNTBLANK(M231)+COUNTBLANK(S231)+COUNTBLANK(V231)&gt;0,COUNTBLANK(M231)+COUNTBLANK(S231)+COUNTBLANK(V231)&lt;3,M231&lt;&gt;"NA"),1,0)</f>
        <v>0</v>
      </c>
      <c r="BX231">
        <f>IF(AND(IF(OR(SUM(S231,V231)=M231,M231="",AND(M231&gt;0,COUNTIF(M231,"NS")+COUNTIF(S231,"NS")+COUNTIF(V231,"NS")=2)),0,1)=1,M231&lt;&gt;"NS",M231&lt;&gt;"NA"),1,0)</f>
        <v>0</v>
      </c>
      <c r="BY231">
        <f>IF(COUNTIF(M231,"=*")+COUNTIF(S231,"=*")+COUNTIF(V231,"=*")&lt;&gt;SUM(COUNTIF(M231,"NS")+COUNTIF(S231,"NS")+COUNTIF(V231,"NS"),COUNTIF(M231,"NA")+COUNTIF(S231,"NA")+COUNTIF(V231,"NA")),1,0)</f>
        <v>0</v>
      </c>
      <c r="BZ231">
        <f>IF(SUM(BT231:BY231)&gt;0,1,0)</f>
        <v>0</v>
      </c>
      <c r="CD231">
        <f>IF(AND(Y231=0,OR(SUM(AA231:AC231)&gt;0,COUNTIF(Y231:AC231,"NS")&gt;0)),1,0)</f>
        <v>0</v>
      </c>
      <c r="CE231">
        <f>IF(OR(AND(Y231="NS",SUM(AA231:AC231)&gt;0),AND(Y231="NS",COUNTIF(Y231:AC231,"NS")&lt;2)),1,0)</f>
        <v>0</v>
      </c>
      <c r="CF231">
        <f>IF(AND(Y231="NA",OR(SUM(AA231:AC231)&gt;0,COUNTIF(Y231:AC231,"NS")&gt;0,COUNTIF(Y231:AC231,"NA")&gt;1)),1,0)</f>
        <v>0</v>
      </c>
      <c r="CG231">
        <f>IF(AND(COUNTBLANK(Y231)+COUNTBLANK(AA231)+COUNTBLANK(AC231)&gt;0,COUNTBLANK(Y231)+COUNTBLANK(AA231)+COUNTBLANK(AC231)&lt;3,Y231&lt;&gt;"NA"),1,0)</f>
        <v>0</v>
      </c>
      <c r="CH231">
        <f>IF(AND(IF(OR(SUM(AA231:AC231)=Y231,Y231="",AND(Y231&gt;0,COUNTIF(Y231:AC231,"NS")=2)),0,1)=1,Y231&lt;&gt;"NS",Y231&lt;&gt;"NA"),1,0)</f>
        <v>0</v>
      </c>
      <c r="CI231">
        <f>IF(COUNTIF(Y231:AC231,"=*")&lt;&gt;SUM(COUNTIF(Y231:AC231,"NS"),COUNTIF(Y231:AC231,"NA")),1,0)</f>
        <v>0</v>
      </c>
      <c r="CJ231">
        <f>IF(SUM(CD231:CI231)&gt;0,1,0)</f>
        <v>0</v>
      </c>
    </row>
    <row r="232" spans="1:88">
      <c r="A232" s="40"/>
      <c r="B232" s="40"/>
      <c r="C232" s="213" t="s">
        <v>132</v>
      </c>
      <c r="D232" s="377" t="s">
        <v>1259</v>
      </c>
      <c r="E232" s="266"/>
      <c r="F232" s="266"/>
      <c r="G232" s="266"/>
      <c r="H232" s="266"/>
      <c r="I232" s="266"/>
      <c r="J232" s="266"/>
      <c r="K232" s="266"/>
      <c r="L232" s="267"/>
      <c r="M232" s="268"/>
      <c r="N232" s="267"/>
      <c r="O232" s="268"/>
      <c r="P232" s="267"/>
      <c r="Q232" s="268"/>
      <c r="R232" s="267"/>
      <c r="S232" s="220"/>
      <c r="T232" s="220"/>
      <c r="U232" s="220"/>
      <c r="V232" s="220"/>
      <c r="W232" s="220"/>
      <c r="X232" s="220"/>
      <c r="Y232" s="268"/>
      <c r="Z232" s="267"/>
      <c r="AA232" s="268"/>
      <c r="AB232" s="267"/>
      <c r="AC232" s="268"/>
      <c r="AD232" s="267"/>
      <c r="AF232">
        <f t="shared" ref="AF232:AF237" si="131">IF(AND(S232=0,OR(SUM(T232:U232)&gt;0,COUNTIF(S232:U232,"NS")&gt;0)),1,0)</f>
        <v>0</v>
      </c>
      <c r="AG232">
        <f t="shared" ref="AG232:AG237" si="132">IF(OR(AND(S232="NS",SUM(T232:U232)&gt;0),AND(S232="NS",COUNTIF(S232:U232,"NS")&lt;2)),1,0)</f>
        <v>0</v>
      </c>
      <c r="AH232">
        <f t="shared" ref="AH232:AH237" si="133">IF(AND(S232="NA",OR(SUM(T232:U232)&gt;0,COUNTIF(S232:U232,"NS")&gt;0,COUNTIF(S232:U232,"NA")&gt;1)),1,0)</f>
        <v>0</v>
      </c>
      <c r="AI232">
        <f t="shared" ref="AI232:AI237" si="134">IF(AND(COUNTBLANK(S232)+COUNTBLANK(T232)+COUNTBLANK(U232)&gt;0,COUNTBLANK(S232)+COUNTBLANK(T232)+COUNTBLANK(U232)&lt;3,S232&lt;&gt;"NA"),1,0)</f>
        <v>0</v>
      </c>
      <c r="AJ232">
        <f t="shared" ref="AJ232:AJ237" si="135">IF(AND(IF(OR(SUM(T232:U232)=S232,S232="",AND(S232&gt;0,COUNTIF(S232:U232,"NS")=2)),0,1)=1,S232&lt;&gt;"NS",S232&lt;&gt;"NA"),1,0)</f>
        <v>0</v>
      </c>
      <c r="AK232">
        <f t="shared" ref="AK232:AK237" si="136">IF(COUNTIF(S232:U232,"=*")&lt;&gt;SUM(COUNTIF(S232:U232,"NS"),COUNTIF(S232:U232,"NA")),1,0)</f>
        <v>0</v>
      </c>
      <c r="AL232">
        <f t="shared" ref="AL232:AL237" si="137">IF(SUM(AF232:AK232)&gt;0,1,0)</f>
        <v>0</v>
      </c>
      <c r="AP232">
        <f t="shared" ref="AP232:AP237" si="138">IF(AND(V232=0,OR(SUM(W232:X232)&gt;0,COUNTIF(V232:X232,"NS")&gt;0)),1,0)</f>
        <v>0</v>
      </c>
      <c r="AQ232">
        <f t="shared" ref="AQ232:AQ237" si="139">IF(OR(AND(V232="NS",SUM(W232:X232)&gt;0),AND(V232="NS",COUNTIF(V232:X232,"NS")&lt;2)),1,0)</f>
        <v>0</v>
      </c>
      <c r="AR232">
        <f t="shared" ref="AR232:AR237" si="140">IF(AND(V232="NA",OR(SUM(W232:X232)&gt;0,COUNTIF(V232:X232,"NS")&gt;0,COUNTIF(V232:X232,"NA")&gt;1)),1,0)</f>
        <v>0</v>
      </c>
      <c r="AS232">
        <f t="shared" ref="AS232:AS237" si="141">IF(AND(COUNTBLANK(V232)+COUNTBLANK(W232)+COUNTBLANK(X232)&gt;0,COUNTBLANK(V232)+COUNTBLANK(W232)+COUNTBLANK(X232)&lt;3,V232&lt;&gt;"NA"),1,0)</f>
        <v>0</v>
      </c>
      <c r="AT232">
        <f t="shared" ref="AT232:AT237" si="142">IF(AND(IF(OR(SUM(W232:X232)=V232,V232="",AND(V232&gt;0,COUNTIF(V232:X232,"NS")=2)),0,1)=1,V232&lt;&gt;"NS",V232&lt;&gt;"NA"),1,0)</f>
        <v>0</v>
      </c>
      <c r="AU232">
        <f t="shared" ref="AU232:AU237" si="143">IF(COUNTIF(V232:X232,"=*")&lt;&gt;SUM(COUNTIF(V232:X232,"NS"),COUNTIF(V232:X232,"NA")),1,0)</f>
        <v>0</v>
      </c>
      <c r="AV232">
        <f t="shared" ref="AV232:AV237" si="144">IF(SUM(AP232:AU232)&gt;0,1,0)</f>
        <v>0</v>
      </c>
      <c r="AZ232">
        <f t="shared" ref="AZ232:AZ237" si="145">IF(AND(O232=0,OR(SUM(T232,W232)&gt;0,COUNTIF(O232,"NS")+COUNTIF(T232,"NS")+COUNTIF(W232,"NS")&gt;0)),1,0)</f>
        <v>0</v>
      </c>
      <c r="BA232">
        <f t="shared" ref="BA232:BA237" si="146">IF(OR(AND(O232="NS",SUM(T232,W232)&gt;0),AND(O232="NS",COUNTIF(O232,"NS")+COUNTIF(T232,"NS")+COUNTIF(W232,"NS")&lt;2)),1,0)</f>
        <v>0</v>
      </c>
      <c r="BB232">
        <f t="shared" ref="BB232:BB237" si="147">IF(AND(O232="NA",OR(SUM(T232,W232)&gt;0,COUNTIF(O232,"NS")+COUNTIF(T232,"NS")+COUNTIF(W232,"NS")&gt;0,COUNTIF(O232,"NA")+COUNTIF(T232,"NA")+COUNTIF(W232,"NA")&gt;1)),1,0)</f>
        <v>0</v>
      </c>
      <c r="BC232">
        <f t="shared" ref="BC232:BC237" si="148">IF(AND(COUNTBLANK(O232)+COUNTBLANK(T232)+COUNTBLANK(W232)&gt;0,COUNTBLANK(O232)+COUNTBLANK(T232)+COUNTBLANK(W232)&lt;3,O232&lt;&gt;"NA"),1,0)</f>
        <v>0</v>
      </c>
      <c r="BD232">
        <f t="shared" ref="BD232:BD237" si="149">IF(AND(IF(OR(SUM(T232,W232)=O232,O232="",AND(O232&gt;0,COUNTIF(O232,"NS")+COUNTIF(T232,"NS")+COUNTIF(W232,"NS")=2)),0,1)=1,O232&lt;&gt;"NS",O232&lt;&gt;"NA"),1,0)</f>
        <v>0</v>
      </c>
      <c r="BE232">
        <f t="shared" ref="BE232:BE237" si="150">IF(COUNTIF(O232,"=*")+COUNTIF(T232,"=*")+COUNTIF(W232,"=*")&lt;&gt;SUM(COUNTIF(O232,"NS")+COUNTIF(T232,"NS")+COUNTIF(W232,"NS"),COUNTIF(O232,"NA")+COUNTIF(T232,"NA")+COUNTIF(W232,"NA")),1,0)</f>
        <v>0</v>
      </c>
      <c r="BF232">
        <f t="shared" ref="BF232:BF237" si="151">IF(SUM(AZ232:BE232)&gt;0,1,0)</f>
        <v>0</v>
      </c>
      <c r="BJ232">
        <f t="shared" ref="BJ232:BJ237" si="152">IF(AND(Q232=0,OR(SUM(U232,X232)&gt;0,COUNTIF(Q232,"NS")+COUNTIF(U232,"NS")+COUNTIF(X232,"NS")&gt;0)),1,0)</f>
        <v>0</v>
      </c>
      <c r="BK232">
        <f t="shared" ref="BK232:BK237" si="153">IF(OR(AND(Q232="NS",SUM(U232,X232)&gt;0),AND(Q232="NS",COUNTIF(Q232,"NS")+COUNTIF(U232,"NS")+COUNTIF(X232,"NS")&lt;2)),1,0)</f>
        <v>0</v>
      </c>
      <c r="BL232">
        <f t="shared" ref="BL232:BL237" si="154">IF(AND(Q232="NA",OR(SUM(U232,X232)&gt;0,COUNTIF(Q232,"NS")+COUNTIF(U232,"NS")+COUNTIF(X232,"NS")&gt;0,COUNTIF(Q232,"NA")+COUNTIF(U232,"NA")+COUNTIF(X232,"NA")&gt;1)),1,0)</f>
        <v>0</v>
      </c>
      <c r="BM232">
        <f t="shared" ref="BM232:BM237" si="155">IF(AND(COUNTBLANK(Q232)+COUNTBLANK(U232)+COUNTBLANK(X232)&gt;0,COUNTBLANK(Q232)+COUNTBLANK(U232)+COUNTBLANK(X232)&lt;3,Q232&lt;&gt;"NA"),1,0)</f>
        <v>0</v>
      </c>
      <c r="BN232">
        <f t="shared" ref="BN232:BN237" si="156">IF(AND(IF(OR(SUM(U232,X232)=Q232,Q232="",AND(Q232&gt;0,COUNTIF(Q232,"NS")+COUNTIF(U232,"NS")+COUNTIF(X232,"NS")=2)),0,1)=1,Q232&lt;&gt;"NS",Q232&lt;&gt;"NA"),1,0)</f>
        <v>0</v>
      </c>
      <c r="BO232">
        <f t="shared" ref="BO232:BO237" si="157">IF(COUNTIF(Q232,"=*")+COUNTIF(U232,"=*")+COUNTIF(X232,"=*")&lt;&gt;SUM(COUNTIF(Q232,"NS")+COUNTIF(U232,"NS")+COUNTIF(X232,"NS"),COUNTIF(Q232,"NA")+COUNTIF(U232,"NA")+COUNTIF(X232,"NA")),1,0)</f>
        <v>0</v>
      </c>
      <c r="BP232">
        <f t="shared" ref="BP232:BP237" si="158">IF(SUM(BJ232:BO232)&gt;0,1,0)</f>
        <v>0</v>
      </c>
      <c r="BT232">
        <f t="shared" ref="BT232:BT237" si="159">IF(AND(M232=0,OR(SUM(S232,V232)&gt;0,COUNTIF(M232,"NS")+COUNTIF(S232,"NS")+COUNTIF(V232,"NS")&gt;0)),1,0)</f>
        <v>0</v>
      </c>
      <c r="BU232">
        <f t="shared" ref="BU232:BU237" si="160">IF(OR(AND(M232="NS",SUM(S232,V232)&gt;0),AND(M232="NS",COUNTIF(M232,"NS")+COUNTIF(S232,"NS")+COUNTIF(V232,"NS")&lt;2)),1,0)</f>
        <v>0</v>
      </c>
      <c r="BV232">
        <f t="shared" ref="BV232:BV237" si="161">IF(AND(M232="NA",OR(SUM(S232,V232)&gt;0,COUNTIF(M232,"NS")+COUNTIF(S232,"NS")+COUNTIF(V232,"NS")&gt;0,COUNTIF(M232,"NA")+COUNTIF(S232,"NA")+COUNTIF(V232,"NA")&gt;1)),1,0)</f>
        <v>0</v>
      </c>
      <c r="BW232">
        <f t="shared" ref="BW232:BW237" si="162">IF(AND(COUNTBLANK(M232)+COUNTBLANK(S232)+COUNTBLANK(V232)&gt;0,COUNTBLANK(M232)+COUNTBLANK(S232)+COUNTBLANK(V232)&lt;3,M232&lt;&gt;"NA"),1,0)</f>
        <v>0</v>
      </c>
      <c r="BX232">
        <f t="shared" ref="BX232:BX237" si="163">IF(AND(IF(OR(SUM(S232,V232)=M232,M232="",AND(M232&gt;0,COUNTIF(M232,"NS")+COUNTIF(S232,"NS")+COUNTIF(V232,"NS")=2)),0,1)=1,M232&lt;&gt;"NS",M232&lt;&gt;"NA"),1,0)</f>
        <v>0</v>
      </c>
      <c r="BY232">
        <f t="shared" ref="BY232:BY237" si="164">IF(COUNTIF(M232,"=*")+COUNTIF(S232,"=*")+COUNTIF(V232,"=*")&lt;&gt;SUM(COUNTIF(M232,"NS")+COUNTIF(S232,"NS")+COUNTIF(V232,"NS"),COUNTIF(M232,"NA")+COUNTIF(S232,"NA")+COUNTIF(V232,"NA")),1,0)</f>
        <v>0</v>
      </c>
      <c r="BZ232">
        <f t="shared" ref="BZ232:BZ237" si="165">IF(SUM(BT232:BY232)&gt;0,1,0)</f>
        <v>0</v>
      </c>
      <c r="CD232">
        <f t="shared" ref="CD232:CD237" si="166">IF(AND(Y232=0,OR(SUM(AA232:AC232)&gt;0,COUNTIF(Y232:AC232,"NS")&gt;0)),1,0)</f>
        <v>0</v>
      </c>
      <c r="CE232">
        <f t="shared" ref="CE232:CE237" si="167">IF(OR(AND(Y232="NS",SUM(AA232:AC232)&gt;0),AND(Y232="NS",COUNTIF(Y232:AC232,"NS")&lt;2)),1,0)</f>
        <v>0</v>
      </c>
      <c r="CF232">
        <f t="shared" ref="CF232:CF237" si="168">IF(AND(Y232="NA",OR(SUM(AA232:AC232)&gt;0,COUNTIF(Y232:AC232,"NS")&gt;0,COUNTIF(Y232:AC232,"NA")&gt;1)),1,0)</f>
        <v>0</v>
      </c>
      <c r="CG232">
        <f t="shared" ref="CG232:CG237" si="169">IF(AND(COUNTBLANK(Y232)+COUNTBLANK(AA232)+COUNTBLANK(AC232)&gt;0,COUNTBLANK(Y232)+COUNTBLANK(AA232)+COUNTBLANK(AC232)&lt;3,Y232&lt;&gt;"NA"),1,0)</f>
        <v>0</v>
      </c>
      <c r="CH232">
        <f t="shared" ref="CH232:CH237" si="170">IF(AND(IF(OR(SUM(AA232:AC232)=Y232,Y232="",AND(Y232&gt;0,COUNTIF(Y232:AC232,"NS")=2)),0,1)=1,Y232&lt;&gt;"NS",Y232&lt;&gt;"NA"),1,0)</f>
        <v>0</v>
      </c>
      <c r="CI232">
        <f t="shared" ref="CI232:CI237" si="171">IF(COUNTIF(Y232:AC232,"=*")&lt;&gt;SUM(COUNTIF(Y232:AC232,"NS"),COUNTIF(Y232:AC232,"NA")),1,0)</f>
        <v>0</v>
      </c>
      <c r="CJ232">
        <f t="shared" ref="CJ232:CJ237" si="172">IF(SUM(CD232:CI232)&gt;0,1,0)</f>
        <v>0</v>
      </c>
    </row>
    <row r="233" spans="1:88">
      <c r="A233" s="40"/>
      <c r="B233" s="40"/>
      <c r="C233" s="213" t="s">
        <v>133</v>
      </c>
      <c r="D233" s="377" t="s">
        <v>1260</v>
      </c>
      <c r="E233" s="266"/>
      <c r="F233" s="266"/>
      <c r="G233" s="266"/>
      <c r="H233" s="266"/>
      <c r="I233" s="266"/>
      <c r="J233" s="266"/>
      <c r="K233" s="266"/>
      <c r="L233" s="267"/>
      <c r="M233" s="268"/>
      <c r="N233" s="267"/>
      <c r="O233" s="268"/>
      <c r="P233" s="267"/>
      <c r="Q233" s="268"/>
      <c r="R233" s="267"/>
      <c r="S233" s="220"/>
      <c r="T233" s="220"/>
      <c r="U233" s="220"/>
      <c r="V233" s="220"/>
      <c r="W233" s="220"/>
      <c r="X233" s="220"/>
      <c r="Y233" s="268"/>
      <c r="Z233" s="267"/>
      <c r="AA233" s="268"/>
      <c r="AB233" s="267"/>
      <c r="AC233" s="268"/>
      <c r="AD233" s="267"/>
      <c r="AF233">
        <f t="shared" si="131"/>
        <v>0</v>
      </c>
      <c r="AG233">
        <f t="shared" si="132"/>
        <v>0</v>
      </c>
      <c r="AH233">
        <f t="shared" si="133"/>
        <v>0</v>
      </c>
      <c r="AI233">
        <f t="shared" si="134"/>
        <v>0</v>
      </c>
      <c r="AJ233">
        <f t="shared" si="135"/>
        <v>0</v>
      </c>
      <c r="AK233">
        <f t="shared" si="136"/>
        <v>0</v>
      </c>
      <c r="AL233">
        <f t="shared" si="137"/>
        <v>0</v>
      </c>
      <c r="AP233">
        <f t="shared" si="138"/>
        <v>0</v>
      </c>
      <c r="AQ233">
        <f t="shared" si="139"/>
        <v>0</v>
      </c>
      <c r="AR233">
        <f t="shared" si="140"/>
        <v>0</v>
      </c>
      <c r="AS233">
        <f t="shared" si="141"/>
        <v>0</v>
      </c>
      <c r="AT233">
        <f t="shared" si="142"/>
        <v>0</v>
      </c>
      <c r="AU233">
        <f t="shared" si="143"/>
        <v>0</v>
      </c>
      <c r="AV233">
        <f t="shared" si="144"/>
        <v>0</v>
      </c>
      <c r="AZ233">
        <f t="shared" si="145"/>
        <v>0</v>
      </c>
      <c r="BA233">
        <f t="shared" si="146"/>
        <v>0</v>
      </c>
      <c r="BB233">
        <f t="shared" si="147"/>
        <v>0</v>
      </c>
      <c r="BC233">
        <f t="shared" si="148"/>
        <v>0</v>
      </c>
      <c r="BD233">
        <f t="shared" si="149"/>
        <v>0</v>
      </c>
      <c r="BE233">
        <f t="shared" si="150"/>
        <v>0</v>
      </c>
      <c r="BF233">
        <f t="shared" si="151"/>
        <v>0</v>
      </c>
      <c r="BJ233">
        <f t="shared" si="152"/>
        <v>0</v>
      </c>
      <c r="BK233">
        <f t="shared" si="153"/>
        <v>0</v>
      </c>
      <c r="BL233">
        <f t="shared" si="154"/>
        <v>0</v>
      </c>
      <c r="BM233">
        <f t="shared" si="155"/>
        <v>0</v>
      </c>
      <c r="BN233">
        <f t="shared" si="156"/>
        <v>0</v>
      </c>
      <c r="BO233">
        <f t="shared" si="157"/>
        <v>0</v>
      </c>
      <c r="BP233">
        <f t="shared" si="158"/>
        <v>0</v>
      </c>
      <c r="BT233">
        <f t="shared" si="159"/>
        <v>0</v>
      </c>
      <c r="BU233">
        <f t="shared" si="160"/>
        <v>0</v>
      </c>
      <c r="BV233">
        <f t="shared" si="161"/>
        <v>0</v>
      </c>
      <c r="BW233">
        <f t="shared" si="162"/>
        <v>0</v>
      </c>
      <c r="BX233">
        <f t="shared" si="163"/>
        <v>0</v>
      </c>
      <c r="BY233">
        <f t="shared" si="164"/>
        <v>0</v>
      </c>
      <c r="BZ233">
        <f t="shared" si="165"/>
        <v>0</v>
      </c>
      <c r="CD233">
        <f t="shared" si="166"/>
        <v>0</v>
      </c>
      <c r="CE233">
        <f t="shared" si="167"/>
        <v>0</v>
      </c>
      <c r="CF233">
        <f t="shared" si="168"/>
        <v>0</v>
      </c>
      <c r="CG233">
        <f t="shared" si="169"/>
        <v>0</v>
      </c>
      <c r="CH233">
        <f t="shared" si="170"/>
        <v>0</v>
      </c>
      <c r="CI233">
        <f t="shared" si="171"/>
        <v>0</v>
      </c>
      <c r="CJ233">
        <f t="shared" si="172"/>
        <v>0</v>
      </c>
    </row>
    <row r="234" spans="1:88">
      <c r="A234" s="40"/>
      <c r="B234" s="40"/>
      <c r="C234" s="213" t="s">
        <v>134</v>
      </c>
      <c r="D234" s="377" t="s">
        <v>1261</v>
      </c>
      <c r="E234" s="266"/>
      <c r="F234" s="266"/>
      <c r="G234" s="266"/>
      <c r="H234" s="266"/>
      <c r="I234" s="266"/>
      <c r="J234" s="266"/>
      <c r="K234" s="266"/>
      <c r="L234" s="267"/>
      <c r="M234" s="268"/>
      <c r="N234" s="267"/>
      <c r="O234" s="268"/>
      <c r="P234" s="267"/>
      <c r="Q234" s="268"/>
      <c r="R234" s="267"/>
      <c r="S234" s="220"/>
      <c r="T234" s="220"/>
      <c r="U234" s="220"/>
      <c r="V234" s="220"/>
      <c r="W234" s="220"/>
      <c r="X234" s="220"/>
      <c r="Y234" s="268"/>
      <c r="Z234" s="267"/>
      <c r="AA234" s="268"/>
      <c r="AB234" s="267"/>
      <c r="AC234" s="268"/>
      <c r="AD234" s="267"/>
      <c r="AF234">
        <f t="shared" si="131"/>
        <v>0</v>
      </c>
      <c r="AG234">
        <f t="shared" si="132"/>
        <v>0</v>
      </c>
      <c r="AH234">
        <f t="shared" si="133"/>
        <v>0</v>
      </c>
      <c r="AI234">
        <f t="shared" si="134"/>
        <v>0</v>
      </c>
      <c r="AJ234">
        <f t="shared" si="135"/>
        <v>0</v>
      </c>
      <c r="AK234">
        <f t="shared" si="136"/>
        <v>0</v>
      </c>
      <c r="AL234">
        <f t="shared" si="137"/>
        <v>0</v>
      </c>
      <c r="AP234">
        <f t="shared" si="138"/>
        <v>0</v>
      </c>
      <c r="AQ234">
        <f t="shared" si="139"/>
        <v>0</v>
      </c>
      <c r="AR234">
        <f t="shared" si="140"/>
        <v>0</v>
      </c>
      <c r="AS234">
        <f t="shared" si="141"/>
        <v>0</v>
      </c>
      <c r="AT234">
        <f t="shared" si="142"/>
        <v>0</v>
      </c>
      <c r="AU234">
        <f t="shared" si="143"/>
        <v>0</v>
      </c>
      <c r="AV234">
        <f t="shared" si="144"/>
        <v>0</v>
      </c>
      <c r="AZ234">
        <f t="shared" si="145"/>
        <v>0</v>
      </c>
      <c r="BA234">
        <f t="shared" si="146"/>
        <v>0</v>
      </c>
      <c r="BB234">
        <f t="shared" si="147"/>
        <v>0</v>
      </c>
      <c r="BC234">
        <f t="shared" si="148"/>
        <v>0</v>
      </c>
      <c r="BD234">
        <f t="shared" si="149"/>
        <v>0</v>
      </c>
      <c r="BE234">
        <f t="shared" si="150"/>
        <v>0</v>
      </c>
      <c r="BF234">
        <f t="shared" si="151"/>
        <v>0</v>
      </c>
      <c r="BJ234">
        <f t="shared" si="152"/>
        <v>0</v>
      </c>
      <c r="BK234">
        <f t="shared" si="153"/>
        <v>0</v>
      </c>
      <c r="BL234">
        <f t="shared" si="154"/>
        <v>0</v>
      </c>
      <c r="BM234">
        <f t="shared" si="155"/>
        <v>0</v>
      </c>
      <c r="BN234">
        <f t="shared" si="156"/>
        <v>0</v>
      </c>
      <c r="BO234">
        <f t="shared" si="157"/>
        <v>0</v>
      </c>
      <c r="BP234">
        <f t="shared" si="158"/>
        <v>0</v>
      </c>
      <c r="BT234">
        <f t="shared" si="159"/>
        <v>0</v>
      </c>
      <c r="BU234">
        <f t="shared" si="160"/>
        <v>0</v>
      </c>
      <c r="BV234">
        <f t="shared" si="161"/>
        <v>0</v>
      </c>
      <c r="BW234">
        <f t="shared" si="162"/>
        <v>0</v>
      </c>
      <c r="BX234">
        <f t="shared" si="163"/>
        <v>0</v>
      </c>
      <c r="BY234">
        <f t="shared" si="164"/>
        <v>0</v>
      </c>
      <c r="BZ234">
        <f t="shared" si="165"/>
        <v>0</v>
      </c>
      <c r="CD234">
        <f t="shared" si="166"/>
        <v>0</v>
      </c>
      <c r="CE234">
        <f t="shared" si="167"/>
        <v>0</v>
      </c>
      <c r="CF234">
        <f t="shared" si="168"/>
        <v>0</v>
      </c>
      <c r="CG234">
        <f t="shared" si="169"/>
        <v>0</v>
      </c>
      <c r="CH234">
        <f t="shared" si="170"/>
        <v>0</v>
      </c>
      <c r="CI234">
        <f t="shared" si="171"/>
        <v>0</v>
      </c>
      <c r="CJ234">
        <f t="shared" si="172"/>
        <v>0</v>
      </c>
    </row>
    <row r="235" spans="1:88">
      <c r="A235" s="40"/>
      <c r="B235" s="40"/>
      <c r="C235" s="213" t="s">
        <v>135</v>
      </c>
      <c r="D235" s="377" t="s">
        <v>1262</v>
      </c>
      <c r="E235" s="266"/>
      <c r="F235" s="266"/>
      <c r="G235" s="266"/>
      <c r="H235" s="266"/>
      <c r="I235" s="266"/>
      <c r="J235" s="266"/>
      <c r="K235" s="266"/>
      <c r="L235" s="267"/>
      <c r="M235" s="268">
        <v>45</v>
      </c>
      <c r="N235" s="267"/>
      <c r="O235" s="268">
        <v>20</v>
      </c>
      <c r="P235" s="267"/>
      <c r="Q235" s="268">
        <v>25</v>
      </c>
      <c r="R235" s="267"/>
      <c r="S235" s="220">
        <v>45</v>
      </c>
      <c r="T235" s="220">
        <v>20</v>
      </c>
      <c r="U235" s="220">
        <v>25</v>
      </c>
      <c r="V235" s="220">
        <v>0</v>
      </c>
      <c r="W235" s="220">
        <v>0</v>
      </c>
      <c r="X235" s="220">
        <v>0</v>
      </c>
      <c r="Y235" s="268"/>
      <c r="Z235" s="267"/>
      <c r="AA235" s="268"/>
      <c r="AB235" s="267"/>
      <c r="AC235" s="268"/>
      <c r="AD235" s="267"/>
      <c r="AF235">
        <f t="shared" si="131"/>
        <v>0</v>
      </c>
      <c r="AG235">
        <f t="shared" si="132"/>
        <v>0</v>
      </c>
      <c r="AH235">
        <f t="shared" si="133"/>
        <v>0</v>
      </c>
      <c r="AI235">
        <f t="shared" si="134"/>
        <v>0</v>
      </c>
      <c r="AJ235">
        <f t="shared" si="135"/>
        <v>0</v>
      </c>
      <c r="AK235">
        <f t="shared" si="136"/>
        <v>0</v>
      </c>
      <c r="AL235">
        <f t="shared" si="137"/>
        <v>0</v>
      </c>
      <c r="AP235">
        <f t="shared" si="138"/>
        <v>0</v>
      </c>
      <c r="AQ235">
        <f t="shared" si="139"/>
        <v>0</v>
      </c>
      <c r="AR235">
        <f t="shared" si="140"/>
        <v>0</v>
      </c>
      <c r="AS235">
        <f t="shared" si="141"/>
        <v>0</v>
      </c>
      <c r="AT235">
        <f t="shared" si="142"/>
        <v>0</v>
      </c>
      <c r="AU235">
        <f t="shared" si="143"/>
        <v>0</v>
      </c>
      <c r="AV235">
        <f t="shared" si="144"/>
        <v>0</v>
      </c>
      <c r="AZ235">
        <f t="shared" si="145"/>
        <v>0</v>
      </c>
      <c r="BA235">
        <f t="shared" si="146"/>
        <v>0</v>
      </c>
      <c r="BB235">
        <f t="shared" si="147"/>
        <v>0</v>
      </c>
      <c r="BC235">
        <f t="shared" si="148"/>
        <v>0</v>
      </c>
      <c r="BD235">
        <f t="shared" si="149"/>
        <v>0</v>
      </c>
      <c r="BE235">
        <f t="shared" si="150"/>
        <v>0</v>
      </c>
      <c r="BF235">
        <f t="shared" si="151"/>
        <v>0</v>
      </c>
      <c r="BJ235">
        <f t="shared" si="152"/>
        <v>0</v>
      </c>
      <c r="BK235">
        <f t="shared" si="153"/>
        <v>0</v>
      </c>
      <c r="BL235">
        <f t="shared" si="154"/>
        <v>0</v>
      </c>
      <c r="BM235">
        <f t="shared" si="155"/>
        <v>0</v>
      </c>
      <c r="BN235">
        <f t="shared" si="156"/>
        <v>0</v>
      </c>
      <c r="BO235">
        <f t="shared" si="157"/>
        <v>0</v>
      </c>
      <c r="BP235">
        <f t="shared" si="158"/>
        <v>0</v>
      </c>
      <c r="BT235">
        <f t="shared" si="159"/>
        <v>0</v>
      </c>
      <c r="BU235">
        <f t="shared" si="160"/>
        <v>0</v>
      </c>
      <c r="BV235">
        <f t="shared" si="161"/>
        <v>0</v>
      </c>
      <c r="BW235">
        <f t="shared" si="162"/>
        <v>0</v>
      </c>
      <c r="BX235">
        <f t="shared" si="163"/>
        <v>0</v>
      </c>
      <c r="BY235">
        <f t="shared" si="164"/>
        <v>0</v>
      </c>
      <c r="BZ235">
        <f t="shared" si="165"/>
        <v>0</v>
      </c>
      <c r="CD235">
        <f t="shared" si="166"/>
        <v>0</v>
      </c>
      <c r="CE235">
        <f t="shared" si="167"/>
        <v>0</v>
      </c>
      <c r="CF235">
        <f t="shared" si="168"/>
        <v>0</v>
      </c>
      <c r="CG235">
        <f t="shared" si="169"/>
        <v>0</v>
      </c>
      <c r="CH235">
        <f t="shared" si="170"/>
        <v>0</v>
      </c>
      <c r="CI235">
        <f t="shared" si="171"/>
        <v>0</v>
      </c>
      <c r="CJ235">
        <f t="shared" si="172"/>
        <v>0</v>
      </c>
    </row>
    <row r="236" spans="1:88" ht="24" customHeight="1">
      <c r="A236" s="40"/>
      <c r="B236" s="40"/>
      <c r="C236" s="213" t="s">
        <v>136</v>
      </c>
      <c r="D236" s="320" t="s">
        <v>1263</v>
      </c>
      <c r="E236" s="266"/>
      <c r="F236" s="266"/>
      <c r="G236" s="266"/>
      <c r="H236" s="266"/>
      <c r="I236" s="266"/>
      <c r="J236" s="266"/>
      <c r="K236" s="266"/>
      <c r="L236" s="267"/>
      <c r="M236" s="268"/>
      <c r="N236" s="267"/>
      <c r="O236" s="268"/>
      <c r="P236" s="267"/>
      <c r="Q236" s="268"/>
      <c r="R236" s="267"/>
      <c r="S236" s="220"/>
      <c r="T236" s="220"/>
      <c r="U236" s="220"/>
      <c r="V236" s="220"/>
      <c r="W236" s="220"/>
      <c r="X236" s="220"/>
      <c r="Y236" s="268"/>
      <c r="Z236" s="267"/>
      <c r="AA236" s="268"/>
      <c r="AB236" s="267"/>
      <c r="AC236" s="268"/>
      <c r="AD236" s="267"/>
      <c r="AF236">
        <f t="shared" si="131"/>
        <v>0</v>
      </c>
      <c r="AG236">
        <f t="shared" si="132"/>
        <v>0</v>
      </c>
      <c r="AH236">
        <f t="shared" si="133"/>
        <v>0</v>
      </c>
      <c r="AI236">
        <f t="shared" si="134"/>
        <v>0</v>
      </c>
      <c r="AJ236">
        <f t="shared" si="135"/>
        <v>0</v>
      </c>
      <c r="AK236">
        <f t="shared" si="136"/>
        <v>0</v>
      </c>
      <c r="AL236">
        <f t="shared" si="137"/>
        <v>0</v>
      </c>
      <c r="AP236">
        <f t="shared" si="138"/>
        <v>0</v>
      </c>
      <c r="AQ236">
        <f t="shared" si="139"/>
        <v>0</v>
      </c>
      <c r="AR236">
        <f t="shared" si="140"/>
        <v>0</v>
      </c>
      <c r="AS236">
        <f t="shared" si="141"/>
        <v>0</v>
      </c>
      <c r="AT236">
        <f t="shared" si="142"/>
        <v>0</v>
      </c>
      <c r="AU236">
        <f t="shared" si="143"/>
        <v>0</v>
      </c>
      <c r="AV236">
        <f t="shared" si="144"/>
        <v>0</v>
      </c>
      <c r="AZ236">
        <f t="shared" si="145"/>
        <v>0</v>
      </c>
      <c r="BA236">
        <f t="shared" si="146"/>
        <v>0</v>
      </c>
      <c r="BB236">
        <f t="shared" si="147"/>
        <v>0</v>
      </c>
      <c r="BC236">
        <f t="shared" si="148"/>
        <v>0</v>
      </c>
      <c r="BD236">
        <f t="shared" si="149"/>
        <v>0</v>
      </c>
      <c r="BE236">
        <f t="shared" si="150"/>
        <v>0</v>
      </c>
      <c r="BF236">
        <f t="shared" si="151"/>
        <v>0</v>
      </c>
      <c r="BJ236">
        <f t="shared" si="152"/>
        <v>0</v>
      </c>
      <c r="BK236">
        <f t="shared" si="153"/>
        <v>0</v>
      </c>
      <c r="BL236">
        <f t="shared" si="154"/>
        <v>0</v>
      </c>
      <c r="BM236">
        <f t="shared" si="155"/>
        <v>0</v>
      </c>
      <c r="BN236">
        <f t="shared" si="156"/>
        <v>0</v>
      </c>
      <c r="BO236">
        <f t="shared" si="157"/>
        <v>0</v>
      </c>
      <c r="BP236">
        <f t="shared" si="158"/>
        <v>0</v>
      </c>
      <c r="BT236">
        <f t="shared" si="159"/>
        <v>0</v>
      </c>
      <c r="BU236">
        <f t="shared" si="160"/>
        <v>0</v>
      </c>
      <c r="BV236">
        <f t="shared" si="161"/>
        <v>0</v>
      </c>
      <c r="BW236">
        <f t="shared" si="162"/>
        <v>0</v>
      </c>
      <c r="BX236">
        <f t="shared" si="163"/>
        <v>0</v>
      </c>
      <c r="BY236">
        <f t="shared" si="164"/>
        <v>0</v>
      </c>
      <c r="BZ236">
        <f t="shared" si="165"/>
        <v>0</v>
      </c>
      <c r="CD236">
        <f t="shared" si="166"/>
        <v>0</v>
      </c>
      <c r="CE236">
        <f t="shared" si="167"/>
        <v>0</v>
      </c>
      <c r="CF236">
        <f t="shared" si="168"/>
        <v>0</v>
      </c>
      <c r="CG236">
        <f t="shared" si="169"/>
        <v>0</v>
      </c>
      <c r="CH236">
        <f t="shared" si="170"/>
        <v>0</v>
      </c>
      <c r="CI236">
        <f t="shared" si="171"/>
        <v>0</v>
      </c>
      <c r="CJ236">
        <f t="shared" si="172"/>
        <v>0</v>
      </c>
    </row>
    <row r="237" spans="1:88">
      <c r="A237" s="40"/>
      <c r="B237" s="40"/>
      <c r="C237" s="213" t="s">
        <v>137</v>
      </c>
      <c r="D237" s="320" t="s">
        <v>1264</v>
      </c>
      <c r="E237" s="266"/>
      <c r="F237" s="266"/>
      <c r="G237" s="266"/>
      <c r="H237" s="266"/>
      <c r="I237" s="266"/>
      <c r="J237" s="266"/>
      <c r="K237" s="266"/>
      <c r="L237" s="267"/>
      <c r="M237" s="268"/>
      <c r="N237" s="267"/>
      <c r="O237" s="268"/>
      <c r="P237" s="267"/>
      <c r="Q237" s="268"/>
      <c r="R237" s="267"/>
      <c r="S237" s="220"/>
      <c r="T237" s="220"/>
      <c r="U237" s="220"/>
      <c r="V237" s="220"/>
      <c r="W237" s="220"/>
      <c r="X237" s="220"/>
      <c r="Y237" s="268"/>
      <c r="Z237" s="267"/>
      <c r="AA237" s="268"/>
      <c r="AB237" s="267"/>
      <c r="AC237" s="268"/>
      <c r="AD237" s="267"/>
      <c r="AF237">
        <f t="shared" si="131"/>
        <v>0</v>
      </c>
      <c r="AG237">
        <f t="shared" si="132"/>
        <v>0</v>
      </c>
      <c r="AH237">
        <f t="shared" si="133"/>
        <v>0</v>
      </c>
      <c r="AI237">
        <f t="shared" si="134"/>
        <v>0</v>
      </c>
      <c r="AJ237">
        <f t="shared" si="135"/>
        <v>0</v>
      </c>
      <c r="AK237">
        <f t="shared" si="136"/>
        <v>0</v>
      </c>
      <c r="AL237">
        <f t="shared" si="137"/>
        <v>0</v>
      </c>
      <c r="AP237">
        <f t="shared" si="138"/>
        <v>0</v>
      </c>
      <c r="AQ237">
        <f t="shared" si="139"/>
        <v>0</v>
      </c>
      <c r="AR237">
        <f t="shared" si="140"/>
        <v>0</v>
      </c>
      <c r="AS237">
        <f t="shared" si="141"/>
        <v>0</v>
      </c>
      <c r="AT237">
        <f t="shared" si="142"/>
        <v>0</v>
      </c>
      <c r="AU237">
        <f t="shared" si="143"/>
        <v>0</v>
      </c>
      <c r="AV237">
        <f t="shared" si="144"/>
        <v>0</v>
      </c>
      <c r="AZ237">
        <f t="shared" si="145"/>
        <v>0</v>
      </c>
      <c r="BA237">
        <f t="shared" si="146"/>
        <v>0</v>
      </c>
      <c r="BB237">
        <f t="shared" si="147"/>
        <v>0</v>
      </c>
      <c r="BC237">
        <f t="shared" si="148"/>
        <v>0</v>
      </c>
      <c r="BD237">
        <f t="shared" si="149"/>
        <v>0</v>
      </c>
      <c r="BE237">
        <f t="shared" si="150"/>
        <v>0</v>
      </c>
      <c r="BF237">
        <f t="shared" si="151"/>
        <v>0</v>
      </c>
      <c r="BJ237">
        <f t="shared" si="152"/>
        <v>0</v>
      </c>
      <c r="BK237">
        <f t="shared" si="153"/>
        <v>0</v>
      </c>
      <c r="BL237">
        <f t="shared" si="154"/>
        <v>0</v>
      </c>
      <c r="BM237">
        <f t="shared" si="155"/>
        <v>0</v>
      </c>
      <c r="BN237">
        <f t="shared" si="156"/>
        <v>0</v>
      </c>
      <c r="BO237">
        <f t="shared" si="157"/>
        <v>0</v>
      </c>
      <c r="BP237">
        <f t="shared" si="158"/>
        <v>0</v>
      </c>
      <c r="BT237">
        <f t="shared" si="159"/>
        <v>0</v>
      </c>
      <c r="BU237">
        <f t="shared" si="160"/>
        <v>0</v>
      </c>
      <c r="BV237">
        <f t="shared" si="161"/>
        <v>0</v>
      </c>
      <c r="BW237">
        <f t="shared" si="162"/>
        <v>0</v>
      </c>
      <c r="BX237">
        <f t="shared" si="163"/>
        <v>0</v>
      </c>
      <c r="BY237">
        <f t="shared" si="164"/>
        <v>0</v>
      </c>
      <c r="BZ237">
        <f t="shared" si="165"/>
        <v>0</v>
      </c>
      <c r="CD237">
        <f t="shared" si="166"/>
        <v>0</v>
      </c>
      <c r="CE237">
        <f t="shared" si="167"/>
        <v>0</v>
      </c>
      <c r="CF237">
        <f t="shared" si="168"/>
        <v>0</v>
      </c>
      <c r="CG237">
        <f t="shared" si="169"/>
        <v>0</v>
      </c>
      <c r="CH237">
        <f t="shared" si="170"/>
        <v>0</v>
      </c>
      <c r="CI237">
        <f t="shared" si="171"/>
        <v>0</v>
      </c>
      <c r="CJ237">
        <f t="shared" si="172"/>
        <v>0</v>
      </c>
    </row>
    <row r="238" spans="1:88">
      <c r="A238" s="40"/>
      <c r="B238" s="40"/>
      <c r="C238" s="163"/>
      <c r="D238" s="207"/>
      <c r="E238" s="207"/>
      <c r="F238" s="207"/>
      <c r="G238" s="207"/>
      <c r="H238" s="207"/>
      <c r="I238" s="15"/>
      <c r="J238" s="15"/>
      <c r="K238" s="15"/>
      <c r="L238" s="81" t="s">
        <v>211</v>
      </c>
      <c r="M238" s="268">
        <f>IF(AND(SUM(M231:M237)=0,COUNTIF(M231:M237,"NS")&gt;0),"NS",IF(AND(SUM(M231:M237)=0, COUNTIF(M231:M237,"NA")&gt;0),"NA",SUM(M231:M237)))</f>
        <v>45</v>
      </c>
      <c r="N238" s="267"/>
      <c r="O238" s="268">
        <f>IF(AND(SUM(O231:O237)=0,COUNTIF(O231:O237,"NS")&gt;0),"NS",IF(AND(SUM(O231:O237)=0, COUNTIF(O231:O237,"NA")&gt;0),"NA",SUM(O231:O237)))</f>
        <v>20</v>
      </c>
      <c r="P238" s="267"/>
      <c r="Q238" s="268">
        <f>IF(AND(SUM(Q231:Q237)=0,COUNTIF(Q231:Q237,"NS")&gt;0),"NS",IF(AND(SUM(Q231:Q237)=0, COUNTIF(Q231:Q237,"NA")&gt;0),"NA",SUM(Q231:Q237)))</f>
        <v>25</v>
      </c>
      <c r="R238" s="267"/>
      <c r="S238" s="220">
        <f t="shared" ref="S238:Y238" si="173">IF(AND(SUM(S231:S237)=0,COUNTIF(S231:S237,"NS")&gt;0),"NS",IF(AND(SUM(S231:S237)=0, COUNTIF(S231:S237,"NA")&gt;0),"NA",SUM(S231:S237)))</f>
        <v>45</v>
      </c>
      <c r="T238" s="220">
        <f t="shared" si="173"/>
        <v>20</v>
      </c>
      <c r="U238" s="220">
        <f t="shared" si="173"/>
        <v>25</v>
      </c>
      <c r="V238" s="220">
        <f t="shared" si="173"/>
        <v>0</v>
      </c>
      <c r="W238" s="220">
        <f t="shared" si="173"/>
        <v>0</v>
      </c>
      <c r="X238" s="220">
        <f t="shared" si="173"/>
        <v>0</v>
      </c>
      <c r="Y238" s="268">
        <f t="shared" si="173"/>
        <v>0</v>
      </c>
      <c r="Z238" s="267"/>
      <c r="AA238" s="268">
        <f>IF(AND(SUM(AA231:AA237)=0,COUNTIF(AA231:AA237,"NS")&gt;0),"NS",IF(AND(SUM(AA231:AA237)=0, COUNTIF(AA231:AA237,"NA")&gt;0),"NA",SUM(AA231:AA237)))</f>
        <v>0</v>
      </c>
      <c r="AB238" s="267"/>
      <c r="AC238" s="268">
        <f>IF(AND(SUM(AC231:AC237)=0,COUNTIF(AC231:AC237,"NS")&gt;0),"NS",IF(AND(SUM(AC231:AC237)=0, COUNTIF(AC231:AC237,"NA")&gt;0),"NA",SUM(AC231:AC237)))</f>
        <v>0</v>
      </c>
      <c r="AD238" s="267"/>
    </row>
    <row r="239" spans="1:88">
      <c r="A239" s="40"/>
      <c r="B239" s="40"/>
      <c r="C239" s="161"/>
      <c r="D239" s="160"/>
      <c r="E239" s="160"/>
      <c r="F239" s="160"/>
      <c r="G239" s="160"/>
      <c r="H239" s="160"/>
      <c r="I239" s="160"/>
      <c r="J239" s="160"/>
      <c r="K239" s="160"/>
      <c r="L239" s="160"/>
      <c r="M239" s="160"/>
      <c r="N239" s="160"/>
      <c r="O239" s="160"/>
      <c r="P239" s="160"/>
      <c r="Q239" s="160"/>
      <c r="R239" s="96"/>
      <c r="S239" s="101"/>
      <c r="T239" s="101"/>
      <c r="U239" s="101"/>
      <c r="V239" s="101"/>
      <c r="W239" s="101"/>
      <c r="X239" s="101"/>
      <c r="Y239" s="101"/>
      <c r="Z239" s="101"/>
      <c r="AA239" s="101"/>
      <c r="AB239" s="101"/>
      <c r="AC239" s="101"/>
      <c r="AD239" s="101"/>
      <c r="AF239">
        <f>IF(SUM(AF231:AF238,AP231:AP238,AZ231:AZ238,BJ231:BJ238,BT231:BT238,CD231:CD238)&gt;0,1,0)</f>
        <v>0</v>
      </c>
      <c r="AG239">
        <f>IF(SUM(AG231:AG238,AQ231:AQ238,BA231:BA238,BK231:BK238,BU231:BU238,CE231:CE238)&gt;0,2,0)</f>
        <v>0</v>
      </c>
      <c r="AH239">
        <f>IF(SUM(AH231:AH238,AR231:AR238,BB231:BB238,BL231:BL238,BV231:BV238,CF231:CF238)&gt;0,4,0)</f>
        <v>0</v>
      </c>
      <c r="AI239">
        <f>IF(SUM(AI231:AI238,AS231:AS238,BC231:BC238,BM231:BM238,BW231:BW238,CG231:CG238)&gt;0,4,0)</f>
        <v>0</v>
      </c>
      <c r="AJ239">
        <f>IF(SUM(AJ231:AJ238,AT231:AT238,BD231:BD238,BN231:BN238,BX231:BX238,CH231:CH238)&gt;0,5,0)</f>
        <v>0</v>
      </c>
      <c r="AK239">
        <f>IF(SUM(AK231:AK238,AU231:AU238,BE231:BE238,BO231:BO238,BY231:BY238,CI231:CI238)&gt;0,6,0)</f>
        <v>0</v>
      </c>
    </row>
    <row r="240" spans="1:88" ht="45" customHeight="1">
      <c r="A240" s="40"/>
      <c r="B240" s="40"/>
      <c r="C240" s="467" t="s">
        <v>1265</v>
      </c>
      <c r="D240" s="256"/>
      <c r="E240" s="256"/>
      <c r="F240" s="268"/>
      <c r="G240" s="266"/>
      <c r="H240" s="266"/>
      <c r="I240" s="266"/>
      <c r="J240" s="266"/>
      <c r="K240" s="266"/>
      <c r="L240" s="266"/>
      <c r="M240" s="266"/>
      <c r="N240" s="266"/>
      <c r="O240" s="266"/>
      <c r="P240" s="266"/>
      <c r="Q240" s="266"/>
      <c r="R240" s="266"/>
      <c r="S240" s="266"/>
      <c r="T240" s="266"/>
      <c r="U240" s="266"/>
      <c r="V240" s="266"/>
      <c r="W240" s="266"/>
      <c r="X240" s="266"/>
      <c r="Y240" s="266"/>
      <c r="Z240" s="266"/>
      <c r="AA240" s="266"/>
      <c r="AB240" s="266"/>
      <c r="AC240" s="266"/>
      <c r="AD240" s="267"/>
      <c r="AH240">
        <f>SUM(AF239:AH239)</f>
        <v>0</v>
      </c>
      <c r="AK240">
        <f>SUM(AI239:AK239)</f>
        <v>0</v>
      </c>
    </row>
    <row r="241" spans="1:37">
      <c r="A241" s="40"/>
      <c r="B241" s="40"/>
      <c r="C241" s="161"/>
      <c r="D241" s="160"/>
      <c r="E241" s="160"/>
      <c r="F241" s="160"/>
      <c r="G241" s="160"/>
      <c r="H241" s="160"/>
      <c r="I241" s="160"/>
      <c r="J241" s="160"/>
      <c r="K241" s="160"/>
      <c r="L241" s="160"/>
      <c r="M241" s="160"/>
      <c r="N241" s="160"/>
      <c r="O241" s="160"/>
      <c r="P241" s="160"/>
      <c r="Q241" s="160"/>
      <c r="R241" s="96"/>
      <c r="S241" s="101"/>
      <c r="T241" s="101"/>
      <c r="U241" s="101"/>
      <c r="V241" s="101"/>
      <c r="W241" s="101"/>
      <c r="X241" s="101"/>
      <c r="Y241" s="101"/>
      <c r="Z241" s="101"/>
      <c r="AA241" s="101"/>
      <c r="AB241" s="101"/>
      <c r="AC241" s="101"/>
      <c r="AD241" s="101"/>
      <c r="AH241" t="e">
        <f ca="1">CAMBIAR(AH240,0,"",1,"El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41" t="e">
        <f ca="1">CAMBIAR(AK240,0,"",4,"Hay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42" spans="1:37" ht="24" customHeight="1">
      <c r="A242" s="40"/>
      <c r="B242" s="40"/>
      <c r="C242" s="321" t="s">
        <v>187</v>
      </c>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c r="AC242" s="256"/>
      <c r="AD242" s="256"/>
    </row>
    <row r="243" spans="1:37" ht="60" customHeight="1">
      <c r="A243" s="40"/>
      <c r="B243" s="40"/>
      <c r="C243" s="322"/>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c r="AC243" s="323"/>
      <c r="AD243" s="324"/>
    </row>
    <row r="244" spans="1:37">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row>
    <row r="245" spans="1:37">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row>
    <row r="246" spans="1:37">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row>
    <row r="247" spans="1:37">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row>
    <row r="248" spans="1:37">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7" ht="15.75" customHeight="1" thickBot="1">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row>
    <row r="250" spans="1:37" ht="15" customHeight="1" thickBot="1">
      <c r="B250" s="381" t="s">
        <v>1266</v>
      </c>
      <c r="C250" s="334"/>
      <c r="D250" s="334"/>
      <c r="E250" s="334"/>
      <c r="F250" s="334"/>
      <c r="G250" s="334"/>
      <c r="H250" s="334"/>
      <c r="I250" s="334"/>
      <c r="J250" s="334"/>
      <c r="K250" s="334"/>
      <c r="L250" s="334"/>
      <c r="M250" s="334"/>
      <c r="N250" s="334"/>
      <c r="O250" s="334"/>
      <c r="P250" s="334"/>
      <c r="Q250" s="334"/>
      <c r="R250" s="334"/>
      <c r="S250" s="334"/>
      <c r="T250" s="334"/>
      <c r="U250" s="334"/>
      <c r="V250" s="334"/>
      <c r="W250" s="334"/>
      <c r="X250" s="334"/>
      <c r="Y250" s="334"/>
      <c r="Z250" s="334"/>
      <c r="AA250" s="334"/>
      <c r="AB250" s="334"/>
      <c r="AC250" s="334"/>
      <c r="AD250" s="335"/>
    </row>
    <row r="251" spans="1:37">
      <c r="B251" s="336" t="s">
        <v>1168</v>
      </c>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c r="AC251" s="329"/>
      <c r="AD251" s="337"/>
    </row>
    <row r="252" spans="1:37" ht="24" customHeight="1">
      <c r="B252" s="23"/>
      <c r="C252" s="437" t="s">
        <v>1267</v>
      </c>
      <c r="D252" s="345"/>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c r="AC252" s="345"/>
      <c r="AD252" s="438"/>
    </row>
    <row r="253" spans="1:37">
      <c r="B253" s="379" t="s">
        <v>181</v>
      </c>
      <c r="C253" s="256"/>
      <c r="D253" s="256"/>
      <c r="E253" s="256"/>
      <c r="F253" s="256"/>
      <c r="G253" s="256"/>
      <c r="H253" s="256"/>
      <c r="I253" s="256"/>
      <c r="J253" s="256"/>
      <c r="K253" s="256"/>
      <c r="L253" s="256"/>
      <c r="M253" s="256"/>
      <c r="N253" s="256"/>
      <c r="O253" s="256"/>
      <c r="P253" s="256"/>
      <c r="Q253" s="256"/>
      <c r="R253" s="256"/>
      <c r="S253" s="256"/>
      <c r="T253" s="256"/>
      <c r="U253" s="256"/>
      <c r="V253" s="256"/>
      <c r="W253" s="256"/>
      <c r="X253" s="256"/>
      <c r="Y253" s="256"/>
      <c r="Z253" s="256"/>
      <c r="AA253" s="256"/>
      <c r="AB253" s="256"/>
      <c r="AC253" s="256"/>
      <c r="AD253" s="281"/>
    </row>
    <row r="254" spans="1:37" ht="36" customHeight="1">
      <c r="B254" s="103"/>
      <c r="C254" s="378" t="s">
        <v>1268</v>
      </c>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83"/>
    </row>
    <row r="256" spans="1:37" ht="24" customHeight="1">
      <c r="A256" s="72" t="s">
        <v>1269</v>
      </c>
      <c r="B256" s="326" t="s">
        <v>1270</v>
      </c>
      <c r="C256" s="341"/>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128" ht="24" customHeight="1">
      <c r="A257" s="40"/>
      <c r="B257" s="40"/>
      <c r="C257" s="321" t="s">
        <v>1231</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128" ht="24" customHeight="1">
      <c r="A258" s="40"/>
      <c r="B258" s="40"/>
      <c r="C258" s="321" t="s">
        <v>1232</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128">
      <c r="A259" s="40"/>
      <c r="B259" s="40"/>
      <c r="C259" s="159"/>
      <c r="D259" s="160"/>
      <c r="E259" s="160"/>
      <c r="F259" s="160"/>
      <c r="G259" s="160"/>
      <c r="H259" s="160"/>
      <c r="I259" s="160"/>
      <c r="J259" s="160"/>
      <c r="K259" s="160"/>
      <c r="L259" s="160"/>
      <c r="M259" s="160"/>
      <c r="N259" s="160"/>
      <c r="O259" s="160"/>
      <c r="P259" s="160"/>
      <c r="Q259" s="160"/>
      <c r="R259" s="96"/>
      <c r="S259" s="101"/>
      <c r="T259" s="101"/>
      <c r="U259" s="101"/>
      <c r="V259" s="101"/>
      <c r="W259" s="101"/>
      <c r="X259" s="101"/>
      <c r="Y259" s="101"/>
      <c r="Z259" s="101"/>
      <c r="AA259" s="101"/>
      <c r="AB259" s="101"/>
      <c r="AC259" s="101"/>
      <c r="AD259" s="101"/>
    </row>
    <row r="260" spans="1:128" ht="24" customHeight="1">
      <c r="A260" s="40"/>
      <c r="B260" s="40"/>
      <c r="C260" s="411" t="s">
        <v>185</v>
      </c>
      <c r="D260" s="278"/>
      <c r="E260" s="278"/>
      <c r="F260" s="279"/>
      <c r="G260" s="265" t="s">
        <v>1271</v>
      </c>
      <c r="H260" s="266"/>
      <c r="I260" s="266"/>
      <c r="J260" s="266"/>
      <c r="K260" s="266"/>
      <c r="L260" s="266"/>
      <c r="M260" s="266"/>
      <c r="N260" s="266"/>
      <c r="O260" s="266"/>
      <c r="P260" s="266"/>
      <c r="Q260" s="266"/>
      <c r="R260" s="266"/>
      <c r="S260" s="266"/>
      <c r="T260" s="266"/>
      <c r="U260" s="266"/>
      <c r="V260" s="266"/>
      <c r="W260" s="266"/>
      <c r="X260" s="266"/>
      <c r="Y260" s="266"/>
      <c r="Z260" s="266"/>
      <c r="AA260" s="266"/>
      <c r="AB260" s="266"/>
      <c r="AC260" s="266"/>
      <c r="AD260" s="267"/>
    </row>
    <row r="261" spans="1:128" ht="36" customHeight="1">
      <c r="A261" s="40"/>
      <c r="B261" s="40"/>
      <c r="C261" s="280"/>
      <c r="D261" s="256"/>
      <c r="E261" s="256"/>
      <c r="F261" s="281"/>
      <c r="G261" s="471" t="s">
        <v>201</v>
      </c>
      <c r="H261" s="472" t="s">
        <v>202</v>
      </c>
      <c r="I261" s="472" t="s">
        <v>203</v>
      </c>
      <c r="J261" s="268" t="s">
        <v>1235</v>
      </c>
      <c r="K261" s="266"/>
      <c r="L261" s="266"/>
      <c r="M261" s="266"/>
      <c r="N261" s="266"/>
      <c r="O261" s="266"/>
      <c r="P261" s="266"/>
      <c r="Q261" s="266"/>
      <c r="R261" s="267"/>
      <c r="S261" s="461" t="s">
        <v>1236</v>
      </c>
      <c r="T261" s="272"/>
      <c r="U261" s="283"/>
      <c r="V261" s="461" t="s">
        <v>1237</v>
      </c>
      <c r="W261" s="272"/>
      <c r="X261" s="283"/>
      <c r="Y261" s="461" t="s">
        <v>1238</v>
      </c>
      <c r="Z261" s="272"/>
      <c r="AA261" s="283"/>
      <c r="AB261" s="461" t="s">
        <v>1272</v>
      </c>
      <c r="AC261" s="272"/>
      <c r="AD261" s="283"/>
    </row>
    <row r="262" spans="1:128">
      <c r="A262" s="40"/>
      <c r="B262" s="40"/>
      <c r="C262" s="280"/>
      <c r="D262" s="256"/>
      <c r="E262" s="256"/>
      <c r="F262" s="281"/>
      <c r="G262" s="355"/>
      <c r="H262" s="355"/>
      <c r="I262" s="355"/>
      <c r="J262" s="469" t="s">
        <v>234</v>
      </c>
      <c r="K262" s="470" t="s">
        <v>202</v>
      </c>
      <c r="L262" s="470" t="s">
        <v>203</v>
      </c>
      <c r="M262" s="268" t="s">
        <v>1239</v>
      </c>
      <c r="N262" s="266"/>
      <c r="O262" s="267"/>
      <c r="P262" s="268" t="s">
        <v>1240</v>
      </c>
      <c r="Q262" s="266"/>
      <c r="R262" s="267"/>
      <c r="S262" s="325" t="s">
        <v>234</v>
      </c>
      <c r="T262" s="331" t="s">
        <v>202</v>
      </c>
      <c r="U262" s="331" t="s">
        <v>203</v>
      </c>
      <c r="V262" s="325" t="s">
        <v>234</v>
      </c>
      <c r="W262" s="331" t="s">
        <v>202</v>
      </c>
      <c r="X262" s="331" t="s">
        <v>203</v>
      </c>
      <c r="Y262" s="325" t="s">
        <v>234</v>
      </c>
      <c r="Z262" s="331" t="s">
        <v>202</v>
      </c>
      <c r="AA262" s="331" t="s">
        <v>203</v>
      </c>
      <c r="AB262" s="325" t="s">
        <v>234</v>
      </c>
      <c r="AC262" s="331" t="s">
        <v>202</v>
      </c>
      <c r="AD262" s="331" t="s">
        <v>203</v>
      </c>
    </row>
    <row r="263" spans="1:128" ht="48" customHeight="1">
      <c r="A263" s="40"/>
      <c r="B263" s="40"/>
      <c r="C263" s="282"/>
      <c r="D263" s="272"/>
      <c r="E263" s="272"/>
      <c r="F263" s="283"/>
      <c r="G263" s="355"/>
      <c r="H263" s="355"/>
      <c r="I263" s="355"/>
      <c r="J263" s="355"/>
      <c r="K263" s="355"/>
      <c r="L263" s="355"/>
      <c r="M263" s="217" t="s">
        <v>234</v>
      </c>
      <c r="N263" s="208" t="s">
        <v>202</v>
      </c>
      <c r="O263" s="208" t="s">
        <v>203</v>
      </c>
      <c r="P263" s="217" t="s">
        <v>234</v>
      </c>
      <c r="Q263" s="208" t="s">
        <v>202</v>
      </c>
      <c r="R263" s="208" t="s">
        <v>203</v>
      </c>
      <c r="S263" s="332"/>
      <c r="T263" s="332"/>
      <c r="U263" s="332"/>
      <c r="V263" s="332"/>
      <c r="W263" s="332"/>
      <c r="X263" s="332"/>
      <c r="Y263" s="332"/>
      <c r="Z263" s="332"/>
      <c r="AA263" s="332"/>
      <c r="AB263" s="332"/>
      <c r="AC263" s="332"/>
      <c r="AD263" s="332"/>
      <c r="AF263" t="s">
        <v>204</v>
      </c>
      <c r="AG263" t="s">
        <v>205</v>
      </c>
      <c r="AH263" t="s">
        <v>206</v>
      </c>
      <c r="AI263" t="s">
        <v>207</v>
      </c>
      <c r="AJ263" t="s">
        <v>208</v>
      </c>
      <c r="AK263" t="s">
        <v>209</v>
      </c>
      <c r="AL263" t="s">
        <v>210</v>
      </c>
      <c r="AP263" t="s">
        <v>204</v>
      </c>
      <c r="AQ263" t="s">
        <v>205</v>
      </c>
      <c r="AR263" t="s">
        <v>206</v>
      </c>
      <c r="AS263" t="s">
        <v>207</v>
      </c>
      <c r="AT263" t="s">
        <v>208</v>
      </c>
      <c r="AU263" t="s">
        <v>209</v>
      </c>
      <c r="AV263" t="s">
        <v>210</v>
      </c>
      <c r="AZ263" t="s">
        <v>204</v>
      </c>
      <c r="BA263" t="s">
        <v>205</v>
      </c>
      <c r="BB263" t="s">
        <v>206</v>
      </c>
      <c r="BC263" t="s">
        <v>207</v>
      </c>
      <c r="BD263" t="s">
        <v>208</v>
      </c>
      <c r="BE263" t="s">
        <v>209</v>
      </c>
      <c r="BF263" t="s">
        <v>210</v>
      </c>
      <c r="BJ263" t="s">
        <v>204</v>
      </c>
      <c r="BK263" t="s">
        <v>205</v>
      </c>
      <c r="BL263" t="s">
        <v>206</v>
      </c>
      <c r="BM263" t="s">
        <v>207</v>
      </c>
      <c r="BN263" t="s">
        <v>208</v>
      </c>
      <c r="BO263" t="s">
        <v>209</v>
      </c>
      <c r="BP263" t="s">
        <v>210</v>
      </c>
      <c r="BT263" t="s">
        <v>204</v>
      </c>
      <c r="BU263" t="s">
        <v>205</v>
      </c>
      <c r="BV263" t="s">
        <v>206</v>
      </c>
      <c r="BW263" t="s">
        <v>207</v>
      </c>
      <c r="BX263" t="s">
        <v>208</v>
      </c>
      <c r="BY263" t="s">
        <v>209</v>
      </c>
      <c r="BZ263" t="s">
        <v>210</v>
      </c>
      <c r="CD263" t="s">
        <v>204</v>
      </c>
      <c r="CE263" t="s">
        <v>205</v>
      </c>
      <c r="CF263" t="s">
        <v>206</v>
      </c>
      <c r="CG263" t="s">
        <v>207</v>
      </c>
      <c r="CH263" t="s">
        <v>208</v>
      </c>
      <c r="CI263" t="s">
        <v>209</v>
      </c>
      <c r="CJ263" t="s">
        <v>210</v>
      </c>
      <c r="CN263" t="s">
        <v>204</v>
      </c>
      <c r="CO263" t="s">
        <v>205</v>
      </c>
      <c r="CP263" t="s">
        <v>206</v>
      </c>
      <c r="CQ263" t="s">
        <v>207</v>
      </c>
      <c r="CR263" t="s">
        <v>208</v>
      </c>
      <c r="CS263" t="s">
        <v>209</v>
      </c>
      <c r="CT263" t="s">
        <v>210</v>
      </c>
      <c r="CX263" t="s">
        <v>204</v>
      </c>
      <c r="CY263" t="s">
        <v>205</v>
      </c>
      <c r="CZ263" t="s">
        <v>206</v>
      </c>
      <c r="DA263" t="s">
        <v>207</v>
      </c>
      <c r="DB263" t="s">
        <v>208</v>
      </c>
      <c r="DC263" t="s">
        <v>209</v>
      </c>
      <c r="DD263" t="s">
        <v>210</v>
      </c>
      <c r="DH263" t="s">
        <v>204</v>
      </c>
      <c r="DI263" t="s">
        <v>205</v>
      </c>
      <c r="DJ263" t="s">
        <v>206</v>
      </c>
      <c r="DK263" t="s">
        <v>207</v>
      </c>
      <c r="DL263" t="s">
        <v>208</v>
      </c>
      <c r="DM263" t="s">
        <v>209</v>
      </c>
      <c r="DN263" t="s">
        <v>210</v>
      </c>
      <c r="DR263" t="s">
        <v>204</v>
      </c>
      <c r="DS263" t="s">
        <v>205</v>
      </c>
      <c r="DT263" t="s">
        <v>206</v>
      </c>
      <c r="DU263" t="s">
        <v>207</v>
      </c>
      <c r="DV263" t="s">
        <v>208</v>
      </c>
      <c r="DW263" t="s">
        <v>209</v>
      </c>
      <c r="DX263" t="s">
        <v>210</v>
      </c>
    </row>
    <row r="264" spans="1:128">
      <c r="A264" s="40"/>
      <c r="B264" s="40"/>
      <c r="C264" s="86" t="s">
        <v>131</v>
      </c>
      <c r="D264" s="320"/>
      <c r="E264" s="266"/>
      <c r="F264" s="267"/>
      <c r="G264" s="220"/>
      <c r="H264" s="220"/>
      <c r="I264" s="220"/>
      <c r="J264" s="220"/>
      <c r="K264" s="220"/>
      <c r="L264" s="220"/>
      <c r="M264" s="220"/>
      <c r="N264" s="220"/>
      <c r="O264" s="220"/>
      <c r="P264" s="220"/>
      <c r="Q264" s="220"/>
      <c r="R264" s="220"/>
      <c r="S264" s="220"/>
      <c r="T264" s="220"/>
      <c r="U264" s="220"/>
      <c r="V264" s="220"/>
      <c r="W264" s="220"/>
      <c r="X264" s="220"/>
      <c r="Y264" s="220"/>
      <c r="Z264" s="220"/>
      <c r="AA264" s="220"/>
      <c r="AB264" s="220"/>
      <c r="AC264" s="220"/>
      <c r="AD264" s="220"/>
      <c r="AF264">
        <f>IF(AND(J264=0,OR(SUM(K264:L264)&gt;0,COUNTIF(J264:L264,"NS")&gt;0)),1,0)</f>
        <v>0</v>
      </c>
      <c r="AG264">
        <f>IF(OR(AND(J264="NS",SUM(K264:L264)&gt;0),AND(J264="NS",COUNTIF(J264:L264,"NS")&lt;2)),1,0)</f>
        <v>0</v>
      </c>
      <c r="AH264">
        <f>IF(AND(J264="NA",OR(SUM(K264:L264)&gt;0,COUNTIF(J264:L264,"NS")&gt;0,COUNTIF(J264:L264,"NA")&gt;1)),1,0)</f>
        <v>0</v>
      </c>
      <c r="AI264">
        <f>IF(AND(COUNTBLANK(J264)+COUNTBLANK(K264)+COUNTBLANK(L264)&gt;0,COUNTBLANK(J264)+COUNTBLANK(K264)+COUNTBLANK(L264)&lt;3,J264&lt;&gt;"NA"),1,0)</f>
        <v>0</v>
      </c>
      <c r="AJ264">
        <f>IF(AND(IF(OR(SUM(K264:L264)=J264,J264="",AND(J264&gt;0,COUNTIF(J264:L264,"NS")=2)),0,1)=1,J264&lt;&gt;"NS",J264&lt;&gt;"NA"),1,0)</f>
        <v>0</v>
      </c>
      <c r="AK264">
        <f>IF(COUNTIF(J264:L264,"=*")&lt;&gt;SUM(COUNTIF(J264:L264,"NS"),COUNTIF(J264:L264,"NA")),1,0)</f>
        <v>0</v>
      </c>
      <c r="AL264">
        <f>IF(SUM(AF264:AK264)&gt;0,1,0)</f>
        <v>0</v>
      </c>
      <c r="AP264">
        <f>IF(AND(M264=0,OR(SUM(N264:O264)&gt;0,COUNTIF(M264:O264,"NS")&gt;0)),1,0)</f>
        <v>0</v>
      </c>
      <c r="AQ264">
        <f>IF(OR(AND(M264="NS",SUM(N264:O264)&gt;0),AND(M264="NS",COUNTIF(M264:O264,"NS")&lt;2)),1,0)</f>
        <v>0</v>
      </c>
      <c r="AR264">
        <f>IF(AND(M264="NA",OR(SUM(N264:O264)&gt;0,COUNTIF(M264:O264,"NS")&gt;0,COUNTIF(M264:O264,"NA")&gt;1)),1,0)</f>
        <v>0</v>
      </c>
      <c r="AS264">
        <f>IF(AND(COUNTBLANK(M264)+COUNTBLANK(N264)+COUNTBLANK(O264)&gt;0,COUNTBLANK(M264)+COUNTBLANK(N264)+COUNTBLANK(O264)&lt;3,M264&lt;&gt;"NA"),1,0)</f>
        <v>0</v>
      </c>
      <c r="AT264">
        <f>IF(AND(IF(OR(SUM(N264:O264)=M264,M264="",AND(M264&gt;0,COUNTIF(M264:O264,"NS")=2)),0,1)=1,M264&lt;&gt;"NS",M264&lt;&gt;"NA"),1,0)</f>
        <v>0</v>
      </c>
      <c r="AU264">
        <f>IF(COUNTIF(M264:O264,"=*")&lt;&gt;SUM(COUNTIF(M264:O264,"NS"),COUNTIF(M264:O264,"NA")),1,0)</f>
        <v>0</v>
      </c>
      <c r="AV264">
        <f>IF(SUM(AP264:AU264)&gt;0,1,0)</f>
        <v>0</v>
      </c>
      <c r="AZ264">
        <f>IF(AND(P264=0,OR(SUM(Q264:R264)&gt;0,COUNTIF(P264:R264,"NS")&gt;0)),1,0)</f>
        <v>0</v>
      </c>
      <c r="BA264">
        <f>IF(OR(AND(P264="NS",SUM(Q264:R264)&gt;0),AND(P264="NS",COUNTIF(P264:R264,"NS")&lt;2)),1,0)</f>
        <v>0</v>
      </c>
      <c r="BB264">
        <f>IF(AND(P264="NA",OR(SUM(Q264:R264)&gt;0,COUNTIF(P264:R264,"NS")&gt;0,COUNTIF(P264:R264,"NA")&gt;1)),1,0)</f>
        <v>0</v>
      </c>
      <c r="BC264">
        <f>IF(AND(COUNTBLANK(P264)+COUNTBLANK(Q264)+COUNTBLANK(R264)&gt;0,COUNTBLANK(P264)+COUNTBLANK(Q264)+COUNTBLANK(R264)&lt;3,P264&lt;&gt;"NA"),1,0)</f>
        <v>0</v>
      </c>
      <c r="BD264">
        <f>IF(AND(IF(OR(SUM(Q264:R264)=P264,P264="",AND(P264&gt;0,COUNTIF(P264:R264,"NS")=2)),0,1)=1,P264&lt;&gt;"NS",P264&lt;&gt;"NA"),1,0)</f>
        <v>0</v>
      </c>
      <c r="BE264">
        <f>IF(COUNTIF(P264:R264,"=*")&lt;&gt;SUM(COUNTIF(P264:R264,"NS"),COUNTIF(P264:R264,"NA")),1,0)</f>
        <v>0</v>
      </c>
      <c r="BF264">
        <f>IF(SUM(AZ264:BE264)&gt;0,1,0)</f>
        <v>0</v>
      </c>
      <c r="BJ264">
        <f>IF(AND(S264=0,OR(SUM(T264:U264)&gt;0,COUNTIF(S264:U264,"NS")&gt;0)),1,0)</f>
        <v>0</v>
      </c>
      <c r="BK264">
        <f>IF(OR(AND(S264="NS",SUM(T264:U264)&gt;0),AND(S264="NS",COUNTIF(S264:U264,"NS")&lt;2)),1,0)</f>
        <v>0</v>
      </c>
      <c r="BL264">
        <f>IF(AND(S264="NA",OR(SUM(T264:U264)&gt;0,COUNTIF(S264:U264,"NS")&gt;0,COUNTIF(S264:U264,"NA")&gt;1)),1,0)</f>
        <v>0</v>
      </c>
      <c r="BM264">
        <f>IF(AND(COUNTBLANK(S264)+COUNTBLANK(T264)+COUNTBLANK(U264)&gt;0,COUNTBLANK(S264)+COUNTBLANK(T264)+COUNTBLANK(U264)&lt;3,S264&lt;&gt;"NA"),1,0)</f>
        <v>0</v>
      </c>
      <c r="BN264">
        <f>IF(AND(IF(OR(SUM(T264:U264)=S264,S264="",AND(S264&gt;0,COUNTIF(S264:U264,"NS")=2)),0,1)=1,S264&lt;&gt;"NS",S264&lt;&gt;"NA"),1,0)</f>
        <v>0</v>
      </c>
      <c r="BO264">
        <f>IF(COUNTIF(S264:U264,"=*")&lt;&gt;SUM(COUNTIF(S264:U264,"NS"),COUNTIF(S264:U264,"NA")),1,0)</f>
        <v>0</v>
      </c>
      <c r="BP264">
        <f>IF(SUM(BJ264:BO264)&gt;0,1,0)</f>
        <v>0</v>
      </c>
      <c r="BT264">
        <f>IF(AND(V264=0,OR(SUM(W264:X264)&gt;0,COUNTIF(V264:X264,"NS")&gt;0)),1,0)</f>
        <v>0</v>
      </c>
      <c r="BU264">
        <f>IF(OR(AND(V264="NS",SUM(W264:X264)&gt;0),AND(V264="NS",COUNTIF(V264:X264,"NS")&lt;2)),1,0)</f>
        <v>0</v>
      </c>
      <c r="BV264">
        <f>IF(AND(V264="NA",OR(SUM(W264:X264)&gt;0,COUNTIF(V264:X264,"NS")&gt;0,COUNTIF(V264:X264,"NA")&gt;1)),1,0)</f>
        <v>0</v>
      </c>
      <c r="BW264">
        <f>IF(AND(COUNTBLANK(V264)+COUNTBLANK(W264)+COUNTBLANK(X264)&gt;0,COUNTBLANK(V264)+COUNTBLANK(W264)+COUNTBLANK(X264)&lt;3,V264&lt;&gt;"NA"),1,0)</f>
        <v>0</v>
      </c>
      <c r="BX264">
        <f>IF(AND(IF(OR(SUM(W264:X264)=V264,V264="",AND(V264&gt;0,COUNTIF(V264:X264,"NS")=2)),0,1)=1,V264&lt;&gt;"NS",V264&lt;&gt;"NA"),1,0)</f>
        <v>0</v>
      </c>
      <c r="BY264">
        <f>IF(COUNTIF(V264:X264,"=*")&lt;&gt;SUM(COUNTIF(V264:X264,"NS"),COUNTIF(V264:X264,"NA")),1,0)</f>
        <v>0</v>
      </c>
      <c r="BZ264">
        <f>IF(SUM(BT264:BY264)&gt;0,1,0)</f>
        <v>0</v>
      </c>
      <c r="CD264">
        <f>IF(AND(Y264=0,OR(SUM(Z264:AA264)&gt;0,COUNTIF(Y264:AA264,"NS")&gt;0)),1,0)</f>
        <v>0</v>
      </c>
      <c r="CE264">
        <f>IF(OR(AND(Y264="NS",SUM(Z264:AA264)&gt;0),AND(Y264="NS",COUNTIF(Y264:AA264,"NS")&lt;2)),1,0)</f>
        <v>0</v>
      </c>
      <c r="CF264">
        <f>IF(AND(Y264="NA",OR(SUM(Z264:AA264)&gt;0,COUNTIF(Y264:AA264,"NS")&gt;0,COUNTIF(Y264:AA264,"NA")&gt;1)),1,0)</f>
        <v>0</v>
      </c>
      <c r="CG264">
        <f>IF(AND(COUNTBLANK(Y264)+COUNTBLANK(Z264)+COUNTBLANK(AA264)&gt;0,COUNTBLANK(Y264)+COUNTBLANK(Z264)+COUNTBLANK(AA264)&lt;3,Y264&lt;&gt;"NA"),1,0)</f>
        <v>0</v>
      </c>
      <c r="CH264">
        <f>IF(AND(IF(OR(SUM(Z264:AA264)=Y264,Y264="",AND(Y264&gt;0,COUNTIF(Y264:AA264,"NS")=2)),0,1)=1,Y264&lt;&gt;"NS",Y264&lt;&gt;"NA"),1,0)</f>
        <v>0</v>
      </c>
      <c r="CI264">
        <f>IF(COUNTIF(Y264:AA264,"=*")&lt;&gt;SUM(COUNTIF(Y264:AA264,"NS"),COUNTIF(Y264:AA264,"NA")),1,0)</f>
        <v>0</v>
      </c>
      <c r="CJ264">
        <f>IF(SUM(CD264:CI264)&gt;0,1,0)</f>
        <v>0</v>
      </c>
      <c r="CN264">
        <f>IF(AND(AB264=0,OR(SUM(AC264:AD264)&gt;0,COUNTIF(AB264:AD264,"NS")&gt;0)),1,0)</f>
        <v>0</v>
      </c>
      <c r="CO264">
        <f>IF(OR(AND(AB264="NS",SUM(AC264:AD264)&gt;0),AND(AB264="NS",COUNTIF(AB264:AD264,"NS")&lt;2)),1,0)</f>
        <v>0</v>
      </c>
      <c r="CP264">
        <f>IF(AND(AB264="NA",OR(SUM(AC264:AD264)&gt;0,COUNTIF(AB264:AD264,"NS")&gt;0,COUNTIF(AB264:AD264,"NA")&gt;1)),1,0)</f>
        <v>0</v>
      </c>
      <c r="CQ264">
        <f>IF(AND(COUNTBLANK(AB264)+COUNTBLANK(AC264)+COUNTBLANK(AD264)&gt;0,COUNTBLANK(AB264)+COUNTBLANK(AC264)+COUNTBLANK(AD264)&lt;3,AB264&lt;&gt;"NA"),1,0)</f>
        <v>0</v>
      </c>
      <c r="CR264">
        <f>IF(AND(IF(OR(SUM(AC264:AD264)=AB264,AB264="",AND(AB264&gt;0,COUNTIF(AB264:AD264,"NS")=2)),0,1)=1,AB264&lt;&gt;"NS",AB264&lt;&gt;"NA"),1,0)</f>
        <v>0</v>
      </c>
      <c r="CS264">
        <f>IF(COUNTIF(AB264:AD264,"=*")&lt;&gt;SUM(COUNTIF(AB264:AD264,"NS"),COUNTIF(AB264:AD264,"NA")),1,0)</f>
        <v>0</v>
      </c>
      <c r="CT264">
        <f>IF(SUM(CN264:CS264)&gt;0,1,0)</f>
        <v>0</v>
      </c>
      <c r="CX264">
        <f>IF(AND(H264=0,OR(SUM(K264,N264,Q264,T264,W264,Z264,AC264)&gt;0,COUNTIF(H264,"NS")+COUNTIF(K264,"NS")+COUNTIF(N264,"NS")+COUNTIF(Q264,"NS")+COUNTIF(T264,"NS")+COUNTIF(W264,"NS")+COUNTIF(Z264,"NS")+COUNTIF(AC264,"NS")&gt;0)),1,0)</f>
        <v>0</v>
      </c>
      <c r="CY264">
        <f>IF(OR(AND(H264="NS",SUM(K264,N264,Q264,T264,W264,Z264,AC264)&gt;0),AND(H264="NS",COUNTIF(H264,"NS")+COUNTIF(K264,"NS")+COUNTIF(N264,"NS")+COUNTIF(Q264,"NS")+COUNTIF(T264,"NS")+COUNTIF(W264,"NS")+COUNTIF(Z264,"NS")+COUNTIF(AC264,"NS")&lt;2)),1,0)</f>
        <v>0</v>
      </c>
      <c r="CZ264">
        <f>IF(AND(H264="NA",OR(SUM(K264,N264,Q264,T264,W264,Z264,AC264)&gt;0,COUNTIF(H264,"NS")+COUNTIF(K264,"NS")+COUNTIF(N264,"NS")+COUNTIF(Q264,"NS")+COUNTIF(T264,"NS")+COUNTIF(W264,"NS")+COUNTIF(Z264,"NS")+COUNTIF(AC264,"NS")&gt;0,COUNTIF(H264,"NA")+COUNTIF(K264,"NA")+COUNTIF(N264,"NA")+COUNTIF(Q264,"NA")+COUNTIF(T264,"NA")+COUNTIF(W264,"NA")+COUNTIF(Z264,"NA")+COUNTIF(AC264,"NA")&gt;1)),1,0)</f>
        <v>0</v>
      </c>
      <c r="DA264">
        <f>IF(AND(COUNTBLANK(H264)+COUNTBLANK(K264)+COUNTBLANK(N264)+COUNTBLANK(Q264)+COUNTBLANK(T264)+COUNTBLANK(W264)+COUNTBLANK(Z264)+COUNTBLANK(AC264)&gt;0,COUNTBLANK(H264)+COUNTBLANK(K264)+COUNTBLANK(N264)+COUNTBLANK(Q264)+COUNTBLANK(T264)+COUNTBLANK(W264)+COUNTBLANK(Z264)+COUNTBLANK(AC264)&lt;8,H264&lt;&gt;"NA"),1,0)</f>
        <v>0</v>
      </c>
      <c r="DB264">
        <f>IF(AND(IF(OR(SUM(K264,N264,Q264,T264,W264,Z264,AC264)=H264,H264="",AND(H264&gt;0,COUNTIF(H264,"NS")+COUNTIF(K264,"NS")+COUNTIF(N264,"NS")+COUNTIF(Q264,"NS")+COUNTIF(T264,"NS")+COUNTIF(W264,"NS")+COUNTIF(Z264,"NS")+COUNTIF(AC264,"NS")=7)),0,1)=1,H264&lt;&gt;"NS",H264&lt;&gt;"NA"),1,0)</f>
        <v>0</v>
      </c>
      <c r="DC264">
        <f>IF(COUNTIF(H264,"=*")+COUNTIF(K264,"=*")+COUNTIF(N264,"=*")+COUNTIF(Q264,"=*")+COUNTIF(T264,"=*")+COUNTIF(W264,"=*")+COUNTIF(Z264,"=*")+COUNTIF(AC264,"=*")&lt;&gt;SUM(COUNTIF(H264,"NS")+COUNTIF(K264,"NS")+COUNTIF(N264,"NS")+COUNTIF(Q264,"NS")+COUNTIF(T264,"NS")+COUNTIF(W264,"NS")+COUNTIF(Z264,"NS")+COUNTIF(AC264,"NS"),COUNTIF(H264,"NA")+COUNTIF(K264,"NA")+COUNTIF(N264,"NA")+COUNTIF(Q264,"NA")+COUNTIF(T264,"NA")+COUNTIF(W264,"NA")+COUNTIF(Z264,"NA")+COUNTIF(AC264,"NA")),1,0)</f>
        <v>0</v>
      </c>
      <c r="DD264">
        <f>IF(SUM(CX264:DC264)&gt;0,1,0)</f>
        <v>0</v>
      </c>
      <c r="DH264">
        <f>IF(AND(I264=0,OR(SUM(L264,O264,R264,U264,X264,AA264,AD264)&gt;0,COUNTIF(I264,"NS")+COUNTIF(L264,"NS")+COUNTIF(O264,"NS")+COUNTIF(R264,"NS")+COUNTIF(U264,"NS")+COUNTIF(X264,"NS")+COUNTIF(AA264,"NS")+COUNTIF(AD264,"NS")&gt;0)),1,0)</f>
        <v>0</v>
      </c>
      <c r="DI264">
        <f>IF(OR(AND(I264="NS",SUM(L264,O264,R264,U264,X264,AA264,AD264)&gt;0),AND(I264="NS",COUNTIF(I264,"NS")+COUNTIF(L264,"NS")+COUNTIF(O264,"NS")+COUNTIF(R264,"NS")+COUNTIF(U264,"NS")+COUNTIF(X264,"NS")+COUNTIF(AA264,"NS")+COUNTIF(AD264,"NS")&lt;2)),1,0)</f>
        <v>0</v>
      </c>
      <c r="DJ264">
        <f>IF(AND(I264="NA",OR(SUM(L264,O264,R264,U264,X264,AA264,AD264)&gt;0,COUNTIF(I264,"NS")+COUNTIF(L264,"NS")+COUNTIF(O264,"NS")+COUNTIF(R264,"NS")+COUNTIF(U264,"NS")+COUNTIF(X264,"NS")+COUNTIF(AA264,"NS")+COUNTIF(AD264,"NS")&gt;0,COUNTIF(I264,"NA")+COUNTIF(L264,"NA")+COUNTIF(O264,"NA")+COUNTIF(R264,"NA")+COUNTIF(U264,"NA")+COUNTIF(X264,"NA")+COUNTIF(AA264,"NA")+COUNTIF(AD264,"NA")&gt;1)),1,0)</f>
        <v>0</v>
      </c>
      <c r="DK264">
        <f>IF(AND(COUNTBLANK(I264)+COUNTBLANK(L264)+COUNTBLANK(O264)+COUNTBLANK(R264)+COUNTBLANK(U264)+COUNTBLANK(X264)+COUNTBLANK(AA264)+COUNTBLANK(AD264)&gt;0,COUNTBLANK(I264)+COUNTBLANK(L264)+COUNTBLANK(O264)+COUNTBLANK(R264)+COUNTBLANK(U264)+COUNTBLANK(X264)+COUNTBLANK(AA264)+COUNTBLANK(AD264)&lt;8,I264&lt;&gt;"NA"),1,0)</f>
        <v>0</v>
      </c>
      <c r="DL264">
        <f>IF(AND(IF(OR(SUM(L264,O264,R264,U264,X264,AA264,AD264)=I264,I264="",AND(I264&gt;0,COUNTIF(I264,"NS")+COUNTIF(L264,"NS")+COUNTIF(O264,"NS")+COUNTIF(R264,"NS")+COUNTIF(U264,"NS")+COUNTIF(X264,"NS")+COUNTIF(AA264,"NS")+COUNTIF(AD264,"NS")=7)),0,1)=1,I264&lt;&gt;"NS",I264&lt;&gt;"NA"),1,0)</f>
        <v>0</v>
      </c>
      <c r="DM264">
        <f>IF(COUNTIF(I264,"=*")+COUNTIF(L264,"=*")+COUNTIF(O264,"=*")+COUNTIF(R264,"=*")+COUNTIF(U264,"=*")+COUNTIF(X264,"=*")+COUNTIF(AA264,"=*")+COUNTIF(AD264,"=*")&lt;&gt;SUM(COUNTIF(I264,"NS")+COUNTIF(L264,"NS")+COUNTIF(O264,"NS")+COUNTIF(R264,"NS")+COUNTIF(U264,"NS")+COUNTIF(X264,"NS")+COUNTIF(AA264,"NS")+COUNTIF(AD264,"NS"),COUNTIF(I264,"NA")+COUNTIF(L264,"NA")+COUNTIF(O264,"NA")+COUNTIF(R264,"NA")+COUNTIF(U264,"NA")+COUNTIF(X264,"NA")+COUNTIF(AA264,"NA")+COUNTIF(AD264,"NA")),1,0)</f>
        <v>0</v>
      </c>
      <c r="DN264">
        <f>IF(SUM(DH264:DM264)&gt;0,1,0)</f>
        <v>0</v>
      </c>
      <c r="DR264">
        <f>IF(AND(G264=0,OR(SUM(J264,M264,P264,S264,V264,Y264,AB264)&gt;0,COUNTIF(G264,"NS")+COUNTIF(J264,"NS")+COUNTIF(M264,"NS")+COUNTIF(P264,"NS")+COUNTIF(S264,"NS")+COUNTIF(V264,"NS")+COUNTIF(Y264,"NS")+COUNTIF(AB264,"NS")&gt;0)),1,0)</f>
        <v>0</v>
      </c>
      <c r="DS264">
        <f>IF(OR(AND(G264="NS",SUM(J264,M264,P264,S264,V264,Y264,AB264)&gt;0),AND(G264="NS",COUNTIF(G264,"NS")+COUNTIF(J264,"NS")+COUNTIF(M264,"NS")+COUNTIF(P264,"NS")+COUNTIF(S264,"NS")+COUNTIF(V264,"NS")+COUNTIF(Y264,"NS")+COUNTIF(AB264,"NS")&lt;2)),1,0)</f>
        <v>0</v>
      </c>
      <c r="DT264">
        <f>IF(AND(G264="NA",OR(SUM(J264,M264,P264,S264,V264,Y264,AB264)&gt;0,COUNTIF(G264,"NS")+COUNTIF(J264,"NS")+COUNTIF(M264,"NS")+COUNTIF(P264,"NS")+COUNTIF(S264,"NS")+COUNTIF(V264,"NS")+COUNTIF(Y264,"NS")+COUNTIF(AB264,"NS")&gt;0,COUNTIF(G264,"NA")+COUNTIF(J264,"NA")+COUNTIF(M264,"NA")+COUNTIF(P264,"NA")+COUNTIF(S264,"NA")+COUNTIF(V264,"NA")+COUNTIF(Y264,"NA")+COUNTIF(AB264,"NA")&gt;1)),1,0)</f>
        <v>0</v>
      </c>
      <c r="DU264">
        <f>IF(AND(COUNTBLANK(G264)+COUNTBLANK(J264)+COUNTBLANK(M264)+COUNTBLANK(P264)+COUNTBLANK(S264)+COUNTBLANK(V264)+COUNTBLANK(Y264)+COUNTBLANK(AB264)&gt;0,COUNTBLANK(G264)+COUNTBLANK(J264)+COUNTBLANK(M264)+COUNTBLANK(P264)+COUNTBLANK(S264)+COUNTBLANK(V264)+COUNTBLANK(Y264)+COUNTBLANK(AB264)&lt;8,G264&lt;&gt;"NA"),1,0)</f>
        <v>0</v>
      </c>
      <c r="DV264">
        <f>IF(AND(IF(OR(SUM(J264,M264,P264,S264,V264,Y264,AB264)=G264,G264="",AND(G264&gt;0,COUNTIF(G264,"NS")+COUNTIF(J264,"NS")+COUNTIF(M264,"NS")+COUNTIF(P264,"NS")+COUNTIF(S264,"NS")+COUNTIF(V264,"NS")+COUNTIF(Y264,"NS")+COUNTIF(AB264,"NS")=7)),0,1)=1,G264&lt;&gt;"NS",G264&lt;&gt;"NA"),1,0)</f>
        <v>0</v>
      </c>
      <c r="DW264">
        <f>IF(COUNTIF(G264,"=*")+COUNTIF(J264,"=*")+COUNTIF(M264,"=*")+COUNTIF(P264,"=*")+COUNTIF(S264,"=*")+COUNTIF(V264,"=*")+COUNTIF(Y264,"=*")+COUNTIF(AB264,"=*")&lt;&gt;SUM(COUNTIF(G264,"NS")+COUNTIF(J264,"NS")+COUNTIF(M264,"NS")+COUNTIF(P264,"NS")+COUNTIF(S264,"NS")+COUNTIF(V264,"NS")+COUNTIF(Y264,"NS")+COUNTIF(AB264,"NS"),COUNTIF(G264,"NA")+COUNTIF(J264,"NA")+COUNTIF(M264,"NA")+COUNTIF(P264,"NA")+COUNTIF(S264,"NA")+COUNTIF(V264,"NA")+COUNTIF(Y264,"NA")+COUNTIF(AB264,"NA")),1,0)</f>
        <v>0</v>
      </c>
      <c r="DX264">
        <f>IF(SUM(DR264:DW264)&gt;0,1,0)</f>
        <v>0</v>
      </c>
    </row>
    <row r="265" spans="1:128">
      <c r="A265" s="40"/>
      <c r="B265" s="40"/>
      <c r="C265" s="206" t="s">
        <v>132</v>
      </c>
      <c r="D265" s="320"/>
      <c r="E265" s="266"/>
      <c r="F265" s="267"/>
      <c r="G265" s="220"/>
      <c r="H265" s="220"/>
      <c r="I265" s="220"/>
      <c r="J265" s="220"/>
      <c r="K265" s="220"/>
      <c r="L265" s="220"/>
      <c r="M265" s="220"/>
      <c r="N265" s="220"/>
      <c r="O265" s="220"/>
      <c r="P265" s="220"/>
      <c r="Q265" s="220"/>
      <c r="R265" s="220"/>
      <c r="S265" s="220"/>
      <c r="T265" s="220"/>
      <c r="U265" s="220"/>
      <c r="V265" s="220"/>
      <c r="W265" s="220"/>
      <c r="X265" s="220"/>
      <c r="Y265" s="220"/>
      <c r="Z265" s="220"/>
      <c r="AA265" s="220"/>
      <c r="AB265" s="220"/>
      <c r="AC265" s="220"/>
      <c r="AD265" s="220"/>
      <c r="AF265">
        <f t="shared" ref="AF265:AF288" si="174">IF(AND(J265=0,OR(SUM(K265:L265)&gt;0,COUNTIF(J265:L265,"NS")&gt;0)),1,0)</f>
        <v>0</v>
      </c>
      <c r="AG265">
        <f t="shared" ref="AG265:AG288" si="175">IF(OR(AND(J265="NS",SUM(K265:L265)&gt;0),AND(J265="NS",COUNTIF(J265:L265,"NS")&lt;2)),1,0)</f>
        <v>0</v>
      </c>
      <c r="AH265">
        <f t="shared" ref="AH265:AH288" si="176">IF(AND(J265="NA",OR(SUM(K265:L265)&gt;0,COUNTIF(J265:L265,"NS")&gt;0,COUNTIF(J265:L265,"NA")&gt;1)),1,0)</f>
        <v>0</v>
      </c>
      <c r="AI265">
        <f t="shared" ref="AI265:AI288" si="177">IF(AND(COUNTBLANK(J265)+COUNTBLANK(K265)+COUNTBLANK(L265)&gt;0,COUNTBLANK(J265)+COUNTBLANK(K265)+COUNTBLANK(L265)&lt;3,J265&lt;&gt;"NA"),1,0)</f>
        <v>0</v>
      </c>
      <c r="AJ265">
        <f t="shared" ref="AJ265:AJ288" si="178">IF(AND(IF(OR(SUM(K265:L265)=J265,J265="",AND(J265&gt;0,COUNTIF(J265:L265,"NS")=2)),0,1)=1,J265&lt;&gt;"NS",J265&lt;&gt;"NA"),1,0)</f>
        <v>0</v>
      </c>
      <c r="AK265">
        <f t="shared" ref="AK265:AK288" si="179">IF(COUNTIF(J265:L265,"=*")&lt;&gt;SUM(COUNTIF(J265:L265,"NS"),COUNTIF(J265:L265,"NA")),1,0)</f>
        <v>0</v>
      </c>
      <c r="AL265">
        <f t="shared" ref="AL265:AL288" si="180">IF(SUM(AF265:AK265)&gt;0,1,0)</f>
        <v>0</v>
      </c>
      <c r="AP265">
        <f t="shared" ref="AP265:AP288" si="181">IF(AND(M265=0,OR(SUM(N265:O265)&gt;0,COUNTIF(M265:O265,"NS")&gt;0)),1,0)</f>
        <v>0</v>
      </c>
      <c r="AQ265">
        <f t="shared" ref="AQ265:AQ288" si="182">IF(OR(AND(M265="NS",SUM(N265:O265)&gt;0),AND(M265="NS",COUNTIF(M265:O265,"NS")&lt;2)),1,0)</f>
        <v>0</v>
      </c>
      <c r="AR265">
        <f t="shared" ref="AR265:AR288" si="183">IF(AND(M265="NA",OR(SUM(N265:O265)&gt;0,COUNTIF(M265:O265,"NS")&gt;0,COUNTIF(M265:O265,"NA")&gt;1)),1,0)</f>
        <v>0</v>
      </c>
      <c r="AS265">
        <f t="shared" ref="AS265:AS288" si="184">IF(AND(COUNTBLANK(M265)+COUNTBLANK(N265)+COUNTBLANK(O265)&gt;0,COUNTBLANK(M265)+COUNTBLANK(N265)+COUNTBLANK(O265)&lt;3,M265&lt;&gt;"NA"),1,0)</f>
        <v>0</v>
      </c>
      <c r="AT265">
        <f t="shared" ref="AT265:AT288" si="185">IF(AND(IF(OR(SUM(N265:O265)=M265,M265="",AND(M265&gt;0,COUNTIF(M265:O265,"NS")=2)),0,1)=1,M265&lt;&gt;"NS",M265&lt;&gt;"NA"),1,0)</f>
        <v>0</v>
      </c>
      <c r="AU265">
        <f t="shared" ref="AU265:AU288" si="186">IF(COUNTIF(M265:O265,"=*")&lt;&gt;SUM(COUNTIF(M265:O265,"NS"),COUNTIF(M265:O265,"NA")),1,0)</f>
        <v>0</v>
      </c>
      <c r="AV265">
        <f t="shared" ref="AV265:AV288" si="187">IF(SUM(AP265:AU265)&gt;0,1,0)</f>
        <v>0</v>
      </c>
      <c r="AZ265">
        <f t="shared" ref="AZ265:AZ288" si="188">IF(AND(P265=0,OR(SUM(Q265:R265)&gt;0,COUNTIF(P265:R265,"NS")&gt;0)),1,0)</f>
        <v>0</v>
      </c>
      <c r="BA265">
        <f t="shared" ref="BA265:BA288" si="189">IF(OR(AND(P265="NS",SUM(Q265:R265)&gt;0),AND(P265="NS",COUNTIF(P265:R265,"NS")&lt;2)),1,0)</f>
        <v>0</v>
      </c>
      <c r="BB265">
        <f t="shared" ref="BB265:BB288" si="190">IF(AND(P265="NA",OR(SUM(Q265:R265)&gt;0,COUNTIF(P265:R265,"NS")&gt;0,COUNTIF(P265:R265,"NA")&gt;1)),1,0)</f>
        <v>0</v>
      </c>
      <c r="BC265">
        <f t="shared" ref="BC265:BC288" si="191">IF(AND(COUNTBLANK(P265)+COUNTBLANK(Q265)+COUNTBLANK(R265)&gt;0,COUNTBLANK(P265)+COUNTBLANK(Q265)+COUNTBLANK(R265)&lt;3,P265&lt;&gt;"NA"),1,0)</f>
        <v>0</v>
      </c>
      <c r="BD265">
        <f t="shared" ref="BD265:BD288" si="192">IF(AND(IF(OR(SUM(Q265:R265)=P265,P265="",AND(P265&gt;0,COUNTIF(P265:R265,"NS")=2)),0,1)=1,P265&lt;&gt;"NS",P265&lt;&gt;"NA"),1,0)</f>
        <v>0</v>
      </c>
      <c r="BE265">
        <f t="shared" ref="BE265:BE288" si="193">IF(COUNTIF(P265:R265,"=*")&lt;&gt;SUM(COUNTIF(P265:R265,"NS"),COUNTIF(P265:R265,"NA")),1,0)</f>
        <v>0</v>
      </c>
      <c r="BF265">
        <f t="shared" ref="BF265:BF288" si="194">IF(SUM(AZ265:BE265)&gt;0,1,0)</f>
        <v>0</v>
      </c>
      <c r="BJ265">
        <f t="shared" ref="BJ265:BJ288" si="195">IF(AND(S265=0,OR(SUM(T265:U265)&gt;0,COUNTIF(S265:U265,"NS")&gt;0)),1,0)</f>
        <v>0</v>
      </c>
      <c r="BK265">
        <f t="shared" ref="BK265:BK288" si="196">IF(OR(AND(S265="NS",SUM(T265:U265)&gt;0),AND(S265="NS",COUNTIF(S265:U265,"NS")&lt;2)),1,0)</f>
        <v>0</v>
      </c>
      <c r="BL265">
        <f t="shared" ref="BL265:BL288" si="197">IF(AND(S265="NA",OR(SUM(T265:U265)&gt;0,COUNTIF(S265:U265,"NS")&gt;0,COUNTIF(S265:U265,"NA")&gt;1)),1,0)</f>
        <v>0</v>
      </c>
      <c r="BM265">
        <f t="shared" ref="BM265:BM288" si="198">IF(AND(COUNTBLANK(S265)+COUNTBLANK(T265)+COUNTBLANK(U265)&gt;0,COUNTBLANK(S265)+COUNTBLANK(T265)+COUNTBLANK(U265)&lt;3,S265&lt;&gt;"NA"),1,0)</f>
        <v>0</v>
      </c>
      <c r="BN265">
        <f t="shared" ref="BN265:BN288" si="199">IF(AND(IF(OR(SUM(T265:U265)=S265,S265="",AND(S265&gt;0,COUNTIF(S265:U265,"NS")=2)),0,1)=1,S265&lt;&gt;"NS",S265&lt;&gt;"NA"),1,0)</f>
        <v>0</v>
      </c>
      <c r="BO265">
        <f t="shared" ref="BO265:BO288" si="200">IF(COUNTIF(S265:U265,"=*")&lt;&gt;SUM(COUNTIF(S265:U265,"NS"),COUNTIF(S265:U265,"NA")),1,0)</f>
        <v>0</v>
      </c>
      <c r="BP265">
        <f t="shared" ref="BP265:BP288" si="201">IF(SUM(BJ265:BO265)&gt;0,1,0)</f>
        <v>0</v>
      </c>
      <c r="BT265">
        <f t="shared" ref="BT265:BT288" si="202">IF(AND(V265=0,OR(SUM(W265:X265)&gt;0,COUNTIF(V265:X265,"NS")&gt;0)),1,0)</f>
        <v>0</v>
      </c>
      <c r="BU265">
        <f t="shared" ref="BU265:BU288" si="203">IF(OR(AND(V265="NS",SUM(W265:X265)&gt;0),AND(V265="NS",COUNTIF(V265:X265,"NS")&lt;2)),1,0)</f>
        <v>0</v>
      </c>
      <c r="BV265">
        <f t="shared" ref="BV265:BV288" si="204">IF(AND(V265="NA",OR(SUM(W265:X265)&gt;0,COUNTIF(V265:X265,"NS")&gt;0,COUNTIF(V265:X265,"NA")&gt;1)),1,0)</f>
        <v>0</v>
      </c>
      <c r="BW265">
        <f t="shared" ref="BW265:BW288" si="205">IF(AND(COUNTBLANK(V265)+COUNTBLANK(W265)+COUNTBLANK(X265)&gt;0,COUNTBLANK(V265)+COUNTBLANK(W265)+COUNTBLANK(X265)&lt;3,V265&lt;&gt;"NA"),1,0)</f>
        <v>0</v>
      </c>
      <c r="BX265">
        <f t="shared" ref="BX265:BX288" si="206">IF(AND(IF(OR(SUM(W265:X265)=V265,V265="",AND(V265&gt;0,COUNTIF(V265:X265,"NS")=2)),0,1)=1,V265&lt;&gt;"NS",V265&lt;&gt;"NA"),1,0)</f>
        <v>0</v>
      </c>
      <c r="BY265">
        <f t="shared" ref="BY265:BY288" si="207">IF(COUNTIF(V265:X265,"=*")&lt;&gt;SUM(COUNTIF(V265:X265,"NS"),COUNTIF(V265:X265,"NA")),1,0)</f>
        <v>0</v>
      </c>
      <c r="BZ265">
        <f t="shared" ref="BZ265:BZ288" si="208">IF(SUM(BT265:BY265)&gt;0,1,0)</f>
        <v>0</v>
      </c>
      <c r="CD265">
        <f t="shared" ref="CD265:CD288" si="209">IF(AND(Y265=0,OR(SUM(Z265:AA265)&gt;0,COUNTIF(Y265:AA265,"NS")&gt;0)),1,0)</f>
        <v>0</v>
      </c>
      <c r="CE265">
        <f t="shared" ref="CE265:CE288" si="210">IF(OR(AND(Y265="NS",SUM(Z265:AA265)&gt;0),AND(Y265="NS",COUNTIF(Y265:AA265,"NS")&lt;2)),1,0)</f>
        <v>0</v>
      </c>
      <c r="CF265">
        <f t="shared" ref="CF265:CF288" si="211">IF(AND(Y265="NA",OR(SUM(Z265:AA265)&gt;0,COUNTIF(Y265:AA265,"NS")&gt;0,COUNTIF(Y265:AA265,"NA")&gt;1)),1,0)</f>
        <v>0</v>
      </c>
      <c r="CG265">
        <f t="shared" ref="CG265:CG288" si="212">IF(AND(COUNTBLANK(Y265)+COUNTBLANK(Z265)+COUNTBLANK(AA265)&gt;0,COUNTBLANK(Y265)+COUNTBLANK(Z265)+COUNTBLANK(AA265)&lt;3,Y265&lt;&gt;"NA"),1,0)</f>
        <v>0</v>
      </c>
      <c r="CH265">
        <f t="shared" ref="CH265:CH288" si="213">IF(AND(IF(OR(SUM(Z265:AA265)=Y265,Y265="",AND(Y265&gt;0,COUNTIF(Y265:AA265,"NS")=2)),0,1)=1,Y265&lt;&gt;"NS",Y265&lt;&gt;"NA"),1,0)</f>
        <v>0</v>
      </c>
      <c r="CI265">
        <f t="shared" ref="CI265:CI288" si="214">IF(COUNTIF(Y265:AA265,"=*")&lt;&gt;SUM(COUNTIF(Y265:AA265,"NS"),COUNTIF(Y265:AA265,"NA")),1,0)</f>
        <v>0</v>
      </c>
      <c r="CJ265">
        <f t="shared" ref="CJ265:CJ288" si="215">IF(SUM(CD265:CI265)&gt;0,1,0)</f>
        <v>0</v>
      </c>
      <c r="CN265">
        <f t="shared" ref="CN265:CN288" si="216">IF(AND(AB265=0,OR(SUM(AC265:AD265)&gt;0,COUNTIF(AB265:AD265,"NS")&gt;0)),1,0)</f>
        <v>0</v>
      </c>
      <c r="CO265">
        <f t="shared" ref="CO265:CO288" si="217">IF(OR(AND(AB265="NS",SUM(AC265:AD265)&gt;0),AND(AB265="NS",COUNTIF(AB265:AD265,"NS")&lt;2)),1,0)</f>
        <v>0</v>
      </c>
      <c r="CP265">
        <f t="shared" ref="CP265:CP288" si="218">IF(AND(AB265="NA",OR(SUM(AC265:AD265)&gt;0,COUNTIF(AB265:AD265,"NS")&gt;0,COUNTIF(AB265:AD265,"NA")&gt;1)),1,0)</f>
        <v>0</v>
      </c>
      <c r="CQ265">
        <f t="shared" ref="CQ265:CQ288" si="219">IF(AND(COUNTBLANK(AB265)+COUNTBLANK(AC265)+COUNTBLANK(AD265)&gt;0,COUNTBLANK(AB265)+COUNTBLANK(AC265)+COUNTBLANK(AD265)&lt;3,AB265&lt;&gt;"NA"),1,0)</f>
        <v>0</v>
      </c>
      <c r="CR265">
        <f t="shared" ref="CR265:CR288" si="220">IF(AND(IF(OR(SUM(AC265:AD265)=AB265,AB265="",AND(AB265&gt;0,COUNTIF(AB265:AD265,"NS")=2)),0,1)=1,AB265&lt;&gt;"NS",AB265&lt;&gt;"NA"),1,0)</f>
        <v>0</v>
      </c>
      <c r="CS265">
        <f t="shared" ref="CS265:CS288" si="221">IF(COUNTIF(AB265:AD265,"=*")&lt;&gt;SUM(COUNTIF(AB265:AD265,"NS"),COUNTIF(AB265:AD265,"NA")),1,0)</f>
        <v>0</v>
      </c>
      <c r="CT265">
        <f t="shared" ref="CT265:CT288" si="222">IF(SUM(CN265:CS265)&gt;0,1,0)</f>
        <v>0</v>
      </c>
      <c r="CX265">
        <f t="shared" ref="CX265:CX288" si="223">IF(AND(H265=0,OR(SUM(K265,N265,Q265,T265,W265,Z265,AC265)&gt;0,COUNTIF(H265,"NS")+COUNTIF(K265,"NS")+COUNTIF(N265,"NS")+COUNTIF(Q265,"NS")+COUNTIF(T265,"NS")+COUNTIF(W265,"NS")+COUNTIF(Z265,"NS")+COUNTIF(AC265,"NS")&gt;0)),1,0)</f>
        <v>0</v>
      </c>
      <c r="CY265">
        <f t="shared" ref="CY265:CY288" si="224">IF(OR(AND(H265="NS",SUM(K265,N265,Q265,T265,W265,Z265,AC265)&gt;0),AND(H265="NS",COUNTIF(H265,"NS")+COUNTIF(K265,"NS")+COUNTIF(N265,"NS")+COUNTIF(Q265,"NS")+COUNTIF(T265,"NS")+COUNTIF(W265,"NS")+COUNTIF(Z265,"NS")+COUNTIF(AC265,"NS")&lt;2)),1,0)</f>
        <v>0</v>
      </c>
      <c r="CZ265">
        <f t="shared" ref="CZ265:CZ288" si="225">IF(AND(H265="NA",OR(SUM(K265,N265,Q265,T265,W265,Z265,AC265)&gt;0,COUNTIF(H265,"NS")+COUNTIF(K265,"NS")+COUNTIF(N265,"NS")+COUNTIF(Q265,"NS")+COUNTIF(T265,"NS")+COUNTIF(W265,"NS")+COUNTIF(Z265,"NS")+COUNTIF(AC265,"NS")&gt;0,COUNTIF(H265,"NA")+COUNTIF(K265,"NA")+COUNTIF(N265,"NA")+COUNTIF(Q265,"NA")+COUNTIF(T265,"NA")+COUNTIF(W265,"NA")+COUNTIF(Z265,"NA")+COUNTIF(AC265,"NA")&gt;1)),1,0)</f>
        <v>0</v>
      </c>
      <c r="DA265">
        <f t="shared" ref="DA265:DA288" si="226">IF(AND(COUNTBLANK(H265)+COUNTBLANK(K265)+COUNTBLANK(N265)+COUNTBLANK(Q265)+COUNTBLANK(T265)+COUNTBLANK(W265)+COUNTBLANK(Z265)+COUNTBLANK(AC265)&gt;0,COUNTBLANK(H265)+COUNTBLANK(K265)+COUNTBLANK(N265)+COUNTBLANK(Q265)+COUNTBLANK(T265)+COUNTBLANK(W265)+COUNTBLANK(Z265)+COUNTBLANK(AC265)&lt;8,H265&lt;&gt;"NA"),1,0)</f>
        <v>0</v>
      </c>
      <c r="DB265">
        <f t="shared" ref="DB265:DB288" si="227">IF(AND(IF(OR(SUM(K265,N265,Q265,T265,W265,Z265,AC265)=H265,H265="",AND(H265&gt;0,COUNTIF(H265,"NS")+COUNTIF(K265,"NS")+COUNTIF(N265,"NS")+COUNTIF(Q265,"NS")+COUNTIF(T265,"NS")+COUNTIF(W265,"NS")+COUNTIF(Z265,"NS")+COUNTIF(AC265,"NS")=7)),0,1)=1,H265&lt;&gt;"NS",H265&lt;&gt;"NA"),1,0)</f>
        <v>0</v>
      </c>
      <c r="DC265">
        <f t="shared" ref="DC265:DC288" si="228">IF(COUNTIF(H265,"=*")+COUNTIF(K265,"=*")+COUNTIF(N265,"=*")+COUNTIF(Q265,"=*")+COUNTIF(T265,"=*")+COUNTIF(W265,"=*")+COUNTIF(Z265,"=*")+COUNTIF(AC265,"=*")&lt;&gt;SUM(COUNTIF(H265,"NS")+COUNTIF(K265,"NS")+COUNTIF(N265,"NS")+COUNTIF(Q265,"NS")+COUNTIF(T265,"NS")+COUNTIF(W265,"NS")+COUNTIF(Z265,"NS")+COUNTIF(AC265,"NS"),COUNTIF(H265,"NA")+COUNTIF(K265,"NA")+COUNTIF(N265,"NA")+COUNTIF(Q265,"NA")+COUNTIF(T265,"NA")+COUNTIF(W265,"NA")+COUNTIF(Z265,"NA")+COUNTIF(AC265,"NA")),1,0)</f>
        <v>0</v>
      </c>
      <c r="DD265">
        <f t="shared" ref="DD265:DD288" si="229">IF(SUM(CX265:DC265)&gt;0,1,0)</f>
        <v>0</v>
      </c>
      <c r="DH265">
        <f t="shared" ref="DH265:DH288" si="230">IF(AND(I265=0,OR(SUM(L265,O265,R265,U265,X265,AA265,AD265)&gt;0,COUNTIF(I265,"NS")+COUNTIF(L265,"NS")+COUNTIF(O265,"NS")+COUNTIF(R265,"NS")+COUNTIF(U265,"NS")+COUNTIF(X265,"NS")+COUNTIF(AA265,"NS")+COUNTIF(AD265,"NS")&gt;0)),1,0)</f>
        <v>0</v>
      </c>
      <c r="DI265">
        <f t="shared" ref="DI265:DI288" si="231">IF(OR(AND(I265="NS",SUM(L265,O265,R265,U265,X265,AA265,AD265)&gt;0),AND(I265="NS",COUNTIF(I265,"NS")+COUNTIF(L265,"NS")+COUNTIF(O265,"NS")+COUNTIF(R265,"NS")+COUNTIF(U265,"NS")+COUNTIF(X265,"NS")+COUNTIF(AA265,"NS")+COUNTIF(AD265,"NS")&lt;2)),1,0)</f>
        <v>0</v>
      </c>
      <c r="DJ265">
        <f t="shared" ref="DJ265:DJ288" si="232">IF(AND(I265="NA",OR(SUM(L265,O265,R265,U265,X265,AA265,AD265)&gt;0,COUNTIF(I265,"NS")+COUNTIF(L265,"NS")+COUNTIF(O265,"NS")+COUNTIF(R265,"NS")+COUNTIF(U265,"NS")+COUNTIF(X265,"NS")+COUNTIF(AA265,"NS")+COUNTIF(AD265,"NS")&gt;0,COUNTIF(I265,"NA")+COUNTIF(L265,"NA")+COUNTIF(O265,"NA")+COUNTIF(R265,"NA")+COUNTIF(U265,"NA")+COUNTIF(X265,"NA")+COUNTIF(AA265,"NA")+COUNTIF(AD265,"NA")&gt;1)),1,0)</f>
        <v>0</v>
      </c>
      <c r="DK265">
        <f t="shared" ref="DK265:DK288" si="233">IF(AND(COUNTBLANK(I265)+COUNTBLANK(L265)+COUNTBLANK(O265)+COUNTBLANK(R265)+COUNTBLANK(U265)+COUNTBLANK(X265)+COUNTBLANK(AA265)+COUNTBLANK(AD265)&gt;0,COUNTBLANK(I265)+COUNTBLANK(L265)+COUNTBLANK(O265)+COUNTBLANK(R265)+COUNTBLANK(U265)+COUNTBLANK(X265)+COUNTBLANK(AA265)+COUNTBLANK(AD265)&lt;8,I265&lt;&gt;"NA"),1,0)</f>
        <v>0</v>
      </c>
      <c r="DL265">
        <f t="shared" ref="DL265:DL288" si="234">IF(AND(IF(OR(SUM(L265,O265,R265,U265,X265,AA265,AD265)=I265,I265="",AND(I265&gt;0,COUNTIF(I265,"NS")+COUNTIF(L265,"NS")+COUNTIF(O265,"NS")+COUNTIF(R265,"NS")+COUNTIF(U265,"NS")+COUNTIF(X265,"NS")+COUNTIF(AA265,"NS")+COUNTIF(AD265,"NS")=7)),0,1)=1,I265&lt;&gt;"NS",I265&lt;&gt;"NA"),1,0)</f>
        <v>0</v>
      </c>
      <c r="DM265">
        <f t="shared" ref="DM265:DM288" si="235">IF(COUNTIF(I265,"=*")+COUNTIF(L265,"=*")+COUNTIF(O265,"=*")+COUNTIF(R265,"=*")+COUNTIF(U265,"=*")+COUNTIF(X265,"=*")+COUNTIF(AA265,"=*")+COUNTIF(AD265,"=*")&lt;&gt;SUM(COUNTIF(I265,"NS")+COUNTIF(L265,"NS")+COUNTIF(O265,"NS")+COUNTIF(R265,"NS")+COUNTIF(U265,"NS")+COUNTIF(X265,"NS")+COUNTIF(AA265,"NS")+COUNTIF(AD265,"NS"),COUNTIF(I265,"NA")+COUNTIF(L265,"NA")+COUNTIF(O265,"NA")+COUNTIF(R265,"NA")+COUNTIF(U265,"NA")+COUNTIF(X265,"NA")+COUNTIF(AA265,"NA")+COUNTIF(AD265,"NA")),1,0)</f>
        <v>0</v>
      </c>
      <c r="DN265">
        <f t="shared" ref="DN265:DN288" si="236">IF(SUM(DH265:DM265)&gt;0,1,0)</f>
        <v>0</v>
      </c>
      <c r="DR265">
        <f t="shared" ref="DR265:DR288" si="237">IF(AND(G265=0,OR(SUM(J265,M265,P265,S265,V265,Y265,AB265)&gt;0,COUNTIF(G265,"NS")+COUNTIF(J265,"NS")+COUNTIF(M265,"NS")+COUNTIF(P265,"NS")+COUNTIF(S265,"NS")+COUNTIF(V265,"NS")+COUNTIF(Y265,"NS")+COUNTIF(AB265,"NS")&gt;0)),1,0)</f>
        <v>0</v>
      </c>
      <c r="DS265">
        <f t="shared" ref="DS265:DS288" si="238">IF(OR(AND(G265="NS",SUM(J265,M265,P265,S265,V265,Y265,AB265)&gt;0),AND(G265="NS",COUNTIF(G265,"NS")+COUNTIF(J265,"NS")+COUNTIF(M265,"NS")+COUNTIF(P265,"NS")+COUNTIF(S265,"NS")+COUNTIF(V265,"NS")+COUNTIF(Y265,"NS")+COUNTIF(AB265,"NS")&lt;2)),1,0)</f>
        <v>0</v>
      </c>
      <c r="DT265">
        <f t="shared" ref="DT265:DT288" si="239">IF(AND(G265="NA",OR(SUM(J265,M265,P265,S265,V265,Y265,AB265)&gt;0,COUNTIF(G265,"NS")+COUNTIF(J265,"NS")+COUNTIF(M265,"NS")+COUNTIF(P265,"NS")+COUNTIF(S265,"NS")+COUNTIF(V265,"NS")+COUNTIF(Y265,"NS")+COUNTIF(AB265,"NS")&gt;0,COUNTIF(G265,"NA")+COUNTIF(J265,"NA")+COUNTIF(M265,"NA")+COUNTIF(P265,"NA")+COUNTIF(S265,"NA")+COUNTIF(V265,"NA")+COUNTIF(Y265,"NA")+COUNTIF(AB265,"NA")&gt;1)),1,0)</f>
        <v>0</v>
      </c>
      <c r="DU265">
        <f t="shared" ref="DU265:DU288" si="240">IF(AND(COUNTBLANK(G265)+COUNTBLANK(J265)+COUNTBLANK(M265)+COUNTBLANK(P265)+COUNTBLANK(S265)+COUNTBLANK(V265)+COUNTBLANK(Y265)+COUNTBLANK(AB265)&gt;0,COUNTBLANK(G265)+COUNTBLANK(J265)+COUNTBLANK(M265)+COUNTBLANK(P265)+COUNTBLANK(S265)+COUNTBLANK(V265)+COUNTBLANK(Y265)+COUNTBLANK(AB265)&lt;8,G265&lt;&gt;"NA"),1,0)</f>
        <v>0</v>
      </c>
      <c r="DV265">
        <f t="shared" ref="DV265:DV288" si="241">IF(AND(IF(OR(SUM(J265,M265,P265,S265,V265,Y265,AB265)=G265,G265="",AND(G265&gt;0,COUNTIF(G265,"NS")+COUNTIF(J265,"NS")+COUNTIF(M265,"NS")+COUNTIF(P265,"NS")+COUNTIF(S265,"NS")+COUNTIF(V265,"NS")+COUNTIF(Y265,"NS")+COUNTIF(AB265,"NS")=7)),0,1)=1,G265&lt;&gt;"NS",G265&lt;&gt;"NA"),1,0)</f>
        <v>0</v>
      </c>
      <c r="DW265">
        <f t="shared" ref="DW265:DW288" si="242">IF(COUNTIF(G265,"=*")+COUNTIF(J265,"=*")+COUNTIF(M265,"=*")+COUNTIF(P265,"=*")+COUNTIF(S265,"=*")+COUNTIF(V265,"=*")+COUNTIF(Y265,"=*")+COUNTIF(AB265,"=*")&lt;&gt;SUM(COUNTIF(G265,"NS")+COUNTIF(J265,"NS")+COUNTIF(M265,"NS")+COUNTIF(P265,"NS")+COUNTIF(S265,"NS")+COUNTIF(V265,"NS")+COUNTIF(Y265,"NS")+COUNTIF(AB265,"NS"),COUNTIF(G265,"NA")+COUNTIF(J265,"NA")+COUNTIF(M265,"NA")+COUNTIF(P265,"NA")+COUNTIF(S265,"NA")+COUNTIF(V265,"NA")+COUNTIF(Y265,"NA")+COUNTIF(AB265,"NA")),1,0)</f>
        <v>0</v>
      </c>
      <c r="DX265">
        <f t="shared" ref="DX265:DX288" si="243">IF(SUM(DR265:DW265)&gt;0,1,0)</f>
        <v>0</v>
      </c>
    </row>
    <row r="266" spans="1:128">
      <c r="A266" s="40"/>
      <c r="B266" s="40"/>
      <c r="C266" s="206" t="s">
        <v>133</v>
      </c>
      <c r="D266" s="320"/>
      <c r="E266" s="266"/>
      <c r="F266" s="267"/>
      <c r="G266" s="220"/>
      <c r="H266" s="220"/>
      <c r="I266" s="220"/>
      <c r="J266" s="220"/>
      <c r="K266" s="220"/>
      <c r="L266" s="220"/>
      <c r="M266" s="220"/>
      <c r="N266" s="220"/>
      <c r="O266" s="220"/>
      <c r="P266" s="220"/>
      <c r="Q266" s="220"/>
      <c r="R266" s="220"/>
      <c r="S266" s="220"/>
      <c r="T266" s="220"/>
      <c r="U266" s="220"/>
      <c r="V266" s="220"/>
      <c r="W266" s="220"/>
      <c r="X266" s="220"/>
      <c r="Y266" s="220"/>
      <c r="Z266" s="220"/>
      <c r="AA266" s="220"/>
      <c r="AB266" s="220"/>
      <c r="AC266" s="220"/>
      <c r="AD266" s="220"/>
      <c r="AF266">
        <f t="shared" si="174"/>
        <v>0</v>
      </c>
      <c r="AG266">
        <f t="shared" si="175"/>
        <v>0</v>
      </c>
      <c r="AH266">
        <f t="shared" si="176"/>
        <v>0</v>
      </c>
      <c r="AI266">
        <f t="shared" si="177"/>
        <v>0</v>
      </c>
      <c r="AJ266">
        <f t="shared" si="178"/>
        <v>0</v>
      </c>
      <c r="AK266">
        <f t="shared" si="179"/>
        <v>0</v>
      </c>
      <c r="AL266">
        <f t="shared" si="180"/>
        <v>0</v>
      </c>
      <c r="AP266">
        <f t="shared" si="181"/>
        <v>0</v>
      </c>
      <c r="AQ266">
        <f t="shared" si="182"/>
        <v>0</v>
      </c>
      <c r="AR266">
        <f t="shared" si="183"/>
        <v>0</v>
      </c>
      <c r="AS266">
        <f t="shared" si="184"/>
        <v>0</v>
      </c>
      <c r="AT266">
        <f t="shared" si="185"/>
        <v>0</v>
      </c>
      <c r="AU266">
        <f t="shared" si="186"/>
        <v>0</v>
      </c>
      <c r="AV266">
        <f t="shared" si="187"/>
        <v>0</v>
      </c>
      <c r="AZ266">
        <f t="shared" si="188"/>
        <v>0</v>
      </c>
      <c r="BA266">
        <f t="shared" si="189"/>
        <v>0</v>
      </c>
      <c r="BB266">
        <f t="shared" si="190"/>
        <v>0</v>
      </c>
      <c r="BC266">
        <f t="shared" si="191"/>
        <v>0</v>
      </c>
      <c r="BD266">
        <f t="shared" si="192"/>
        <v>0</v>
      </c>
      <c r="BE266">
        <f t="shared" si="193"/>
        <v>0</v>
      </c>
      <c r="BF266">
        <f t="shared" si="194"/>
        <v>0</v>
      </c>
      <c r="BJ266">
        <f t="shared" si="195"/>
        <v>0</v>
      </c>
      <c r="BK266">
        <f t="shared" si="196"/>
        <v>0</v>
      </c>
      <c r="BL266">
        <f t="shared" si="197"/>
        <v>0</v>
      </c>
      <c r="BM266">
        <f t="shared" si="198"/>
        <v>0</v>
      </c>
      <c r="BN266">
        <f t="shared" si="199"/>
        <v>0</v>
      </c>
      <c r="BO266">
        <f t="shared" si="200"/>
        <v>0</v>
      </c>
      <c r="BP266">
        <f t="shared" si="201"/>
        <v>0</v>
      </c>
      <c r="BT266">
        <f t="shared" si="202"/>
        <v>0</v>
      </c>
      <c r="BU266">
        <f t="shared" si="203"/>
        <v>0</v>
      </c>
      <c r="BV266">
        <f t="shared" si="204"/>
        <v>0</v>
      </c>
      <c r="BW266">
        <f t="shared" si="205"/>
        <v>0</v>
      </c>
      <c r="BX266">
        <f t="shared" si="206"/>
        <v>0</v>
      </c>
      <c r="BY266">
        <f t="shared" si="207"/>
        <v>0</v>
      </c>
      <c r="BZ266">
        <f t="shared" si="208"/>
        <v>0</v>
      </c>
      <c r="CD266">
        <f t="shared" si="209"/>
        <v>0</v>
      </c>
      <c r="CE266">
        <f t="shared" si="210"/>
        <v>0</v>
      </c>
      <c r="CF266">
        <f t="shared" si="211"/>
        <v>0</v>
      </c>
      <c r="CG266">
        <f t="shared" si="212"/>
        <v>0</v>
      </c>
      <c r="CH266">
        <f t="shared" si="213"/>
        <v>0</v>
      </c>
      <c r="CI266">
        <f t="shared" si="214"/>
        <v>0</v>
      </c>
      <c r="CJ266">
        <f t="shared" si="215"/>
        <v>0</v>
      </c>
      <c r="CN266">
        <f t="shared" si="216"/>
        <v>0</v>
      </c>
      <c r="CO266">
        <f t="shared" si="217"/>
        <v>0</v>
      </c>
      <c r="CP266">
        <f t="shared" si="218"/>
        <v>0</v>
      </c>
      <c r="CQ266">
        <f t="shared" si="219"/>
        <v>0</v>
      </c>
      <c r="CR266">
        <f t="shared" si="220"/>
        <v>0</v>
      </c>
      <c r="CS266">
        <f t="shared" si="221"/>
        <v>0</v>
      </c>
      <c r="CT266">
        <f t="shared" si="222"/>
        <v>0</v>
      </c>
      <c r="CX266">
        <f t="shared" si="223"/>
        <v>0</v>
      </c>
      <c r="CY266">
        <f t="shared" si="224"/>
        <v>0</v>
      </c>
      <c r="CZ266">
        <f t="shared" si="225"/>
        <v>0</v>
      </c>
      <c r="DA266">
        <f t="shared" si="226"/>
        <v>0</v>
      </c>
      <c r="DB266">
        <f t="shared" si="227"/>
        <v>0</v>
      </c>
      <c r="DC266">
        <f t="shared" si="228"/>
        <v>0</v>
      </c>
      <c r="DD266">
        <f t="shared" si="229"/>
        <v>0</v>
      </c>
      <c r="DH266">
        <f t="shared" si="230"/>
        <v>0</v>
      </c>
      <c r="DI266">
        <f t="shared" si="231"/>
        <v>0</v>
      </c>
      <c r="DJ266">
        <f t="shared" si="232"/>
        <v>0</v>
      </c>
      <c r="DK266">
        <f t="shared" si="233"/>
        <v>0</v>
      </c>
      <c r="DL266">
        <f t="shared" si="234"/>
        <v>0</v>
      </c>
      <c r="DM266">
        <f t="shared" si="235"/>
        <v>0</v>
      </c>
      <c r="DN266">
        <f t="shared" si="236"/>
        <v>0</v>
      </c>
      <c r="DR266">
        <f t="shared" si="237"/>
        <v>0</v>
      </c>
      <c r="DS266">
        <f t="shared" si="238"/>
        <v>0</v>
      </c>
      <c r="DT266">
        <f t="shared" si="239"/>
        <v>0</v>
      </c>
      <c r="DU266">
        <f t="shared" si="240"/>
        <v>0</v>
      </c>
      <c r="DV266">
        <f t="shared" si="241"/>
        <v>0</v>
      </c>
      <c r="DW266">
        <f t="shared" si="242"/>
        <v>0</v>
      </c>
      <c r="DX266">
        <f t="shared" si="243"/>
        <v>0</v>
      </c>
    </row>
    <row r="267" spans="1:128">
      <c r="A267" s="40"/>
      <c r="B267" s="40"/>
      <c r="C267" s="206" t="s">
        <v>134</v>
      </c>
      <c r="D267" s="320"/>
      <c r="E267" s="266"/>
      <c r="F267" s="267"/>
      <c r="G267" s="220"/>
      <c r="H267" s="220"/>
      <c r="I267" s="220"/>
      <c r="J267" s="220"/>
      <c r="K267" s="220"/>
      <c r="L267" s="220"/>
      <c r="M267" s="220"/>
      <c r="N267" s="220"/>
      <c r="O267" s="220"/>
      <c r="P267" s="220"/>
      <c r="Q267" s="220"/>
      <c r="R267" s="220"/>
      <c r="S267" s="220"/>
      <c r="T267" s="220"/>
      <c r="U267" s="220"/>
      <c r="V267" s="220"/>
      <c r="W267" s="220"/>
      <c r="X267" s="220"/>
      <c r="Y267" s="220"/>
      <c r="Z267" s="220"/>
      <c r="AA267" s="220"/>
      <c r="AB267" s="220"/>
      <c r="AC267" s="220"/>
      <c r="AD267" s="220"/>
      <c r="AF267">
        <f t="shared" si="174"/>
        <v>0</v>
      </c>
      <c r="AG267">
        <f t="shared" si="175"/>
        <v>0</v>
      </c>
      <c r="AH267">
        <f t="shared" si="176"/>
        <v>0</v>
      </c>
      <c r="AI267">
        <f t="shared" si="177"/>
        <v>0</v>
      </c>
      <c r="AJ267">
        <f t="shared" si="178"/>
        <v>0</v>
      </c>
      <c r="AK267">
        <f t="shared" si="179"/>
        <v>0</v>
      </c>
      <c r="AL267">
        <f t="shared" si="180"/>
        <v>0</v>
      </c>
      <c r="AP267">
        <f t="shared" si="181"/>
        <v>0</v>
      </c>
      <c r="AQ267">
        <f t="shared" si="182"/>
        <v>0</v>
      </c>
      <c r="AR267">
        <f t="shared" si="183"/>
        <v>0</v>
      </c>
      <c r="AS267">
        <f t="shared" si="184"/>
        <v>0</v>
      </c>
      <c r="AT267">
        <f t="shared" si="185"/>
        <v>0</v>
      </c>
      <c r="AU267">
        <f t="shared" si="186"/>
        <v>0</v>
      </c>
      <c r="AV267">
        <f t="shared" si="187"/>
        <v>0</v>
      </c>
      <c r="AZ267">
        <f t="shared" si="188"/>
        <v>0</v>
      </c>
      <c r="BA267">
        <f t="shared" si="189"/>
        <v>0</v>
      </c>
      <c r="BB267">
        <f t="shared" si="190"/>
        <v>0</v>
      </c>
      <c r="BC267">
        <f t="shared" si="191"/>
        <v>0</v>
      </c>
      <c r="BD267">
        <f t="shared" si="192"/>
        <v>0</v>
      </c>
      <c r="BE267">
        <f t="shared" si="193"/>
        <v>0</v>
      </c>
      <c r="BF267">
        <f t="shared" si="194"/>
        <v>0</v>
      </c>
      <c r="BJ267">
        <f t="shared" si="195"/>
        <v>0</v>
      </c>
      <c r="BK267">
        <f t="shared" si="196"/>
        <v>0</v>
      </c>
      <c r="BL267">
        <f t="shared" si="197"/>
        <v>0</v>
      </c>
      <c r="BM267">
        <f t="shared" si="198"/>
        <v>0</v>
      </c>
      <c r="BN267">
        <f t="shared" si="199"/>
        <v>0</v>
      </c>
      <c r="BO267">
        <f t="shared" si="200"/>
        <v>0</v>
      </c>
      <c r="BP267">
        <f t="shared" si="201"/>
        <v>0</v>
      </c>
      <c r="BT267">
        <f t="shared" si="202"/>
        <v>0</v>
      </c>
      <c r="BU267">
        <f t="shared" si="203"/>
        <v>0</v>
      </c>
      <c r="BV267">
        <f t="shared" si="204"/>
        <v>0</v>
      </c>
      <c r="BW267">
        <f t="shared" si="205"/>
        <v>0</v>
      </c>
      <c r="BX267">
        <f t="shared" si="206"/>
        <v>0</v>
      </c>
      <c r="BY267">
        <f t="shared" si="207"/>
        <v>0</v>
      </c>
      <c r="BZ267">
        <f t="shared" si="208"/>
        <v>0</v>
      </c>
      <c r="CD267">
        <f t="shared" si="209"/>
        <v>0</v>
      </c>
      <c r="CE267">
        <f t="shared" si="210"/>
        <v>0</v>
      </c>
      <c r="CF267">
        <f t="shared" si="211"/>
        <v>0</v>
      </c>
      <c r="CG267">
        <f t="shared" si="212"/>
        <v>0</v>
      </c>
      <c r="CH267">
        <f t="shared" si="213"/>
        <v>0</v>
      </c>
      <c r="CI267">
        <f t="shared" si="214"/>
        <v>0</v>
      </c>
      <c r="CJ267">
        <f t="shared" si="215"/>
        <v>0</v>
      </c>
      <c r="CN267">
        <f t="shared" si="216"/>
        <v>0</v>
      </c>
      <c r="CO267">
        <f t="shared" si="217"/>
        <v>0</v>
      </c>
      <c r="CP267">
        <f t="shared" si="218"/>
        <v>0</v>
      </c>
      <c r="CQ267">
        <f t="shared" si="219"/>
        <v>0</v>
      </c>
      <c r="CR267">
        <f t="shared" si="220"/>
        <v>0</v>
      </c>
      <c r="CS267">
        <f t="shared" si="221"/>
        <v>0</v>
      </c>
      <c r="CT267">
        <f t="shared" si="222"/>
        <v>0</v>
      </c>
      <c r="CX267">
        <f t="shared" si="223"/>
        <v>0</v>
      </c>
      <c r="CY267">
        <f t="shared" si="224"/>
        <v>0</v>
      </c>
      <c r="CZ267">
        <f t="shared" si="225"/>
        <v>0</v>
      </c>
      <c r="DA267">
        <f t="shared" si="226"/>
        <v>0</v>
      </c>
      <c r="DB267">
        <f t="shared" si="227"/>
        <v>0</v>
      </c>
      <c r="DC267">
        <f t="shared" si="228"/>
        <v>0</v>
      </c>
      <c r="DD267">
        <f t="shared" si="229"/>
        <v>0</v>
      </c>
      <c r="DH267">
        <f t="shared" si="230"/>
        <v>0</v>
      </c>
      <c r="DI267">
        <f t="shared" si="231"/>
        <v>0</v>
      </c>
      <c r="DJ267">
        <f t="shared" si="232"/>
        <v>0</v>
      </c>
      <c r="DK267">
        <f t="shared" si="233"/>
        <v>0</v>
      </c>
      <c r="DL267">
        <f t="shared" si="234"/>
        <v>0</v>
      </c>
      <c r="DM267">
        <f t="shared" si="235"/>
        <v>0</v>
      </c>
      <c r="DN267">
        <f t="shared" si="236"/>
        <v>0</v>
      </c>
      <c r="DR267">
        <f t="shared" si="237"/>
        <v>0</v>
      </c>
      <c r="DS267">
        <f t="shared" si="238"/>
        <v>0</v>
      </c>
      <c r="DT267">
        <f t="shared" si="239"/>
        <v>0</v>
      </c>
      <c r="DU267">
        <f t="shared" si="240"/>
        <v>0</v>
      </c>
      <c r="DV267">
        <f t="shared" si="241"/>
        <v>0</v>
      </c>
      <c r="DW267">
        <f t="shared" si="242"/>
        <v>0</v>
      </c>
      <c r="DX267">
        <f t="shared" si="243"/>
        <v>0</v>
      </c>
    </row>
    <row r="268" spans="1:128">
      <c r="A268" s="40"/>
      <c r="B268" s="40"/>
      <c r="C268" s="206" t="s">
        <v>135</v>
      </c>
      <c r="D268" s="320"/>
      <c r="E268" s="266"/>
      <c r="F268" s="267"/>
      <c r="G268" s="220"/>
      <c r="H268" s="220"/>
      <c r="I268" s="220"/>
      <c r="J268" s="220"/>
      <c r="K268" s="220"/>
      <c r="L268" s="220"/>
      <c r="M268" s="220"/>
      <c r="N268" s="220"/>
      <c r="O268" s="220"/>
      <c r="P268" s="220"/>
      <c r="Q268" s="220"/>
      <c r="R268" s="220"/>
      <c r="S268" s="220"/>
      <c r="T268" s="220"/>
      <c r="U268" s="220"/>
      <c r="V268" s="220"/>
      <c r="W268" s="220"/>
      <c r="X268" s="220"/>
      <c r="Y268" s="220"/>
      <c r="Z268" s="220"/>
      <c r="AA268" s="220"/>
      <c r="AB268" s="220"/>
      <c r="AC268" s="220"/>
      <c r="AD268" s="220"/>
      <c r="AF268">
        <f t="shared" si="174"/>
        <v>0</v>
      </c>
      <c r="AG268">
        <f t="shared" si="175"/>
        <v>0</v>
      </c>
      <c r="AH268">
        <f t="shared" si="176"/>
        <v>0</v>
      </c>
      <c r="AI268">
        <f t="shared" si="177"/>
        <v>0</v>
      </c>
      <c r="AJ268">
        <f t="shared" si="178"/>
        <v>0</v>
      </c>
      <c r="AK268">
        <f t="shared" si="179"/>
        <v>0</v>
      </c>
      <c r="AL268">
        <f t="shared" si="180"/>
        <v>0</v>
      </c>
      <c r="AP268">
        <f t="shared" si="181"/>
        <v>0</v>
      </c>
      <c r="AQ268">
        <f t="shared" si="182"/>
        <v>0</v>
      </c>
      <c r="AR268">
        <f t="shared" si="183"/>
        <v>0</v>
      </c>
      <c r="AS268">
        <f t="shared" si="184"/>
        <v>0</v>
      </c>
      <c r="AT268">
        <f t="shared" si="185"/>
        <v>0</v>
      </c>
      <c r="AU268">
        <f t="shared" si="186"/>
        <v>0</v>
      </c>
      <c r="AV268">
        <f t="shared" si="187"/>
        <v>0</v>
      </c>
      <c r="AZ268">
        <f t="shared" si="188"/>
        <v>0</v>
      </c>
      <c r="BA268">
        <f t="shared" si="189"/>
        <v>0</v>
      </c>
      <c r="BB268">
        <f t="shared" si="190"/>
        <v>0</v>
      </c>
      <c r="BC268">
        <f t="shared" si="191"/>
        <v>0</v>
      </c>
      <c r="BD268">
        <f t="shared" si="192"/>
        <v>0</v>
      </c>
      <c r="BE268">
        <f t="shared" si="193"/>
        <v>0</v>
      </c>
      <c r="BF268">
        <f t="shared" si="194"/>
        <v>0</v>
      </c>
      <c r="BJ268">
        <f t="shared" si="195"/>
        <v>0</v>
      </c>
      <c r="BK268">
        <f t="shared" si="196"/>
        <v>0</v>
      </c>
      <c r="BL268">
        <f t="shared" si="197"/>
        <v>0</v>
      </c>
      <c r="BM268">
        <f t="shared" si="198"/>
        <v>0</v>
      </c>
      <c r="BN268">
        <f t="shared" si="199"/>
        <v>0</v>
      </c>
      <c r="BO268">
        <f t="shared" si="200"/>
        <v>0</v>
      </c>
      <c r="BP268">
        <f t="shared" si="201"/>
        <v>0</v>
      </c>
      <c r="BT268">
        <f t="shared" si="202"/>
        <v>0</v>
      </c>
      <c r="BU268">
        <f t="shared" si="203"/>
        <v>0</v>
      </c>
      <c r="BV268">
        <f t="shared" si="204"/>
        <v>0</v>
      </c>
      <c r="BW268">
        <f t="shared" si="205"/>
        <v>0</v>
      </c>
      <c r="BX268">
        <f t="shared" si="206"/>
        <v>0</v>
      </c>
      <c r="BY268">
        <f t="shared" si="207"/>
        <v>0</v>
      </c>
      <c r="BZ268">
        <f t="shared" si="208"/>
        <v>0</v>
      </c>
      <c r="CD268">
        <f t="shared" si="209"/>
        <v>0</v>
      </c>
      <c r="CE268">
        <f t="shared" si="210"/>
        <v>0</v>
      </c>
      <c r="CF268">
        <f t="shared" si="211"/>
        <v>0</v>
      </c>
      <c r="CG268">
        <f t="shared" si="212"/>
        <v>0</v>
      </c>
      <c r="CH268">
        <f t="shared" si="213"/>
        <v>0</v>
      </c>
      <c r="CI268">
        <f t="shared" si="214"/>
        <v>0</v>
      </c>
      <c r="CJ268">
        <f t="shared" si="215"/>
        <v>0</v>
      </c>
      <c r="CN268">
        <f t="shared" si="216"/>
        <v>0</v>
      </c>
      <c r="CO268">
        <f t="shared" si="217"/>
        <v>0</v>
      </c>
      <c r="CP268">
        <f t="shared" si="218"/>
        <v>0</v>
      </c>
      <c r="CQ268">
        <f t="shared" si="219"/>
        <v>0</v>
      </c>
      <c r="CR268">
        <f t="shared" si="220"/>
        <v>0</v>
      </c>
      <c r="CS268">
        <f t="shared" si="221"/>
        <v>0</v>
      </c>
      <c r="CT268">
        <f t="shared" si="222"/>
        <v>0</v>
      </c>
      <c r="CX268">
        <f t="shared" si="223"/>
        <v>0</v>
      </c>
      <c r="CY268">
        <f t="shared" si="224"/>
        <v>0</v>
      </c>
      <c r="CZ268">
        <f t="shared" si="225"/>
        <v>0</v>
      </c>
      <c r="DA268">
        <f t="shared" si="226"/>
        <v>0</v>
      </c>
      <c r="DB268">
        <f t="shared" si="227"/>
        <v>0</v>
      </c>
      <c r="DC268">
        <f t="shared" si="228"/>
        <v>0</v>
      </c>
      <c r="DD268">
        <f t="shared" si="229"/>
        <v>0</v>
      </c>
      <c r="DH268">
        <f t="shared" si="230"/>
        <v>0</v>
      </c>
      <c r="DI268">
        <f t="shared" si="231"/>
        <v>0</v>
      </c>
      <c r="DJ268">
        <f t="shared" si="232"/>
        <v>0</v>
      </c>
      <c r="DK268">
        <f t="shared" si="233"/>
        <v>0</v>
      </c>
      <c r="DL268">
        <f t="shared" si="234"/>
        <v>0</v>
      </c>
      <c r="DM268">
        <f t="shared" si="235"/>
        <v>0</v>
      </c>
      <c r="DN268">
        <f t="shared" si="236"/>
        <v>0</v>
      </c>
      <c r="DR268">
        <f t="shared" si="237"/>
        <v>0</v>
      </c>
      <c r="DS268">
        <f t="shared" si="238"/>
        <v>0</v>
      </c>
      <c r="DT268">
        <f t="shared" si="239"/>
        <v>0</v>
      </c>
      <c r="DU268">
        <f t="shared" si="240"/>
        <v>0</v>
      </c>
      <c r="DV268">
        <f t="shared" si="241"/>
        <v>0</v>
      </c>
      <c r="DW268">
        <f t="shared" si="242"/>
        <v>0</v>
      </c>
      <c r="DX268">
        <f t="shared" si="243"/>
        <v>0</v>
      </c>
    </row>
    <row r="269" spans="1:128">
      <c r="A269" s="40"/>
      <c r="B269" s="40"/>
      <c r="C269" s="206" t="s">
        <v>136</v>
      </c>
      <c r="D269" s="320"/>
      <c r="E269" s="266"/>
      <c r="F269" s="267"/>
      <c r="G269" s="220"/>
      <c r="H269" s="220"/>
      <c r="I269" s="220"/>
      <c r="J269" s="220"/>
      <c r="K269" s="220"/>
      <c r="L269" s="220"/>
      <c r="M269" s="220"/>
      <c r="N269" s="220"/>
      <c r="O269" s="220"/>
      <c r="P269" s="220"/>
      <c r="Q269" s="220"/>
      <c r="R269" s="220"/>
      <c r="S269" s="220"/>
      <c r="T269" s="220"/>
      <c r="U269" s="220"/>
      <c r="V269" s="220"/>
      <c r="W269" s="220"/>
      <c r="X269" s="220"/>
      <c r="Y269" s="220"/>
      <c r="Z269" s="220"/>
      <c r="AA269" s="220"/>
      <c r="AB269" s="220"/>
      <c r="AC269" s="220"/>
      <c r="AD269" s="220"/>
      <c r="AF269">
        <f t="shared" si="174"/>
        <v>0</v>
      </c>
      <c r="AG269">
        <f t="shared" si="175"/>
        <v>0</v>
      </c>
      <c r="AH269">
        <f t="shared" si="176"/>
        <v>0</v>
      </c>
      <c r="AI269">
        <f t="shared" si="177"/>
        <v>0</v>
      </c>
      <c r="AJ269">
        <f t="shared" si="178"/>
        <v>0</v>
      </c>
      <c r="AK269">
        <f t="shared" si="179"/>
        <v>0</v>
      </c>
      <c r="AL269">
        <f t="shared" si="180"/>
        <v>0</v>
      </c>
      <c r="AP269">
        <f t="shared" si="181"/>
        <v>0</v>
      </c>
      <c r="AQ269">
        <f t="shared" si="182"/>
        <v>0</v>
      </c>
      <c r="AR269">
        <f t="shared" si="183"/>
        <v>0</v>
      </c>
      <c r="AS269">
        <f t="shared" si="184"/>
        <v>0</v>
      </c>
      <c r="AT269">
        <f t="shared" si="185"/>
        <v>0</v>
      </c>
      <c r="AU269">
        <f t="shared" si="186"/>
        <v>0</v>
      </c>
      <c r="AV269">
        <f t="shared" si="187"/>
        <v>0</v>
      </c>
      <c r="AZ269">
        <f t="shared" si="188"/>
        <v>0</v>
      </c>
      <c r="BA269">
        <f t="shared" si="189"/>
        <v>0</v>
      </c>
      <c r="BB269">
        <f t="shared" si="190"/>
        <v>0</v>
      </c>
      <c r="BC269">
        <f t="shared" si="191"/>
        <v>0</v>
      </c>
      <c r="BD269">
        <f t="shared" si="192"/>
        <v>0</v>
      </c>
      <c r="BE269">
        <f t="shared" si="193"/>
        <v>0</v>
      </c>
      <c r="BF269">
        <f t="shared" si="194"/>
        <v>0</v>
      </c>
      <c r="BJ269">
        <f t="shared" si="195"/>
        <v>0</v>
      </c>
      <c r="BK269">
        <f t="shared" si="196"/>
        <v>0</v>
      </c>
      <c r="BL269">
        <f t="shared" si="197"/>
        <v>0</v>
      </c>
      <c r="BM269">
        <f t="shared" si="198"/>
        <v>0</v>
      </c>
      <c r="BN269">
        <f t="shared" si="199"/>
        <v>0</v>
      </c>
      <c r="BO269">
        <f t="shared" si="200"/>
        <v>0</v>
      </c>
      <c r="BP269">
        <f t="shared" si="201"/>
        <v>0</v>
      </c>
      <c r="BT269">
        <f t="shared" si="202"/>
        <v>0</v>
      </c>
      <c r="BU269">
        <f t="shared" si="203"/>
        <v>0</v>
      </c>
      <c r="BV269">
        <f t="shared" si="204"/>
        <v>0</v>
      </c>
      <c r="BW269">
        <f t="shared" si="205"/>
        <v>0</v>
      </c>
      <c r="BX269">
        <f t="shared" si="206"/>
        <v>0</v>
      </c>
      <c r="BY269">
        <f t="shared" si="207"/>
        <v>0</v>
      </c>
      <c r="BZ269">
        <f t="shared" si="208"/>
        <v>0</v>
      </c>
      <c r="CD269">
        <f t="shared" si="209"/>
        <v>0</v>
      </c>
      <c r="CE269">
        <f t="shared" si="210"/>
        <v>0</v>
      </c>
      <c r="CF269">
        <f t="shared" si="211"/>
        <v>0</v>
      </c>
      <c r="CG269">
        <f t="shared" si="212"/>
        <v>0</v>
      </c>
      <c r="CH269">
        <f t="shared" si="213"/>
        <v>0</v>
      </c>
      <c r="CI269">
        <f t="shared" si="214"/>
        <v>0</v>
      </c>
      <c r="CJ269">
        <f t="shared" si="215"/>
        <v>0</v>
      </c>
      <c r="CN269">
        <f t="shared" si="216"/>
        <v>0</v>
      </c>
      <c r="CO269">
        <f t="shared" si="217"/>
        <v>0</v>
      </c>
      <c r="CP269">
        <f t="shared" si="218"/>
        <v>0</v>
      </c>
      <c r="CQ269">
        <f t="shared" si="219"/>
        <v>0</v>
      </c>
      <c r="CR269">
        <f t="shared" si="220"/>
        <v>0</v>
      </c>
      <c r="CS269">
        <f t="shared" si="221"/>
        <v>0</v>
      </c>
      <c r="CT269">
        <f t="shared" si="222"/>
        <v>0</v>
      </c>
      <c r="CX269">
        <f t="shared" si="223"/>
        <v>0</v>
      </c>
      <c r="CY269">
        <f t="shared" si="224"/>
        <v>0</v>
      </c>
      <c r="CZ269">
        <f t="shared" si="225"/>
        <v>0</v>
      </c>
      <c r="DA269">
        <f t="shared" si="226"/>
        <v>0</v>
      </c>
      <c r="DB269">
        <f t="shared" si="227"/>
        <v>0</v>
      </c>
      <c r="DC269">
        <f t="shared" si="228"/>
        <v>0</v>
      </c>
      <c r="DD269">
        <f t="shared" si="229"/>
        <v>0</v>
      </c>
      <c r="DH269">
        <f t="shared" si="230"/>
        <v>0</v>
      </c>
      <c r="DI269">
        <f t="shared" si="231"/>
        <v>0</v>
      </c>
      <c r="DJ269">
        <f t="shared" si="232"/>
        <v>0</v>
      </c>
      <c r="DK269">
        <f t="shared" si="233"/>
        <v>0</v>
      </c>
      <c r="DL269">
        <f t="shared" si="234"/>
        <v>0</v>
      </c>
      <c r="DM269">
        <f t="shared" si="235"/>
        <v>0</v>
      </c>
      <c r="DN269">
        <f t="shared" si="236"/>
        <v>0</v>
      </c>
      <c r="DR269">
        <f t="shared" si="237"/>
        <v>0</v>
      </c>
      <c r="DS269">
        <f t="shared" si="238"/>
        <v>0</v>
      </c>
      <c r="DT269">
        <f t="shared" si="239"/>
        <v>0</v>
      </c>
      <c r="DU269">
        <f t="shared" si="240"/>
        <v>0</v>
      </c>
      <c r="DV269">
        <f t="shared" si="241"/>
        <v>0</v>
      </c>
      <c r="DW269">
        <f t="shared" si="242"/>
        <v>0</v>
      </c>
      <c r="DX269">
        <f t="shared" si="243"/>
        <v>0</v>
      </c>
    </row>
    <row r="270" spans="1:128">
      <c r="A270" s="40"/>
      <c r="B270" s="40"/>
      <c r="C270" s="206" t="s">
        <v>137</v>
      </c>
      <c r="D270" s="320"/>
      <c r="E270" s="266"/>
      <c r="F270" s="267"/>
      <c r="G270" s="220"/>
      <c r="H270" s="220"/>
      <c r="I270" s="220"/>
      <c r="J270" s="220"/>
      <c r="K270" s="220"/>
      <c r="L270" s="220"/>
      <c r="M270" s="220"/>
      <c r="N270" s="220"/>
      <c r="O270" s="220"/>
      <c r="P270" s="220"/>
      <c r="Q270" s="220"/>
      <c r="R270" s="220"/>
      <c r="S270" s="220"/>
      <c r="T270" s="220"/>
      <c r="U270" s="220"/>
      <c r="V270" s="220"/>
      <c r="W270" s="220"/>
      <c r="X270" s="220"/>
      <c r="Y270" s="220"/>
      <c r="Z270" s="220"/>
      <c r="AA270" s="220"/>
      <c r="AB270" s="220"/>
      <c r="AC270" s="220"/>
      <c r="AD270" s="220"/>
      <c r="AF270">
        <f t="shared" si="174"/>
        <v>0</v>
      </c>
      <c r="AG270">
        <f t="shared" si="175"/>
        <v>0</v>
      </c>
      <c r="AH270">
        <f t="shared" si="176"/>
        <v>0</v>
      </c>
      <c r="AI270">
        <f t="shared" si="177"/>
        <v>0</v>
      </c>
      <c r="AJ270">
        <f t="shared" si="178"/>
        <v>0</v>
      </c>
      <c r="AK270">
        <f t="shared" si="179"/>
        <v>0</v>
      </c>
      <c r="AL270">
        <f t="shared" si="180"/>
        <v>0</v>
      </c>
      <c r="AP270">
        <f t="shared" si="181"/>
        <v>0</v>
      </c>
      <c r="AQ270">
        <f t="shared" si="182"/>
        <v>0</v>
      </c>
      <c r="AR270">
        <f t="shared" si="183"/>
        <v>0</v>
      </c>
      <c r="AS270">
        <f t="shared" si="184"/>
        <v>0</v>
      </c>
      <c r="AT270">
        <f t="shared" si="185"/>
        <v>0</v>
      </c>
      <c r="AU270">
        <f t="shared" si="186"/>
        <v>0</v>
      </c>
      <c r="AV270">
        <f t="shared" si="187"/>
        <v>0</v>
      </c>
      <c r="AZ270">
        <f t="shared" si="188"/>
        <v>0</v>
      </c>
      <c r="BA270">
        <f t="shared" si="189"/>
        <v>0</v>
      </c>
      <c r="BB270">
        <f t="shared" si="190"/>
        <v>0</v>
      </c>
      <c r="BC270">
        <f t="shared" si="191"/>
        <v>0</v>
      </c>
      <c r="BD270">
        <f t="shared" si="192"/>
        <v>0</v>
      </c>
      <c r="BE270">
        <f t="shared" si="193"/>
        <v>0</v>
      </c>
      <c r="BF270">
        <f t="shared" si="194"/>
        <v>0</v>
      </c>
      <c r="BJ270">
        <f t="shared" si="195"/>
        <v>0</v>
      </c>
      <c r="BK270">
        <f t="shared" si="196"/>
        <v>0</v>
      </c>
      <c r="BL270">
        <f t="shared" si="197"/>
        <v>0</v>
      </c>
      <c r="BM270">
        <f t="shared" si="198"/>
        <v>0</v>
      </c>
      <c r="BN270">
        <f t="shared" si="199"/>
        <v>0</v>
      </c>
      <c r="BO270">
        <f t="shared" si="200"/>
        <v>0</v>
      </c>
      <c r="BP270">
        <f t="shared" si="201"/>
        <v>0</v>
      </c>
      <c r="BT270">
        <f t="shared" si="202"/>
        <v>0</v>
      </c>
      <c r="BU270">
        <f t="shared" si="203"/>
        <v>0</v>
      </c>
      <c r="BV270">
        <f t="shared" si="204"/>
        <v>0</v>
      </c>
      <c r="BW270">
        <f t="shared" si="205"/>
        <v>0</v>
      </c>
      <c r="BX270">
        <f t="shared" si="206"/>
        <v>0</v>
      </c>
      <c r="BY270">
        <f t="shared" si="207"/>
        <v>0</v>
      </c>
      <c r="BZ270">
        <f t="shared" si="208"/>
        <v>0</v>
      </c>
      <c r="CD270">
        <f t="shared" si="209"/>
        <v>0</v>
      </c>
      <c r="CE270">
        <f t="shared" si="210"/>
        <v>0</v>
      </c>
      <c r="CF270">
        <f t="shared" si="211"/>
        <v>0</v>
      </c>
      <c r="CG270">
        <f t="shared" si="212"/>
        <v>0</v>
      </c>
      <c r="CH270">
        <f t="shared" si="213"/>
        <v>0</v>
      </c>
      <c r="CI270">
        <f t="shared" si="214"/>
        <v>0</v>
      </c>
      <c r="CJ270">
        <f t="shared" si="215"/>
        <v>0</v>
      </c>
      <c r="CN270">
        <f t="shared" si="216"/>
        <v>0</v>
      </c>
      <c r="CO270">
        <f t="shared" si="217"/>
        <v>0</v>
      </c>
      <c r="CP270">
        <f t="shared" si="218"/>
        <v>0</v>
      </c>
      <c r="CQ270">
        <f t="shared" si="219"/>
        <v>0</v>
      </c>
      <c r="CR270">
        <f t="shared" si="220"/>
        <v>0</v>
      </c>
      <c r="CS270">
        <f t="shared" si="221"/>
        <v>0</v>
      </c>
      <c r="CT270">
        <f t="shared" si="222"/>
        <v>0</v>
      </c>
      <c r="CX270">
        <f t="shared" si="223"/>
        <v>0</v>
      </c>
      <c r="CY270">
        <f t="shared" si="224"/>
        <v>0</v>
      </c>
      <c r="CZ270">
        <f t="shared" si="225"/>
        <v>0</v>
      </c>
      <c r="DA270">
        <f t="shared" si="226"/>
        <v>0</v>
      </c>
      <c r="DB270">
        <f t="shared" si="227"/>
        <v>0</v>
      </c>
      <c r="DC270">
        <f t="shared" si="228"/>
        <v>0</v>
      </c>
      <c r="DD270">
        <f t="shared" si="229"/>
        <v>0</v>
      </c>
      <c r="DH270">
        <f t="shared" si="230"/>
        <v>0</v>
      </c>
      <c r="DI270">
        <f t="shared" si="231"/>
        <v>0</v>
      </c>
      <c r="DJ270">
        <f t="shared" si="232"/>
        <v>0</v>
      </c>
      <c r="DK270">
        <f t="shared" si="233"/>
        <v>0</v>
      </c>
      <c r="DL270">
        <f t="shared" si="234"/>
        <v>0</v>
      </c>
      <c r="DM270">
        <f t="shared" si="235"/>
        <v>0</v>
      </c>
      <c r="DN270">
        <f t="shared" si="236"/>
        <v>0</v>
      </c>
      <c r="DR270">
        <f t="shared" si="237"/>
        <v>0</v>
      </c>
      <c r="DS270">
        <f t="shared" si="238"/>
        <v>0</v>
      </c>
      <c r="DT270">
        <f t="shared" si="239"/>
        <v>0</v>
      </c>
      <c r="DU270">
        <f t="shared" si="240"/>
        <v>0</v>
      </c>
      <c r="DV270">
        <f t="shared" si="241"/>
        <v>0</v>
      </c>
      <c r="DW270">
        <f t="shared" si="242"/>
        <v>0</v>
      </c>
      <c r="DX270">
        <f t="shared" si="243"/>
        <v>0</v>
      </c>
    </row>
    <row r="271" spans="1:128">
      <c r="A271" s="40"/>
      <c r="B271" s="40"/>
      <c r="C271" s="206" t="s">
        <v>138</v>
      </c>
      <c r="D271" s="320"/>
      <c r="E271" s="266"/>
      <c r="F271" s="267"/>
      <c r="G271" s="220"/>
      <c r="H271" s="220"/>
      <c r="I271" s="220"/>
      <c r="J271" s="220"/>
      <c r="K271" s="220"/>
      <c r="L271" s="220"/>
      <c r="M271" s="220"/>
      <c r="N271" s="220"/>
      <c r="O271" s="220"/>
      <c r="P271" s="220"/>
      <c r="Q271" s="220"/>
      <c r="R271" s="220"/>
      <c r="S271" s="220"/>
      <c r="T271" s="220"/>
      <c r="U271" s="220"/>
      <c r="V271" s="220"/>
      <c r="W271" s="220"/>
      <c r="X271" s="220"/>
      <c r="Y271" s="220"/>
      <c r="Z271" s="220"/>
      <c r="AA271" s="220"/>
      <c r="AB271" s="220"/>
      <c r="AC271" s="220"/>
      <c r="AD271" s="220"/>
      <c r="AF271">
        <f t="shared" si="174"/>
        <v>0</v>
      </c>
      <c r="AG271">
        <f t="shared" si="175"/>
        <v>0</v>
      </c>
      <c r="AH271">
        <f t="shared" si="176"/>
        <v>0</v>
      </c>
      <c r="AI271">
        <f t="shared" si="177"/>
        <v>0</v>
      </c>
      <c r="AJ271">
        <f t="shared" si="178"/>
        <v>0</v>
      </c>
      <c r="AK271">
        <f t="shared" si="179"/>
        <v>0</v>
      </c>
      <c r="AL271">
        <f t="shared" si="180"/>
        <v>0</v>
      </c>
      <c r="AP271">
        <f t="shared" si="181"/>
        <v>0</v>
      </c>
      <c r="AQ271">
        <f t="shared" si="182"/>
        <v>0</v>
      </c>
      <c r="AR271">
        <f t="shared" si="183"/>
        <v>0</v>
      </c>
      <c r="AS271">
        <f t="shared" si="184"/>
        <v>0</v>
      </c>
      <c r="AT271">
        <f t="shared" si="185"/>
        <v>0</v>
      </c>
      <c r="AU271">
        <f t="shared" si="186"/>
        <v>0</v>
      </c>
      <c r="AV271">
        <f t="shared" si="187"/>
        <v>0</v>
      </c>
      <c r="AZ271">
        <f t="shared" si="188"/>
        <v>0</v>
      </c>
      <c r="BA271">
        <f t="shared" si="189"/>
        <v>0</v>
      </c>
      <c r="BB271">
        <f t="shared" si="190"/>
        <v>0</v>
      </c>
      <c r="BC271">
        <f t="shared" si="191"/>
        <v>0</v>
      </c>
      <c r="BD271">
        <f t="shared" si="192"/>
        <v>0</v>
      </c>
      <c r="BE271">
        <f t="shared" si="193"/>
        <v>0</v>
      </c>
      <c r="BF271">
        <f t="shared" si="194"/>
        <v>0</v>
      </c>
      <c r="BJ271">
        <f t="shared" si="195"/>
        <v>0</v>
      </c>
      <c r="BK271">
        <f t="shared" si="196"/>
        <v>0</v>
      </c>
      <c r="BL271">
        <f t="shared" si="197"/>
        <v>0</v>
      </c>
      <c r="BM271">
        <f t="shared" si="198"/>
        <v>0</v>
      </c>
      <c r="BN271">
        <f t="shared" si="199"/>
        <v>0</v>
      </c>
      <c r="BO271">
        <f t="shared" si="200"/>
        <v>0</v>
      </c>
      <c r="BP271">
        <f t="shared" si="201"/>
        <v>0</v>
      </c>
      <c r="BT271">
        <f t="shared" si="202"/>
        <v>0</v>
      </c>
      <c r="BU271">
        <f t="shared" si="203"/>
        <v>0</v>
      </c>
      <c r="BV271">
        <f t="shared" si="204"/>
        <v>0</v>
      </c>
      <c r="BW271">
        <f t="shared" si="205"/>
        <v>0</v>
      </c>
      <c r="BX271">
        <f t="shared" si="206"/>
        <v>0</v>
      </c>
      <c r="BY271">
        <f t="shared" si="207"/>
        <v>0</v>
      </c>
      <c r="BZ271">
        <f t="shared" si="208"/>
        <v>0</v>
      </c>
      <c r="CD271">
        <f t="shared" si="209"/>
        <v>0</v>
      </c>
      <c r="CE271">
        <f t="shared" si="210"/>
        <v>0</v>
      </c>
      <c r="CF271">
        <f t="shared" si="211"/>
        <v>0</v>
      </c>
      <c r="CG271">
        <f t="shared" si="212"/>
        <v>0</v>
      </c>
      <c r="CH271">
        <f t="shared" si="213"/>
        <v>0</v>
      </c>
      <c r="CI271">
        <f t="shared" si="214"/>
        <v>0</v>
      </c>
      <c r="CJ271">
        <f t="shared" si="215"/>
        <v>0</v>
      </c>
      <c r="CN271">
        <f t="shared" si="216"/>
        <v>0</v>
      </c>
      <c r="CO271">
        <f t="shared" si="217"/>
        <v>0</v>
      </c>
      <c r="CP271">
        <f t="shared" si="218"/>
        <v>0</v>
      </c>
      <c r="CQ271">
        <f t="shared" si="219"/>
        <v>0</v>
      </c>
      <c r="CR271">
        <f t="shared" si="220"/>
        <v>0</v>
      </c>
      <c r="CS271">
        <f t="shared" si="221"/>
        <v>0</v>
      </c>
      <c r="CT271">
        <f t="shared" si="222"/>
        <v>0</v>
      </c>
      <c r="CX271">
        <f t="shared" si="223"/>
        <v>0</v>
      </c>
      <c r="CY271">
        <f t="shared" si="224"/>
        <v>0</v>
      </c>
      <c r="CZ271">
        <f t="shared" si="225"/>
        <v>0</v>
      </c>
      <c r="DA271">
        <f t="shared" si="226"/>
        <v>0</v>
      </c>
      <c r="DB271">
        <f t="shared" si="227"/>
        <v>0</v>
      </c>
      <c r="DC271">
        <f t="shared" si="228"/>
        <v>0</v>
      </c>
      <c r="DD271">
        <f t="shared" si="229"/>
        <v>0</v>
      </c>
      <c r="DH271">
        <f t="shared" si="230"/>
        <v>0</v>
      </c>
      <c r="DI271">
        <f t="shared" si="231"/>
        <v>0</v>
      </c>
      <c r="DJ271">
        <f t="shared" si="232"/>
        <v>0</v>
      </c>
      <c r="DK271">
        <f t="shared" si="233"/>
        <v>0</v>
      </c>
      <c r="DL271">
        <f t="shared" si="234"/>
        <v>0</v>
      </c>
      <c r="DM271">
        <f t="shared" si="235"/>
        <v>0</v>
      </c>
      <c r="DN271">
        <f t="shared" si="236"/>
        <v>0</v>
      </c>
      <c r="DR271">
        <f t="shared" si="237"/>
        <v>0</v>
      </c>
      <c r="DS271">
        <f t="shared" si="238"/>
        <v>0</v>
      </c>
      <c r="DT271">
        <f t="shared" si="239"/>
        <v>0</v>
      </c>
      <c r="DU271">
        <f t="shared" si="240"/>
        <v>0</v>
      </c>
      <c r="DV271">
        <f t="shared" si="241"/>
        <v>0</v>
      </c>
      <c r="DW271">
        <f t="shared" si="242"/>
        <v>0</v>
      </c>
      <c r="DX271">
        <f t="shared" si="243"/>
        <v>0</v>
      </c>
    </row>
    <row r="272" spans="1:128">
      <c r="A272" s="40"/>
      <c r="B272" s="40"/>
      <c r="C272" s="206" t="s">
        <v>139</v>
      </c>
      <c r="D272" s="320"/>
      <c r="E272" s="266"/>
      <c r="F272" s="267"/>
      <c r="G272" s="220"/>
      <c r="H272" s="220"/>
      <c r="I272" s="220"/>
      <c r="J272" s="220"/>
      <c r="K272" s="220"/>
      <c r="L272" s="220"/>
      <c r="M272" s="220"/>
      <c r="N272" s="220"/>
      <c r="O272" s="220"/>
      <c r="P272" s="220"/>
      <c r="Q272" s="220"/>
      <c r="R272" s="220"/>
      <c r="S272" s="220"/>
      <c r="T272" s="220"/>
      <c r="U272" s="220"/>
      <c r="V272" s="220"/>
      <c r="W272" s="220"/>
      <c r="X272" s="220"/>
      <c r="Y272" s="220"/>
      <c r="Z272" s="220"/>
      <c r="AA272" s="220"/>
      <c r="AB272" s="220"/>
      <c r="AC272" s="220"/>
      <c r="AD272" s="220"/>
      <c r="AF272">
        <f t="shared" si="174"/>
        <v>0</v>
      </c>
      <c r="AG272">
        <f t="shared" si="175"/>
        <v>0</v>
      </c>
      <c r="AH272">
        <f t="shared" si="176"/>
        <v>0</v>
      </c>
      <c r="AI272">
        <f t="shared" si="177"/>
        <v>0</v>
      </c>
      <c r="AJ272">
        <f t="shared" si="178"/>
        <v>0</v>
      </c>
      <c r="AK272">
        <f t="shared" si="179"/>
        <v>0</v>
      </c>
      <c r="AL272">
        <f t="shared" si="180"/>
        <v>0</v>
      </c>
      <c r="AP272">
        <f t="shared" si="181"/>
        <v>0</v>
      </c>
      <c r="AQ272">
        <f t="shared" si="182"/>
        <v>0</v>
      </c>
      <c r="AR272">
        <f t="shared" si="183"/>
        <v>0</v>
      </c>
      <c r="AS272">
        <f t="shared" si="184"/>
        <v>0</v>
      </c>
      <c r="AT272">
        <f t="shared" si="185"/>
        <v>0</v>
      </c>
      <c r="AU272">
        <f t="shared" si="186"/>
        <v>0</v>
      </c>
      <c r="AV272">
        <f t="shared" si="187"/>
        <v>0</v>
      </c>
      <c r="AZ272">
        <f t="shared" si="188"/>
        <v>0</v>
      </c>
      <c r="BA272">
        <f t="shared" si="189"/>
        <v>0</v>
      </c>
      <c r="BB272">
        <f t="shared" si="190"/>
        <v>0</v>
      </c>
      <c r="BC272">
        <f t="shared" si="191"/>
        <v>0</v>
      </c>
      <c r="BD272">
        <f t="shared" si="192"/>
        <v>0</v>
      </c>
      <c r="BE272">
        <f t="shared" si="193"/>
        <v>0</v>
      </c>
      <c r="BF272">
        <f t="shared" si="194"/>
        <v>0</v>
      </c>
      <c r="BJ272">
        <f t="shared" si="195"/>
        <v>0</v>
      </c>
      <c r="BK272">
        <f t="shared" si="196"/>
        <v>0</v>
      </c>
      <c r="BL272">
        <f t="shared" si="197"/>
        <v>0</v>
      </c>
      <c r="BM272">
        <f t="shared" si="198"/>
        <v>0</v>
      </c>
      <c r="BN272">
        <f t="shared" si="199"/>
        <v>0</v>
      </c>
      <c r="BO272">
        <f t="shared" si="200"/>
        <v>0</v>
      </c>
      <c r="BP272">
        <f t="shared" si="201"/>
        <v>0</v>
      </c>
      <c r="BT272">
        <f t="shared" si="202"/>
        <v>0</v>
      </c>
      <c r="BU272">
        <f t="shared" si="203"/>
        <v>0</v>
      </c>
      <c r="BV272">
        <f t="shared" si="204"/>
        <v>0</v>
      </c>
      <c r="BW272">
        <f t="shared" si="205"/>
        <v>0</v>
      </c>
      <c r="BX272">
        <f t="shared" si="206"/>
        <v>0</v>
      </c>
      <c r="BY272">
        <f t="shared" si="207"/>
        <v>0</v>
      </c>
      <c r="BZ272">
        <f t="shared" si="208"/>
        <v>0</v>
      </c>
      <c r="CD272">
        <f t="shared" si="209"/>
        <v>0</v>
      </c>
      <c r="CE272">
        <f t="shared" si="210"/>
        <v>0</v>
      </c>
      <c r="CF272">
        <f t="shared" si="211"/>
        <v>0</v>
      </c>
      <c r="CG272">
        <f t="shared" si="212"/>
        <v>0</v>
      </c>
      <c r="CH272">
        <f t="shared" si="213"/>
        <v>0</v>
      </c>
      <c r="CI272">
        <f t="shared" si="214"/>
        <v>0</v>
      </c>
      <c r="CJ272">
        <f t="shared" si="215"/>
        <v>0</v>
      </c>
      <c r="CN272">
        <f t="shared" si="216"/>
        <v>0</v>
      </c>
      <c r="CO272">
        <f t="shared" si="217"/>
        <v>0</v>
      </c>
      <c r="CP272">
        <f t="shared" si="218"/>
        <v>0</v>
      </c>
      <c r="CQ272">
        <f t="shared" si="219"/>
        <v>0</v>
      </c>
      <c r="CR272">
        <f t="shared" si="220"/>
        <v>0</v>
      </c>
      <c r="CS272">
        <f t="shared" si="221"/>
        <v>0</v>
      </c>
      <c r="CT272">
        <f t="shared" si="222"/>
        <v>0</v>
      </c>
      <c r="CX272">
        <f t="shared" si="223"/>
        <v>0</v>
      </c>
      <c r="CY272">
        <f t="shared" si="224"/>
        <v>0</v>
      </c>
      <c r="CZ272">
        <f t="shared" si="225"/>
        <v>0</v>
      </c>
      <c r="DA272">
        <f t="shared" si="226"/>
        <v>0</v>
      </c>
      <c r="DB272">
        <f t="shared" si="227"/>
        <v>0</v>
      </c>
      <c r="DC272">
        <f t="shared" si="228"/>
        <v>0</v>
      </c>
      <c r="DD272">
        <f t="shared" si="229"/>
        <v>0</v>
      </c>
      <c r="DH272">
        <f t="shared" si="230"/>
        <v>0</v>
      </c>
      <c r="DI272">
        <f t="shared" si="231"/>
        <v>0</v>
      </c>
      <c r="DJ272">
        <f t="shared" si="232"/>
        <v>0</v>
      </c>
      <c r="DK272">
        <f t="shared" si="233"/>
        <v>0</v>
      </c>
      <c r="DL272">
        <f t="shared" si="234"/>
        <v>0</v>
      </c>
      <c r="DM272">
        <f t="shared" si="235"/>
        <v>0</v>
      </c>
      <c r="DN272">
        <f t="shared" si="236"/>
        <v>0</v>
      </c>
      <c r="DR272">
        <f t="shared" si="237"/>
        <v>0</v>
      </c>
      <c r="DS272">
        <f t="shared" si="238"/>
        <v>0</v>
      </c>
      <c r="DT272">
        <f t="shared" si="239"/>
        <v>0</v>
      </c>
      <c r="DU272">
        <f t="shared" si="240"/>
        <v>0</v>
      </c>
      <c r="DV272">
        <f t="shared" si="241"/>
        <v>0</v>
      </c>
      <c r="DW272">
        <f t="shared" si="242"/>
        <v>0</v>
      </c>
      <c r="DX272">
        <f t="shared" si="243"/>
        <v>0</v>
      </c>
    </row>
    <row r="273" spans="1:128">
      <c r="A273" s="40"/>
      <c r="B273" s="40"/>
      <c r="C273" s="206" t="s">
        <v>140</v>
      </c>
      <c r="D273" s="320"/>
      <c r="E273" s="266"/>
      <c r="F273" s="267"/>
      <c r="G273" s="220"/>
      <c r="H273" s="220"/>
      <c r="I273" s="220"/>
      <c r="J273" s="220"/>
      <c r="K273" s="220"/>
      <c r="L273" s="220"/>
      <c r="M273" s="220"/>
      <c r="N273" s="220"/>
      <c r="O273" s="220"/>
      <c r="P273" s="220"/>
      <c r="Q273" s="220"/>
      <c r="R273" s="220"/>
      <c r="S273" s="220"/>
      <c r="T273" s="220"/>
      <c r="U273" s="220"/>
      <c r="V273" s="220"/>
      <c r="W273" s="220"/>
      <c r="X273" s="220"/>
      <c r="Y273" s="220"/>
      <c r="Z273" s="220"/>
      <c r="AA273" s="220"/>
      <c r="AB273" s="220"/>
      <c r="AC273" s="220"/>
      <c r="AD273" s="220"/>
      <c r="AF273">
        <f t="shared" si="174"/>
        <v>0</v>
      </c>
      <c r="AG273">
        <f t="shared" si="175"/>
        <v>0</v>
      </c>
      <c r="AH273">
        <f t="shared" si="176"/>
        <v>0</v>
      </c>
      <c r="AI273">
        <f t="shared" si="177"/>
        <v>0</v>
      </c>
      <c r="AJ273">
        <f t="shared" si="178"/>
        <v>0</v>
      </c>
      <c r="AK273">
        <f t="shared" si="179"/>
        <v>0</v>
      </c>
      <c r="AL273">
        <f t="shared" si="180"/>
        <v>0</v>
      </c>
      <c r="AP273">
        <f t="shared" si="181"/>
        <v>0</v>
      </c>
      <c r="AQ273">
        <f t="shared" si="182"/>
        <v>0</v>
      </c>
      <c r="AR273">
        <f t="shared" si="183"/>
        <v>0</v>
      </c>
      <c r="AS273">
        <f t="shared" si="184"/>
        <v>0</v>
      </c>
      <c r="AT273">
        <f t="shared" si="185"/>
        <v>0</v>
      </c>
      <c r="AU273">
        <f t="shared" si="186"/>
        <v>0</v>
      </c>
      <c r="AV273">
        <f t="shared" si="187"/>
        <v>0</v>
      </c>
      <c r="AZ273">
        <f t="shared" si="188"/>
        <v>0</v>
      </c>
      <c r="BA273">
        <f t="shared" si="189"/>
        <v>0</v>
      </c>
      <c r="BB273">
        <f t="shared" si="190"/>
        <v>0</v>
      </c>
      <c r="BC273">
        <f t="shared" si="191"/>
        <v>0</v>
      </c>
      <c r="BD273">
        <f t="shared" si="192"/>
        <v>0</v>
      </c>
      <c r="BE273">
        <f t="shared" si="193"/>
        <v>0</v>
      </c>
      <c r="BF273">
        <f t="shared" si="194"/>
        <v>0</v>
      </c>
      <c r="BJ273">
        <f t="shared" si="195"/>
        <v>0</v>
      </c>
      <c r="BK273">
        <f t="shared" si="196"/>
        <v>0</v>
      </c>
      <c r="BL273">
        <f t="shared" si="197"/>
        <v>0</v>
      </c>
      <c r="BM273">
        <f t="shared" si="198"/>
        <v>0</v>
      </c>
      <c r="BN273">
        <f t="shared" si="199"/>
        <v>0</v>
      </c>
      <c r="BO273">
        <f t="shared" si="200"/>
        <v>0</v>
      </c>
      <c r="BP273">
        <f t="shared" si="201"/>
        <v>0</v>
      </c>
      <c r="BT273">
        <f t="shared" si="202"/>
        <v>0</v>
      </c>
      <c r="BU273">
        <f t="shared" si="203"/>
        <v>0</v>
      </c>
      <c r="BV273">
        <f t="shared" si="204"/>
        <v>0</v>
      </c>
      <c r="BW273">
        <f t="shared" si="205"/>
        <v>0</v>
      </c>
      <c r="BX273">
        <f t="shared" si="206"/>
        <v>0</v>
      </c>
      <c r="BY273">
        <f t="shared" si="207"/>
        <v>0</v>
      </c>
      <c r="BZ273">
        <f t="shared" si="208"/>
        <v>0</v>
      </c>
      <c r="CD273">
        <f t="shared" si="209"/>
        <v>0</v>
      </c>
      <c r="CE273">
        <f t="shared" si="210"/>
        <v>0</v>
      </c>
      <c r="CF273">
        <f t="shared" si="211"/>
        <v>0</v>
      </c>
      <c r="CG273">
        <f t="shared" si="212"/>
        <v>0</v>
      </c>
      <c r="CH273">
        <f t="shared" si="213"/>
        <v>0</v>
      </c>
      <c r="CI273">
        <f t="shared" si="214"/>
        <v>0</v>
      </c>
      <c r="CJ273">
        <f t="shared" si="215"/>
        <v>0</v>
      </c>
      <c r="CN273">
        <f t="shared" si="216"/>
        <v>0</v>
      </c>
      <c r="CO273">
        <f t="shared" si="217"/>
        <v>0</v>
      </c>
      <c r="CP273">
        <f t="shared" si="218"/>
        <v>0</v>
      </c>
      <c r="CQ273">
        <f t="shared" si="219"/>
        <v>0</v>
      </c>
      <c r="CR273">
        <f t="shared" si="220"/>
        <v>0</v>
      </c>
      <c r="CS273">
        <f t="shared" si="221"/>
        <v>0</v>
      </c>
      <c r="CT273">
        <f t="shared" si="222"/>
        <v>0</v>
      </c>
      <c r="CX273">
        <f t="shared" si="223"/>
        <v>0</v>
      </c>
      <c r="CY273">
        <f t="shared" si="224"/>
        <v>0</v>
      </c>
      <c r="CZ273">
        <f t="shared" si="225"/>
        <v>0</v>
      </c>
      <c r="DA273">
        <f t="shared" si="226"/>
        <v>0</v>
      </c>
      <c r="DB273">
        <f t="shared" si="227"/>
        <v>0</v>
      </c>
      <c r="DC273">
        <f t="shared" si="228"/>
        <v>0</v>
      </c>
      <c r="DD273">
        <f t="shared" si="229"/>
        <v>0</v>
      </c>
      <c r="DH273">
        <f t="shared" si="230"/>
        <v>0</v>
      </c>
      <c r="DI273">
        <f t="shared" si="231"/>
        <v>0</v>
      </c>
      <c r="DJ273">
        <f t="shared" si="232"/>
        <v>0</v>
      </c>
      <c r="DK273">
        <f t="shared" si="233"/>
        <v>0</v>
      </c>
      <c r="DL273">
        <f t="shared" si="234"/>
        <v>0</v>
      </c>
      <c r="DM273">
        <f t="shared" si="235"/>
        <v>0</v>
      </c>
      <c r="DN273">
        <f t="shared" si="236"/>
        <v>0</v>
      </c>
      <c r="DR273">
        <f t="shared" si="237"/>
        <v>0</v>
      </c>
      <c r="DS273">
        <f t="shared" si="238"/>
        <v>0</v>
      </c>
      <c r="DT273">
        <f t="shared" si="239"/>
        <v>0</v>
      </c>
      <c r="DU273">
        <f t="shared" si="240"/>
        <v>0</v>
      </c>
      <c r="DV273">
        <f t="shared" si="241"/>
        <v>0</v>
      </c>
      <c r="DW273">
        <f t="shared" si="242"/>
        <v>0</v>
      </c>
      <c r="DX273">
        <f t="shared" si="243"/>
        <v>0</v>
      </c>
    </row>
    <row r="274" spans="1:128">
      <c r="A274" s="40"/>
      <c r="B274" s="40"/>
      <c r="C274" s="206" t="s">
        <v>141</v>
      </c>
      <c r="D274" s="320"/>
      <c r="E274" s="266"/>
      <c r="F274" s="267"/>
      <c r="G274" s="220"/>
      <c r="H274" s="220"/>
      <c r="I274" s="220"/>
      <c r="J274" s="220"/>
      <c r="K274" s="220"/>
      <c r="L274" s="220"/>
      <c r="M274" s="220"/>
      <c r="N274" s="220"/>
      <c r="O274" s="220"/>
      <c r="P274" s="220"/>
      <c r="Q274" s="220"/>
      <c r="R274" s="220"/>
      <c r="S274" s="220"/>
      <c r="T274" s="220"/>
      <c r="U274" s="220"/>
      <c r="V274" s="220"/>
      <c r="W274" s="220"/>
      <c r="X274" s="220"/>
      <c r="Y274" s="220"/>
      <c r="Z274" s="220"/>
      <c r="AA274" s="220"/>
      <c r="AB274" s="220"/>
      <c r="AC274" s="220"/>
      <c r="AD274" s="220"/>
      <c r="AF274">
        <f t="shared" si="174"/>
        <v>0</v>
      </c>
      <c r="AG274">
        <f t="shared" si="175"/>
        <v>0</v>
      </c>
      <c r="AH274">
        <f t="shared" si="176"/>
        <v>0</v>
      </c>
      <c r="AI274">
        <f t="shared" si="177"/>
        <v>0</v>
      </c>
      <c r="AJ274">
        <f t="shared" si="178"/>
        <v>0</v>
      </c>
      <c r="AK274">
        <f t="shared" si="179"/>
        <v>0</v>
      </c>
      <c r="AL274">
        <f t="shared" si="180"/>
        <v>0</v>
      </c>
      <c r="AP274">
        <f t="shared" si="181"/>
        <v>0</v>
      </c>
      <c r="AQ274">
        <f t="shared" si="182"/>
        <v>0</v>
      </c>
      <c r="AR274">
        <f t="shared" si="183"/>
        <v>0</v>
      </c>
      <c r="AS274">
        <f t="shared" si="184"/>
        <v>0</v>
      </c>
      <c r="AT274">
        <f t="shared" si="185"/>
        <v>0</v>
      </c>
      <c r="AU274">
        <f t="shared" si="186"/>
        <v>0</v>
      </c>
      <c r="AV274">
        <f t="shared" si="187"/>
        <v>0</v>
      </c>
      <c r="AZ274">
        <f t="shared" si="188"/>
        <v>0</v>
      </c>
      <c r="BA274">
        <f t="shared" si="189"/>
        <v>0</v>
      </c>
      <c r="BB274">
        <f t="shared" si="190"/>
        <v>0</v>
      </c>
      <c r="BC274">
        <f t="shared" si="191"/>
        <v>0</v>
      </c>
      <c r="BD274">
        <f t="shared" si="192"/>
        <v>0</v>
      </c>
      <c r="BE274">
        <f t="shared" si="193"/>
        <v>0</v>
      </c>
      <c r="BF274">
        <f t="shared" si="194"/>
        <v>0</v>
      </c>
      <c r="BJ274">
        <f t="shared" si="195"/>
        <v>0</v>
      </c>
      <c r="BK274">
        <f t="shared" si="196"/>
        <v>0</v>
      </c>
      <c r="BL274">
        <f t="shared" si="197"/>
        <v>0</v>
      </c>
      <c r="BM274">
        <f t="shared" si="198"/>
        <v>0</v>
      </c>
      <c r="BN274">
        <f t="shared" si="199"/>
        <v>0</v>
      </c>
      <c r="BO274">
        <f t="shared" si="200"/>
        <v>0</v>
      </c>
      <c r="BP274">
        <f t="shared" si="201"/>
        <v>0</v>
      </c>
      <c r="BT274">
        <f t="shared" si="202"/>
        <v>0</v>
      </c>
      <c r="BU274">
        <f t="shared" si="203"/>
        <v>0</v>
      </c>
      <c r="BV274">
        <f t="shared" si="204"/>
        <v>0</v>
      </c>
      <c r="BW274">
        <f t="shared" si="205"/>
        <v>0</v>
      </c>
      <c r="BX274">
        <f t="shared" si="206"/>
        <v>0</v>
      </c>
      <c r="BY274">
        <f t="shared" si="207"/>
        <v>0</v>
      </c>
      <c r="BZ274">
        <f t="shared" si="208"/>
        <v>0</v>
      </c>
      <c r="CD274">
        <f t="shared" si="209"/>
        <v>0</v>
      </c>
      <c r="CE274">
        <f t="shared" si="210"/>
        <v>0</v>
      </c>
      <c r="CF274">
        <f t="shared" si="211"/>
        <v>0</v>
      </c>
      <c r="CG274">
        <f t="shared" si="212"/>
        <v>0</v>
      </c>
      <c r="CH274">
        <f t="shared" si="213"/>
        <v>0</v>
      </c>
      <c r="CI274">
        <f t="shared" si="214"/>
        <v>0</v>
      </c>
      <c r="CJ274">
        <f t="shared" si="215"/>
        <v>0</v>
      </c>
      <c r="CN274">
        <f t="shared" si="216"/>
        <v>0</v>
      </c>
      <c r="CO274">
        <f t="shared" si="217"/>
        <v>0</v>
      </c>
      <c r="CP274">
        <f t="shared" si="218"/>
        <v>0</v>
      </c>
      <c r="CQ274">
        <f t="shared" si="219"/>
        <v>0</v>
      </c>
      <c r="CR274">
        <f t="shared" si="220"/>
        <v>0</v>
      </c>
      <c r="CS274">
        <f t="shared" si="221"/>
        <v>0</v>
      </c>
      <c r="CT274">
        <f t="shared" si="222"/>
        <v>0</v>
      </c>
      <c r="CX274">
        <f t="shared" si="223"/>
        <v>0</v>
      </c>
      <c r="CY274">
        <f t="shared" si="224"/>
        <v>0</v>
      </c>
      <c r="CZ274">
        <f t="shared" si="225"/>
        <v>0</v>
      </c>
      <c r="DA274">
        <f t="shared" si="226"/>
        <v>0</v>
      </c>
      <c r="DB274">
        <f t="shared" si="227"/>
        <v>0</v>
      </c>
      <c r="DC274">
        <f t="shared" si="228"/>
        <v>0</v>
      </c>
      <c r="DD274">
        <f t="shared" si="229"/>
        <v>0</v>
      </c>
      <c r="DH274">
        <f t="shared" si="230"/>
        <v>0</v>
      </c>
      <c r="DI274">
        <f t="shared" si="231"/>
        <v>0</v>
      </c>
      <c r="DJ274">
        <f t="shared" si="232"/>
        <v>0</v>
      </c>
      <c r="DK274">
        <f t="shared" si="233"/>
        <v>0</v>
      </c>
      <c r="DL274">
        <f t="shared" si="234"/>
        <v>0</v>
      </c>
      <c r="DM274">
        <f t="shared" si="235"/>
        <v>0</v>
      </c>
      <c r="DN274">
        <f t="shared" si="236"/>
        <v>0</v>
      </c>
      <c r="DR274">
        <f t="shared" si="237"/>
        <v>0</v>
      </c>
      <c r="DS274">
        <f t="shared" si="238"/>
        <v>0</v>
      </c>
      <c r="DT274">
        <f t="shared" si="239"/>
        <v>0</v>
      </c>
      <c r="DU274">
        <f t="shared" si="240"/>
        <v>0</v>
      </c>
      <c r="DV274">
        <f t="shared" si="241"/>
        <v>0</v>
      </c>
      <c r="DW274">
        <f t="shared" si="242"/>
        <v>0</v>
      </c>
      <c r="DX274">
        <f t="shared" si="243"/>
        <v>0</v>
      </c>
    </row>
    <row r="275" spans="1:128">
      <c r="A275" s="40"/>
      <c r="B275" s="40"/>
      <c r="C275" s="206" t="s">
        <v>142</v>
      </c>
      <c r="D275" s="320"/>
      <c r="E275" s="266"/>
      <c r="F275" s="267"/>
      <c r="G275" s="220"/>
      <c r="H275" s="220"/>
      <c r="I275" s="220"/>
      <c r="J275" s="220"/>
      <c r="K275" s="220"/>
      <c r="L275" s="220"/>
      <c r="M275" s="220"/>
      <c r="N275" s="220"/>
      <c r="O275" s="220"/>
      <c r="P275" s="220"/>
      <c r="Q275" s="220"/>
      <c r="R275" s="220"/>
      <c r="S275" s="220"/>
      <c r="T275" s="220"/>
      <c r="U275" s="220"/>
      <c r="V275" s="220"/>
      <c r="W275" s="220"/>
      <c r="X275" s="220"/>
      <c r="Y275" s="220"/>
      <c r="Z275" s="220"/>
      <c r="AA275" s="220"/>
      <c r="AB275" s="220"/>
      <c r="AC275" s="220"/>
      <c r="AD275" s="220"/>
      <c r="AF275">
        <f t="shared" si="174"/>
        <v>0</v>
      </c>
      <c r="AG275">
        <f t="shared" si="175"/>
        <v>0</v>
      </c>
      <c r="AH275">
        <f t="shared" si="176"/>
        <v>0</v>
      </c>
      <c r="AI275">
        <f t="shared" si="177"/>
        <v>0</v>
      </c>
      <c r="AJ275">
        <f t="shared" si="178"/>
        <v>0</v>
      </c>
      <c r="AK275">
        <f t="shared" si="179"/>
        <v>0</v>
      </c>
      <c r="AL275">
        <f t="shared" si="180"/>
        <v>0</v>
      </c>
      <c r="AP275">
        <f t="shared" si="181"/>
        <v>0</v>
      </c>
      <c r="AQ275">
        <f t="shared" si="182"/>
        <v>0</v>
      </c>
      <c r="AR275">
        <f t="shared" si="183"/>
        <v>0</v>
      </c>
      <c r="AS275">
        <f t="shared" si="184"/>
        <v>0</v>
      </c>
      <c r="AT275">
        <f t="shared" si="185"/>
        <v>0</v>
      </c>
      <c r="AU275">
        <f t="shared" si="186"/>
        <v>0</v>
      </c>
      <c r="AV275">
        <f t="shared" si="187"/>
        <v>0</v>
      </c>
      <c r="AZ275">
        <f t="shared" si="188"/>
        <v>0</v>
      </c>
      <c r="BA275">
        <f t="shared" si="189"/>
        <v>0</v>
      </c>
      <c r="BB275">
        <f t="shared" si="190"/>
        <v>0</v>
      </c>
      <c r="BC275">
        <f t="shared" si="191"/>
        <v>0</v>
      </c>
      <c r="BD275">
        <f t="shared" si="192"/>
        <v>0</v>
      </c>
      <c r="BE275">
        <f t="shared" si="193"/>
        <v>0</v>
      </c>
      <c r="BF275">
        <f t="shared" si="194"/>
        <v>0</v>
      </c>
      <c r="BJ275">
        <f t="shared" si="195"/>
        <v>0</v>
      </c>
      <c r="BK275">
        <f t="shared" si="196"/>
        <v>0</v>
      </c>
      <c r="BL275">
        <f t="shared" si="197"/>
        <v>0</v>
      </c>
      <c r="BM275">
        <f t="shared" si="198"/>
        <v>0</v>
      </c>
      <c r="BN275">
        <f t="shared" si="199"/>
        <v>0</v>
      </c>
      <c r="BO275">
        <f t="shared" si="200"/>
        <v>0</v>
      </c>
      <c r="BP275">
        <f t="shared" si="201"/>
        <v>0</v>
      </c>
      <c r="BT275">
        <f t="shared" si="202"/>
        <v>0</v>
      </c>
      <c r="BU275">
        <f t="shared" si="203"/>
        <v>0</v>
      </c>
      <c r="BV275">
        <f t="shared" si="204"/>
        <v>0</v>
      </c>
      <c r="BW275">
        <f t="shared" si="205"/>
        <v>0</v>
      </c>
      <c r="BX275">
        <f t="shared" si="206"/>
        <v>0</v>
      </c>
      <c r="BY275">
        <f t="shared" si="207"/>
        <v>0</v>
      </c>
      <c r="BZ275">
        <f t="shared" si="208"/>
        <v>0</v>
      </c>
      <c r="CD275">
        <f t="shared" si="209"/>
        <v>0</v>
      </c>
      <c r="CE275">
        <f t="shared" si="210"/>
        <v>0</v>
      </c>
      <c r="CF275">
        <f t="shared" si="211"/>
        <v>0</v>
      </c>
      <c r="CG275">
        <f t="shared" si="212"/>
        <v>0</v>
      </c>
      <c r="CH275">
        <f t="shared" si="213"/>
        <v>0</v>
      </c>
      <c r="CI275">
        <f t="shared" si="214"/>
        <v>0</v>
      </c>
      <c r="CJ275">
        <f t="shared" si="215"/>
        <v>0</v>
      </c>
      <c r="CN275">
        <f t="shared" si="216"/>
        <v>0</v>
      </c>
      <c r="CO275">
        <f t="shared" si="217"/>
        <v>0</v>
      </c>
      <c r="CP275">
        <f t="shared" si="218"/>
        <v>0</v>
      </c>
      <c r="CQ275">
        <f t="shared" si="219"/>
        <v>0</v>
      </c>
      <c r="CR275">
        <f t="shared" si="220"/>
        <v>0</v>
      </c>
      <c r="CS275">
        <f t="shared" si="221"/>
        <v>0</v>
      </c>
      <c r="CT275">
        <f t="shared" si="222"/>
        <v>0</v>
      </c>
      <c r="CX275">
        <f t="shared" si="223"/>
        <v>0</v>
      </c>
      <c r="CY275">
        <f t="shared" si="224"/>
        <v>0</v>
      </c>
      <c r="CZ275">
        <f t="shared" si="225"/>
        <v>0</v>
      </c>
      <c r="DA275">
        <f t="shared" si="226"/>
        <v>0</v>
      </c>
      <c r="DB275">
        <f t="shared" si="227"/>
        <v>0</v>
      </c>
      <c r="DC275">
        <f t="shared" si="228"/>
        <v>0</v>
      </c>
      <c r="DD275">
        <f t="shared" si="229"/>
        <v>0</v>
      </c>
      <c r="DH275">
        <f t="shared" si="230"/>
        <v>0</v>
      </c>
      <c r="DI275">
        <f t="shared" si="231"/>
        <v>0</v>
      </c>
      <c r="DJ275">
        <f t="shared" si="232"/>
        <v>0</v>
      </c>
      <c r="DK275">
        <f t="shared" si="233"/>
        <v>0</v>
      </c>
      <c r="DL275">
        <f t="shared" si="234"/>
        <v>0</v>
      </c>
      <c r="DM275">
        <f t="shared" si="235"/>
        <v>0</v>
      </c>
      <c r="DN275">
        <f t="shared" si="236"/>
        <v>0</v>
      </c>
      <c r="DR275">
        <f t="shared" si="237"/>
        <v>0</v>
      </c>
      <c r="DS275">
        <f t="shared" si="238"/>
        <v>0</v>
      </c>
      <c r="DT275">
        <f t="shared" si="239"/>
        <v>0</v>
      </c>
      <c r="DU275">
        <f t="shared" si="240"/>
        <v>0</v>
      </c>
      <c r="DV275">
        <f t="shared" si="241"/>
        <v>0</v>
      </c>
      <c r="DW275">
        <f t="shared" si="242"/>
        <v>0</v>
      </c>
      <c r="DX275">
        <f t="shared" si="243"/>
        <v>0</v>
      </c>
    </row>
    <row r="276" spans="1:128">
      <c r="A276" s="40"/>
      <c r="B276" s="40"/>
      <c r="C276" s="206" t="s">
        <v>143</v>
      </c>
      <c r="D276" s="320"/>
      <c r="E276" s="266"/>
      <c r="F276" s="267"/>
      <c r="G276" s="220"/>
      <c r="H276" s="220"/>
      <c r="I276" s="220"/>
      <c r="J276" s="220"/>
      <c r="K276" s="220"/>
      <c r="L276" s="220"/>
      <c r="M276" s="220"/>
      <c r="N276" s="220"/>
      <c r="O276" s="220"/>
      <c r="P276" s="220"/>
      <c r="Q276" s="220"/>
      <c r="R276" s="220"/>
      <c r="S276" s="220"/>
      <c r="T276" s="220"/>
      <c r="U276" s="220"/>
      <c r="V276" s="220"/>
      <c r="W276" s="220"/>
      <c r="X276" s="220"/>
      <c r="Y276" s="220"/>
      <c r="Z276" s="220"/>
      <c r="AA276" s="220"/>
      <c r="AB276" s="220"/>
      <c r="AC276" s="220"/>
      <c r="AD276" s="220"/>
      <c r="AF276">
        <f t="shared" si="174"/>
        <v>0</v>
      </c>
      <c r="AG276">
        <f t="shared" si="175"/>
        <v>0</v>
      </c>
      <c r="AH276">
        <f t="shared" si="176"/>
        <v>0</v>
      </c>
      <c r="AI276">
        <f t="shared" si="177"/>
        <v>0</v>
      </c>
      <c r="AJ276">
        <f t="shared" si="178"/>
        <v>0</v>
      </c>
      <c r="AK276">
        <f t="shared" si="179"/>
        <v>0</v>
      </c>
      <c r="AL276">
        <f t="shared" si="180"/>
        <v>0</v>
      </c>
      <c r="AP276">
        <f t="shared" si="181"/>
        <v>0</v>
      </c>
      <c r="AQ276">
        <f t="shared" si="182"/>
        <v>0</v>
      </c>
      <c r="AR276">
        <f t="shared" si="183"/>
        <v>0</v>
      </c>
      <c r="AS276">
        <f t="shared" si="184"/>
        <v>0</v>
      </c>
      <c r="AT276">
        <f t="shared" si="185"/>
        <v>0</v>
      </c>
      <c r="AU276">
        <f t="shared" si="186"/>
        <v>0</v>
      </c>
      <c r="AV276">
        <f t="shared" si="187"/>
        <v>0</v>
      </c>
      <c r="AZ276">
        <f t="shared" si="188"/>
        <v>0</v>
      </c>
      <c r="BA276">
        <f t="shared" si="189"/>
        <v>0</v>
      </c>
      <c r="BB276">
        <f t="shared" si="190"/>
        <v>0</v>
      </c>
      <c r="BC276">
        <f t="shared" si="191"/>
        <v>0</v>
      </c>
      <c r="BD276">
        <f t="shared" si="192"/>
        <v>0</v>
      </c>
      <c r="BE276">
        <f t="shared" si="193"/>
        <v>0</v>
      </c>
      <c r="BF276">
        <f t="shared" si="194"/>
        <v>0</v>
      </c>
      <c r="BJ276">
        <f t="shared" si="195"/>
        <v>0</v>
      </c>
      <c r="BK276">
        <f t="shared" si="196"/>
        <v>0</v>
      </c>
      <c r="BL276">
        <f t="shared" si="197"/>
        <v>0</v>
      </c>
      <c r="BM276">
        <f t="shared" si="198"/>
        <v>0</v>
      </c>
      <c r="BN276">
        <f t="shared" si="199"/>
        <v>0</v>
      </c>
      <c r="BO276">
        <f t="shared" si="200"/>
        <v>0</v>
      </c>
      <c r="BP276">
        <f t="shared" si="201"/>
        <v>0</v>
      </c>
      <c r="BT276">
        <f t="shared" si="202"/>
        <v>0</v>
      </c>
      <c r="BU276">
        <f t="shared" si="203"/>
        <v>0</v>
      </c>
      <c r="BV276">
        <f t="shared" si="204"/>
        <v>0</v>
      </c>
      <c r="BW276">
        <f t="shared" si="205"/>
        <v>0</v>
      </c>
      <c r="BX276">
        <f t="shared" si="206"/>
        <v>0</v>
      </c>
      <c r="BY276">
        <f t="shared" si="207"/>
        <v>0</v>
      </c>
      <c r="BZ276">
        <f t="shared" si="208"/>
        <v>0</v>
      </c>
      <c r="CD276">
        <f t="shared" si="209"/>
        <v>0</v>
      </c>
      <c r="CE276">
        <f t="shared" si="210"/>
        <v>0</v>
      </c>
      <c r="CF276">
        <f t="shared" si="211"/>
        <v>0</v>
      </c>
      <c r="CG276">
        <f t="shared" si="212"/>
        <v>0</v>
      </c>
      <c r="CH276">
        <f t="shared" si="213"/>
        <v>0</v>
      </c>
      <c r="CI276">
        <f t="shared" si="214"/>
        <v>0</v>
      </c>
      <c r="CJ276">
        <f t="shared" si="215"/>
        <v>0</v>
      </c>
      <c r="CN276">
        <f t="shared" si="216"/>
        <v>0</v>
      </c>
      <c r="CO276">
        <f t="shared" si="217"/>
        <v>0</v>
      </c>
      <c r="CP276">
        <f t="shared" si="218"/>
        <v>0</v>
      </c>
      <c r="CQ276">
        <f t="shared" si="219"/>
        <v>0</v>
      </c>
      <c r="CR276">
        <f t="shared" si="220"/>
        <v>0</v>
      </c>
      <c r="CS276">
        <f t="shared" si="221"/>
        <v>0</v>
      </c>
      <c r="CT276">
        <f t="shared" si="222"/>
        <v>0</v>
      </c>
      <c r="CX276">
        <f t="shared" si="223"/>
        <v>0</v>
      </c>
      <c r="CY276">
        <f t="shared" si="224"/>
        <v>0</v>
      </c>
      <c r="CZ276">
        <f t="shared" si="225"/>
        <v>0</v>
      </c>
      <c r="DA276">
        <f t="shared" si="226"/>
        <v>0</v>
      </c>
      <c r="DB276">
        <f t="shared" si="227"/>
        <v>0</v>
      </c>
      <c r="DC276">
        <f t="shared" si="228"/>
        <v>0</v>
      </c>
      <c r="DD276">
        <f t="shared" si="229"/>
        <v>0</v>
      </c>
      <c r="DH276">
        <f t="shared" si="230"/>
        <v>0</v>
      </c>
      <c r="DI276">
        <f t="shared" si="231"/>
        <v>0</v>
      </c>
      <c r="DJ276">
        <f t="shared" si="232"/>
        <v>0</v>
      </c>
      <c r="DK276">
        <f t="shared" si="233"/>
        <v>0</v>
      </c>
      <c r="DL276">
        <f t="shared" si="234"/>
        <v>0</v>
      </c>
      <c r="DM276">
        <f t="shared" si="235"/>
        <v>0</v>
      </c>
      <c r="DN276">
        <f t="shared" si="236"/>
        <v>0</v>
      </c>
      <c r="DR276">
        <f t="shared" si="237"/>
        <v>0</v>
      </c>
      <c r="DS276">
        <f t="shared" si="238"/>
        <v>0</v>
      </c>
      <c r="DT276">
        <f t="shared" si="239"/>
        <v>0</v>
      </c>
      <c r="DU276">
        <f t="shared" si="240"/>
        <v>0</v>
      </c>
      <c r="DV276">
        <f t="shared" si="241"/>
        <v>0</v>
      </c>
      <c r="DW276">
        <f t="shared" si="242"/>
        <v>0</v>
      </c>
      <c r="DX276">
        <f t="shared" si="243"/>
        <v>0</v>
      </c>
    </row>
    <row r="277" spans="1:128">
      <c r="A277" s="40"/>
      <c r="B277" s="40"/>
      <c r="C277" s="206" t="s">
        <v>144</v>
      </c>
      <c r="D277" s="320"/>
      <c r="E277" s="266"/>
      <c r="F277" s="267"/>
      <c r="G277" s="220"/>
      <c r="H277" s="220"/>
      <c r="I277" s="220"/>
      <c r="J277" s="220"/>
      <c r="K277" s="220"/>
      <c r="L277" s="220"/>
      <c r="M277" s="220"/>
      <c r="N277" s="220"/>
      <c r="O277" s="220"/>
      <c r="P277" s="220"/>
      <c r="Q277" s="220"/>
      <c r="R277" s="220"/>
      <c r="S277" s="220"/>
      <c r="T277" s="220"/>
      <c r="U277" s="220"/>
      <c r="V277" s="220"/>
      <c r="W277" s="220"/>
      <c r="X277" s="220"/>
      <c r="Y277" s="220"/>
      <c r="Z277" s="220"/>
      <c r="AA277" s="220"/>
      <c r="AB277" s="220"/>
      <c r="AC277" s="220"/>
      <c r="AD277" s="220"/>
      <c r="AF277">
        <f t="shared" si="174"/>
        <v>0</v>
      </c>
      <c r="AG277">
        <f t="shared" si="175"/>
        <v>0</v>
      </c>
      <c r="AH277">
        <f t="shared" si="176"/>
        <v>0</v>
      </c>
      <c r="AI277">
        <f t="shared" si="177"/>
        <v>0</v>
      </c>
      <c r="AJ277">
        <f t="shared" si="178"/>
        <v>0</v>
      </c>
      <c r="AK277">
        <f t="shared" si="179"/>
        <v>0</v>
      </c>
      <c r="AL277">
        <f t="shared" si="180"/>
        <v>0</v>
      </c>
      <c r="AP277">
        <f t="shared" si="181"/>
        <v>0</v>
      </c>
      <c r="AQ277">
        <f t="shared" si="182"/>
        <v>0</v>
      </c>
      <c r="AR277">
        <f t="shared" si="183"/>
        <v>0</v>
      </c>
      <c r="AS277">
        <f t="shared" si="184"/>
        <v>0</v>
      </c>
      <c r="AT277">
        <f t="shared" si="185"/>
        <v>0</v>
      </c>
      <c r="AU277">
        <f t="shared" si="186"/>
        <v>0</v>
      </c>
      <c r="AV277">
        <f t="shared" si="187"/>
        <v>0</v>
      </c>
      <c r="AZ277">
        <f t="shared" si="188"/>
        <v>0</v>
      </c>
      <c r="BA277">
        <f t="shared" si="189"/>
        <v>0</v>
      </c>
      <c r="BB277">
        <f t="shared" si="190"/>
        <v>0</v>
      </c>
      <c r="BC277">
        <f t="shared" si="191"/>
        <v>0</v>
      </c>
      <c r="BD277">
        <f t="shared" si="192"/>
        <v>0</v>
      </c>
      <c r="BE277">
        <f t="shared" si="193"/>
        <v>0</v>
      </c>
      <c r="BF277">
        <f t="shared" si="194"/>
        <v>0</v>
      </c>
      <c r="BJ277">
        <f t="shared" si="195"/>
        <v>0</v>
      </c>
      <c r="BK277">
        <f t="shared" si="196"/>
        <v>0</v>
      </c>
      <c r="BL277">
        <f t="shared" si="197"/>
        <v>0</v>
      </c>
      <c r="BM277">
        <f t="shared" si="198"/>
        <v>0</v>
      </c>
      <c r="BN277">
        <f t="shared" si="199"/>
        <v>0</v>
      </c>
      <c r="BO277">
        <f t="shared" si="200"/>
        <v>0</v>
      </c>
      <c r="BP277">
        <f t="shared" si="201"/>
        <v>0</v>
      </c>
      <c r="BT277">
        <f t="shared" si="202"/>
        <v>0</v>
      </c>
      <c r="BU277">
        <f t="shared" si="203"/>
        <v>0</v>
      </c>
      <c r="BV277">
        <f t="shared" si="204"/>
        <v>0</v>
      </c>
      <c r="BW277">
        <f t="shared" si="205"/>
        <v>0</v>
      </c>
      <c r="BX277">
        <f t="shared" si="206"/>
        <v>0</v>
      </c>
      <c r="BY277">
        <f t="shared" si="207"/>
        <v>0</v>
      </c>
      <c r="BZ277">
        <f t="shared" si="208"/>
        <v>0</v>
      </c>
      <c r="CD277">
        <f t="shared" si="209"/>
        <v>0</v>
      </c>
      <c r="CE277">
        <f t="shared" si="210"/>
        <v>0</v>
      </c>
      <c r="CF277">
        <f t="shared" si="211"/>
        <v>0</v>
      </c>
      <c r="CG277">
        <f t="shared" si="212"/>
        <v>0</v>
      </c>
      <c r="CH277">
        <f t="shared" si="213"/>
        <v>0</v>
      </c>
      <c r="CI277">
        <f t="shared" si="214"/>
        <v>0</v>
      </c>
      <c r="CJ277">
        <f t="shared" si="215"/>
        <v>0</v>
      </c>
      <c r="CN277">
        <f t="shared" si="216"/>
        <v>0</v>
      </c>
      <c r="CO277">
        <f t="shared" si="217"/>
        <v>0</v>
      </c>
      <c r="CP277">
        <f t="shared" si="218"/>
        <v>0</v>
      </c>
      <c r="CQ277">
        <f t="shared" si="219"/>
        <v>0</v>
      </c>
      <c r="CR277">
        <f t="shared" si="220"/>
        <v>0</v>
      </c>
      <c r="CS277">
        <f t="shared" si="221"/>
        <v>0</v>
      </c>
      <c r="CT277">
        <f t="shared" si="222"/>
        <v>0</v>
      </c>
      <c r="CX277">
        <f t="shared" si="223"/>
        <v>0</v>
      </c>
      <c r="CY277">
        <f t="shared" si="224"/>
        <v>0</v>
      </c>
      <c r="CZ277">
        <f t="shared" si="225"/>
        <v>0</v>
      </c>
      <c r="DA277">
        <f t="shared" si="226"/>
        <v>0</v>
      </c>
      <c r="DB277">
        <f t="shared" si="227"/>
        <v>0</v>
      </c>
      <c r="DC277">
        <f t="shared" si="228"/>
        <v>0</v>
      </c>
      <c r="DD277">
        <f t="shared" si="229"/>
        <v>0</v>
      </c>
      <c r="DH277">
        <f t="shared" si="230"/>
        <v>0</v>
      </c>
      <c r="DI277">
        <f t="shared" si="231"/>
        <v>0</v>
      </c>
      <c r="DJ277">
        <f t="shared" si="232"/>
        <v>0</v>
      </c>
      <c r="DK277">
        <f t="shared" si="233"/>
        <v>0</v>
      </c>
      <c r="DL277">
        <f t="shared" si="234"/>
        <v>0</v>
      </c>
      <c r="DM277">
        <f t="shared" si="235"/>
        <v>0</v>
      </c>
      <c r="DN277">
        <f t="shared" si="236"/>
        <v>0</v>
      </c>
      <c r="DR277">
        <f t="shared" si="237"/>
        <v>0</v>
      </c>
      <c r="DS277">
        <f t="shared" si="238"/>
        <v>0</v>
      </c>
      <c r="DT277">
        <f t="shared" si="239"/>
        <v>0</v>
      </c>
      <c r="DU277">
        <f t="shared" si="240"/>
        <v>0</v>
      </c>
      <c r="DV277">
        <f t="shared" si="241"/>
        <v>0</v>
      </c>
      <c r="DW277">
        <f t="shared" si="242"/>
        <v>0</v>
      </c>
      <c r="DX277">
        <f t="shared" si="243"/>
        <v>0</v>
      </c>
    </row>
    <row r="278" spans="1:128">
      <c r="A278" s="40"/>
      <c r="B278" s="40"/>
      <c r="C278" s="206" t="s">
        <v>145</v>
      </c>
      <c r="D278" s="320"/>
      <c r="E278" s="266"/>
      <c r="F278" s="267"/>
      <c r="G278" s="220"/>
      <c r="H278" s="220"/>
      <c r="I278" s="220"/>
      <c r="J278" s="220"/>
      <c r="K278" s="220"/>
      <c r="L278" s="220"/>
      <c r="M278" s="220"/>
      <c r="N278" s="220"/>
      <c r="O278" s="220"/>
      <c r="P278" s="220"/>
      <c r="Q278" s="220"/>
      <c r="R278" s="220"/>
      <c r="S278" s="220"/>
      <c r="T278" s="220"/>
      <c r="U278" s="220"/>
      <c r="V278" s="220"/>
      <c r="W278" s="220"/>
      <c r="X278" s="220"/>
      <c r="Y278" s="220"/>
      <c r="Z278" s="220"/>
      <c r="AA278" s="220"/>
      <c r="AB278" s="220"/>
      <c r="AC278" s="220"/>
      <c r="AD278" s="220"/>
      <c r="AF278">
        <f t="shared" si="174"/>
        <v>0</v>
      </c>
      <c r="AG278">
        <f t="shared" si="175"/>
        <v>0</v>
      </c>
      <c r="AH278">
        <f t="shared" si="176"/>
        <v>0</v>
      </c>
      <c r="AI278">
        <f t="shared" si="177"/>
        <v>0</v>
      </c>
      <c r="AJ278">
        <f t="shared" si="178"/>
        <v>0</v>
      </c>
      <c r="AK278">
        <f t="shared" si="179"/>
        <v>0</v>
      </c>
      <c r="AL278">
        <f t="shared" si="180"/>
        <v>0</v>
      </c>
      <c r="AP278">
        <f t="shared" si="181"/>
        <v>0</v>
      </c>
      <c r="AQ278">
        <f t="shared" si="182"/>
        <v>0</v>
      </c>
      <c r="AR278">
        <f t="shared" si="183"/>
        <v>0</v>
      </c>
      <c r="AS278">
        <f t="shared" si="184"/>
        <v>0</v>
      </c>
      <c r="AT278">
        <f t="shared" si="185"/>
        <v>0</v>
      </c>
      <c r="AU278">
        <f t="shared" si="186"/>
        <v>0</v>
      </c>
      <c r="AV278">
        <f t="shared" si="187"/>
        <v>0</v>
      </c>
      <c r="AZ278">
        <f t="shared" si="188"/>
        <v>0</v>
      </c>
      <c r="BA278">
        <f t="shared" si="189"/>
        <v>0</v>
      </c>
      <c r="BB278">
        <f t="shared" si="190"/>
        <v>0</v>
      </c>
      <c r="BC278">
        <f t="shared" si="191"/>
        <v>0</v>
      </c>
      <c r="BD278">
        <f t="shared" si="192"/>
        <v>0</v>
      </c>
      <c r="BE278">
        <f t="shared" si="193"/>
        <v>0</v>
      </c>
      <c r="BF278">
        <f t="shared" si="194"/>
        <v>0</v>
      </c>
      <c r="BJ278">
        <f t="shared" si="195"/>
        <v>0</v>
      </c>
      <c r="BK278">
        <f t="shared" si="196"/>
        <v>0</v>
      </c>
      <c r="BL278">
        <f t="shared" si="197"/>
        <v>0</v>
      </c>
      <c r="BM278">
        <f t="shared" si="198"/>
        <v>0</v>
      </c>
      <c r="BN278">
        <f t="shared" si="199"/>
        <v>0</v>
      </c>
      <c r="BO278">
        <f t="shared" si="200"/>
        <v>0</v>
      </c>
      <c r="BP278">
        <f t="shared" si="201"/>
        <v>0</v>
      </c>
      <c r="BT278">
        <f t="shared" si="202"/>
        <v>0</v>
      </c>
      <c r="BU278">
        <f t="shared" si="203"/>
        <v>0</v>
      </c>
      <c r="BV278">
        <f t="shared" si="204"/>
        <v>0</v>
      </c>
      <c r="BW278">
        <f t="shared" si="205"/>
        <v>0</v>
      </c>
      <c r="BX278">
        <f t="shared" si="206"/>
        <v>0</v>
      </c>
      <c r="BY278">
        <f t="shared" si="207"/>
        <v>0</v>
      </c>
      <c r="BZ278">
        <f t="shared" si="208"/>
        <v>0</v>
      </c>
      <c r="CD278">
        <f t="shared" si="209"/>
        <v>0</v>
      </c>
      <c r="CE278">
        <f t="shared" si="210"/>
        <v>0</v>
      </c>
      <c r="CF278">
        <f t="shared" si="211"/>
        <v>0</v>
      </c>
      <c r="CG278">
        <f t="shared" si="212"/>
        <v>0</v>
      </c>
      <c r="CH278">
        <f t="shared" si="213"/>
        <v>0</v>
      </c>
      <c r="CI278">
        <f t="shared" si="214"/>
        <v>0</v>
      </c>
      <c r="CJ278">
        <f t="shared" si="215"/>
        <v>0</v>
      </c>
      <c r="CN278">
        <f t="shared" si="216"/>
        <v>0</v>
      </c>
      <c r="CO278">
        <f t="shared" si="217"/>
        <v>0</v>
      </c>
      <c r="CP278">
        <f t="shared" si="218"/>
        <v>0</v>
      </c>
      <c r="CQ278">
        <f t="shared" si="219"/>
        <v>0</v>
      </c>
      <c r="CR278">
        <f t="shared" si="220"/>
        <v>0</v>
      </c>
      <c r="CS278">
        <f t="shared" si="221"/>
        <v>0</v>
      </c>
      <c r="CT278">
        <f t="shared" si="222"/>
        <v>0</v>
      </c>
      <c r="CX278">
        <f t="shared" si="223"/>
        <v>0</v>
      </c>
      <c r="CY278">
        <f t="shared" si="224"/>
        <v>0</v>
      </c>
      <c r="CZ278">
        <f t="shared" si="225"/>
        <v>0</v>
      </c>
      <c r="DA278">
        <f t="shared" si="226"/>
        <v>0</v>
      </c>
      <c r="DB278">
        <f t="shared" si="227"/>
        <v>0</v>
      </c>
      <c r="DC278">
        <f t="shared" si="228"/>
        <v>0</v>
      </c>
      <c r="DD278">
        <f t="shared" si="229"/>
        <v>0</v>
      </c>
      <c r="DH278">
        <f t="shared" si="230"/>
        <v>0</v>
      </c>
      <c r="DI278">
        <f t="shared" si="231"/>
        <v>0</v>
      </c>
      <c r="DJ278">
        <f t="shared" si="232"/>
        <v>0</v>
      </c>
      <c r="DK278">
        <f t="shared" si="233"/>
        <v>0</v>
      </c>
      <c r="DL278">
        <f t="shared" si="234"/>
        <v>0</v>
      </c>
      <c r="DM278">
        <f t="shared" si="235"/>
        <v>0</v>
      </c>
      <c r="DN278">
        <f t="shared" si="236"/>
        <v>0</v>
      </c>
      <c r="DR278">
        <f t="shared" si="237"/>
        <v>0</v>
      </c>
      <c r="DS278">
        <f t="shared" si="238"/>
        <v>0</v>
      </c>
      <c r="DT278">
        <f t="shared" si="239"/>
        <v>0</v>
      </c>
      <c r="DU278">
        <f t="shared" si="240"/>
        <v>0</v>
      </c>
      <c r="DV278">
        <f t="shared" si="241"/>
        <v>0</v>
      </c>
      <c r="DW278">
        <f t="shared" si="242"/>
        <v>0</v>
      </c>
      <c r="DX278">
        <f t="shared" si="243"/>
        <v>0</v>
      </c>
    </row>
    <row r="279" spans="1:128">
      <c r="A279" s="40"/>
      <c r="B279" s="40"/>
      <c r="C279" s="206" t="s">
        <v>146</v>
      </c>
      <c r="D279" s="320"/>
      <c r="E279" s="266"/>
      <c r="F279" s="267"/>
      <c r="G279" s="220"/>
      <c r="H279" s="220"/>
      <c r="I279" s="220"/>
      <c r="J279" s="220"/>
      <c r="K279" s="220"/>
      <c r="L279" s="220"/>
      <c r="M279" s="220"/>
      <c r="N279" s="220"/>
      <c r="O279" s="220"/>
      <c r="P279" s="220"/>
      <c r="Q279" s="220"/>
      <c r="R279" s="220"/>
      <c r="S279" s="220"/>
      <c r="T279" s="220"/>
      <c r="U279" s="220"/>
      <c r="V279" s="220"/>
      <c r="W279" s="220"/>
      <c r="X279" s="220"/>
      <c r="Y279" s="220"/>
      <c r="Z279" s="220"/>
      <c r="AA279" s="220"/>
      <c r="AB279" s="220"/>
      <c r="AC279" s="220"/>
      <c r="AD279" s="220"/>
      <c r="AF279">
        <f t="shared" si="174"/>
        <v>0</v>
      </c>
      <c r="AG279">
        <f t="shared" si="175"/>
        <v>0</v>
      </c>
      <c r="AH279">
        <f t="shared" si="176"/>
        <v>0</v>
      </c>
      <c r="AI279">
        <f t="shared" si="177"/>
        <v>0</v>
      </c>
      <c r="AJ279">
        <f t="shared" si="178"/>
        <v>0</v>
      </c>
      <c r="AK279">
        <f t="shared" si="179"/>
        <v>0</v>
      </c>
      <c r="AL279">
        <f t="shared" si="180"/>
        <v>0</v>
      </c>
      <c r="AP279">
        <f t="shared" si="181"/>
        <v>0</v>
      </c>
      <c r="AQ279">
        <f t="shared" si="182"/>
        <v>0</v>
      </c>
      <c r="AR279">
        <f t="shared" si="183"/>
        <v>0</v>
      </c>
      <c r="AS279">
        <f t="shared" si="184"/>
        <v>0</v>
      </c>
      <c r="AT279">
        <f t="shared" si="185"/>
        <v>0</v>
      </c>
      <c r="AU279">
        <f t="shared" si="186"/>
        <v>0</v>
      </c>
      <c r="AV279">
        <f t="shared" si="187"/>
        <v>0</v>
      </c>
      <c r="AZ279">
        <f t="shared" si="188"/>
        <v>0</v>
      </c>
      <c r="BA279">
        <f t="shared" si="189"/>
        <v>0</v>
      </c>
      <c r="BB279">
        <f t="shared" si="190"/>
        <v>0</v>
      </c>
      <c r="BC279">
        <f t="shared" si="191"/>
        <v>0</v>
      </c>
      <c r="BD279">
        <f t="shared" si="192"/>
        <v>0</v>
      </c>
      <c r="BE279">
        <f t="shared" si="193"/>
        <v>0</v>
      </c>
      <c r="BF279">
        <f t="shared" si="194"/>
        <v>0</v>
      </c>
      <c r="BJ279">
        <f t="shared" si="195"/>
        <v>0</v>
      </c>
      <c r="BK279">
        <f t="shared" si="196"/>
        <v>0</v>
      </c>
      <c r="BL279">
        <f t="shared" si="197"/>
        <v>0</v>
      </c>
      <c r="BM279">
        <f t="shared" si="198"/>
        <v>0</v>
      </c>
      <c r="BN279">
        <f t="shared" si="199"/>
        <v>0</v>
      </c>
      <c r="BO279">
        <f t="shared" si="200"/>
        <v>0</v>
      </c>
      <c r="BP279">
        <f t="shared" si="201"/>
        <v>0</v>
      </c>
      <c r="BT279">
        <f t="shared" si="202"/>
        <v>0</v>
      </c>
      <c r="BU279">
        <f t="shared" si="203"/>
        <v>0</v>
      </c>
      <c r="BV279">
        <f t="shared" si="204"/>
        <v>0</v>
      </c>
      <c r="BW279">
        <f t="shared" si="205"/>
        <v>0</v>
      </c>
      <c r="BX279">
        <f t="shared" si="206"/>
        <v>0</v>
      </c>
      <c r="BY279">
        <f t="shared" si="207"/>
        <v>0</v>
      </c>
      <c r="BZ279">
        <f t="shared" si="208"/>
        <v>0</v>
      </c>
      <c r="CD279">
        <f t="shared" si="209"/>
        <v>0</v>
      </c>
      <c r="CE279">
        <f t="shared" si="210"/>
        <v>0</v>
      </c>
      <c r="CF279">
        <f t="shared" si="211"/>
        <v>0</v>
      </c>
      <c r="CG279">
        <f t="shared" si="212"/>
        <v>0</v>
      </c>
      <c r="CH279">
        <f t="shared" si="213"/>
        <v>0</v>
      </c>
      <c r="CI279">
        <f t="shared" si="214"/>
        <v>0</v>
      </c>
      <c r="CJ279">
        <f t="shared" si="215"/>
        <v>0</v>
      </c>
      <c r="CN279">
        <f t="shared" si="216"/>
        <v>0</v>
      </c>
      <c r="CO279">
        <f t="shared" si="217"/>
        <v>0</v>
      </c>
      <c r="CP279">
        <f t="shared" si="218"/>
        <v>0</v>
      </c>
      <c r="CQ279">
        <f t="shared" si="219"/>
        <v>0</v>
      </c>
      <c r="CR279">
        <f t="shared" si="220"/>
        <v>0</v>
      </c>
      <c r="CS279">
        <f t="shared" si="221"/>
        <v>0</v>
      </c>
      <c r="CT279">
        <f t="shared" si="222"/>
        <v>0</v>
      </c>
      <c r="CX279">
        <f t="shared" si="223"/>
        <v>0</v>
      </c>
      <c r="CY279">
        <f t="shared" si="224"/>
        <v>0</v>
      </c>
      <c r="CZ279">
        <f t="shared" si="225"/>
        <v>0</v>
      </c>
      <c r="DA279">
        <f t="shared" si="226"/>
        <v>0</v>
      </c>
      <c r="DB279">
        <f t="shared" si="227"/>
        <v>0</v>
      </c>
      <c r="DC279">
        <f t="shared" si="228"/>
        <v>0</v>
      </c>
      <c r="DD279">
        <f t="shared" si="229"/>
        <v>0</v>
      </c>
      <c r="DH279">
        <f t="shared" si="230"/>
        <v>0</v>
      </c>
      <c r="DI279">
        <f t="shared" si="231"/>
        <v>0</v>
      </c>
      <c r="DJ279">
        <f t="shared" si="232"/>
        <v>0</v>
      </c>
      <c r="DK279">
        <f t="shared" si="233"/>
        <v>0</v>
      </c>
      <c r="DL279">
        <f t="shared" si="234"/>
        <v>0</v>
      </c>
      <c r="DM279">
        <f t="shared" si="235"/>
        <v>0</v>
      </c>
      <c r="DN279">
        <f t="shared" si="236"/>
        <v>0</v>
      </c>
      <c r="DR279">
        <f t="shared" si="237"/>
        <v>0</v>
      </c>
      <c r="DS279">
        <f t="shared" si="238"/>
        <v>0</v>
      </c>
      <c r="DT279">
        <f t="shared" si="239"/>
        <v>0</v>
      </c>
      <c r="DU279">
        <f t="shared" si="240"/>
        <v>0</v>
      </c>
      <c r="DV279">
        <f t="shared" si="241"/>
        <v>0</v>
      </c>
      <c r="DW279">
        <f t="shared" si="242"/>
        <v>0</v>
      </c>
      <c r="DX279">
        <f t="shared" si="243"/>
        <v>0</v>
      </c>
    </row>
    <row r="280" spans="1:128">
      <c r="A280" s="40"/>
      <c r="B280" s="40"/>
      <c r="C280" s="206" t="s">
        <v>147</v>
      </c>
      <c r="D280" s="320"/>
      <c r="E280" s="266"/>
      <c r="F280" s="267"/>
      <c r="G280" s="220"/>
      <c r="H280" s="220"/>
      <c r="I280" s="220"/>
      <c r="J280" s="220"/>
      <c r="K280" s="220"/>
      <c r="L280" s="220"/>
      <c r="M280" s="220"/>
      <c r="N280" s="220"/>
      <c r="O280" s="220"/>
      <c r="P280" s="220"/>
      <c r="Q280" s="220"/>
      <c r="R280" s="220"/>
      <c r="S280" s="220"/>
      <c r="T280" s="220"/>
      <c r="U280" s="220"/>
      <c r="V280" s="220"/>
      <c r="W280" s="220"/>
      <c r="X280" s="220"/>
      <c r="Y280" s="220"/>
      <c r="Z280" s="220"/>
      <c r="AA280" s="220"/>
      <c r="AB280" s="220"/>
      <c r="AC280" s="220"/>
      <c r="AD280" s="220"/>
      <c r="AF280">
        <f t="shared" si="174"/>
        <v>0</v>
      </c>
      <c r="AG280">
        <f t="shared" si="175"/>
        <v>0</v>
      </c>
      <c r="AH280">
        <f t="shared" si="176"/>
        <v>0</v>
      </c>
      <c r="AI280">
        <f t="shared" si="177"/>
        <v>0</v>
      </c>
      <c r="AJ280">
        <f t="shared" si="178"/>
        <v>0</v>
      </c>
      <c r="AK280">
        <f t="shared" si="179"/>
        <v>0</v>
      </c>
      <c r="AL280">
        <f t="shared" si="180"/>
        <v>0</v>
      </c>
      <c r="AP280">
        <f t="shared" si="181"/>
        <v>0</v>
      </c>
      <c r="AQ280">
        <f t="shared" si="182"/>
        <v>0</v>
      </c>
      <c r="AR280">
        <f t="shared" si="183"/>
        <v>0</v>
      </c>
      <c r="AS280">
        <f t="shared" si="184"/>
        <v>0</v>
      </c>
      <c r="AT280">
        <f t="shared" si="185"/>
        <v>0</v>
      </c>
      <c r="AU280">
        <f t="shared" si="186"/>
        <v>0</v>
      </c>
      <c r="AV280">
        <f t="shared" si="187"/>
        <v>0</v>
      </c>
      <c r="AZ280">
        <f t="shared" si="188"/>
        <v>0</v>
      </c>
      <c r="BA280">
        <f t="shared" si="189"/>
        <v>0</v>
      </c>
      <c r="BB280">
        <f t="shared" si="190"/>
        <v>0</v>
      </c>
      <c r="BC280">
        <f t="shared" si="191"/>
        <v>0</v>
      </c>
      <c r="BD280">
        <f t="shared" si="192"/>
        <v>0</v>
      </c>
      <c r="BE280">
        <f t="shared" si="193"/>
        <v>0</v>
      </c>
      <c r="BF280">
        <f t="shared" si="194"/>
        <v>0</v>
      </c>
      <c r="BJ280">
        <f t="shared" si="195"/>
        <v>0</v>
      </c>
      <c r="BK280">
        <f t="shared" si="196"/>
        <v>0</v>
      </c>
      <c r="BL280">
        <f t="shared" si="197"/>
        <v>0</v>
      </c>
      <c r="BM280">
        <f t="shared" si="198"/>
        <v>0</v>
      </c>
      <c r="BN280">
        <f t="shared" si="199"/>
        <v>0</v>
      </c>
      <c r="BO280">
        <f t="shared" si="200"/>
        <v>0</v>
      </c>
      <c r="BP280">
        <f t="shared" si="201"/>
        <v>0</v>
      </c>
      <c r="BT280">
        <f t="shared" si="202"/>
        <v>0</v>
      </c>
      <c r="BU280">
        <f t="shared" si="203"/>
        <v>0</v>
      </c>
      <c r="BV280">
        <f t="shared" si="204"/>
        <v>0</v>
      </c>
      <c r="BW280">
        <f t="shared" si="205"/>
        <v>0</v>
      </c>
      <c r="BX280">
        <f t="shared" si="206"/>
        <v>0</v>
      </c>
      <c r="BY280">
        <f t="shared" si="207"/>
        <v>0</v>
      </c>
      <c r="BZ280">
        <f t="shared" si="208"/>
        <v>0</v>
      </c>
      <c r="CD280">
        <f t="shared" si="209"/>
        <v>0</v>
      </c>
      <c r="CE280">
        <f t="shared" si="210"/>
        <v>0</v>
      </c>
      <c r="CF280">
        <f t="shared" si="211"/>
        <v>0</v>
      </c>
      <c r="CG280">
        <f t="shared" si="212"/>
        <v>0</v>
      </c>
      <c r="CH280">
        <f t="shared" si="213"/>
        <v>0</v>
      </c>
      <c r="CI280">
        <f t="shared" si="214"/>
        <v>0</v>
      </c>
      <c r="CJ280">
        <f t="shared" si="215"/>
        <v>0</v>
      </c>
      <c r="CN280">
        <f t="shared" si="216"/>
        <v>0</v>
      </c>
      <c r="CO280">
        <f t="shared" si="217"/>
        <v>0</v>
      </c>
      <c r="CP280">
        <f t="shared" si="218"/>
        <v>0</v>
      </c>
      <c r="CQ280">
        <f t="shared" si="219"/>
        <v>0</v>
      </c>
      <c r="CR280">
        <f t="shared" si="220"/>
        <v>0</v>
      </c>
      <c r="CS280">
        <f t="shared" si="221"/>
        <v>0</v>
      </c>
      <c r="CT280">
        <f t="shared" si="222"/>
        <v>0</v>
      </c>
      <c r="CX280">
        <f t="shared" si="223"/>
        <v>0</v>
      </c>
      <c r="CY280">
        <f t="shared" si="224"/>
        <v>0</v>
      </c>
      <c r="CZ280">
        <f t="shared" si="225"/>
        <v>0</v>
      </c>
      <c r="DA280">
        <f t="shared" si="226"/>
        <v>0</v>
      </c>
      <c r="DB280">
        <f t="shared" si="227"/>
        <v>0</v>
      </c>
      <c r="DC280">
        <f t="shared" si="228"/>
        <v>0</v>
      </c>
      <c r="DD280">
        <f t="shared" si="229"/>
        <v>0</v>
      </c>
      <c r="DH280">
        <f t="shared" si="230"/>
        <v>0</v>
      </c>
      <c r="DI280">
        <f t="shared" si="231"/>
        <v>0</v>
      </c>
      <c r="DJ280">
        <f t="shared" si="232"/>
        <v>0</v>
      </c>
      <c r="DK280">
        <f t="shared" si="233"/>
        <v>0</v>
      </c>
      <c r="DL280">
        <f t="shared" si="234"/>
        <v>0</v>
      </c>
      <c r="DM280">
        <f t="shared" si="235"/>
        <v>0</v>
      </c>
      <c r="DN280">
        <f t="shared" si="236"/>
        <v>0</v>
      </c>
      <c r="DR280">
        <f t="shared" si="237"/>
        <v>0</v>
      </c>
      <c r="DS280">
        <f t="shared" si="238"/>
        <v>0</v>
      </c>
      <c r="DT280">
        <f t="shared" si="239"/>
        <v>0</v>
      </c>
      <c r="DU280">
        <f t="shared" si="240"/>
        <v>0</v>
      </c>
      <c r="DV280">
        <f t="shared" si="241"/>
        <v>0</v>
      </c>
      <c r="DW280">
        <f t="shared" si="242"/>
        <v>0</v>
      </c>
      <c r="DX280">
        <f t="shared" si="243"/>
        <v>0</v>
      </c>
    </row>
    <row r="281" spans="1:128">
      <c r="A281" s="40"/>
      <c r="B281" s="40"/>
      <c r="C281" s="206" t="s">
        <v>148</v>
      </c>
      <c r="D281" s="320"/>
      <c r="E281" s="266"/>
      <c r="F281" s="267"/>
      <c r="G281" s="220"/>
      <c r="H281" s="220"/>
      <c r="I281" s="220"/>
      <c r="J281" s="220"/>
      <c r="K281" s="220"/>
      <c r="L281" s="220"/>
      <c r="M281" s="220"/>
      <c r="N281" s="220"/>
      <c r="O281" s="220"/>
      <c r="P281" s="220"/>
      <c r="Q281" s="220"/>
      <c r="R281" s="220"/>
      <c r="S281" s="220"/>
      <c r="T281" s="220"/>
      <c r="U281" s="220"/>
      <c r="V281" s="220"/>
      <c r="W281" s="220"/>
      <c r="X281" s="220"/>
      <c r="Y281" s="220"/>
      <c r="Z281" s="220"/>
      <c r="AA281" s="220"/>
      <c r="AB281" s="220"/>
      <c r="AC281" s="220"/>
      <c r="AD281" s="220"/>
      <c r="AF281">
        <f t="shared" si="174"/>
        <v>0</v>
      </c>
      <c r="AG281">
        <f t="shared" si="175"/>
        <v>0</v>
      </c>
      <c r="AH281">
        <f t="shared" si="176"/>
        <v>0</v>
      </c>
      <c r="AI281">
        <f t="shared" si="177"/>
        <v>0</v>
      </c>
      <c r="AJ281">
        <f t="shared" si="178"/>
        <v>0</v>
      </c>
      <c r="AK281">
        <f t="shared" si="179"/>
        <v>0</v>
      </c>
      <c r="AL281">
        <f t="shared" si="180"/>
        <v>0</v>
      </c>
      <c r="AP281">
        <f t="shared" si="181"/>
        <v>0</v>
      </c>
      <c r="AQ281">
        <f t="shared" si="182"/>
        <v>0</v>
      </c>
      <c r="AR281">
        <f t="shared" si="183"/>
        <v>0</v>
      </c>
      <c r="AS281">
        <f t="shared" si="184"/>
        <v>0</v>
      </c>
      <c r="AT281">
        <f t="shared" si="185"/>
        <v>0</v>
      </c>
      <c r="AU281">
        <f t="shared" si="186"/>
        <v>0</v>
      </c>
      <c r="AV281">
        <f t="shared" si="187"/>
        <v>0</v>
      </c>
      <c r="AZ281">
        <f t="shared" si="188"/>
        <v>0</v>
      </c>
      <c r="BA281">
        <f t="shared" si="189"/>
        <v>0</v>
      </c>
      <c r="BB281">
        <f t="shared" si="190"/>
        <v>0</v>
      </c>
      <c r="BC281">
        <f t="shared" si="191"/>
        <v>0</v>
      </c>
      <c r="BD281">
        <f t="shared" si="192"/>
        <v>0</v>
      </c>
      <c r="BE281">
        <f t="shared" si="193"/>
        <v>0</v>
      </c>
      <c r="BF281">
        <f t="shared" si="194"/>
        <v>0</v>
      </c>
      <c r="BJ281">
        <f t="shared" si="195"/>
        <v>0</v>
      </c>
      <c r="BK281">
        <f t="shared" si="196"/>
        <v>0</v>
      </c>
      <c r="BL281">
        <f t="shared" si="197"/>
        <v>0</v>
      </c>
      <c r="BM281">
        <f t="shared" si="198"/>
        <v>0</v>
      </c>
      <c r="BN281">
        <f t="shared" si="199"/>
        <v>0</v>
      </c>
      <c r="BO281">
        <f t="shared" si="200"/>
        <v>0</v>
      </c>
      <c r="BP281">
        <f t="shared" si="201"/>
        <v>0</v>
      </c>
      <c r="BT281">
        <f t="shared" si="202"/>
        <v>0</v>
      </c>
      <c r="BU281">
        <f t="shared" si="203"/>
        <v>0</v>
      </c>
      <c r="BV281">
        <f t="shared" si="204"/>
        <v>0</v>
      </c>
      <c r="BW281">
        <f t="shared" si="205"/>
        <v>0</v>
      </c>
      <c r="BX281">
        <f t="shared" si="206"/>
        <v>0</v>
      </c>
      <c r="BY281">
        <f t="shared" si="207"/>
        <v>0</v>
      </c>
      <c r="BZ281">
        <f t="shared" si="208"/>
        <v>0</v>
      </c>
      <c r="CD281">
        <f t="shared" si="209"/>
        <v>0</v>
      </c>
      <c r="CE281">
        <f t="shared" si="210"/>
        <v>0</v>
      </c>
      <c r="CF281">
        <f t="shared" si="211"/>
        <v>0</v>
      </c>
      <c r="CG281">
        <f t="shared" si="212"/>
        <v>0</v>
      </c>
      <c r="CH281">
        <f t="shared" si="213"/>
        <v>0</v>
      </c>
      <c r="CI281">
        <f t="shared" si="214"/>
        <v>0</v>
      </c>
      <c r="CJ281">
        <f t="shared" si="215"/>
        <v>0</v>
      </c>
      <c r="CN281">
        <f t="shared" si="216"/>
        <v>0</v>
      </c>
      <c r="CO281">
        <f t="shared" si="217"/>
        <v>0</v>
      </c>
      <c r="CP281">
        <f t="shared" si="218"/>
        <v>0</v>
      </c>
      <c r="CQ281">
        <f t="shared" si="219"/>
        <v>0</v>
      </c>
      <c r="CR281">
        <f t="shared" si="220"/>
        <v>0</v>
      </c>
      <c r="CS281">
        <f t="shared" si="221"/>
        <v>0</v>
      </c>
      <c r="CT281">
        <f t="shared" si="222"/>
        <v>0</v>
      </c>
      <c r="CX281">
        <f t="shared" si="223"/>
        <v>0</v>
      </c>
      <c r="CY281">
        <f t="shared" si="224"/>
        <v>0</v>
      </c>
      <c r="CZ281">
        <f t="shared" si="225"/>
        <v>0</v>
      </c>
      <c r="DA281">
        <f t="shared" si="226"/>
        <v>0</v>
      </c>
      <c r="DB281">
        <f t="shared" si="227"/>
        <v>0</v>
      </c>
      <c r="DC281">
        <f t="shared" si="228"/>
        <v>0</v>
      </c>
      <c r="DD281">
        <f t="shared" si="229"/>
        <v>0</v>
      </c>
      <c r="DH281">
        <f t="shared" si="230"/>
        <v>0</v>
      </c>
      <c r="DI281">
        <f t="shared" si="231"/>
        <v>0</v>
      </c>
      <c r="DJ281">
        <f t="shared" si="232"/>
        <v>0</v>
      </c>
      <c r="DK281">
        <f t="shared" si="233"/>
        <v>0</v>
      </c>
      <c r="DL281">
        <f t="shared" si="234"/>
        <v>0</v>
      </c>
      <c r="DM281">
        <f t="shared" si="235"/>
        <v>0</v>
      </c>
      <c r="DN281">
        <f t="shared" si="236"/>
        <v>0</v>
      </c>
      <c r="DR281">
        <f t="shared" si="237"/>
        <v>0</v>
      </c>
      <c r="DS281">
        <f t="shared" si="238"/>
        <v>0</v>
      </c>
      <c r="DT281">
        <f t="shared" si="239"/>
        <v>0</v>
      </c>
      <c r="DU281">
        <f t="shared" si="240"/>
        <v>0</v>
      </c>
      <c r="DV281">
        <f t="shared" si="241"/>
        <v>0</v>
      </c>
      <c r="DW281">
        <f t="shared" si="242"/>
        <v>0</v>
      </c>
      <c r="DX281">
        <f t="shared" si="243"/>
        <v>0</v>
      </c>
    </row>
    <row r="282" spans="1:128">
      <c r="A282" s="40"/>
      <c r="B282" s="40"/>
      <c r="C282" s="206" t="s">
        <v>149</v>
      </c>
      <c r="D282" s="320"/>
      <c r="E282" s="266"/>
      <c r="F282" s="267"/>
      <c r="G282" s="220"/>
      <c r="H282" s="220"/>
      <c r="I282" s="220"/>
      <c r="J282" s="220"/>
      <c r="K282" s="220"/>
      <c r="L282" s="220"/>
      <c r="M282" s="220"/>
      <c r="N282" s="220"/>
      <c r="O282" s="220"/>
      <c r="P282" s="220"/>
      <c r="Q282" s="220"/>
      <c r="R282" s="220"/>
      <c r="S282" s="220"/>
      <c r="T282" s="220"/>
      <c r="U282" s="220"/>
      <c r="V282" s="220"/>
      <c r="W282" s="220"/>
      <c r="X282" s="220"/>
      <c r="Y282" s="220"/>
      <c r="Z282" s="220"/>
      <c r="AA282" s="220"/>
      <c r="AB282" s="220"/>
      <c r="AC282" s="220"/>
      <c r="AD282" s="220"/>
      <c r="AF282">
        <f t="shared" si="174"/>
        <v>0</v>
      </c>
      <c r="AG282">
        <f t="shared" si="175"/>
        <v>0</v>
      </c>
      <c r="AH282">
        <f t="shared" si="176"/>
        <v>0</v>
      </c>
      <c r="AI282">
        <f t="shared" si="177"/>
        <v>0</v>
      </c>
      <c r="AJ282">
        <f t="shared" si="178"/>
        <v>0</v>
      </c>
      <c r="AK282">
        <f t="shared" si="179"/>
        <v>0</v>
      </c>
      <c r="AL282">
        <f t="shared" si="180"/>
        <v>0</v>
      </c>
      <c r="AP282">
        <f t="shared" si="181"/>
        <v>0</v>
      </c>
      <c r="AQ282">
        <f t="shared" si="182"/>
        <v>0</v>
      </c>
      <c r="AR282">
        <f t="shared" si="183"/>
        <v>0</v>
      </c>
      <c r="AS282">
        <f t="shared" si="184"/>
        <v>0</v>
      </c>
      <c r="AT282">
        <f t="shared" si="185"/>
        <v>0</v>
      </c>
      <c r="AU282">
        <f t="shared" si="186"/>
        <v>0</v>
      </c>
      <c r="AV282">
        <f t="shared" si="187"/>
        <v>0</v>
      </c>
      <c r="AZ282">
        <f t="shared" si="188"/>
        <v>0</v>
      </c>
      <c r="BA282">
        <f t="shared" si="189"/>
        <v>0</v>
      </c>
      <c r="BB282">
        <f t="shared" si="190"/>
        <v>0</v>
      </c>
      <c r="BC282">
        <f t="shared" si="191"/>
        <v>0</v>
      </c>
      <c r="BD282">
        <f t="shared" si="192"/>
        <v>0</v>
      </c>
      <c r="BE282">
        <f t="shared" si="193"/>
        <v>0</v>
      </c>
      <c r="BF282">
        <f t="shared" si="194"/>
        <v>0</v>
      </c>
      <c r="BJ282">
        <f t="shared" si="195"/>
        <v>0</v>
      </c>
      <c r="BK282">
        <f t="shared" si="196"/>
        <v>0</v>
      </c>
      <c r="BL282">
        <f t="shared" si="197"/>
        <v>0</v>
      </c>
      <c r="BM282">
        <f t="shared" si="198"/>
        <v>0</v>
      </c>
      <c r="BN282">
        <f t="shared" si="199"/>
        <v>0</v>
      </c>
      <c r="BO282">
        <f t="shared" si="200"/>
        <v>0</v>
      </c>
      <c r="BP282">
        <f t="shared" si="201"/>
        <v>0</v>
      </c>
      <c r="BT282">
        <f t="shared" si="202"/>
        <v>0</v>
      </c>
      <c r="BU282">
        <f t="shared" si="203"/>
        <v>0</v>
      </c>
      <c r="BV282">
        <f t="shared" si="204"/>
        <v>0</v>
      </c>
      <c r="BW282">
        <f t="shared" si="205"/>
        <v>0</v>
      </c>
      <c r="BX282">
        <f t="shared" si="206"/>
        <v>0</v>
      </c>
      <c r="BY282">
        <f t="shared" si="207"/>
        <v>0</v>
      </c>
      <c r="BZ282">
        <f t="shared" si="208"/>
        <v>0</v>
      </c>
      <c r="CD282">
        <f t="shared" si="209"/>
        <v>0</v>
      </c>
      <c r="CE282">
        <f t="shared" si="210"/>
        <v>0</v>
      </c>
      <c r="CF282">
        <f t="shared" si="211"/>
        <v>0</v>
      </c>
      <c r="CG282">
        <f t="shared" si="212"/>
        <v>0</v>
      </c>
      <c r="CH282">
        <f t="shared" si="213"/>
        <v>0</v>
      </c>
      <c r="CI282">
        <f t="shared" si="214"/>
        <v>0</v>
      </c>
      <c r="CJ282">
        <f t="shared" si="215"/>
        <v>0</v>
      </c>
      <c r="CN282">
        <f t="shared" si="216"/>
        <v>0</v>
      </c>
      <c r="CO282">
        <f t="shared" si="217"/>
        <v>0</v>
      </c>
      <c r="CP282">
        <f t="shared" si="218"/>
        <v>0</v>
      </c>
      <c r="CQ282">
        <f t="shared" si="219"/>
        <v>0</v>
      </c>
      <c r="CR282">
        <f t="shared" si="220"/>
        <v>0</v>
      </c>
      <c r="CS282">
        <f t="shared" si="221"/>
        <v>0</v>
      </c>
      <c r="CT282">
        <f t="shared" si="222"/>
        <v>0</v>
      </c>
      <c r="CX282">
        <f t="shared" si="223"/>
        <v>0</v>
      </c>
      <c r="CY282">
        <f t="shared" si="224"/>
        <v>0</v>
      </c>
      <c r="CZ282">
        <f t="shared" si="225"/>
        <v>0</v>
      </c>
      <c r="DA282">
        <f t="shared" si="226"/>
        <v>0</v>
      </c>
      <c r="DB282">
        <f t="shared" si="227"/>
        <v>0</v>
      </c>
      <c r="DC282">
        <f t="shared" si="228"/>
        <v>0</v>
      </c>
      <c r="DD282">
        <f t="shared" si="229"/>
        <v>0</v>
      </c>
      <c r="DH282">
        <f t="shared" si="230"/>
        <v>0</v>
      </c>
      <c r="DI282">
        <f t="shared" si="231"/>
        <v>0</v>
      </c>
      <c r="DJ282">
        <f t="shared" si="232"/>
        <v>0</v>
      </c>
      <c r="DK282">
        <f t="shared" si="233"/>
        <v>0</v>
      </c>
      <c r="DL282">
        <f t="shared" si="234"/>
        <v>0</v>
      </c>
      <c r="DM282">
        <f t="shared" si="235"/>
        <v>0</v>
      </c>
      <c r="DN282">
        <f t="shared" si="236"/>
        <v>0</v>
      </c>
      <c r="DR282">
        <f t="shared" si="237"/>
        <v>0</v>
      </c>
      <c r="DS282">
        <f t="shared" si="238"/>
        <v>0</v>
      </c>
      <c r="DT282">
        <f t="shared" si="239"/>
        <v>0</v>
      </c>
      <c r="DU282">
        <f t="shared" si="240"/>
        <v>0</v>
      </c>
      <c r="DV282">
        <f t="shared" si="241"/>
        <v>0</v>
      </c>
      <c r="DW282">
        <f t="shared" si="242"/>
        <v>0</v>
      </c>
      <c r="DX282">
        <f t="shared" si="243"/>
        <v>0</v>
      </c>
    </row>
    <row r="283" spans="1:128">
      <c r="A283" s="40"/>
      <c r="B283" s="40"/>
      <c r="C283" s="206" t="s">
        <v>150</v>
      </c>
      <c r="D283" s="320"/>
      <c r="E283" s="266"/>
      <c r="F283" s="267"/>
      <c r="G283" s="220"/>
      <c r="H283" s="220"/>
      <c r="I283" s="220"/>
      <c r="J283" s="220"/>
      <c r="K283" s="220"/>
      <c r="L283" s="220"/>
      <c r="M283" s="220"/>
      <c r="N283" s="220"/>
      <c r="O283" s="220"/>
      <c r="P283" s="220"/>
      <c r="Q283" s="220"/>
      <c r="R283" s="220"/>
      <c r="S283" s="220"/>
      <c r="T283" s="220"/>
      <c r="U283" s="220"/>
      <c r="V283" s="220"/>
      <c r="W283" s="220"/>
      <c r="X283" s="220"/>
      <c r="Y283" s="220"/>
      <c r="Z283" s="220"/>
      <c r="AA283" s="220"/>
      <c r="AB283" s="220"/>
      <c r="AC283" s="220"/>
      <c r="AD283" s="220"/>
      <c r="AF283">
        <f t="shared" si="174"/>
        <v>0</v>
      </c>
      <c r="AG283">
        <f t="shared" si="175"/>
        <v>0</v>
      </c>
      <c r="AH283">
        <f t="shared" si="176"/>
        <v>0</v>
      </c>
      <c r="AI283">
        <f t="shared" si="177"/>
        <v>0</v>
      </c>
      <c r="AJ283">
        <f t="shared" si="178"/>
        <v>0</v>
      </c>
      <c r="AK283">
        <f t="shared" si="179"/>
        <v>0</v>
      </c>
      <c r="AL283">
        <f t="shared" si="180"/>
        <v>0</v>
      </c>
      <c r="AP283">
        <f t="shared" si="181"/>
        <v>0</v>
      </c>
      <c r="AQ283">
        <f t="shared" si="182"/>
        <v>0</v>
      </c>
      <c r="AR283">
        <f t="shared" si="183"/>
        <v>0</v>
      </c>
      <c r="AS283">
        <f t="shared" si="184"/>
        <v>0</v>
      </c>
      <c r="AT283">
        <f t="shared" si="185"/>
        <v>0</v>
      </c>
      <c r="AU283">
        <f t="shared" si="186"/>
        <v>0</v>
      </c>
      <c r="AV283">
        <f t="shared" si="187"/>
        <v>0</v>
      </c>
      <c r="AZ283">
        <f t="shared" si="188"/>
        <v>0</v>
      </c>
      <c r="BA283">
        <f t="shared" si="189"/>
        <v>0</v>
      </c>
      <c r="BB283">
        <f t="shared" si="190"/>
        <v>0</v>
      </c>
      <c r="BC283">
        <f t="shared" si="191"/>
        <v>0</v>
      </c>
      <c r="BD283">
        <f t="shared" si="192"/>
        <v>0</v>
      </c>
      <c r="BE283">
        <f t="shared" si="193"/>
        <v>0</v>
      </c>
      <c r="BF283">
        <f t="shared" si="194"/>
        <v>0</v>
      </c>
      <c r="BJ283">
        <f t="shared" si="195"/>
        <v>0</v>
      </c>
      <c r="BK283">
        <f t="shared" si="196"/>
        <v>0</v>
      </c>
      <c r="BL283">
        <f t="shared" si="197"/>
        <v>0</v>
      </c>
      <c r="BM283">
        <f t="shared" si="198"/>
        <v>0</v>
      </c>
      <c r="BN283">
        <f t="shared" si="199"/>
        <v>0</v>
      </c>
      <c r="BO283">
        <f t="shared" si="200"/>
        <v>0</v>
      </c>
      <c r="BP283">
        <f t="shared" si="201"/>
        <v>0</v>
      </c>
      <c r="BT283">
        <f t="shared" si="202"/>
        <v>0</v>
      </c>
      <c r="BU283">
        <f t="shared" si="203"/>
        <v>0</v>
      </c>
      <c r="BV283">
        <f t="shared" si="204"/>
        <v>0</v>
      </c>
      <c r="BW283">
        <f t="shared" si="205"/>
        <v>0</v>
      </c>
      <c r="BX283">
        <f t="shared" si="206"/>
        <v>0</v>
      </c>
      <c r="BY283">
        <f t="shared" si="207"/>
        <v>0</v>
      </c>
      <c r="BZ283">
        <f t="shared" si="208"/>
        <v>0</v>
      </c>
      <c r="CD283">
        <f t="shared" si="209"/>
        <v>0</v>
      </c>
      <c r="CE283">
        <f t="shared" si="210"/>
        <v>0</v>
      </c>
      <c r="CF283">
        <f t="shared" si="211"/>
        <v>0</v>
      </c>
      <c r="CG283">
        <f t="shared" si="212"/>
        <v>0</v>
      </c>
      <c r="CH283">
        <f t="shared" si="213"/>
        <v>0</v>
      </c>
      <c r="CI283">
        <f t="shared" si="214"/>
        <v>0</v>
      </c>
      <c r="CJ283">
        <f t="shared" si="215"/>
        <v>0</v>
      </c>
      <c r="CN283">
        <f t="shared" si="216"/>
        <v>0</v>
      </c>
      <c r="CO283">
        <f t="shared" si="217"/>
        <v>0</v>
      </c>
      <c r="CP283">
        <f t="shared" si="218"/>
        <v>0</v>
      </c>
      <c r="CQ283">
        <f t="shared" si="219"/>
        <v>0</v>
      </c>
      <c r="CR283">
        <f t="shared" si="220"/>
        <v>0</v>
      </c>
      <c r="CS283">
        <f t="shared" si="221"/>
        <v>0</v>
      </c>
      <c r="CT283">
        <f t="shared" si="222"/>
        <v>0</v>
      </c>
      <c r="CX283">
        <f t="shared" si="223"/>
        <v>0</v>
      </c>
      <c r="CY283">
        <f t="shared" si="224"/>
        <v>0</v>
      </c>
      <c r="CZ283">
        <f t="shared" si="225"/>
        <v>0</v>
      </c>
      <c r="DA283">
        <f t="shared" si="226"/>
        <v>0</v>
      </c>
      <c r="DB283">
        <f t="shared" si="227"/>
        <v>0</v>
      </c>
      <c r="DC283">
        <f t="shared" si="228"/>
        <v>0</v>
      </c>
      <c r="DD283">
        <f t="shared" si="229"/>
        <v>0</v>
      </c>
      <c r="DH283">
        <f t="shared" si="230"/>
        <v>0</v>
      </c>
      <c r="DI283">
        <f t="shared" si="231"/>
        <v>0</v>
      </c>
      <c r="DJ283">
        <f t="shared" si="232"/>
        <v>0</v>
      </c>
      <c r="DK283">
        <f t="shared" si="233"/>
        <v>0</v>
      </c>
      <c r="DL283">
        <f t="shared" si="234"/>
        <v>0</v>
      </c>
      <c r="DM283">
        <f t="shared" si="235"/>
        <v>0</v>
      </c>
      <c r="DN283">
        <f t="shared" si="236"/>
        <v>0</v>
      </c>
      <c r="DR283">
        <f t="shared" si="237"/>
        <v>0</v>
      </c>
      <c r="DS283">
        <f t="shared" si="238"/>
        <v>0</v>
      </c>
      <c r="DT283">
        <f t="shared" si="239"/>
        <v>0</v>
      </c>
      <c r="DU283">
        <f t="shared" si="240"/>
        <v>0</v>
      </c>
      <c r="DV283">
        <f t="shared" si="241"/>
        <v>0</v>
      </c>
      <c r="DW283">
        <f t="shared" si="242"/>
        <v>0</v>
      </c>
      <c r="DX283">
        <f t="shared" si="243"/>
        <v>0</v>
      </c>
    </row>
    <row r="284" spans="1:128">
      <c r="A284" s="40"/>
      <c r="B284" s="40"/>
      <c r="C284" s="206" t="s">
        <v>151</v>
      </c>
      <c r="D284" s="320"/>
      <c r="E284" s="266"/>
      <c r="F284" s="267"/>
      <c r="G284" s="220"/>
      <c r="H284" s="220"/>
      <c r="I284" s="220"/>
      <c r="J284" s="220"/>
      <c r="K284" s="220"/>
      <c r="L284" s="220"/>
      <c r="M284" s="220"/>
      <c r="N284" s="220"/>
      <c r="O284" s="220"/>
      <c r="P284" s="220"/>
      <c r="Q284" s="220"/>
      <c r="R284" s="220"/>
      <c r="S284" s="220"/>
      <c r="T284" s="220"/>
      <c r="U284" s="220"/>
      <c r="V284" s="220"/>
      <c r="W284" s="220"/>
      <c r="X284" s="220"/>
      <c r="Y284" s="220"/>
      <c r="Z284" s="220"/>
      <c r="AA284" s="220"/>
      <c r="AB284" s="220"/>
      <c r="AC284" s="220"/>
      <c r="AD284" s="220"/>
      <c r="AF284">
        <f t="shared" si="174"/>
        <v>0</v>
      </c>
      <c r="AG284">
        <f t="shared" si="175"/>
        <v>0</v>
      </c>
      <c r="AH284">
        <f t="shared" si="176"/>
        <v>0</v>
      </c>
      <c r="AI284">
        <f t="shared" si="177"/>
        <v>0</v>
      </c>
      <c r="AJ284">
        <f t="shared" si="178"/>
        <v>0</v>
      </c>
      <c r="AK284">
        <f t="shared" si="179"/>
        <v>0</v>
      </c>
      <c r="AL284">
        <f t="shared" si="180"/>
        <v>0</v>
      </c>
      <c r="AP284">
        <f t="shared" si="181"/>
        <v>0</v>
      </c>
      <c r="AQ284">
        <f t="shared" si="182"/>
        <v>0</v>
      </c>
      <c r="AR284">
        <f t="shared" si="183"/>
        <v>0</v>
      </c>
      <c r="AS284">
        <f t="shared" si="184"/>
        <v>0</v>
      </c>
      <c r="AT284">
        <f t="shared" si="185"/>
        <v>0</v>
      </c>
      <c r="AU284">
        <f t="shared" si="186"/>
        <v>0</v>
      </c>
      <c r="AV284">
        <f t="shared" si="187"/>
        <v>0</v>
      </c>
      <c r="AZ284">
        <f t="shared" si="188"/>
        <v>0</v>
      </c>
      <c r="BA284">
        <f t="shared" si="189"/>
        <v>0</v>
      </c>
      <c r="BB284">
        <f t="shared" si="190"/>
        <v>0</v>
      </c>
      <c r="BC284">
        <f t="shared" si="191"/>
        <v>0</v>
      </c>
      <c r="BD284">
        <f t="shared" si="192"/>
        <v>0</v>
      </c>
      <c r="BE284">
        <f t="shared" si="193"/>
        <v>0</v>
      </c>
      <c r="BF284">
        <f t="shared" si="194"/>
        <v>0</v>
      </c>
      <c r="BJ284">
        <f t="shared" si="195"/>
        <v>0</v>
      </c>
      <c r="BK284">
        <f t="shared" si="196"/>
        <v>0</v>
      </c>
      <c r="BL284">
        <f t="shared" si="197"/>
        <v>0</v>
      </c>
      <c r="BM284">
        <f t="shared" si="198"/>
        <v>0</v>
      </c>
      <c r="BN284">
        <f t="shared" si="199"/>
        <v>0</v>
      </c>
      <c r="BO284">
        <f t="shared" si="200"/>
        <v>0</v>
      </c>
      <c r="BP284">
        <f t="shared" si="201"/>
        <v>0</v>
      </c>
      <c r="BT284">
        <f t="shared" si="202"/>
        <v>0</v>
      </c>
      <c r="BU284">
        <f t="shared" si="203"/>
        <v>0</v>
      </c>
      <c r="BV284">
        <f t="shared" si="204"/>
        <v>0</v>
      </c>
      <c r="BW284">
        <f t="shared" si="205"/>
        <v>0</v>
      </c>
      <c r="BX284">
        <f t="shared" si="206"/>
        <v>0</v>
      </c>
      <c r="BY284">
        <f t="shared" si="207"/>
        <v>0</v>
      </c>
      <c r="BZ284">
        <f t="shared" si="208"/>
        <v>0</v>
      </c>
      <c r="CD284">
        <f t="shared" si="209"/>
        <v>0</v>
      </c>
      <c r="CE284">
        <f t="shared" si="210"/>
        <v>0</v>
      </c>
      <c r="CF284">
        <f t="shared" si="211"/>
        <v>0</v>
      </c>
      <c r="CG284">
        <f t="shared" si="212"/>
        <v>0</v>
      </c>
      <c r="CH284">
        <f t="shared" si="213"/>
        <v>0</v>
      </c>
      <c r="CI284">
        <f t="shared" si="214"/>
        <v>0</v>
      </c>
      <c r="CJ284">
        <f t="shared" si="215"/>
        <v>0</v>
      </c>
      <c r="CN284">
        <f t="shared" si="216"/>
        <v>0</v>
      </c>
      <c r="CO284">
        <f t="shared" si="217"/>
        <v>0</v>
      </c>
      <c r="CP284">
        <f t="shared" si="218"/>
        <v>0</v>
      </c>
      <c r="CQ284">
        <f t="shared" si="219"/>
        <v>0</v>
      </c>
      <c r="CR284">
        <f t="shared" si="220"/>
        <v>0</v>
      </c>
      <c r="CS284">
        <f t="shared" si="221"/>
        <v>0</v>
      </c>
      <c r="CT284">
        <f t="shared" si="222"/>
        <v>0</v>
      </c>
      <c r="CX284">
        <f t="shared" si="223"/>
        <v>0</v>
      </c>
      <c r="CY284">
        <f t="shared" si="224"/>
        <v>0</v>
      </c>
      <c r="CZ284">
        <f t="shared" si="225"/>
        <v>0</v>
      </c>
      <c r="DA284">
        <f t="shared" si="226"/>
        <v>0</v>
      </c>
      <c r="DB284">
        <f t="shared" si="227"/>
        <v>0</v>
      </c>
      <c r="DC284">
        <f t="shared" si="228"/>
        <v>0</v>
      </c>
      <c r="DD284">
        <f t="shared" si="229"/>
        <v>0</v>
      </c>
      <c r="DH284">
        <f t="shared" si="230"/>
        <v>0</v>
      </c>
      <c r="DI284">
        <f t="shared" si="231"/>
        <v>0</v>
      </c>
      <c r="DJ284">
        <f t="shared" si="232"/>
        <v>0</v>
      </c>
      <c r="DK284">
        <f t="shared" si="233"/>
        <v>0</v>
      </c>
      <c r="DL284">
        <f t="shared" si="234"/>
        <v>0</v>
      </c>
      <c r="DM284">
        <f t="shared" si="235"/>
        <v>0</v>
      </c>
      <c r="DN284">
        <f t="shared" si="236"/>
        <v>0</v>
      </c>
      <c r="DR284">
        <f t="shared" si="237"/>
        <v>0</v>
      </c>
      <c r="DS284">
        <f t="shared" si="238"/>
        <v>0</v>
      </c>
      <c r="DT284">
        <f t="shared" si="239"/>
        <v>0</v>
      </c>
      <c r="DU284">
        <f t="shared" si="240"/>
        <v>0</v>
      </c>
      <c r="DV284">
        <f t="shared" si="241"/>
        <v>0</v>
      </c>
      <c r="DW284">
        <f t="shared" si="242"/>
        <v>0</v>
      </c>
      <c r="DX284">
        <f t="shared" si="243"/>
        <v>0</v>
      </c>
    </row>
    <row r="285" spans="1:128">
      <c r="A285" s="40"/>
      <c r="B285" s="40"/>
      <c r="C285" s="206" t="s">
        <v>152</v>
      </c>
      <c r="D285" s="320"/>
      <c r="E285" s="266"/>
      <c r="F285" s="267"/>
      <c r="G285" s="220"/>
      <c r="H285" s="220"/>
      <c r="I285" s="220"/>
      <c r="J285" s="220"/>
      <c r="K285" s="220"/>
      <c r="L285" s="220"/>
      <c r="M285" s="220"/>
      <c r="N285" s="220"/>
      <c r="O285" s="220"/>
      <c r="P285" s="220"/>
      <c r="Q285" s="220"/>
      <c r="R285" s="220"/>
      <c r="S285" s="220"/>
      <c r="T285" s="220"/>
      <c r="U285" s="220"/>
      <c r="V285" s="220"/>
      <c r="W285" s="220"/>
      <c r="X285" s="220"/>
      <c r="Y285" s="220"/>
      <c r="Z285" s="220"/>
      <c r="AA285" s="220"/>
      <c r="AB285" s="220"/>
      <c r="AC285" s="220"/>
      <c r="AD285" s="220"/>
      <c r="AF285">
        <f t="shared" si="174"/>
        <v>0</v>
      </c>
      <c r="AG285">
        <f t="shared" si="175"/>
        <v>0</v>
      </c>
      <c r="AH285">
        <f t="shared" si="176"/>
        <v>0</v>
      </c>
      <c r="AI285">
        <f t="shared" si="177"/>
        <v>0</v>
      </c>
      <c r="AJ285">
        <f t="shared" si="178"/>
        <v>0</v>
      </c>
      <c r="AK285">
        <f t="shared" si="179"/>
        <v>0</v>
      </c>
      <c r="AL285">
        <f t="shared" si="180"/>
        <v>0</v>
      </c>
      <c r="AP285">
        <f t="shared" si="181"/>
        <v>0</v>
      </c>
      <c r="AQ285">
        <f t="shared" si="182"/>
        <v>0</v>
      </c>
      <c r="AR285">
        <f t="shared" si="183"/>
        <v>0</v>
      </c>
      <c r="AS285">
        <f t="shared" si="184"/>
        <v>0</v>
      </c>
      <c r="AT285">
        <f t="shared" si="185"/>
        <v>0</v>
      </c>
      <c r="AU285">
        <f t="shared" si="186"/>
        <v>0</v>
      </c>
      <c r="AV285">
        <f t="shared" si="187"/>
        <v>0</v>
      </c>
      <c r="AZ285">
        <f t="shared" si="188"/>
        <v>0</v>
      </c>
      <c r="BA285">
        <f t="shared" si="189"/>
        <v>0</v>
      </c>
      <c r="BB285">
        <f t="shared" si="190"/>
        <v>0</v>
      </c>
      <c r="BC285">
        <f t="shared" si="191"/>
        <v>0</v>
      </c>
      <c r="BD285">
        <f t="shared" si="192"/>
        <v>0</v>
      </c>
      <c r="BE285">
        <f t="shared" si="193"/>
        <v>0</v>
      </c>
      <c r="BF285">
        <f t="shared" si="194"/>
        <v>0</v>
      </c>
      <c r="BJ285">
        <f t="shared" si="195"/>
        <v>0</v>
      </c>
      <c r="BK285">
        <f t="shared" si="196"/>
        <v>0</v>
      </c>
      <c r="BL285">
        <f t="shared" si="197"/>
        <v>0</v>
      </c>
      <c r="BM285">
        <f t="shared" si="198"/>
        <v>0</v>
      </c>
      <c r="BN285">
        <f t="shared" si="199"/>
        <v>0</v>
      </c>
      <c r="BO285">
        <f t="shared" si="200"/>
        <v>0</v>
      </c>
      <c r="BP285">
        <f t="shared" si="201"/>
        <v>0</v>
      </c>
      <c r="BT285">
        <f t="shared" si="202"/>
        <v>0</v>
      </c>
      <c r="BU285">
        <f t="shared" si="203"/>
        <v>0</v>
      </c>
      <c r="BV285">
        <f t="shared" si="204"/>
        <v>0</v>
      </c>
      <c r="BW285">
        <f t="shared" si="205"/>
        <v>0</v>
      </c>
      <c r="BX285">
        <f t="shared" si="206"/>
        <v>0</v>
      </c>
      <c r="BY285">
        <f t="shared" si="207"/>
        <v>0</v>
      </c>
      <c r="BZ285">
        <f t="shared" si="208"/>
        <v>0</v>
      </c>
      <c r="CD285">
        <f t="shared" si="209"/>
        <v>0</v>
      </c>
      <c r="CE285">
        <f t="shared" si="210"/>
        <v>0</v>
      </c>
      <c r="CF285">
        <f t="shared" si="211"/>
        <v>0</v>
      </c>
      <c r="CG285">
        <f t="shared" si="212"/>
        <v>0</v>
      </c>
      <c r="CH285">
        <f t="shared" si="213"/>
        <v>0</v>
      </c>
      <c r="CI285">
        <f t="shared" si="214"/>
        <v>0</v>
      </c>
      <c r="CJ285">
        <f t="shared" si="215"/>
        <v>0</v>
      </c>
      <c r="CN285">
        <f t="shared" si="216"/>
        <v>0</v>
      </c>
      <c r="CO285">
        <f t="shared" si="217"/>
        <v>0</v>
      </c>
      <c r="CP285">
        <f t="shared" si="218"/>
        <v>0</v>
      </c>
      <c r="CQ285">
        <f t="shared" si="219"/>
        <v>0</v>
      </c>
      <c r="CR285">
        <f t="shared" si="220"/>
        <v>0</v>
      </c>
      <c r="CS285">
        <f t="shared" si="221"/>
        <v>0</v>
      </c>
      <c r="CT285">
        <f t="shared" si="222"/>
        <v>0</v>
      </c>
      <c r="CX285">
        <f t="shared" si="223"/>
        <v>0</v>
      </c>
      <c r="CY285">
        <f t="shared" si="224"/>
        <v>0</v>
      </c>
      <c r="CZ285">
        <f t="shared" si="225"/>
        <v>0</v>
      </c>
      <c r="DA285">
        <f t="shared" si="226"/>
        <v>0</v>
      </c>
      <c r="DB285">
        <f t="shared" si="227"/>
        <v>0</v>
      </c>
      <c r="DC285">
        <f t="shared" si="228"/>
        <v>0</v>
      </c>
      <c r="DD285">
        <f t="shared" si="229"/>
        <v>0</v>
      </c>
      <c r="DH285">
        <f t="shared" si="230"/>
        <v>0</v>
      </c>
      <c r="DI285">
        <f t="shared" si="231"/>
        <v>0</v>
      </c>
      <c r="DJ285">
        <f t="shared" si="232"/>
        <v>0</v>
      </c>
      <c r="DK285">
        <f t="shared" si="233"/>
        <v>0</v>
      </c>
      <c r="DL285">
        <f t="shared" si="234"/>
        <v>0</v>
      </c>
      <c r="DM285">
        <f t="shared" si="235"/>
        <v>0</v>
      </c>
      <c r="DN285">
        <f t="shared" si="236"/>
        <v>0</v>
      </c>
      <c r="DR285">
        <f t="shared" si="237"/>
        <v>0</v>
      </c>
      <c r="DS285">
        <f t="shared" si="238"/>
        <v>0</v>
      </c>
      <c r="DT285">
        <f t="shared" si="239"/>
        <v>0</v>
      </c>
      <c r="DU285">
        <f t="shared" si="240"/>
        <v>0</v>
      </c>
      <c r="DV285">
        <f t="shared" si="241"/>
        <v>0</v>
      </c>
      <c r="DW285">
        <f t="shared" si="242"/>
        <v>0</v>
      </c>
      <c r="DX285">
        <f t="shared" si="243"/>
        <v>0</v>
      </c>
    </row>
    <row r="286" spans="1:128">
      <c r="A286" s="40"/>
      <c r="B286" s="40"/>
      <c r="C286" s="206" t="s">
        <v>153</v>
      </c>
      <c r="D286" s="320"/>
      <c r="E286" s="266"/>
      <c r="F286" s="267"/>
      <c r="G286" s="220"/>
      <c r="H286" s="220"/>
      <c r="I286" s="220"/>
      <c r="J286" s="220"/>
      <c r="K286" s="220"/>
      <c r="L286" s="220"/>
      <c r="M286" s="220"/>
      <c r="N286" s="220"/>
      <c r="O286" s="220"/>
      <c r="P286" s="220"/>
      <c r="Q286" s="220"/>
      <c r="R286" s="220"/>
      <c r="S286" s="220"/>
      <c r="T286" s="220"/>
      <c r="U286" s="220"/>
      <c r="V286" s="220"/>
      <c r="W286" s="220"/>
      <c r="X286" s="220"/>
      <c r="Y286" s="220"/>
      <c r="Z286" s="220"/>
      <c r="AA286" s="220"/>
      <c r="AB286" s="220"/>
      <c r="AC286" s="220"/>
      <c r="AD286" s="220"/>
      <c r="AF286">
        <f t="shared" si="174"/>
        <v>0</v>
      </c>
      <c r="AG286">
        <f t="shared" si="175"/>
        <v>0</v>
      </c>
      <c r="AH286">
        <f t="shared" si="176"/>
        <v>0</v>
      </c>
      <c r="AI286">
        <f t="shared" si="177"/>
        <v>0</v>
      </c>
      <c r="AJ286">
        <f t="shared" si="178"/>
        <v>0</v>
      </c>
      <c r="AK286">
        <f t="shared" si="179"/>
        <v>0</v>
      </c>
      <c r="AL286">
        <f t="shared" si="180"/>
        <v>0</v>
      </c>
      <c r="AP286">
        <f t="shared" si="181"/>
        <v>0</v>
      </c>
      <c r="AQ286">
        <f t="shared" si="182"/>
        <v>0</v>
      </c>
      <c r="AR286">
        <f t="shared" si="183"/>
        <v>0</v>
      </c>
      <c r="AS286">
        <f t="shared" si="184"/>
        <v>0</v>
      </c>
      <c r="AT286">
        <f t="shared" si="185"/>
        <v>0</v>
      </c>
      <c r="AU286">
        <f t="shared" si="186"/>
        <v>0</v>
      </c>
      <c r="AV286">
        <f t="shared" si="187"/>
        <v>0</v>
      </c>
      <c r="AZ286">
        <f t="shared" si="188"/>
        <v>0</v>
      </c>
      <c r="BA286">
        <f t="shared" si="189"/>
        <v>0</v>
      </c>
      <c r="BB286">
        <f t="shared" si="190"/>
        <v>0</v>
      </c>
      <c r="BC286">
        <f t="shared" si="191"/>
        <v>0</v>
      </c>
      <c r="BD286">
        <f t="shared" si="192"/>
        <v>0</v>
      </c>
      <c r="BE286">
        <f t="shared" si="193"/>
        <v>0</v>
      </c>
      <c r="BF286">
        <f t="shared" si="194"/>
        <v>0</v>
      </c>
      <c r="BJ286">
        <f t="shared" si="195"/>
        <v>0</v>
      </c>
      <c r="BK286">
        <f t="shared" si="196"/>
        <v>0</v>
      </c>
      <c r="BL286">
        <f t="shared" si="197"/>
        <v>0</v>
      </c>
      <c r="BM286">
        <f t="shared" si="198"/>
        <v>0</v>
      </c>
      <c r="BN286">
        <f t="shared" si="199"/>
        <v>0</v>
      </c>
      <c r="BO286">
        <f t="shared" si="200"/>
        <v>0</v>
      </c>
      <c r="BP286">
        <f t="shared" si="201"/>
        <v>0</v>
      </c>
      <c r="BT286">
        <f t="shared" si="202"/>
        <v>0</v>
      </c>
      <c r="BU286">
        <f t="shared" si="203"/>
        <v>0</v>
      </c>
      <c r="BV286">
        <f t="shared" si="204"/>
        <v>0</v>
      </c>
      <c r="BW286">
        <f t="shared" si="205"/>
        <v>0</v>
      </c>
      <c r="BX286">
        <f t="shared" si="206"/>
        <v>0</v>
      </c>
      <c r="BY286">
        <f t="shared" si="207"/>
        <v>0</v>
      </c>
      <c r="BZ286">
        <f t="shared" si="208"/>
        <v>0</v>
      </c>
      <c r="CD286">
        <f t="shared" si="209"/>
        <v>0</v>
      </c>
      <c r="CE286">
        <f t="shared" si="210"/>
        <v>0</v>
      </c>
      <c r="CF286">
        <f t="shared" si="211"/>
        <v>0</v>
      </c>
      <c r="CG286">
        <f t="shared" si="212"/>
        <v>0</v>
      </c>
      <c r="CH286">
        <f t="shared" si="213"/>
        <v>0</v>
      </c>
      <c r="CI286">
        <f t="shared" si="214"/>
        <v>0</v>
      </c>
      <c r="CJ286">
        <f t="shared" si="215"/>
        <v>0</v>
      </c>
      <c r="CN286">
        <f t="shared" si="216"/>
        <v>0</v>
      </c>
      <c r="CO286">
        <f t="shared" si="217"/>
        <v>0</v>
      </c>
      <c r="CP286">
        <f t="shared" si="218"/>
        <v>0</v>
      </c>
      <c r="CQ286">
        <f t="shared" si="219"/>
        <v>0</v>
      </c>
      <c r="CR286">
        <f t="shared" si="220"/>
        <v>0</v>
      </c>
      <c r="CS286">
        <f t="shared" si="221"/>
        <v>0</v>
      </c>
      <c r="CT286">
        <f t="shared" si="222"/>
        <v>0</v>
      </c>
      <c r="CX286">
        <f t="shared" si="223"/>
        <v>0</v>
      </c>
      <c r="CY286">
        <f t="shared" si="224"/>
        <v>0</v>
      </c>
      <c r="CZ286">
        <f t="shared" si="225"/>
        <v>0</v>
      </c>
      <c r="DA286">
        <f t="shared" si="226"/>
        <v>0</v>
      </c>
      <c r="DB286">
        <f t="shared" si="227"/>
        <v>0</v>
      </c>
      <c r="DC286">
        <f t="shared" si="228"/>
        <v>0</v>
      </c>
      <c r="DD286">
        <f t="shared" si="229"/>
        <v>0</v>
      </c>
      <c r="DH286">
        <f t="shared" si="230"/>
        <v>0</v>
      </c>
      <c r="DI286">
        <f t="shared" si="231"/>
        <v>0</v>
      </c>
      <c r="DJ286">
        <f t="shared" si="232"/>
        <v>0</v>
      </c>
      <c r="DK286">
        <f t="shared" si="233"/>
        <v>0</v>
      </c>
      <c r="DL286">
        <f t="shared" si="234"/>
        <v>0</v>
      </c>
      <c r="DM286">
        <f t="shared" si="235"/>
        <v>0</v>
      </c>
      <c r="DN286">
        <f t="shared" si="236"/>
        <v>0</v>
      </c>
      <c r="DR286">
        <f t="shared" si="237"/>
        <v>0</v>
      </c>
      <c r="DS286">
        <f t="shared" si="238"/>
        <v>0</v>
      </c>
      <c r="DT286">
        <f t="shared" si="239"/>
        <v>0</v>
      </c>
      <c r="DU286">
        <f t="shared" si="240"/>
        <v>0</v>
      </c>
      <c r="DV286">
        <f t="shared" si="241"/>
        <v>0</v>
      </c>
      <c r="DW286">
        <f t="shared" si="242"/>
        <v>0</v>
      </c>
      <c r="DX286">
        <f t="shared" si="243"/>
        <v>0</v>
      </c>
    </row>
    <row r="287" spans="1:128">
      <c r="A287" s="40"/>
      <c r="B287" s="40"/>
      <c r="C287" s="206" t="s">
        <v>154</v>
      </c>
      <c r="D287" s="320"/>
      <c r="E287" s="266"/>
      <c r="F287" s="267"/>
      <c r="G287" s="220"/>
      <c r="H287" s="220"/>
      <c r="I287" s="220"/>
      <c r="J287" s="220"/>
      <c r="K287" s="220"/>
      <c r="L287" s="220"/>
      <c r="M287" s="220"/>
      <c r="N287" s="220"/>
      <c r="O287" s="220"/>
      <c r="P287" s="220"/>
      <c r="Q287" s="220"/>
      <c r="R287" s="220"/>
      <c r="S287" s="220"/>
      <c r="T287" s="220"/>
      <c r="U287" s="220"/>
      <c r="V287" s="220"/>
      <c r="W287" s="220"/>
      <c r="X287" s="220"/>
      <c r="Y287" s="220"/>
      <c r="Z287" s="220"/>
      <c r="AA287" s="220"/>
      <c r="AB287" s="220"/>
      <c r="AC287" s="220"/>
      <c r="AD287" s="220"/>
      <c r="AF287">
        <f t="shared" si="174"/>
        <v>0</v>
      </c>
      <c r="AG287">
        <f t="shared" si="175"/>
        <v>0</v>
      </c>
      <c r="AH287">
        <f t="shared" si="176"/>
        <v>0</v>
      </c>
      <c r="AI287">
        <f t="shared" si="177"/>
        <v>0</v>
      </c>
      <c r="AJ287">
        <f t="shared" si="178"/>
        <v>0</v>
      </c>
      <c r="AK287">
        <f t="shared" si="179"/>
        <v>0</v>
      </c>
      <c r="AL287">
        <f t="shared" si="180"/>
        <v>0</v>
      </c>
      <c r="AP287">
        <f t="shared" si="181"/>
        <v>0</v>
      </c>
      <c r="AQ287">
        <f t="shared" si="182"/>
        <v>0</v>
      </c>
      <c r="AR287">
        <f t="shared" si="183"/>
        <v>0</v>
      </c>
      <c r="AS287">
        <f t="shared" si="184"/>
        <v>0</v>
      </c>
      <c r="AT287">
        <f t="shared" si="185"/>
        <v>0</v>
      </c>
      <c r="AU287">
        <f t="shared" si="186"/>
        <v>0</v>
      </c>
      <c r="AV287">
        <f t="shared" si="187"/>
        <v>0</v>
      </c>
      <c r="AZ287">
        <f t="shared" si="188"/>
        <v>0</v>
      </c>
      <c r="BA287">
        <f t="shared" si="189"/>
        <v>0</v>
      </c>
      <c r="BB287">
        <f t="shared" si="190"/>
        <v>0</v>
      </c>
      <c r="BC287">
        <f t="shared" si="191"/>
        <v>0</v>
      </c>
      <c r="BD287">
        <f t="shared" si="192"/>
        <v>0</v>
      </c>
      <c r="BE287">
        <f t="shared" si="193"/>
        <v>0</v>
      </c>
      <c r="BF287">
        <f t="shared" si="194"/>
        <v>0</v>
      </c>
      <c r="BJ287">
        <f t="shared" si="195"/>
        <v>0</v>
      </c>
      <c r="BK287">
        <f t="shared" si="196"/>
        <v>0</v>
      </c>
      <c r="BL287">
        <f t="shared" si="197"/>
        <v>0</v>
      </c>
      <c r="BM287">
        <f t="shared" si="198"/>
        <v>0</v>
      </c>
      <c r="BN287">
        <f t="shared" si="199"/>
        <v>0</v>
      </c>
      <c r="BO287">
        <f t="shared" si="200"/>
        <v>0</v>
      </c>
      <c r="BP287">
        <f t="shared" si="201"/>
        <v>0</v>
      </c>
      <c r="BT287">
        <f t="shared" si="202"/>
        <v>0</v>
      </c>
      <c r="BU287">
        <f t="shared" si="203"/>
        <v>0</v>
      </c>
      <c r="BV287">
        <f t="shared" si="204"/>
        <v>0</v>
      </c>
      <c r="BW287">
        <f t="shared" si="205"/>
        <v>0</v>
      </c>
      <c r="BX287">
        <f t="shared" si="206"/>
        <v>0</v>
      </c>
      <c r="BY287">
        <f t="shared" si="207"/>
        <v>0</v>
      </c>
      <c r="BZ287">
        <f t="shared" si="208"/>
        <v>0</v>
      </c>
      <c r="CD287">
        <f t="shared" si="209"/>
        <v>0</v>
      </c>
      <c r="CE287">
        <f t="shared" si="210"/>
        <v>0</v>
      </c>
      <c r="CF287">
        <f t="shared" si="211"/>
        <v>0</v>
      </c>
      <c r="CG287">
        <f t="shared" si="212"/>
        <v>0</v>
      </c>
      <c r="CH287">
        <f t="shared" si="213"/>
        <v>0</v>
      </c>
      <c r="CI287">
        <f t="shared" si="214"/>
        <v>0</v>
      </c>
      <c r="CJ287">
        <f t="shared" si="215"/>
        <v>0</v>
      </c>
      <c r="CN287">
        <f t="shared" si="216"/>
        <v>0</v>
      </c>
      <c r="CO287">
        <f t="shared" si="217"/>
        <v>0</v>
      </c>
      <c r="CP287">
        <f t="shared" si="218"/>
        <v>0</v>
      </c>
      <c r="CQ287">
        <f t="shared" si="219"/>
        <v>0</v>
      </c>
      <c r="CR287">
        <f t="shared" si="220"/>
        <v>0</v>
      </c>
      <c r="CS287">
        <f t="shared" si="221"/>
        <v>0</v>
      </c>
      <c r="CT287">
        <f t="shared" si="222"/>
        <v>0</v>
      </c>
      <c r="CX287">
        <f t="shared" si="223"/>
        <v>0</v>
      </c>
      <c r="CY287">
        <f t="shared" si="224"/>
        <v>0</v>
      </c>
      <c r="CZ287">
        <f t="shared" si="225"/>
        <v>0</v>
      </c>
      <c r="DA287">
        <f t="shared" si="226"/>
        <v>0</v>
      </c>
      <c r="DB287">
        <f t="shared" si="227"/>
        <v>0</v>
      </c>
      <c r="DC287">
        <f t="shared" si="228"/>
        <v>0</v>
      </c>
      <c r="DD287">
        <f t="shared" si="229"/>
        <v>0</v>
      </c>
      <c r="DH287">
        <f t="shared" si="230"/>
        <v>0</v>
      </c>
      <c r="DI287">
        <f t="shared" si="231"/>
        <v>0</v>
      </c>
      <c r="DJ287">
        <f t="shared" si="232"/>
        <v>0</v>
      </c>
      <c r="DK287">
        <f t="shared" si="233"/>
        <v>0</v>
      </c>
      <c r="DL287">
        <f t="shared" si="234"/>
        <v>0</v>
      </c>
      <c r="DM287">
        <f t="shared" si="235"/>
        <v>0</v>
      </c>
      <c r="DN287">
        <f t="shared" si="236"/>
        <v>0</v>
      </c>
      <c r="DR287">
        <f t="shared" si="237"/>
        <v>0</v>
      </c>
      <c r="DS287">
        <f t="shared" si="238"/>
        <v>0</v>
      </c>
      <c r="DT287">
        <f t="shared" si="239"/>
        <v>0</v>
      </c>
      <c r="DU287">
        <f t="shared" si="240"/>
        <v>0</v>
      </c>
      <c r="DV287">
        <f t="shared" si="241"/>
        <v>0</v>
      </c>
      <c r="DW287">
        <f t="shared" si="242"/>
        <v>0</v>
      </c>
      <c r="DX287">
        <f t="shared" si="243"/>
        <v>0</v>
      </c>
    </row>
    <row r="288" spans="1:128">
      <c r="A288" s="40"/>
      <c r="B288" s="40"/>
      <c r="C288" s="206" t="s">
        <v>155</v>
      </c>
      <c r="D288" s="320"/>
      <c r="E288" s="266"/>
      <c r="F288" s="267"/>
      <c r="G288" s="220"/>
      <c r="H288" s="220"/>
      <c r="I288" s="220"/>
      <c r="J288" s="220"/>
      <c r="K288" s="220"/>
      <c r="L288" s="220"/>
      <c r="M288" s="220"/>
      <c r="N288" s="220"/>
      <c r="O288" s="220"/>
      <c r="P288" s="220"/>
      <c r="Q288" s="220"/>
      <c r="R288" s="220"/>
      <c r="S288" s="220"/>
      <c r="T288" s="220"/>
      <c r="U288" s="220"/>
      <c r="V288" s="220"/>
      <c r="W288" s="220"/>
      <c r="X288" s="220"/>
      <c r="Y288" s="220"/>
      <c r="Z288" s="220"/>
      <c r="AA288" s="220"/>
      <c r="AB288" s="220"/>
      <c r="AC288" s="220"/>
      <c r="AD288" s="220"/>
      <c r="AF288">
        <f t="shared" si="174"/>
        <v>0</v>
      </c>
      <c r="AG288">
        <f t="shared" si="175"/>
        <v>0</v>
      </c>
      <c r="AH288">
        <f t="shared" si="176"/>
        <v>0</v>
      </c>
      <c r="AI288">
        <f t="shared" si="177"/>
        <v>0</v>
      </c>
      <c r="AJ288">
        <f t="shared" si="178"/>
        <v>0</v>
      </c>
      <c r="AK288">
        <f t="shared" si="179"/>
        <v>0</v>
      </c>
      <c r="AL288">
        <f t="shared" si="180"/>
        <v>0</v>
      </c>
      <c r="AP288">
        <f t="shared" si="181"/>
        <v>0</v>
      </c>
      <c r="AQ288">
        <f t="shared" si="182"/>
        <v>0</v>
      </c>
      <c r="AR288">
        <f t="shared" si="183"/>
        <v>0</v>
      </c>
      <c r="AS288">
        <f t="shared" si="184"/>
        <v>0</v>
      </c>
      <c r="AT288">
        <f t="shared" si="185"/>
        <v>0</v>
      </c>
      <c r="AU288">
        <f t="shared" si="186"/>
        <v>0</v>
      </c>
      <c r="AV288">
        <f t="shared" si="187"/>
        <v>0</v>
      </c>
      <c r="AZ288">
        <f t="shared" si="188"/>
        <v>0</v>
      </c>
      <c r="BA288">
        <f t="shared" si="189"/>
        <v>0</v>
      </c>
      <c r="BB288">
        <f t="shared" si="190"/>
        <v>0</v>
      </c>
      <c r="BC288">
        <f t="shared" si="191"/>
        <v>0</v>
      </c>
      <c r="BD288">
        <f t="shared" si="192"/>
        <v>0</v>
      </c>
      <c r="BE288">
        <f t="shared" si="193"/>
        <v>0</v>
      </c>
      <c r="BF288">
        <f t="shared" si="194"/>
        <v>0</v>
      </c>
      <c r="BJ288">
        <f t="shared" si="195"/>
        <v>0</v>
      </c>
      <c r="BK288">
        <f t="shared" si="196"/>
        <v>0</v>
      </c>
      <c r="BL288">
        <f t="shared" si="197"/>
        <v>0</v>
      </c>
      <c r="BM288">
        <f t="shared" si="198"/>
        <v>0</v>
      </c>
      <c r="BN288">
        <f t="shared" si="199"/>
        <v>0</v>
      </c>
      <c r="BO288">
        <f t="shared" si="200"/>
        <v>0</v>
      </c>
      <c r="BP288">
        <f t="shared" si="201"/>
        <v>0</v>
      </c>
      <c r="BT288">
        <f t="shared" si="202"/>
        <v>0</v>
      </c>
      <c r="BU288">
        <f t="shared" si="203"/>
        <v>0</v>
      </c>
      <c r="BV288">
        <f t="shared" si="204"/>
        <v>0</v>
      </c>
      <c r="BW288">
        <f t="shared" si="205"/>
        <v>0</v>
      </c>
      <c r="BX288">
        <f t="shared" si="206"/>
        <v>0</v>
      </c>
      <c r="BY288">
        <f t="shared" si="207"/>
        <v>0</v>
      </c>
      <c r="BZ288">
        <f t="shared" si="208"/>
        <v>0</v>
      </c>
      <c r="CD288">
        <f t="shared" si="209"/>
        <v>0</v>
      </c>
      <c r="CE288">
        <f t="shared" si="210"/>
        <v>0</v>
      </c>
      <c r="CF288">
        <f t="shared" si="211"/>
        <v>0</v>
      </c>
      <c r="CG288">
        <f t="shared" si="212"/>
        <v>0</v>
      </c>
      <c r="CH288">
        <f t="shared" si="213"/>
        <v>0</v>
      </c>
      <c r="CI288">
        <f t="shared" si="214"/>
        <v>0</v>
      </c>
      <c r="CJ288">
        <f t="shared" si="215"/>
        <v>0</v>
      </c>
      <c r="CN288">
        <f t="shared" si="216"/>
        <v>0</v>
      </c>
      <c r="CO288">
        <f t="shared" si="217"/>
        <v>0</v>
      </c>
      <c r="CP288">
        <f t="shared" si="218"/>
        <v>0</v>
      </c>
      <c r="CQ288">
        <f t="shared" si="219"/>
        <v>0</v>
      </c>
      <c r="CR288">
        <f t="shared" si="220"/>
        <v>0</v>
      </c>
      <c r="CS288">
        <f t="shared" si="221"/>
        <v>0</v>
      </c>
      <c r="CT288">
        <f t="shared" si="222"/>
        <v>0</v>
      </c>
      <c r="CX288">
        <f t="shared" si="223"/>
        <v>0</v>
      </c>
      <c r="CY288">
        <f t="shared" si="224"/>
        <v>0</v>
      </c>
      <c r="CZ288">
        <f t="shared" si="225"/>
        <v>0</v>
      </c>
      <c r="DA288">
        <f t="shared" si="226"/>
        <v>0</v>
      </c>
      <c r="DB288">
        <f t="shared" si="227"/>
        <v>0</v>
      </c>
      <c r="DC288">
        <f t="shared" si="228"/>
        <v>0</v>
      </c>
      <c r="DD288">
        <f t="shared" si="229"/>
        <v>0</v>
      </c>
      <c r="DH288">
        <f t="shared" si="230"/>
        <v>0</v>
      </c>
      <c r="DI288">
        <f t="shared" si="231"/>
        <v>0</v>
      </c>
      <c r="DJ288">
        <f t="shared" si="232"/>
        <v>0</v>
      </c>
      <c r="DK288">
        <f t="shared" si="233"/>
        <v>0</v>
      </c>
      <c r="DL288">
        <f t="shared" si="234"/>
        <v>0</v>
      </c>
      <c r="DM288">
        <f t="shared" si="235"/>
        <v>0</v>
      </c>
      <c r="DN288">
        <f t="shared" si="236"/>
        <v>0</v>
      </c>
      <c r="DR288">
        <f t="shared" si="237"/>
        <v>0</v>
      </c>
      <c r="DS288">
        <f t="shared" si="238"/>
        <v>0</v>
      </c>
      <c r="DT288">
        <f t="shared" si="239"/>
        <v>0</v>
      </c>
      <c r="DU288">
        <f t="shared" si="240"/>
        <v>0</v>
      </c>
      <c r="DV288">
        <f t="shared" si="241"/>
        <v>0</v>
      </c>
      <c r="DW288">
        <f t="shared" si="242"/>
        <v>0</v>
      </c>
      <c r="DX288">
        <f t="shared" si="243"/>
        <v>0</v>
      </c>
    </row>
    <row r="289" spans="1:37">
      <c r="A289" s="40"/>
      <c r="B289" s="40"/>
      <c r="C289" s="161"/>
      <c r="D289" s="160"/>
      <c r="E289" s="160"/>
      <c r="F289" s="81" t="s">
        <v>211</v>
      </c>
      <c r="G289" s="220">
        <f t="shared" ref="G289:AD289" si="244">IF(AND(SUM(G264:G288)=0,COUNTIF(G264:G288,"NS")&gt;0),"NS",IF(AND(SUM(G264:G288)=0, COUNTIF(G264:G288,"NA")&gt;0),"NA",SUM(G264:G288)))</f>
        <v>0</v>
      </c>
      <c r="H289" s="220">
        <f t="shared" si="244"/>
        <v>0</v>
      </c>
      <c r="I289" s="220">
        <f t="shared" si="244"/>
        <v>0</v>
      </c>
      <c r="J289" s="220">
        <f t="shared" si="244"/>
        <v>0</v>
      </c>
      <c r="K289" s="220">
        <f t="shared" si="244"/>
        <v>0</v>
      </c>
      <c r="L289" s="220">
        <f t="shared" si="244"/>
        <v>0</v>
      </c>
      <c r="M289" s="220">
        <f t="shared" si="244"/>
        <v>0</v>
      </c>
      <c r="N289" s="220">
        <f t="shared" si="244"/>
        <v>0</v>
      </c>
      <c r="O289" s="220">
        <f t="shared" si="244"/>
        <v>0</v>
      </c>
      <c r="P289" s="220">
        <f t="shared" si="244"/>
        <v>0</v>
      </c>
      <c r="Q289" s="220">
        <f t="shared" si="244"/>
        <v>0</v>
      </c>
      <c r="R289" s="220">
        <f t="shared" si="244"/>
        <v>0</v>
      </c>
      <c r="S289" s="220">
        <f t="shared" si="244"/>
        <v>0</v>
      </c>
      <c r="T289" s="220">
        <f t="shared" si="244"/>
        <v>0</v>
      </c>
      <c r="U289" s="220">
        <f t="shared" si="244"/>
        <v>0</v>
      </c>
      <c r="V289" s="220">
        <f t="shared" si="244"/>
        <v>0</v>
      </c>
      <c r="W289" s="220">
        <f t="shared" si="244"/>
        <v>0</v>
      </c>
      <c r="X289" s="220">
        <f t="shared" si="244"/>
        <v>0</v>
      </c>
      <c r="Y289" s="220">
        <f t="shared" si="244"/>
        <v>0</v>
      </c>
      <c r="Z289" s="220">
        <f t="shared" si="244"/>
        <v>0</v>
      </c>
      <c r="AA289" s="220">
        <f t="shared" si="244"/>
        <v>0</v>
      </c>
      <c r="AB289" s="220">
        <f t="shared" si="244"/>
        <v>0</v>
      </c>
      <c r="AC289" s="220">
        <f t="shared" si="244"/>
        <v>0</v>
      </c>
      <c r="AD289" s="220">
        <f t="shared" si="244"/>
        <v>0</v>
      </c>
    </row>
    <row r="290" spans="1:37">
      <c r="A290" s="40"/>
      <c r="B290" s="40"/>
      <c r="C290" s="159"/>
      <c r="D290" s="160"/>
      <c r="E290" s="160"/>
      <c r="F290" s="160"/>
      <c r="G290" s="160"/>
      <c r="H290" s="160"/>
      <c r="I290" s="160"/>
      <c r="J290" s="160"/>
      <c r="K290" s="160"/>
      <c r="L290" s="160"/>
      <c r="M290" s="160"/>
      <c r="N290" s="160"/>
      <c r="O290" s="160"/>
      <c r="P290" s="160"/>
      <c r="Q290" s="160"/>
      <c r="R290" s="96"/>
      <c r="S290" s="101"/>
      <c r="T290" s="101"/>
      <c r="U290" s="101"/>
      <c r="V290" s="101"/>
      <c r="W290" s="101"/>
      <c r="X290" s="101"/>
      <c r="Y290" s="101"/>
      <c r="Z290" s="101"/>
      <c r="AA290" s="101"/>
      <c r="AB290" s="101"/>
      <c r="AC290" s="101"/>
      <c r="AD290" s="101"/>
      <c r="AF290">
        <f>IF(SUM(AF264:AF289,AP264:AP289,AZ264:AZ289,BJ264:BJ289,BT264:BT289,CD264:CD289,CN264:CN289,CX264:CX289,DH264:DH289,DR264:DR289)&gt;0,1,0)</f>
        <v>0</v>
      </c>
      <c r="AG290">
        <f>IF(SUM(AG264:AG289,AQ264:AQ289,BA264:BA289,BK264:BK289,BU264:BU289,CE264:CE289,CO264:CO289,CY264:CY289,DI264:DI289,DS264:DS289)&gt;0,2,0)</f>
        <v>0</v>
      </c>
      <c r="AH290">
        <f>IF(SUM(AH264:AH289,AR264:AR289,BB264:BB289,BL264:BL289,BV264:BV289,CF264:CF289,CP264:CP289,CZ264:CZ289,DJ264:DJ289,DT264:DT289)&gt;0,4,0)</f>
        <v>0</v>
      </c>
      <c r="AI290">
        <f>IF(SUM(AI264:AI289,AS264:AS289,BC264:BC289,BM264:BM289,BW264:BW289,CG264:CG289,CQ264:CQ289,DA264:DA289,DK264:DK289,DU264:DU289)&gt;0,4,0)</f>
        <v>0</v>
      </c>
      <c r="AJ290">
        <f>IF(SUM(AJ264:AJ289,AT264:AT289,BD264:BD289,BN264:BN289,BX264:BX289,CH264:CH289,CR264:CR289,DB264:DB289,DL264:DL289,DV264:DV289)&gt;0,5,0)</f>
        <v>0</v>
      </c>
      <c r="AK290">
        <f>IF(SUM(AK264:AK289,AU264:AU289,BE264:BE289,BO264:BO289,BY264:BY289,CI264:CI289,CS264:CS289,DC264:DC289,DM264:DM289,DW264:DW289)&gt;0,6,0)</f>
        <v>0</v>
      </c>
    </row>
    <row r="291" spans="1:37" ht="24" customHeight="1">
      <c r="A291" s="83"/>
      <c r="B291" s="15"/>
      <c r="C291" s="321" t="s">
        <v>187</v>
      </c>
      <c r="D291" s="256"/>
      <c r="E291" s="256"/>
      <c r="F291" s="256"/>
      <c r="G291" s="256"/>
      <c r="H291" s="256"/>
      <c r="I291" s="256"/>
      <c r="J291" s="256"/>
      <c r="K291" s="256"/>
      <c r="L291" s="256"/>
      <c r="M291" s="256"/>
      <c r="N291" s="256"/>
      <c r="O291" s="256"/>
      <c r="P291" s="256"/>
      <c r="Q291" s="256"/>
      <c r="R291" s="256"/>
      <c r="S291" s="256"/>
      <c r="T291" s="256"/>
      <c r="U291" s="256"/>
      <c r="V291" s="256"/>
      <c r="W291" s="256"/>
      <c r="X291" s="256"/>
      <c r="Y291" s="256"/>
      <c r="Z291" s="256"/>
      <c r="AA291" s="256"/>
      <c r="AB291" s="256"/>
      <c r="AC291" s="256"/>
      <c r="AD291" s="256"/>
      <c r="AH291">
        <f>SUM(AF290:AH290)</f>
        <v>0</v>
      </c>
      <c r="AK291">
        <f>SUM(AI290:AK290)</f>
        <v>0</v>
      </c>
    </row>
    <row r="292" spans="1:37" ht="60" customHeight="1">
      <c r="A292" s="83"/>
      <c r="B292" s="15"/>
      <c r="C292" s="322"/>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c r="AC292" s="323"/>
      <c r="AD292" s="324"/>
      <c r="AH292" t="e">
        <f ca="1">CAMBIAR(AH291,0,"",1,"El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2" t="e">
        <f ca="1">CAMBIAR(AK291,0,"",4,"Hay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3" spans="1:37">
      <c r="A293" s="40"/>
      <c r="B293" s="40"/>
      <c r="C293" s="246" t="e">
        <f ca="1">AH292</f>
        <v>#NAME?</v>
      </c>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row>
    <row r="294" spans="1:37">
      <c r="A294" s="40"/>
      <c r="B294" s="40"/>
      <c r="C294" s="253" t="e">
        <f ca="1">AK292</f>
        <v>#NAME?</v>
      </c>
      <c r="D294" s="160"/>
      <c r="E294" s="160"/>
      <c r="F294" s="160"/>
      <c r="G294" s="160"/>
      <c r="H294" s="160"/>
      <c r="I294" s="160"/>
      <c r="J294" s="160"/>
      <c r="K294" s="160"/>
      <c r="L294" s="160"/>
      <c r="M294" s="160"/>
      <c r="N294" s="160"/>
      <c r="O294" s="160"/>
      <c r="P294" s="160"/>
      <c r="Q294" s="160"/>
      <c r="R294" s="96"/>
      <c r="S294" s="101"/>
      <c r="T294" s="101"/>
      <c r="U294" s="101"/>
      <c r="V294" s="101"/>
      <c r="W294" s="101"/>
      <c r="X294" s="101"/>
      <c r="Y294" s="101"/>
      <c r="Z294" s="101"/>
      <c r="AA294" s="101"/>
      <c r="AB294" s="101"/>
      <c r="AC294" s="101"/>
      <c r="AD294" s="101"/>
    </row>
    <row r="295" spans="1:37">
      <c r="A295" s="40"/>
      <c r="B295" s="40"/>
      <c r="C295" s="159"/>
      <c r="D295" s="160"/>
      <c r="E295" s="160"/>
      <c r="F295" s="160"/>
      <c r="G295" s="160"/>
      <c r="H295" s="160"/>
      <c r="I295" s="160"/>
      <c r="J295" s="160"/>
      <c r="K295" s="160"/>
      <c r="L295" s="160"/>
      <c r="M295" s="160"/>
      <c r="N295" s="160"/>
      <c r="O295" s="160"/>
      <c r="P295" s="160"/>
      <c r="Q295" s="160"/>
      <c r="R295" s="96"/>
      <c r="S295" s="101"/>
      <c r="T295" s="101"/>
      <c r="U295" s="101"/>
      <c r="V295" s="101"/>
      <c r="W295" s="101"/>
      <c r="X295" s="101"/>
      <c r="Y295" s="101"/>
      <c r="Z295" s="101"/>
      <c r="AA295" s="101"/>
      <c r="AB295" s="101"/>
      <c r="AC295" s="101"/>
      <c r="AD295" s="101"/>
    </row>
    <row r="296" spans="1:37">
      <c r="A296" s="40"/>
      <c r="B296" s="40"/>
      <c r="C296" s="159"/>
      <c r="D296" s="160"/>
      <c r="E296" s="160"/>
      <c r="F296" s="160"/>
      <c r="G296" s="160"/>
      <c r="H296" s="160"/>
      <c r="I296" s="160"/>
      <c r="J296" s="160"/>
      <c r="K296" s="160"/>
      <c r="L296" s="160"/>
      <c r="M296" s="160"/>
      <c r="N296" s="160"/>
      <c r="O296" s="160"/>
      <c r="P296" s="160"/>
      <c r="Q296" s="160"/>
      <c r="R296" s="96"/>
      <c r="S296" s="101"/>
      <c r="T296" s="101"/>
      <c r="U296" s="101"/>
      <c r="V296" s="101"/>
      <c r="W296" s="101"/>
      <c r="X296" s="101"/>
      <c r="Y296" s="101"/>
      <c r="Z296" s="101"/>
      <c r="AA296" s="101"/>
      <c r="AB296" s="101"/>
      <c r="AC296" s="101"/>
      <c r="AD296" s="101"/>
    </row>
    <row r="297" spans="1:37">
      <c r="A297" s="40"/>
      <c r="B297" s="40"/>
      <c r="C297" s="159"/>
      <c r="D297" s="160"/>
      <c r="E297" s="160"/>
      <c r="F297" s="160"/>
      <c r="G297" s="160"/>
      <c r="H297" s="160"/>
      <c r="I297" s="160"/>
      <c r="J297" s="160"/>
      <c r="K297" s="160"/>
      <c r="L297" s="160"/>
      <c r="M297" s="160"/>
      <c r="N297" s="160"/>
      <c r="O297" s="160"/>
      <c r="P297" s="160"/>
      <c r="Q297" s="160"/>
      <c r="R297" s="96"/>
      <c r="S297" s="101"/>
      <c r="T297" s="101"/>
      <c r="U297" s="101"/>
      <c r="V297" s="101"/>
      <c r="W297" s="101"/>
      <c r="X297" s="101"/>
      <c r="Y297" s="101"/>
      <c r="Z297" s="101"/>
      <c r="AA297" s="101"/>
      <c r="AB297" s="101"/>
      <c r="AC297" s="101"/>
      <c r="AD297" s="101"/>
    </row>
    <row r="298" spans="1:37">
      <c r="A298" s="40"/>
      <c r="B298" s="40"/>
      <c r="C298" s="159"/>
      <c r="D298" s="160"/>
      <c r="E298" s="160"/>
      <c r="F298" s="160"/>
      <c r="G298" s="160"/>
      <c r="H298" s="160"/>
      <c r="I298" s="160"/>
      <c r="J298" s="160"/>
      <c r="K298" s="160"/>
      <c r="L298" s="160"/>
      <c r="M298" s="160"/>
      <c r="N298" s="160"/>
      <c r="O298" s="160"/>
      <c r="P298" s="160"/>
      <c r="Q298" s="160"/>
      <c r="R298" s="96"/>
      <c r="S298" s="101"/>
      <c r="T298" s="101"/>
      <c r="U298" s="101"/>
      <c r="V298" s="101"/>
      <c r="W298" s="101"/>
      <c r="X298" s="101"/>
      <c r="Y298" s="101"/>
      <c r="Z298" s="101"/>
      <c r="AA298" s="101"/>
      <c r="AB298" s="101"/>
      <c r="AC298" s="101"/>
      <c r="AD298" s="101"/>
    </row>
    <row r="299" spans="1:37" ht="36" customHeight="1">
      <c r="A299" s="72" t="s">
        <v>1273</v>
      </c>
      <c r="B299" s="326" t="s">
        <v>1274</v>
      </c>
      <c r="C299" s="256"/>
      <c r="D299" s="256"/>
      <c r="E299" s="256"/>
      <c r="F299" s="256"/>
      <c r="G299" s="256"/>
      <c r="H299" s="256"/>
      <c r="I299" s="256"/>
      <c r="J299" s="256"/>
      <c r="K299" s="256"/>
      <c r="L299" s="256"/>
      <c r="M299" s="256"/>
      <c r="N299" s="256"/>
      <c r="O299" s="256"/>
      <c r="P299" s="256"/>
      <c r="Q299" s="256"/>
      <c r="R299" s="256"/>
      <c r="S299" s="256"/>
      <c r="T299" s="256"/>
      <c r="U299" s="256"/>
      <c r="V299" s="256"/>
      <c r="W299" s="256"/>
      <c r="X299" s="256"/>
      <c r="Y299" s="256"/>
      <c r="Z299" s="256"/>
      <c r="AA299" s="256"/>
      <c r="AB299" s="256"/>
      <c r="AC299" s="256"/>
      <c r="AD299" s="256"/>
    </row>
    <row r="300" spans="1:37" ht="24" customHeight="1">
      <c r="A300" s="40"/>
      <c r="B300" s="40"/>
      <c r="C300" s="321" t="s">
        <v>1275</v>
      </c>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c r="AC300" s="256"/>
      <c r="AD300" s="256"/>
    </row>
    <row r="301" spans="1:37" ht="24" customHeight="1">
      <c r="A301" s="40"/>
      <c r="B301" s="40"/>
      <c r="C301" s="321" t="s">
        <v>1159</v>
      </c>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c r="AC301" s="256"/>
      <c r="AD301" s="256"/>
    </row>
    <row r="302" spans="1:37" ht="24" customHeight="1">
      <c r="A302" s="40"/>
      <c r="B302" s="40"/>
      <c r="C302" s="321" t="s">
        <v>1160</v>
      </c>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24" customHeight="1">
      <c r="A303" s="40"/>
      <c r="B303" s="40"/>
      <c r="C303" s="321" t="s">
        <v>1276</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c r="A304" s="40"/>
      <c r="B304" s="40"/>
      <c r="C304" s="159"/>
      <c r="D304" s="160"/>
      <c r="E304" s="160"/>
      <c r="F304" s="160"/>
      <c r="G304" s="160"/>
      <c r="H304" s="160"/>
      <c r="I304" s="160"/>
      <c r="J304" s="160"/>
      <c r="K304" s="160"/>
      <c r="L304" s="160"/>
      <c r="M304" s="160"/>
      <c r="N304" s="160"/>
      <c r="O304" s="160"/>
      <c r="P304" s="160"/>
      <c r="Q304" s="160"/>
      <c r="R304" s="96"/>
      <c r="S304" s="101"/>
      <c r="T304" s="101"/>
      <c r="U304" s="101"/>
      <c r="V304" s="101"/>
      <c r="W304" s="101"/>
      <c r="X304" s="101"/>
      <c r="Y304" s="101"/>
      <c r="Z304" s="101"/>
      <c r="AA304" s="101"/>
      <c r="AB304" s="101"/>
      <c r="AC304" s="101"/>
      <c r="AD304" s="101"/>
    </row>
    <row r="305" spans="1:38" ht="36" customHeight="1">
      <c r="A305" s="40"/>
      <c r="B305" s="40"/>
      <c r="C305" s="411" t="s">
        <v>185</v>
      </c>
      <c r="D305" s="278"/>
      <c r="E305" s="278"/>
      <c r="F305" s="278"/>
      <c r="G305" s="278"/>
      <c r="H305" s="278"/>
      <c r="I305" s="278"/>
      <c r="J305" s="279"/>
      <c r="K305" s="325" t="s">
        <v>1125</v>
      </c>
      <c r="L305" s="279"/>
      <c r="M305" s="265" t="s">
        <v>1277</v>
      </c>
      <c r="N305" s="266"/>
      <c r="O305" s="266"/>
      <c r="P305" s="266"/>
      <c r="Q305" s="266"/>
      <c r="R305" s="266"/>
      <c r="S305" s="266"/>
      <c r="T305" s="266"/>
      <c r="U305" s="266"/>
      <c r="V305" s="266"/>
      <c r="W305" s="266"/>
      <c r="X305" s="266"/>
      <c r="Y305" s="266"/>
      <c r="Z305" s="266"/>
      <c r="AA305" s="266"/>
      <c r="AB305" s="266"/>
      <c r="AC305" s="266"/>
      <c r="AD305" s="267"/>
    </row>
    <row r="306" spans="1:38" ht="15" customHeight="1">
      <c r="A306" s="40"/>
      <c r="B306" s="40"/>
      <c r="C306" s="282"/>
      <c r="D306" s="272"/>
      <c r="E306" s="272"/>
      <c r="F306" s="272"/>
      <c r="G306" s="272"/>
      <c r="H306" s="272"/>
      <c r="I306" s="272"/>
      <c r="J306" s="283"/>
      <c r="K306" s="282"/>
      <c r="L306" s="283"/>
      <c r="M306" s="265" t="s">
        <v>201</v>
      </c>
      <c r="N306" s="266"/>
      <c r="O306" s="266"/>
      <c r="P306" s="266"/>
      <c r="Q306" s="266"/>
      <c r="R306" s="267"/>
      <c r="S306" s="268" t="s">
        <v>202</v>
      </c>
      <c r="T306" s="266"/>
      <c r="U306" s="266"/>
      <c r="V306" s="266"/>
      <c r="W306" s="266"/>
      <c r="X306" s="267"/>
      <c r="Y306" s="268" t="s">
        <v>203</v>
      </c>
      <c r="Z306" s="266"/>
      <c r="AA306" s="266"/>
      <c r="AB306" s="266"/>
      <c r="AC306" s="266"/>
      <c r="AD306" s="267"/>
      <c r="AF306" t="s">
        <v>204</v>
      </c>
      <c r="AG306" t="s">
        <v>205</v>
      </c>
      <c r="AH306" t="s">
        <v>206</v>
      </c>
      <c r="AI306" t="s">
        <v>207</v>
      </c>
      <c r="AJ306" t="s">
        <v>208</v>
      </c>
      <c r="AK306" t="s">
        <v>209</v>
      </c>
      <c r="AL306" t="s">
        <v>210</v>
      </c>
    </row>
    <row r="307" spans="1:38">
      <c r="A307" s="40"/>
      <c r="B307" s="40"/>
      <c r="C307" s="86" t="s">
        <v>131</v>
      </c>
      <c r="D307" s="320"/>
      <c r="E307" s="266"/>
      <c r="F307" s="266"/>
      <c r="G307" s="266"/>
      <c r="H307" s="266"/>
      <c r="I307" s="266"/>
      <c r="J307" s="267"/>
      <c r="K307" s="268"/>
      <c r="L307" s="267"/>
      <c r="M307" s="268"/>
      <c r="N307" s="266"/>
      <c r="O307" s="266"/>
      <c r="P307" s="266"/>
      <c r="Q307" s="266"/>
      <c r="R307" s="267"/>
      <c r="S307" s="268"/>
      <c r="T307" s="266"/>
      <c r="U307" s="266"/>
      <c r="V307" s="266"/>
      <c r="W307" s="266"/>
      <c r="X307" s="267"/>
      <c r="Y307" s="268"/>
      <c r="Z307" s="266"/>
      <c r="AA307" s="266"/>
      <c r="AB307" s="266"/>
      <c r="AC307" s="266"/>
      <c r="AD307" s="267"/>
      <c r="AF307">
        <f>IF(AND(M307=0,OR(SUM(S307:Y307)&gt;0,COUNTIF(M307:Y307,"NS")&gt;0)),1,0)</f>
        <v>0</v>
      </c>
      <c r="AG307">
        <f>IF(OR(AND(M307="NS",SUM(S307:Y307)&gt;0),AND(M307="NS",COUNTIF(M307:Y307,"NS")&lt;2)),1,0)</f>
        <v>0</v>
      </c>
      <c r="AH307">
        <f>IF(AND(M307="NA",OR(SUM(S307:Y307)&gt;0,COUNTIF(M307:Y307,"NS")&gt;0,COUNTIF(M307:Y307,"NA")&gt;1)),1,0)</f>
        <v>0</v>
      </c>
      <c r="AI307">
        <f>IF(AND(COUNTBLANK(M307)+COUNTBLANK(S307)+COUNTBLANK(Y307)&gt;0,COUNTBLANK(M307)+COUNTBLANK(S307)+COUNTBLANK(Y307)&lt;3,M307&lt;&gt;"NA"),1,0)</f>
        <v>0</v>
      </c>
      <c r="AJ307">
        <f>IF(AND(IF(OR(SUM(S307:Y307)=M307,M307="",AND(M307&gt;0,COUNTIF(M307:Y307,"NS")=2)),0,1)=1,M307&lt;&gt;"NS",M307&lt;&gt;"NA"),1,0)</f>
        <v>0</v>
      </c>
      <c r="AK307">
        <f>IF(COUNTIF(M307:Y307,"=*")&lt;&gt;SUM(COUNTIF(M307:Y307,"NS"),COUNTIF(M307:Y307,"NA")),1,0)</f>
        <v>0</v>
      </c>
      <c r="AL307">
        <f>IF(SUM(AF307:AK307)&gt;0,1,0)</f>
        <v>0</v>
      </c>
    </row>
    <row r="308" spans="1:38">
      <c r="A308" s="40"/>
      <c r="B308" s="40"/>
      <c r="C308" s="206" t="s">
        <v>132</v>
      </c>
      <c r="D308" s="320"/>
      <c r="E308" s="266"/>
      <c r="F308" s="266"/>
      <c r="G308" s="266"/>
      <c r="H308" s="266"/>
      <c r="I308" s="266"/>
      <c r="J308" s="267"/>
      <c r="K308" s="268"/>
      <c r="L308" s="267"/>
      <c r="M308" s="268"/>
      <c r="N308" s="266"/>
      <c r="O308" s="266"/>
      <c r="P308" s="266"/>
      <c r="Q308" s="266"/>
      <c r="R308" s="267"/>
      <c r="S308" s="268"/>
      <c r="T308" s="266"/>
      <c r="U308" s="266"/>
      <c r="V308" s="266"/>
      <c r="W308" s="266"/>
      <c r="X308" s="267"/>
      <c r="Y308" s="268"/>
      <c r="Z308" s="266"/>
      <c r="AA308" s="266"/>
      <c r="AB308" s="266"/>
      <c r="AC308" s="266"/>
      <c r="AD308" s="267"/>
      <c r="AF308">
        <f t="shared" ref="AF308:AF331" si="245">IF(AND(M308=0,OR(SUM(S308:Y308)&gt;0,COUNTIF(M308:Y308,"NS")&gt;0)),1,0)</f>
        <v>0</v>
      </c>
      <c r="AG308">
        <f t="shared" ref="AG308:AG331" si="246">IF(OR(AND(M308="NS",SUM(S308:Y308)&gt;0),AND(M308="NS",COUNTIF(M308:Y308,"NS")&lt;2)),1,0)</f>
        <v>0</v>
      </c>
      <c r="AH308">
        <f t="shared" ref="AH308:AH331" si="247">IF(AND(M308="NA",OR(SUM(S308:Y308)&gt;0,COUNTIF(M308:Y308,"NS")&gt;0,COUNTIF(M308:Y308,"NA")&gt;1)),1,0)</f>
        <v>0</v>
      </c>
      <c r="AI308">
        <f t="shared" ref="AI308:AI331" si="248">IF(AND(COUNTBLANK(M308)+COUNTBLANK(S308)+COUNTBLANK(Y308)&gt;0,COUNTBLANK(M308)+COUNTBLANK(S308)+COUNTBLANK(Y308)&lt;3,M308&lt;&gt;"NA"),1,0)</f>
        <v>0</v>
      </c>
      <c r="AJ308">
        <f t="shared" ref="AJ308:AJ331" si="249">IF(AND(IF(OR(SUM(S308:Y308)=M308,M308="",AND(M308&gt;0,COUNTIF(M308:Y308,"NS")=2)),0,1)=1,M308&lt;&gt;"NS",M308&lt;&gt;"NA"),1,0)</f>
        <v>0</v>
      </c>
      <c r="AK308">
        <f t="shared" ref="AK308:AK331" si="250">IF(COUNTIF(M308:Y308,"=*")&lt;&gt;SUM(COUNTIF(M308:Y308,"NS"),COUNTIF(M308:Y308,"NA")),1,0)</f>
        <v>0</v>
      </c>
      <c r="AL308">
        <f t="shared" ref="AL308:AL331" si="251">IF(SUM(AF308:AK308)&gt;0,1,0)</f>
        <v>0</v>
      </c>
    </row>
    <row r="309" spans="1:38">
      <c r="A309" s="40"/>
      <c r="B309" s="40"/>
      <c r="C309" s="206" t="s">
        <v>133</v>
      </c>
      <c r="D309" s="320"/>
      <c r="E309" s="266"/>
      <c r="F309" s="266"/>
      <c r="G309" s="266"/>
      <c r="H309" s="266"/>
      <c r="I309" s="266"/>
      <c r="J309" s="267"/>
      <c r="K309" s="268"/>
      <c r="L309" s="267"/>
      <c r="M309" s="268"/>
      <c r="N309" s="266"/>
      <c r="O309" s="266"/>
      <c r="P309" s="266"/>
      <c r="Q309" s="266"/>
      <c r="R309" s="267"/>
      <c r="S309" s="268"/>
      <c r="T309" s="266"/>
      <c r="U309" s="266"/>
      <c r="V309" s="266"/>
      <c r="W309" s="266"/>
      <c r="X309" s="267"/>
      <c r="Y309" s="268"/>
      <c r="Z309" s="266"/>
      <c r="AA309" s="266"/>
      <c r="AB309" s="266"/>
      <c r="AC309" s="266"/>
      <c r="AD309" s="267"/>
      <c r="AF309">
        <f t="shared" si="245"/>
        <v>0</v>
      </c>
      <c r="AG309">
        <f t="shared" si="246"/>
        <v>0</v>
      </c>
      <c r="AH309">
        <f t="shared" si="247"/>
        <v>0</v>
      </c>
      <c r="AI309">
        <f t="shared" si="248"/>
        <v>0</v>
      </c>
      <c r="AJ309">
        <f t="shared" si="249"/>
        <v>0</v>
      </c>
      <c r="AK309">
        <f t="shared" si="250"/>
        <v>0</v>
      </c>
      <c r="AL309">
        <f t="shared" si="251"/>
        <v>0</v>
      </c>
    </row>
    <row r="310" spans="1:38">
      <c r="A310" s="40"/>
      <c r="B310" s="40"/>
      <c r="C310" s="206" t="s">
        <v>134</v>
      </c>
      <c r="D310" s="320"/>
      <c r="E310" s="266"/>
      <c r="F310" s="266"/>
      <c r="G310" s="266"/>
      <c r="H310" s="266"/>
      <c r="I310" s="266"/>
      <c r="J310" s="267"/>
      <c r="K310" s="268"/>
      <c r="L310" s="267"/>
      <c r="M310" s="268"/>
      <c r="N310" s="266"/>
      <c r="O310" s="266"/>
      <c r="P310" s="266"/>
      <c r="Q310" s="266"/>
      <c r="R310" s="267"/>
      <c r="S310" s="268"/>
      <c r="T310" s="266"/>
      <c r="U310" s="266"/>
      <c r="V310" s="266"/>
      <c r="W310" s="266"/>
      <c r="X310" s="267"/>
      <c r="Y310" s="268"/>
      <c r="Z310" s="266"/>
      <c r="AA310" s="266"/>
      <c r="AB310" s="266"/>
      <c r="AC310" s="266"/>
      <c r="AD310" s="267"/>
      <c r="AF310">
        <f t="shared" si="245"/>
        <v>0</v>
      </c>
      <c r="AG310">
        <f t="shared" si="246"/>
        <v>0</v>
      </c>
      <c r="AH310">
        <f t="shared" si="247"/>
        <v>0</v>
      </c>
      <c r="AI310">
        <f t="shared" si="248"/>
        <v>0</v>
      </c>
      <c r="AJ310">
        <f t="shared" si="249"/>
        <v>0</v>
      </c>
      <c r="AK310">
        <f t="shared" si="250"/>
        <v>0</v>
      </c>
      <c r="AL310">
        <f t="shared" si="251"/>
        <v>0</v>
      </c>
    </row>
    <row r="311" spans="1:38">
      <c r="A311" s="40"/>
      <c r="B311" s="40"/>
      <c r="C311" s="206" t="s">
        <v>135</v>
      </c>
      <c r="D311" s="320"/>
      <c r="E311" s="266"/>
      <c r="F311" s="266"/>
      <c r="G311" s="266"/>
      <c r="H311" s="266"/>
      <c r="I311" s="266"/>
      <c r="J311" s="267"/>
      <c r="K311" s="268"/>
      <c r="L311" s="267"/>
      <c r="M311" s="268"/>
      <c r="N311" s="266"/>
      <c r="O311" s="266"/>
      <c r="P311" s="266"/>
      <c r="Q311" s="266"/>
      <c r="R311" s="267"/>
      <c r="S311" s="268"/>
      <c r="T311" s="266"/>
      <c r="U311" s="266"/>
      <c r="V311" s="266"/>
      <c r="W311" s="266"/>
      <c r="X311" s="267"/>
      <c r="Y311" s="268"/>
      <c r="Z311" s="266"/>
      <c r="AA311" s="266"/>
      <c r="AB311" s="266"/>
      <c r="AC311" s="266"/>
      <c r="AD311" s="267"/>
      <c r="AF311">
        <f t="shared" si="245"/>
        <v>0</v>
      </c>
      <c r="AG311">
        <f t="shared" si="246"/>
        <v>0</v>
      </c>
      <c r="AH311">
        <f t="shared" si="247"/>
        <v>0</v>
      </c>
      <c r="AI311">
        <f t="shared" si="248"/>
        <v>0</v>
      </c>
      <c r="AJ311">
        <f t="shared" si="249"/>
        <v>0</v>
      </c>
      <c r="AK311">
        <f t="shared" si="250"/>
        <v>0</v>
      </c>
      <c r="AL311">
        <f t="shared" si="251"/>
        <v>0</v>
      </c>
    </row>
    <row r="312" spans="1:38">
      <c r="A312" s="40"/>
      <c r="B312" s="40"/>
      <c r="C312" s="206" t="s">
        <v>136</v>
      </c>
      <c r="D312" s="320"/>
      <c r="E312" s="266"/>
      <c r="F312" s="266"/>
      <c r="G312" s="266"/>
      <c r="H312" s="266"/>
      <c r="I312" s="266"/>
      <c r="J312" s="267"/>
      <c r="K312" s="268"/>
      <c r="L312" s="267"/>
      <c r="M312" s="268"/>
      <c r="N312" s="266"/>
      <c r="O312" s="266"/>
      <c r="P312" s="266"/>
      <c r="Q312" s="266"/>
      <c r="R312" s="267"/>
      <c r="S312" s="268"/>
      <c r="T312" s="266"/>
      <c r="U312" s="266"/>
      <c r="V312" s="266"/>
      <c r="W312" s="266"/>
      <c r="X312" s="267"/>
      <c r="Y312" s="268"/>
      <c r="Z312" s="266"/>
      <c r="AA312" s="266"/>
      <c r="AB312" s="266"/>
      <c r="AC312" s="266"/>
      <c r="AD312" s="267"/>
      <c r="AF312">
        <f t="shared" si="245"/>
        <v>0</v>
      </c>
      <c r="AG312">
        <f t="shared" si="246"/>
        <v>0</v>
      </c>
      <c r="AH312">
        <f t="shared" si="247"/>
        <v>0</v>
      </c>
      <c r="AI312">
        <f t="shared" si="248"/>
        <v>0</v>
      </c>
      <c r="AJ312">
        <f t="shared" si="249"/>
        <v>0</v>
      </c>
      <c r="AK312">
        <f t="shared" si="250"/>
        <v>0</v>
      </c>
      <c r="AL312">
        <f t="shared" si="251"/>
        <v>0</v>
      </c>
    </row>
    <row r="313" spans="1:38">
      <c r="A313" s="40"/>
      <c r="B313" s="40"/>
      <c r="C313" s="206" t="s">
        <v>137</v>
      </c>
      <c r="D313" s="320"/>
      <c r="E313" s="266"/>
      <c r="F313" s="266"/>
      <c r="G313" s="266"/>
      <c r="H313" s="266"/>
      <c r="I313" s="266"/>
      <c r="J313" s="267"/>
      <c r="K313" s="268"/>
      <c r="L313" s="267"/>
      <c r="M313" s="268"/>
      <c r="N313" s="266"/>
      <c r="O313" s="266"/>
      <c r="P313" s="266"/>
      <c r="Q313" s="266"/>
      <c r="R313" s="267"/>
      <c r="S313" s="268"/>
      <c r="T313" s="266"/>
      <c r="U313" s="266"/>
      <c r="V313" s="266"/>
      <c r="W313" s="266"/>
      <c r="X313" s="267"/>
      <c r="Y313" s="268"/>
      <c r="Z313" s="266"/>
      <c r="AA313" s="266"/>
      <c r="AB313" s="266"/>
      <c r="AC313" s="266"/>
      <c r="AD313" s="267"/>
      <c r="AF313">
        <f t="shared" si="245"/>
        <v>0</v>
      </c>
      <c r="AG313">
        <f t="shared" si="246"/>
        <v>0</v>
      </c>
      <c r="AH313">
        <f t="shared" si="247"/>
        <v>0</v>
      </c>
      <c r="AI313">
        <f t="shared" si="248"/>
        <v>0</v>
      </c>
      <c r="AJ313">
        <f t="shared" si="249"/>
        <v>0</v>
      </c>
      <c r="AK313">
        <f t="shared" si="250"/>
        <v>0</v>
      </c>
      <c r="AL313">
        <f t="shared" si="251"/>
        <v>0</v>
      </c>
    </row>
    <row r="314" spans="1:38">
      <c r="A314" s="40"/>
      <c r="B314" s="40"/>
      <c r="C314" s="206" t="s">
        <v>138</v>
      </c>
      <c r="D314" s="320"/>
      <c r="E314" s="266"/>
      <c r="F314" s="266"/>
      <c r="G314" s="266"/>
      <c r="H314" s="266"/>
      <c r="I314" s="266"/>
      <c r="J314" s="267"/>
      <c r="K314" s="268"/>
      <c r="L314" s="267"/>
      <c r="M314" s="268"/>
      <c r="N314" s="266"/>
      <c r="O314" s="266"/>
      <c r="P314" s="266"/>
      <c r="Q314" s="266"/>
      <c r="R314" s="267"/>
      <c r="S314" s="268"/>
      <c r="T314" s="266"/>
      <c r="U314" s="266"/>
      <c r="V314" s="266"/>
      <c r="W314" s="266"/>
      <c r="X314" s="267"/>
      <c r="Y314" s="268"/>
      <c r="Z314" s="266"/>
      <c r="AA314" s="266"/>
      <c r="AB314" s="266"/>
      <c r="AC314" s="266"/>
      <c r="AD314" s="267"/>
      <c r="AF314">
        <f t="shared" si="245"/>
        <v>0</v>
      </c>
      <c r="AG314">
        <f t="shared" si="246"/>
        <v>0</v>
      </c>
      <c r="AH314">
        <f t="shared" si="247"/>
        <v>0</v>
      </c>
      <c r="AI314">
        <f t="shared" si="248"/>
        <v>0</v>
      </c>
      <c r="AJ314">
        <f t="shared" si="249"/>
        <v>0</v>
      </c>
      <c r="AK314">
        <f t="shared" si="250"/>
        <v>0</v>
      </c>
      <c r="AL314">
        <f t="shared" si="251"/>
        <v>0</v>
      </c>
    </row>
    <row r="315" spans="1:38">
      <c r="A315" s="40"/>
      <c r="B315" s="40"/>
      <c r="C315" s="206" t="s">
        <v>139</v>
      </c>
      <c r="D315" s="320"/>
      <c r="E315" s="266"/>
      <c r="F315" s="266"/>
      <c r="G315" s="266"/>
      <c r="H315" s="266"/>
      <c r="I315" s="266"/>
      <c r="J315" s="267"/>
      <c r="K315" s="268"/>
      <c r="L315" s="267"/>
      <c r="M315" s="268"/>
      <c r="N315" s="266"/>
      <c r="O315" s="266"/>
      <c r="P315" s="266"/>
      <c r="Q315" s="266"/>
      <c r="R315" s="267"/>
      <c r="S315" s="268"/>
      <c r="T315" s="266"/>
      <c r="U315" s="266"/>
      <c r="V315" s="266"/>
      <c r="W315" s="266"/>
      <c r="X315" s="267"/>
      <c r="Y315" s="268"/>
      <c r="Z315" s="266"/>
      <c r="AA315" s="266"/>
      <c r="AB315" s="266"/>
      <c r="AC315" s="266"/>
      <c r="AD315" s="267"/>
      <c r="AF315">
        <f t="shared" si="245"/>
        <v>0</v>
      </c>
      <c r="AG315">
        <f t="shared" si="246"/>
        <v>0</v>
      </c>
      <c r="AH315">
        <f t="shared" si="247"/>
        <v>0</v>
      </c>
      <c r="AI315">
        <f t="shared" si="248"/>
        <v>0</v>
      </c>
      <c r="AJ315">
        <f t="shared" si="249"/>
        <v>0</v>
      </c>
      <c r="AK315">
        <f t="shared" si="250"/>
        <v>0</v>
      </c>
      <c r="AL315">
        <f t="shared" si="251"/>
        <v>0</v>
      </c>
    </row>
    <row r="316" spans="1:38">
      <c r="A316" s="40"/>
      <c r="B316" s="40"/>
      <c r="C316" s="206" t="s">
        <v>140</v>
      </c>
      <c r="D316" s="320"/>
      <c r="E316" s="266"/>
      <c r="F316" s="266"/>
      <c r="G316" s="266"/>
      <c r="H316" s="266"/>
      <c r="I316" s="266"/>
      <c r="J316" s="267"/>
      <c r="K316" s="268" t="s">
        <v>2281</v>
      </c>
      <c r="L316" s="267"/>
      <c r="M316" s="268"/>
      <c r="N316" s="266"/>
      <c r="O316" s="266"/>
      <c r="P316" s="266"/>
      <c r="Q316" s="266"/>
      <c r="R316" s="267"/>
      <c r="S316" s="268"/>
      <c r="T316" s="266"/>
      <c r="U316" s="266"/>
      <c r="V316" s="266"/>
      <c r="W316" s="266"/>
      <c r="X316" s="267"/>
      <c r="Y316" s="268"/>
      <c r="Z316" s="266"/>
      <c r="AA316" s="266"/>
      <c r="AB316" s="266"/>
      <c r="AC316" s="266"/>
      <c r="AD316" s="267"/>
      <c r="AF316">
        <f t="shared" si="245"/>
        <v>0</v>
      </c>
      <c r="AG316">
        <f t="shared" si="246"/>
        <v>0</v>
      </c>
      <c r="AH316">
        <f t="shared" si="247"/>
        <v>0</v>
      </c>
      <c r="AI316">
        <f t="shared" si="248"/>
        <v>0</v>
      </c>
      <c r="AJ316">
        <f t="shared" si="249"/>
        <v>0</v>
      </c>
      <c r="AK316">
        <f t="shared" si="250"/>
        <v>0</v>
      </c>
      <c r="AL316">
        <f t="shared" si="251"/>
        <v>0</v>
      </c>
    </row>
    <row r="317" spans="1:38">
      <c r="A317" s="40"/>
      <c r="B317" s="40"/>
      <c r="C317" s="206" t="s">
        <v>141</v>
      </c>
      <c r="D317" s="320"/>
      <c r="E317" s="266"/>
      <c r="F317" s="266"/>
      <c r="G317" s="266"/>
      <c r="H317" s="266"/>
      <c r="I317" s="266"/>
      <c r="J317" s="267"/>
      <c r="K317" s="268"/>
      <c r="L317" s="267"/>
      <c r="M317" s="268"/>
      <c r="N317" s="266"/>
      <c r="O317" s="266"/>
      <c r="P317" s="266"/>
      <c r="Q317" s="266"/>
      <c r="R317" s="267"/>
      <c r="S317" s="268"/>
      <c r="T317" s="266"/>
      <c r="U317" s="266"/>
      <c r="V317" s="266"/>
      <c r="W317" s="266"/>
      <c r="X317" s="267"/>
      <c r="Y317" s="268"/>
      <c r="Z317" s="266"/>
      <c r="AA317" s="266"/>
      <c r="AB317" s="266"/>
      <c r="AC317" s="266"/>
      <c r="AD317" s="267"/>
      <c r="AF317">
        <f t="shared" si="245"/>
        <v>0</v>
      </c>
      <c r="AG317">
        <f t="shared" si="246"/>
        <v>0</v>
      </c>
      <c r="AH317">
        <f t="shared" si="247"/>
        <v>0</v>
      </c>
      <c r="AI317">
        <f t="shared" si="248"/>
        <v>0</v>
      </c>
      <c r="AJ317">
        <f t="shared" si="249"/>
        <v>0</v>
      </c>
      <c r="AK317">
        <f t="shared" si="250"/>
        <v>0</v>
      </c>
      <c r="AL317">
        <f t="shared" si="251"/>
        <v>0</v>
      </c>
    </row>
    <row r="318" spans="1:38">
      <c r="A318" s="40"/>
      <c r="B318" s="40"/>
      <c r="C318" s="206" t="s">
        <v>142</v>
      </c>
      <c r="D318" s="320"/>
      <c r="E318" s="266"/>
      <c r="F318" s="266"/>
      <c r="G318" s="266"/>
      <c r="H318" s="266"/>
      <c r="I318" s="266"/>
      <c r="J318" s="267"/>
      <c r="K318" s="268"/>
      <c r="L318" s="267"/>
      <c r="M318" s="268"/>
      <c r="N318" s="266"/>
      <c r="O318" s="266"/>
      <c r="P318" s="266"/>
      <c r="Q318" s="266"/>
      <c r="R318" s="267"/>
      <c r="S318" s="268"/>
      <c r="T318" s="266"/>
      <c r="U318" s="266"/>
      <c r="V318" s="266"/>
      <c r="W318" s="266"/>
      <c r="X318" s="267"/>
      <c r="Y318" s="268"/>
      <c r="Z318" s="266"/>
      <c r="AA318" s="266"/>
      <c r="AB318" s="266"/>
      <c r="AC318" s="266"/>
      <c r="AD318" s="267"/>
      <c r="AF318">
        <f t="shared" si="245"/>
        <v>0</v>
      </c>
      <c r="AG318">
        <f t="shared" si="246"/>
        <v>0</v>
      </c>
      <c r="AH318">
        <f t="shared" si="247"/>
        <v>0</v>
      </c>
      <c r="AI318">
        <f t="shared" si="248"/>
        <v>0</v>
      </c>
      <c r="AJ318">
        <f t="shared" si="249"/>
        <v>0</v>
      </c>
      <c r="AK318">
        <f t="shared" si="250"/>
        <v>0</v>
      </c>
      <c r="AL318">
        <f t="shared" si="251"/>
        <v>0</v>
      </c>
    </row>
    <row r="319" spans="1:38">
      <c r="A319" s="40"/>
      <c r="B319" s="40"/>
      <c r="C319" s="206" t="s">
        <v>143</v>
      </c>
      <c r="D319" s="320"/>
      <c r="E319" s="266"/>
      <c r="F319" s="266"/>
      <c r="G319" s="266"/>
      <c r="H319" s="266"/>
      <c r="I319" s="266"/>
      <c r="J319" s="267"/>
      <c r="K319" s="268"/>
      <c r="L319" s="267"/>
      <c r="M319" s="268"/>
      <c r="N319" s="266"/>
      <c r="O319" s="266"/>
      <c r="P319" s="266"/>
      <c r="Q319" s="266"/>
      <c r="R319" s="267"/>
      <c r="S319" s="268"/>
      <c r="T319" s="266"/>
      <c r="U319" s="266"/>
      <c r="V319" s="266"/>
      <c r="W319" s="266"/>
      <c r="X319" s="267"/>
      <c r="Y319" s="268"/>
      <c r="Z319" s="266"/>
      <c r="AA319" s="266"/>
      <c r="AB319" s="266"/>
      <c r="AC319" s="266"/>
      <c r="AD319" s="267"/>
      <c r="AF319">
        <f t="shared" si="245"/>
        <v>0</v>
      </c>
      <c r="AG319">
        <f t="shared" si="246"/>
        <v>0</v>
      </c>
      <c r="AH319">
        <f t="shared" si="247"/>
        <v>0</v>
      </c>
      <c r="AI319">
        <f t="shared" si="248"/>
        <v>0</v>
      </c>
      <c r="AJ319">
        <f t="shared" si="249"/>
        <v>0</v>
      </c>
      <c r="AK319">
        <f t="shared" si="250"/>
        <v>0</v>
      </c>
      <c r="AL319">
        <f t="shared" si="251"/>
        <v>0</v>
      </c>
    </row>
    <row r="320" spans="1:38">
      <c r="A320" s="40"/>
      <c r="B320" s="40"/>
      <c r="C320" s="206" t="s">
        <v>144</v>
      </c>
      <c r="D320" s="320"/>
      <c r="E320" s="266"/>
      <c r="F320" s="266"/>
      <c r="G320" s="266"/>
      <c r="H320" s="266"/>
      <c r="I320" s="266"/>
      <c r="J320" s="267"/>
      <c r="K320" s="268"/>
      <c r="L320" s="267"/>
      <c r="M320" s="268"/>
      <c r="N320" s="266"/>
      <c r="O320" s="266"/>
      <c r="P320" s="266"/>
      <c r="Q320" s="266"/>
      <c r="R320" s="267"/>
      <c r="S320" s="268"/>
      <c r="T320" s="266"/>
      <c r="U320" s="266"/>
      <c r="V320" s="266"/>
      <c r="W320" s="266"/>
      <c r="X320" s="267"/>
      <c r="Y320" s="268"/>
      <c r="Z320" s="266"/>
      <c r="AA320" s="266"/>
      <c r="AB320" s="266"/>
      <c r="AC320" s="266"/>
      <c r="AD320" s="267"/>
      <c r="AF320">
        <f t="shared" si="245"/>
        <v>0</v>
      </c>
      <c r="AG320">
        <f t="shared" si="246"/>
        <v>0</v>
      </c>
      <c r="AH320">
        <f t="shared" si="247"/>
        <v>0</v>
      </c>
      <c r="AI320">
        <f t="shared" si="248"/>
        <v>0</v>
      </c>
      <c r="AJ320">
        <f t="shared" si="249"/>
        <v>0</v>
      </c>
      <c r="AK320">
        <f t="shared" si="250"/>
        <v>0</v>
      </c>
      <c r="AL320">
        <f t="shared" si="251"/>
        <v>0</v>
      </c>
    </row>
    <row r="321" spans="1:38">
      <c r="A321" s="40"/>
      <c r="B321" s="40"/>
      <c r="C321" s="206" t="s">
        <v>145</v>
      </c>
      <c r="D321" s="320"/>
      <c r="E321" s="266"/>
      <c r="F321" s="266"/>
      <c r="G321" s="266"/>
      <c r="H321" s="266"/>
      <c r="I321" s="266"/>
      <c r="J321" s="267"/>
      <c r="K321" s="268"/>
      <c r="L321" s="267"/>
      <c r="M321" s="268"/>
      <c r="N321" s="266"/>
      <c r="O321" s="266"/>
      <c r="P321" s="266"/>
      <c r="Q321" s="266"/>
      <c r="R321" s="267"/>
      <c r="S321" s="268"/>
      <c r="T321" s="266"/>
      <c r="U321" s="266"/>
      <c r="V321" s="266"/>
      <c r="W321" s="266"/>
      <c r="X321" s="267"/>
      <c r="Y321" s="268"/>
      <c r="Z321" s="266"/>
      <c r="AA321" s="266"/>
      <c r="AB321" s="266"/>
      <c r="AC321" s="266"/>
      <c r="AD321" s="267"/>
      <c r="AF321">
        <f t="shared" si="245"/>
        <v>0</v>
      </c>
      <c r="AG321">
        <f t="shared" si="246"/>
        <v>0</v>
      </c>
      <c r="AH321">
        <f t="shared" si="247"/>
        <v>0</v>
      </c>
      <c r="AI321">
        <f t="shared" si="248"/>
        <v>0</v>
      </c>
      <c r="AJ321">
        <f t="shared" si="249"/>
        <v>0</v>
      </c>
      <c r="AK321">
        <f t="shared" si="250"/>
        <v>0</v>
      </c>
      <c r="AL321">
        <f t="shared" si="251"/>
        <v>0</v>
      </c>
    </row>
    <row r="322" spans="1:38">
      <c r="A322" s="40"/>
      <c r="B322" s="40"/>
      <c r="C322" s="206" t="s">
        <v>146</v>
      </c>
      <c r="D322" s="320"/>
      <c r="E322" s="266"/>
      <c r="F322" s="266"/>
      <c r="G322" s="266"/>
      <c r="H322" s="266"/>
      <c r="I322" s="266"/>
      <c r="J322" s="267"/>
      <c r="K322" s="268"/>
      <c r="L322" s="267"/>
      <c r="M322" s="268"/>
      <c r="N322" s="266"/>
      <c r="O322" s="266"/>
      <c r="P322" s="266"/>
      <c r="Q322" s="266"/>
      <c r="R322" s="267"/>
      <c r="S322" s="268"/>
      <c r="T322" s="266"/>
      <c r="U322" s="266"/>
      <c r="V322" s="266"/>
      <c r="W322" s="266"/>
      <c r="X322" s="267"/>
      <c r="Y322" s="268"/>
      <c r="Z322" s="266"/>
      <c r="AA322" s="266"/>
      <c r="AB322" s="266"/>
      <c r="AC322" s="266"/>
      <c r="AD322" s="267"/>
      <c r="AF322">
        <f t="shared" si="245"/>
        <v>0</v>
      </c>
      <c r="AG322">
        <f t="shared" si="246"/>
        <v>0</v>
      </c>
      <c r="AH322">
        <f t="shared" si="247"/>
        <v>0</v>
      </c>
      <c r="AI322">
        <f t="shared" si="248"/>
        <v>0</v>
      </c>
      <c r="AJ322">
        <f t="shared" si="249"/>
        <v>0</v>
      </c>
      <c r="AK322">
        <f t="shared" si="250"/>
        <v>0</v>
      </c>
      <c r="AL322">
        <f t="shared" si="251"/>
        <v>0</v>
      </c>
    </row>
    <row r="323" spans="1:38">
      <c r="A323" s="40"/>
      <c r="B323" s="40"/>
      <c r="C323" s="206" t="s">
        <v>147</v>
      </c>
      <c r="D323" s="320"/>
      <c r="E323" s="266"/>
      <c r="F323" s="266"/>
      <c r="G323" s="266"/>
      <c r="H323" s="266"/>
      <c r="I323" s="266"/>
      <c r="J323" s="267"/>
      <c r="K323" s="268"/>
      <c r="L323" s="267"/>
      <c r="M323" s="268"/>
      <c r="N323" s="266"/>
      <c r="O323" s="266"/>
      <c r="P323" s="266"/>
      <c r="Q323" s="266"/>
      <c r="R323" s="267"/>
      <c r="S323" s="268"/>
      <c r="T323" s="266"/>
      <c r="U323" s="266"/>
      <c r="V323" s="266"/>
      <c r="W323" s="266"/>
      <c r="X323" s="267"/>
      <c r="Y323" s="268"/>
      <c r="Z323" s="266"/>
      <c r="AA323" s="266"/>
      <c r="AB323" s="266"/>
      <c r="AC323" s="266"/>
      <c r="AD323" s="267"/>
      <c r="AF323">
        <f t="shared" si="245"/>
        <v>0</v>
      </c>
      <c r="AG323">
        <f t="shared" si="246"/>
        <v>0</v>
      </c>
      <c r="AH323">
        <f t="shared" si="247"/>
        <v>0</v>
      </c>
      <c r="AI323">
        <f t="shared" si="248"/>
        <v>0</v>
      </c>
      <c r="AJ323">
        <f t="shared" si="249"/>
        <v>0</v>
      </c>
      <c r="AK323">
        <f t="shared" si="250"/>
        <v>0</v>
      </c>
      <c r="AL323">
        <f t="shared" si="251"/>
        <v>0</v>
      </c>
    </row>
    <row r="324" spans="1:38">
      <c r="A324" s="40"/>
      <c r="B324" s="40"/>
      <c r="C324" s="206" t="s">
        <v>148</v>
      </c>
      <c r="D324" s="320"/>
      <c r="E324" s="266"/>
      <c r="F324" s="266"/>
      <c r="G324" s="266"/>
      <c r="H324" s="266"/>
      <c r="I324" s="266"/>
      <c r="J324" s="267"/>
      <c r="K324" s="268"/>
      <c r="L324" s="267"/>
      <c r="M324" s="268"/>
      <c r="N324" s="266"/>
      <c r="O324" s="266"/>
      <c r="P324" s="266"/>
      <c r="Q324" s="266"/>
      <c r="R324" s="267"/>
      <c r="S324" s="268"/>
      <c r="T324" s="266"/>
      <c r="U324" s="266"/>
      <c r="V324" s="266"/>
      <c r="W324" s="266"/>
      <c r="X324" s="267"/>
      <c r="Y324" s="268"/>
      <c r="Z324" s="266"/>
      <c r="AA324" s="266"/>
      <c r="AB324" s="266"/>
      <c r="AC324" s="266"/>
      <c r="AD324" s="267"/>
      <c r="AF324">
        <f t="shared" si="245"/>
        <v>0</v>
      </c>
      <c r="AG324">
        <f t="shared" si="246"/>
        <v>0</v>
      </c>
      <c r="AH324">
        <f t="shared" si="247"/>
        <v>0</v>
      </c>
      <c r="AI324">
        <f t="shared" si="248"/>
        <v>0</v>
      </c>
      <c r="AJ324">
        <f t="shared" si="249"/>
        <v>0</v>
      </c>
      <c r="AK324">
        <f t="shared" si="250"/>
        <v>0</v>
      </c>
      <c r="AL324">
        <f t="shared" si="251"/>
        <v>0</v>
      </c>
    </row>
    <row r="325" spans="1:38">
      <c r="A325" s="40"/>
      <c r="B325" s="40"/>
      <c r="C325" s="206" t="s">
        <v>149</v>
      </c>
      <c r="D325" s="320"/>
      <c r="E325" s="266"/>
      <c r="F325" s="266"/>
      <c r="G325" s="266"/>
      <c r="H325" s="266"/>
      <c r="I325" s="266"/>
      <c r="J325" s="267"/>
      <c r="K325" s="268"/>
      <c r="L325" s="267"/>
      <c r="M325" s="268"/>
      <c r="N325" s="266"/>
      <c r="O325" s="266"/>
      <c r="P325" s="266"/>
      <c r="Q325" s="266"/>
      <c r="R325" s="267"/>
      <c r="S325" s="268"/>
      <c r="T325" s="266"/>
      <c r="U325" s="266"/>
      <c r="V325" s="266"/>
      <c r="W325" s="266"/>
      <c r="X325" s="267"/>
      <c r="Y325" s="268"/>
      <c r="Z325" s="266"/>
      <c r="AA325" s="266"/>
      <c r="AB325" s="266"/>
      <c r="AC325" s="266"/>
      <c r="AD325" s="267"/>
      <c r="AF325">
        <f t="shared" si="245"/>
        <v>0</v>
      </c>
      <c r="AG325">
        <f t="shared" si="246"/>
        <v>0</v>
      </c>
      <c r="AH325">
        <f t="shared" si="247"/>
        <v>0</v>
      </c>
      <c r="AI325">
        <f t="shared" si="248"/>
        <v>0</v>
      </c>
      <c r="AJ325">
        <f t="shared" si="249"/>
        <v>0</v>
      </c>
      <c r="AK325">
        <f t="shared" si="250"/>
        <v>0</v>
      </c>
      <c r="AL325">
        <f t="shared" si="251"/>
        <v>0</v>
      </c>
    </row>
    <row r="326" spans="1:38">
      <c r="A326" s="40"/>
      <c r="B326" s="40"/>
      <c r="C326" s="206" t="s">
        <v>150</v>
      </c>
      <c r="D326" s="320"/>
      <c r="E326" s="266"/>
      <c r="F326" s="266"/>
      <c r="G326" s="266"/>
      <c r="H326" s="266"/>
      <c r="I326" s="266"/>
      <c r="J326" s="267"/>
      <c r="K326" s="268"/>
      <c r="L326" s="267"/>
      <c r="M326" s="268">
        <v>25</v>
      </c>
      <c r="N326" s="266"/>
      <c r="O326" s="266"/>
      <c r="P326" s="266"/>
      <c r="Q326" s="266"/>
      <c r="R326" s="267"/>
      <c r="S326" s="268">
        <v>12</v>
      </c>
      <c r="T326" s="266"/>
      <c r="U326" s="266"/>
      <c r="V326" s="266"/>
      <c r="W326" s="266"/>
      <c r="X326" s="267"/>
      <c r="Y326" s="268">
        <v>13</v>
      </c>
      <c r="Z326" s="266"/>
      <c r="AA326" s="266"/>
      <c r="AB326" s="266"/>
      <c r="AC326" s="266"/>
      <c r="AD326" s="267"/>
      <c r="AF326">
        <f t="shared" si="245"/>
        <v>0</v>
      </c>
      <c r="AG326">
        <f t="shared" si="246"/>
        <v>0</v>
      </c>
      <c r="AH326">
        <f t="shared" si="247"/>
        <v>0</v>
      </c>
      <c r="AI326">
        <f t="shared" si="248"/>
        <v>0</v>
      </c>
      <c r="AJ326">
        <f t="shared" si="249"/>
        <v>0</v>
      </c>
      <c r="AK326">
        <f t="shared" si="250"/>
        <v>0</v>
      </c>
      <c r="AL326">
        <f t="shared" si="251"/>
        <v>0</v>
      </c>
    </row>
    <row r="327" spans="1:38">
      <c r="A327" s="40"/>
      <c r="B327" s="40"/>
      <c r="C327" s="206" t="s">
        <v>151</v>
      </c>
      <c r="D327" s="320"/>
      <c r="E327" s="266"/>
      <c r="F327" s="266"/>
      <c r="G327" s="266"/>
      <c r="H327" s="266"/>
      <c r="I327" s="266"/>
      <c r="J327" s="267"/>
      <c r="K327" s="268"/>
      <c r="L327" s="267"/>
      <c r="M327" s="268"/>
      <c r="N327" s="266"/>
      <c r="O327" s="266"/>
      <c r="P327" s="266"/>
      <c r="Q327" s="266"/>
      <c r="R327" s="267"/>
      <c r="S327" s="268"/>
      <c r="T327" s="266"/>
      <c r="U327" s="266"/>
      <c r="V327" s="266"/>
      <c r="W327" s="266"/>
      <c r="X327" s="267"/>
      <c r="Y327" s="268"/>
      <c r="Z327" s="266"/>
      <c r="AA327" s="266"/>
      <c r="AB327" s="266"/>
      <c r="AC327" s="266"/>
      <c r="AD327" s="267"/>
      <c r="AF327">
        <f t="shared" si="245"/>
        <v>0</v>
      </c>
      <c r="AG327">
        <f t="shared" si="246"/>
        <v>0</v>
      </c>
      <c r="AH327">
        <f t="shared" si="247"/>
        <v>0</v>
      </c>
      <c r="AI327">
        <f t="shared" si="248"/>
        <v>0</v>
      </c>
      <c r="AJ327">
        <f t="shared" si="249"/>
        <v>0</v>
      </c>
      <c r="AK327">
        <f t="shared" si="250"/>
        <v>0</v>
      </c>
      <c r="AL327">
        <f t="shared" si="251"/>
        <v>0</v>
      </c>
    </row>
    <row r="328" spans="1:38">
      <c r="A328" s="40"/>
      <c r="B328" s="40"/>
      <c r="C328" s="206" t="s">
        <v>152</v>
      </c>
      <c r="D328" s="320"/>
      <c r="E328" s="266"/>
      <c r="F328" s="266"/>
      <c r="G328" s="266"/>
      <c r="H328" s="266"/>
      <c r="I328" s="266"/>
      <c r="J328" s="267"/>
      <c r="K328" s="268"/>
      <c r="L328" s="267"/>
      <c r="M328" s="268"/>
      <c r="N328" s="266"/>
      <c r="O328" s="266"/>
      <c r="P328" s="266"/>
      <c r="Q328" s="266"/>
      <c r="R328" s="267"/>
      <c r="S328" s="268"/>
      <c r="T328" s="266"/>
      <c r="U328" s="266"/>
      <c r="V328" s="266"/>
      <c r="W328" s="266"/>
      <c r="X328" s="267"/>
      <c r="Y328" s="268"/>
      <c r="Z328" s="266"/>
      <c r="AA328" s="266"/>
      <c r="AB328" s="266"/>
      <c r="AC328" s="266"/>
      <c r="AD328" s="267"/>
      <c r="AF328">
        <f t="shared" si="245"/>
        <v>0</v>
      </c>
      <c r="AG328">
        <f t="shared" si="246"/>
        <v>0</v>
      </c>
      <c r="AH328">
        <f t="shared" si="247"/>
        <v>0</v>
      </c>
      <c r="AI328">
        <f t="shared" si="248"/>
        <v>0</v>
      </c>
      <c r="AJ328">
        <f t="shared" si="249"/>
        <v>0</v>
      </c>
      <c r="AK328">
        <f t="shared" si="250"/>
        <v>0</v>
      </c>
      <c r="AL328">
        <f t="shared" si="251"/>
        <v>0</v>
      </c>
    </row>
    <row r="329" spans="1:38">
      <c r="A329" s="40"/>
      <c r="B329" s="40"/>
      <c r="C329" s="206" t="s">
        <v>153</v>
      </c>
      <c r="D329" s="320"/>
      <c r="E329" s="266"/>
      <c r="F329" s="266"/>
      <c r="G329" s="266"/>
      <c r="H329" s="266"/>
      <c r="I329" s="266"/>
      <c r="J329" s="267"/>
      <c r="K329" s="268"/>
      <c r="L329" s="267"/>
      <c r="M329" s="268"/>
      <c r="N329" s="266"/>
      <c r="O329" s="266"/>
      <c r="P329" s="266"/>
      <c r="Q329" s="266"/>
      <c r="R329" s="267"/>
      <c r="S329" s="268"/>
      <c r="T329" s="266"/>
      <c r="U329" s="266"/>
      <c r="V329" s="266"/>
      <c r="W329" s="266"/>
      <c r="X329" s="267"/>
      <c r="Y329" s="268"/>
      <c r="Z329" s="266"/>
      <c r="AA329" s="266"/>
      <c r="AB329" s="266"/>
      <c r="AC329" s="266"/>
      <c r="AD329" s="267"/>
      <c r="AF329">
        <f t="shared" si="245"/>
        <v>0</v>
      </c>
      <c r="AG329">
        <f t="shared" si="246"/>
        <v>0</v>
      </c>
      <c r="AH329">
        <f t="shared" si="247"/>
        <v>0</v>
      </c>
      <c r="AI329">
        <f t="shared" si="248"/>
        <v>0</v>
      </c>
      <c r="AJ329">
        <f t="shared" si="249"/>
        <v>0</v>
      </c>
      <c r="AK329">
        <f t="shared" si="250"/>
        <v>0</v>
      </c>
      <c r="AL329">
        <f t="shared" si="251"/>
        <v>0</v>
      </c>
    </row>
    <row r="330" spans="1:38">
      <c r="A330" s="40"/>
      <c r="B330" s="40"/>
      <c r="C330" s="206" t="s">
        <v>154</v>
      </c>
      <c r="D330" s="320"/>
      <c r="E330" s="266"/>
      <c r="F330" s="266"/>
      <c r="G330" s="266"/>
      <c r="H330" s="266"/>
      <c r="I330" s="266"/>
      <c r="J330" s="267"/>
      <c r="K330" s="268" t="s">
        <v>2281</v>
      </c>
      <c r="L330" s="267"/>
      <c r="M330" s="268"/>
      <c r="N330" s="266"/>
      <c r="O330" s="266"/>
      <c r="P330" s="266"/>
      <c r="Q330" s="266"/>
      <c r="R330" s="267"/>
      <c r="S330" s="268"/>
      <c r="T330" s="266"/>
      <c r="U330" s="266"/>
      <c r="V330" s="266"/>
      <c r="W330" s="266"/>
      <c r="X330" s="267"/>
      <c r="Y330" s="268"/>
      <c r="Z330" s="266"/>
      <c r="AA330" s="266"/>
      <c r="AB330" s="266"/>
      <c r="AC330" s="266"/>
      <c r="AD330" s="267"/>
      <c r="AF330">
        <f t="shared" si="245"/>
        <v>0</v>
      </c>
      <c r="AG330">
        <f t="shared" si="246"/>
        <v>0</v>
      </c>
      <c r="AH330">
        <f t="shared" si="247"/>
        <v>0</v>
      </c>
      <c r="AI330">
        <f t="shared" si="248"/>
        <v>0</v>
      </c>
      <c r="AJ330">
        <f t="shared" si="249"/>
        <v>0</v>
      </c>
      <c r="AK330">
        <f t="shared" si="250"/>
        <v>0</v>
      </c>
      <c r="AL330">
        <f t="shared" si="251"/>
        <v>0</v>
      </c>
    </row>
    <row r="331" spans="1:38">
      <c r="A331" s="40"/>
      <c r="B331" s="40"/>
      <c r="C331" s="206" t="s">
        <v>155</v>
      </c>
      <c r="D331" s="320"/>
      <c r="E331" s="266"/>
      <c r="F331" s="266"/>
      <c r="G331" s="266"/>
      <c r="H331" s="266"/>
      <c r="I331" s="266"/>
      <c r="J331" s="267"/>
      <c r="K331" s="268"/>
      <c r="L331" s="267"/>
      <c r="M331" s="268"/>
      <c r="N331" s="266"/>
      <c r="O331" s="266"/>
      <c r="P331" s="266"/>
      <c r="Q331" s="266"/>
      <c r="R331" s="267"/>
      <c r="S331" s="268"/>
      <c r="T331" s="266"/>
      <c r="U331" s="266"/>
      <c r="V331" s="266"/>
      <c r="W331" s="266"/>
      <c r="X331" s="267"/>
      <c r="Y331" s="268"/>
      <c r="Z331" s="266"/>
      <c r="AA331" s="266"/>
      <c r="AB331" s="266"/>
      <c r="AC331" s="266"/>
      <c r="AD331" s="267"/>
      <c r="AF331">
        <f t="shared" si="245"/>
        <v>0</v>
      </c>
      <c r="AG331">
        <f t="shared" si="246"/>
        <v>0</v>
      </c>
      <c r="AH331">
        <f t="shared" si="247"/>
        <v>0</v>
      </c>
      <c r="AI331">
        <f t="shared" si="248"/>
        <v>0</v>
      </c>
      <c r="AJ331">
        <f t="shared" si="249"/>
        <v>0</v>
      </c>
      <c r="AK331">
        <f t="shared" si="250"/>
        <v>0</v>
      </c>
      <c r="AL331">
        <f t="shared" si="251"/>
        <v>0</v>
      </c>
    </row>
    <row r="332" spans="1:38">
      <c r="A332" s="40"/>
      <c r="B332" s="40"/>
      <c r="C332" s="159"/>
      <c r="D332" s="160"/>
      <c r="E332" s="160"/>
      <c r="F332" s="160"/>
      <c r="G332" s="160"/>
      <c r="H332" s="160"/>
      <c r="I332" s="160"/>
      <c r="J332" s="160"/>
      <c r="K332" s="160"/>
      <c r="L332" s="81" t="s">
        <v>211</v>
      </c>
      <c r="M332" s="268">
        <f>IF(AND(SUM(M307:M331)=0,COUNTIF(M307:M331,"NS")&gt;0),"NS",IF(AND(SUM(M307:M331)=0, COUNTIF(M307:M331,"NA")&gt;0),"NA",SUM(M307:M331)))</f>
        <v>25</v>
      </c>
      <c r="N332" s="266"/>
      <c r="O332" s="266"/>
      <c r="P332" s="266"/>
      <c r="Q332" s="266"/>
      <c r="R332" s="267"/>
      <c r="S332" s="268">
        <f>IF(AND(SUM(S307:S331)=0,COUNTIF(S307:S331,"NS")&gt;0),"NS",IF(AND(SUM(S307:S331)=0, COUNTIF(S307:S331,"NA")&gt;0),"NA",SUM(S307:S331)))</f>
        <v>12</v>
      </c>
      <c r="T332" s="266"/>
      <c r="U332" s="266"/>
      <c r="V332" s="266"/>
      <c r="W332" s="266"/>
      <c r="X332" s="267"/>
      <c r="Y332" s="268">
        <f>IF(AND(SUM(Y307:Y331)=0,COUNTIF(Y307:Y331,"NS")&gt;0),"NS",IF(AND(SUM(Y307:Y331)=0, COUNTIF(Y307:Y331,"NA")&gt;0),"NA",SUM(Y307:Y331)))</f>
        <v>13</v>
      </c>
      <c r="Z332" s="266"/>
      <c r="AA332" s="266"/>
      <c r="AB332" s="266"/>
      <c r="AC332" s="266"/>
      <c r="AD332" s="267"/>
    </row>
    <row r="333" spans="1:38">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F333">
        <f>IF(SUM(AF307:AF332)&gt;0,1,0)</f>
        <v>0</v>
      </c>
      <c r="AG333">
        <f>IF(SUM(AG307:AG332)&gt;0,2,0)</f>
        <v>0</v>
      </c>
      <c r="AH333">
        <f>IF(SUM(AH307:AH332)&gt;0,4,0)</f>
        <v>0</v>
      </c>
      <c r="AI333">
        <f>IF(SUM(AI307:AI332)&gt;0,4,0)</f>
        <v>0</v>
      </c>
      <c r="AJ333">
        <f>IF(SUM(AJ307:AJ332)&gt;0,5,0)</f>
        <v>0</v>
      </c>
      <c r="AK333">
        <f>IF(SUM(AK307:AK332)&gt;0,6,0)</f>
        <v>0</v>
      </c>
    </row>
    <row r="334" spans="1:38" ht="24" customHeight="1">
      <c r="A334" s="40"/>
      <c r="B334" s="40"/>
      <c r="C334" s="321" t="s">
        <v>187</v>
      </c>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c r="AC334" s="256"/>
      <c r="AD334" s="256"/>
      <c r="AH334">
        <f>SUM(AF333:AH333)</f>
        <v>0</v>
      </c>
      <c r="AK334">
        <f>SUM(AI333:AK333)</f>
        <v>0</v>
      </c>
    </row>
    <row r="335" spans="1:38" ht="60" customHeight="1">
      <c r="A335" s="40"/>
      <c r="B335" s="40"/>
      <c r="C335" s="322"/>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c r="AC335" s="323"/>
      <c r="AD335" s="324"/>
      <c r="AH335" t="e">
        <f ca="1">CAMBIAR(AH334,0,"",1,"El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5" t="e">
        <f ca="1">CAMBIAR(AK334,0,"",4,"Hay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36" spans="1:38">
      <c r="A336" s="40"/>
      <c r="B336" s="40"/>
      <c r="C336" s="246" t="e">
        <f ca="1">AH335</f>
        <v>#NAME?</v>
      </c>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row>
    <row r="337" spans="1:88">
      <c r="A337" s="40"/>
      <c r="B337" s="40"/>
      <c r="C337" s="246" t="e">
        <f ca="1">AK335</f>
        <v>#NAME?</v>
      </c>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row>
    <row r="338" spans="1:88">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row>
    <row r="339" spans="1:88">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row>
    <row r="340" spans="1:88">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row>
    <row r="341" spans="1:88">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row>
    <row r="342" spans="1:88" ht="36" customHeight="1">
      <c r="A342" s="72" t="s">
        <v>1278</v>
      </c>
      <c r="B342" s="326" t="s">
        <v>1279</v>
      </c>
      <c r="C342" s="256"/>
      <c r="D342" s="256"/>
      <c r="E342" s="256"/>
      <c r="F342" s="256"/>
      <c r="G342" s="256"/>
      <c r="H342" s="256"/>
      <c r="I342" s="256"/>
      <c r="J342" s="256"/>
      <c r="K342" s="256"/>
      <c r="L342" s="256"/>
      <c r="M342" s="256"/>
      <c r="N342" s="256"/>
      <c r="O342" s="256"/>
      <c r="P342" s="256"/>
      <c r="Q342" s="256"/>
      <c r="R342" s="256"/>
      <c r="S342" s="256"/>
      <c r="T342" s="256"/>
      <c r="U342" s="256"/>
      <c r="V342" s="256"/>
      <c r="W342" s="256"/>
      <c r="X342" s="256"/>
      <c r="Y342" s="256"/>
      <c r="Z342" s="256"/>
      <c r="AA342" s="256"/>
      <c r="AB342" s="256"/>
      <c r="AC342" s="256"/>
      <c r="AD342" s="256"/>
    </row>
    <row r="343" spans="1:88" ht="36" customHeight="1">
      <c r="A343" s="83"/>
      <c r="B343" s="15"/>
      <c r="C343" s="327" t="s">
        <v>1280</v>
      </c>
      <c r="D343" s="256"/>
      <c r="E343" s="256"/>
      <c r="F343" s="256"/>
      <c r="G343" s="256"/>
      <c r="H343" s="256"/>
      <c r="I343" s="256"/>
      <c r="J343" s="256"/>
      <c r="K343" s="256"/>
      <c r="L343" s="256"/>
      <c r="M343" s="256"/>
      <c r="N343" s="256"/>
      <c r="O343" s="256"/>
      <c r="P343" s="256"/>
      <c r="Q343" s="256"/>
      <c r="R343" s="256"/>
      <c r="S343" s="256"/>
      <c r="T343" s="256"/>
      <c r="U343" s="256"/>
      <c r="V343" s="256"/>
      <c r="W343" s="256"/>
      <c r="X343" s="256"/>
      <c r="Y343" s="256"/>
      <c r="Z343" s="256"/>
      <c r="AA343" s="256"/>
      <c r="AB343" s="256"/>
      <c r="AC343" s="256"/>
      <c r="AD343" s="256"/>
    </row>
    <row r="344" spans="1:88" ht="24" customHeight="1">
      <c r="A344" s="83"/>
      <c r="B344" s="15"/>
      <c r="C344" s="327" t="s">
        <v>1281</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88">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row>
    <row r="346" spans="1:88" ht="24" customHeight="1">
      <c r="A346" s="83"/>
      <c r="B346" s="15"/>
      <c r="C346" s="265" t="s">
        <v>1245</v>
      </c>
      <c r="D346" s="278"/>
      <c r="E346" s="278"/>
      <c r="F346" s="278"/>
      <c r="G346" s="278"/>
      <c r="H346" s="278"/>
      <c r="I346" s="278"/>
      <c r="J346" s="278"/>
      <c r="K346" s="278"/>
      <c r="L346" s="279"/>
      <c r="M346" s="265" t="s">
        <v>1282</v>
      </c>
      <c r="N346" s="266"/>
      <c r="O346" s="266"/>
      <c r="P346" s="266"/>
      <c r="Q346" s="266"/>
      <c r="R346" s="266"/>
      <c r="S346" s="266"/>
      <c r="T346" s="266"/>
      <c r="U346" s="266"/>
      <c r="V346" s="266"/>
      <c r="W346" s="266"/>
      <c r="X346" s="266"/>
      <c r="Y346" s="266"/>
      <c r="Z346" s="266"/>
      <c r="AA346" s="266"/>
      <c r="AB346" s="266"/>
      <c r="AC346" s="266"/>
      <c r="AD346" s="267"/>
    </row>
    <row r="347" spans="1:88">
      <c r="A347" s="83"/>
      <c r="B347" s="15"/>
      <c r="C347" s="280"/>
      <c r="D347" s="256"/>
      <c r="E347" s="256"/>
      <c r="F347" s="256"/>
      <c r="G347" s="256"/>
      <c r="H347" s="256"/>
      <c r="I347" s="256"/>
      <c r="J347" s="256"/>
      <c r="K347" s="256"/>
      <c r="L347" s="281"/>
      <c r="M347" s="268" t="s">
        <v>1235</v>
      </c>
      <c r="N347" s="266"/>
      <c r="O347" s="266"/>
      <c r="P347" s="266"/>
      <c r="Q347" s="266"/>
      <c r="R347" s="266"/>
      <c r="S347" s="266"/>
      <c r="T347" s="266"/>
      <c r="U347" s="266"/>
      <c r="V347" s="266"/>
      <c r="W347" s="266"/>
      <c r="X347" s="267"/>
      <c r="Y347" s="460" t="s">
        <v>1236</v>
      </c>
      <c r="Z347" s="278"/>
      <c r="AA347" s="278"/>
      <c r="AB347" s="278"/>
      <c r="AC347" s="278"/>
      <c r="AD347" s="279"/>
    </row>
    <row r="348" spans="1:88">
      <c r="A348" s="83"/>
      <c r="B348" s="15"/>
      <c r="C348" s="280"/>
      <c r="D348" s="256"/>
      <c r="E348" s="256"/>
      <c r="F348" s="256"/>
      <c r="G348" s="256"/>
      <c r="H348" s="256"/>
      <c r="I348" s="256"/>
      <c r="J348" s="256"/>
      <c r="K348" s="256"/>
      <c r="L348" s="281"/>
      <c r="M348" s="346" t="s">
        <v>201</v>
      </c>
      <c r="N348" s="279"/>
      <c r="O348" s="331" t="s">
        <v>202</v>
      </c>
      <c r="P348" s="279"/>
      <c r="Q348" s="331" t="s">
        <v>203</v>
      </c>
      <c r="R348" s="279"/>
      <c r="S348" s="268" t="s">
        <v>1239</v>
      </c>
      <c r="T348" s="266"/>
      <c r="U348" s="267"/>
      <c r="V348" s="268" t="s">
        <v>1240</v>
      </c>
      <c r="W348" s="266"/>
      <c r="X348" s="267"/>
      <c r="Y348" s="346" t="s">
        <v>201</v>
      </c>
      <c r="Z348" s="279"/>
      <c r="AA348" s="331" t="s">
        <v>202</v>
      </c>
      <c r="AB348" s="279"/>
      <c r="AC348" s="451" t="s">
        <v>203</v>
      </c>
      <c r="AD348" s="279"/>
    </row>
    <row r="349" spans="1:88" ht="48" customHeight="1">
      <c r="A349" s="83"/>
      <c r="B349" s="15"/>
      <c r="C349" s="282"/>
      <c r="D349" s="272"/>
      <c r="E349" s="272"/>
      <c r="F349" s="272"/>
      <c r="G349" s="272"/>
      <c r="H349" s="272"/>
      <c r="I349" s="272"/>
      <c r="J349" s="272"/>
      <c r="K349" s="272"/>
      <c r="L349" s="283"/>
      <c r="M349" s="282"/>
      <c r="N349" s="283"/>
      <c r="O349" s="282"/>
      <c r="P349" s="283"/>
      <c r="Q349" s="282"/>
      <c r="R349" s="283"/>
      <c r="S349" s="217" t="s">
        <v>234</v>
      </c>
      <c r="T349" s="208" t="s">
        <v>202</v>
      </c>
      <c r="U349" s="208" t="s">
        <v>203</v>
      </c>
      <c r="V349" s="217" t="s">
        <v>234</v>
      </c>
      <c r="W349" s="208" t="s">
        <v>202</v>
      </c>
      <c r="X349" s="208" t="s">
        <v>203</v>
      </c>
      <c r="Y349" s="282"/>
      <c r="Z349" s="283"/>
      <c r="AA349" s="282"/>
      <c r="AB349" s="283"/>
      <c r="AC349" s="272"/>
      <c r="AD349" s="283"/>
      <c r="AF349" t="s">
        <v>204</v>
      </c>
      <c r="AG349" t="s">
        <v>205</v>
      </c>
      <c r="AH349" t="s">
        <v>206</v>
      </c>
      <c r="AI349" t="s">
        <v>207</v>
      </c>
      <c r="AJ349" t="s">
        <v>208</v>
      </c>
      <c r="AK349" t="s">
        <v>209</v>
      </c>
      <c r="AL349" t="s">
        <v>210</v>
      </c>
      <c r="AP349" t="s">
        <v>204</v>
      </c>
      <c r="AQ349" t="s">
        <v>205</v>
      </c>
      <c r="AR349" t="s">
        <v>206</v>
      </c>
      <c r="AS349" t="s">
        <v>207</v>
      </c>
      <c r="AT349" t="s">
        <v>208</v>
      </c>
      <c r="AU349" t="s">
        <v>209</v>
      </c>
      <c r="AV349" t="s">
        <v>210</v>
      </c>
      <c r="AZ349" t="s">
        <v>204</v>
      </c>
      <c r="BA349" t="s">
        <v>205</v>
      </c>
      <c r="BB349" t="s">
        <v>206</v>
      </c>
      <c r="BC349" t="s">
        <v>207</v>
      </c>
      <c r="BD349" t="s">
        <v>208</v>
      </c>
      <c r="BE349" t="s">
        <v>209</v>
      </c>
      <c r="BF349" t="s">
        <v>210</v>
      </c>
      <c r="BJ349" t="s">
        <v>204</v>
      </c>
      <c r="BK349" t="s">
        <v>205</v>
      </c>
      <c r="BL349" t="s">
        <v>206</v>
      </c>
      <c r="BM349" t="s">
        <v>207</v>
      </c>
      <c r="BN349" t="s">
        <v>208</v>
      </c>
      <c r="BO349" t="s">
        <v>209</v>
      </c>
      <c r="BP349" t="s">
        <v>210</v>
      </c>
      <c r="BT349" t="s">
        <v>204</v>
      </c>
      <c r="BU349" t="s">
        <v>205</v>
      </c>
      <c r="BV349" t="s">
        <v>206</v>
      </c>
      <c r="BW349" t="s">
        <v>207</v>
      </c>
      <c r="BX349" t="s">
        <v>208</v>
      </c>
      <c r="BY349" t="s">
        <v>209</v>
      </c>
      <c r="BZ349" t="s">
        <v>210</v>
      </c>
      <c r="CD349" t="s">
        <v>204</v>
      </c>
      <c r="CE349" t="s">
        <v>205</v>
      </c>
      <c r="CF349" t="s">
        <v>206</v>
      </c>
      <c r="CG349" t="s">
        <v>207</v>
      </c>
      <c r="CH349" t="s">
        <v>208</v>
      </c>
      <c r="CI349" t="s">
        <v>209</v>
      </c>
      <c r="CJ349" t="s">
        <v>210</v>
      </c>
    </row>
    <row r="350" spans="1:88">
      <c r="A350" s="83"/>
      <c r="B350" s="15"/>
      <c r="C350" s="162" t="s">
        <v>131</v>
      </c>
      <c r="D350" s="377" t="s">
        <v>1247</v>
      </c>
      <c r="E350" s="266"/>
      <c r="F350" s="266"/>
      <c r="G350" s="266"/>
      <c r="H350" s="266"/>
      <c r="I350" s="266"/>
      <c r="J350" s="266"/>
      <c r="K350" s="266"/>
      <c r="L350" s="267"/>
      <c r="M350" s="268"/>
      <c r="N350" s="267"/>
      <c r="O350" s="268"/>
      <c r="P350" s="267"/>
      <c r="Q350" s="268"/>
      <c r="R350" s="267"/>
      <c r="S350" s="220"/>
      <c r="T350" s="220"/>
      <c r="U350" s="220"/>
      <c r="V350" s="220"/>
      <c r="W350" s="220"/>
      <c r="X350" s="220"/>
      <c r="Y350" s="268"/>
      <c r="Z350" s="267"/>
      <c r="AA350" s="268"/>
      <c r="AB350" s="267"/>
      <c r="AC350" s="268"/>
      <c r="AD350" s="267"/>
      <c r="AF350">
        <f>IF(AND(S350=0,OR(SUM(T350:U350)&gt;0,COUNTIF(S350:U350,"NS")&gt;0)),1,0)</f>
        <v>0</v>
      </c>
      <c r="AG350">
        <f>IF(OR(AND(S350="NS",SUM(T350:U350)&gt;0),AND(S350="NS",COUNTIF(S350:U350,"NS")&lt;2)),1,0)</f>
        <v>0</v>
      </c>
      <c r="AH350">
        <f>IF(AND(S350="NA",OR(SUM(T350:U350)&gt;0,COUNTIF(S350:U350,"NS")&gt;0,COUNTIF(S350:U350,"NA")&gt;1)),1,0)</f>
        <v>0</v>
      </c>
      <c r="AI350">
        <f>IF(AND(COUNTBLANK(S350)+COUNTBLANK(T350)+COUNTBLANK(U350)&gt;0,COUNTBLANK(S350)+COUNTBLANK(T350)+COUNTBLANK(U350)&lt;3,S350&lt;&gt;"NA"),1,0)</f>
        <v>0</v>
      </c>
      <c r="AJ350">
        <f>IF(AND(IF(OR(SUM(T350:U350)=S350,S350="",AND(S350&gt;0,COUNTIF(S350:U350,"NS")=2)),0,1)=1,S350&lt;&gt;"NS",S350&lt;&gt;"NA"),1,0)</f>
        <v>0</v>
      </c>
      <c r="AK350">
        <f>IF(COUNTIF(S350:U350,"=*")&lt;&gt;SUM(COUNTIF(S350:U350,"NS"),COUNTIF(S350:U350,"NA")),1,0)</f>
        <v>0</v>
      </c>
      <c r="AL350">
        <f>IF(SUM(AF350:AK350)&gt;0,1,0)</f>
        <v>0</v>
      </c>
      <c r="AP350">
        <f>IF(AND(V350=0,OR(SUM(W350:X350)&gt;0,COUNTIF(V350:X350,"NS")&gt;0)),1,0)</f>
        <v>0</v>
      </c>
      <c r="AQ350">
        <f>IF(OR(AND(V350="NS",SUM(W350:X350)&gt;0),AND(V350="NS",COUNTIF(V350:X350,"NS")&lt;2)),1,0)</f>
        <v>0</v>
      </c>
      <c r="AR350">
        <f>IF(AND(V350="NA",OR(SUM(W350:X350)&gt;0,COUNTIF(V350:X350,"NS")&gt;0,COUNTIF(V350:X350,"NA")&gt;1)),1,0)</f>
        <v>0</v>
      </c>
      <c r="AS350">
        <f>IF(AND(COUNTBLANK(V350)+COUNTBLANK(W350)+COUNTBLANK(X350)&gt;0,COUNTBLANK(V350)+COUNTBLANK(W350)+COUNTBLANK(X350)&lt;3,V350&lt;&gt;"NA"),1,0)</f>
        <v>0</v>
      </c>
      <c r="AT350">
        <f>IF(AND(IF(OR(SUM(W350:X350)=V350,V350="",AND(V350&gt;0,COUNTIF(V350:X350,"NS")=2)),0,1)=1,V350&lt;&gt;"NS",V350&lt;&gt;"NA"),1,0)</f>
        <v>0</v>
      </c>
      <c r="AU350">
        <f>IF(COUNTIF(V350:X350,"=*")&lt;&gt;SUM(COUNTIF(V350:X350,"NS"),COUNTIF(V350:X350,"NA")),1,0)</f>
        <v>0</v>
      </c>
      <c r="AV350">
        <f>IF(SUM(AP350:AU350)&gt;0,1,0)</f>
        <v>0</v>
      </c>
      <c r="AZ350">
        <f>IF(AND(O350=0,OR(SUM(T350,W350)&gt;0,COUNTIF(O350,"NS")+COUNTIF(T350,"NS")+COUNTIF(W350,"NS")&gt;0)),1,0)</f>
        <v>0</v>
      </c>
      <c r="BA350">
        <f>IF(OR(AND(O350="NS",SUM(T350,W350)&gt;0),AND(O350="NS",COUNTIF(O350,"NS")+COUNTIF(T350,"NS")+COUNTIF(W350,"NS")&lt;2)),1,0)</f>
        <v>0</v>
      </c>
      <c r="BB350">
        <f>IF(AND(O350="NA",OR(SUM(T350,W350)&gt;0,COUNTIF(O350,"NS")+COUNTIF(T350,"NS")+COUNTIF(W350,"NS")&gt;0,COUNTIF(O350,"NA")+COUNTIF(T350,"NA")+COUNTIF(W350,"NA")&gt;1)),1,0)</f>
        <v>0</v>
      </c>
      <c r="BC350">
        <f>IF(AND(COUNTBLANK(O350)+COUNTBLANK(T350)+COUNTBLANK(W350)&gt;0,COUNTBLANK(O350)+COUNTBLANK(T350)+COUNTBLANK(W350)&lt;3,O350&lt;&gt;"NA"),1,0)</f>
        <v>0</v>
      </c>
      <c r="BD350">
        <f>IF(AND(IF(OR(SUM(T350,W350)=O350,O350="",AND(O350&gt;0,COUNTIF(O350,"NS")+COUNTIF(T350,"NS")+COUNTIF(W350,"NS")=2)),0,1)=1,O350&lt;&gt;"NS",O350&lt;&gt;"NA"),1,0)</f>
        <v>0</v>
      </c>
      <c r="BE350">
        <f>IF(COUNTIF(O350,"=*")+COUNTIF(T350,"=*")+COUNTIF(W350,"=*")&lt;&gt;SUM(COUNTIF(O350,"NS")+COUNTIF(T350,"NS")+COUNTIF(W350,"NS"),COUNTIF(O350,"NA")+COUNTIF(T350,"NA")+COUNTIF(W350,"NA")),1,0)</f>
        <v>0</v>
      </c>
      <c r="BF350">
        <f>IF(SUM(AZ350:BE350)&gt;0,1,0)</f>
        <v>0</v>
      </c>
      <c r="BJ350">
        <f>IF(AND(Q350=0,OR(SUM(U350,X350)&gt;0,COUNTIF(Q350,"NS")+COUNTIF(U350,"NS")+COUNTIF(X350,"NS")&gt;0)),1,0)</f>
        <v>0</v>
      </c>
      <c r="BK350">
        <f>IF(OR(AND(Q350="NS",SUM(U350,X350)&gt;0),AND(Q350="NS",COUNTIF(Q350,"NS")+COUNTIF(U350,"NS")+COUNTIF(X350,"NS")&lt;2)),1,0)</f>
        <v>0</v>
      </c>
      <c r="BL350">
        <f>IF(AND(Q350="NA",OR(SUM(U350,X350)&gt;0,COUNTIF(Q350,"NS")+COUNTIF(U350,"NS")+COUNTIF(X350,"NS")&gt;0,COUNTIF(Q350,"NA")+COUNTIF(U350,"NA")+COUNTIF(X350,"NA")&gt;1)),1,0)</f>
        <v>0</v>
      </c>
      <c r="BM350">
        <f>IF(AND(COUNTBLANK(Q350)+COUNTBLANK(U350)+COUNTBLANK(X350)&gt;0,COUNTBLANK(Q350)+COUNTBLANK(U350)+COUNTBLANK(X350)&lt;3,Q350&lt;&gt;"NA"),1,0)</f>
        <v>0</v>
      </c>
      <c r="BN350">
        <f>IF(AND(IF(OR(SUM(U350,X350)=Q350,Q350="",AND(Q350&gt;0,COUNTIF(Q350,"NS")+COUNTIF(U350,"NS")+COUNTIF(X350,"NS")=2)),0,1)=1,Q350&lt;&gt;"NS",Q350&lt;&gt;"NA"),1,0)</f>
        <v>0</v>
      </c>
      <c r="BO350">
        <f>IF(COUNTIF(Q350,"=*")+COUNTIF(U350,"=*")+COUNTIF(X350,"=*")&lt;&gt;SUM(COUNTIF(Q350,"NS")+COUNTIF(U350,"NS")+COUNTIF(X350,"NS"),COUNTIF(Q350,"NA")+COUNTIF(U350,"NA")+COUNTIF(X350,"NA")),1,0)</f>
        <v>0</v>
      </c>
      <c r="BP350">
        <f>IF(SUM(BJ350:BO350)&gt;0,1,0)</f>
        <v>0</v>
      </c>
      <c r="BT350">
        <f>IF(AND(M350=0,OR(SUM(S350,V350)&gt;0,COUNTIF(M350,"NS")+COUNTIF(S350,"NS")+COUNTIF(V350,"NS")&gt;0)),1,0)</f>
        <v>0</v>
      </c>
      <c r="BU350">
        <f>IF(OR(AND(M350="NS",SUM(S350,V350)&gt;0),AND(M350="NS",COUNTIF(M350,"NS")+COUNTIF(S350,"NS")+COUNTIF(V350,"NS")&lt;2)),1,0)</f>
        <v>0</v>
      </c>
      <c r="BV350">
        <f>IF(AND(M350="NA",OR(SUM(S350,V350)&gt;0,COUNTIF(M350,"NS")+COUNTIF(S350,"NS")+COUNTIF(V350,"NS")&gt;0,COUNTIF(M350,"NA")+COUNTIF(S350,"NA")+COUNTIF(V350,"NA")&gt;1)),1,0)</f>
        <v>0</v>
      </c>
      <c r="BW350">
        <f>IF(AND(COUNTBLANK(M350)+COUNTBLANK(S350)+COUNTBLANK(V350)&gt;0,COUNTBLANK(M350)+COUNTBLANK(S350)+COUNTBLANK(V350)&lt;3,M350&lt;&gt;"NA"),1,0)</f>
        <v>0</v>
      </c>
      <c r="BX350">
        <f>IF(AND(IF(OR(SUM(S350,V350)=M350,M350="",AND(M350&gt;0,COUNTIF(M350,"NS")+COUNTIF(S350,"NS")+COUNTIF(V350,"NS")=2)),0,1)=1,M350&lt;&gt;"NS",M350&lt;&gt;"NA"),1,0)</f>
        <v>0</v>
      </c>
      <c r="BY350">
        <f>IF(COUNTIF(M350,"=*")+COUNTIF(S350,"=*")+COUNTIF(V350,"=*")&lt;&gt;SUM(COUNTIF(M350,"NS")+COUNTIF(S350,"NS")+COUNTIF(V350,"NS"),COUNTIF(M350,"NA")+COUNTIF(S350,"NA")+COUNTIF(V350,"NA")),1,0)</f>
        <v>0</v>
      </c>
      <c r="BZ350">
        <f>IF(SUM(BT350:BY350)&gt;0,1,0)</f>
        <v>0</v>
      </c>
      <c r="CD350">
        <f>IF(AND(Y350=0,OR(SUM(AA350:AC350)&gt;0,COUNTIF(Y350:AC350,"NS")&gt;0)),1,0)</f>
        <v>0</v>
      </c>
      <c r="CE350">
        <f>IF(OR(AND(Y350="NS",SUM(AA350:AC350)&gt;0),AND(Y350="NS",COUNTIF(Y350:AC350,"NS")&lt;2)),1,0)</f>
        <v>0</v>
      </c>
      <c r="CF350">
        <f>IF(AND(Y350="NA",OR(SUM(AA350:AC350)&gt;0,COUNTIF(Y350:AC350,"NS")&gt;0,COUNTIF(Y350:AC350,"NA")&gt;1)),1,0)</f>
        <v>0</v>
      </c>
      <c r="CG350">
        <f>IF(AND(COUNTBLANK(Y350)+COUNTBLANK(AA350)+COUNTBLANK(AC350)&gt;0,COUNTBLANK(Y350)+COUNTBLANK(AA350)+COUNTBLANK(AC350)&lt;3,Y350&lt;&gt;"NA"),1,0)</f>
        <v>0</v>
      </c>
      <c r="CH350">
        <f>IF(AND(IF(OR(SUM(AA350:AC350)=Y350,Y350="",AND(Y350&gt;0,COUNTIF(Y350:AC350,"NS")=2)),0,1)=1,Y350&lt;&gt;"NS",Y350&lt;&gt;"NA"),1,0)</f>
        <v>0</v>
      </c>
      <c r="CI350">
        <f>IF(COUNTIF(Y350:AC350,"=*")&lt;&gt;SUM(COUNTIF(Y350:AC350,"NS"),COUNTIF(Y350:AC350,"NA")),1,0)</f>
        <v>0</v>
      </c>
      <c r="CJ350">
        <f>IF(SUM(CD350:CI350)&gt;0,1,0)</f>
        <v>0</v>
      </c>
    </row>
    <row r="351" spans="1:88" ht="15" customHeight="1">
      <c r="A351" s="83"/>
      <c r="B351" s="15"/>
      <c r="C351" s="213" t="s">
        <v>132</v>
      </c>
      <c r="D351" s="377" t="s">
        <v>1248</v>
      </c>
      <c r="E351" s="266"/>
      <c r="F351" s="266"/>
      <c r="G351" s="266"/>
      <c r="H351" s="266"/>
      <c r="I351" s="266"/>
      <c r="J351" s="266"/>
      <c r="K351" s="266"/>
      <c r="L351" s="267"/>
      <c r="M351" s="268"/>
      <c r="N351" s="267"/>
      <c r="O351" s="268"/>
      <c r="P351" s="267"/>
      <c r="Q351" s="268"/>
      <c r="R351" s="267"/>
      <c r="S351" s="220"/>
      <c r="T351" s="220"/>
      <c r="U351" s="220"/>
      <c r="V351" s="220"/>
      <c r="W351" s="220"/>
      <c r="X351" s="220"/>
      <c r="Y351" s="268"/>
      <c r="Z351" s="267"/>
      <c r="AA351" s="268"/>
      <c r="AB351" s="267"/>
      <c r="AC351" s="268"/>
      <c r="AD351" s="267"/>
      <c r="AF351">
        <f t="shared" ref="AF351:AF356" si="252">IF(AND(S351=0,OR(SUM(T351:U351)&gt;0,COUNTIF(S351:U351,"NS")&gt;0)),1,0)</f>
        <v>0</v>
      </c>
      <c r="AG351">
        <f t="shared" ref="AG351:AG356" si="253">IF(OR(AND(S351="NS",SUM(T351:U351)&gt;0),AND(S351="NS",COUNTIF(S351:U351,"NS")&lt;2)),1,0)</f>
        <v>0</v>
      </c>
      <c r="AH351">
        <f t="shared" ref="AH351:AH356" si="254">IF(AND(S351="NA",OR(SUM(T351:U351)&gt;0,COUNTIF(S351:U351,"NS")&gt;0,COUNTIF(S351:U351,"NA")&gt;1)),1,0)</f>
        <v>0</v>
      </c>
      <c r="AI351">
        <f t="shared" ref="AI351:AI356" si="255">IF(AND(COUNTBLANK(S351)+COUNTBLANK(T351)+COUNTBLANK(U351)&gt;0,COUNTBLANK(S351)+COUNTBLANK(T351)+COUNTBLANK(U351)&lt;3,S351&lt;&gt;"NA"),1,0)</f>
        <v>0</v>
      </c>
      <c r="AJ351">
        <f t="shared" ref="AJ351:AJ356" si="256">IF(AND(IF(OR(SUM(T351:U351)=S351,S351="",AND(S351&gt;0,COUNTIF(S351:U351,"NS")=2)),0,1)=1,S351&lt;&gt;"NS",S351&lt;&gt;"NA"),1,0)</f>
        <v>0</v>
      </c>
      <c r="AK351">
        <f t="shared" ref="AK351:AK356" si="257">IF(COUNTIF(S351:U351,"=*")&lt;&gt;SUM(COUNTIF(S351:U351,"NS"),COUNTIF(S351:U351,"NA")),1,0)</f>
        <v>0</v>
      </c>
      <c r="AL351">
        <f t="shared" ref="AL351:AL356" si="258">IF(SUM(AF351:AK351)&gt;0,1,0)</f>
        <v>0</v>
      </c>
      <c r="AP351">
        <f t="shared" ref="AP351:AP356" si="259">IF(AND(V351=0,OR(SUM(W351:X351)&gt;0,COUNTIF(V351:X351,"NS")&gt;0)),1,0)</f>
        <v>0</v>
      </c>
      <c r="AQ351">
        <f t="shared" ref="AQ351:AQ356" si="260">IF(OR(AND(V351="NS",SUM(W351:X351)&gt;0),AND(V351="NS",COUNTIF(V351:X351,"NS")&lt;2)),1,0)</f>
        <v>0</v>
      </c>
      <c r="AR351">
        <f t="shared" ref="AR351:AR356" si="261">IF(AND(V351="NA",OR(SUM(W351:X351)&gt;0,COUNTIF(V351:X351,"NS")&gt;0,COUNTIF(V351:X351,"NA")&gt;1)),1,0)</f>
        <v>0</v>
      </c>
      <c r="AS351">
        <f t="shared" ref="AS351:AS356" si="262">IF(AND(COUNTBLANK(V351)+COUNTBLANK(W351)+COUNTBLANK(X351)&gt;0,COUNTBLANK(V351)+COUNTBLANK(W351)+COUNTBLANK(X351)&lt;3,V351&lt;&gt;"NA"),1,0)</f>
        <v>0</v>
      </c>
      <c r="AT351">
        <f t="shared" ref="AT351:AT356" si="263">IF(AND(IF(OR(SUM(W351:X351)=V351,V351="",AND(V351&gt;0,COUNTIF(V351:X351,"NS")=2)),0,1)=1,V351&lt;&gt;"NS",V351&lt;&gt;"NA"),1,0)</f>
        <v>0</v>
      </c>
      <c r="AU351">
        <f t="shared" ref="AU351:AU356" si="264">IF(COUNTIF(V351:X351,"=*")&lt;&gt;SUM(COUNTIF(V351:X351,"NS"),COUNTIF(V351:X351,"NA")),1,0)</f>
        <v>0</v>
      </c>
      <c r="AV351">
        <f t="shared" ref="AV351:AV356" si="265">IF(SUM(AP351:AU351)&gt;0,1,0)</f>
        <v>0</v>
      </c>
      <c r="AZ351">
        <f t="shared" ref="AZ351:AZ356" si="266">IF(AND(O351=0,OR(SUM(T351,W351)&gt;0,COUNTIF(O351,"NS")+COUNTIF(T351,"NS")+COUNTIF(W351,"NS")&gt;0)),1,0)</f>
        <v>0</v>
      </c>
      <c r="BA351">
        <f t="shared" ref="BA351:BA356" si="267">IF(OR(AND(O351="NS",SUM(T351,W351)&gt;0),AND(O351="NS",COUNTIF(O351,"NS")+COUNTIF(T351,"NS")+COUNTIF(W351,"NS")&lt;2)),1,0)</f>
        <v>0</v>
      </c>
      <c r="BB351">
        <f t="shared" ref="BB351:BB356" si="268">IF(AND(O351="NA",OR(SUM(T351,W351)&gt;0,COUNTIF(O351,"NS")+COUNTIF(T351,"NS")+COUNTIF(W351,"NS")&gt;0,COUNTIF(O351,"NA")+COUNTIF(T351,"NA")+COUNTIF(W351,"NA")&gt;1)),1,0)</f>
        <v>0</v>
      </c>
      <c r="BC351">
        <f t="shared" ref="BC351:BC356" si="269">IF(AND(COUNTBLANK(O351)+COUNTBLANK(T351)+COUNTBLANK(W351)&gt;0,COUNTBLANK(O351)+COUNTBLANK(T351)+COUNTBLANK(W351)&lt;3,O351&lt;&gt;"NA"),1,0)</f>
        <v>0</v>
      </c>
      <c r="BD351">
        <f t="shared" ref="BD351:BD356" si="270">IF(AND(IF(OR(SUM(T351,W351)=O351,O351="",AND(O351&gt;0,COUNTIF(O351,"NS")+COUNTIF(T351,"NS")+COUNTIF(W351,"NS")=2)),0,1)=1,O351&lt;&gt;"NS",O351&lt;&gt;"NA"),1,0)</f>
        <v>0</v>
      </c>
      <c r="BE351">
        <f t="shared" ref="BE351:BE356" si="271">IF(COUNTIF(O351,"=*")+COUNTIF(T351,"=*")+COUNTIF(W351,"=*")&lt;&gt;SUM(COUNTIF(O351,"NS")+COUNTIF(T351,"NS")+COUNTIF(W351,"NS"),COUNTIF(O351,"NA")+COUNTIF(T351,"NA")+COUNTIF(W351,"NA")),1,0)</f>
        <v>0</v>
      </c>
      <c r="BF351">
        <f t="shared" ref="BF351:BF356" si="272">IF(SUM(AZ351:BE351)&gt;0,1,0)</f>
        <v>0</v>
      </c>
      <c r="BJ351">
        <f t="shared" ref="BJ351:BJ356" si="273">IF(AND(Q351=0,OR(SUM(U351,X351)&gt;0,COUNTIF(Q351,"NS")+COUNTIF(U351,"NS")+COUNTIF(X351,"NS")&gt;0)),1,0)</f>
        <v>0</v>
      </c>
      <c r="BK351">
        <f t="shared" ref="BK351:BK356" si="274">IF(OR(AND(Q351="NS",SUM(U351,X351)&gt;0),AND(Q351="NS",COUNTIF(Q351,"NS")+COUNTIF(U351,"NS")+COUNTIF(X351,"NS")&lt;2)),1,0)</f>
        <v>0</v>
      </c>
      <c r="BL351">
        <f t="shared" ref="BL351:BL356" si="275">IF(AND(Q351="NA",OR(SUM(U351,X351)&gt;0,COUNTIF(Q351,"NS")+COUNTIF(U351,"NS")+COUNTIF(X351,"NS")&gt;0,COUNTIF(Q351,"NA")+COUNTIF(U351,"NA")+COUNTIF(X351,"NA")&gt;1)),1,0)</f>
        <v>0</v>
      </c>
      <c r="BM351">
        <f t="shared" ref="BM351:BM356" si="276">IF(AND(COUNTBLANK(Q351)+COUNTBLANK(U351)+COUNTBLANK(X351)&gt;0,COUNTBLANK(Q351)+COUNTBLANK(U351)+COUNTBLANK(X351)&lt;3,Q351&lt;&gt;"NA"),1,0)</f>
        <v>0</v>
      </c>
      <c r="BN351">
        <f t="shared" ref="BN351:BN356" si="277">IF(AND(IF(OR(SUM(U351,X351)=Q351,Q351="",AND(Q351&gt;0,COUNTIF(Q351,"NS")+COUNTIF(U351,"NS")+COUNTIF(X351,"NS")=2)),0,1)=1,Q351&lt;&gt;"NS",Q351&lt;&gt;"NA"),1,0)</f>
        <v>0</v>
      </c>
      <c r="BO351">
        <f t="shared" ref="BO351:BO356" si="278">IF(COUNTIF(Q351,"=*")+COUNTIF(U351,"=*")+COUNTIF(X351,"=*")&lt;&gt;SUM(COUNTIF(Q351,"NS")+COUNTIF(U351,"NS")+COUNTIF(X351,"NS"),COUNTIF(Q351,"NA")+COUNTIF(U351,"NA")+COUNTIF(X351,"NA")),1,0)</f>
        <v>0</v>
      </c>
      <c r="BP351">
        <f t="shared" ref="BP351:BP356" si="279">IF(SUM(BJ351:BO351)&gt;0,1,0)</f>
        <v>0</v>
      </c>
      <c r="BT351">
        <f t="shared" ref="BT351:BT356" si="280">IF(AND(M351=0,OR(SUM(S351,V351)&gt;0,COUNTIF(M351,"NS")+COUNTIF(S351,"NS")+COUNTIF(V351,"NS")&gt;0)),1,0)</f>
        <v>0</v>
      </c>
      <c r="BU351">
        <f t="shared" ref="BU351:BU356" si="281">IF(OR(AND(M351="NS",SUM(S351,V351)&gt;0),AND(M351="NS",COUNTIF(M351,"NS")+COUNTIF(S351,"NS")+COUNTIF(V351,"NS")&lt;2)),1,0)</f>
        <v>0</v>
      </c>
      <c r="BV351">
        <f t="shared" ref="BV351:BV356" si="282">IF(AND(M351="NA",OR(SUM(S351,V351)&gt;0,COUNTIF(M351,"NS")+COUNTIF(S351,"NS")+COUNTIF(V351,"NS")&gt;0,COUNTIF(M351,"NA")+COUNTIF(S351,"NA")+COUNTIF(V351,"NA")&gt;1)),1,0)</f>
        <v>0</v>
      </c>
      <c r="BW351">
        <f t="shared" ref="BW351:BW356" si="283">IF(AND(COUNTBLANK(M351)+COUNTBLANK(S351)+COUNTBLANK(V351)&gt;0,COUNTBLANK(M351)+COUNTBLANK(S351)+COUNTBLANK(V351)&lt;3,M351&lt;&gt;"NA"),1,0)</f>
        <v>0</v>
      </c>
      <c r="BX351">
        <f t="shared" ref="BX351:BX356" si="284">IF(AND(IF(OR(SUM(S351,V351)=M351,M351="",AND(M351&gt;0,COUNTIF(M351,"NS")+COUNTIF(S351,"NS")+COUNTIF(V351,"NS")=2)),0,1)=1,M351&lt;&gt;"NS",M351&lt;&gt;"NA"),1,0)</f>
        <v>0</v>
      </c>
      <c r="BY351">
        <f t="shared" ref="BY351:BY356" si="285">IF(COUNTIF(M351,"=*")+COUNTIF(S351,"=*")+COUNTIF(V351,"=*")&lt;&gt;SUM(COUNTIF(M351,"NS")+COUNTIF(S351,"NS")+COUNTIF(V351,"NS"),COUNTIF(M351,"NA")+COUNTIF(S351,"NA")+COUNTIF(V351,"NA")),1,0)</f>
        <v>0</v>
      </c>
      <c r="BZ351">
        <f t="shared" ref="BZ351:BZ356" si="286">IF(SUM(BT351:BY351)&gt;0,1,0)</f>
        <v>0</v>
      </c>
      <c r="CD351">
        <f t="shared" ref="CD351:CD356" si="287">IF(AND(Y351=0,OR(SUM(AA351:AC351)&gt;0,COUNTIF(Y351:AC351,"NS")&gt;0)),1,0)</f>
        <v>0</v>
      </c>
      <c r="CE351">
        <f t="shared" ref="CE351:CE356" si="288">IF(OR(AND(Y351="NS",SUM(AA351:AC351)&gt;0),AND(Y351="NS",COUNTIF(Y351:AC351,"NS")&lt;2)),1,0)</f>
        <v>0</v>
      </c>
      <c r="CF351">
        <f t="shared" ref="CF351:CF356" si="289">IF(AND(Y351="NA",OR(SUM(AA351:AC351)&gt;0,COUNTIF(Y351:AC351,"NS")&gt;0,COUNTIF(Y351:AC351,"NA")&gt;1)),1,0)</f>
        <v>0</v>
      </c>
      <c r="CG351">
        <f t="shared" ref="CG351:CG356" si="290">IF(AND(COUNTBLANK(Y351)+COUNTBLANK(AA351)+COUNTBLANK(AC351)&gt;0,COUNTBLANK(Y351)+COUNTBLANK(AA351)+COUNTBLANK(AC351)&lt;3,Y351&lt;&gt;"NA"),1,0)</f>
        <v>0</v>
      </c>
      <c r="CH351">
        <f t="shared" ref="CH351:CH356" si="291">IF(AND(IF(OR(SUM(AA351:AC351)=Y351,Y351="",AND(Y351&gt;0,COUNTIF(Y351:AC351,"NS")=2)),0,1)=1,Y351&lt;&gt;"NS",Y351&lt;&gt;"NA"),1,0)</f>
        <v>0</v>
      </c>
      <c r="CI351">
        <f t="shared" ref="CI351:CI356" si="292">IF(COUNTIF(Y351:AC351,"=*")&lt;&gt;SUM(COUNTIF(Y351:AC351,"NS"),COUNTIF(Y351:AC351,"NA")),1,0)</f>
        <v>0</v>
      </c>
      <c r="CJ351">
        <f t="shared" ref="CJ351:CJ356" si="293">IF(SUM(CD351:CI351)&gt;0,1,0)</f>
        <v>0</v>
      </c>
    </row>
    <row r="352" spans="1:88">
      <c r="A352" s="83"/>
      <c r="B352" s="15"/>
      <c r="C352" s="213" t="s">
        <v>133</v>
      </c>
      <c r="D352" s="377" t="s">
        <v>1249</v>
      </c>
      <c r="E352" s="266"/>
      <c r="F352" s="266"/>
      <c r="G352" s="266"/>
      <c r="H352" s="266"/>
      <c r="I352" s="266"/>
      <c r="J352" s="266"/>
      <c r="K352" s="266"/>
      <c r="L352" s="267"/>
      <c r="M352" s="268"/>
      <c r="N352" s="267"/>
      <c r="O352" s="268"/>
      <c r="P352" s="267"/>
      <c r="Q352" s="268"/>
      <c r="R352" s="267"/>
      <c r="S352" s="220"/>
      <c r="T352" s="220"/>
      <c r="U352" s="220"/>
      <c r="V352" s="220"/>
      <c r="W352" s="220"/>
      <c r="X352" s="220"/>
      <c r="Y352" s="268"/>
      <c r="Z352" s="267"/>
      <c r="AA352" s="268"/>
      <c r="AB352" s="267"/>
      <c r="AC352" s="268"/>
      <c r="AD352" s="267"/>
      <c r="AF352">
        <f t="shared" si="252"/>
        <v>0</v>
      </c>
      <c r="AG352">
        <f t="shared" si="253"/>
        <v>0</v>
      </c>
      <c r="AH352">
        <f t="shared" si="254"/>
        <v>0</v>
      </c>
      <c r="AI352">
        <f t="shared" si="255"/>
        <v>0</v>
      </c>
      <c r="AJ352">
        <f t="shared" si="256"/>
        <v>0</v>
      </c>
      <c r="AK352">
        <f t="shared" si="257"/>
        <v>0</v>
      </c>
      <c r="AL352">
        <f t="shared" si="258"/>
        <v>0</v>
      </c>
      <c r="AP352">
        <f t="shared" si="259"/>
        <v>0</v>
      </c>
      <c r="AQ352">
        <f t="shared" si="260"/>
        <v>0</v>
      </c>
      <c r="AR352">
        <f t="shared" si="261"/>
        <v>0</v>
      </c>
      <c r="AS352">
        <f t="shared" si="262"/>
        <v>0</v>
      </c>
      <c r="AT352">
        <f t="shared" si="263"/>
        <v>0</v>
      </c>
      <c r="AU352">
        <f t="shared" si="264"/>
        <v>0</v>
      </c>
      <c r="AV352">
        <f t="shared" si="265"/>
        <v>0</v>
      </c>
      <c r="AZ352">
        <f t="shared" si="266"/>
        <v>0</v>
      </c>
      <c r="BA352">
        <f t="shared" si="267"/>
        <v>0</v>
      </c>
      <c r="BB352">
        <f t="shared" si="268"/>
        <v>0</v>
      </c>
      <c r="BC352">
        <f t="shared" si="269"/>
        <v>0</v>
      </c>
      <c r="BD352">
        <f t="shared" si="270"/>
        <v>0</v>
      </c>
      <c r="BE352">
        <f t="shared" si="271"/>
        <v>0</v>
      </c>
      <c r="BF352">
        <f t="shared" si="272"/>
        <v>0</v>
      </c>
      <c r="BJ352">
        <f t="shared" si="273"/>
        <v>0</v>
      </c>
      <c r="BK352">
        <f t="shared" si="274"/>
        <v>0</v>
      </c>
      <c r="BL352">
        <f t="shared" si="275"/>
        <v>0</v>
      </c>
      <c r="BM352">
        <f t="shared" si="276"/>
        <v>0</v>
      </c>
      <c r="BN352">
        <f t="shared" si="277"/>
        <v>0</v>
      </c>
      <c r="BO352">
        <f t="shared" si="278"/>
        <v>0</v>
      </c>
      <c r="BP352">
        <f t="shared" si="279"/>
        <v>0</v>
      </c>
      <c r="BT352">
        <f t="shared" si="280"/>
        <v>0</v>
      </c>
      <c r="BU352">
        <f t="shared" si="281"/>
        <v>0</v>
      </c>
      <c r="BV352">
        <f t="shared" si="282"/>
        <v>0</v>
      </c>
      <c r="BW352">
        <f t="shared" si="283"/>
        <v>0</v>
      </c>
      <c r="BX352">
        <f t="shared" si="284"/>
        <v>0</v>
      </c>
      <c r="BY352">
        <f t="shared" si="285"/>
        <v>0</v>
      </c>
      <c r="BZ352">
        <f t="shared" si="286"/>
        <v>0</v>
      </c>
      <c r="CD352">
        <f t="shared" si="287"/>
        <v>0</v>
      </c>
      <c r="CE352">
        <f t="shared" si="288"/>
        <v>0</v>
      </c>
      <c r="CF352">
        <f t="shared" si="289"/>
        <v>0</v>
      </c>
      <c r="CG352">
        <f t="shared" si="290"/>
        <v>0</v>
      </c>
      <c r="CH352">
        <f t="shared" si="291"/>
        <v>0</v>
      </c>
      <c r="CI352">
        <f t="shared" si="292"/>
        <v>0</v>
      </c>
      <c r="CJ352">
        <f t="shared" si="293"/>
        <v>0</v>
      </c>
    </row>
    <row r="353" spans="1:88">
      <c r="A353" s="83"/>
      <c r="B353" s="15"/>
      <c r="C353" s="213" t="s">
        <v>134</v>
      </c>
      <c r="D353" s="377" t="s">
        <v>1250</v>
      </c>
      <c r="E353" s="266"/>
      <c r="F353" s="266"/>
      <c r="G353" s="266"/>
      <c r="H353" s="266"/>
      <c r="I353" s="266"/>
      <c r="J353" s="266"/>
      <c r="K353" s="266"/>
      <c r="L353" s="267"/>
      <c r="M353" s="268"/>
      <c r="N353" s="267"/>
      <c r="O353" s="268"/>
      <c r="P353" s="267"/>
      <c r="Q353" s="268"/>
      <c r="R353" s="267"/>
      <c r="S353" s="220"/>
      <c r="T353" s="220"/>
      <c r="U353" s="220"/>
      <c r="V353" s="220"/>
      <c r="W353" s="220"/>
      <c r="X353" s="220"/>
      <c r="Y353" s="268"/>
      <c r="Z353" s="267"/>
      <c r="AA353" s="268"/>
      <c r="AB353" s="267"/>
      <c r="AC353" s="268"/>
      <c r="AD353" s="267"/>
      <c r="AF353">
        <f t="shared" si="252"/>
        <v>0</v>
      </c>
      <c r="AG353">
        <f t="shared" si="253"/>
        <v>0</v>
      </c>
      <c r="AH353">
        <f t="shared" si="254"/>
        <v>0</v>
      </c>
      <c r="AI353">
        <f t="shared" si="255"/>
        <v>0</v>
      </c>
      <c r="AJ353">
        <f t="shared" si="256"/>
        <v>0</v>
      </c>
      <c r="AK353">
        <f t="shared" si="257"/>
        <v>0</v>
      </c>
      <c r="AL353">
        <f t="shared" si="258"/>
        <v>0</v>
      </c>
      <c r="AP353">
        <f t="shared" si="259"/>
        <v>0</v>
      </c>
      <c r="AQ353">
        <f t="shared" si="260"/>
        <v>0</v>
      </c>
      <c r="AR353">
        <f t="shared" si="261"/>
        <v>0</v>
      </c>
      <c r="AS353">
        <f t="shared" si="262"/>
        <v>0</v>
      </c>
      <c r="AT353">
        <f t="shared" si="263"/>
        <v>0</v>
      </c>
      <c r="AU353">
        <f t="shared" si="264"/>
        <v>0</v>
      </c>
      <c r="AV353">
        <f t="shared" si="265"/>
        <v>0</v>
      </c>
      <c r="AZ353">
        <f t="shared" si="266"/>
        <v>0</v>
      </c>
      <c r="BA353">
        <f t="shared" si="267"/>
        <v>0</v>
      </c>
      <c r="BB353">
        <f t="shared" si="268"/>
        <v>0</v>
      </c>
      <c r="BC353">
        <f t="shared" si="269"/>
        <v>0</v>
      </c>
      <c r="BD353">
        <f t="shared" si="270"/>
        <v>0</v>
      </c>
      <c r="BE353">
        <f t="shared" si="271"/>
        <v>0</v>
      </c>
      <c r="BF353">
        <f t="shared" si="272"/>
        <v>0</v>
      </c>
      <c r="BJ353">
        <f t="shared" si="273"/>
        <v>0</v>
      </c>
      <c r="BK353">
        <f t="shared" si="274"/>
        <v>0</v>
      </c>
      <c r="BL353">
        <f t="shared" si="275"/>
        <v>0</v>
      </c>
      <c r="BM353">
        <f t="shared" si="276"/>
        <v>0</v>
      </c>
      <c r="BN353">
        <f t="shared" si="277"/>
        <v>0</v>
      </c>
      <c r="BO353">
        <f t="shared" si="278"/>
        <v>0</v>
      </c>
      <c r="BP353">
        <f t="shared" si="279"/>
        <v>0</v>
      </c>
      <c r="BT353">
        <f t="shared" si="280"/>
        <v>0</v>
      </c>
      <c r="BU353">
        <f t="shared" si="281"/>
        <v>0</v>
      </c>
      <c r="BV353">
        <f t="shared" si="282"/>
        <v>0</v>
      </c>
      <c r="BW353">
        <f t="shared" si="283"/>
        <v>0</v>
      </c>
      <c r="BX353">
        <f t="shared" si="284"/>
        <v>0</v>
      </c>
      <c r="BY353">
        <f t="shared" si="285"/>
        <v>0</v>
      </c>
      <c r="BZ353">
        <f t="shared" si="286"/>
        <v>0</v>
      </c>
      <c r="CD353">
        <f t="shared" si="287"/>
        <v>0</v>
      </c>
      <c r="CE353">
        <f t="shared" si="288"/>
        <v>0</v>
      </c>
      <c r="CF353">
        <f t="shared" si="289"/>
        <v>0</v>
      </c>
      <c r="CG353">
        <f t="shared" si="290"/>
        <v>0</v>
      </c>
      <c r="CH353">
        <f t="shared" si="291"/>
        <v>0</v>
      </c>
      <c r="CI353">
        <f t="shared" si="292"/>
        <v>0</v>
      </c>
      <c r="CJ353">
        <f t="shared" si="293"/>
        <v>0</v>
      </c>
    </row>
    <row r="354" spans="1:88">
      <c r="A354" s="83"/>
      <c r="B354" s="15"/>
      <c r="C354" s="213" t="s">
        <v>135</v>
      </c>
      <c r="D354" s="468" t="s">
        <v>1251</v>
      </c>
      <c r="E354" s="266"/>
      <c r="F354" s="266"/>
      <c r="G354" s="266"/>
      <c r="H354" s="266"/>
      <c r="I354" s="266"/>
      <c r="J354" s="266"/>
      <c r="K354" s="266"/>
      <c r="L354" s="267"/>
      <c r="M354" s="268">
        <v>100</v>
      </c>
      <c r="N354" s="267"/>
      <c r="O354" s="268">
        <v>50</v>
      </c>
      <c r="P354" s="267"/>
      <c r="Q354" s="268">
        <v>50</v>
      </c>
      <c r="R354" s="267"/>
      <c r="S354" s="220">
        <v>10</v>
      </c>
      <c r="T354" s="220">
        <v>5</v>
      </c>
      <c r="U354" s="220">
        <v>5</v>
      </c>
      <c r="V354" s="220">
        <v>90</v>
      </c>
      <c r="W354" s="220">
        <v>45</v>
      </c>
      <c r="X354" s="220">
        <v>45</v>
      </c>
      <c r="Y354" s="268">
        <v>1</v>
      </c>
      <c r="Z354" s="267"/>
      <c r="AA354" s="268">
        <v>0</v>
      </c>
      <c r="AB354" s="267"/>
      <c r="AC354" s="268">
        <v>1</v>
      </c>
      <c r="AD354" s="267"/>
      <c r="AF354">
        <f t="shared" si="252"/>
        <v>0</v>
      </c>
      <c r="AG354">
        <f t="shared" si="253"/>
        <v>0</v>
      </c>
      <c r="AH354">
        <f t="shared" si="254"/>
        <v>0</v>
      </c>
      <c r="AI354">
        <f t="shared" si="255"/>
        <v>0</v>
      </c>
      <c r="AJ354">
        <f t="shared" si="256"/>
        <v>0</v>
      </c>
      <c r="AK354">
        <f t="shared" si="257"/>
        <v>0</v>
      </c>
      <c r="AL354">
        <f t="shared" si="258"/>
        <v>0</v>
      </c>
      <c r="AP354">
        <f t="shared" si="259"/>
        <v>0</v>
      </c>
      <c r="AQ354">
        <f t="shared" si="260"/>
        <v>0</v>
      </c>
      <c r="AR354">
        <f t="shared" si="261"/>
        <v>0</v>
      </c>
      <c r="AS354">
        <f t="shared" si="262"/>
        <v>0</v>
      </c>
      <c r="AT354">
        <f t="shared" si="263"/>
        <v>0</v>
      </c>
      <c r="AU354">
        <f t="shared" si="264"/>
        <v>0</v>
      </c>
      <c r="AV354">
        <f t="shared" si="265"/>
        <v>0</v>
      </c>
      <c r="AZ354">
        <f t="shared" si="266"/>
        <v>0</v>
      </c>
      <c r="BA354">
        <f t="shared" si="267"/>
        <v>0</v>
      </c>
      <c r="BB354">
        <f t="shared" si="268"/>
        <v>0</v>
      </c>
      <c r="BC354">
        <f t="shared" si="269"/>
        <v>0</v>
      </c>
      <c r="BD354">
        <f t="shared" si="270"/>
        <v>0</v>
      </c>
      <c r="BE354">
        <f t="shared" si="271"/>
        <v>0</v>
      </c>
      <c r="BF354">
        <f t="shared" si="272"/>
        <v>0</v>
      </c>
      <c r="BJ354">
        <f t="shared" si="273"/>
        <v>0</v>
      </c>
      <c r="BK354">
        <f t="shared" si="274"/>
        <v>0</v>
      </c>
      <c r="BL354">
        <f t="shared" si="275"/>
        <v>0</v>
      </c>
      <c r="BM354">
        <f t="shared" si="276"/>
        <v>0</v>
      </c>
      <c r="BN354">
        <f t="shared" si="277"/>
        <v>0</v>
      </c>
      <c r="BO354">
        <f t="shared" si="278"/>
        <v>0</v>
      </c>
      <c r="BP354">
        <f t="shared" si="279"/>
        <v>0</v>
      </c>
      <c r="BT354">
        <f t="shared" si="280"/>
        <v>0</v>
      </c>
      <c r="BU354">
        <f t="shared" si="281"/>
        <v>0</v>
      </c>
      <c r="BV354">
        <f t="shared" si="282"/>
        <v>0</v>
      </c>
      <c r="BW354">
        <f t="shared" si="283"/>
        <v>0</v>
      </c>
      <c r="BX354">
        <f t="shared" si="284"/>
        <v>0</v>
      </c>
      <c r="BY354">
        <f t="shared" si="285"/>
        <v>0</v>
      </c>
      <c r="BZ354">
        <f t="shared" si="286"/>
        <v>0</v>
      </c>
      <c r="CD354">
        <f t="shared" si="287"/>
        <v>0</v>
      </c>
      <c r="CE354">
        <f t="shared" si="288"/>
        <v>0</v>
      </c>
      <c r="CF354">
        <f t="shared" si="289"/>
        <v>0</v>
      </c>
      <c r="CG354">
        <f t="shared" si="290"/>
        <v>0</v>
      </c>
      <c r="CH354">
        <f t="shared" si="291"/>
        <v>0</v>
      </c>
      <c r="CI354">
        <f t="shared" si="292"/>
        <v>0</v>
      </c>
      <c r="CJ354">
        <f t="shared" si="293"/>
        <v>0</v>
      </c>
    </row>
    <row r="355" spans="1:88">
      <c r="A355" s="83"/>
      <c r="B355" s="15"/>
      <c r="C355" s="213" t="s">
        <v>136</v>
      </c>
      <c r="D355" s="468" t="s">
        <v>262</v>
      </c>
      <c r="E355" s="266"/>
      <c r="F355" s="266"/>
      <c r="G355" s="266"/>
      <c r="H355" s="266"/>
      <c r="I355" s="266"/>
      <c r="J355" s="266"/>
      <c r="K355" s="266"/>
      <c r="L355" s="267"/>
      <c r="M355" s="268"/>
      <c r="N355" s="267"/>
      <c r="O355" s="268"/>
      <c r="P355" s="267"/>
      <c r="Q355" s="268"/>
      <c r="R355" s="267"/>
      <c r="S355" s="220"/>
      <c r="T355" s="220"/>
      <c r="U355" s="220"/>
      <c r="V355" s="220"/>
      <c r="W355" s="220"/>
      <c r="X355" s="220"/>
      <c r="Y355" s="268"/>
      <c r="Z355" s="267"/>
      <c r="AA355" s="268"/>
      <c r="AB355" s="267"/>
      <c r="AC355" s="268"/>
      <c r="AD355" s="267"/>
      <c r="AF355">
        <f t="shared" si="252"/>
        <v>0</v>
      </c>
      <c r="AG355">
        <f t="shared" si="253"/>
        <v>0</v>
      </c>
      <c r="AH355">
        <f t="shared" si="254"/>
        <v>0</v>
      </c>
      <c r="AI355">
        <f t="shared" si="255"/>
        <v>0</v>
      </c>
      <c r="AJ355">
        <f t="shared" si="256"/>
        <v>0</v>
      </c>
      <c r="AK355">
        <f t="shared" si="257"/>
        <v>0</v>
      </c>
      <c r="AL355">
        <f t="shared" si="258"/>
        <v>0</v>
      </c>
      <c r="AP355">
        <f t="shared" si="259"/>
        <v>0</v>
      </c>
      <c r="AQ355">
        <f t="shared" si="260"/>
        <v>0</v>
      </c>
      <c r="AR355">
        <f t="shared" si="261"/>
        <v>0</v>
      </c>
      <c r="AS355">
        <f t="shared" si="262"/>
        <v>0</v>
      </c>
      <c r="AT355">
        <f t="shared" si="263"/>
        <v>0</v>
      </c>
      <c r="AU355">
        <f t="shared" si="264"/>
        <v>0</v>
      </c>
      <c r="AV355">
        <f t="shared" si="265"/>
        <v>0</v>
      </c>
      <c r="AZ355">
        <f t="shared" si="266"/>
        <v>0</v>
      </c>
      <c r="BA355">
        <f t="shared" si="267"/>
        <v>0</v>
      </c>
      <c r="BB355">
        <f t="shared" si="268"/>
        <v>0</v>
      </c>
      <c r="BC355">
        <f t="shared" si="269"/>
        <v>0</v>
      </c>
      <c r="BD355">
        <f t="shared" si="270"/>
        <v>0</v>
      </c>
      <c r="BE355">
        <f t="shared" si="271"/>
        <v>0</v>
      </c>
      <c r="BF355">
        <f t="shared" si="272"/>
        <v>0</v>
      </c>
      <c r="BJ355">
        <f t="shared" si="273"/>
        <v>0</v>
      </c>
      <c r="BK355">
        <f t="shared" si="274"/>
        <v>0</v>
      </c>
      <c r="BL355">
        <f t="shared" si="275"/>
        <v>0</v>
      </c>
      <c r="BM355">
        <f t="shared" si="276"/>
        <v>0</v>
      </c>
      <c r="BN355">
        <f t="shared" si="277"/>
        <v>0</v>
      </c>
      <c r="BO355">
        <f t="shared" si="278"/>
        <v>0</v>
      </c>
      <c r="BP355">
        <f t="shared" si="279"/>
        <v>0</v>
      </c>
      <c r="BT355">
        <f t="shared" si="280"/>
        <v>0</v>
      </c>
      <c r="BU355">
        <f t="shared" si="281"/>
        <v>0</v>
      </c>
      <c r="BV355">
        <f t="shared" si="282"/>
        <v>0</v>
      </c>
      <c r="BW355">
        <f t="shared" si="283"/>
        <v>0</v>
      </c>
      <c r="BX355">
        <f t="shared" si="284"/>
        <v>0</v>
      </c>
      <c r="BY355">
        <f t="shared" si="285"/>
        <v>0</v>
      </c>
      <c r="BZ355">
        <f t="shared" si="286"/>
        <v>0</v>
      </c>
      <c r="CD355">
        <f t="shared" si="287"/>
        <v>0</v>
      </c>
      <c r="CE355">
        <f t="shared" si="288"/>
        <v>0</v>
      </c>
      <c r="CF355">
        <f t="shared" si="289"/>
        <v>0</v>
      </c>
      <c r="CG355">
        <f t="shared" si="290"/>
        <v>0</v>
      </c>
      <c r="CH355">
        <f t="shared" si="291"/>
        <v>0</v>
      </c>
      <c r="CI355">
        <f t="shared" si="292"/>
        <v>0</v>
      </c>
      <c r="CJ355">
        <f t="shared" si="293"/>
        <v>0</v>
      </c>
    </row>
    <row r="356" spans="1:88">
      <c r="A356" s="83"/>
      <c r="B356" s="15"/>
      <c r="C356" s="163"/>
      <c r="D356" s="207"/>
      <c r="E356" s="207"/>
      <c r="F356" s="207"/>
      <c r="G356" s="207"/>
      <c r="H356" s="207"/>
      <c r="I356" s="15"/>
      <c r="J356" s="15"/>
      <c r="K356" s="15"/>
      <c r="L356" s="81" t="s">
        <v>211</v>
      </c>
      <c r="M356" s="268">
        <f>IF(AND(SUM(M350:M355)=0,COUNTIF(M350:M355,"NS")&gt;0),"NS",IF(AND(SUM(M350:M355)=0, COUNTIF(M350:M355,"NA")&gt;0),"NA",SUM(M350:M355)))</f>
        <v>100</v>
      </c>
      <c r="N356" s="267"/>
      <c r="O356" s="268">
        <f>IF(AND(SUM(O350:O355)=0,COUNTIF(O350:O355,"NS")&gt;0),"NS",IF(AND(SUM(O350:O355)=0, COUNTIF(O350:O355,"NA")&gt;0),"NA",SUM(O350:O355)))</f>
        <v>50</v>
      </c>
      <c r="P356" s="267"/>
      <c r="Q356" s="268">
        <f>IF(AND(SUM(Q350:Q355)=0,COUNTIF(Q350:Q355,"NS")&gt;0),"NS",IF(AND(SUM(Q350:Q355)=0, COUNTIF(Q350:Q355,"NA")&gt;0),"NA",SUM(Q350:Q355)))</f>
        <v>50</v>
      </c>
      <c r="R356" s="267"/>
      <c r="S356" s="220">
        <f t="shared" ref="S356:Y356" si="294">IF(AND(SUM(S350:S355)=0,COUNTIF(S350:S355,"NS")&gt;0),"NS",IF(AND(SUM(S350:S355)=0, COUNTIF(S350:S355,"NA")&gt;0),"NA",SUM(S350:S355)))</f>
        <v>10</v>
      </c>
      <c r="T356" s="220">
        <f t="shared" si="294"/>
        <v>5</v>
      </c>
      <c r="U356" s="220">
        <f t="shared" si="294"/>
        <v>5</v>
      </c>
      <c r="V356" s="220">
        <f t="shared" si="294"/>
        <v>90</v>
      </c>
      <c r="W356" s="220">
        <f t="shared" si="294"/>
        <v>45</v>
      </c>
      <c r="X356" s="220">
        <f t="shared" si="294"/>
        <v>45</v>
      </c>
      <c r="Y356" s="268">
        <f t="shared" si="294"/>
        <v>1</v>
      </c>
      <c r="Z356" s="267"/>
      <c r="AA356" s="268">
        <f>IF(AND(SUM(AA350:AA355)=0,COUNTIF(AA350:AA355,"NS")&gt;0),"NS",IF(AND(SUM(AA350:AA355)=0, COUNTIF(AA350:AA355,"NA")&gt;0),"NA",SUM(AA350:AA355)))</f>
        <v>0</v>
      </c>
      <c r="AB356" s="267"/>
      <c r="AC356" s="268">
        <f>IF(AND(SUM(AC350:AC355)=0,COUNTIF(AC350:AC355,"NS")&gt;0),"NS",IF(AND(SUM(AC350:AC355)=0, COUNTIF(AC350:AC355,"NA")&gt;0),"NA",SUM(AC350:AC355)))</f>
        <v>1</v>
      </c>
      <c r="AD356" s="267"/>
      <c r="AF356"/>
      <c r="AG356"/>
      <c r="AH356"/>
      <c r="AI356"/>
      <c r="AJ356"/>
      <c r="AK356"/>
      <c r="AL356"/>
      <c r="AP356"/>
      <c r="AQ356"/>
      <c r="AR356"/>
      <c r="AS356"/>
      <c r="AT356"/>
      <c r="AU356"/>
      <c r="AV356"/>
      <c r="AZ356"/>
      <c r="BA356"/>
      <c r="BB356"/>
      <c r="BC356"/>
      <c r="BD356"/>
      <c r="BE356"/>
      <c r="BF356"/>
      <c r="BJ356"/>
      <c r="BK356"/>
      <c r="BL356"/>
      <c r="BM356"/>
      <c r="BN356"/>
      <c r="BO356"/>
      <c r="BP356"/>
      <c r="BT356"/>
      <c r="BU356"/>
      <c r="BV356"/>
      <c r="BW356"/>
      <c r="BX356"/>
      <c r="BY356"/>
      <c r="BZ356"/>
      <c r="CD356"/>
      <c r="CE356"/>
      <c r="CF356"/>
      <c r="CG356"/>
      <c r="CH356"/>
      <c r="CI356"/>
      <c r="CJ356"/>
    </row>
    <row r="357" spans="1:88">
      <c r="A357" s="74"/>
      <c r="B357" s="74"/>
      <c r="C357" s="161"/>
      <c r="D357" s="160"/>
      <c r="E357" s="160"/>
      <c r="F357" s="160"/>
      <c r="G357" s="160"/>
      <c r="H357" s="160"/>
      <c r="I357" s="160"/>
      <c r="J357" s="160"/>
      <c r="K357" s="160"/>
      <c r="L357" s="160"/>
      <c r="M357" s="160"/>
      <c r="N357" s="160"/>
      <c r="O357" s="160"/>
      <c r="P357" s="160"/>
      <c r="Q357" s="160"/>
      <c r="R357" s="96"/>
      <c r="S357" s="101"/>
      <c r="T357" s="101"/>
      <c r="U357" s="101"/>
      <c r="V357" s="101"/>
      <c r="W357" s="101"/>
      <c r="X357" s="101"/>
      <c r="Y357" s="101"/>
      <c r="Z357" s="101"/>
      <c r="AA357" s="101"/>
      <c r="AB357" s="101"/>
      <c r="AC357" s="101"/>
      <c r="AD357" s="101"/>
      <c r="AF357">
        <f>IF(SUM(AF350:AF356,AP350:AP356,AZ350:AZ356,BJ350:BJ356,BT350:BT356,CD350:CD356)&gt;0,1,0)</f>
        <v>0</v>
      </c>
      <c r="AG357">
        <f>IF(SUM(AG350:AG356,AQ350:AQ356,BA350:BA356,BK350:BK356,BU350:BU356,CE350:CE356)&gt;0,2,0)</f>
        <v>0</v>
      </c>
      <c r="AH357">
        <f>IF(SUM(AH350:AH356,AR350:AR356,BB350:BB356,BL350:BL356,BV350:BV356,CF350:CF356)&gt;0,4,0)</f>
        <v>0</v>
      </c>
      <c r="AI357">
        <f>IF(SUM(AI350:AI356,AS350:AS356,BC350:BC356,BM350:BM356,BW350:BW356,CG350:CG356)&gt;0,4,0)</f>
        <v>0</v>
      </c>
      <c r="AJ357">
        <f>IF(SUM(AJ350:AJ356,AT350:AT356,BD350:BD356,BN350:BN356,BX350:BX356,CH350:CH356)&gt;0,5,0)</f>
        <v>0</v>
      </c>
      <c r="AK357">
        <f>IF(SUM(AK350:AK356,AU350:AU356,BE350:BE356,BO350:BO356,BY350:BY356,CI350:CI356)&gt;0,6,0)</f>
        <v>0</v>
      </c>
    </row>
    <row r="358" spans="1:88" ht="24" customHeight="1">
      <c r="A358" s="83"/>
      <c r="B358" s="15"/>
      <c r="C358" s="321" t="s">
        <v>187</v>
      </c>
      <c r="D358" s="256"/>
      <c r="E358" s="256"/>
      <c r="F358" s="256"/>
      <c r="G358" s="256"/>
      <c r="H358" s="256"/>
      <c r="I358" s="256"/>
      <c r="J358" s="256"/>
      <c r="K358" s="256"/>
      <c r="L358" s="256"/>
      <c r="M358" s="256"/>
      <c r="N358" s="256"/>
      <c r="O358" s="256"/>
      <c r="P358" s="256"/>
      <c r="Q358" s="256"/>
      <c r="R358" s="256"/>
      <c r="S358" s="256"/>
      <c r="T358" s="256"/>
      <c r="U358" s="256"/>
      <c r="V358" s="256"/>
      <c r="W358" s="256"/>
      <c r="X358" s="256"/>
      <c r="Y358" s="256"/>
      <c r="Z358" s="256"/>
      <c r="AA358" s="256"/>
      <c r="AB358" s="256"/>
      <c r="AC358" s="256"/>
      <c r="AD358" s="256"/>
      <c r="AH358">
        <f>SUM(AF357:AH357)</f>
        <v>0</v>
      </c>
      <c r="AK358">
        <f>SUM(AI357:AK357)</f>
        <v>0</v>
      </c>
    </row>
    <row r="359" spans="1:88" ht="60" customHeight="1">
      <c r="A359" s="83"/>
      <c r="B359" s="15"/>
      <c r="C359" s="322"/>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c r="AC359" s="323"/>
      <c r="AD359" s="324"/>
      <c r="AH359" t="e">
        <f ca="1">CAMBIAR(AH358,0,"",1,"El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59" t="e">
        <f ca="1">CAMBIAR(AK358,0,"",4,"Hay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0" spans="1:88">
      <c r="A360" s="40"/>
      <c r="B360" s="40"/>
      <c r="C360" s="246" t="e">
        <f ca="1">AH359</f>
        <v>#NAME?</v>
      </c>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row>
    <row r="361" spans="1:88">
      <c r="A361" s="40"/>
      <c r="B361" s="40"/>
      <c r="C361" s="246" t="e">
        <f ca="1">AK359</f>
        <v>#NAME?</v>
      </c>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row>
    <row r="362" spans="1:88">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row>
    <row r="363" spans="1:88">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row>
    <row r="364" spans="1:88">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row>
    <row r="365" spans="1:88">
      <c r="A365" s="74"/>
      <c r="B365" s="74"/>
      <c r="C365" s="161"/>
      <c r="D365" s="160"/>
      <c r="E365" s="160"/>
      <c r="F365" s="160"/>
      <c r="G365" s="160"/>
      <c r="H365" s="160"/>
      <c r="I365" s="160"/>
      <c r="J365" s="160"/>
      <c r="K365" s="160"/>
      <c r="L365" s="160"/>
      <c r="M365" s="160"/>
      <c r="N365" s="160"/>
      <c r="O365" s="160"/>
      <c r="P365" s="160"/>
      <c r="Q365" s="160"/>
      <c r="R365" s="96"/>
      <c r="S365" s="101"/>
      <c r="T365" s="101"/>
      <c r="U365" s="101"/>
      <c r="V365" s="101"/>
      <c r="W365" s="101"/>
      <c r="X365" s="101"/>
      <c r="Y365" s="101"/>
      <c r="Z365" s="101"/>
      <c r="AA365" s="101"/>
      <c r="AB365" s="101"/>
      <c r="AC365" s="101"/>
      <c r="AD365" s="101"/>
    </row>
    <row r="366" spans="1:88" ht="36" customHeight="1">
      <c r="A366" s="72" t="s">
        <v>1283</v>
      </c>
      <c r="B366" s="326" t="s">
        <v>1253</v>
      </c>
      <c r="C366" s="256"/>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c r="AC366" s="256"/>
      <c r="AD366" s="256"/>
    </row>
    <row r="367" spans="1:88" ht="36" customHeight="1">
      <c r="A367" s="83"/>
      <c r="B367" s="15"/>
      <c r="C367" s="327" t="s">
        <v>1254</v>
      </c>
      <c r="D367" s="256"/>
      <c r="E367" s="256"/>
      <c r="F367" s="256"/>
      <c r="G367" s="256"/>
      <c r="H367" s="256"/>
      <c r="I367" s="256"/>
      <c r="J367" s="256"/>
      <c r="K367" s="256"/>
      <c r="L367" s="256"/>
      <c r="M367" s="256"/>
      <c r="N367" s="256"/>
      <c r="O367" s="256"/>
      <c r="P367" s="256"/>
      <c r="Q367" s="256"/>
      <c r="R367" s="256"/>
      <c r="S367" s="256"/>
      <c r="T367" s="256"/>
      <c r="U367" s="256"/>
      <c r="V367" s="256"/>
      <c r="W367" s="256"/>
      <c r="X367" s="256"/>
      <c r="Y367" s="256"/>
      <c r="Z367" s="256"/>
      <c r="AA367" s="256"/>
      <c r="AB367" s="256"/>
      <c r="AC367" s="256"/>
      <c r="AD367" s="256"/>
    </row>
    <row r="368" spans="1:88" ht="24" customHeight="1">
      <c r="A368" s="40"/>
      <c r="B368" s="40"/>
      <c r="C368" s="327" t="s">
        <v>1255</v>
      </c>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row>
    <row r="369" spans="1:88" ht="36" customHeight="1">
      <c r="A369" s="40"/>
      <c r="B369" s="40"/>
      <c r="C369" s="321" t="s">
        <v>1256</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88">
      <c r="A370" s="74"/>
      <c r="B370" s="74"/>
      <c r="C370" s="161"/>
      <c r="D370" s="160"/>
      <c r="E370" s="160"/>
      <c r="F370" s="160"/>
      <c r="G370" s="160"/>
      <c r="H370" s="160"/>
      <c r="I370" s="160"/>
      <c r="J370" s="160"/>
      <c r="K370" s="160"/>
      <c r="L370" s="160"/>
      <c r="M370" s="160"/>
      <c r="N370" s="160"/>
      <c r="O370" s="160"/>
      <c r="P370" s="160"/>
      <c r="Q370" s="160"/>
      <c r="R370" s="96"/>
      <c r="S370" s="101"/>
      <c r="T370" s="101"/>
      <c r="U370" s="101"/>
      <c r="V370" s="101"/>
      <c r="W370" s="101"/>
      <c r="X370" s="101"/>
      <c r="Y370" s="101"/>
      <c r="Z370" s="101"/>
      <c r="AA370" s="101"/>
      <c r="AB370" s="101"/>
      <c r="AC370" s="101"/>
      <c r="AD370" s="101"/>
    </row>
    <row r="371" spans="1:88" ht="24" customHeight="1">
      <c r="A371" s="74"/>
      <c r="B371" s="74"/>
      <c r="C371" s="265" t="s">
        <v>1257</v>
      </c>
      <c r="D371" s="278"/>
      <c r="E371" s="278"/>
      <c r="F371" s="278"/>
      <c r="G371" s="278"/>
      <c r="H371" s="278"/>
      <c r="I371" s="278"/>
      <c r="J371" s="278"/>
      <c r="K371" s="278"/>
      <c r="L371" s="279"/>
      <c r="M371" s="265" t="s">
        <v>1282</v>
      </c>
      <c r="N371" s="266"/>
      <c r="O371" s="266"/>
      <c r="P371" s="266"/>
      <c r="Q371" s="266"/>
      <c r="R371" s="266"/>
      <c r="S371" s="266"/>
      <c r="T371" s="266"/>
      <c r="U371" s="266"/>
      <c r="V371" s="266"/>
      <c r="W371" s="266"/>
      <c r="X371" s="266"/>
      <c r="Y371" s="266"/>
      <c r="Z371" s="266"/>
      <c r="AA371" s="266"/>
      <c r="AB371" s="266"/>
      <c r="AC371" s="266"/>
      <c r="AD371" s="267"/>
    </row>
    <row r="372" spans="1:88">
      <c r="A372" s="74"/>
      <c r="B372" s="74"/>
      <c r="C372" s="280"/>
      <c r="D372" s="256"/>
      <c r="E372" s="256"/>
      <c r="F372" s="256"/>
      <c r="G372" s="256"/>
      <c r="H372" s="256"/>
      <c r="I372" s="256"/>
      <c r="J372" s="256"/>
      <c r="K372" s="256"/>
      <c r="L372" s="281"/>
      <c r="M372" s="268" t="s">
        <v>1235</v>
      </c>
      <c r="N372" s="266"/>
      <c r="O372" s="266"/>
      <c r="P372" s="266"/>
      <c r="Q372" s="266"/>
      <c r="R372" s="266"/>
      <c r="S372" s="266"/>
      <c r="T372" s="266"/>
      <c r="U372" s="266"/>
      <c r="V372" s="266"/>
      <c r="W372" s="266"/>
      <c r="X372" s="267"/>
      <c r="Y372" s="460" t="s">
        <v>1236</v>
      </c>
      <c r="Z372" s="278"/>
      <c r="AA372" s="278"/>
      <c r="AB372" s="278"/>
      <c r="AC372" s="278"/>
      <c r="AD372" s="279"/>
    </row>
    <row r="373" spans="1:88">
      <c r="A373" s="74"/>
      <c r="B373" s="74"/>
      <c r="C373" s="280"/>
      <c r="D373" s="256"/>
      <c r="E373" s="256"/>
      <c r="F373" s="256"/>
      <c r="G373" s="256"/>
      <c r="H373" s="256"/>
      <c r="I373" s="256"/>
      <c r="J373" s="256"/>
      <c r="K373" s="256"/>
      <c r="L373" s="281"/>
      <c r="M373" s="265" t="s">
        <v>201</v>
      </c>
      <c r="N373" s="279"/>
      <c r="O373" s="331" t="s">
        <v>202</v>
      </c>
      <c r="P373" s="279"/>
      <c r="Q373" s="331" t="s">
        <v>203</v>
      </c>
      <c r="R373" s="279"/>
      <c r="S373" s="268" t="s">
        <v>1239</v>
      </c>
      <c r="T373" s="266"/>
      <c r="U373" s="267"/>
      <c r="V373" s="268" t="s">
        <v>1240</v>
      </c>
      <c r="W373" s="266"/>
      <c r="X373" s="267"/>
      <c r="Y373" s="346" t="s">
        <v>201</v>
      </c>
      <c r="Z373" s="279"/>
      <c r="AA373" s="331" t="s">
        <v>202</v>
      </c>
      <c r="AB373" s="279"/>
      <c r="AC373" s="451" t="s">
        <v>203</v>
      </c>
      <c r="AD373" s="279"/>
    </row>
    <row r="374" spans="1:88" ht="48" customHeight="1">
      <c r="A374" s="74"/>
      <c r="B374" s="74"/>
      <c r="C374" s="282"/>
      <c r="D374" s="272"/>
      <c r="E374" s="272"/>
      <c r="F374" s="272"/>
      <c r="G374" s="272"/>
      <c r="H374" s="272"/>
      <c r="I374" s="272"/>
      <c r="J374" s="272"/>
      <c r="K374" s="272"/>
      <c r="L374" s="283"/>
      <c r="M374" s="282"/>
      <c r="N374" s="283"/>
      <c r="O374" s="282"/>
      <c r="P374" s="283"/>
      <c r="Q374" s="282"/>
      <c r="R374" s="283"/>
      <c r="S374" s="217" t="s">
        <v>234</v>
      </c>
      <c r="T374" s="208" t="s">
        <v>202</v>
      </c>
      <c r="U374" s="208" t="s">
        <v>203</v>
      </c>
      <c r="V374" s="217" t="s">
        <v>234</v>
      </c>
      <c r="W374" s="208" t="s">
        <v>202</v>
      </c>
      <c r="X374" s="208" t="s">
        <v>203</v>
      </c>
      <c r="Y374" s="282"/>
      <c r="Z374" s="283"/>
      <c r="AA374" s="282"/>
      <c r="AB374" s="283"/>
      <c r="AC374" s="272"/>
      <c r="AD374" s="283"/>
      <c r="AF374" t="s">
        <v>204</v>
      </c>
      <c r="AG374" t="s">
        <v>205</v>
      </c>
      <c r="AH374" t="s">
        <v>206</v>
      </c>
      <c r="AI374" t="s">
        <v>207</v>
      </c>
      <c r="AJ374" t="s">
        <v>208</v>
      </c>
      <c r="AK374" t="s">
        <v>209</v>
      </c>
      <c r="AL374" t="s">
        <v>210</v>
      </c>
      <c r="AP374" t="s">
        <v>204</v>
      </c>
      <c r="AQ374" t="s">
        <v>205</v>
      </c>
      <c r="AR374" t="s">
        <v>206</v>
      </c>
      <c r="AS374" t="s">
        <v>207</v>
      </c>
      <c r="AT374" t="s">
        <v>208</v>
      </c>
      <c r="AU374" t="s">
        <v>209</v>
      </c>
      <c r="AV374" t="s">
        <v>210</v>
      </c>
      <c r="AZ374" t="s">
        <v>204</v>
      </c>
      <c r="BA374" t="s">
        <v>205</v>
      </c>
      <c r="BB374" t="s">
        <v>206</v>
      </c>
      <c r="BC374" t="s">
        <v>207</v>
      </c>
      <c r="BD374" t="s">
        <v>208</v>
      </c>
      <c r="BE374" t="s">
        <v>209</v>
      </c>
      <c r="BF374" t="s">
        <v>210</v>
      </c>
      <c r="BJ374" t="s">
        <v>204</v>
      </c>
      <c r="BK374" t="s">
        <v>205</v>
      </c>
      <c r="BL374" t="s">
        <v>206</v>
      </c>
      <c r="BM374" t="s">
        <v>207</v>
      </c>
      <c r="BN374" t="s">
        <v>208</v>
      </c>
      <c r="BO374" t="s">
        <v>209</v>
      </c>
      <c r="BP374" t="s">
        <v>210</v>
      </c>
      <c r="BT374" t="s">
        <v>204</v>
      </c>
      <c r="BU374" t="s">
        <v>205</v>
      </c>
      <c r="BV374" t="s">
        <v>206</v>
      </c>
      <c r="BW374" t="s">
        <v>207</v>
      </c>
      <c r="BX374" t="s">
        <v>208</v>
      </c>
      <c r="BY374" t="s">
        <v>209</v>
      </c>
      <c r="BZ374" t="s">
        <v>210</v>
      </c>
      <c r="CD374" t="s">
        <v>204</v>
      </c>
      <c r="CE374" t="s">
        <v>205</v>
      </c>
      <c r="CF374" t="s">
        <v>206</v>
      </c>
      <c r="CG374" t="s">
        <v>207</v>
      </c>
      <c r="CH374" t="s">
        <v>208</v>
      </c>
      <c r="CI374" t="s">
        <v>209</v>
      </c>
      <c r="CJ374" t="s">
        <v>210</v>
      </c>
    </row>
    <row r="375" spans="1:88">
      <c r="A375" s="74"/>
      <c r="B375" s="74"/>
      <c r="C375" s="162" t="s">
        <v>131</v>
      </c>
      <c r="D375" s="377" t="s">
        <v>1258</v>
      </c>
      <c r="E375" s="266"/>
      <c r="F375" s="266"/>
      <c r="G375" s="266"/>
      <c r="H375" s="266"/>
      <c r="I375" s="266"/>
      <c r="J375" s="266"/>
      <c r="K375" s="266"/>
      <c r="L375" s="267"/>
      <c r="M375" s="268"/>
      <c r="N375" s="267"/>
      <c r="O375" s="268"/>
      <c r="P375" s="267"/>
      <c r="Q375" s="268"/>
      <c r="R375" s="267"/>
      <c r="S375" s="220"/>
      <c r="T375" s="220"/>
      <c r="U375" s="220"/>
      <c r="V375" s="220"/>
      <c r="W375" s="220"/>
      <c r="X375" s="220"/>
      <c r="Y375" s="268"/>
      <c r="Z375" s="267"/>
      <c r="AA375" s="268"/>
      <c r="AB375" s="267"/>
      <c r="AC375" s="268"/>
      <c r="AD375" s="267"/>
      <c r="AF375">
        <f>IF(AND(S375=0,OR(SUM(T375:U375)&gt;0,COUNTIF(S375:U375,"NS")&gt;0)),1,0)</f>
        <v>0</v>
      </c>
      <c r="AG375">
        <f>IF(OR(AND(S375="NS",SUM(T375:U375)&gt;0),AND(S375="NS",COUNTIF(S375:U375,"NS")&lt;2)),1,0)</f>
        <v>0</v>
      </c>
      <c r="AH375">
        <f>IF(AND(S375="NA",OR(SUM(T375:U375)&gt;0,COUNTIF(S375:U375,"NS")&gt;0,COUNTIF(S375:U375,"NA")&gt;1)),1,0)</f>
        <v>0</v>
      </c>
      <c r="AI375">
        <f>IF(AND(COUNTBLANK(S375)+COUNTBLANK(T375)+COUNTBLANK(U375)&gt;0,COUNTBLANK(S375)+COUNTBLANK(T375)+COUNTBLANK(U375)&lt;3,S375&lt;&gt;"NA"),1,0)</f>
        <v>0</v>
      </c>
      <c r="AJ375">
        <f>IF(AND(IF(OR(SUM(T375:U375)=S375,S375="",AND(S375&gt;0,COUNTIF(S375:U375,"NS")=2)),0,1)=1,S375&lt;&gt;"NS",S375&lt;&gt;"NA"),1,0)</f>
        <v>0</v>
      </c>
      <c r="AK375">
        <f>IF(COUNTIF(S375:U375,"=*")&lt;&gt;SUM(COUNTIF(S375:U375,"NS"),COUNTIF(S375:U375,"NA")),1,0)</f>
        <v>0</v>
      </c>
      <c r="AL375">
        <f>IF(SUM(AF375:AK375)&gt;0,1,0)</f>
        <v>0</v>
      </c>
      <c r="AP375">
        <f>IF(AND(V375=0,OR(SUM(W375:X375)&gt;0,COUNTIF(V375:X375,"NS")&gt;0)),1,0)</f>
        <v>0</v>
      </c>
      <c r="AQ375">
        <f>IF(OR(AND(V375="NS",SUM(W375:X375)&gt;0),AND(V375="NS",COUNTIF(V375:X375,"NS")&lt;2)),1,0)</f>
        <v>0</v>
      </c>
      <c r="AR375">
        <f>IF(AND(V375="NA",OR(SUM(W375:X375)&gt;0,COUNTIF(V375:X375,"NS")&gt;0,COUNTIF(V375:X375,"NA")&gt;1)),1,0)</f>
        <v>0</v>
      </c>
      <c r="AS375">
        <f>IF(AND(COUNTBLANK(V375)+COUNTBLANK(W375)+COUNTBLANK(X375)&gt;0,COUNTBLANK(V375)+COUNTBLANK(W375)+COUNTBLANK(X375)&lt;3,V375&lt;&gt;"NA"),1,0)</f>
        <v>0</v>
      </c>
      <c r="AT375">
        <f>IF(AND(IF(OR(SUM(W375:X375)=V375,V375="",AND(V375&gt;0,COUNTIF(V375:X375,"NS")=2)),0,1)=1,V375&lt;&gt;"NS",V375&lt;&gt;"NA"),1,0)</f>
        <v>0</v>
      </c>
      <c r="AU375">
        <f>IF(COUNTIF(V375:X375,"=*")&lt;&gt;SUM(COUNTIF(V375:X375,"NS"),COUNTIF(V375:X375,"NA")),1,0)</f>
        <v>0</v>
      </c>
      <c r="AV375">
        <f>IF(SUM(AP375:AU375)&gt;0,1,0)</f>
        <v>0</v>
      </c>
      <c r="AZ375">
        <f>IF(AND(O375=0,OR(SUM(T375,W375)&gt;0,COUNTIF(O375,"NS")+COUNTIF(T375,"NS")+COUNTIF(W375,"NS")&gt;0)),1,0)</f>
        <v>0</v>
      </c>
      <c r="BA375">
        <f>IF(OR(AND(O375="NS",SUM(T375,W375)&gt;0),AND(O375="NS",COUNTIF(O375,"NS")+COUNTIF(T375,"NS")+COUNTIF(W375,"NS")&lt;2)),1,0)</f>
        <v>0</v>
      </c>
      <c r="BB375">
        <f>IF(AND(O375="NA",OR(SUM(T375,W375)&gt;0,COUNTIF(O375,"NS")+COUNTIF(T375,"NS")+COUNTIF(W375,"NS")&gt;0,COUNTIF(O375,"NA")+COUNTIF(T375,"NA")+COUNTIF(W375,"NA")&gt;1)),1,0)</f>
        <v>0</v>
      </c>
      <c r="BC375">
        <f>IF(AND(COUNTBLANK(O375)+COUNTBLANK(T375)+COUNTBLANK(W375)&gt;0,COUNTBLANK(O375)+COUNTBLANK(T375)+COUNTBLANK(W375)&lt;3,O375&lt;&gt;"NA"),1,0)</f>
        <v>0</v>
      </c>
      <c r="BD375">
        <f>IF(AND(IF(OR(SUM(T375,W375)=O375,O375="",AND(O375&gt;0,COUNTIF(O375,"NS")+COUNTIF(T375,"NS")+COUNTIF(W375,"NS")=2)),0,1)=1,O375&lt;&gt;"NS",O375&lt;&gt;"NA"),1,0)</f>
        <v>0</v>
      </c>
      <c r="BE375">
        <f>IF(COUNTIF(O375,"=*")+COUNTIF(T375,"=*")+COUNTIF(W375,"=*")&lt;&gt;SUM(COUNTIF(O375,"NS")+COUNTIF(T375,"NS")+COUNTIF(W375,"NS"),COUNTIF(O375,"NA")+COUNTIF(T375,"NA")+COUNTIF(W375,"NA")),1,0)</f>
        <v>0</v>
      </c>
      <c r="BF375">
        <f>IF(SUM(AZ375:BE375)&gt;0,1,0)</f>
        <v>0</v>
      </c>
      <c r="BJ375">
        <f>IF(AND(Q375=0,OR(SUM(U375,X375)&gt;0,COUNTIF(Q375,"NS")+COUNTIF(U375,"NS")+COUNTIF(X375,"NS")&gt;0)),1,0)</f>
        <v>0</v>
      </c>
      <c r="BK375">
        <f>IF(OR(AND(Q375="NS",SUM(U375,X375)&gt;0),AND(Q375="NS",COUNTIF(Q375,"NS")+COUNTIF(U375,"NS")+COUNTIF(X375,"NS")&lt;2)),1,0)</f>
        <v>0</v>
      </c>
      <c r="BL375">
        <f>IF(AND(Q375="NA",OR(SUM(U375,X375)&gt;0,COUNTIF(Q375,"NS")+COUNTIF(U375,"NS")+COUNTIF(X375,"NS")&gt;0,COUNTIF(Q375,"NA")+COUNTIF(U375,"NA")+COUNTIF(X375,"NA")&gt;1)),1,0)</f>
        <v>0</v>
      </c>
      <c r="BM375">
        <f>IF(AND(COUNTBLANK(Q375)+COUNTBLANK(U375)+COUNTBLANK(X375)&gt;0,COUNTBLANK(Q375)+COUNTBLANK(U375)+COUNTBLANK(X375)&lt;3,Q375&lt;&gt;"NA"),1,0)</f>
        <v>0</v>
      </c>
      <c r="BN375">
        <f>IF(AND(IF(OR(SUM(U375,X375)=Q375,Q375="",AND(Q375&gt;0,COUNTIF(Q375,"NS")+COUNTIF(U375,"NS")+COUNTIF(X375,"NS")=2)),0,1)=1,Q375&lt;&gt;"NS",Q375&lt;&gt;"NA"),1,0)</f>
        <v>0</v>
      </c>
      <c r="BO375">
        <f>IF(COUNTIF(Q375,"=*")+COUNTIF(U375,"=*")+COUNTIF(X375,"=*")&lt;&gt;SUM(COUNTIF(Q375,"NS")+COUNTIF(U375,"NS")+COUNTIF(X375,"NS"),COUNTIF(Q375,"NA")+COUNTIF(U375,"NA")+COUNTIF(X375,"NA")),1,0)</f>
        <v>0</v>
      </c>
      <c r="BP375">
        <f>IF(SUM(BJ375:BO375)&gt;0,1,0)</f>
        <v>0</v>
      </c>
      <c r="BT375">
        <f>IF(AND(M375=0,OR(SUM(S375,V375)&gt;0,COUNTIF(M375,"NS")+COUNTIF(S375,"NS")+COUNTIF(V375,"NS")&gt;0)),1,0)</f>
        <v>0</v>
      </c>
      <c r="BU375">
        <f>IF(OR(AND(M375="NS",SUM(S375,V375)&gt;0),AND(M375="NS",COUNTIF(M375,"NS")+COUNTIF(S375,"NS")+COUNTIF(V375,"NS")&lt;2)),1,0)</f>
        <v>0</v>
      </c>
      <c r="BV375">
        <f>IF(AND(M375="NA",OR(SUM(S375,V375)&gt;0,COUNTIF(M375,"NS")+COUNTIF(S375,"NS")+COUNTIF(V375,"NS")&gt;0,COUNTIF(M375,"NA")+COUNTIF(S375,"NA")+COUNTIF(V375,"NA")&gt;1)),1,0)</f>
        <v>0</v>
      </c>
      <c r="BW375">
        <f>IF(AND(COUNTBLANK(M375)+COUNTBLANK(S375)+COUNTBLANK(V375)&gt;0,COUNTBLANK(M375)+COUNTBLANK(S375)+COUNTBLANK(V375)&lt;3,M375&lt;&gt;"NA"),1,0)</f>
        <v>0</v>
      </c>
      <c r="BX375">
        <f>IF(AND(IF(OR(SUM(S375,V375)=M375,M375="",AND(M375&gt;0,COUNTIF(M375,"NS")+COUNTIF(S375,"NS")+COUNTIF(V375,"NS")=2)),0,1)=1,M375&lt;&gt;"NS",M375&lt;&gt;"NA"),1,0)</f>
        <v>0</v>
      </c>
      <c r="BY375">
        <f>IF(COUNTIF(M375,"=*")+COUNTIF(S375,"=*")+COUNTIF(V375,"=*")&lt;&gt;SUM(COUNTIF(M375,"NS")+COUNTIF(S375,"NS")+COUNTIF(V375,"NS"),COUNTIF(M375,"NA")+COUNTIF(S375,"NA")+COUNTIF(V375,"NA")),1,0)</f>
        <v>0</v>
      </c>
      <c r="BZ375">
        <f>IF(SUM(BT375:BY375)&gt;0,1,0)</f>
        <v>0</v>
      </c>
      <c r="CD375">
        <f>IF(AND(Y375=0,OR(SUM(AA375:AC375)&gt;0,COUNTIF(Y375:AC375,"NS")&gt;0)),1,0)</f>
        <v>0</v>
      </c>
      <c r="CE375">
        <f>IF(OR(AND(Y375="NS",SUM(AA375:AC375)&gt;0),AND(Y375="NS",COUNTIF(Y375:AC375,"NS")&lt;2)),1,0)</f>
        <v>0</v>
      </c>
      <c r="CF375">
        <f>IF(AND(Y375="NA",OR(SUM(AA375:AC375)&gt;0,COUNTIF(Y375:AC375,"NS")&gt;0,COUNTIF(Y375:AC375,"NA")&gt;1)),1,0)</f>
        <v>0</v>
      </c>
      <c r="CG375">
        <f>IF(AND(COUNTBLANK(Y375)+COUNTBLANK(AA375)+COUNTBLANK(AC375)&gt;0,COUNTBLANK(Y375)+COUNTBLANK(AA375)+COUNTBLANK(AC375)&lt;3,Y375&lt;&gt;"NA"),1,0)</f>
        <v>0</v>
      </c>
      <c r="CH375">
        <f>IF(AND(IF(OR(SUM(AA375:AC375)=Y375,Y375="",AND(Y375&gt;0,COUNTIF(Y375:AC375,"NS")=2)),0,1)=1,Y375&lt;&gt;"NS",Y375&lt;&gt;"NA"),1,0)</f>
        <v>0</v>
      </c>
      <c r="CI375">
        <f>IF(COUNTIF(Y375:AC375,"=*")&lt;&gt;SUM(COUNTIF(Y375:AC375,"NS"),COUNTIF(Y375:AC375,"NA")),1,0)</f>
        <v>0</v>
      </c>
      <c r="CJ375">
        <f>IF(SUM(CD375:CI375)&gt;0,1,0)</f>
        <v>0</v>
      </c>
    </row>
    <row r="376" spans="1:88">
      <c r="A376" s="74"/>
      <c r="B376" s="74"/>
      <c r="C376" s="213" t="s">
        <v>132</v>
      </c>
      <c r="D376" s="377" t="s">
        <v>1259</v>
      </c>
      <c r="E376" s="266"/>
      <c r="F376" s="266"/>
      <c r="G376" s="266"/>
      <c r="H376" s="266"/>
      <c r="I376" s="266"/>
      <c r="J376" s="266"/>
      <c r="K376" s="266"/>
      <c r="L376" s="267"/>
      <c r="M376" s="268"/>
      <c r="N376" s="267"/>
      <c r="O376" s="268"/>
      <c r="P376" s="267"/>
      <c r="Q376" s="268"/>
      <c r="R376" s="267"/>
      <c r="S376" s="220"/>
      <c r="T376" s="220"/>
      <c r="U376" s="220"/>
      <c r="V376" s="220"/>
      <c r="W376" s="220"/>
      <c r="X376" s="220"/>
      <c r="Y376" s="268"/>
      <c r="Z376" s="267"/>
      <c r="AA376" s="268"/>
      <c r="AB376" s="267"/>
      <c r="AC376" s="268"/>
      <c r="AD376" s="267"/>
      <c r="AF376">
        <f t="shared" ref="AF376:AF381" si="295">IF(AND(S376=0,OR(SUM(T376:U376)&gt;0,COUNTIF(S376:U376,"NS")&gt;0)),1,0)</f>
        <v>0</v>
      </c>
      <c r="AG376">
        <f t="shared" ref="AG376:AG381" si="296">IF(OR(AND(S376="NS",SUM(T376:U376)&gt;0),AND(S376="NS",COUNTIF(S376:U376,"NS")&lt;2)),1,0)</f>
        <v>0</v>
      </c>
      <c r="AH376">
        <f t="shared" ref="AH376:AH381" si="297">IF(AND(S376="NA",OR(SUM(T376:U376)&gt;0,COUNTIF(S376:U376,"NS")&gt;0,COUNTIF(S376:U376,"NA")&gt;1)),1,0)</f>
        <v>0</v>
      </c>
      <c r="AI376">
        <f t="shared" ref="AI376:AI381" si="298">IF(AND(COUNTBLANK(S376)+COUNTBLANK(T376)+COUNTBLANK(U376)&gt;0,COUNTBLANK(S376)+COUNTBLANK(T376)+COUNTBLANK(U376)&lt;3,S376&lt;&gt;"NA"),1,0)</f>
        <v>0</v>
      </c>
      <c r="AJ376">
        <f t="shared" ref="AJ376:AJ381" si="299">IF(AND(IF(OR(SUM(T376:U376)=S376,S376="",AND(S376&gt;0,COUNTIF(S376:U376,"NS")=2)),0,1)=1,S376&lt;&gt;"NS",S376&lt;&gt;"NA"),1,0)</f>
        <v>0</v>
      </c>
      <c r="AK376">
        <f t="shared" ref="AK376:AK381" si="300">IF(COUNTIF(S376:U376,"=*")&lt;&gt;SUM(COUNTIF(S376:U376,"NS"),COUNTIF(S376:U376,"NA")),1,0)</f>
        <v>0</v>
      </c>
      <c r="AL376">
        <f t="shared" ref="AL376:AL381" si="301">IF(SUM(AF376:AK376)&gt;0,1,0)</f>
        <v>0</v>
      </c>
      <c r="AP376">
        <f t="shared" ref="AP376:AP381" si="302">IF(AND(V376=0,OR(SUM(W376:X376)&gt;0,COUNTIF(V376:X376,"NS")&gt;0)),1,0)</f>
        <v>0</v>
      </c>
      <c r="AQ376">
        <f t="shared" ref="AQ376:AQ381" si="303">IF(OR(AND(V376="NS",SUM(W376:X376)&gt;0),AND(V376="NS",COUNTIF(V376:X376,"NS")&lt;2)),1,0)</f>
        <v>0</v>
      </c>
      <c r="AR376">
        <f t="shared" ref="AR376:AR381" si="304">IF(AND(V376="NA",OR(SUM(W376:X376)&gt;0,COUNTIF(V376:X376,"NS")&gt;0,COUNTIF(V376:X376,"NA")&gt;1)),1,0)</f>
        <v>0</v>
      </c>
      <c r="AS376">
        <f t="shared" ref="AS376:AS381" si="305">IF(AND(COUNTBLANK(V376)+COUNTBLANK(W376)+COUNTBLANK(X376)&gt;0,COUNTBLANK(V376)+COUNTBLANK(W376)+COUNTBLANK(X376)&lt;3,V376&lt;&gt;"NA"),1,0)</f>
        <v>0</v>
      </c>
      <c r="AT376">
        <f t="shared" ref="AT376:AT381" si="306">IF(AND(IF(OR(SUM(W376:X376)=V376,V376="",AND(V376&gt;0,COUNTIF(V376:X376,"NS")=2)),0,1)=1,V376&lt;&gt;"NS",V376&lt;&gt;"NA"),1,0)</f>
        <v>0</v>
      </c>
      <c r="AU376">
        <f t="shared" ref="AU376:AU381" si="307">IF(COUNTIF(V376:X376,"=*")&lt;&gt;SUM(COUNTIF(V376:X376,"NS"),COUNTIF(V376:X376,"NA")),1,0)</f>
        <v>0</v>
      </c>
      <c r="AV376">
        <f t="shared" ref="AV376:AV381" si="308">IF(SUM(AP376:AU376)&gt;0,1,0)</f>
        <v>0</v>
      </c>
      <c r="AZ376">
        <f t="shared" ref="AZ376:AZ381" si="309">IF(AND(O376=0,OR(SUM(T376,W376)&gt;0,COUNTIF(O376,"NS")+COUNTIF(T376,"NS")+COUNTIF(W376,"NS")&gt;0)),1,0)</f>
        <v>0</v>
      </c>
      <c r="BA376">
        <f t="shared" ref="BA376:BA381" si="310">IF(OR(AND(O376="NS",SUM(T376,W376)&gt;0),AND(O376="NS",COUNTIF(O376,"NS")+COUNTIF(T376,"NS")+COUNTIF(W376,"NS")&lt;2)),1,0)</f>
        <v>0</v>
      </c>
      <c r="BB376">
        <f t="shared" ref="BB376:BB381" si="311">IF(AND(O376="NA",OR(SUM(T376,W376)&gt;0,COUNTIF(O376,"NS")+COUNTIF(T376,"NS")+COUNTIF(W376,"NS")&gt;0,COUNTIF(O376,"NA")+COUNTIF(T376,"NA")+COUNTIF(W376,"NA")&gt;1)),1,0)</f>
        <v>0</v>
      </c>
      <c r="BC376">
        <f t="shared" ref="BC376:BC381" si="312">IF(AND(COUNTBLANK(O376)+COUNTBLANK(T376)+COUNTBLANK(W376)&gt;0,COUNTBLANK(O376)+COUNTBLANK(T376)+COUNTBLANK(W376)&lt;3,O376&lt;&gt;"NA"),1,0)</f>
        <v>0</v>
      </c>
      <c r="BD376">
        <f t="shared" ref="BD376:BD381" si="313">IF(AND(IF(OR(SUM(T376,W376)=O376,O376="",AND(O376&gt;0,COUNTIF(O376,"NS")+COUNTIF(T376,"NS")+COUNTIF(W376,"NS")=2)),0,1)=1,O376&lt;&gt;"NS",O376&lt;&gt;"NA"),1,0)</f>
        <v>0</v>
      </c>
      <c r="BE376">
        <f t="shared" ref="BE376:BE381" si="314">IF(COUNTIF(O376,"=*")+COUNTIF(T376,"=*")+COUNTIF(W376,"=*")&lt;&gt;SUM(COUNTIF(O376,"NS")+COUNTIF(T376,"NS")+COUNTIF(W376,"NS"),COUNTIF(O376,"NA")+COUNTIF(T376,"NA")+COUNTIF(W376,"NA")),1,0)</f>
        <v>0</v>
      </c>
      <c r="BF376">
        <f t="shared" ref="BF376:BF381" si="315">IF(SUM(AZ376:BE376)&gt;0,1,0)</f>
        <v>0</v>
      </c>
      <c r="BJ376">
        <f t="shared" ref="BJ376:BJ381" si="316">IF(AND(Q376=0,OR(SUM(U376,X376)&gt;0,COUNTIF(Q376,"NS")+COUNTIF(U376,"NS")+COUNTIF(X376,"NS")&gt;0)),1,0)</f>
        <v>0</v>
      </c>
      <c r="BK376">
        <f t="shared" ref="BK376:BK381" si="317">IF(OR(AND(Q376="NS",SUM(U376,X376)&gt;0),AND(Q376="NS",COUNTIF(Q376,"NS")+COUNTIF(U376,"NS")+COUNTIF(X376,"NS")&lt;2)),1,0)</f>
        <v>0</v>
      </c>
      <c r="BL376">
        <f t="shared" ref="BL376:BL381" si="318">IF(AND(Q376="NA",OR(SUM(U376,X376)&gt;0,COUNTIF(Q376,"NS")+COUNTIF(U376,"NS")+COUNTIF(X376,"NS")&gt;0,COUNTIF(Q376,"NA")+COUNTIF(U376,"NA")+COUNTIF(X376,"NA")&gt;1)),1,0)</f>
        <v>0</v>
      </c>
      <c r="BM376">
        <f t="shared" ref="BM376:BM381" si="319">IF(AND(COUNTBLANK(Q376)+COUNTBLANK(U376)+COUNTBLANK(X376)&gt;0,COUNTBLANK(Q376)+COUNTBLANK(U376)+COUNTBLANK(X376)&lt;3,Q376&lt;&gt;"NA"),1,0)</f>
        <v>0</v>
      </c>
      <c r="BN376">
        <f t="shared" ref="BN376:BN381" si="320">IF(AND(IF(OR(SUM(U376,X376)=Q376,Q376="",AND(Q376&gt;0,COUNTIF(Q376,"NS")+COUNTIF(U376,"NS")+COUNTIF(X376,"NS")=2)),0,1)=1,Q376&lt;&gt;"NS",Q376&lt;&gt;"NA"),1,0)</f>
        <v>0</v>
      </c>
      <c r="BO376">
        <f t="shared" ref="BO376:BO381" si="321">IF(COUNTIF(Q376,"=*")+COUNTIF(U376,"=*")+COUNTIF(X376,"=*")&lt;&gt;SUM(COUNTIF(Q376,"NS")+COUNTIF(U376,"NS")+COUNTIF(X376,"NS"),COUNTIF(Q376,"NA")+COUNTIF(U376,"NA")+COUNTIF(X376,"NA")),1,0)</f>
        <v>0</v>
      </c>
      <c r="BP376">
        <f t="shared" ref="BP376:BP381" si="322">IF(SUM(BJ376:BO376)&gt;0,1,0)</f>
        <v>0</v>
      </c>
      <c r="BT376">
        <f t="shared" ref="BT376:BT381" si="323">IF(AND(M376=0,OR(SUM(S376,V376)&gt;0,COUNTIF(M376,"NS")+COUNTIF(S376,"NS")+COUNTIF(V376,"NS")&gt;0)),1,0)</f>
        <v>0</v>
      </c>
      <c r="BU376">
        <f t="shared" ref="BU376:BU381" si="324">IF(OR(AND(M376="NS",SUM(S376,V376)&gt;0),AND(M376="NS",COUNTIF(M376,"NS")+COUNTIF(S376,"NS")+COUNTIF(V376,"NS")&lt;2)),1,0)</f>
        <v>0</v>
      </c>
      <c r="BV376">
        <f t="shared" ref="BV376:BV381" si="325">IF(AND(M376="NA",OR(SUM(S376,V376)&gt;0,COUNTIF(M376,"NS")+COUNTIF(S376,"NS")+COUNTIF(V376,"NS")&gt;0,COUNTIF(M376,"NA")+COUNTIF(S376,"NA")+COUNTIF(V376,"NA")&gt;1)),1,0)</f>
        <v>0</v>
      </c>
      <c r="BW376">
        <f t="shared" ref="BW376:BW381" si="326">IF(AND(COUNTBLANK(M376)+COUNTBLANK(S376)+COUNTBLANK(V376)&gt;0,COUNTBLANK(M376)+COUNTBLANK(S376)+COUNTBLANK(V376)&lt;3,M376&lt;&gt;"NA"),1,0)</f>
        <v>0</v>
      </c>
      <c r="BX376">
        <f t="shared" ref="BX376:BX381" si="327">IF(AND(IF(OR(SUM(S376,V376)=M376,M376="",AND(M376&gt;0,COUNTIF(M376,"NS")+COUNTIF(S376,"NS")+COUNTIF(V376,"NS")=2)),0,1)=1,M376&lt;&gt;"NS",M376&lt;&gt;"NA"),1,0)</f>
        <v>0</v>
      </c>
      <c r="BY376">
        <f t="shared" ref="BY376:BY381" si="328">IF(COUNTIF(M376,"=*")+COUNTIF(S376,"=*")+COUNTIF(V376,"=*")&lt;&gt;SUM(COUNTIF(M376,"NS")+COUNTIF(S376,"NS")+COUNTIF(V376,"NS"),COUNTIF(M376,"NA")+COUNTIF(S376,"NA")+COUNTIF(V376,"NA")),1,0)</f>
        <v>0</v>
      </c>
      <c r="BZ376">
        <f t="shared" ref="BZ376:BZ381" si="329">IF(SUM(BT376:BY376)&gt;0,1,0)</f>
        <v>0</v>
      </c>
      <c r="CD376">
        <f t="shared" ref="CD376:CD381" si="330">IF(AND(Y376=0,OR(SUM(AA376:AC376)&gt;0,COUNTIF(Y376:AC376,"NS")&gt;0)),1,0)</f>
        <v>0</v>
      </c>
      <c r="CE376">
        <f t="shared" ref="CE376:CE381" si="331">IF(OR(AND(Y376="NS",SUM(AA376:AC376)&gt;0),AND(Y376="NS",COUNTIF(Y376:AC376,"NS")&lt;2)),1,0)</f>
        <v>0</v>
      </c>
      <c r="CF376">
        <f t="shared" ref="CF376:CF381" si="332">IF(AND(Y376="NA",OR(SUM(AA376:AC376)&gt;0,COUNTIF(Y376:AC376,"NS")&gt;0,COUNTIF(Y376:AC376,"NA")&gt;1)),1,0)</f>
        <v>0</v>
      </c>
      <c r="CG376">
        <f t="shared" ref="CG376:CG381" si="333">IF(AND(COUNTBLANK(Y376)+COUNTBLANK(AA376)+COUNTBLANK(AC376)&gt;0,COUNTBLANK(Y376)+COUNTBLANK(AA376)+COUNTBLANK(AC376)&lt;3,Y376&lt;&gt;"NA"),1,0)</f>
        <v>0</v>
      </c>
      <c r="CH376">
        <f t="shared" ref="CH376:CH381" si="334">IF(AND(IF(OR(SUM(AA376:AC376)=Y376,Y376="",AND(Y376&gt;0,COUNTIF(Y376:AC376,"NS")=2)),0,1)=1,Y376&lt;&gt;"NS",Y376&lt;&gt;"NA"),1,0)</f>
        <v>0</v>
      </c>
      <c r="CI376">
        <f t="shared" ref="CI376:CI381" si="335">IF(COUNTIF(Y376:AC376,"=*")&lt;&gt;SUM(COUNTIF(Y376:AC376,"NS"),COUNTIF(Y376:AC376,"NA")),1,0)</f>
        <v>0</v>
      </c>
      <c r="CJ376">
        <f t="shared" ref="CJ376:CJ381" si="336">IF(SUM(CD376:CI376)&gt;0,1,0)</f>
        <v>0</v>
      </c>
    </row>
    <row r="377" spans="1:88">
      <c r="A377" s="74"/>
      <c r="B377" s="74"/>
      <c r="C377" s="213" t="s">
        <v>133</v>
      </c>
      <c r="D377" s="377" t="s">
        <v>1260</v>
      </c>
      <c r="E377" s="266"/>
      <c r="F377" s="266"/>
      <c r="G377" s="266"/>
      <c r="H377" s="266"/>
      <c r="I377" s="266"/>
      <c r="J377" s="266"/>
      <c r="K377" s="266"/>
      <c r="L377" s="267"/>
      <c r="M377" s="268"/>
      <c r="N377" s="267"/>
      <c r="O377" s="268"/>
      <c r="P377" s="267"/>
      <c r="Q377" s="268"/>
      <c r="R377" s="267"/>
      <c r="S377" s="220"/>
      <c r="T377" s="220"/>
      <c r="U377" s="220"/>
      <c r="V377" s="220"/>
      <c r="W377" s="220"/>
      <c r="X377" s="220"/>
      <c r="Y377" s="268"/>
      <c r="Z377" s="267"/>
      <c r="AA377" s="268"/>
      <c r="AB377" s="267"/>
      <c r="AC377" s="268"/>
      <c r="AD377" s="267"/>
      <c r="AF377">
        <f t="shared" si="295"/>
        <v>0</v>
      </c>
      <c r="AG377">
        <f t="shared" si="296"/>
        <v>0</v>
      </c>
      <c r="AH377">
        <f t="shared" si="297"/>
        <v>0</v>
      </c>
      <c r="AI377">
        <f t="shared" si="298"/>
        <v>0</v>
      </c>
      <c r="AJ377">
        <f t="shared" si="299"/>
        <v>0</v>
      </c>
      <c r="AK377">
        <f t="shared" si="300"/>
        <v>0</v>
      </c>
      <c r="AL377">
        <f t="shared" si="301"/>
        <v>0</v>
      </c>
      <c r="AP377">
        <f t="shared" si="302"/>
        <v>0</v>
      </c>
      <c r="AQ377">
        <f t="shared" si="303"/>
        <v>0</v>
      </c>
      <c r="AR377">
        <f t="shared" si="304"/>
        <v>0</v>
      </c>
      <c r="AS377">
        <f t="shared" si="305"/>
        <v>0</v>
      </c>
      <c r="AT377">
        <f t="shared" si="306"/>
        <v>0</v>
      </c>
      <c r="AU377">
        <f t="shared" si="307"/>
        <v>0</v>
      </c>
      <c r="AV377">
        <f t="shared" si="308"/>
        <v>0</v>
      </c>
      <c r="AZ377">
        <f t="shared" si="309"/>
        <v>0</v>
      </c>
      <c r="BA377">
        <f t="shared" si="310"/>
        <v>0</v>
      </c>
      <c r="BB377">
        <f t="shared" si="311"/>
        <v>0</v>
      </c>
      <c r="BC377">
        <f t="shared" si="312"/>
        <v>0</v>
      </c>
      <c r="BD377">
        <f t="shared" si="313"/>
        <v>0</v>
      </c>
      <c r="BE377">
        <f t="shared" si="314"/>
        <v>0</v>
      </c>
      <c r="BF377">
        <f t="shared" si="315"/>
        <v>0</v>
      </c>
      <c r="BJ377">
        <f t="shared" si="316"/>
        <v>0</v>
      </c>
      <c r="BK377">
        <f t="shared" si="317"/>
        <v>0</v>
      </c>
      <c r="BL377">
        <f t="shared" si="318"/>
        <v>0</v>
      </c>
      <c r="BM377">
        <f t="shared" si="319"/>
        <v>0</v>
      </c>
      <c r="BN377">
        <f t="shared" si="320"/>
        <v>0</v>
      </c>
      <c r="BO377">
        <f t="shared" si="321"/>
        <v>0</v>
      </c>
      <c r="BP377">
        <f t="shared" si="322"/>
        <v>0</v>
      </c>
      <c r="BT377">
        <f t="shared" si="323"/>
        <v>0</v>
      </c>
      <c r="BU377">
        <f t="shared" si="324"/>
        <v>0</v>
      </c>
      <c r="BV377">
        <f t="shared" si="325"/>
        <v>0</v>
      </c>
      <c r="BW377">
        <f t="shared" si="326"/>
        <v>0</v>
      </c>
      <c r="BX377">
        <f t="shared" si="327"/>
        <v>0</v>
      </c>
      <c r="BY377">
        <f t="shared" si="328"/>
        <v>0</v>
      </c>
      <c r="BZ377">
        <f t="shared" si="329"/>
        <v>0</v>
      </c>
      <c r="CD377">
        <f t="shared" si="330"/>
        <v>0</v>
      </c>
      <c r="CE377">
        <f t="shared" si="331"/>
        <v>0</v>
      </c>
      <c r="CF377">
        <f t="shared" si="332"/>
        <v>0</v>
      </c>
      <c r="CG377">
        <f t="shared" si="333"/>
        <v>0</v>
      </c>
      <c r="CH377">
        <f t="shared" si="334"/>
        <v>0</v>
      </c>
      <c r="CI377">
        <f t="shared" si="335"/>
        <v>0</v>
      </c>
      <c r="CJ377">
        <f t="shared" si="336"/>
        <v>0</v>
      </c>
    </row>
    <row r="378" spans="1:88">
      <c r="A378" s="74"/>
      <c r="B378" s="74"/>
      <c r="C378" s="213" t="s">
        <v>134</v>
      </c>
      <c r="D378" s="377" t="s">
        <v>1261</v>
      </c>
      <c r="E378" s="266"/>
      <c r="F378" s="266"/>
      <c r="G378" s="266"/>
      <c r="H378" s="266"/>
      <c r="I378" s="266"/>
      <c r="J378" s="266"/>
      <c r="K378" s="266"/>
      <c r="L378" s="267"/>
      <c r="M378" s="268">
        <v>45</v>
      </c>
      <c r="N378" s="267"/>
      <c r="O378" s="268">
        <v>20</v>
      </c>
      <c r="P378" s="267"/>
      <c r="Q378" s="268">
        <v>20</v>
      </c>
      <c r="R378" s="267"/>
      <c r="S378" s="220"/>
      <c r="T378" s="220"/>
      <c r="U378" s="220"/>
      <c r="V378" s="220"/>
      <c r="W378" s="220"/>
      <c r="X378" s="220"/>
      <c r="Y378" s="268">
        <v>2</v>
      </c>
      <c r="Z378" s="267"/>
      <c r="AA378" s="268">
        <v>2</v>
      </c>
      <c r="AB378" s="267"/>
      <c r="AC378" s="268">
        <v>0</v>
      </c>
      <c r="AD378" s="267"/>
      <c r="AF378">
        <f t="shared" si="295"/>
        <v>0</v>
      </c>
      <c r="AG378">
        <f t="shared" si="296"/>
        <v>0</v>
      </c>
      <c r="AH378">
        <f t="shared" si="297"/>
        <v>0</v>
      </c>
      <c r="AI378">
        <f t="shared" si="298"/>
        <v>0</v>
      </c>
      <c r="AJ378">
        <f t="shared" si="299"/>
        <v>0</v>
      </c>
      <c r="AK378">
        <f t="shared" si="300"/>
        <v>0</v>
      </c>
      <c r="AL378">
        <f t="shared" si="301"/>
        <v>0</v>
      </c>
      <c r="AP378">
        <f t="shared" si="302"/>
        <v>0</v>
      </c>
      <c r="AQ378">
        <f t="shared" si="303"/>
        <v>0</v>
      </c>
      <c r="AR378">
        <f t="shared" si="304"/>
        <v>0</v>
      </c>
      <c r="AS378">
        <f t="shared" si="305"/>
        <v>0</v>
      </c>
      <c r="AT378">
        <f t="shared" si="306"/>
        <v>0</v>
      </c>
      <c r="AU378">
        <f t="shared" si="307"/>
        <v>0</v>
      </c>
      <c r="AV378">
        <f t="shared" si="308"/>
        <v>0</v>
      </c>
      <c r="AZ378">
        <f t="shared" si="309"/>
        <v>0</v>
      </c>
      <c r="BA378">
        <f t="shared" si="310"/>
        <v>0</v>
      </c>
      <c r="BB378">
        <f t="shared" si="311"/>
        <v>0</v>
      </c>
      <c r="BC378">
        <f t="shared" si="312"/>
        <v>1</v>
      </c>
      <c r="BD378">
        <f t="shared" si="313"/>
        <v>1</v>
      </c>
      <c r="BE378">
        <f t="shared" si="314"/>
        <v>0</v>
      </c>
      <c r="BF378">
        <f t="shared" si="315"/>
        <v>1</v>
      </c>
      <c r="BJ378">
        <f t="shared" si="316"/>
        <v>0</v>
      </c>
      <c r="BK378">
        <f t="shared" si="317"/>
        <v>0</v>
      </c>
      <c r="BL378">
        <f t="shared" si="318"/>
        <v>0</v>
      </c>
      <c r="BM378">
        <f t="shared" si="319"/>
        <v>1</v>
      </c>
      <c r="BN378">
        <f t="shared" si="320"/>
        <v>1</v>
      </c>
      <c r="BO378">
        <f t="shared" si="321"/>
        <v>0</v>
      </c>
      <c r="BP378">
        <f t="shared" si="322"/>
        <v>1</v>
      </c>
      <c r="BT378">
        <f t="shared" si="323"/>
        <v>0</v>
      </c>
      <c r="BU378">
        <f t="shared" si="324"/>
        <v>0</v>
      </c>
      <c r="BV378">
        <f t="shared" si="325"/>
        <v>0</v>
      </c>
      <c r="BW378">
        <f t="shared" si="326"/>
        <v>1</v>
      </c>
      <c r="BX378">
        <f t="shared" si="327"/>
        <v>1</v>
      </c>
      <c r="BY378">
        <f t="shared" si="328"/>
        <v>0</v>
      </c>
      <c r="BZ378">
        <f t="shared" si="329"/>
        <v>1</v>
      </c>
      <c r="CD378">
        <f t="shared" si="330"/>
        <v>0</v>
      </c>
      <c r="CE378">
        <f t="shared" si="331"/>
        <v>0</v>
      </c>
      <c r="CF378">
        <f t="shared" si="332"/>
        <v>0</v>
      </c>
      <c r="CG378">
        <f t="shared" si="333"/>
        <v>0</v>
      </c>
      <c r="CH378">
        <f t="shared" si="334"/>
        <v>0</v>
      </c>
      <c r="CI378">
        <f t="shared" si="335"/>
        <v>0</v>
      </c>
      <c r="CJ378">
        <f t="shared" si="336"/>
        <v>0</v>
      </c>
    </row>
    <row r="379" spans="1:88">
      <c r="A379" s="74"/>
      <c r="B379" s="74"/>
      <c r="C379" s="213" t="s">
        <v>135</v>
      </c>
      <c r="D379" s="377" t="s">
        <v>1262</v>
      </c>
      <c r="E379" s="266"/>
      <c r="F379" s="266"/>
      <c r="G379" s="266"/>
      <c r="H379" s="266"/>
      <c r="I379" s="266"/>
      <c r="J379" s="266"/>
      <c r="K379" s="266"/>
      <c r="L379" s="267"/>
      <c r="M379" s="268"/>
      <c r="N379" s="267"/>
      <c r="O379" s="268"/>
      <c r="P379" s="267"/>
      <c r="Q379" s="268">
        <v>5</v>
      </c>
      <c r="R379" s="267"/>
      <c r="S379" s="220"/>
      <c r="T379" s="220"/>
      <c r="U379" s="220"/>
      <c r="V379" s="220"/>
      <c r="W379" s="220"/>
      <c r="X379" s="220"/>
      <c r="Y379" s="268"/>
      <c r="Z379" s="267"/>
      <c r="AA379" s="268"/>
      <c r="AB379" s="267"/>
      <c r="AC379" s="268"/>
      <c r="AD379" s="267"/>
      <c r="AF379">
        <f t="shared" si="295"/>
        <v>0</v>
      </c>
      <c r="AG379">
        <f t="shared" si="296"/>
        <v>0</v>
      </c>
      <c r="AH379">
        <f t="shared" si="297"/>
        <v>0</v>
      </c>
      <c r="AI379">
        <f t="shared" si="298"/>
        <v>0</v>
      </c>
      <c r="AJ379">
        <f t="shared" si="299"/>
        <v>0</v>
      </c>
      <c r="AK379">
        <f t="shared" si="300"/>
        <v>0</v>
      </c>
      <c r="AL379">
        <f t="shared" si="301"/>
        <v>0</v>
      </c>
      <c r="AP379">
        <f t="shared" si="302"/>
        <v>0</v>
      </c>
      <c r="AQ379">
        <f t="shared" si="303"/>
        <v>0</v>
      </c>
      <c r="AR379">
        <f t="shared" si="304"/>
        <v>0</v>
      </c>
      <c r="AS379">
        <f t="shared" si="305"/>
        <v>0</v>
      </c>
      <c r="AT379">
        <f t="shared" si="306"/>
        <v>0</v>
      </c>
      <c r="AU379">
        <f t="shared" si="307"/>
        <v>0</v>
      </c>
      <c r="AV379">
        <f t="shared" si="308"/>
        <v>0</v>
      </c>
      <c r="AZ379">
        <f t="shared" si="309"/>
        <v>0</v>
      </c>
      <c r="BA379">
        <f t="shared" si="310"/>
        <v>0</v>
      </c>
      <c r="BB379">
        <f t="shared" si="311"/>
        <v>0</v>
      </c>
      <c r="BC379">
        <f t="shared" si="312"/>
        <v>0</v>
      </c>
      <c r="BD379">
        <f t="shared" si="313"/>
        <v>0</v>
      </c>
      <c r="BE379">
        <f t="shared" si="314"/>
        <v>0</v>
      </c>
      <c r="BF379">
        <f t="shared" si="315"/>
        <v>0</v>
      </c>
      <c r="BJ379">
        <f t="shared" si="316"/>
        <v>0</v>
      </c>
      <c r="BK379">
        <f t="shared" si="317"/>
        <v>0</v>
      </c>
      <c r="BL379">
        <f t="shared" si="318"/>
        <v>0</v>
      </c>
      <c r="BM379">
        <f t="shared" si="319"/>
        <v>1</v>
      </c>
      <c r="BN379">
        <f t="shared" si="320"/>
        <v>1</v>
      </c>
      <c r="BO379">
        <f t="shared" si="321"/>
        <v>0</v>
      </c>
      <c r="BP379">
        <f t="shared" si="322"/>
        <v>1</v>
      </c>
      <c r="BT379">
        <f t="shared" si="323"/>
        <v>0</v>
      </c>
      <c r="BU379">
        <f t="shared" si="324"/>
        <v>0</v>
      </c>
      <c r="BV379">
        <f t="shared" si="325"/>
        <v>0</v>
      </c>
      <c r="BW379">
        <f t="shared" si="326"/>
        <v>0</v>
      </c>
      <c r="BX379">
        <f t="shared" si="327"/>
        <v>0</v>
      </c>
      <c r="BY379">
        <f t="shared" si="328"/>
        <v>0</v>
      </c>
      <c r="BZ379">
        <f t="shared" si="329"/>
        <v>0</v>
      </c>
      <c r="CD379">
        <f t="shared" si="330"/>
        <v>0</v>
      </c>
      <c r="CE379">
        <f t="shared" si="331"/>
        <v>0</v>
      </c>
      <c r="CF379">
        <f t="shared" si="332"/>
        <v>0</v>
      </c>
      <c r="CG379">
        <f t="shared" si="333"/>
        <v>0</v>
      </c>
      <c r="CH379">
        <f t="shared" si="334"/>
        <v>0</v>
      </c>
      <c r="CI379">
        <f t="shared" si="335"/>
        <v>0</v>
      </c>
      <c r="CJ379">
        <f t="shared" si="336"/>
        <v>0</v>
      </c>
    </row>
    <row r="380" spans="1:88" ht="24" customHeight="1">
      <c r="A380" s="74"/>
      <c r="B380" s="74"/>
      <c r="C380" s="213" t="s">
        <v>136</v>
      </c>
      <c r="D380" s="320" t="s">
        <v>1263</v>
      </c>
      <c r="E380" s="266"/>
      <c r="F380" s="266"/>
      <c r="G380" s="266"/>
      <c r="H380" s="266"/>
      <c r="I380" s="266"/>
      <c r="J380" s="266"/>
      <c r="K380" s="266"/>
      <c r="L380" s="267"/>
      <c r="M380" s="268"/>
      <c r="N380" s="267"/>
      <c r="O380" s="268"/>
      <c r="P380" s="267"/>
      <c r="Q380" s="268"/>
      <c r="R380" s="267"/>
      <c r="S380" s="220"/>
      <c r="T380" s="220"/>
      <c r="U380" s="220"/>
      <c r="V380" s="220"/>
      <c r="W380" s="220"/>
      <c r="X380" s="220"/>
      <c r="Y380" s="268"/>
      <c r="Z380" s="267"/>
      <c r="AA380" s="268"/>
      <c r="AB380" s="267"/>
      <c r="AC380" s="268"/>
      <c r="AD380" s="267"/>
      <c r="AF380">
        <f t="shared" si="295"/>
        <v>0</v>
      </c>
      <c r="AG380">
        <f t="shared" si="296"/>
        <v>0</v>
      </c>
      <c r="AH380">
        <f t="shared" si="297"/>
        <v>0</v>
      </c>
      <c r="AI380">
        <f t="shared" si="298"/>
        <v>0</v>
      </c>
      <c r="AJ380">
        <f t="shared" si="299"/>
        <v>0</v>
      </c>
      <c r="AK380">
        <f t="shared" si="300"/>
        <v>0</v>
      </c>
      <c r="AL380">
        <f t="shared" si="301"/>
        <v>0</v>
      </c>
      <c r="AP380">
        <f t="shared" si="302"/>
        <v>0</v>
      </c>
      <c r="AQ380">
        <f t="shared" si="303"/>
        <v>0</v>
      </c>
      <c r="AR380">
        <f t="shared" si="304"/>
        <v>0</v>
      </c>
      <c r="AS380">
        <f t="shared" si="305"/>
        <v>0</v>
      </c>
      <c r="AT380">
        <f t="shared" si="306"/>
        <v>0</v>
      </c>
      <c r="AU380">
        <f t="shared" si="307"/>
        <v>0</v>
      </c>
      <c r="AV380">
        <f t="shared" si="308"/>
        <v>0</v>
      </c>
      <c r="AZ380">
        <f t="shared" si="309"/>
        <v>0</v>
      </c>
      <c r="BA380">
        <f t="shared" si="310"/>
        <v>0</v>
      </c>
      <c r="BB380">
        <f t="shared" si="311"/>
        <v>0</v>
      </c>
      <c r="BC380">
        <f t="shared" si="312"/>
        <v>0</v>
      </c>
      <c r="BD380">
        <f t="shared" si="313"/>
        <v>0</v>
      </c>
      <c r="BE380">
        <f t="shared" si="314"/>
        <v>0</v>
      </c>
      <c r="BF380">
        <f t="shared" si="315"/>
        <v>0</v>
      </c>
      <c r="BJ380">
        <f t="shared" si="316"/>
        <v>0</v>
      </c>
      <c r="BK380">
        <f t="shared" si="317"/>
        <v>0</v>
      </c>
      <c r="BL380">
        <f t="shared" si="318"/>
        <v>0</v>
      </c>
      <c r="BM380">
        <f t="shared" si="319"/>
        <v>0</v>
      </c>
      <c r="BN380">
        <f t="shared" si="320"/>
        <v>0</v>
      </c>
      <c r="BO380">
        <f t="shared" si="321"/>
        <v>0</v>
      </c>
      <c r="BP380">
        <f t="shared" si="322"/>
        <v>0</v>
      </c>
      <c r="BT380">
        <f t="shared" si="323"/>
        <v>0</v>
      </c>
      <c r="BU380">
        <f t="shared" si="324"/>
        <v>0</v>
      </c>
      <c r="BV380">
        <f t="shared" si="325"/>
        <v>0</v>
      </c>
      <c r="BW380">
        <f t="shared" si="326"/>
        <v>0</v>
      </c>
      <c r="BX380">
        <f t="shared" si="327"/>
        <v>0</v>
      </c>
      <c r="BY380">
        <f t="shared" si="328"/>
        <v>0</v>
      </c>
      <c r="BZ380">
        <f t="shared" si="329"/>
        <v>0</v>
      </c>
      <c r="CD380">
        <f t="shared" si="330"/>
        <v>0</v>
      </c>
      <c r="CE380">
        <f t="shared" si="331"/>
        <v>0</v>
      </c>
      <c r="CF380">
        <f t="shared" si="332"/>
        <v>0</v>
      </c>
      <c r="CG380">
        <f t="shared" si="333"/>
        <v>0</v>
      </c>
      <c r="CH380">
        <f t="shared" si="334"/>
        <v>0</v>
      </c>
      <c r="CI380">
        <f t="shared" si="335"/>
        <v>0</v>
      </c>
      <c r="CJ380">
        <f t="shared" si="336"/>
        <v>0</v>
      </c>
    </row>
    <row r="381" spans="1:88">
      <c r="A381" s="74"/>
      <c r="B381" s="74"/>
      <c r="C381" s="213" t="s">
        <v>137</v>
      </c>
      <c r="D381" s="320" t="s">
        <v>1264</v>
      </c>
      <c r="E381" s="266"/>
      <c r="F381" s="266"/>
      <c r="G381" s="266"/>
      <c r="H381" s="266"/>
      <c r="I381" s="266"/>
      <c r="J381" s="266"/>
      <c r="K381" s="266"/>
      <c r="L381" s="267"/>
      <c r="M381" s="268"/>
      <c r="N381" s="267"/>
      <c r="O381" s="268"/>
      <c r="P381" s="267"/>
      <c r="Q381" s="268"/>
      <c r="R381" s="267"/>
      <c r="S381" s="220"/>
      <c r="T381" s="220"/>
      <c r="U381" s="220"/>
      <c r="V381" s="220"/>
      <c r="W381" s="220"/>
      <c r="X381" s="220"/>
      <c r="Y381" s="268"/>
      <c r="Z381" s="267"/>
      <c r="AA381" s="268"/>
      <c r="AB381" s="267"/>
      <c r="AC381" s="268"/>
      <c r="AD381" s="267"/>
      <c r="AF381">
        <f t="shared" si="295"/>
        <v>0</v>
      </c>
      <c r="AG381">
        <f t="shared" si="296"/>
        <v>0</v>
      </c>
      <c r="AH381">
        <f t="shared" si="297"/>
        <v>0</v>
      </c>
      <c r="AI381">
        <f t="shared" si="298"/>
        <v>0</v>
      </c>
      <c r="AJ381">
        <f t="shared" si="299"/>
        <v>0</v>
      </c>
      <c r="AK381">
        <f t="shared" si="300"/>
        <v>0</v>
      </c>
      <c r="AL381">
        <f t="shared" si="301"/>
        <v>0</v>
      </c>
      <c r="AP381">
        <f t="shared" si="302"/>
        <v>0</v>
      </c>
      <c r="AQ381">
        <f t="shared" si="303"/>
        <v>0</v>
      </c>
      <c r="AR381">
        <f t="shared" si="304"/>
        <v>0</v>
      </c>
      <c r="AS381">
        <f t="shared" si="305"/>
        <v>0</v>
      </c>
      <c r="AT381">
        <f t="shared" si="306"/>
        <v>0</v>
      </c>
      <c r="AU381">
        <f t="shared" si="307"/>
        <v>0</v>
      </c>
      <c r="AV381">
        <f t="shared" si="308"/>
        <v>0</v>
      </c>
      <c r="AZ381">
        <f t="shared" si="309"/>
        <v>0</v>
      </c>
      <c r="BA381">
        <f t="shared" si="310"/>
        <v>0</v>
      </c>
      <c r="BB381">
        <f t="shared" si="311"/>
        <v>0</v>
      </c>
      <c r="BC381">
        <f t="shared" si="312"/>
        <v>0</v>
      </c>
      <c r="BD381">
        <f t="shared" si="313"/>
        <v>0</v>
      </c>
      <c r="BE381">
        <f t="shared" si="314"/>
        <v>0</v>
      </c>
      <c r="BF381">
        <f t="shared" si="315"/>
        <v>0</v>
      </c>
      <c r="BJ381">
        <f t="shared" si="316"/>
        <v>0</v>
      </c>
      <c r="BK381">
        <f t="shared" si="317"/>
        <v>0</v>
      </c>
      <c r="BL381">
        <f t="shared" si="318"/>
        <v>0</v>
      </c>
      <c r="BM381">
        <f t="shared" si="319"/>
        <v>0</v>
      </c>
      <c r="BN381">
        <f t="shared" si="320"/>
        <v>0</v>
      </c>
      <c r="BO381">
        <f t="shared" si="321"/>
        <v>0</v>
      </c>
      <c r="BP381">
        <f t="shared" si="322"/>
        <v>0</v>
      </c>
      <c r="BT381">
        <f t="shared" si="323"/>
        <v>0</v>
      </c>
      <c r="BU381">
        <f t="shared" si="324"/>
        <v>0</v>
      </c>
      <c r="BV381">
        <f t="shared" si="325"/>
        <v>0</v>
      </c>
      <c r="BW381">
        <f t="shared" si="326"/>
        <v>0</v>
      </c>
      <c r="BX381">
        <f t="shared" si="327"/>
        <v>0</v>
      </c>
      <c r="BY381">
        <f t="shared" si="328"/>
        <v>0</v>
      </c>
      <c r="BZ381">
        <f t="shared" si="329"/>
        <v>0</v>
      </c>
      <c r="CD381">
        <f t="shared" si="330"/>
        <v>0</v>
      </c>
      <c r="CE381">
        <f t="shared" si="331"/>
        <v>0</v>
      </c>
      <c r="CF381">
        <f t="shared" si="332"/>
        <v>0</v>
      </c>
      <c r="CG381">
        <f t="shared" si="333"/>
        <v>0</v>
      </c>
      <c r="CH381">
        <f t="shared" si="334"/>
        <v>0</v>
      </c>
      <c r="CI381">
        <f t="shared" si="335"/>
        <v>0</v>
      </c>
      <c r="CJ381">
        <f t="shared" si="336"/>
        <v>0</v>
      </c>
    </row>
    <row r="382" spans="1:88">
      <c r="A382" s="74"/>
      <c r="B382" s="74"/>
      <c r="C382" s="163"/>
      <c r="D382" s="207"/>
      <c r="E382" s="207"/>
      <c r="F382" s="207"/>
      <c r="G382" s="207"/>
      <c r="H382" s="207"/>
      <c r="I382" s="15"/>
      <c r="J382" s="15"/>
      <c r="K382" s="15"/>
      <c r="L382" s="81" t="s">
        <v>211</v>
      </c>
      <c r="M382" s="268">
        <f>IF(AND(SUM(M375:M381)=0,COUNTIF(M375:M381,"NS")&gt;0),"NS",IF(AND(SUM(M375:M381)=0, COUNTIF(M375:M381,"NA")&gt;0),"NA",SUM(M375:M381)))</f>
        <v>45</v>
      </c>
      <c r="N382" s="267"/>
      <c r="O382" s="268">
        <f>IF(AND(SUM(O375:O381)=0,COUNTIF(O375:O381,"NS")&gt;0),"NS",IF(AND(SUM(O375:O381)=0, COUNTIF(O375:O381,"NA")&gt;0),"NA",SUM(O375:O381)))</f>
        <v>20</v>
      </c>
      <c r="P382" s="267"/>
      <c r="Q382" s="268">
        <f>IF(AND(SUM(Q375:Q381)=0,COUNTIF(Q375:Q381,"NS")&gt;0),"NS",IF(AND(SUM(Q375:Q381)=0, COUNTIF(Q375:Q381,"NA")&gt;0),"NA",SUM(Q375:Q381)))</f>
        <v>25</v>
      </c>
      <c r="R382" s="267"/>
      <c r="S382" s="220">
        <f t="shared" ref="S382:Y382" si="337">IF(AND(SUM(S375:S381)=0,COUNTIF(S375:S381,"NS")&gt;0),"NS",IF(AND(SUM(S375:S381)=0, COUNTIF(S375:S381,"NA")&gt;0),"NA",SUM(S375:S381)))</f>
        <v>0</v>
      </c>
      <c r="T382" s="220">
        <f t="shared" si="337"/>
        <v>0</v>
      </c>
      <c r="U382" s="220">
        <f t="shared" si="337"/>
        <v>0</v>
      </c>
      <c r="V382" s="220">
        <f t="shared" si="337"/>
        <v>0</v>
      </c>
      <c r="W382" s="220">
        <f t="shared" si="337"/>
        <v>0</v>
      </c>
      <c r="X382" s="220">
        <f t="shared" si="337"/>
        <v>0</v>
      </c>
      <c r="Y382" s="268">
        <f t="shared" si="337"/>
        <v>2</v>
      </c>
      <c r="Z382" s="267"/>
      <c r="AA382" s="268">
        <f>IF(AND(SUM(AA375:AA381)=0,COUNTIF(AA375:AA381,"NS")&gt;0),"NS",IF(AND(SUM(AA375:AA381)=0, COUNTIF(AA375:AA381,"NA")&gt;0),"NA",SUM(AA375:AA381)))</f>
        <v>2</v>
      </c>
      <c r="AB382" s="267"/>
      <c r="AC382" s="268">
        <f>IF(AND(SUM(AC375:AC381)=0,COUNTIF(AC375:AC381,"NS")&gt;0),"NS",IF(AND(SUM(AC375:AC381)=0, COUNTIF(AC375:AC381,"NA")&gt;0),"NA",SUM(AC375:AC381)))</f>
        <v>0</v>
      </c>
      <c r="AD382" s="267"/>
    </row>
    <row r="383" spans="1:88">
      <c r="A383" s="74"/>
      <c r="B383" s="74"/>
      <c r="C383" s="161"/>
      <c r="D383" s="160"/>
      <c r="E383" s="160"/>
      <c r="F383" s="160"/>
      <c r="G383" s="160"/>
      <c r="H383" s="160"/>
      <c r="I383" s="160"/>
      <c r="J383" s="160"/>
      <c r="K383" s="160"/>
      <c r="L383" s="160"/>
      <c r="M383" s="160"/>
      <c r="N383" s="160"/>
      <c r="O383" s="160"/>
      <c r="P383" s="160"/>
      <c r="Q383" s="160"/>
      <c r="R383" s="96"/>
      <c r="S383" s="101"/>
      <c r="T383" s="101"/>
      <c r="U383" s="101"/>
      <c r="V383" s="101"/>
      <c r="W383" s="101"/>
      <c r="X383" s="101"/>
      <c r="Y383" s="101"/>
      <c r="Z383" s="101"/>
      <c r="AA383" s="101"/>
      <c r="AB383" s="101"/>
      <c r="AC383" s="101"/>
      <c r="AD383" s="101"/>
      <c r="AF383">
        <f>IF(SUM(AF375:AF382,AP375:AP382,AZ375:AZ382,BJ375:BJ382,BT375:BT382,CD375:CD382)&gt;0,1,0)</f>
        <v>0</v>
      </c>
      <c r="AG383">
        <f>IF(SUM(AG375:AG382,AQ375:AQ382,BA375:BA382,BK375:BK382,BU375:BU382,CE375:CE382)&gt;0,2,0)</f>
        <v>0</v>
      </c>
      <c r="AH383">
        <f>IF(SUM(AH375:AH382,AR375:AR382,BB375:BB382,BL375:BL382,BV375:BV382,CF375:CF382)&gt;0,4,0)</f>
        <v>0</v>
      </c>
      <c r="AI383">
        <f>IF(SUM(AI375:AI382,AS375:AS382,BC375:BC382,BM375:BM382,BW375:BW382,CG375:CG382)&gt;0,4,0)</f>
        <v>4</v>
      </c>
      <c r="AJ383">
        <f>IF(SUM(AJ375:AJ382,AT375:AT382,BD375:BD382,BN375:BN382,BX375:BX382,CH375:CH382)&gt;0,5,0)</f>
        <v>5</v>
      </c>
      <c r="AK383">
        <f>IF(SUM(AK375:AK382,AU375:AU382,BE375:BE382,BO375:BO382,BY375:BY382,CI375:CI382)&gt;0,6,0)</f>
        <v>0</v>
      </c>
    </row>
    <row r="384" spans="1:88" ht="45" customHeight="1">
      <c r="A384" s="74"/>
      <c r="B384" s="74"/>
      <c r="C384" s="467" t="s">
        <v>1265</v>
      </c>
      <c r="D384" s="256"/>
      <c r="E384" s="256"/>
      <c r="F384" s="268"/>
      <c r="G384" s="266"/>
      <c r="H384" s="266"/>
      <c r="I384" s="266"/>
      <c r="J384" s="266"/>
      <c r="K384" s="266"/>
      <c r="L384" s="266"/>
      <c r="M384" s="266"/>
      <c r="N384" s="266"/>
      <c r="O384" s="266"/>
      <c r="P384" s="266"/>
      <c r="Q384" s="266"/>
      <c r="R384" s="266"/>
      <c r="S384" s="266"/>
      <c r="T384" s="266"/>
      <c r="U384" s="266"/>
      <c r="V384" s="266"/>
      <c r="W384" s="266"/>
      <c r="X384" s="266"/>
      <c r="Y384" s="266"/>
      <c r="Z384" s="266"/>
      <c r="AA384" s="266"/>
      <c r="AB384" s="266"/>
      <c r="AC384" s="266"/>
      <c r="AD384" s="267"/>
      <c r="AH384">
        <f>SUM(AF383:AH383)</f>
        <v>0</v>
      </c>
      <c r="AK384">
        <f>SUM(AI383:AK383)</f>
        <v>9</v>
      </c>
    </row>
    <row r="385" spans="1:37">
      <c r="A385" s="74"/>
      <c r="B385" s="74"/>
      <c r="C385" s="161"/>
      <c r="D385" s="160"/>
      <c r="E385" s="160"/>
      <c r="F385" s="160"/>
      <c r="G385" s="160"/>
      <c r="H385" s="160"/>
      <c r="I385" s="160"/>
      <c r="J385" s="160"/>
      <c r="K385" s="160"/>
      <c r="L385" s="160"/>
      <c r="M385" s="160"/>
      <c r="N385" s="160"/>
      <c r="O385" s="160"/>
      <c r="P385" s="160"/>
      <c r="Q385" s="160"/>
      <c r="R385" s="96"/>
      <c r="S385" s="101"/>
      <c r="T385" s="101"/>
      <c r="U385" s="101"/>
      <c r="V385" s="101"/>
      <c r="W385" s="101"/>
      <c r="X385" s="101"/>
      <c r="Y385" s="101"/>
      <c r="Z385" s="101"/>
      <c r="AA385" s="101"/>
      <c r="AB385" s="101"/>
      <c r="AC385" s="101"/>
      <c r="AD385" s="101"/>
      <c r="AH385" t="e">
        <f ca="1">CAMBIAR(AH384,0,"",1,"El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5" t="e">
        <f ca="1">CAMBIAR(AK384,0,"",4,"Hay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86" spans="1:37" ht="24" customHeight="1">
      <c r="A386" s="74"/>
      <c r="B386" s="74"/>
      <c r="C386" s="321" t="s">
        <v>187</v>
      </c>
      <c r="D386" s="256"/>
      <c r="E386" s="256"/>
      <c r="F386" s="256"/>
      <c r="G386" s="256"/>
      <c r="H386" s="256"/>
      <c r="I386" s="256"/>
      <c r="J386" s="256"/>
      <c r="K386" s="256"/>
      <c r="L386" s="256"/>
      <c r="M386" s="256"/>
      <c r="N386" s="256"/>
      <c r="O386" s="256"/>
      <c r="P386" s="256"/>
      <c r="Q386" s="256"/>
      <c r="R386" s="256"/>
      <c r="S386" s="256"/>
      <c r="T386" s="256"/>
      <c r="U386" s="256"/>
      <c r="V386" s="256"/>
      <c r="W386" s="256"/>
      <c r="X386" s="256"/>
      <c r="Y386" s="256"/>
      <c r="Z386" s="256"/>
      <c r="AA386" s="256"/>
      <c r="AB386" s="256"/>
      <c r="AC386" s="256"/>
      <c r="AD386" s="256"/>
    </row>
    <row r="387" spans="1:37" ht="60" customHeight="1">
      <c r="A387" s="74"/>
      <c r="B387" s="74"/>
      <c r="C387" s="322"/>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c r="AC387" s="323"/>
      <c r="AD387" s="324"/>
    </row>
    <row r="388" spans="1:37">
      <c r="A388" s="74"/>
      <c r="B388" s="74"/>
      <c r="C388" s="161"/>
      <c r="D388" s="160"/>
      <c r="E388" s="160"/>
      <c r="F388" s="160"/>
      <c r="G388" s="160"/>
      <c r="H388" s="160"/>
      <c r="I388" s="160"/>
      <c r="J388" s="160"/>
      <c r="K388" s="160"/>
      <c r="L388" s="160"/>
      <c r="M388" s="160"/>
      <c r="N388" s="160"/>
      <c r="O388" s="160"/>
      <c r="P388" s="160"/>
      <c r="Q388" s="160"/>
      <c r="R388" s="96"/>
      <c r="S388" s="101"/>
      <c r="T388" s="101"/>
      <c r="U388" s="101"/>
      <c r="V388" s="101"/>
      <c r="W388" s="101"/>
      <c r="X388" s="101"/>
      <c r="Y388" s="101"/>
      <c r="Z388" s="101"/>
      <c r="AA388" s="101"/>
      <c r="AB388" s="101"/>
      <c r="AC388" s="101"/>
      <c r="AD388" s="101"/>
    </row>
    <row r="389" spans="1:37">
      <c r="A389" s="74"/>
      <c r="B389" s="74"/>
      <c r="C389" s="161"/>
      <c r="D389" s="160"/>
      <c r="E389" s="160"/>
      <c r="F389" s="160"/>
      <c r="G389" s="160"/>
      <c r="H389" s="160"/>
      <c r="I389" s="160"/>
      <c r="J389" s="160"/>
      <c r="K389" s="160"/>
      <c r="L389" s="160"/>
      <c r="M389" s="160"/>
      <c r="N389" s="160"/>
      <c r="O389" s="160"/>
      <c r="P389" s="160"/>
      <c r="Q389" s="160"/>
      <c r="R389" s="96"/>
      <c r="S389" s="101"/>
      <c r="T389" s="101"/>
      <c r="U389" s="101"/>
      <c r="V389" s="101"/>
      <c r="W389" s="101"/>
      <c r="X389" s="101"/>
      <c r="Y389" s="101"/>
      <c r="Z389" s="101"/>
      <c r="AA389" s="101"/>
      <c r="AB389" s="101"/>
      <c r="AC389" s="101"/>
      <c r="AD389" s="101"/>
    </row>
    <row r="390" spans="1:37">
      <c r="A390" s="74"/>
      <c r="B390" s="74"/>
      <c r="C390" s="161"/>
      <c r="D390" s="160"/>
      <c r="E390" s="160"/>
      <c r="F390" s="160"/>
      <c r="G390" s="160"/>
      <c r="H390" s="160"/>
      <c r="I390" s="160"/>
      <c r="J390" s="160"/>
      <c r="K390" s="160"/>
      <c r="L390" s="160"/>
      <c r="M390" s="160"/>
      <c r="N390" s="160"/>
      <c r="O390" s="160"/>
      <c r="P390" s="160"/>
      <c r="Q390" s="160"/>
      <c r="R390" s="96"/>
      <c r="S390" s="101"/>
      <c r="T390" s="101"/>
      <c r="U390" s="101"/>
      <c r="V390" s="101"/>
      <c r="W390" s="101"/>
      <c r="X390" s="101"/>
      <c r="Y390" s="101"/>
      <c r="Z390" s="101"/>
      <c r="AA390" s="101"/>
      <c r="AB390" s="101"/>
      <c r="AC390" s="101"/>
      <c r="AD390" s="101"/>
    </row>
    <row r="391" spans="1:37">
      <c r="A391" s="74"/>
      <c r="B391" s="74"/>
      <c r="C391" s="161"/>
      <c r="D391" s="160"/>
      <c r="E391" s="160"/>
      <c r="F391" s="160"/>
      <c r="G391" s="160"/>
      <c r="H391" s="160"/>
      <c r="I391" s="160"/>
      <c r="J391" s="160"/>
      <c r="K391" s="160"/>
      <c r="L391" s="160"/>
      <c r="M391" s="160"/>
      <c r="N391" s="160"/>
      <c r="O391" s="160"/>
      <c r="P391" s="160"/>
      <c r="Q391" s="160"/>
      <c r="R391" s="96"/>
      <c r="S391" s="101"/>
      <c r="T391" s="101"/>
      <c r="U391" s="101"/>
      <c r="V391" s="101"/>
      <c r="W391" s="101"/>
      <c r="X391" s="101"/>
      <c r="Y391" s="101"/>
      <c r="Z391" s="101"/>
      <c r="AA391" s="101"/>
      <c r="AB391" s="101"/>
      <c r="AC391" s="101"/>
      <c r="AD391" s="101"/>
    </row>
    <row r="392" spans="1:37">
      <c r="A392" s="74"/>
      <c r="B392" s="74"/>
      <c r="C392" s="161"/>
      <c r="D392" s="160"/>
      <c r="E392" s="160"/>
      <c r="F392" s="160"/>
      <c r="G392" s="160"/>
      <c r="H392" s="160"/>
      <c r="I392" s="160"/>
      <c r="J392" s="160"/>
      <c r="K392" s="160"/>
      <c r="L392" s="160"/>
      <c r="M392" s="160"/>
      <c r="N392" s="160"/>
      <c r="O392" s="160"/>
      <c r="P392" s="160"/>
      <c r="Q392" s="160"/>
      <c r="R392" s="96"/>
      <c r="S392" s="101"/>
      <c r="T392" s="101"/>
      <c r="U392" s="101"/>
      <c r="V392" s="101"/>
      <c r="W392" s="101"/>
      <c r="X392" s="101"/>
      <c r="Y392" s="101"/>
      <c r="Z392" s="101"/>
      <c r="AA392" s="101"/>
      <c r="AB392" s="101"/>
      <c r="AC392" s="101"/>
      <c r="AD392" s="101"/>
    </row>
    <row r="393" spans="1:37" ht="15.75" customHeight="1" thickBot="1">
      <c r="A393" s="74"/>
      <c r="B393" s="74"/>
      <c r="C393" s="161"/>
      <c r="D393" s="160"/>
      <c r="E393" s="160"/>
      <c r="F393" s="160"/>
      <c r="G393" s="160"/>
      <c r="H393" s="160"/>
      <c r="I393" s="160"/>
      <c r="J393" s="160"/>
      <c r="K393" s="160"/>
      <c r="L393" s="160"/>
      <c r="M393" s="160"/>
      <c r="N393" s="160"/>
      <c r="O393" s="160"/>
      <c r="P393" s="160"/>
      <c r="Q393" s="160"/>
      <c r="R393" s="96"/>
      <c r="S393" s="101"/>
      <c r="T393" s="101"/>
      <c r="U393" s="101"/>
      <c r="V393" s="101"/>
      <c r="W393" s="101"/>
      <c r="X393" s="101"/>
      <c r="Y393" s="101"/>
      <c r="Z393" s="101"/>
      <c r="AA393" s="101"/>
      <c r="AB393" s="101"/>
      <c r="AC393" s="101"/>
      <c r="AD393" s="101"/>
    </row>
    <row r="394" spans="1:37" ht="15" customHeight="1" thickBot="1">
      <c r="B394" s="381" t="s">
        <v>1284</v>
      </c>
      <c r="C394" s="334"/>
      <c r="D394" s="334"/>
      <c r="E394" s="334"/>
      <c r="F394" s="334"/>
      <c r="G394" s="334"/>
      <c r="H394" s="334"/>
      <c r="I394" s="334"/>
      <c r="J394" s="334"/>
      <c r="K394" s="334"/>
      <c r="L394" s="334"/>
      <c r="M394" s="334"/>
      <c r="N394" s="334"/>
      <c r="O394" s="334"/>
      <c r="P394" s="334"/>
      <c r="Q394" s="334"/>
      <c r="R394" s="334"/>
      <c r="S394" s="334"/>
      <c r="T394" s="334"/>
      <c r="U394" s="334"/>
      <c r="V394" s="334"/>
      <c r="W394" s="334"/>
      <c r="X394" s="334"/>
      <c r="Y394" s="334"/>
      <c r="Z394" s="334"/>
      <c r="AA394" s="334"/>
      <c r="AB394" s="334"/>
      <c r="AC394" s="334"/>
      <c r="AD394" s="335"/>
    </row>
    <row r="396" spans="1:37" ht="24" customHeight="1">
      <c r="A396" s="72" t="s">
        <v>1285</v>
      </c>
      <c r="B396" s="326" t="s">
        <v>1286</v>
      </c>
      <c r="C396" s="341"/>
      <c r="D396" s="256"/>
      <c r="E396" s="256"/>
      <c r="F396" s="256"/>
      <c r="G396" s="256"/>
      <c r="H396" s="256"/>
      <c r="I396" s="256"/>
      <c r="J396" s="256"/>
      <c r="K396" s="256"/>
      <c r="L396" s="256"/>
      <c r="M396" s="256"/>
      <c r="N396" s="256"/>
      <c r="O396" s="256"/>
      <c r="P396" s="256"/>
      <c r="Q396" s="256"/>
      <c r="R396" s="256"/>
      <c r="S396" s="256"/>
      <c r="T396" s="256"/>
      <c r="U396" s="256"/>
      <c r="V396" s="256"/>
      <c r="W396" s="256"/>
      <c r="X396" s="256"/>
      <c r="Y396" s="256"/>
      <c r="Z396" s="256"/>
      <c r="AA396" s="256"/>
      <c r="AB396" s="256"/>
      <c r="AC396" s="256"/>
      <c r="AD396" s="256"/>
    </row>
    <row r="397" spans="1:37" ht="24" customHeight="1">
      <c r="A397" s="83"/>
      <c r="B397" s="15"/>
      <c r="C397" s="327" t="s">
        <v>1287</v>
      </c>
      <c r="D397" s="256"/>
      <c r="E397" s="256"/>
      <c r="F397" s="256"/>
      <c r="G397" s="256"/>
      <c r="H397" s="256"/>
      <c r="I397" s="256"/>
      <c r="J397" s="256"/>
      <c r="K397" s="256"/>
      <c r="L397" s="256"/>
      <c r="M397" s="256"/>
      <c r="N397" s="256"/>
      <c r="O397" s="256"/>
      <c r="P397" s="256"/>
      <c r="Q397" s="256"/>
      <c r="R397" s="256"/>
      <c r="S397" s="256"/>
      <c r="T397" s="256"/>
      <c r="U397" s="256"/>
      <c r="V397" s="256"/>
      <c r="W397" s="256"/>
      <c r="X397" s="256"/>
      <c r="Y397" s="256"/>
      <c r="Z397" s="256"/>
      <c r="AA397" s="256"/>
      <c r="AB397" s="256"/>
      <c r="AC397" s="256"/>
      <c r="AD397" s="256"/>
    </row>
    <row r="398" spans="1:37" ht="15" customHeight="1">
      <c r="A398" s="83"/>
      <c r="B398" s="15"/>
      <c r="C398" s="327" t="s">
        <v>1288</v>
      </c>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24" customHeight="1">
      <c r="A399" s="40"/>
      <c r="B399" s="40"/>
      <c r="C399" s="327" t="s">
        <v>1289</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c r="A400" s="83"/>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spans="1:30" ht="15" customHeight="1">
      <c r="A401" s="40"/>
      <c r="B401" s="40"/>
      <c r="C401" s="265" t="s">
        <v>1290</v>
      </c>
      <c r="D401" s="278"/>
      <c r="E401" s="278"/>
      <c r="F401" s="278"/>
      <c r="G401" s="278"/>
      <c r="H401" s="279"/>
      <c r="I401" s="265" t="s">
        <v>1291</v>
      </c>
      <c r="J401" s="266"/>
      <c r="K401" s="266"/>
      <c r="L401" s="266"/>
      <c r="M401" s="266"/>
      <c r="N401" s="266"/>
      <c r="O401" s="266"/>
      <c r="P401" s="266"/>
      <c r="Q401" s="266"/>
      <c r="R401" s="266"/>
      <c r="S401" s="266"/>
      <c r="T401" s="266"/>
      <c r="U401" s="266"/>
      <c r="V401" s="266"/>
      <c r="W401" s="266"/>
      <c r="X401" s="266"/>
      <c r="Y401" s="266"/>
      <c r="Z401" s="266"/>
      <c r="AA401" s="266"/>
      <c r="AB401" s="266"/>
      <c r="AC401" s="266"/>
      <c r="AD401" s="267"/>
    </row>
    <row r="402" spans="1:30" ht="144" customHeight="1">
      <c r="A402" s="40"/>
      <c r="B402" s="40"/>
      <c r="C402" s="282"/>
      <c r="D402" s="272"/>
      <c r="E402" s="272"/>
      <c r="F402" s="272"/>
      <c r="G402" s="272"/>
      <c r="H402" s="283"/>
      <c r="I402" s="331" t="s">
        <v>1292</v>
      </c>
      <c r="J402" s="266"/>
      <c r="K402" s="266"/>
      <c r="L402" s="266"/>
      <c r="M402" s="267"/>
      <c r="N402" s="331" t="s">
        <v>1293</v>
      </c>
      <c r="O402" s="266"/>
      <c r="P402" s="267"/>
      <c r="Q402" s="331" t="s">
        <v>1294</v>
      </c>
      <c r="R402" s="266"/>
      <c r="S402" s="266"/>
      <c r="T402" s="267"/>
      <c r="U402" s="331" t="s">
        <v>1295</v>
      </c>
      <c r="V402" s="266"/>
      <c r="W402" s="267"/>
      <c r="X402" s="331" t="s">
        <v>1296</v>
      </c>
      <c r="Y402" s="266"/>
      <c r="Z402" s="266"/>
      <c r="AA402" s="266"/>
      <c r="AB402" s="267"/>
      <c r="AC402" s="428" t="s">
        <v>1297</v>
      </c>
      <c r="AD402" s="283"/>
    </row>
    <row r="403" spans="1:30">
      <c r="A403" s="40"/>
      <c r="B403" s="40"/>
      <c r="C403" s="268">
        <v>1</v>
      </c>
      <c r="D403" s="266"/>
      <c r="E403" s="266"/>
      <c r="F403" s="266"/>
      <c r="G403" s="266"/>
      <c r="H403" s="267"/>
      <c r="I403" s="268"/>
      <c r="J403" s="266"/>
      <c r="K403" s="266"/>
      <c r="L403" s="266"/>
      <c r="M403" s="267"/>
      <c r="N403" s="268"/>
      <c r="O403" s="266"/>
      <c r="P403" s="267"/>
      <c r="Q403" s="268"/>
      <c r="R403" s="266"/>
      <c r="S403" s="266"/>
      <c r="T403" s="267"/>
      <c r="U403" s="268"/>
      <c r="V403" s="266"/>
      <c r="W403" s="267"/>
      <c r="X403" s="268"/>
      <c r="Y403" s="266"/>
      <c r="Z403" s="266"/>
      <c r="AA403" s="266"/>
      <c r="AB403" s="267"/>
      <c r="AC403" s="268"/>
      <c r="AD403" s="267"/>
    </row>
    <row r="404" spans="1:30" ht="15" customHeight="1">
      <c r="A404" s="83"/>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spans="1:30" ht="45" customHeight="1">
      <c r="A405" s="40"/>
      <c r="B405" s="40"/>
      <c r="C405" s="385" t="s">
        <v>1298</v>
      </c>
      <c r="D405" s="256"/>
      <c r="E405" s="256"/>
      <c r="F405" s="268"/>
      <c r="G405" s="266"/>
      <c r="H405" s="266"/>
      <c r="I405" s="266"/>
      <c r="J405" s="266"/>
      <c r="K405" s="266"/>
      <c r="L405" s="266"/>
      <c r="M405" s="266"/>
      <c r="N405" s="266"/>
      <c r="O405" s="266"/>
      <c r="P405" s="266"/>
      <c r="Q405" s="266"/>
      <c r="R405" s="266"/>
      <c r="S405" s="266"/>
      <c r="T405" s="266"/>
      <c r="U405" s="266"/>
      <c r="V405" s="266"/>
      <c r="W405" s="266"/>
      <c r="X405" s="266"/>
      <c r="Y405" s="266"/>
      <c r="Z405" s="266"/>
      <c r="AA405" s="266"/>
      <c r="AB405" s="266"/>
      <c r="AC405" s="266"/>
      <c r="AD405" s="267"/>
    </row>
    <row r="406" spans="1:30" ht="1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row>
    <row r="407" spans="1:30" ht="24" customHeight="1">
      <c r="A407" s="83"/>
      <c r="B407" s="15"/>
      <c r="C407" s="321" t="s">
        <v>187</v>
      </c>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c r="AC407" s="256"/>
      <c r="AD407" s="256"/>
    </row>
    <row r="408" spans="1:30" ht="60" customHeight="1">
      <c r="A408" s="83"/>
      <c r="B408" s="15"/>
      <c r="C408" s="322"/>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c r="AC408" s="323"/>
      <c r="AD408" s="324"/>
    </row>
    <row r="409" spans="1:30" ht="15" customHeight="1">
      <c r="A409" s="72"/>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row>
    <row r="410" spans="1:30" ht="15" customHeight="1">
      <c r="A410" s="72"/>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row>
    <row r="411" spans="1:30" ht="15" customHeight="1">
      <c r="A411" s="71"/>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row>
    <row r="412" spans="1:30" ht="15" customHeight="1">
      <c r="A412" s="71"/>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row>
    <row r="413" spans="1:30" ht="15" customHeight="1"/>
    <row r="414" spans="1:30" ht="15" customHeight="1" thickBot="1"/>
    <row r="415" spans="1:30" ht="15" customHeight="1" thickBot="1">
      <c r="B415" s="333" t="s">
        <v>1299</v>
      </c>
      <c r="C415" s="334"/>
      <c r="D415" s="334"/>
      <c r="E415" s="334"/>
      <c r="F415" s="334"/>
      <c r="G415" s="334"/>
      <c r="H415" s="334"/>
      <c r="I415" s="334"/>
      <c r="J415" s="334"/>
      <c r="K415" s="334"/>
      <c r="L415" s="334"/>
      <c r="M415" s="334"/>
      <c r="N415" s="334"/>
      <c r="O415" s="334"/>
      <c r="P415" s="334"/>
      <c r="Q415" s="334"/>
      <c r="R415" s="334"/>
      <c r="S415" s="334"/>
      <c r="T415" s="334"/>
      <c r="U415" s="334"/>
      <c r="V415" s="334"/>
      <c r="W415" s="334"/>
      <c r="X415" s="334"/>
      <c r="Y415" s="334"/>
      <c r="Z415" s="334"/>
      <c r="AA415" s="334"/>
      <c r="AB415" s="334"/>
      <c r="AC415" s="334"/>
      <c r="AD415" s="335"/>
    </row>
    <row r="416" spans="1:30">
      <c r="B416" s="379" t="s">
        <v>175</v>
      </c>
      <c r="C416" s="256"/>
      <c r="D416" s="256"/>
      <c r="E416" s="256"/>
      <c r="F416" s="256"/>
      <c r="G416" s="256"/>
      <c r="H416" s="256"/>
      <c r="I416" s="256"/>
      <c r="J416" s="256"/>
      <c r="K416" s="256"/>
      <c r="L416" s="256"/>
      <c r="M416" s="256"/>
      <c r="N416" s="256"/>
      <c r="O416" s="256"/>
      <c r="P416" s="256"/>
      <c r="Q416" s="256"/>
      <c r="R416" s="256"/>
      <c r="S416" s="256"/>
      <c r="T416" s="256"/>
      <c r="U416" s="256"/>
      <c r="V416" s="256"/>
      <c r="W416" s="256"/>
      <c r="X416" s="256"/>
      <c r="Y416" s="256"/>
      <c r="Z416" s="256"/>
      <c r="AA416" s="256"/>
      <c r="AB416" s="256"/>
      <c r="AC416" s="256"/>
      <c r="AD416" s="281"/>
    </row>
    <row r="417" spans="1:48" ht="24" customHeight="1">
      <c r="B417" s="103"/>
      <c r="C417" s="378" t="s">
        <v>1300</v>
      </c>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83"/>
    </row>
    <row r="418" spans="1:48" ht="15.75" customHeight="1" thickBot="1"/>
    <row r="419" spans="1:48" ht="15" customHeight="1" thickBot="1">
      <c r="B419" s="381" t="s">
        <v>1301</v>
      </c>
      <c r="C419" s="334"/>
      <c r="D419" s="334"/>
      <c r="E419" s="334"/>
      <c r="F419" s="334"/>
      <c r="G419" s="334"/>
      <c r="H419" s="334"/>
      <c r="I419" s="334"/>
      <c r="J419" s="334"/>
      <c r="K419" s="334"/>
      <c r="L419" s="334"/>
      <c r="M419" s="334"/>
      <c r="N419" s="334"/>
      <c r="O419" s="334"/>
      <c r="P419" s="334"/>
      <c r="Q419" s="334"/>
      <c r="R419" s="334"/>
      <c r="S419" s="334"/>
      <c r="T419" s="334"/>
      <c r="U419" s="334"/>
      <c r="V419" s="334"/>
      <c r="W419" s="334"/>
      <c r="X419" s="334"/>
      <c r="Y419" s="334"/>
      <c r="Z419" s="334"/>
      <c r="AA419" s="334"/>
      <c r="AB419" s="334"/>
      <c r="AC419" s="334"/>
      <c r="AD419" s="335"/>
    </row>
    <row r="420" spans="1:48" s="76" customFormat="1" ht="15" customHeight="1">
      <c r="A420" s="115"/>
      <c r="B420" s="466" t="s">
        <v>181</v>
      </c>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c r="AC420" s="329"/>
      <c r="AD420" s="447"/>
    </row>
    <row r="421" spans="1:48" s="76" customFormat="1" ht="36" customHeight="1">
      <c r="A421" s="115"/>
      <c r="B421" s="158"/>
      <c r="C421" s="439" t="s">
        <v>1302</v>
      </c>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4"/>
    </row>
    <row r="422" spans="1:48" s="76" customFormat="1" ht="1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spans="1:48" s="76" customFormat="1" ht="36" customHeight="1">
      <c r="A423" s="126" t="s">
        <v>1303</v>
      </c>
      <c r="B423" s="418" t="s">
        <v>1304</v>
      </c>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c r="AC423" s="329"/>
      <c r="AD423" s="329"/>
    </row>
    <row r="424" spans="1:48" s="76" customFormat="1" ht="36" customHeight="1">
      <c r="A424" s="126"/>
      <c r="B424" s="211"/>
      <c r="C424" s="327" t="s">
        <v>1305</v>
      </c>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c r="AA424" s="465"/>
      <c r="AB424" s="465"/>
      <c r="AC424" s="465"/>
      <c r="AD424" s="465"/>
    </row>
    <row r="425" spans="1:48" s="76" customFormat="1" ht="24" customHeight="1">
      <c r="A425" s="126"/>
      <c r="B425" s="211"/>
      <c r="C425" s="321" t="s">
        <v>1231</v>
      </c>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c r="AA425" s="465"/>
      <c r="AB425" s="465"/>
      <c r="AC425" s="465"/>
      <c r="AD425" s="465"/>
    </row>
    <row r="426" spans="1:48" s="76" customFormat="1" ht="24" customHeight="1">
      <c r="A426" s="126"/>
      <c r="B426" s="211"/>
      <c r="C426" s="321" t="s">
        <v>1232</v>
      </c>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c r="AA426" s="465"/>
      <c r="AB426" s="465"/>
      <c r="AC426" s="465"/>
      <c r="AD426" s="465"/>
    </row>
    <row r="427" spans="1:48" ht="36" customHeight="1">
      <c r="A427" s="83"/>
      <c r="B427" s="15"/>
      <c r="C427" s="327" t="s">
        <v>1306</v>
      </c>
      <c r="D427" s="256"/>
      <c r="E427" s="256"/>
      <c r="F427" s="256"/>
      <c r="G427" s="256"/>
      <c r="H427" s="256"/>
      <c r="I427" s="256"/>
      <c r="J427" s="256"/>
      <c r="K427" s="256"/>
      <c r="L427" s="256"/>
      <c r="M427" s="256"/>
      <c r="N427" s="256"/>
      <c r="O427" s="256"/>
      <c r="P427" s="256"/>
      <c r="Q427" s="256"/>
      <c r="R427" s="256"/>
      <c r="S427" s="256"/>
      <c r="T427" s="256"/>
      <c r="U427" s="256"/>
      <c r="V427" s="256"/>
      <c r="W427" s="256"/>
      <c r="X427" s="256"/>
      <c r="Y427" s="256"/>
      <c r="Z427" s="256"/>
      <c r="AA427" s="256"/>
      <c r="AB427" s="256"/>
      <c r="AC427" s="256"/>
      <c r="AD427" s="256"/>
    </row>
    <row r="428" spans="1:48" ht="48" customHeight="1">
      <c r="A428" s="83"/>
      <c r="B428" s="15"/>
      <c r="C428" s="321" t="s">
        <v>1307</v>
      </c>
      <c r="D428" s="256"/>
      <c r="E428" s="256"/>
      <c r="F428" s="256"/>
      <c r="G428" s="256"/>
      <c r="H428" s="256"/>
      <c r="I428" s="256"/>
      <c r="J428" s="256"/>
      <c r="K428" s="256"/>
      <c r="L428" s="256"/>
      <c r="M428" s="256"/>
      <c r="N428" s="256"/>
      <c r="O428" s="256"/>
      <c r="P428" s="256"/>
      <c r="Q428" s="256"/>
      <c r="R428" s="256"/>
      <c r="S428" s="256"/>
      <c r="T428" s="256"/>
      <c r="U428" s="256"/>
      <c r="V428" s="256"/>
      <c r="W428" s="256"/>
      <c r="X428" s="256"/>
      <c r="Y428" s="256"/>
      <c r="Z428" s="256"/>
      <c r="AA428" s="256"/>
      <c r="AB428" s="256"/>
      <c r="AC428" s="256"/>
      <c r="AD428" s="256"/>
    </row>
    <row r="429" spans="1:48" s="76" customFormat="1" ht="15" customHeight="1">
      <c r="A429" s="115"/>
    </row>
    <row r="430" spans="1:48" s="76" customFormat="1" ht="72" customHeight="1">
      <c r="A430" s="115"/>
      <c r="C430" s="419" t="s">
        <v>185</v>
      </c>
      <c r="D430" s="420"/>
      <c r="E430" s="420"/>
      <c r="F430" s="420"/>
      <c r="G430" s="420"/>
      <c r="H430" s="421"/>
      <c r="I430" s="419" t="s">
        <v>1308</v>
      </c>
      <c r="J430" s="420"/>
      <c r="K430" s="420"/>
      <c r="L430" s="421"/>
      <c r="M430" s="419" t="s">
        <v>1309</v>
      </c>
      <c r="N430" s="415"/>
      <c r="O430" s="415"/>
      <c r="P430" s="415"/>
      <c r="Q430" s="415"/>
      <c r="R430" s="415"/>
      <c r="S430" s="415"/>
      <c r="T430" s="415"/>
      <c r="U430" s="416"/>
      <c r="V430" s="419" t="s">
        <v>1310</v>
      </c>
      <c r="W430" s="415"/>
      <c r="X430" s="415"/>
      <c r="Y430" s="415"/>
      <c r="Z430" s="415"/>
      <c r="AA430" s="415"/>
      <c r="AB430" s="415"/>
      <c r="AC430" s="415"/>
      <c r="AD430" s="416"/>
    </row>
    <row r="431" spans="1:48" s="76" customFormat="1" ht="15" customHeight="1">
      <c r="A431" s="115"/>
      <c r="C431" s="422"/>
      <c r="D431" s="423"/>
      <c r="E431" s="423"/>
      <c r="F431" s="423"/>
      <c r="G431" s="423"/>
      <c r="H431" s="424"/>
      <c r="I431" s="422"/>
      <c r="J431" s="423"/>
      <c r="K431" s="423"/>
      <c r="L431" s="424"/>
      <c r="M431" s="265" t="s">
        <v>201</v>
      </c>
      <c r="N431" s="266"/>
      <c r="O431" s="267"/>
      <c r="P431" s="268" t="s">
        <v>202</v>
      </c>
      <c r="Q431" s="266"/>
      <c r="R431" s="267"/>
      <c r="S431" s="268" t="s">
        <v>203</v>
      </c>
      <c r="T431" s="266"/>
      <c r="U431" s="267"/>
      <c r="V431" s="265" t="s">
        <v>201</v>
      </c>
      <c r="W431" s="266"/>
      <c r="X431" s="267"/>
      <c r="Y431" s="268" t="s">
        <v>202</v>
      </c>
      <c r="Z431" s="266"/>
      <c r="AA431" s="267"/>
      <c r="AB431" s="268" t="s">
        <v>203</v>
      </c>
      <c r="AC431" s="266"/>
      <c r="AD431" s="267"/>
      <c r="AF431" t="s">
        <v>204</v>
      </c>
      <c r="AG431" t="s">
        <v>205</v>
      </c>
      <c r="AH431" t="s">
        <v>206</v>
      </c>
      <c r="AI431" t="s">
        <v>207</v>
      </c>
      <c r="AJ431" t="s">
        <v>208</v>
      </c>
      <c r="AK431" t="s">
        <v>209</v>
      </c>
      <c r="AL431" t="s">
        <v>210</v>
      </c>
      <c r="AP431" t="s">
        <v>204</v>
      </c>
      <c r="AQ431" t="s">
        <v>205</v>
      </c>
      <c r="AR431" t="s">
        <v>206</v>
      </c>
      <c r="AS431" t="s">
        <v>207</v>
      </c>
      <c r="AT431" t="s">
        <v>208</v>
      </c>
      <c r="AU431" t="s">
        <v>209</v>
      </c>
      <c r="AV431" t="s">
        <v>210</v>
      </c>
    </row>
    <row r="432" spans="1:48" s="76" customFormat="1" ht="15" customHeight="1">
      <c r="A432" s="115"/>
      <c r="C432" s="119" t="s">
        <v>131</v>
      </c>
      <c r="D432" s="417"/>
      <c r="E432" s="415"/>
      <c r="F432" s="415"/>
      <c r="G432" s="415"/>
      <c r="H432" s="416"/>
      <c r="I432" s="414">
        <v>1</v>
      </c>
      <c r="J432" s="415"/>
      <c r="K432" s="415"/>
      <c r="L432" s="416"/>
      <c r="M432" s="414">
        <v>45</v>
      </c>
      <c r="N432" s="415"/>
      <c r="O432" s="416"/>
      <c r="P432" s="414">
        <v>20</v>
      </c>
      <c r="Q432" s="415"/>
      <c r="R432" s="416"/>
      <c r="S432" s="414">
        <v>25</v>
      </c>
      <c r="T432" s="415"/>
      <c r="U432" s="416"/>
      <c r="V432" s="414">
        <v>4</v>
      </c>
      <c r="W432" s="415"/>
      <c r="X432" s="416"/>
      <c r="Y432" s="414"/>
      <c r="Z432" s="415"/>
      <c r="AA432" s="416"/>
      <c r="AB432" s="414"/>
      <c r="AC432" s="415"/>
      <c r="AD432" s="416"/>
      <c r="AF432">
        <f>IF(AND(M432=0,OR(SUM(P432:S432)&gt;0,COUNTIF(M432:S432,"NS")&gt;0)),1,0)</f>
        <v>0</v>
      </c>
      <c r="AG432">
        <f>IF(OR(AND(M432="NS",SUM(P432:S432)&gt;0),AND(M432="NS",COUNTIF(M432:S432,"NS")&lt;2)),1,0)</f>
        <v>0</v>
      </c>
      <c r="AH432">
        <f>IF(AND(M432="NA",OR(SUM(P432:S432)&gt;0,COUNTIF(M432:S432,"NS")&gt;0,COUNTIF(M432:S432,"NA")&gt;1)),1,0)</f>
        <v>0</v>
      </c>
      <c r="AI432">
        <f>IF(AND(COUNTBLANK(M432)+COUNTBLANK(P432)+COUNTBLANK(S432)&gt;0,COUNTBLANK(M432)+COUNTBLANK(P432)+COUNTBLANK(S432)&lt;3,M432&lt;&gt;"NA"),1,0)</f>
        <v>0</v>
      </c>
      <c r="AJ432">
        <f>IF(AND(IF(OR(SUM(P432:S432)=M432,M432="",AND(M432&gt;0,COUNTIF(M432:S432,"NS")=2)),0,1)=1,M432&lt;&gt;"NS",M432&lt;&gt;"NA"),1,0)</f>
        <v>0</v>
      </c>
      <c r="AK432">
        <f>IF(COUNTIF(M432:S432,"=*")&lt;&gt;SUM(COUNTIF(M432:S432,"NS"),COUNTIF(M432:S432,"NA")),1,0)</f>
        <v>0</v>
      </c>
      <c r="AL432">
        <f>IF(SUM(AF432:AK432)&gt;0,1,0)</f>
        <v>0</v>
      </c>
      <c r="AP432">
        <f>IF(AND(V432=0,OR(SUM(Y432:AB432)&gt;0,COUNTIF(V432:AB432,"NS")&gt;0)),1,0)</f>
        <v>0</v>
      </c>
      <c r="AQ432">
        <f>IF(OR(AND(V432="NS",SUM(Y432:AB432)&gt;0),AND(V432="NS",COUNTIF(V432:AB432,"NS")&lt;2)),1,0)</f>
        <v>0</v>
      </c>
      <c r="AR432">
        <f>IF(AND(V432="NA",OR(SUM(Y432:AB432)&gt;0,COUNTIF(V432:AB432,"NS")&gt;0,COUNTIF(V432:AB432,"NA")&gt;1)),1,0)</f>
        <v>0</v>
      </c>
      <c r="AS432">
        <f>IF(AND(COUNTBLANK(V432)+COUNTBLANK(Y432)+COUNTBLANK(AB432)&gt;0,COUNTBLANK(V432)+COUNTBLANK(Y432)+COUNTBLANK(AB432)&lt;3,V432&lt;&gt;"NA"),1,0)</f>
        <v>1</v>
      </c>
      <c r="AT432">
        <f>IF(AND(IF(OR(SUM(Y432:AB432)=V432,V432="",AND(V432&gt;0,COUNTIF(V432:AB432,"NS")=2)),0,1)=1,V432&lt;&gt;"NS",V432&lt;&gt;"NA"),1,0)</f>
        <v>1</v>
      </c>
      <c r="AU432">
        <f>IF(COUNTIF(V432:AB432,"=*")&lt;&gt;SUM(COUNTIF(V432:AB432,"NS"),COUNTIF(V432:AB432,"NA")),1,0)</f>
        <v>0</v>
      </c>
      <c r="AV432">
        <f>IF(SUM(AP432:AU432)&gt;0,1,0)</f>
        <v>1</v>
      </c>
    </row>
    <row r="433" spans="1:30" s="76" customFormat="1" ht="15" customHeight="1">
      <c r="A433" s="115"/>
      <c r="C433" s="120" t="s">
        <v>132</v>
      </c>
      <c r="D433" s="417"/>
      <c r="E433" s="415"/>
      <c r="F433" s="415"/>
      <c r="G433" s="415"/>
      <c r="H433" s="416"/>
      <c r="I433" s="414"/>
      <c r="J433" s="415"/>
      <c r="K433" s="415"/>
      <c r="L433" s="416"/>
      <c r="M433" s="414"/>
      <c r="N433" s="415"/>
      <c r="O433" s="416"/>
      <c r="P433" s="414"/>
      <c r="Q433" s="415"/>
      <c r="R433" s="416"/>
      <c r="S433" s="414"/>
      <c r="T433" s="415"/>
      <c r="U433" s="416"/>
      <c r="V433" s="414"/>
      <c r="W433" s="415"/>
      <c r="X433" s="416"/>
      <c r="Y433" s="414"/>
      <c r="Z433" s="415"/>
      <c r="AA433" s="416"/>
      <c r="AB433" s="414"/>
      <c r="AC433" s="415"/>
      <c r="AD433" s="416"/>
    </row>
    <row r="434" spans="1:30" s="76" customFormat="1" ht="15" customHeight="1">
      <c r="A434" s="115"/>
      <c r="C434" s="120" t="s">
        <v>133</v>
      </c>
      <c r="D434" s="417"/>
      <c r="E434" s="415"/>
      <c r="F434" s="415"/>
      <c r="G434" s="415"/>
      <c r="H434" s="416"/>
      <c r="I434" s="414"/>
      <c r="J434" s="415"/>
      <c r="K434" s="415"/>
      <c r="L434" s="416"/>
      <c r="M434" s="414"/>
      <c r="N434" s="415"/>
      <c r="O434" s="416"/>
      <c r="P434" s="414"/>
      <c r="Q434" s="415"/>
      <c r="R434" s="416"/>
      <c r="S434" s="414"/>
      <c r="T434" s="415"/>
      <c r="U434" s="416"/>
      <c r="V434" s="414"/>
      <c r="W434" s="415"/>
      <c r="X434" s="416"/>
      <c r="Y434" s="414"/>
      <c r="Z434" s="415"/>
      <c r="AA434" s="416"/>
      <c r="AB434" s="414"/>
      <c r="AC434" s="415"/>
      <c r="AD434" s="416"/>
    </row>
    <row r="435" spans="1:30" s="76" customFormat="1" ht="15" customHeight="1">
      <c r="A435" s="115"/>
      <c r="C435" s="120" t="s">
        <v>134</v>
      </c>
      <c r="D435" s="417"/>
      <c r="E435" s="415"/>
      <c r="F435" s="415"/>
      <c r="G435" s="415"/>
      <c r="H435" s="416"/>
      <c r="I435" s="414"/>
      <c r="J435" s="415"/>
      <c r="K435" s="415"/>
      <c r="L435" s="416"/>
      <c r="M435" s="414"/>
      <c r="N435" s="415"/>
      <c r="O435" s="416"/>
      <c r="P435" s="414"/>
      <c r="Q435" s="415"/>
      <c r="R435" s="416"/>
      <c r="S435" s="414"/>
      <c r="T435" s="415"/>
      <c r="U435" s="416"/>
      <c r="V435" s="414"/>
      <c r="W435" s="415"/>
      <c r="X435" s="416"/>
      <c r="Y435" s="414"/>
      <c r="Z435" s="415"/>
      <c r="AA435" s="416"/>
      <c r="AB435" s="414"/>
      <c r="AC435" s="415"/>
      <c r="AD435" s="416"/>
    </row>
    <row r="436" spans="1:30" s="76" customFormat="1" ht="15" customHeight="1">
      <c r="A436" s="115"/>
      <c r="C436" s="120" t="s">
        <v>135</v>
      </c>
      <c r="D436" s="417"/>
      <c r="E436" s="415"/>
      <c r="F436" s="415"/>
      <c r="G436" s="415"/>
      <c r="H436" s="416"/>
      <c r="I436" s="414"/>
      <c r="J436" s="415"/>
      <c r="K436" s="415"/>
      <c r="L436" s="416"/>
      <c r="M436" s="414"/>
      <c r="N436" s="415"/>
      <c r="O436" s="416"/>
      <c r="P436" s="414"/>
      <c r="Q436" s="415"/>
      <c r="R436" s="416"/>
      <c r="S436" s="414"/>
      <c r="T436" s="415"/>
      <c r="U436" s="416"/>
      <c r="V436" s="414"/>
      <c r="W436" s="415"/>
      <c r="X436" s="416"/>
      <c r="Y436" s="414"/>
      <c r="Z436" s="415"/>
      <c r="AA436" s="416"/>
      <c r="AB436" s="414"/>
      <c r="AC436" s="415"/>
      <c r="AD436" s="416"/>
    </row>
    <row r="437" spans="1:30" s="76" customFormat="1" ht="15" customHeight="1">
      <c r="A437" s="115"/>
      <c r="C437" s="120" t="s">
        <v>136</v>
      </c>
      <c r="D437" s="417"/>
      <c r="E437" s="415"/>
      <c r="F437" s="415"/>
      <c r="G437" s="415"/>
      <c r="H437" s="416"/>
      <c r="I437" s="414"/>
      <c r="J437" s="415"/>
      <c r="K437" s="415"/>
      <c r="L437" s="416"/>
      <c r="M437" s="414"/>
      <c r="N437" s="415"/>
      <c r="O437" s="416"/>
      <c r="P437" s="414"/>
      <c r="Q437" s="415"/>
      <c r="R437" s="416"/>
      <c r="S437" s="414"/>
      <c r="T437" s="415"/>
      <c r="U437" s="416"/>
      <c r="V437" s="414"/>
      <c r="W437" s="415"/>
      <c r="X437" s="416"/>
      <c r="Y437" s="414"/>
      <c r="Z437" s="415"/>
      <c r="AA437" s="416"/>
      <c r="AB437" s="414"/>
      <c r="AC437" s="415"/>
      <c r="AD437" s="416"/>
    </row>
    <row r="438" spans="1:30" s="76" customFormat="1" ht="15" customHeight="1">
      <c r="A438" s="115"/>
      <c r="C438" s="120" t="s">
        <v>137</v>
      </c>
      <c r="D438" s="417"/>
      <c r="E438" s="415"/>
      <c r="F438" s="415"/>
      <c r="G438" s="415"/>
      <c r="H438" s="416"/>
      <c r="I438" s="414"/>
      <c r="J438" s="415"/>
      <c r="K438" s="415"/>
      <c r="L438" s="416"/>
      <c r="M438" s="414"/>
      <c r="N438" s="415"/>
      <c r="O438" s="416"/>
      <c r="P438" s="414"/>
      <c r="Q438" s="415"/>
      <c r="R438" s="416"/>
      <c r="S438" s="414"/>
      <c r="T438" s="415"/>
      <c r="U438" s="416"/>
      <c r="V438" s="414"/>
      <c r="W438" s="415"/>
      <c r="X438" s="416"/>
      <c r="Y438" s="414"/>
      <c r="Z438" s="415"/>
      <c r="AA438" s="416"/>
      <c r="AB438" s="414"/>
      <c r="AC438" s="415"/>
      <c r="AD438" s="416"/>
    </row>
    <row r="439" spans="1:30" s="76" customFormat="1" ht="15" customHeight="1">
      <c r="A439" s="115"/>
      <c r="C439" s="120" t="s">
        <v>138</v>
      </c>
      <c r="D439" s="417"/>
      <c r="E439" s="415"/>
      <c r="F439" s="415"/>
      <c r="G439" s="415"/>
      <c r="H439" s="416"/>
      <c r="I439" s="414"/>
      <c r="J439" s="415"/>
      <c r="K439" s="415"/>
      <c r="L439" s="416"/>
      <c r="M439" s="414"/>
      <c r="N439" s="415"/>
      <c r="O439" s="416"/>
      <c r="P439" s="414"/>
      <c r="Q439" s="415"/>
      <c r="R439" s="416"/>
      <c r="S439" s="414"/>
      <c r="T439" s="415"/>
      <c r="U439" s="416"/>
      <c r="V439" s="414"/>
      <c r="W439" s="415"/>
      <c r="X439" s="416"/>
      <c r="Y439" s="414"/>
      <c r="Z439" s="415"/>
      <c r="AA439" s="416"/>
      <c r="AB439" s="414"/>
      <c r="AC439" s="415"/>
      <c r="AD439" s="416"/>
    </row>
    <row r="440" spans="1:30" s="76" customFormat="1" ht="15" customHeight="1">
      <c r="A440" s="115"/>
      <c r="C440" s="120" t="s">
        <v>139</v>
      </c>
      <c r="D440" s="417"/>
      <c r="E440" s="415"/>
      <c r="F440" s="415"/>
      <c r="G440" s="415"/>
      <c r="H440" s="416"/>
      <c r="I440" s="414"/>
      <c r="J440" s="415"/>
      <c r="K440" s="415"/>
      <c r="L440" s="416"/>
      <c r="M440" s="414"/>
      <c r="N440" s="415"/>
      <c r="O440" s="416"/>
      <c r="P440" s="414"/>
      <c r="Q440" s="415"/>
      <c r="R440" s="416"/>
      <c r="S440" s="414"/>
      <c r="T440" s="415"/>
      <c r="U440" s="416"/>
      <c r="V440" s="414"/>
      <c r="W440" s="415"/>
      <c r="X440" s="416"/>
      <c r="Y440" s="414"/>
      <c r="Z440" s="415"/>
      <c r="AA440" s="416"/>
      <c r="AB440" s="414"/>
      <c r="AC440" s="415"/>
      <c r="AD440" s="416"/>
    </row>
    <row r="441" spans="1:30" s="76" customFormat="1" ht="15" customHeight="1">
      <c r="A441" s="115"/>
      <c r="C441" s="120" t="s">
        <v>140</v>
      </c>
      <c r="D441" s="417"/>
      <c r="E441" s="415"/>
      <c r="F441" s="415"/>
      <c r="G441" s="415"/>
      <c r="H441" s="416"/>
      <c r="I441" s="414"/>
      <c r="J441" s="415"/>
      <c r="K441" s="415"/>
      <c r="L441" s="416"/>
      <c r="M441" s="414"/>
      <c r="N441" s="415"/>
      <c r="O441" s="416"/>
      <c r="P441" s="414"/>
      <c r="Q441" s="415"/>
      <c r="R441" s="416"/>
      <c r="S441" s="414"/>
      <c r="T441" s="415"/>
      <c r="U441" s="416"/>
      <c r="V441" s="414"/>
      <c r="W441" s="415"/>
      <c r="X441" s="416"/>
      <c r="Y441" s="414"/>
      <c r="Z441" s="415"/>
      <c r="AA441" s="416"/>
      <c r="AB441" s="414"/>
      <c r="AC441" s="415"/>
      <c r="AD441" s="416"/>
    </row>
    <row r="442" spans="1:30" s="76" customFormat="1" ht="15" customHeight="1">
      <c r="A442" s="115"/>
      <c r="C442" s="120" t="s">
        <v>141</v>
      </c>
      <c r="D442" s="417"/>
      <c r="E442" s="415"/>
      <c r="F442" s="415"/>
      <c r="G442" s="415"/>
      <c r="H442" s="416"/>
      <c r="I442" s="414"/>
      <c r="J442" s="415"/>
      <c r="K442" s="415"/>
      <c r="L442" s="416"/>
      <c r="M442" s="414"/>
      <c r="N442" s="415"/>
      <c r="O442" s="416"/>
      <c r="P442" s="414"/>
      <c r="Q442" s="415"/>
      <c r="R442" s="416"/>
      <c r="S442" s="414"/>
      <c r="T442" s="415"/>
      <c r="U442" s="416"/>
      <c r="V442" s="414"/>
      <c r="W442" s="415"/>
      <c r="X442" s="416"/>
      <c r="Y442" s="414"/>
      <c r="Z442" s="415"/>
      <c r="AA442" s="416"/>
      <c r="AB442" s="414"/>
      <c r="AC442" s="415"/>
      <c r="AD442" s="416"/>
    </row>
    <row r="443" spans="1:30" s="76" customFormat="1" ht="15" customHeight="1">
      <c r="A443" s="115"/>
      <c r="C443" s="120" t="s">
        <v>142</v>
      </c>
      <c r="D443" s="417"/>
      <c r="E443" s="415"/>
      <c r="F443" s="415"/>
      <c r="G443" s="415"/>
      <c r="H443" s="416"/>
      <c r="I443" s="414"/>
      <c r="J443" s="415"/>
      <c r="K443" s="415"/>
      <c r="L443" s="416"/>
      <c r="M443" s="414"/>
      <c r="N443" s="415"/>
      <c r="O443" s="416"/>
      <c r="P443" s="414"/>
      <c r="Q443" s="415"/>
      <c r="R443" s="416"/>
      <c r="S443" s="414"/>
      <c r="T443" s="415"/>
      <c r="U443" s="416"/>
      <c r="V443" s="414"/>
      <c r="W443" s="415"/>
      <c r="X443" s="416"/>
      <c r="Y443" s="414"/>
      <c r="Z443" s="415"/>
      <c r="AA443" s="416"/>
      <c r="AB443" s="414"/>
      <c r="AC443" s="415"/>
      <c r="AD443" s="416"/>
    </row>
    <row r="444" spans="1:30" s="76" customFormat="1" ht="15" customHeight="1">
      <c r="A444" s="115"/>
      <c r="C444" s="120" t="s">
        <v>143</v>
      </c>
      <c r="D444" s="417"/>
      <c r="E444" s="415"/>
      <c r="F444" s="415"/>
      <c r="G444" s="415"/>
      <c r="H444" s="416"/>
      <c r="I444" s="414"/>
      <c r="J444" s="415"/>
      <c r="K444" s="415"/>
      <c r="L444" s="416"/>
      <c r="M444" s="414"/>
      <c r="N444" s="415"/>
      <c r="O444" s="416"/>
      <c r="P444" s="414"/>
      <c r="Q444" s="415"/>
      <c r="R444" s="416"/>
      <c r="S444" s="414"/>
      <c r="T444" s="415"/>
      <c r="U444" s="416"/>
      <c r="V444" s="414"/>
      <c r="W444" s="415"/>
      <c r="X444" s="416"/>
      <c r="Y444" s="414"/>
      <c r="Z444" s="415"/>
      <c r="AA444" s="416"/>
      <c r="AB444" s="414"/>
      <c r="AC444" s="415"/>
      <c r="AD444" s="416"/>
    </row>
    <row r="445" spans="1:30" s="76" customFormat="1" ht="15" customHeight="1">
      <c r="A445" s="115"/>
      <c r="C445" s="120" t="s">
        <v>144</v>
      </c>
      <c r="D445" s="417"/>
      <c r="E445" s="415"/>
      <c r="F445" s="415"/>
      <c r="G445" s="415"/>
      <c r="H445" s="416"/>
      <c r="I445" s="414"/>
      <c r="J445" s="415"/>
      <c r="K445" s="415"/>
      <c r="L445" s="416"/>
      <c r="M445" s="414"/>
      <c r="N445" s="415"/>
      <c r="O445" s="416"/>
      <c r="P445" s="414"/>
      <c r="Q445" s="415"/>
      <c r="R445" s="416"/>
      <c r="S445" s="414"/>
      <c r="T445" s="415"/>
      <c r="U445" s="416"/>
      <c r="V445" s="414"/>
      <c r="W445" s="415"/>
      <c r="X445" s="416"/>
      <c r="Y445" s="414"/>
      <c r="Z445" s="415"/>
      <c r="AA445" s="416"/>
      <c r="AB445" s="414"/>
      <c r="AC445" s="415"/>
      <c r="AD445" s="416"/>
    </row>
    <row r="446" spans="1:30" s="76" customFormat="1" ht="15" customHeight="1">
      <c r="A446" s="115"/>
      <c r="C446" s="120" t="s">
        <v>145</v>
      </c>
      <c r="D446" s="417"/>
      <c r="E446" s="415"/>
      <c r="F446" s="415"/>
      <c r="G446" s="415"/>
      <c r="H446" s="416"/>
      <c r="I446" s="414"/>
      <c r="J446" s="415"/>
      <c r="K446" s="415"/>
      <c r="L446" s="416"/>
      <c r="M446" s="414"/>
      <c r="N446" s="415"/>
      <c r="O446" s="416"/>
      <c r="P446" s="414"/>
      <c r="Q446" s="415"/>
      <c r="R446" s="416"/>
      <c r="S446" s="414"/>
      <c r="T446" s="415"/>
      <c r="U446" s="416"/>
      <c r="V446" s="414"/>
      <c r="W446" s="415"/>
      <c r="X446" s="416"/>
      <c r="Y446" s="414"/>
      <c r="Z446" s="415"/>
      <c r="AA446" s="416"/>
      <c r="AB446" s="414"/>
      <c r="AC446" s="415"/>
      <c r="AD446" s="416"/>
    </row>
    <row r="447" spans="1:30" s="76" customFormat="1" ht="15" customHeight="1">
      <c r="A447" s="115"/>
      <c r="C447" s="120" t="s">
        <v>146</v>
      </c>
      <c r="D447" s="417"/>
      <c r="E447" s="415"/>
      <c r="F447" s="415"/>
      <c r="G447" s="415"/>
      <c r="H447" s="416"/>
      <c r="I447" s="414"/>
      <c r="J447" s="415"/>
      <c r="K447" s="415"/>
      <c r="L447" s="416"/>
      <c r="M447" s="414"/>
      <c r="N447" s="415"/>
      <c r="O447" s="416"/>
      <c r="P447" s="414"/>
      <c r="Q447" s="415"/>
      <c r="R447" s="416"/>
      <c r="S447" s="414"/>
      <c r="T447" s="415"/>
      <c r="U447" s="416"/>
      <c r="V447" s="414"/>
      <c r="W447" s="415"/>
      <c r="X447" s="416"/>
      <c r="Y447" s="414"/>
      <c r="Z447" s="415"/>
      <c r="AA447" s="416"/>
      <c r="AB447" s="414"/>
      <c r="AC447" s="415"/>
      <c r="AD447" s="416"/>
    </row>
    <row r="448" spans="1:30" s="76" customFormat="1" ht="15" customHeight="1">
      <c r="A448" s="115"/>
      <c r="C448" s="120" t="s">
        <v>147</v>
      </c>
      <c r="D448" s="417"/>
      <c r="E448" s="415"/>
      <c r="F448" s="415"/>
      <c r="G448" s="415"/>
      <c r="H448" s="416"/>
      <c r="I448" s="414"/>
      <c r="J448" s="415"/>
      <c r="K448" s="415"/>
      <c r="L448" s="416"/>
      <c r="M448" s="414"/>
      <c r="N448" s="415"/>
      <c r="O448" s="416"/>
      <c r="P448" s="414"/>
      <c r="Q448" s="415"/>
      <c r="R448" s="416"/>
      <c r="S448" s="414"/>
      <c r="T448" s="415"/>
      <c r="U448" s="416"/>
      <c r="V448" s="414"/>
      <c r="W448" s="415"/>
      <c r="X448" s="416"/>
      <c r="Y448" s="414"/>
      <c r="Z448" s="415"/>
      <c r="AA448" s="416"/>
      <c r="AB448" s="414"/>
      <c r="AC448" s="415"/>
      <c r="AD448" s="416"/>
    </row>
    <row r="449" spans="1:37" s="76" customFormat="1" ht="15" customHeight="1">
      <c r="A449" s="115"/>
      <c r="C449" s="120" t="s">
        <v>148</v>
      </c>
      <c r="D449" s="417"/>
      <c r="E449" s="415"/>
      <c r="F449" s="415"/>
      <c r="G449" s="415"/>
      <c r="H449" s="416"/>
      <c r="I449" s="414"/>
      <c r="J449" s="415"/>
      <c r="K449" s="415"/>
      <c r="L449" s="416"/>
      <c r="M449" s="414"/>
      <c r="N449" s="415"/>
      <c r="O449" s="416"/>
      <c r="P449" s="414"/>
      <c r="Q449" s="415"/>
      <c r="R449" s="416"/>
      <c r="S449" s="414"/>
      <c r="T449" s="415"/>
      <c r="U449" s="416"/>
      <c r="V449" s="414"/>
      <c r="W449" s="415"/>
      <c r="X449" s="416"/>
      <c r="Y449" s="414"/>
      <c r="Z449" s="415"/>
      <c r="AA449" s="416"/>
      <c r="AB449" s="414"/>
      <c r="AC449" s="415"/>
      <c r="AD449" s="416"/>
    </row>
    <row r="450" spans="1:37" s="76" customFormat="1" ht="15" customHeight="1">
      <c r="A450" s="115"/>
      <c r="C450" s="120" t="s">
        <v>149</v>
      </c>
      <c r="D450" s="417"/>
      <c r="E450" s="415"/>
      <c r="F450" s="415"/>
      <c r="G450" s="415"/>
      <c r="H450" s="416"/>
      <c r="I450" s="414"/>
      <c r="J450" s="415"/>
      <c r="K450" s="415"/>
      <c r="L450" s="416"/>
      <c r="M450" s="414"/>
      <c r="N450" s="415"/>
      <c r="O450" s="416"/>
      <c r="P450" s="414"/>
      <c r="Q450" s="415"/>
      <c r="R450" s="416"/>
      <c r="S450" s="414"/>
      <c r="T450" s="415"/>
      <c r="U450" s="416"/>
      <c r="V450" s="414"/>
      <c r="W450" s="415"/>
      <c r="X450" s="416"/>
      <c r="Y450" s="414"/>
      <c r="Z450" s="415"/>
      <c r="AA450" s="416"/>
      <c r="AB450" s="414"/>
      <c r="AC450" s="415"/>
      <c r="AD450" s="416"/>
    </row>
    <row r="451" spans="1:37" s="76" customFormat="1" ht="15" customHeight="1">
      <c r="A451" s="115"/>
      <c r="C451" s="120" t="s">
        <v>150</v>
      </c>
      <c r="D451" s="417"/>
      <c r="E451" s="415"/>
      <c r="F451" s="415"/>
      <c r="G451" s="415"/>
      <c r="H451" s="416"/>
      <c r="I451" s="414"/>
      <c r="J451" s="415"/>
      <c r="K451" s="415"/>
      <c r="L451" s="416"/>
      <c r="M451" s="414"/>
      <c r="N451" s="415"/>
      <c r="O451" s="416"/>
      <c r="P451" s="414"/>
      <c r="Q451" s="415"/>
      <c r="R451" s="416"/>
      <c r="S451" s="414"/>
      <c r="T451" s="415"/>
      <c r="U451" s="416"/>
      <c r="V451" s="414"/>
      <c r="W451" s="415"/>
      <c r="X451" s="416"/>
      <c r="Y451" s="414"/>
      <c r="Z451" s="415"/>
      <c r="AA451" s="416"/>
      <c r="AB451" s="414"/>
      <c r="AC451" s="415"/>
      <c r="AD451" s="416"/>
    </row>
    <row r="452" spans="1:37" s="76" customFormat="1" ht="15" customHeight="1">
      <c r="A452" s="115"/>
      <c r="C452" s="120" t="s">
        <v>151</v>
      </c>
      <c r="D452" s="417"/>
      <c r="E452" s="415"/>
      <c r="F452" s="415"/>
      <c r="G452" s="415"/>
      <c r="H452" s="416"/>
      <c r="I452" s="414"/>
      <c r="J452" s="415"/>
      <c r="K452" s="415"/>
      <c r="L452" s="416"/>
      <c r="M452" s="414"/>
      <c r="N452" s="415"/>
      <c r="O452" s="416"/>
      <c r="P452" s="414"/>
      <c r="Q452" s="415"/>
      <c r="R452" s="416"/>
      <c r="S452" s="414"/>
      <c r="T452" s="415"/>
      <c r="U452" s="416"/>
      <c r="V452" s="414"/>
      <c r="W452" s="415"/>
      <c r="X452" s="416"/>
      <c r="Y452" s="414"/>
      <c r="Z452" s="415"/>
      <c r="AA452" s="416"/>
      <c r="AB452" s="414"/>
      <c r="AC452" s="415"/>
      <c r="AD452" s="416"/>
    </row>
    <row r="453" spans="1:37" s="76" customFormat="1" ht="15" customHeight="1">
      <c r="A453" s="115"/>
      <c r="C453" s="120" t="s">
        <v>152</v>
      </c>
      <c r="D453" s="417"/>
      <c r="E453" s="415"/>
      <c r="F453" s="415"/>
      <c r="G453" s="415"/>
      <c r="H453" s="416"/>
      <c r="I453" s="414"/>
      <c r="J453" s="415"/>
      <c r="K453" s="415"/>
      <c r="L453" s="416"/>
      <c r="M453" s="414"/>
      <c r="N453" s="415"/>
      <c r="O453" s="416"/>
      <c r="P453" s="414"/>
      <c r="Q453" s="415"/>
      <c r="R453" s="416"/>
      <c r="S453" s="414"/>
      <c r="T453" s="415"/>
      <c r="U453" s="416"/>
      <c r="V453" s="414"/>
      <c r="W453" s="415"/>
      <c r="X453" s="416"/>
      <c r="Y453" s="414"/>
      <c r="Z453" s="415"/>
      <c r="AA453" s="416"/>
      <c r="AB453" s="414"/>
      <c r="AC453" s="415"/>
      <c r="AD453" s="416"/>
    </row>
    <row r="454" spans="1:37" s="76" customFormat="1" ht="15" customHeight="1">
      <c r="A454" s="115"/>
      <c r="C454" s="120" t="s">
        <v>153</v>
      </c>
      <c r="D454" s="417"/>
      <c r="E454" s="415"/>
      <c r="F454" s="415"/>
      <c r="G454" s="415"/>
      <c r="H454" s="416"/>
      <c r="I454" s="414"/>
      <c r="J454" s="415"/>
      <c r="K454" s="415"/>
      <c r="L454" s="416"/>
      <c r="M454" s="414"/>
      <c r="N454" s="415"/>
      <c r="O454" s="416"/>
      <c r="P454" s="414"/>
      <c r="Q454" s="415"/>
      <c r="R454" s="416"/>
      <c r="S454" s="414"/>
      <c r="T454" s="415"/>
      <c r="U454" s="416"/>
      <c r="V454" s="414"/>
      <c r="W454" s="415"/>
      <c r="X454" s="416"/>
      <c r="Y454" s="414"/>
      <c r="Z454" s="415"/>
      <c r="AA454" s="416"/>
      <c r="AB454" s="414"/>
      <c r="AC454" s="415"/>
      <c r="AD454" s="416"/>
    </row>
    <row r="455" spans="1:37" s="76" customFormat="1" ht="15" customHeight="1">
      <c r="A455" s="115"/>
      <c r="C455" s="120" t="s">
        <v>154</v>
      </c>
      <c r="D455" s="417"/>
      <c r="E455" s="415"/>
      <c r="F455" s="415"/>
      <c r="G455" s="415"/>
      <c r="H455" s="416"/>
      <c r="I455" s="414"/>
      <c r="J455" s="415"/>
      <c r="K455" s="415"/>
      <c r="L455" s="416"/>
      <c r="M455" s="414"/>
      <c r="N455" s="415"/>
      <c r="O455" s="416"/>
      <c r="P455" s="414"/>
      <c r="Q455" s="415"/>
      <c r="R455" s="416"/>
      <c r="S455" s="414"/>
      <c r="T455" s="415"/>
      <c r="U455" s="416"/>
      <c r="V455" s="414"/>
      <c r="W455" s="415"/>
      <c r="X455" s="416"/>
      <c r="Y455" s="414"/>
      <c r="Z455" s="415"/>
      <c r="AA455" s="416"/>
      <c r="AB455" s="414"/>
      <c r="AC455" s="415"/>
      <c r="AD455" s="416"/>
    </row>
    <row r="456" spans="1:37" s="76" customFormat="1" ht="15" customHeight="1">
      <c r="A456" s="115"/>
      <c r="C456" s="120" t="s">
        <v>155</v>
      </c>
      <c r="D456" s="417"/>
      <c r="E456" s="415"/>
      <c r="F456" s="415"/>
      <c r="G456" s="415"/>
      <c r="H456" s="416"/>
      <c r="I456" s="414"/>
      <c r="J456" s="415"/>
      <c r="K456" s="415"/>
      <c r="L456" s="416"/>
      <c r="M456" s="414"/>
      <c r="N456" s="415"/>
      <c r="O456" s="416"/>
      <c r="P456" s="414"/>
      <c r="Q456" s="415"/>
      <c r="R456" s="416"/>
      <c r="S456" s="414"/>
      <c r="T456" s="415"/>
      <c r="U456" s="416"/>
      <c r="V456" s="414"/>
      <c r="W456" s="415"/>
      <c r="X456" s="416"/>
      <c r="Y456" s="414"/>
      <c r="Z456" s="415"/>
      <c r="AA456" s="416"/>
      <c r="AB456" s="414"/>
      <c r="AC456" s="415"/>
      <c r="AD456" s="416"/>
    </row>
    <row r="457" spans="1:37" s="76" customFormat="1" ht="15" customHeight="1">
      <c r="A457" s="115"/>
      <c r="C457" s="157"/>
      <c r="D457" s="156"/>
      <c r="E457" s="156"/>
      <c r="F457" s="156"/>
      <c r="G457" s="156"/>
      <c r="H457" s="156"/>
      <c r="I457" s="156"/>
      <c r="J457" s="156"/>
      <c r="K457" s="156"/>
      <c r="L457" s="81" t="s">
        <v>211</v>
      </c>
      <c r="M457" s="414">
        <f>IF(AND(SUM(M432:M456)=0,COUNTIF(M432:M456,"NS")&gt;0),"NS",IF(AND(SUM(M432:M456)=0, COUNTIF(M432:M456,"NA")&gt;0),"NA",SUM(M432:M456)))</f>
        <v>45</v>
      </c>
      <c r="N457" s="415"/>
      <c r="O457" s="416"/>
      <c r="P457" s="414">
        <f>IF(AND(SUM(P432:P456)=0,COUNTIF(P432:P456,"NS")&gt;0),"NS",IF(AND(SUM(P432:P456)=0, COUNTIF(P432:P456,"NA")&gt;0),"NA",SUM(P432:P456)))</f>
        <v>20</v>
      </c>
      <c r="Q457" s="415"/>
      <c r="R457" s="416"/>
      <c r="S457" s="414">
        <f>IF(AND(SUM(S432:S456)=0,COUNTIF(S432:S456,"NS")&gt;0),"NS",IF(AND(SUM(S432:S456)=0, COUNTIF(S432:S456,"NA")&gt;0),"NA",SUM(S432:S456)))</f>
        <v>25</v>
      </c>
      <c r="T457" s="415"/>
      <c r="U457" s="416"/>
      <c r="V457" s="414">
        <f>IF(AND(SUM(V432:V456)=0,COUNTIF(V432:V456,"NS")&gt;0),"NS",IF(AND(SUM(V432:V456)=0, COUNTIF(V432:V456,"NA")&gt;0),"NA",SUM(V432:V456)))</f>
        <v>4</v>
      </c>
      <c r="W457" s="415"/>
      <c r="X457" s="416"/>
      <c r="Y457" s="414">
        <f>IF(AND(SUM(Y432:Y456)=0,COUNTIF(Y432:Y456,"NS")&gt;0),"NS",IF(AND(SUM(Y432:Y456)=0, COUNTIF(Y432:Y456,"NA")&gt;0),"NA",SUM(Y432:Y456)))</f>
        <v>0</v>
      </c>
      <c r="Z457" s="415"/>
      <c r="AA457" s="416"/>
      <c r="AB457" s="414">
        <f>IF(AND(SUM(AB432:AB456)=0,COUNTIF(AB432:AB456,"NS")&gt;0),"NS",IF(AND(SUM(AB432:AB456)=0, COUNTIF(AB432:AB456,"NA")&gt;0),"NA",SUM(AB432:AB456)))</f>
        <v>0</v>
      </c>
      <c r="AC457" s="415"/>
      <c r="AD457" s="416"/>
    </row>
    <row r="458" spans="1:37" s="76" customFormat="1" ht="15" customHeight="1">
      <c r="A458" s="115"/>
      <c r="AF458">
        <f>IF(SUM(AF432:AF457,AP432:AP457)&gt;0,1,0)</f>
        <v>0</v>
      </c>
      <c r="AG458">
        <f>IF(SUM(AG432:AG457,AQ432:AQ457)&gt;0,2,0)</f>
        <v>0</v>
      </c>
      <c r="AH458">
        <f>IF(SUM(AH432:AH457,AR432:AR457)&gt;0,4,0)</f>
        <v>0</v>
      </c>
      <c r="AI458">
        <f>IF(SUM(AI432:AI457,AS432:AS457)&gt;0,4,0)</f>
        <v>4</v>
      </c>
      <c r="AJ458">
        <f>IF(SUM(AJ432:AJ457,AT432:AT457)&gt;0,5,0)</f>
        <v>5</v>
      </c>
      <c r="AK458">
        <f>IF(SUM(AK432:AK457,AU432:AU457)&gt;0,6,0)</f>
        <v>0</v>
      </c>
    </row>
    <row r="459" spans="1:37" s="76" customFormat="1" ht="24" customHeight="1">
      <c r="A459" s="115"/>
      <c r="C459" s="386" t="s">
        <v>187</v>
      </c>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c r="AC459" s="329"/>
      <c r="AD459" s="329"/>
      <c r="AH459">
        <f>SUM(AF458:AH458)</f>
        <v>0</v>
      </c>
      <c r="AK459">
        <f>SUM(AI458:AK458)</f>
        <v>9</v>
      </c>
    </row>
    <row r="460" spans="1:37" s="76" customFormat="1" ht="60" customHeight="1">
      <c r="A460" s="115"/>
      <c r="C460" s="464"/>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6"/>
      <c r="AH460" t="e">
        <f ca="1">CAMBIAR(AH459,0,"",1,"El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60" t="e">
        <f ca="1">CAMBIAR(AK459,0,"",4,"Hay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61" spans="1:37" s="76" customFormat="1" ht="15" customHeight="1">
      <c r="A461" s="115"/>
    </row>
    <row r="462" spans="1:37" s="76" customFormat="1" ht="15" customHeight="1">
      <c r="A462" s="115"/>
    </row>
    <row r="463" spans="1:37" s="76" customFormat="1" ht="15" customHeight="1">
      <c r="A463" s="115"/>
    </row>
    <row r="464" spans="1:37" s="76" customFormat="1" ht="15" customHeight="1">
      <c r="A464" s="115"/>
    </row>
    <row r="465" spans="1:98" s="76" customFormat="1" ht="15" customHeight="1">
      <c r="A465" s="115"/>
    </row>
    <row r="466" spans="1:98" ht="15.75" customHeight="1" thickBot="1"/>
    <row r="467" spans="1:98" ht="15" customHeight="1" thickBot="1">
      <c r="B467" s="381" t="s">
        <v>1311</v>
      </c>
      <c r="C467" s="334"/>
      <c r="D467" s="334"/>
      <c r="E467" s="334"/>
      <c r="F467" s="334"/>
      <c r="G467" s="334"/>
      <c r="H467" s="334"/>
      <c r="I467" s="334"/>
      <c r="J467" s="334"/>
      <c r="K467" s="334"/>
      <c r="L467" s="334"/>
      <c r="M467" s="334"/>
      <c r="N467" s="334"/>
      <c r="O467" s="334"/>
      <c r="P467" s="334"/>
      <c r="Q467" s="334"/>
      <c r="R467" s="334"/>
      <c r="S467" s="334"/>
      <c r="T467" s="334"/>
      <c r="U467" s="334"/>
      <c r="V467" s="334"/>
      <c r="W467" s="334"/>
      <c r="X467" s="334"/>
      <c r="Y467" s="334"/>
      <c r="Z467" s="334"/>
      <c r="AA467" s="334"/>
      <c r="AB467" s="334"/>
      <c r="AC467" s="334"/>
      <c r="AD467" s="335"/>
    </row>
    <row r="468" spans="1:98" ht="15" customHeight="1">
      <c r="B468" s="347" t="s">
        <v>189</v>
      </c>
      <c r="C468" s="256"/>
      <c r="D468" s="256"/>
      <c r="E468" s="256"/>
      <c r="F468" s="256"/>
      <c r="G468" s="256"/>
      <c r="H468" s="256"/>
      <c r="I468" s="256"/>
      <c r="J468" s="256"/>
      <c r="K468" s="256"/>
      <c r="L468" s="256"/>
      <c r="M468" s="256"/>
      <c r="N468" s="256"/>
      <c r="O468" s="256"/>
      <c r="P468" s="256"/>
      <c r="Q468" s="256"/>
      <c r="R468" s="256"/>
      <c r="S468" s="256"/>
      <c r="T468" s="256"/>
      <c r="U468" s="256"/>
      <c r="V468" s="256"/>
      <c r="W468" s="256"/>
      <c r="X468" s="256"/>
      <c r="Y468" s="256"/>
      <c r="Z468" s="256"/>
      <c r="AA468" s="256"/>
      <c r="AB468" s="256"/>
      <c r="AC468" s="256"/>
      <c r="AD468" s="348"/>
    </row>
    <row r="469" spans="1:98" ht="24" customHeight="1">
      <c r="B469" s="22"/>
      <c r="C469" s="380" t="s">
        <v>1312</v>
      </c>
      <c r="D469" s="256"/>
      <c r="E469" s="256"/>
      <c r="F469" s="256"/>
      <c r="G469" s="256"/>
      <c r="H469" s="256"/>
      <c r="I469" s="256"/>
      <c r="J469" s="256"/>
      <c r="K469" s="256"/>
      <c r="L469" s="256"/>
      <c r="M469" s="256"/>
      <c r="N469" s="256"/>
      <c r="O469" s="256"/>
      <c r="P469" s="256"/>
      <c r="Q469" s="256"/>
      <c r="R469" s="256"/>
      <c r="S469" s="256"/>
      <c r="T469" s="256"/>
      <c r="U469" s="256"/>
      <c r="V469" s="256"/>
      <c r="W469" s="256"/>
      <c r="X469" s="256"/>
      <c r="Y469" s="256"/>
      <c r="Z469" s="256"/>
      <c r="AA469" s="256"/>
      <c r="AB469" s="256"/>
      <c r="AC469" s="256"/>
      <c r="AD469" s="281"/>
    </row>
    <row r="470" spans="1:98" ht="24" customHeight="1">
      <c r="B470" s="153"/>
      <c r="C470" s="378" t="s">
        <v>1313</v>
      </c>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83"/>
    </row>
    <row r="472" spans="1:98" ht="24" customHeight="1">
      <c r="A472" s="72" t="s">
        <v>1314</v>
      </c>
      <c r="B472" s="326" t="s">
        <v>1315</v>
      </c>
      <c r="C472" s="341"/>
      <c r="D472" s="256"/>
      <c r="E472" s="256"/>
      <c r="F472" s="256"/>
      <c r="G472" s="256"/>
      <c r="H472" s="256"/>
      <c r="I472" s="256"/>
      <c r="J472" s="256"/>
      <c r="K472" s="256"/>
      <c r="L472" s="256"/>
      <c r="M472" s="256"/>
      <c r="N472" s="256"/>
      <c r="O472" s="256"/>
      <c r="P472" s="256"/>
      <c r="Q472" s="256"/>
      <c r="R472" s="256"/>
      <c r="S472" s="256"/>
      <c r="T472" s="256"/>
      <c r="U472" s="256"/>
      <c r="V472" s="256"/>
      <c r="W472" s="256"/>
      <c r="X472" s="256"/>
      <c r="Y472" s="256"/>
      <c r="Z472" s="256"/>
      <c r="AA472" s="256"/>
      <c r="AB472" s="256"/>
      <c r="AC472" s="256"/>
      <c r="AD472" s="256"/>
    </row>
    <row r="473" spans="1:98" ht="36" customHeight="1">
      <c r="A473" s="83"/>
      <c r="B473" s="15"/>
      <c r="C473" s="327" t="s">
        <v>1316</v>
      </c>
      <c r="D473" s="256"/>
      <c r="E473" s="256"/>
      <c r="F473" s="256"/>
      <c r="G473" s="256"/>
      <c r="H473" s="256"/>
      <c r="I473" s="256"/>
      <c r="J473" s="256"/>
      <c r="K473" s="256"/>
      <c r="L473" s="256"/>
      <c r="M473" s="256"/>
      <c r="N473" s="256"/>
      <c r="O473" s="256"/>
      <c r="P473" s="256"/>
      <c r="Q473" s="256"/>
      <c r="R473" s="256"/>
      <c r="S473" s="256"/>
      <c r="T473" s="256"/>
      <c r="U473" s="256"/>
      <c r="V473" s="256"/>
      <c r="W473" s="256"/>
      <c r="X473" s="256"/>
      <c r="Y473" s="256"/>
      <c r="Z473" s="256"/>
      <c r="AA473" s="256"/>
      <c r="AB473" s="256"/>
      <c r="AC473" s="256"/>
      <c r="AD473" s="256"/>
    </row>
    <row r="474" spans="1:98" ht="24" customHeight="1">
      <c r="A474" s="83"/>
      <c r="B474" s="15"/>
      <c r="C474" s="321" t="s">
        <v>1317</v>
      </c>
      <c r="D474" s="256"/>
      <c r="E474" s="256"/>
      <c r="F474" s="256"/>
      <c r="G474" s="256"/>
      <c r="H474" s="256"/>
      <c r="I474" s="256"/>
      <c r="J474" s="256"/>
      <c r="K474" s="256"/>
      <c r="L474" s="256"/>
      <c r="M474" s="256"/>
      <c r="N474" s="256"/>
      <c r="O474" s="256"/>
      <c r="P474" s="256"/>
      <c r="Q474" s="256"/>
      <c r="R474" s="256"/>
      <c r="S474" s="256"/>
      <c r="T474" s="256"/>
      <c r="U474" s="256"/>
      <c r="V474" s="256"/>
      <c r="W474" s="256"/>
      <c r="X474" s="256"/>
      <c r="Y474" s="256"/>
      <c r="Z474" s="256"/>
      <c r="AA474" s="256"/>
      <c r="AB474" s="256"/>
      <c r="AC474" s="256"/>
      <c r="AD474" s="256"/>
    </row>
    <row r="475" spans="1:98" ht="36" customHeight="1">
      <c r="A475" s="83"/>
      <c r="B475" s="15"/>
      <c r="C475" s="321" t="s">
        <v>1318</v>
      </c>
      <c r="D475" s="256"/>
      <c r="E475" s="256"/>
      <c r="F475" s="256"/>
      <c r="G475" s="256"/>
      <c r="H475" s="256"/>
      <c r="I475" s="256"/>
      <c r="J475" s="256"/>
      <c r="K475" s="256"/>
      <c r="L475" s="256"/>
      <c r="M475" s="256"/>
      <c r="N475" s="256"/>
      <c r="O475" s="256"/>
      <c r="P475" s="256"/>
      <c r="Q475" s="256"/>
      <c r="R475" s="256"/>
      <c r="S475" s="256"/>
      <c r="T475" s="256"/>
      <c r="U475" s="256"/>
      <c r="V475" s="256"/>
      <c r="W475" s="256"/>
      <c r="X475" s="256"/>
      <c r="Y475" s="256"/>
      <c r="Z475" s="256"/>
      <c r="AA475" s="256"/>
      <c r="AB475" s="256"/>
      <c r="AC475" s="256"/>
      <c r="AD475" s="256"/>
    </row>
    <row r="476" spans="1:98">
      <c r="A476" s="71"/>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row>
    <row r="477" spans="1:98" ht="24" customHeight="1">
      <c r="A477" s="83"/>
      <c r="B477" s="15"/>
      <c r="C477" s="265" t="s">
        <v>185</v>
      </c>
      <c r="D477" s="278"/>
      <c r="E477" s="278"/>
      <c r="F477" s="278"/>
      <c r="G477" s="278"/>
      <c r="H477" s="278"/>
      <c r="I477" s="278"/>
      <c r="J477" s="278"/>
      <c r="K477" s="278"/>
      <c r="L477" s="279"/>
      <c r="M477" s="265" t="s">
        <v>1319</v>
      </c>
      <c r="N477" s="266"/>
      <c r="O477" s="266"/>
      <c r="P477" s="266"/>
      <c r="Q477" s="266"/>
      <c r="R477" s="266"/>
      <c r="S477" s="266"/>
      <c r="T477" s="266"/>
      <c r="U477" s="266"/>
      <c r="V477" s="266"/>
      <c r="W477" s="266"/>
      <c r="X477" s="266"/>
      <c r="Y477" s="266"/>
      <c r="Z477" s="266"/>
      <c r="AA477" s="266"/>
      <c r="AB477" s="266"/>
      <c r="AC477" s="266"/>
      <c r="AD477" s="267"/>
    </row>
    <row r="478" spans="1:98" ht="15" customHeight="1">
      <c r="A478" s="71"/>
      <c r="B478" s="40"/>
      <c r="C478" s="280"/>
      <c r="D478" s="256"/>
      <c r="E478" s="256"/>
      <c r="F478" s="256"/>
      <c r="G478" s="256"/>
      <c r="H478" s="256"/>
      <c r="I478" s="256"/>
      <c r="J478" s="256"/>
      <c r="K478" s="256"/>
      <c r="L478" s="281"/>
      <c r="M478" s="265" t="s">
        <v>201</v>
      </c>
      <c r="N478" s="279"/>
      <c r="O478" s="331" t="s">
        <v>202</v>
      </c>
      <c r="P478" s="279"/>
      <c r="Q478" s="331" t="s">
        <v>203</v>
      </c>
      <c r="R478" s="279"/>
      <c r="S478" s="463" t="s">
        <v>1320</v>
      </c>
      <c r="T478" s="272"/>
      <c r="U478" s="272"/>
      <c r="V478" s="272"/>
      <c r="W478" s="272"/>
      <c r="X478" s="272"/>
      <c r="Y478" s="272"/>
      <c r="Z478" s="272"/>
      <c r="AA478" s="272"/>
      <c r="AB478" s="272"/>
      <c r="AC478" s="272"/>
      <c r="AD478" s="283"/>
    </row>
    <row r="479" spans="1:98" ht="84" customHeight="1">
      <c r="A479" s="71"/>
      <c r="B479" s="40"/>
      <c r="C479" s="280"/>
      <c r="D479" s="256"/>
      <c r="E479" s="256"/>
      <c r="F479" s="256"/>
      <c r="G479" s="256"/>
      <c r="H479" s="256"/>
      <c r="I479" s="256"/>
      <c r="J479" s="256"/>
      <c r="K479" s="256"/>
      <c r="L479" s="281"/>
      <c r="M479" s="280"/>
      <c r="N479" s="281"/>
      <c r="O479" s="280"/>
      <c r="P479" s="281"/>
      <c r="Q479" s="280"/>
      <c r="R479" s="281"/>
      <c r="S479" s="462" t="s">
        <v>1321</v>
      </c>
      <c r="T479" s="266"/>
      <c r="U479" s="267"/>
      <c r="V479" s="331" t="s">
        <v>1322</v>
      </c>
      <c r="W479" s="266"/>
      <c r="X479" s="267"/>
      <c r="Y479" s="331" t="s">
        <v>1323</v>
      </c>
      <c r="Z479" s="266"/>
      <c r="AA479" s="267"/>
      <c r="AB479" s="331" t="s">
        <v>1324</v>
      </c>
      <c r="AC479" s="266"/>
      <c r="AD479" s="267"/>
    </row>
    <row r="480" spans="1:98" ht="48" customHeight="1">
      <c r="A480" s="71"/>
      <c r="B480" s="40"/>
      <c r="C480" s="282"/>
      <c r="D480" s="272"/>
      <c r="E480" s="272"/>
      <c r="F480" s="272"/>
      <c r="G480" s="272"/>
      <c r="H480" s="272"/>
      <c r="I480" s="272"/>
      <c r="J480" s="272"/>
      <c r="K480" s="272"/>
      <c r="L480" s="283"/>
      <c r="M480" s="282"/>
      <c r="N480" s="283"/>
      <c r="O480" s="282"/>
      <c r="P480" s="283"/>
      <c r="Q480" s="282"/>
      <c r="R480" s="283"/>
      <c r="S480" s="217" t="s">
        <v>234</v>
      </c>
      <c r="T480" s="218" t="s">
        <v>202</v>
      </c>
      <c r="U480" s="218" t="s">
        <v>203</v>
      </c>
      <c r="V480" s="217" t="s">
        <v>234</v>
      </c>
      <c r="W480" s="218" t="s">
        <v>202</v>
      </c>
      <c r="X480" s="218" t="s">
        <v>203</v>
      </c>
      <c r="Y480" s="217" t="s">
        <v>234</v>
      </c>
      <c r="Z480" s="218" t="s">
        <v>202</v>
      </c>
      <c r="AA480" s="218" t="s">
        <v>203</v>
      </c>
      <c r="AB480" s="217" t="s">
        <v>234</v>
      </c>
      <c r="AC480" s="218" t="s">
        <v>202</v>
      </c>
      <c r="AD480" s="218" t="s">
        <v>203</v>
      </c>
      <c r="AF480" t="s">
        <v>204</v>
      </c>
      <c r="AG480" t="s">
        <v>205</v>
      </c>
      <c r="AH480" t="s">
        <v>206</v>
      </c>
      <c r="AI480" t="s">
        <v>207</v>
      </c>
      <c r="AJ480" t="s">
        <v>208</v>
      </c>
      <c r="AK480" t="s">
        <v>209</v>
      </c>
      <c r="AL480" t="s">
        <v>210</v>
      </c>
      <c r="AP480" t="s">
        <v>204</v>
      </c>
      <c r="AQ480" t="s">
        <v>205</v>
      </c>
      <c r="AR480" t="s">
        <v>206</v>
      </c>
      <c r="AS480" t="s">
        <v>207</v>
      </c>
      <c r="AT480" t="s">
        <v>208</v>
      </c>
      <c r="AU480" t="s">
        <v>209</v>
      </c>
      <c r="AV480" t="s">
        <v>210</v>
      </c>
      <c r="AZ480" t="s">
        <v>204</v>
      </c>
      <c r="BA480" t="s">
        <v>205</v>
      </c>
      <c r="BB480" t="s">
        <v>206</v>
      </c>
      <c r="BC480" t="s">
        <v>207</v>
      </c>
      <c r="BD480" t="s">
        <v>208</v>
      </c>
      <c r="BE480" t="s">
        <v>209</v>
      </c>
      <c r="BF480" t="s">
        <v>210</v>
      </c>
      <c r="BJ480" t="s">
        <v>204</v>
      </c>
      <c r="BK480" t="s">
        <v>205</v>
      </c>
      <c r="BL480" t="s">
        <v>206</v>
      </c>
      <c r="BM480" t="s">
        <v>207</v>
      </c>
      <c r="BN480" t="s">
        <v>208</v>
      </c>
      <c r="BO480" t="s">
        <v>209</v>
      </c>
      <c r="BP480" t="s">
        <v>210</v>
      </c>
      <c r="BT480" t="s">
        <v>204</v>
      </c>
      <c r="BU480" t="s">
        <v>205</v>
      </c>
      <c r="BV480" t="s">
        <v>206</v>
      </c>
      <c r="BW480" t="s">
        <v>207</v>
      </c>
      <c r="BX480" t="s">
        <v>208</v>
      </c>
      <c r="BY480" t="s">
        <v>209</v>
      </c>
      <c r="BZ480" t="s">
        <v>210</v>
      </c>
      <c r="CD480" t="s">
        <v>204</v>
      </c>
      <c r="CE480" t="s">
        <v>205</v>
      </c>
      <c r="CF480" t="s">
        <v>206</v>
      </c>
      <c r="CG480" t="s">
        <v>207</v>
      </c>
      <c r="CH480" t="s">
        <v>208</v>
      </c>
      <c r="CI480" t="s">
        <v>209</v>
      </c>
      <c r="CJ480" t="s">
        <v>210</v>
      </c>
      <c r="CN480" t="s">
        <v>204</v>
      </c>
      <c r="CO480" t="s">
        <v>205</v>
      </c>
      <c r="CP480" t="s">
        <v>206</v>
      </c>
      <c r="CQ480" t="s">
        <v>207</v>
      </c>
      <c r="CR480" t="s">
        <v>208</v>
      </c>
      <c r="CS480" t="s">
        <v>209</v>
      </c>
      <c r="CT480" t="s">
        <v>210</v>
      </c>
    </row>
    <row r="481" spans="1:98">
      <c r="A481" s="71"/>
      <c r="B481" s="40"/>
      <c r="C481" s="79" t="s">
        <v>131</v>
      </c>
      <c r="D481" s="320"/>
      <c r="E481" s="266"/>
      <c r="F481" s="266"/>
      <c r="G481" s="266"/>
      <c r="H481" s="266"/>
      <c r="I481" s="266"/>
      <c r="J481" s="266"/>
      <c r="K481" s="266"/>
      <c r="L481" s="267"/>
      <c r="M481" s="268"/>
      <c r="N481" s="267"/>
      <c r="O481" s="268"/>
      <c r="P481" s="267"/>
      <c r="Q481" s="268"/>
      <c r="R481" s="267"/>
      <c r="S481" s="220"/>
      <c r="T481" s="220"/>
      <c r="U481" s="220"/>
      <c r="V481" s="220"/>
      <c r="W481" s="220"/>
      <c r="X481" s="220"/>
      <c r="Y481" s="220"/>
      <c r="Z481" s="220"/>
      <c r="AA481" s="220"/>
      <c r="AB481" s="220"/>
      <c r="AC481" s="220"/>
      <c r="AD481" s="220"/>
      <c r="AF481">
        <f>IF(AND(S481=0,OR(SUM(T481:U481)&gt;0,COUNTIF(S481:U481,"NS")&gt;0)),1,0)</f>
        <v>0</v>
      </c>
      <c r="AG481">
        <f>IF(OR(AND(S481="NS",SUM(T481:U481)&gt;0),AND(S481="NS",COUNTIF(S481:U481,"NS")&lt;2)),1,0)</f>
        <v>0</v>
      </c>
      <c r="AH481">
        <f>IF(AND(S481="NA",OR(SUM(T481:U481)&gt;0,COUNTIF(S481:U481,"NS")&gt;0,COUNTIF(S481:U481,"NA")&gt;1)),1,0)</f>
        <v>0</v>
      </c>
      <c r="AI481">
        <f>IF(AND(COUNTBLANK(S481)+COUNTBLANK(T481)+COUNTBLANK(U481)&gt;0,COUNTBLANK(S481)+COUNTBLANK(T481)+COUNTBLANK(U481)&lt;3,S481&lt;&gt;"NA"),1,0)</f>
        <v>0</v>
      </c>
      <c r="AJ481">
        <f>IF(AND(IF(OR(SUM(T481:U481)=S481,S481="",AND(S481&gt;0,COUNTIF(S481:U481,"NS")=2)),0,1)=1,S481&lt;&gt;"NS",S481&lt;&gt;"NA"),1,0)</f>
        <v>0</v>
      </c>
      <c r="AK481">
        <f>IF(COUNTIF(S481:U481,"=*")&lt;&gt;SUM(COUNTIF(S481:U481,"NS"),COUNTIF(S481:U481,"NA")),1,0)</f>
        <v>0</v>
      </c>
      <c r="AL481">
        <f>IF(SUM(AF481:AK481)&gt;0,1,0)</f>
        <v>0</v>
      </c>
      <c r="AP481">
        <f>IF(AND(V481=0,OR(SUM(W481:X481)&gt;0,COUNTIF(V481:X481,"NS")&gt;0)),1,0)</f>
        <v>0</v>
      </c>
      <c r="AQ481">
        <f>IF(OR(AND(V481="NS",SUM(W481:X481)&gt;0),AND(V481="NS",COUNTIF(V481:X481,"NS")&lt;2)),1,0)</f>
        <v>0</v>
      </c>
      <c r="AR481">
        <f>IF(AND(V481="NA",OR(SUM(W481:X481)&gt;0,COUNTIF(V481:X481,"NS")&gt;0,COUNTIF(V481:X481,"NA")&gt;1)),1,0)</f>
        <v>0</v>
      </c>
      <c r="AS481">
        <f>IF(AND(COUNTBLANK(V481)+COUNTBLANK(W481)+COUNTBLANK(X481)&gt;0,COUNTBLANK(V481)+COUNTBLANK(W481)+COUNTBLANK(X481)&lt;3,V481&lt;&gt;"NA"),1,0)</f>
        <v>0</v>
      </c>
      <c r="AT481">
        <f>IF(AND(IF(OR(SUM(W481:X481)=V481,V481="",AND(V481&gt;0,COUNTIF(V481:X481,"NS")=2)),0,1)=1,V481&lt;&gt;"NS",V481&lt;&gt;"NA"),1,0)</f>
        <v>0</v>
      </c>
      <c r="AU481">
        <f>IF(COUNTIF(V481:X481,"=*")&lt;&gt;SUM(COUNTIF(V481:X481,"NS"),COUNTIF(V481:X481,"NA")),1,0)</f>
        <v>0</v>
      </c>
      <c r="AV481">
        <f>IF(SUM(AP481:AU481)&gt;0,1,0)</f>
        <v>0</v>
      </c>
      <c r="AZ481">
        <f>IF(AND(Y481=0,OR(SUM(Z481:AA481)&gt;0,COUNTIF(Y481:AA481,"NS")&gt;0)),1,0)</f>
        <v>0</v>
      </c>
      <c r="BA481">
        <f>IF(OR(AND(Y481="NS",SUM(Z481:AA481)&gt;0),AND(Y481="NS",COUNTIF(Y481:AA481,"NS")&lt;2)),1,0)</f>
        <v>0</v>
      </c>
      <c r="BB481">
        <f>IF(AND(Y481="NA",OR(SUM(Z481:AA481)&gt;0,COUNTIF(Y481:AA481,"NS")&gt;0,COUNTIF(Y481:AA481,"NA")&gt;1)),1,0)</f>
        <v>0</v>
      </c>
      <c r="BC481">
        <f>IF(AND(COUNTBLANK(Y481)+COUNTBLANK(Z481)+COUNTBLANK(AA481)&gt;0,COUNTBLANK(Y481)+COUNTBLANK(Z481)+COUNTBLANK(AA481)&lt;3,Y481&lt;&gt;"NA"),1,0)</f>
        <v>0</v>
      </c>
      <c r="BD481">
        <f>IF(AND(IF(OR(SUM(Z481:AA481)=Y481,Y481="",AND(Y481&gt;0,COUNTIF(Y481:AA481,"NS")=2)),0,1)=1,Y481&lt;&gt;"NS",Y481&lt;&gt;"NA"),1,0)</f>
        <v>0</v>
      </c>
      <c r="BE481">
        <f>IF(COUNTIF(Y481:AA481,"=*")&lt;&gt;SUM(COUNTIF(Y481:AA481,"NS"),COUNTIF(Y481:AA481,"NA")),1,0)</f>
        <v>0</v>
      </c>
      <c r="BF481">
        <f>IF(SUM(AZ481:BE481)&gt;0,1,0)</f>
        <v>0</v>
      </c>
      <c r="BJ481">
        <f>IF(AND(AB481=0,OR(SUM(AC481:AD481)&gt;0,COUNTIF(AB481:AD481,"NS")&gt;0)),1,0)</f>
        <v>0</v>
      </c>
      <c r="BK481">
        <f>IF(OR(AND(AB481="NS",SUM(AC481:AD481)&gt;0),AND(AB481="NS",COUNTIF(AB481:AD481,"NS")&lt;2)),1,0)</f>
        <v>0</v>
      </c>
      <c r="BL481">
        <f>IF(AND(AB481="NA",OR(SUM(AC481:AD481)&gt;0,COUNTIF(AB481:AD481,"NS")&gt;0,COUNTIF(AB481:AD481,"NA")&gt;1)),1,0)</f>
        <v>0</v>
      </c>
      <c r="BM481">
        <f>IF(AND(COUNTBLANK(AB481)+COUNTBLANK(AC481)+COUNTBLANK(AD481)&gt;0,COUNTBLANK(AB481)+COUNTBLANK(AC481)+COUNTBLANK(AD481)&lt;3,AB481&lt;&gt;"NA"),1,0)</f>
        <v>0</v>
      </c>
      <c r="BN481">
        <f>IF(AND(IF(OR(SUM(AC481:AD481)=AB481,AB481="",AND(AB481&gt;0,COUNTIF(AB481:AD481,"NS")=2)),0,1)=1,AB481&lt;&gt;"NS",AB481&lt;&gt;"NA"),1,0)</f>
        <v>0</v>
      </c>
      <c r="BO481">
        <f>IF(COUNTIF(AB481:AD481,"=*")&lt;&gt;SUM(COUNTIF(AB481:AD481,"NS"),COUNTIF(AB481:AD481,"NA")),1,0)</f>
        <v>0</v>
      </c>
      <c r="BP481">
        <f>IF(SUM(BJ481:BO481)&gt;0,1,0)</f>
        <v>0</v>
      </c>
      <c r="BT481">
        <f>IF(AND(O481=0,OR(SUM(T481,W481,Z481,AC481)&gt;0,COUNTIF(O481,"NS")+COUNTIF(T481,"NS")+COUNTIF(W481,"NS")+COUNTIF(Z481,"NS")+COUNTIF(AC481,"NS")&gt;0)),1,0)</f>
        <v>0</v>
      </c>
      <c r="BU481">
        <f>IF(OR(AND(O481="NS",SUM(T481,W481,Z481,AC481)&gt;0),AND(O481="NS",COUNTIF(O481,"NS")+COUNTIF(T481,"NS")+COUNTIF(W481,"NS")+COUNTIF(Z481,"NS")+COUNTIF(AC481,"NS")&lt;2)),1,0)</f>
        <v>0</v>
      </c>
      <c r="BV481">
        <f>IF(AND(O481="NA",OR(SUM(T481,W481,Z481,AC481)&gt;0,COUNTIF(O481,"NS")+COUNTIF(T481,"NS")+COUNTIF(W481,"NS")+COUNTIF(Z481,"NS")+COUNTIF(AC481,"NS")&gt;0,COUNTIF(O481,"NA")+COUNTIF(T481,"NA")+COUNTIF(W481,"NA")+COUNTIF(Z481,"NA")+COUNTIF(AC481,"NA")&gt;1)),1,0)</f>
        <v>0</v>
      </c>
      <c r="BW481">
        <f>IF(AND(COUNTBLANK(O481)+COUNTBLANK(T481)+COUNTBLANK(W481)+COUNTBLANK(Z481)+COUNTBLANK(AC481)&gt;0,COUNTBLANK(O481)+COUNTBLANK(T481)+COUNTBLANK(W481)+COUNTBLANK(Z481)+COUNTBLANK(AC481)&lt;5,O481&lt;&gt;"NA"),1,0)</f>
        <v>0</v>
      </c>
      <c r="BX481">
        <f>IF(AND(IF(OR(SUM(T481,W481,Z481,AC481)=O481,O481="",AND(O481&gt;0,COUNTIF(O481,"NS")+COUNTIF(T481,"NS")+COUNTIF(W481,"NS")+COUNTIF(Z481,"NS")+COUNTIF(AC481,"NS")=4)),0,1)=1,O481&lt;&gt;"NS",O481&lt;&gt;"NA"),1,0)</f>
        <v>0</v>
      </c>
      <c r="BY481">
        <f>IF(COUNTIF(O481,"=*")+COUNTIF(T481,"=*")+COUNTIF(W481,"=*")+COUNTIF(Z481,"=*")+COUNTIF(AC481,"=*")&lt;&gt;SUM(COUNTIF(O481,"NS")+COUNTIF(T481,"NS")+COUNTIF(W481,"NS")+COUNTIF(Z481,"NS")+COUNTIF(AC481,"NS"),COUNTIF(O481,"NA")+COUNTIF(T481,"NA")+COUNTIF(W481,"NA")+COUNTIF(Z481,"NA")+COUNTIF(AC481,"NA")),1,0)</f>
        <v>0</v>
      </c>
      <c r="BZ481">
        <f>IF(SUM(BT481:BY481)&gt;0,1,0)</f>
        <v>0</v>
      </c>
      <c r="CD481">
        <f>IF(AND(Q481=0,OR(SUM(U481,X481,AA481,AD481)&gt;0,COUNTIF(Q481,"NS")+COUNTIF(U481,"NS")+COUNTIF(X481,"NS")+COUNTIF(AA481,"NS")+COUNTIF(AD481,"NS")&gt;0)),1,0)</f>
        <v>0</v>
      </c>
      <c r="CE481">
        <f>IF(OR(AND(Q481="NS",SUM(U481,X481,AA481,AD481)&gt;0),AND(Q481="NS",COUNTIF(Q481,"NS")+COUNTIF(U481,"NS")+COUNTIF(X481,"NS")+COUNTIF(AA481,"NS")+COUNTIF(AD481,"NS")&lt;2)),1,0)</f>
        <v>0</v>
      </c>
      <c r="CF481">
        <f>IF(AND(Q481="NA",OR(SUM(U481,X481,AA481,AD481)&gt;0,COUNTIF(Q481,"NS")+COUNTIF(U481,"NS")+COUNTIF(X481,"NS")+COUNTIF(AA481,"NS")+COUNTIF(AD481,"NS")&gt;0,COUNTIF(Q481,"NA")+COUNTIF(U481,"NA")+COUNTIF(X481,"NA")+COUNTIF(AA481,"NA")+COUNTIF(AD481,"NA")&gt;1)),1,0)</f>
        <v>0</v>
      </c>
      <c r="CG481">
        <f>IF(AND(COUNTBLANK(Q481)+COUNTBLANK(U481)+COUNTBLANK(X481)+COUNTBLANK(AA481)+COUNTBLANK(AD481)&gt;0,COUNTBLANK(Q481)+COUNTBLANK(U481)+COUNTBLANK(X481)+COUNTBLANK(AA481)+COUNTBLANK(AD481)&lt;5,Q481&lt;&gt;"NA"),1,0)</f>
        <v>0</v>
      </c>
      <c r="CH481">
        <f>IF(AND(IF(OR(SUM(U481,X481,AA481,AD481)=Q481,Q481="",AND(Q481&gt;0,COUNTIF(Q481,"NS")+COUNTIF(U481,"NS")+COUNTIF(X481,"NS")+COUNTIF(AA481,"NS")+COUNTIF(AD481,"NS")=4)),0,1)=1,Q481&lt;&gt;"NS",Q481&lt;&gt;"NA"),1,0)</f>
        <v>0</v>
      </c>
      <c r="CI481">
        <f>IF(COUNTIF(Q481,"=*")+COUNTIF(U481,"=*")+COUNTIF(X481,"=*")+COUNTIF(AA481,"=*")+COUNTIF(AD481,"=*")&lt;&gt;SUM(COUNTIF(Q481,"NS")+COUNTIF(U481,"NS")+COUNTIF(X481,"NS")+COUNTIF(AA481,"NS")+COUNTIF(AD481,"NS"),COUNTIF(Q481,"NA")+COUNTIF(U481,"NA")+COUNTIF(X481,"NA")+COUNTIF(AA481,"NA")+COUNTIF(AD481,"NA")),1,0)</f>
        <v>0</v>
      </c>
      <c r="CJ481">
        <f>IF(SUM(CD481:CI481)&gt;0,1,0)</f>
        <v>0</v>
      </c>
      <c r="CN481">
        <f>IF(AND(M481=0,OR(SUM(S481,V481,Y481,AB481)&gt;0,COUNTIF(M481,"NS")+COUNTIF(S481,"NS")+COUNTIF(V481,"NS")+COUNTIF(Y481,"NS")+COUNTIF(AB481,"NS")&gt;0)),1,0)</f>
        <v>0</v>
      </c>
      <c r="CO481">
        <f>IF(OR(AND(M481="NS",SUM(S481,V481,Y481,AB481)&gt;0),AND(M481="NS",COUNTIF(M481,"NS")+COUNTIF(S481,"NS")+COUNTIF(V481,"NS")+COUNTIF(Y481,"NS")+COUNTIF(AB481,"NS")&lt;2)),1,0)</f>
        <v>0</v>
      </c>
      <c r="CP481">
        <f>IF(AND(M481="NA",OR(SUM(S481,V481,Y481,AB481)&gt;0,COUNTIF(M481,"NS")+COUNTIF(S481,"NS")+COUNTIF(V481,"NS")+COUNTIF(Y481,"NS")+COUNTIF(AB481,"NS")&gt;0,COUNTIF(M481,"NA")+COUNTIF(S481,"NA")+COUNTIF(V481,"NA")+COUNTIF(Y481,"NA")+COUNTIF(AB481,"NA")&gt;1)),1,0)</f>
        <v>0</v>
      </c>
      <c r="CQ481">
        <f>IF(AND(COUNTBLANK(M481)+COUNTBLANK(S481)+COUNTBLANK(V481)+COUNTBLANK(Y481)+COUNTBLANK(AB481)&gt;0,COUNTBLANK(M481)+COUNTBLANK(S481)+COUNTBLANK(V481)+COUNTBLANK(Y481)+COUNTBLANK(AB481)&lt;5,M481&lt;&gt;"NA"),1,0)</f>
        <v>0</v>
      </c>
      <c r="CR481">
        <f>IF(AND(IF(OR(SUM(S481,V481,Y481,AB481)=M481,M481="",AND(M481&gt;0,COUNTIF(M481,"NS")+COUNTIF(S481,"NS")+COUNTIF(V481,"NS")+COUNTIF(Y481,"NS")+COUNTIF(AB481,"NS")=4)),0,1)=1,M481&lt;&gt;"NS",M481&lt;&gt;"NA"),1,0)</f>
        <v>0</v>
      </c>
      <c r="CS481">
        <f>IF(COUNTIF(M481,"=*")+COUNTIF(S481,"=*")+COUNTIF(V481,"=*")+COUNTIF(Y481,"=*")+COUNTIF(AB481,"=*")&lt;&gt;SUM(COUNTIF(M481,"NS")+COUNTIF(S481,"NS")+COUNTIF(V481,"NS")+COUNTIF(Y481,"NS")+COUNTIF(AB481,"NS"),COUNTIF(M481,"NA")+COUNTIF(S481,"NA")+COUNTIF(V481,"NA")+COUNTIF(Y481,"NA")+COUNTIF(AB481,"NA")),1,0)</f>
        <v>0</v>
      </c>
      <c r="CT481">
        <f>IF(SUM(CN481:CS481)&gt;0,1,0)</f>
        <v>0</v>
      </c>
    </row>
    <row r="482" spans="1:98">
      <c r="A482" s="71"/>
      <c r="B482" s="40"/>
      <c r="C482" s="80" t="s">
        <v>132</v>
      </c>
      <c r="D482" s="320"/>
      <c r="E482" s="266"/>
      <c r="F482" s="266"/>
      <c r="G482" s="266"/>
      <c r="H482" s="266"/>
      <c r="I482" s="266"/>
      <c r="J482" s="266"/>
      <c r="K482" s="266"/>
      <c r="L482" s="267"/>
      <c r="M482" s="268"/>
      <c r="N482" s="267"/>
      <c r="O482" s="268"/>
      <c r="P482" s="267"/>
      <c r="Q482" s="268"/>
      <c r="R482" s="267"/>
      <c r="S482" s="220"/>
      <c r="T482" s="220"/>
      <c r="U482" s="220"/>
      <c r="V482" s="220"/>
      <c r="W482" s="220"/>
      <c r="X482" s="220"/>
      <c r="Y482" s="220"/>
      <c r="Z482" s="220"/>
      <c r="AA482" s="220"/>
      <c r="AB482" s="220"/>
      <c r="AC482" s="220"/>
      <c r="AD482" s="220"/>
      <c r="AF482">
        <f t="shared" ref="AF482:AF505" si="338">IF(AND(S482=0,OR(SUM(T482:U482)&gt;0,COUNTIF(S482:U482,"NS")&gt;0)),1,0)</f>
        <v>0</v>
      </c>
      <c r="AG482">
        <f t="shared" ref="AG482:AG505" si="339">IF(OR(AND(S482="NS",SUM(T482:U482)&gt;0),AND(S482="NS",COUNTIF(S482:U482,"NS")&lt;2)),1,0)</f>
        <v>0</v>
      </c>
      <c r="AH482">
        <f t="shared" ref="AH482:AH505" si="340">IF(AND(S482="NA",OR(SUM(T482:U482)&gt;0,COUNTIF(S482:U482,"NS")&gt;0,COUNTIF(S482:U482,"NA")&gt;1)),1,0)</f>
        <v>0</v>
      </c>
      <c r="AI482">
        <f t="shared" ref="AI482:AI505" si="341">IF(AND(COUNTBLANK(S482)+COUNTBLANK(T482)+COUNTBLANK(U482)&gt;0,COUNTBLANK(S482)+COUNTBLANK(T482)+COUNTBLANK(U482)&lt;3,S482&lt;&gt;"NA"),1,0)</f>
        <v>0</v>
      </c>
      <c r="AJ482">
        <f t="shared" ref="AJ482:AJ505" si="342">IF(AND(IF(OR(SUM(T482:U482)=S482,S482="",AND(S482&gt;0,COUNTIF(S482:U482,"NS")=2)),0,1)=1,S482&lt;&gt;"NS",S482&lt;&gt;"NA"),1,0)</f>
        <v>0</v>
      </c>
      <c r="AK482">
        <f t="shared" ref="AK482:AK505" si="343">IF(COUNTIF(S482:U482,"=*")&lt;&gt;SUM(COUNTIF(S482:U482,"NS"),COUNTIF(S482:U482,"NA")),1,0)</f>
        <v>0</v>
      </c>
      <c r="AL482">
        <f t="shared" ref="AL482:AL505" si="344">IF(SUM(AF482:AK482)&gt;0,1,0)</f>
        <v>0</v>
      </c>
      <c r="AP482">
        <f t="shared" ref="AP482:AP505" si="345">IF(AND(V482=0,OR(SUM(W482:X482)&gt;0,COUNTIF(V482:X482,"NS")&gt;0)),1,0)</f>
        <v>0</v>
      </c>
      <c r="AQ482">
        <f t="shared" ref="AQ482:AQ505" si="346">IF(OR(AND(V482="NS",SUM(W482:X482)&gt;0),AND(V482="NS",COUNTIF(V482:X482,"NS")&lt;2)),1,0)</f>
        <v>0</v>
      </c>
      <c r="AR482">
        <f t="shared" ref="AR482:AR505" si="347">IF(AND(V482="NA",OR(SUM(W482:X482)&gt;0,COUNTIF(V482:X482,"NS")&gt;0,COUNTIF(V482:X482,"NA")&gt;1)),1,0)</f>
        <v>0</v>
      </c>
      <c r="AS482">
        <f t="shared" ref="AS482:AS505" si="348">IF(AND(COUNTBLANK(V482)+COUNTBLANK(W482)+COUNTBLANK(X482)&gt;0,COUNTBLANK(V482)+COUNTBLANK(W482)+COUNTBLANK(X482)&lt;3,V482&lt;&gt;"NA"),1,0)</f>
        <v>0</v>
      </c>
      <c r="AT482">
        <f t="shared" ref="AT482:AT505" si="349">IF(AND(IF(OR(SUM(W482:X482)=V482,V482="",AND(V482&gt;0,COUNTIF(V482:X482,"NS")=2)),0,1)=1,V482&lt;&gt;"NS",V482&lt;&gt;"NA"),1,0)</f>
        <v>0</v>
      </c>
      <c r="AU482">
        <f t="shared" ref="AU482:AU505" si="350">IF(COUNTIF(V482:X482,"=*")&lt;&gt;SUM(COUNTIF(V482:X482,"NS"),COUNTIF(V482:X482,"NA")),1,0)</f>
        <v>0</v>
      </c>
      <c r="AV482">
        <f t="shared" ref="AV482:AV505" si="351">IF(SUM(AP482:AU482)&gt;0,1,0)</f>
        <v>0</v>
      </c>
      <c r="AZ482">
        <f t="shared" ref="AZ482:AZ505" si="352">IF(AND(Y482=0,OR(SUM(Z482:AA482)&gt;0,COUNTIF(Y482:AA482,"NS")&gt;0)),1,0)</f>
        <v>0</v>
      </c>
      <c r="BA482">
        <f t="shared" ref="BA482:BA505" si="353">IF(OR(AND(Y482="NS",SUM(Z482:AA482)&gt;0),AND(Y482="NS",COUNTIF(Y482:AA482,"NS")&lt;2)),1,0)</f>
        <v>0</v>
      </c>
      <c r="BB482">
        <f t="shared" ref="BB482:BB505" si="354">IF(AND(Y482="NA",OR(SUM(Z482:AA482)&gt;0,COUNTIF(Y482:AA482,"NS")&gt;0,COUNTIF(Y482:AA482,"NA")&gt;1)),1,0)</f>
        <v>0</v>
      </c>
      <c r="BC482">
        <f t="shared" ref="BC482:BC505" si="355">IF(AND(COUNTBLANK(Y482)+COUNTBLANK(Z482)+COUNTBLANK(AA482)&gt;0,COUNTBLANK(Y482)+COUNTBLANK(Z482)+COUNTBLANK(AA482)&lt;3,Y482&lt;&gt;"NA"),1,0)</f>
        <v>0</v>
      </c>
      <c r="BD482">
        <f t="shared" ref="BD482:BD505" si="356">IF(AND(IF(OR(SUM(Z482:AA482)=Y482,Y482="",AND(Y482&gt;0,COUNTIF(Y482:AA482,"NS")=2)),0,1)=1,Y482&lt;&gt;"NS",Y482&lt;&gt;"NA"),1,0)</f>
        <v>0</v>
      </c>
      <c r="BE482">
        <f t="shared" ref="BE482:BE505" si="357">IF(COUNTIF(Y482:AA482,"=*")&lt;&gt;SUM(COUNTIF(Y482:AA482,"NS"),COUNTIF(Y482:AA482,"NA")),1,0)</f>
        <v>0</v>
      </c>
      <c r="BF482">
        <f t="shared" ref="BF482:BF505" si="358">IF(SUM(AZ482:BE482)&gt;0,1,0)</f>
        <v>0</v>
      </c>
      <c r="BJ482">
        <f t="shared" ref="BJ482:BJ505" si="359">IF(AND(AB482=0,OR(SUM(AC482:AD482)&gt;0,COUNTIF(AB482:AD482,"NS")&gt;0)),1,0)</f>
        <v>0</v>
      </c>
      <c r="BK482">
        <f t="shared" ref="BK482:BK505" si="360">IF(OR(AND(AB482="NS",SUM(AC482:AD482)&gt;0),AND(AB482="NS",COUNTIF(AB482:AD482,"NS")&lt;2)),1,0)</f>
        <v>0</v>
      </c>
      <c r="BL482">
        <f t="shared" ref="BL482:BL505" si="361">IF(AND(AB482="NA",OR(SUM(AC482:AD482)&gt;0,COUNTIF(AB482:AD482,"NS")&gt;0,COUNTIF(AB482:AD482,"NA")&gt;1)),1,0)</f>
        <v>0</v>
      </c>
      <c r="BM482">
        <f t="shared" ref="BM482:BM505" si="362">IF(AND(COUNTBLANK(AB482)+COUNTBLANK(AC482)+COUNTBLANK(AD482)&gt;0,COUNTBLANK(AB482)+COUNTBLANK(AC482)+COUNTBLANK(AD482)&lt;3,AB482&lt;&gt;"NA"),1,0)</f>
        <v>0</v>
      </c>
      <c r="BN482">
        <f t="shared" ref="BN482:BN505" si="363">IF(AND(IF(OR(SUM(AC482:AD482)=AB482,AB482="",AND(AB482&gt;0,COUNTIF(AB482:AD482,"NS")=2)),0,1)=1,AB482&lt;&gt;"NS",AB482&lt;&gt;"NA"),1,0)</f>
        <v>0</v>
      </c>
      <c r="BO482">
        <f t="shared" ref="BO482:BO505" si="364">IF(COUNTIF(AB482:AD482,"=*")&lt;&gt;SUM(COUNTIF(AB482:AD482,"NS"),COUNTIF(AB482:AD482,"NA")),1,0)</f>
        <v>0</v>
      </c>
      <c r="BP482">
        <f t="shared" ref="BP482:BP505" si="365">IF(SUM(BJ482:BO482)&gt;0,1,0)</f>
        <v>0</v>
      </c>
      <c r="BT482">
        <f t="shared" ref="BT482:BT505" si="366">IF(AND(O482=0,OR(SUM(T482,W482,Z482,AC482)&gt;0,COUNTIF(O482,"NS")+COUNTIF(T482,"NS")+COUNTIF(W482,"NS")+COUNTIF(Z482,"NS")+COUNTIF(AC482,"NS")&gt;0)),1,0)</f>
        <v>0</v>
      </c>
      <c r="BU482">
        <f t="shared" ref="BU482:BU505" si="367">IF(OR(AND(O482="NS",SUM(T482,W482,Z482,AC482)&gt;0),AND(O482="NS",COUNTIF(O482,"NS")+COUNTIF(T482,"NS")+COUNTIF(W482,"NS")+COUNTIF(Z482,"NS")+COUNTIF(AC482,"NS")&lt;2)),1,0)</f>
        <v>0</v>
      </c>
      <c r="BV482">
        <f t="shared" ref="BV482:BV505" si="368">IF(AND(O482="NA",OR(SUM(T482,W482,Z482,AC482)&gt;0,COUNTIF(O482,"NS")+COUNTIF(T482,"NS")+COUNTIF(W482,"NS")+COUNTIF(Z482,"NS")+COUNTIF(AC482,"NS")&gt;0,COUNTIF(O482,"NA")+COUNTIF(T482,"NA")+COUNTIF(W482,"NA")+COUNTIF(Z482,"NA")+COUNTIF(AC482,"NA")&gt;1)),1,0)</f>
        <v>0</v>
      </c>
      <c r="BW482">
        <f t="shared" ref="BW482:BW505" si="369">IF(AND(COUNTBLANK(O482)+COUNTBLANK(T482)+COUNTBLANK(W482)+COUNTBLANK(Z482)+COUNTBLANK(AC482)&gt;0,COUNTBLANK(O482)+COUNTBLANK(T482)+COUNTBLANK(W482)+COUNTBLANK(Z482)+COUNTBLANK(AC482)&lt;5,O482&lt;&gt;"NA"),1,0)</f>
        <v>0</v>
      </c>
      <c r="BX482">
        <f t="shared" ref="BX482:BX505" si="370">IF(AND(IF(OR(SUM(T482,W482,Z482,AC482)=O482,O482="",AND(O482&gt;0,COUNTIF(O482,"NS")+COUNTIF(T482,"NS")+COUNTIF(W482,"NS")+COUNTIF(Z482,"NS")+COUNTIF(AC482,"NS")=4)),0,1)=1,O482&lt;&gt;"NS",O482&lt;&gt;"NA"),1,0)</f>
        <v>0</v>
      </c>
      <c r="BY482">
        <f t="shared" ref="BY482:BY505" si="371">IF(COUNTIF(O482,"=*")+COUNTIF(T482,"=*")+COUNTIF(W482,"=*")+COUNTIF(Z482,"=*")+COUNTIF(AC482,"=*")&lt;&gt;SUM(COUNTIF(O482,"NS")+COUNTIF(T482,"NS")+COUNTIF(W482,"NS")+COUNTIF(Z482,"NS")+COUNTIF(AC482,"NS"),COUNTIF(O482,"NA")+COUNTIF(T482,"NA")+COUNTIF(W482,"NA")+COUNTIF(Z482,"NA")+COUNTIF(AC482,"NA")),1,0)</f>
        <v>0</v>
      </c>
      <c r="BZ482">
        <f t="shared" ref="BZ482:BZ505" si="372">IF(SUM(BT482:BY482)&gt;0,1,0)</f>
        <v>0</v>
      </c>
      <c r="CD482">
        <f t="shared" ref="CD482:CD505" si="373">IF(AND(Q482=0,OR(SUM(U482,X482,AA482,AD482)&gt;0,COUNTIF(Q482,"NS")+COUNTIF(U482,"NS")+COUNTIF(X482,"NS")+COUNTIF(AA482,"NS")+COUNTIF(AD482,"NS")&gt;0)),1,0)</f>
        <v>0</v>
      </c>
      <c r="CE482">
        <f t="shared" ref="CE482:CE505" si="374">IF(OR(AND(Q482="NS",SUM(U482,X482,AA482,AD482)&gt;0),AND(Q482="NS",COUNTIF(Q482,"NS")+COUNTIF(U482,"NS")+COUNTIF(X482,"NS")+COUNTIF(AA482,"NS")+COUNTIF(AD482,"NS")&lt;2)),1,0)</f>
        <v>0</v>
      </c>
      <c r="CF482">
        <f t="shared" ref="CF482:CF505" si="375">IF(AND(Q482="NA",OR(SUM(U482,X482,AA482,AD482)&gt;0,COUNTIF(Q482,"NS")+COUNTIF(U482,"NS")+COUNTIF(X482,"NS")+COUNTIF(AA482,"NS")+COUNTIF(AD482,"NS")&gt;0,COUNTIF(Q482,"NA")+COUNTIF(U482,"NA")+COUNTIF(X482,"NA")+COUNTIF(AA482,"NA")+COUNTIF(AD482,"NA")&gt;1)),1,0)</f>
        <v>0</v>
      </c>
      <c r="CG482">
        <f t="shared" ref="CG482:CG505" si="376">IF(AND(COUNTBLANK(Q482)+COUNTBLANK(U482)+COUNTBLANK(X482)+COUNTBLANK(AA482)+COUNTBLANK(AD482)&gt;0,COUNTBLANK(Q482)+COUNTBLANK(U482)+COUNTBLANK(X482)+COUNTBLANK(AA482)+COUNTBLANK(AD482)&lt;5,Q482&lt;&gt;"NA"),1,0)</f>
        <v>0</v>
      </c>
      <c r="CH482">
        <f t="shared" ref="CH482:CH505" si="377">IF(AND(IF(OR(SUM(U482,X482,AA482,AD482)=Q482,Q482="",AND(Q482&gt;0,COUNTIF(Q482,"NS")+COUNTIF(U482,"NS")+COUNTIF(X482,"NS")+COUNTIF(AA482,"NS")+COUNTIF(AD482,"NS")=4)),0,1)=1,Q482&lt;&gt;"NS",Q482&lt;&gt;"NA"),1,0)</f>
        <v>0</v>
      </c>
      <c r="CI482">
        <f t="shared" ref="CI482:CI505" si="378">IF(COUNTIF(Q482,"=*")+COUNTIF(U482,"=*")+COUNTIF(X482,"=*")+COUNTIF(AA482,"=*")+COUNTIF(AD482,"=*")&lt;&gt;SUM(COUNTIF(Q482,"NS")+COUNTIF(U482,"NS")+COUNTIF(X482,"NS")+COUNTIF(AA482,"NS")+COUNTIF(AD482,"NS"),COUNTIF(Q482,"NA")+COUNTIF(U482,"NA")+COUNTIF(X482,"NA")+COUNTIF(AA482,"NA")+COUNTIF(AD482,"NA")),1,0)</f>
        <v>0</v>
      </c>
      <c r="CJ482">
        <f t="shared" ref="CJ482:CJ505" si="379">IF(SUM(CD482:CI482)&gt;0,1,0)</f>
        <v>0</v>
      </c>
      <c r="CN482">
        <f t="shared" ref="CN482:CN505" si="380">IF(AND(M482=0,OR(SUM(S482,V482,Y482,AB482)&gt;0,COUNTIF(M482,"NS")+COUNTIF(S482,"NS")+COUNTIF(V482,"NS")+COUNTIF(Y482,"NS")+COUNTIF(AB482,"NS")&gt;0)),1,0)</f>
        <v>0</v>
      </c>
      <c r="CO482">
        <f t="shared" ref="CO482:CO505" si="381">IF(OR(AND(M482="NS",SUM(S482,V482,Y482,AB482)&gt;0),AND(M482="NS",COUNTIF(M482,"NS")+COUNTIF(S482,"NS")+COUNTIF(V482,"NS")+COUNTIF(Y482,"NS")+COUNTIF(AB482,"NS")&lt;2)),1,0)</f>
        <v>0</v>
      </c>
      <c r="CP482">
        <f t="shared" ref="CP482:CP505" si="382">IF(AND(M482="NA",OR(SUM(S482,V482,Y482,AB482)&gt;0,COUNTIF(M482,"NS")+COUNTIF(S482,"NS")+COUNTIF(V482,"NS")+COUNTIF(Y482,"NS")+COUNTIF(AB482,"NS")&gt;0,COUNTIF(M482,"NA")+COUNTIF(S482,"NA")+COUNTIF(V482,"NA")+COUNTIF(Y482,"NA")+COUNTIF(AB482,"NA")&gt;1)),1,0)</f>
        <v>0</v>
      </c>
      <c r="CQ482">
        <f t="shared" ref="CQ482:CQ505" si="383">IF(AND(COUNTBLANK(M482)+COUNTBLANK(S482)+COUNTBLANK(V482)+COUNTBLANK(Y482)+COUNTBLANK(AB482)&gt;0,COUNTBLANK(M482)+COUNTBLANK(S482)+COUNTBLANK(V482)+COUNTBLANK(Y482)+COUNTBLANK(AB482)&lt;5,M482&lt;&gt;"NA"),1,0)</f>
        <v>0</v>
      </c>
      <c r="CR482">
        <f t="shared" ref="CR482:CR505" si="384">IF(AND(IF(OR(SUM(S482,V482,Y482,AB482)=M482,M482="",AND(M482&gt;0,COUNTIF(M482,"NS")+COUNTIF(S482,"NS")+COUNTIF(V482,"NS")+COUNTIF(Y482,"NS")+COUNTIF(AB482,"NS")=4)),0,1)=1,M482&lt;&gt;"NS",M482&lt;&gt;"NA"),1,0)</f>
        <v>0</v>
      </c>
      <c r="CS482">
        <f t="shared" ref="CS482:CS505" si="385">IF(COUNTIF(M482,"=*")+COUNTIF(S482,"=*")+COUNTIF(V482,"=*")+COUNTIF(Y482,"=*")+COUNTIF(AB482,"=*")&lt;&gt;SUM(COUNTIF(M482,"NS")+COUNTIF(S482,"NS")+COUNTIF(V482,"NS")+COUNTIF(Y482,"NS")+COUNTIF(AB482,"NS"),COUNTIF(M482,"NA")+COUNTIF(S482,"NA")+COUNTIF(V482,"NA")+COUNTIF(Y482,"NA")+COUNTIF(AB482,"NA")),1,0)</f>
        <v>0</v>
      </c>
      <c r="CT482">
        <f t="shared" ref="CT482:CT505" si="386">IF(SUM(CN482:CS482)&gt;0,1,0)</f>
        <v>0</v>
      </c>
    </row>
    <row r="483" spans="1:98">
      <c r="A483" s="71"/>
      <c r="B483" s="40"/>
      <c r="C483" s="80" t="s">
        <v>133</v>
      </c>
      <c r="D483" s="320"/>
      <c r="E483" s="266"/>
      <c r="F483" s="266"/>
      <c r="G483" s="266"/>
      <c r="H483" s="266"/>
      <c r="I483" s="266"/>
      <c r="J483" s="266"/>
      <c r="K483" s="266"/>
      <c r="L483" s="267"/>
      <c r="M483" s="268"/>
      <c r="N483" s="267"/>
      <c r="O483" s="268"/>
      <c r="P483" s="267"/>
      <c r="Q483" s="268"/>
      <c r="R483" s="267"/>
      <c r="S483" s="220"/>
      <c r="T483" s="220"/>
      <c r="U483" s="220"/>
      <c r="V483" s="220"/>
      <c r="W483" s="220"/>
      <c r="X483" s="220"/>
      <c r="Y483" s="220"/>
      <c r="Z483" s="220"/>
      <c r="AA483" s="220"/>
      <c r="AB483" s="220"/>
      <c r="AC483" s="220"/>
      <c r="AD483" s="220"/>
      <c r="AF483">
        <f t="shared" si="338"/>
        <v>0</v>
      </c>
      <c r="AG483">
        <f t="shared" si="339"/>
        <v>0</v>
      </c>
      <c r="AH483">
        <f t="shared" si="340"/>
        <v>0</v>
      </c>
      <c r="AI483">
        <f t="shared" si="341"/>
        <v>0</v>
      </c>
      <c r="AJ483">
        <f t="shared" si="342"/>
        <v>0</v>
      </c>
      <c r="AK483">
        <f t="shared" si="343"/>
        <v>0</v>
      </c>
      <c r="AL483">
        <f t="shared" si="344"/>
        <v>0</v>
      </c>
      <c r="AP483">
        <f t="shared" si="345"/>
        <v>0</v>
      </c>
      <c r="AQ483">
        <f t="shared" si="346"/>
        <v>0</v>
      </c>
      <c r="AR483">
        <f t="shared" si="347"/>
        <v>0</v>
      </c>
      <c r="AS483">
        <f t="shared" si="348"/>
        <v>0</v>
      </c>
      <c r="AT483">
        <f t="shared" si="349"/>
        <v>0</v>
      </c>
      <c r="AU483">
        <f t="shared" si="350"/>
        <v>0</v>
      </c>
      <c r="AV483">
        <f t="shared" si="351"/>
        <v>0</v>
      </c>
      <c r="AZ483">
        <f t="shared" si="352"/>
        <v>0</v>
      </c>
      <c r="BA483">
        <f t="shared" si="353"/>
        <v>0</v>
      </c>
      <c r="BB483">
        <f t="shared" si="354"/>
        <v>0</v>
      </c>
      <c r="BC483">
        <f t="shared" si="355"/>
        <v>0</v>
      </c>
      <c r="BD483">
        <f t="shared" si="356"/>
        <v>0</v>
      </c>
      <c r="BE483">
        <f t="shared" si="357"/>
        <v>0</v>
      </c>
      <c r="BF483">
        <f t="shared" si="358"/>
        <v>0</v>
      </c>
      <c r="BJ483">
        <f t="shared" si="359"/>
        <v>0</v>
      </c>
      <c r="BK483">
        <f t="shared" si="360"/>
        <v>0</v>
      </c>
      <c r="BL483">
        <f t="shared" si="361"/>
        <v>0</v>
      </c>
      <c r="BM483">
        <f t="shared" si="362"/>
        <v>0</v>
      </c>
      <c r="BN483">
        <f t="shared" si="363"/>
        <v>0</v>
      </c>
      <c r="BO483">
        <f t="shared" si="364"/>
        <v>0</v>
      </c>
      <c r="BP483">
        <f t="shared" si="365"/>
        <v>0</v>
      </c>
      <c r="BT483">
        <f t="shared" si="366"/>
        <v>0</v>
      </c>
      <c r="BU483">
        <f t="shared" si="367"/>
        <v>0</v>
      </c>
      <c r="BV483">
        <f t="shared" si="368"/>
        <v>0</v>
      </c>
      <c r="BW483">
        <f t="shared" si="369"/>
        <v>0</v>
      </c>
      <c r="BX483">
        <f t="shared" si="370"/>
        <v>0</v>
      </c>
      <c r="BY483">
        <f t="shared" si="371"/>
        <v>0</v>
      </c>
      <c r="BZ483">
        <f t="shared" si="372"/>
        <v>0</v>
      </c>
      <c r="CD483">
        <f t="shared" si="373"/>
        <v>0</v>
      </c>
      <c r="CE483">
        <f t="shared" si="374"/>
        <v>0</v>
      </c>
      <c r="CF483">
        <f t="shared" si="375"/>
        <v>0</v>
      </c>
      <c r="CG483">
        <f t="shared" si="376"/>
        <v>0</v>
      </c>
      <c r="CH483">
        <f t="shared" si="377"/>
        <v>0</v>
      </c>
      <c r="CI483">
        <f t="shared" si="378"/>
        <v>0</v>
      </c>
      <c r="CJ483">
        <f t="shared" si="379"/>
        <v>0</v>
      </c>
      <c r="CN483">
        <f t="shared" si="380"/>
        <v>0</v>
      </c>
      <c r="CO483">
        <f t="shared" si="381"/>
        <v>0</v>
      </c>
      <c r="CP483">
        <f t="shared" si="382"/>
        <v>0</v>
      </c>
      <c r="CQ483">
        <f t="shared" si="383"/>
        <v>0</v>
      </c>
      <c r="CR483">
        <f t="shared" si="384"/>
        <v>0</v>
      </c>
      <c r="CS483">
        <f t="shared" si="385"/>
        <v>0</v>
      </c>
      <c r="CT483">
        <f t="shared" si="386"/>
        <v>0</v>
      </c>
    </row>
    <row r="484" spans="1:98">
      <c r="A484" s="71"/>
      <c r="B484" s="40"/>
      <c r="C484" s="80" t="s">
        <v>134</v>
      </c>
      <c r="D484" s="320"/>
      <c r="E484" s="266"/>
      <c r="F484" s="266"/>
      <c r="G484" s="266"/>
      <c r="H484" s="266"/>
      <c r="I484" s="266"/>
      <c r="J484" s="266"/>
      <c r="K484" s="266"/>
      <c r="L484" s="267"/>
      <c r="M484" s="268"/>
      <c r="N484" s="267"/>
      <c r="O484" s="268"/>
      <c r="P484" s="267"/>
      <c r="Q484" s="268"/>
      <c r="R484" s="267"/>
      <c r="S484" s="220"/>
      <c r="T484" s="220"/>
      <c r="U484" s="220"/>
      <c r="V484" s="220"/>
      <c r="W484" s="220"/>
      <c r="X484" s="220"/>
      <c r="Y484" s="220"/>
      <c r="Z484" s="220"/>
      <c r="AA484" s="220"/>
      <c r="AB484" s="220"/>
      <c r="AC484" s="220"/>
      <c r="AD484" s="220"/>
      <c r="AF484">
        <f t="shared" si="338"/>
        <v>0</v>
      </c>
      <c r="AG484">
        <f t="shared" si="339"/>
        <v>0</v>
      </c>
      <c r="AH484">
        <f t="shared" si="340"/>
        <v>0</v>
      </c>
      <c r="AI484">
        <f t="shared" si="341"/>
        <v>0</v>
      </c>
      <c r="AJ484">
        <f t="shared" si="342"/>
        <v>0</v>
      </c>
      <c r="AK484">
        <f t="shared" si="343"/>
        <v>0</v>
      </c>
      <c r="AL484">
        <f t="shared" si="344"/>
        <v>0</v>
      </c>
      <c r="AP484">
        <f t="shared" si="345"/>
        <v>0</v>
      </c>
      <c r="AQ484">
        <f t="shared" si="346"/>
        <v>0</v>
      </c>
      <c r="AR484">
        <f t="shared" si="347"/>
        <v>0</v>
      </c>
      <c r="AS484">
        <f t="shared" si="348"/>
        <v>0</v>
      </c>
      <c r="AT484">
        <f t="shared" si="349"/>
        <v>0</v>
      </c>
      <c r="AU484">
        <f t="shared" si="350"/>
        <v>0</v>
      </c>
      <c r="AV484">
        <f t="shared" si="351"/>
        <v>0</v>
      </c>
      <c r="AZ484">
        <f t="shared" si="352"/>
        <v>0</v>
      </c>
      <c r="BA484">
        <f t="shared" si="353"/>
        <v>0</v>
      </c>
      <c r="BB484">
        <f t="shared" si="354"/>
        <v>0</v>
      </c>
      <c r="BC484">
        <f t="shared" si="355"/>
        <v>0</v>
      </c>
      <c r="BD484">
        <f t="shared" si="356"/>
        <v>0</v>
      </c>
      <c r="BE484">
        <f t="shared" si="357"/>
        <v>0</v>
      </c>
      <c r="BF484">
        <f t="shared" si="358"/>
        <v>0</v>
      </c>
      <c r="BJ484">
        <f t="shared" si="359"/>
        <v>0</v>
      </c>
      <c r="BK484">
        <f t="shared" si="360"/>
        <v>0</v>
      </c>
      <c r="BL484">
        <f t="shared" si="361"/>
        <v>0</v>
      </c>
      <c r="BM484">
        <f t="shared" si="362"/>
        <v>0</v>
      </c>
      <c r="BN484">
        <f t="shared" si="363"/>
        <v>0</v>
      </c>
      <c r="BO484">
        <f t="shared" si="364"/>
        <v>0</v>
      </c>
      <c r="BP484">
        <f t="shared" si="365"/>
        <v>0</v>
      </c>
      <c r="BT484">
        <f t="shared" si="366"/>
        <v>0</v>
      </c>
      <c r="BU484">
        <f t="shared" si="367"/>
        <v>0</v>
      </c>
      <c r="BV484">
        <f t="shared" si="368"/>
        <v>0</v>
      </c>
      <c r="BW484">
        <f t="shared" si="369"/>
        <v>0</v>
      </c>
      <c r="BX484">
        <f t="shared" si="370"/>
        <v>0</v>
      </c>
      <c r="BY484">
        <f t="shared" si="371"/>
        <v>0</v>
      </c>
      <c r="BZ484">
        <f t="shared" si="372"/>
        <v>0</v>
      </c>
      <c r="CD484">
        <f t="shared" si="373"/>
        <v>0</v>
      </c>
      <c r="CE484">
        <f t="shared" si="374"/>
        <v>0</v>
      </c>
      <c r="CF484">
        <f t="shared" si="375"/>
        <v>0</v>
      </c>
      <c r="CG484">
        <f t="shared" si="376"/>
        <v>0</v>
      </c>
      <c r="CH484">
        <f t="shared" si="377"/>
        <v>0</v>
      </c>
      <c r="CI484">
        <f t="shared" si="378"/>
        <v>0</v>
      </c>
      <c r="CJ484">
        <f t="shared" si="379"/>
        <v>0</v>
      </c>
      <c r="CN484">
        <f t="shared" si="380"/>
        <v>0</v>
      </c>
      <c r="CO484">
        <f t="shared" si="381"/>
        <v>0</v>
      </c>
      <c r="CP484">
        <f t="shared" si="382"/>
        <v>0</v>
      </c>
      <c r="CQ484">
        <f t="shared" si="383"/>
        <v>0</v>
      </c>
      <c r="CR484">
        <f t="shared" si="384"/>
        <v>0</v>
      </c>
      <c r="CS484">
        <f t="shared" si="385"/>
        <v>0</v>
      </c>
      <c r="CT484">
        <f t="shared" si="386"/>
        <v>0</v>
      </c>
    </row>
    <row r="485" spans="1:98">
      <c r="A485" s="71"/>
      <c r="B485" s="40"/>
      <c r="C485" s="80" t="s">
        <v>135</v>
      </c>
      <c r="D485" s="320"/>
      <c r="E485" s="266"/>
      <c r="F485" s="266"/>
      <c r="G485" s="266"/>
      <c r="H485" s="266"/>
      <c r="I485" s="266"/>
      <c r="J485" s="266"/>
      <c r="K485" s="266"/>
      <c r="L485" s="267"/>
      <c r="M485" s="268"/>
      <c r="N485" s="267"/>
      <c r="O485" s="268"/>
      <c r="P485" s="267"/>
      <c r="Q485" s="268"/>
      <c r="R485" s="267"/>
      <c r="S485" s="220"/>
      <c r="T485" s="220"/>
      <c r="U485" s="220"/>
      <c r="V485" s="220"/>
      <c r="W485" s="220"/>
      <c r="X485" s="220"/>
      <c r="Y485" s="220"/>
      <c r="Z485" s="220"/>
      <c r="AA485" s="220"/>
      <c r="AB485" s="220"/>
      <c r="AC485" s="220"/>
      <c r="AD485" s="220"/>
      <c r="AF485">
        <f t="shared" si="338"/>
        <v>0</v>
      </c>
      <c r="AG485">
        <f t="shared" si="339"/>
        <v>0</v>
      </c>
      <c r="AH485">
        <f t="shared" si="340"/>
        <v>0</v>
      </c>
      <c r="AI485">
        <f t="shared" si="341"/>
        <v>0</v>
      </c>
      <c r="AJ485">
        <f t="shared" si="342"/>
        <v>0</v>
      </c>
      <c r="AK485">
        <f t="shared" si="343"/>
        <v>0</v>
      </c>
      <c r="AL485">
        <f t="shared" si="344"/>
        <v>0</v>
      </c>
      <c r="AP485">
        <f t="shared" si="345"/>
        <v>0</v>
      </c>
      <c r="AQ485">
        <f t="shared" si="346"/>
        <v>0</v>
      </c>
      <c r="AR485">
        <f t="shared" si="347"/>
        <v>0</v>
      </c>
      <c r="AS485">
        <f t="shared" si="348"/>
        <v>0</v>
      </c>
      <c r="AT485">
        <f t="shared" si="349"/>
        <v>0</v>
      </c>
      <c r="AU485">
        <f t="shared" si="350"/>
        <v>0</v>
      </c>
      <c r="AV485">
        <f t="shared" si="351"/>
        <v>0</v>
      </c>
      <c r="AZ485">
        <f t="shared" si="352"/>
        <v>0</v>
      </c>
      <c r="BA485">
        <f t="shared" si="353"/>
        <v>0</v>
      </c>
      <c r="BB485">
        <f t="shared" si="354"/>
        <v>0</v>
      </c>
      <c r="BC485">
        <f t="shared" si="355"/>
        <v>0</v>
      </c>
      <c r="BD485">
        <f t="shared" si="356"/>
        <v>0</v>
      </c>
      <c r="BE485">
        <f t="shared" si="357"/>
        <v>0</v>
      </c>
      <c r="BF485">
        <f t="shared" si="358"/>
        <v>0</v>
      </c>
      <c r="BJ485">
        <f t="shared" si="359"/>
        <v>0</v>
      </c>
      <c r="BK485">
        <f t="shared" si="360"/>
        <v>0</v>
      </c>
      <c r="BL485">
        <f t="shared" si="361"/>
        <v>0</v>
      </c>
      <c r="BM485">
        <f t="shared" si="362"/>
        <v>0</v>
      </c>
      <c r="BN485">
        <f t="shared" si="363"/>
        <v>0</v>
      </c>
      <c r="BO485">
        <f t="shared" si="364"/>
        <v>0</v>
      </c>
      <c r="BP485">
        <f t="shared" si="365"/>
        <v>0</v>
      </c>
      <c r="BT485">
        <f t="shared" si="366"/>
        <v>0</v>
      </c>
      <c r="BU485">
        <f t="shared" si="367"/>
        <v>0</v>
      </c>
      <c r="BV485">
        <f t="shared" si="368"/>
        <v>0</v>
      </c>
      <c r="BW485">
        <f t="shared" si="369"/>
        <v>0</v>
      </c>
      <c r="BX485">
        <f t="shared" si="370"/>
        <v>0</v>
      </c>
      <c r="BY485">
        <f t="shared" si="371"/>
        <v>0</v>
      </c>
      <c r="BZ485">
        <f t="shared" si="372"/>
        <v>0</v>
      </c>
      <c r="CD485">
        <f t="shared" si="373"/>
        <v>0</v>
      </c>
      <c r="CE485">
        <f t="shared" si="374"/>
        <v>0</v>
      </c>
      <c r="CF485">
        <f t="shared" si="375"/>
        <v>0</v>
      </c>
      <c r="CG485">
        <f t="shared" si="376"/>
        <v>0</v>
      </c>
      <c r="CH485">
        <f t="shared" si="377"/>
        <v>0</v>
      </c>
      <c r="CI485">
        <f t="shared" si="378"/>
        <v>0</v>
      </c>
      <c r="CJ485">
        <f t="shared" si="379"/>
        <v>0</v>
      </c>
      <c r="CN485">
        <f t="shared" si="380"/>
        <v>0</v>
      </c>
      <c r="CO485">
        <f t="shared" si="381"/>
        <v>0</v>
      </c>
      <c r="CP485">
        <f t="shared" si="382"/>
        <v>0</v>
      </c>
      <c r="CQ485">
        <f t="shared" si="383"/>
        <v>0</v>
      </c>
      <c r="CR485">
        <f t="shared" si="384"/>
        <v>0</v>
      </c>
      <c r="CS485">
        <f t="shared" si="385"/>
        <v>0</v>
      </c>
      <c r="CT485">
        <f t="shared" si="386"/>
        <v>0</v>
      </c>
    </row>
    <row r="486" spans="1:98">
      <c r="A486" s="71"/>
      <c r="B486" s="40"/>
      <c r="C486" s="80" t="s">
        <v>136</v>
      </c>
      <c r="D486" s="320"/>
      <c r="E486" s="266"/>
      <c r="F486" s="266"/>
      <c r="G486" s="266"/>
      <c r="H486" s="266"/>
      <c r="I486" s="266"/>
      <c r="J486" s="266"/>
      <c r="K486" s="266"/>
      <c r="L486" s="267"/>
      <c r="M486" s="268">
        <v>8</v>
      </c>
      <c r="N486" s="267"/>
      <c r="O486" s="268">
        <v>4</v>
      </c>
      <c r="P486" s="267"/>
      <c r="Q486" s="268">
        <v>4</v>
      </c>
      <c r="R486" s="267"/>
      <c r="S486" s="220">
        <v>0</v>
      </c>
      <c r="T486" s="220">
        <v>0</v>
      </c>
      <c r="U486" s="220">
        <v>0</v>
      </c>
      <c r="V486" s="220">
        <v>8</v>
      </c>
      <c r="W486" s="220">
        <v>4</v>
      </c>
      <c r="X486" s="220">
        <v>4</v>
      </c>
      <c r="Y486" s="220">
        <v>0</v>
      </c>
      <c r="Z486" s="220">
        <v>0</v>
      </c>
      <c r="AA486" s="220">
        <v>0</v>
      </c>
      <c r="AB486" s="220" t="s">
        <v>2282</v>
      </c>
      <c r="AC486" s="220" t="s">
        <v>2282</v>
      </c>
      <c r="AD486" s="220" t="s">
        <v>2282</v>
      </c>
      <c r="AF486">
        <f t="shared" si="338"/>
        <v>0</v>
      </c>
      <c r="AG486">
        <f t="shared" si="339"/>
        <v>0</v>
      </c>
      <c r="AH486">
        <f t="shared" si="340"/>
        <v>0</v>
      </c>
      <c r="AI486">
        <f t="shared" si="341"/>
        <v>0</v>
      </c>
      <c r="AJ486">
        <f t="shared" si="342"/>
        <v>0</v>
      </c>
      <c r="AK486">
        <f t="shared" si="343"/>
        <v>0</v>
      </c>
      <c r="AL486">
        <f t="shared" si="344"/>
        <v>0</v>
      </c>
      <c r="AP486">
        <f t="shared" si="345"/>
        <v>0</v>
      </c>
      <c r="AQ486">
        <f t="shared" si="346"/>
        <v>0</v>
      </c>
      <c r="AR486">
        <f t="shared" si="347"/>
        <v>0</v>
      </c>
      <c r="AS486">
        <f t="shared" si="348"/>
        <v>0</v>
      </c>
      <c r="AT486">
        <f t="shared" si="349"/>
        <v>0</v>
      </c>
      <c r="AU486">
        <f t="shared" si="350"/>
        <v>0</v>
      </c>
      <c r="AV486">
        <f t="shared" si="351"/>
        <v>0</v>
      </c>
      <c r="AZ486">
        <f t="shared" si="352"/>
        <v>0</v>
      </c>
      <c r="BA486">
        <f t="shared" si="353"/>
        <v>0</v>
      </c>
      <c r="BB486">
        <f t="shared" si="354"/>
        <v>0</v>
      </c>
      <c r="BC486">
        <f t="shared" si="355"/>
        <v>0</v>
      </c>
      <c r="BD486">
        <f t="shared" si="356"/>
        <v>0</v>
      </c>
      <c r="BE486">
        <f t="shared" si="357"/>
        <v>0</v>
      </c>
      <c r="BF486">
        <f t="shared" si="358"/>
        <v>0</v>
      </c>
      <c r="BJ486">
        <f t="shared" si="359"/>
        <v>0</v>
      </c>
      <c r="BK486">
        <f t="shared" si="360"/>
        <v>0</v>
      </c>
      <c r="BL486">
        <f t="shared" si="361"/>
        <v>0</v>
      </c>
      <c r="BM486">
        <f t="shared" si="362"/>
        <v>0</v>
      </c>
      <c r="BN486">
        <f t="shared" si="363"/>
        <v>0</v>
      </c>
      <c r="BO486">
        <f t="shared" si="364"/>
        <v>0</v>
      </c>
      <c r="BP486">
        <f t="shared" si="365"/>
        <v>0</v>
      </c>
      <c r="BT486">
        <f t="shared" si="366"/>
        <v>0</v>
      </c>
      <c r="BU486">
        <f t="shared" si="367"/>
        <v>0</v>
      </c>
      <c r="BV486">
        <f t="shared" si="368"/>
        <v>0</v>
      </c>
      <c r="BW486">
        <f t="shared" si="369"/>
        <v>0</v>
      </c>
      <c r="BX486">
        <f t="shared" si="370"/>
        <v>0</v>
      </c>
      <c r="BY486">
        <f t="shared" si="371"/>
        <v>0</v>
      </c>
      <c r="BZ486">
        <f t="shared" si="372"/>
        <v>0</v>
      </c>
      <c r="CD486">
        <f t="shared" si="373"/>
        <v>0</v>
      </c>
      <c r="CE486">
        <f t="shared" si="374"/>
        <v>0</v>
      </c>
      <c r="CF486">
        <f t="shared" si="375"/>
        <v>0</v>
      </c>
      <c r="CG486">
        <f t="shared" si="376"/>
        <v>0</v>
      </c>
      <c r="CH486">
        <f t="shared" si="377"/>
        <v>0</v>
      </c>
      <c r="CI486">
        <f t="shared" si="378"/>
        <v>0</v>
      </c>
      <c r="CJ486">
        <f t="shared" si="379"/>
        <v>0</v>
      </c>
      <c r="CN486">
        <f t="shared" si="380"/>
        <v>0</v>
      </c>
      <c r="CO486">
        <f t="shared" si="381"/>
        <v>0</v>
      </c>
      <c r="CP486">
        <f t="shared" si="382"/>
        <v>0</v>
      </c>
      <c r="CQ486">
        <f t="shared" si="383"/>
        <v>0</v>
      </c>
      <c r="CR486">
        <f t="shared" si="384"/>
        <v>0</v>
      </c>
      <c r="CS486">
        <f t="shared" si="385"/>
        <v>0</v>
      </c>
      <c r="CT486">
        <f t="shared" si="386"/>
        <v>0</v>
      </c>
    </row>
    <row r="487" spans="1:98">
      <c r="A487" s="71"/>
      <c r="B487" s="40"/>
      <c r="C487" s="80" t="s">
        <v>137</v>
      </c>
      <c r="D487" s="320"/>
      <c r="E487" s="266"/>
      <c r="F487" s="266"/>
      <c r="G487" s="266"/>
      <c r="H487" s="266"/>
      <c r="I487" s="266"/>
      <c r="J487" s="266"/>
      <c r="K487" s="266"/>
      <c r="L487" s="267"/>
      <c r="M487" s="268" t="s">
        <v>2282</v>
      </c>
      <c r="N487" s="267"/>
      <c r="O487" s="268" t="s">
        <v>2282</v>
      </c>
      <c r="P487" s="267"/>
      <c r="Q487" s="268" t="s">
        <v>2282</v>
      </c>
      <c r="R487" s="267"/>
      <c r="S487" s="220" t="s">
        <v>2282</v>
      </c>
      <c r="T487" s="220" t="s">
        <v>2282</v>
      </c>
      <c r="U487" s="220" t="s">
        <v>2282</v>
      </c>
      <c r="V487" s="220" t="s">
        <v>2282</v>
      </c>
      <c r="W487" s="220" t="s">
        <v>2282</v>
      </c>
      <c r="X487" s="220" t="s">
        <v>2282</v>
      </c>
      <c r="Y487" s="220" t="s">
        <v>2282</v>
      </c>
      <c r="Z487" s="220" t="s">
        <v>2282</v>
      </c>
      <c r="AA487" s="220" t="s">
        <v>2282</v>
      </c>
      <c r="AB487" s="220" t="s">
        <v>2282</v>
      </c>
      <c r="AC487" s="220" t="s">
        <v>2282</v>
      </c>
      <c r="AD487" s="220" t="s">
        <v>2282</v>
      </c>
      <c r="AF487">
        <f t="shared" si="338"/>
        <v>0</v>
      </c>
      <c r="AG487">
        <f t="shared" si="339"/>
        <v>0</v>
      </c>
      <c r="AH487">
        <f t="shared" si="340"/>
        <v>0</v>
      </c>
      <c r="AI487">
        <f t="shared" si="341"/>
        <v>0</v>
      </c>
      <c r="AJ487">
        <f t="shared" si="342"/>
        <v>0</v>
      </c>
      <c r="AK487">
        <f t="shared" si="343"/>
        <v>0</v>
      </c>
      <c r="AL487">
        <f t="shared" si="344"/>
        <v>0</v>
      </c>
      <c r="AP487">
        <f t="shared" si="345"/>
        <v>0</v>
      </c>
      <c r="AQ487">
        <f t="shared" si="346"/>
        <v>0</v>
      </c>
      <c r="AR487">
        <f t="shared" si="347"/>
        <v>0</v>
      </c>
      <c r="AS487">
        <f t="shared" si="348"/>
        <v>0</v>
      </c>
      <c r="AT487">
        <f t="shared" si="349"/>
        <v>0</v>
      </c>
      <c r="AU487">
        <f t="shared" si="350"/>
        <v>0</v>
      </c>
      <c r="AV487">
        <f t="shared" si="351"/>
        <v>0</v>
      </c>
      <c r="AZ487">
        <f t="shared" si="352"/>
        <v>0</v>
      </c>
      <c r="BA487">
        <f t="shared" si="353"/>
        <v>0</v>
      </c>
      <c r="BB487">
        <f t="shared" si="354"/>
        <v>0</v>
      </c>
      <c r="BC487">
        <f t="shared" si="355"/>
        <v>0</v>
      </c>
      <c r="BD487">
        <f t="shared" si="356"/>
        <v>0</v>
      </c>
      <c r="BE487">
        <f t="shared" si="357"/>
        <v>0</v>
      </c>
      <c r="BF487">
        <f t="shared" si="358"/>
        <v>0</v>
      </c>
      <c r="BJ487">
        <f t="shared" si="359"/>
        <v>0</v>
      </c>
      <c r="BK487">
        <f t="shared" si="360"/>
        <v>0</v>
      </c>
      <c r="BL487">
        <f t="shared" si="361"/>
        <v>0</v>
      </c>
      <c r="BM487">
        <f t="shared" si="362"/>
        <v>0</v>
      </c>
      <c r="BN487">
        <f t="shared" si="363"/>
        <v>0</v>
      </c>
      <c r="BO487">
        <f t="shared" si="364"/>
        <v>0</v>
      </c>
      <c r="BP487">
        <f t="shared" si="365"/>
        <v>0</v>
      </c>
      <c r="BT487">
        <f t="shared" si="366"/>
        <v>0</v>
      </c>
      <c r="BU487">
        <f t="shared" si="367"/>
        <v>0</v>
      </c>
      <c r="BV487">
        <f t="shared" si="368"/>
        <v>0</v>
      </c>
      <c r="BW487">
        <f t="shared" si="369"/>
        <v>0</v>
      </c>
      <c r="BX487">
        <f t="shared" si="370"/>
        <v>0</v>
      </c>
      <c r="BY487">
        <f t="shared" si="371"/>
        <v>0</v>
      </c>
      <c r="BZ487">
        <f t="shared" si="372"/>
        <v>0</v>
      </c>
      <c r="CD487">
        <f t="shared" si="373"/>
        <v>0</v>
      </c>
      <c r="CE487">
        <f t="shared" si="374"/>
        <v>0</v>
      </c>
      <c r="CF487">
        <f t="shared" si="375"/>
        <v>0</v>
      </c>
      <c r="CG487">
        <f t="shared" si="376"/>
        <v>0</v>
      </c>
      <c r="CH487">
        <f t="shared" si="377"/>
        <v>0</v>
      </c>
      <c r="CI487">
        <f t="shared" si="378"/>
        <v>0</v>
      </c>
      <c r="CJ487">
        <f t="shared" si="379"/>
        <v>0</v>
      </c>
      <c r="CN487">
        <f t="shared" si="380"/>
        <v>0</v>
      </c>
      <c r="CO487">
        <f t="shared" si="381"/>
        <v>0</v>
      </c>
      <c r="CP487">
        <f t="shared" si="382"/>
        <v>0</v>
      </c>
      <c r="CQ487">
        <f t="shared" si="383"/>
        <v>0</v>
      </c>
      <c r="CR487">
        <f t="shared" si="384"/>
        <v>0</v>
      </c>
      <c r="CS487">
        <f t="shared" si="385"/>
        <v>0</v>
      </c>
      <c r="CT487">
        <f t="shared" si="386"/>
        <v>0</v>
      </c>
    </row>
    <row r="488" spans="1:98">
      <c r="A488" s="71"/>
      <c r="B488" s="40"/>
      <c r="C488" s="80" t="s">
        <v>138</v>
      </c>
      <c r="D488" s="320"/>
      <c r="E488" s="266"/>
      <c r="F488" s="266"/>
      <c r="G488" s="266"/>
      <c r="H488" s="266"/>
      <c r="I488" s="266"/>
      <c r="J488" s="266"/>
      <c r="K488" s="266"/>
      <c r="L488" s="267"/>
      <c r="M488" s="268"/>
      <c r="N488" s="267"/>
      <c r="O488" s="268"/>
      <c r="P488" s="267"/>
      <c r="Q488" s="268"/>
      <c r="R488" s="267"/>
      <c r="S488" s="220"/>
      <c r="T488" s="220"/>
      <c r="U488" s="220"/>
      <c r="V488" s="220"/>
      <c r="W488" s="220"/>
      <c r="X488" s="220"/>
      <c r="Y488" s="220"/>
      <c r="Z488" s="220"/>
      <c r="AA488" s="220"/>
      <c r="AB488" s="220" t="s">
        <v>2282</v>
      </c>
      <c r="AC488" s="220" t="s">
        <v>2282</v>
      </c>
      <c r="AD488" s="220" t="s">
        <v>2282</v>
      </c>
      <c r="AF488">
        <f t="shared" si="338"/>
        <v>0</v>
      </c>
      <c r="AG488">
        <f t="shared" si="339"/>
        <v>0</v>
      </c>
      <c r="AH488">
        <f t="shared" si="340"/>
        <v>0</v>
      </c>
      <c r="AI488">
        <f t="shared" si="341"/>
        <v>0</v>
      </c>
      <c r="AJ488">
        <f t="shared" si="342"/>
        <v>0</v>
      </c>
      <c r="AK488">
        <f t="shared" si="343"/>
        <v>0</v>
      </c>
      <c r="AL488">
        <f t="shared" si="344"/>
        <v>0</v>
      </c>
      <c r="AP488">
        <f t="shared" si="345"/>
        <v>0</v>
      </c>
      <c r="AQ488">
        <f t="shared" si="346"/>
        <v>0</v>
      </c>
      <c r="AR488">
        <f t="shared" si="347"/>
        <v>0</v>
      </c>
      <c r="AS488">
        <f t="shared" si="348"/>
        <v>0</v>
      </c>
      <c r="AT488">
        <f t="shared" si="349"/>
        <v>0</v>
      </c>
      <c r="AU488">
        <f t="shared" si="350"/>
        <v>0</v>
      </c>
      <c r="AV488">
        <f t="shared" si="351"/>
        <v>0</v>
      </c>
      <c r="AZ488">
        <f t="shared" si="352"/>
        <v>0</v>
      </c>
      <c r="BA488">
        <f t="shared" si="353"/>
        <v>0</v>
      </c>
      <c r="BB488">
        <f t="shared" si="354"/>
        <v>0</v>
      </c>
      <c r="BC488">
        <f t="shared" si="355"/>
        <v>0</v>
      </c>
      <c r="BD488">
        <f t="shared" si="356"/>
        <v>0</v>
      </c>
      <c r="BE488">
        <f t="shared" si="357"/>
        <v>0</v>
      </c>
      <c r="BF488">
        <f t="shared" si="358"/>
        <v>0</v>
      </c>
      <c r="BJ488">
        <f t="shared" si="359"/>
        <v>0</v>
      </c>
      <c r="BK488">
        <f t="shared" si="360"/>
        <v>0</v>
      </c>
      <c r="BL488">
        <f t="shared" si="361"/>
        <v>0</v>
      </c>
      <c r="BM488">
        <f t="shared" si="362"/>
        <v>0</v>
      </c>
      <c r="BN488">
        <f t="shared" si="363"/>
        <v>0</v>
      </c>
      <c r="BO488">
        <f t="shared" si="364"/>
        <v>0</v>
      </c>
      <c r="BP488">
        <f t="shared" si="365"/>
        <v>0</v>
      </c>
      <c r="BT488">
        <f t="shared" si="366"/>
        <v>1</v>
      </c>
      <c r="BU488">
        <f t="shared" si="367"/>
        <v>0</v>
      </c>
      <c r="BV488">
        <f t="shared" si="368"/>
        <v>0</v>
      </c>
      <c r="BW488">
        <f t="shared" si="369"/>
        <v>1</v>
      </c>
      <c r="BX488">
        <f t="shared" si="370"/>
        <v>0</v>
      </c>
      <c r="BY488">
        <f t="shared" si="371"/>
        <v>0</v>
      </c>
      <c r="BZ488">
        <f t="shared" si="372"/>
        <v>1</v>
      </c>
      <c r="CD488">
        <f t="shared" si="373"/>
        <v>1</v>
      </c>
      <c r="CE488">
        <f t="shared" si="374"/>
        <v>0</v>
      </c>
      <c r="CF488">
        <f t="shared" si="375"/>
        <v>0</v>
      </c>
      <c r="CG488">
        <f t="shared" si="376"/>
        <v>1</v>
      </c>
      <c r="CH488">
        <f t="shared" si="377"/>
        <v>0</v>
      </c>
      <c r="CI488">
        <f t="shared" si="378"/>
        <v>0</v>
      </c>
      <c r="CJ488">
        <f t="shared" si="379"/>
        <v>1</v>
      </c>
      <c r="CN488">
        <f t="shared" si="380"/>
        <v>1</v>
      </c>
      <c r="CO488">
        <f t="shared" si="381"/>
        <v>0</v>
      </c>
      <c r="CP488">
        <f t="shared" si="382"/>
        <v>0</v>
      </c>
      <c r="CQ488">
        <f t="shared" si="383"/>
        <v>1</v>
      </c>
      <c r="CR488">
        <f t="shared" si="384"/>
        <v>0</v>
      </c>
      <c r="CS488">
        <f t="shared" si="385"/>
        <v>0</v>
      </c>
      <c r="CT488">
        <f t="shared" si="386"/>
        <v>1</v>
      </c>
    </row>
    <row r="489" spans="1:98">
      <c r="A489" s="71"/>
      <c r="B489" s="40"/>
      <c r="C489" s="80" t="s">
        <v>139</v>
      </c>
      <c r="D489" s="320"/>
      <c r="E489" s="266"/>
      <c r="F489" s="266"/>
      <c r="G489" s="266"/>
      <c r="H489" s="266"/>
      <c r="I489" s="266"/>
      <c r="J489" s="266"/>
      <c r="K489" s="266"/>
      <c r="L489" s="267"/>
      <c r="M489" s="268"/>
      <c r="N489" s="267"/>
      <c r="O489" s="268"/>
      <c r="P489" s="267"/>
      <c r="Q489" s="268"/>
      <c r="R489" s="267"/>
      <c r="S489" s="220"/>
      <c r="T489" s="220"/>
      <c r="U489" s="220"/>
      <c r="V489" s="220"/>
      <c r="W489" s="220"/>
      <c r="X489" s="220"/>
      <c r="Y489" s="220"/>
      <c r="Z489" s="220"/>
      <c r="AA489" s="220"/>
      <c r="AB489" s="220" t="s">
        <v>2282</v>
      </c>
      <c r="AC489" s="220" t="s">
        <v>2282</v>
      </c>
      <c r="AD489" s="220" t="s">
        <v>2282</v>
      </c>
      <c r="AF489">
        <f t="shared" si="338"/>
        <v>0</v>
      </c>
      <c r="AG489">
        <f t="shared" si="339"/>
        <v>0</v>
      </c>
      <c r="AH489">
        <f t="shared" si="340"/>
        <v>0</v>
      </c>
      <c r="AI489">
        <f t="shared" si="341"/>
        <v>0</v>
      </c>
      <c r="AJ489">
        <f t="shared" si="342"/>
        <v>0</v>
      </c>
      <c r="AK489">
        <f t="shared" si="343"/>
        <v>0</v>
      </c>
      <c r="AL489">
        <f t="shared" si="344"/>
        <v>0</v>
      </c>
      <c r="AP489">
        <f t="shared" si="345"/>
        <v>0</v>
      </c>
      <c r="AQ489">
        <f t="shared" si="346"/>
        <v>0</v>
      </c>
      <c r="AR489">
        <f t="shared" si="347"/>
        <v>0</v>
      </c>
      <c r="AS489">
        <f t="shared" si="348"/>
        <v>0</v>
      </c>
      <c r="AT489">
        <f t="shared" si="349"/>
        <v>0</v>
      </c>
      <c r="AU489">
        <f t="shared" si="350"/>
        <v>0</v>
      </c>
      <c r="AV489">
        <f t="shared" si="351"/>
        <v>0</v>
      </c>
      <c r="AZ489">
        <f t="shared" si="352"/>
        <v>0</v>
      </c>
      <c r="BA489">
        <f t="shared" si="353"/>
        <v>0</v>
      </c>
      <c r="BB489">
        <f t="shared" si="354"/>
        <v>0</v>
      </c>
      <c r="BC489">
        <f t="shared" si="355"/>
        <v>0</v>
      </c>
      <c r="BD489">
        <f t="shared" si="356"/>
        <v>0</v>
      </c>
      <c r="BE489">
        <f t="shared" si="357"/>
        <v>0</v>
      </c>
      <c r="BF489">
        <f t="shared" si="358"/>
        <v>0</v>
      </c>
      <c r="BJ489">
        <f t="shared" si="359"/>
        <v>0</v>
      </c>
      <c r="BK489">
        <f t="shared" si="360"/>
        <v>0</v>
      </c>
      <c r="BL489">
        <f t="shared" si="361"/>
        <v>0</v>
      </c>
      <c r="BM489">
        <f t="shared" si="362"/>
        <v>0</v>
      </c>
      <c r="BN489">
        <f t="shared" si="363"/>
        <v>0</v>
      </c>
      <c r="BO489">
        <f t="shared" si="364"/>
        <v>0</v>
      </c>
      <c r="BP489">
        <f t="shared" si="365"/>
        <v>0</v>
      </c>
      <c r="BT489">
        <f t="shared" si="366"/>
        <v>1</v>
      </c>
      <c r="BU489">
        <f t="shared" si="367"/>
        <v>0</v>
      </c>
      <c r="BV489">
        <f t="shared" si="368"/>
        <v>0</v>
      </c>
      <c r="BW489">
        <f t="shared" si="369"/>
        <v>1</v>
      </c>
      <c r="BX489">
        <f t="shared" si="370"/>
        <v>0</v>
      </c>
      <c r="BY489">
        <f t="shared" si="371"/>
        <v>0</v>
      </c>
      <c r="BZ489">
        <f t="shared" si="372"/>
        <v>1</v>
      </c>
      <c r="CD489">
        <f t="shared" si="373"/>
        <v>1</v>
      </c>
      <c r="CE489">
        <f t="shared" si="374"/>
        <v>0</v>
      </c>
      <c r="CF489">
        <f t="shared" si="375"/>
        <v>0</v>
      </c>
      <c r="CG489">
        <f t="shared" si="376"/>
        <v>1</v>
      </c>
      <c r="CH489">
        <f t="shared" si="377"/>
        <v>0</v>
      </c>
      <c r="CI489">
        <f t="shared" si="378"/>
        <v>0</v>
      </c>
      <c r="CJ489">
        <f t="shared" si="379"/>
        <v>1</v>
      </c>
      <c r="CN489">
        <f t="shared" si="380"/>
        <v>1</v>
      </c>
      <c r="CO489">
        <f t="shared" si="381"/>
        <v>0</v>
      </c>
      <c r="CP489">
        <f t="shared" si="382"/>
        <v>0</v>
      </c>
      <c r="CQ489">
        <f t="shared" si="383"/>
        <v>1</v>
      </c>
      <c r="CR489">
        <f t="shared" si="384"/>
        <v>0</v>
      </c>
      <c r="CS489">
        <f t="shared" si="385"/>
        <v>0</v>
      </c>
      <c r="CT489">
        <f t="shared" si="386"/>
        <v>1</v>
      </c>
    </row>
    <row r="490" spans="1:98">
      <c r="A490" s="71"/>
      <c r="B490" s="40"/>
      <c r="C490" s="80" t="s">
        <v>140</v>
      </c>
      <c r="D490" s="320"/>
      <c r="E490" s="266"/>
      <c r="F490" s="266"/>
      <c r="G490" s="266"/>
      <c r="H490" s="266"/>
      <c r="I490" s="266"/>
      <c r="J490" s="266"/>
      <c r="K490" s="266"/>
      <c r="L490" s="267"/>
      <c r="M490" s="268"/>
      <c r="N490" s="267"/>
      <c r="O490" s="268"/>
      <c r="P490" s="267"/>
      <c r="Q490" s="268"/>
      <c r="R490" s="267"/>
      <c r="S490" s="220"/>
      <c r="T490" s="220"/>
      <c r="U490" s="220"/>
      <c r="V490" s="220"/>
      <c r="W490" s="220"/>
      <c r="X490" s="220"/>
      <c r="Y490" s="220"/>
      <c r="Z490" s="220"/>
      <c r="AA490" s="220"/>
      <c r="AB490" s="220" t="s">
        <v>2282</v>
      </c>
      <c r="AC490" s="220" t="s">
        <v>2282</v>
      </c>
      <c r="AD490" s="220" t="s">
        <v>2282</v>
      </c>
      <c r="AF490">
        <f t="shared" si="338"/>
        <v>0</v>
      </c>
      <c r="AG490">
        <f t="shared" si="339"/>
        <v>0</v>
      </c>
      <c r="AH490">
        <f t="shared" si="340"/>
        <v>0</v>
      </c>
      <c r="AI490">
        <f t="shared" si="341"/>
        <v>0</v>
      </c>
      <c r="AJ490">
        <f t="shared" si="342"/>
        <v>0</v>
      </c>
      <c r="AK490">
        <f t="shared" si="343"/>
        <v>0</v>
      </c>
      <c r="AL490">
        <f t="shared" si="344"/>
        <v>0</v>
      </c>
      <c r="AP490">
        <f t="shared" si="345"/>
        <v>0</v>
      </c>
      <c r="AQ490">
        <f t="shared" si="346"/>
        <v>0</v>
      </c>
      <c r="AR490">
        <f t="shared" si="347"/>
        <v>0</v>
      </c>
      <c r="AS490">
        <f t="shared" si="348"/>
        <v>0</v>
      </c>
      <c r="AT490">
        <f t="shared" si="349"/>
        <v>0</v>
      </c>
      <c r="AU490">
        <f t="shared" si="350"/>
        <v>0</v>
      </c>
      <c r="AV490">
        <f t="shared" si="351"/>
        <v>0</v>
      </c>
      <c r="AZ490">
        <f t="shared" si="352"/>
        <v>0</v>
      </c>
      <c r="BA490">
        <f t="shared" si="353"/>
        <v>0</v>
      </c>
      <c r="BB490">
        <f t="shared" si="354"/>
        <v>0</v>
      </c>
      <c r="BC490">
        <f t="shared" si="355"/>
        <v>0</v>
      </c>
      <c r="BD490">
        <f t="shared" si="356"/>
        <v>0</v>
      </c>
      <c r="BE490">
        <f t="shared" si="357"/>
        <v>0</v>
      </c>
      <c r="BF490">
        <f t="shared" si="358"/>
        <v>0</v>
      </c>
      <c r="BJ490">
        <f t="shared" si="359"/>
        <v>0</v>
      </c>
      <c r="BK490">
        <f t="shared" si="360"/>
        <v>0</v>
      </c>
      <c r="BL490">
        <f t="shared" si="361"/>
        <v>0</v>
      </c>
      <c r="BM490">
        <f t="shared" si="362"/>
        <v>0</v>
      </c>
      <c r="BN490">
        <f t="shared" si="363"/>
        <v>0</v>
      </c>
      <c r="BO490">
        <f t="shared" si="364"/>
        <v>0</v>
      </c>
      <c r="BP490">
        <f t="shared" si="365"/>
        <v>0</v>
      </c>
      <c r="BT490">
        <f t="shared" si="366"/>
        <v>1</v>
      </c>
      <c r="BU490">
        <f t="shared" si="367"/>
        <v>0</v>
      </c>
      <c r="BV490">
        <f t="shared" si="368"/>
        <v>0</v>
      </c>
      <c r="BW490">
        <f t="shared" si="369"/>
        <v>1</v>
      </c>
      <c r="BX490">
        <f t="shared" si="370"/>
        <v>0</v>
      </c>
      <c r="BY490">
        <f t="shared" si="371"/>
        <v>0</v>
      </c>
      <c r="BZ490">
        <f t="shared" si="372"/>
        <v>1</v>
      </c>
      <c r="CD490">
        <f t="shared" si="373"/>
        <v>1</v>
      </c>
      <c r="CE490">
        <f t="shared" si="374"/>
        <v>0</v>
      </c>
      <c r="CF490">
        <f t="shared" si="375"/>
        <v>0</v>
      </c>
      <c r="CG490">
        <f t="shared" si="376"/>
        <v>1</v>
      </c>
      <c r="CH490">
        <f t="shared" si="377"/>
        <v>0</v>
      </c>
      <c r="CI490">
        <f t="shared" si="378"/>
        <v>0</v>
      </c>
      <c r="CJ490">
        <f t="shared" si="379"/>
        <v>1</v>
      </c>
      <c r="CN490">
        <f t="shared" si="380"/>
        <v>1</v>
      </c>
      <c r="CO490">
        <f t="shared" si="381"/>
        <v>0</v>
      </c>
      <c r="CP490">
        <f t="shared" si="382"/>
        <v>0</v>
      </c>
      <c r="CQ490">
        <f t="shared" si="383"/>
        <v>1</v>
      </c>
      <c r="CR490">
        <f t="shared" si="384"/>
        <v>0</v>
      </c>
      <c r="CS490">
        <f t="shared" si="385"/>
        <v>0</v>
      </c>
      <c r="CT490">
        <f t="shared" si="386"/>
        <v>1</v>
      </c>
    </row>
    <row r="491" spans="1:98">
      <c r="A491" s="71"/>
      <c r="B491" s="40"/>
      <c r="C491" s="80" t="s">
        <v>141</v>
      </c>
      <c r="D491" s="320"/>
      <c r="E491" s="266"/>
      <c r="F491" s="266"/>
      <c r="G491" s="266"/>
      <c r="H491" s="266"/>
      <c r="I491" s="266"/>
      <c r="J491" s="266"/>
      <c r="K491" s="266"/>
      <c r="L491" s="267"/>
      <c r="M491" s="268"/>
      <c r="N491" s="267"/>
      <c r="O491" s="268"/>
      <c r="P491" s="267"/>
      <c r="Q491" s="268"/>
      <c r="R491" s="267"/>
      <c r="S491" s="220"/>
      <c r="T491" s="220"/>
      <c r="U491" s="220"/>
      <c r="V491" s="220"/>
      <c r="W491" s="220"/>
      <c r="X491" s="220"/>
      <c r="Y491" s="220"/>
      <c r="Z491" s="220"/>
      <c r="AA491" s="220"/>
      <c r="AB491" s="220" t="s">
        <v>2282</v>
      </c>
      <c r="AC491" s="220" t="s">
        <v>2282</v>
      </c>
      <c r="AD491" s="220" t="s">
        <v>2282</v>
      </c>
      <c r="AF491">
        <f t="shared" si="338"/>
        <v>0</v>
      </c>
      <c r="AG491">
        <f t="shared" si="339"/>
        <v>0</v>
      </c>
      <c r="AH491">
        <f t="shared" si="340"/>
        <v>0</v>
      </c>
      <c r="AI491">
        <f t="shared" si="341"/>
        <v>0</v>
      </c>
      <c r="AJ491">
        <f t="shared" si="342"/>
        <v>0</v>
      </c>
      <c r="AK491">
        <f t="shared" si="343"/>
        <v>0</v>
      </c>
      <c r="AL491">
        <f t="shared" si="344"/>
        <v>0</v>
      </c>
      <c r="AP491">
        <f t="shared" si="345"/>
        <v>0</v>
      </c>
      <c r="AQ491">
        <f t="shared" si="346"/>
        <v>0</v>
      </c>
      <c r="AR491">
        <f t="shared" si="347"/>
        <v>0</v>
      </c>
      <c r="AS491">
        <f t="shared" si="348"/>
        <v>0</v>
      </c>
      <c r="AT491">
        <f t="shared" si="349"/>
        <v>0</v>
      </c>
      <c r="AU491">
        <f t="shared" si="350"/>
        <v>0</v>
      </c>
      <c r="AV491">
        <f t="shared" si="351"/>
        <v>0</v>
      </c>
      <c r="AZ491">
        <f t="shared" si="352"/>
        <v>0</v>
      </c>
      <c r="BA491">
        <f t="shared" si="353"/>
        <v>0</v>
      </c>
      <c r="BB491">
        <f t="shared" si="354"/>
        <v>0</v>
      </c>
      <c r="BC491">
        <f t="shared" si="355"/>
        <v>0</v>
      </c>
      <c r="BD491">
        <f t="shared" si="356"/>
        <v>0</v>
      </c>
      <c r="BE491">
        <f t="shared" si="357"/>
        <v>0</v>
      </c>
      <c r="BF491">
        <f t="shared" si="358"/>
        <v>0</v>
      </c>
      <c r="BJ491">
        <f t="shared" si="359"/>
        <v>0</v>
      </c>
      <c r="BK491">
        <f t="shared" si="360"/>
        <v>0</v>
      </c>
      <c r="BL491">
        <f t="shared" si="361"/>
        <v>0</v>
      </c>
      <c r="BM491">
        <f t="shared" si="362"/>
        <v>0</v>
      </c>
      <c r="BN491">
        <f t="shared" si="363"/>
        <v>0</v>
      </c>
      <c r="BO491">
        <f t="shared" si="364"/>
        <v>0</v>
      </c>
      <c r="BP491">
        <f t="shared" si="365"/>
        <v>0</v>
      </c>
      <c r="BT491">
        <f t="shared" si="366"/>
        <v>1</v>
      </c>
      <c r="BU491">
        <f t="shared" si="367"/>
        <v>0</v>
      </c>
      <c r="BV491">
        <f t="shared" si="368"/>
        <v>0</v>
      </c>
      <c r="BW491">
        <f t="shared" si="369"/>
        <v>1</v>
      </c>
      <c r="BX491">
        <f t="shared" si="370"/>
        <v>0</v>
      </c>
      <c r="BY491">
        <f t="shared" si="371"/>
        <v>0</v>
      </c>
      <c r="BZ491">
        <f t="shared" si="372"/>
        <v>1</v>
      </c>
      <c r="CD491">
        <f t="shared" si="373"/>
        <v>1</v>
      </c>
      <c r="CE491">
        <f t="shared" si="374"/>
        <v>0</v>
      </c>
      <c r="CF491">
        <f t="shared" si="375"/>
        <v>0</v>
      </c>
      <c r="CG491">
        <f t="shared" si="376"/>
        <v>1</v>
      </c>
      <c r="CH491">
        <f t="shared" si="377"/>
        <v>0</v>
      </c>
      <c r="CI491">
        <f t="shared" si="378"/>
        <v>0</v>
      </c>
      <c r="CJ491">
        <f t="shared" si="379"/>
        <v>1</v>
      </c>
      <c r="CN491">
        <f t="shared" si="380"/>
        <v>1</v>
      </c>
      <c r="CO491">
        <f t="shared" si="381"/>
        <v>0</v>
      </c>
      <c r="CP491">
        <f t="shared" si="382"/>
        <v>0</v>
      </c>
      <c r="CQ491">
        <f t="shared" si="383"/>
        <v>1</v>
      </c>
      <c r="CR491">
        <f t="shared" si="384"/>
        <v>0</v>
      </c>
      <c r="CS491">
        <f t="shared" si="385"/>
        <v>0</v>
      </c>
      <c r="CT491">
        <f t="shared" si="386"/>
        <v>1</v>
      </c>
    </row>
    <row r="492" spans="1:98">
      <c r="A492" s="71"/>
      <c r="B492" s="40"/>
      <c r="C492" s="80" t="s">
        <v>142</v>
      </c>
      <c r="D492" s="320"/>
      <c r="E492" s="266"/>
      <c r="F492" s="266"/>
      <c r="G492" s="266"/>
      <c r="H492" s="266"/>
      <c r="I492" s="266"/>
      <c r="J492" s="266"/>
      <c r="K492" s="266"/>
      <c r="L492" s="267"/>
      <c r="M492" s="268"/>
      <c r="N492" s="267"/>
      <c r="O492" s="268"/>
      <c r="P492" s="267"/>
      <c r="Q492" s="268"/>
      <c r="R492" s="267"/>
      <c r="S492" s="220"/>
      <c r="T492" s="220"/>
      <c r="U492" s="220"/>
      <c r="V492" s="220"/>
      <c r="W492" s="220"/>
      <c r="X492" s="220"/>
      <c r="Y492" s="220"/>
      <c r="Z492" s="220"/>
      <c r="AA492" s="220"/>
      <c r="AB492" s="220" t="s">
        <v>2282</v>
      </c>
      <c r="AC492" s="220" t="s">
        <v>2282</v>
      </c>
      <c r="AD492" s="220" t="s">
        <v>2282</v>
      </c>
      <c r="AF492">
        <f t="shared" si="338"/>
        <v>0</v>
      </c>
      <c r="AG492">
        <f t="shared" si="339"/>
        <v>0</v>
      </c>
      <c r="AH492">
        <f t="shared" si="340"/>
        <v>0</v>
      </c>
      <c r="AI492">
        <f t="shared" si="341"/>
        <v>0</v>
      </c>
      <c r="AJ492">
        <f t="shared" si="342"/>
        <v>0</v>
      </c>
      <c r="AK492">
        <f t="shared" si="343"/>
        <v>0</v>
      </c>
      <c r="AL492">
        <f t="shared" si="344"/>
        <v>0</v>
      </c>
      <c r="AP492">
        <f t="shared" si="345"/>
        <v>0</v>
      </c>
      <c r="AQ492">
        <f t="shared" si="346"/>
        <v>0</v>
      </c>
      <c r="AR492">
        <f t="shared" si="347"/>
        <v>0</v>
      </c>
      <c r="AS492">
        <f t="shared" si="348"/>
        <v>0</v>
      </c>
      <c r="AT492">
        <f t="shared" si="349"/>
        <v>0</v>
      </c>
      <c r="AU492">
        <f t="shared" si="350"/>
        <v>0</v>
      </c>
      <c r="AV492">
        <f t="shared" si="351"/>
        <v>0</v>
      </c>
      <c r="AZ492">
        <f t="shared" si="352"/>
        <v>0</v>
      </c>
      <c r="BA492">
        <f t="shared" si="353"/>
        <v>0</v>
      </c>
      <c r="BB492">
        <f t="shared" si="354"/>
        <v>0</v>
      </c>
      <c r="BC492">
        <f t="shared" si="355"/>
        <v>0</v>
      </c>
      <c r="BD492">
        <f t="shared" si="356"/>
        <v>0</v>
      </c>
      <c r="BE492">
        <f t="shared" si="357"/>
        <v>0</v>
      </c>
      <c r="BF492">
        <f t="shared" si="358"/>
        <v>0</v>
      </c>
      <c r="BJ492">
        <f t="shared" si="359"/>
        <v>0</v>
      </c>
      <c r="BK492">
        <f t="shared" si="360"/>
        <v>0</v>
      </c>
      <c r="BL492">
        <f t="shared" si="361"/>
        <v>0</v>
      </c>
      <c r="BM492">
        <f t="shared" si="362"/>
        <v>0</v>
      </c>
      <c r="BN492">
        <f t="shared" si="363"/>
        <v>0</v>
      </c>
      <c r="BO492">
        <f t="shared" si="364"/>
        <v>0</v>
      </c>
      <c r="BP492">
        <f t="shared" si="365"/>
        <v>0</v>
      </c>
      <c r="BT492">
        <f t="shared" si="366"/>
        <v>1</v>
      </c>
      <c r="BU492">
        <f t="shared" si="367"/>
        <v>0</v>
      </c>
      <c r="BV492">
        <f t="shared" si="368"/>
        <v>0</v>
      </c>
      <c r="BW492">
        <f t="shared" si="369"/>
        <v>1</v>
      </c>
      <c r="BX492">
        <f t="shared" si="370"/>
        <v>0</v>
      </c>
      <c r="BY492">
        <f t="shared" si="371"/>
        <v>0</v>
      </c>
      <c r="BZ492">
        <f t="shared" si="372"/>
        <v>1</v>
      </c>
      <c r="CD492">
        <f t="shared" si="373"/>
        <v>1</v>
      </c>
      <c r="CE492">
        <f t="shared" si="374"/>
        <v>0</v>
      </c>
      <c r="CF492">
        <f t="shared" si="375"/>
        <v>0</v>
      </c>
      <c r="CG492">
        <f t="shared" si="376"/>
        <v>1</v>
      </c>
      <c r="CH492">
        <f t="shared" si="377"/>
        <v>0</v>
      </c>
      <c r="CI492">
        <f t="shared" si="378"/>
        <v>0</v>
      </c>
      <c r="CJ492">
        <f t="shared" si="379"/>
        <v>1</v>
      </c>
      <c r="CN492">
        <f t="shared" si="380"/>
        <v>1</v>
      </c>
      <c r="CO492">
        <f t="shared" si="381"/>
        <v>0</v>
      </c>
      <c r="CP492">
        <f t="shared" si="382"/>
        <v>0</v>
      </c>
      <c r="CQ492">
        <f t="shared" si="383"/>
        <v>1</v>
      </c>
      <c r="CR492">
        <f t="shared" si="384"/>
        <v>0</v>
      </c>
      <c r="CS492">
        <f t="shared" si="385"/>
        <v>0</v>
      </c>
      <c r="CT492">
        <f t="shared" si="386"/>
        <v>1</v>
      </c>
    </row>
    <row r="493" spans="1:98">
      <c r="A493" s="71"/>
      <c r="B493" s="40"/>
      <c r="C493" s="80" t="s">
        <v>143</v>
      </c>
      <c r="D493" s="320"/>
      <c r="E493" s="266"/>
      <c r="F493" s="266"/>
      <c r="G493" s="266"/>
      <c r="H493" s="266"/>
      <c r="I493" s="266"/>
      <c r="J493" s="266"/>
      <c r="K493" s="266"/>
      <c r="L493" s="267"/>
      <c r="M493" s="268"/>
      <c r="N493" s="267"/>
      <c r="O493" s="268"/>
      <c r="P493" s="267"/>
      <c r="Q493" s="268"/>
      <c r="R493" s="267"/>
      <c r="S493" s="220"/>
      <c r="T493" s="220"/>
      <c r="U493" s="220"/>
      <c r="V493" s="220"/>
      <c r="W493" s="220"/>
      <c r="X493" s="220"/>
      <c r="Y493" s="220"/>
      <c r="Z493" s="220"/>
      <c r="AA493" s="220"/>
      <c r="AB493" s="220" t="s">
        <v>2282</v>
      </c>
      <c r="AC493" s="220" t="s">
        <v>2282</v>
      </c>
      <c r="AD493" s="220" t="s">
        <v>2282</v>
      </c>
      <c r="AF493">
        <f t="shared" si="338"/>
        <v>0</v>
      </c>
      <c r="AG493">
        <f t="shared" si="339"/>
        <v>0</v>
      </c>
      <c r="AH493">
        <f t="shared" si="340"/>
        <v>0</v>
      </c>
      <c r="AI493">
        <f t="shared" si="341"/>
        <v>0</v>
      </c>
      <c r="AJ493">
        <f t="shared" si="342"/>
        <v>0</v>
      </c>
      <c r="AK493">
        <f t="shared" si="343"/>
        <v>0</v>
      </c>
      <c r="AL493">
        <f t="shared" si="344"/>
        <v>0</v>
      </c>
      <c r="AP493">
        <f t="shared" si="345"/>
        <v>0</v>
      </c>
      <c r="AQ493">
        <f t="shared" si="346"/>
        <v>0</v>
      </c>
      <c r="AR493">
        <f t="shared" si="347"/>
        <v>0</v>
      </c>
      <c r="AS493">
        <f t="shared" si="348"/>
        <v>0</v>
      </c>
      <c r="AT493">
        <f t="shared" si="349"/>
        <v>0</v>
      </c>
      <c r="AU493">
        <f t="shared" si="350"/>
        <v>0</v>
      </c>
      <c r="AV493">
        <f t="shared" si="351"/>
        <v>0</v>
      </c>
      <c r="AZ493">
        <f t="shared" si="352"/>
        <v>0</v>
      </c>
      <c r="BA493">
        <f t="shared" si="353"/>
        <v>0</v>
      </c>
      <c r="BB493">
        <f t="shared" si="354"/>
        <v>0</v>
      </c>
      <c r="BC493">
        <f t="shared" si="355"/>
        <v>0</v>
      </c>
      <c r="BD493">
        <f t="shared" si="356"/>
        <v>0</v>
      </c>
      <c r="BE493">
        <f t="shared" si="357"/>
        <v>0</v>
      </c>
      <c r="BF493">
        <f t="shared" si="358"/>
        <v>0</v>
      </c>
      <c r="BJ493">
        <f t="shared" si="359"/>
        <v>0</v>
      </c>
      <c r="BK493">
        <f t="shared" si="360"/>
        <v>0</v>
      </c>
      <c r="BL493">
        <f t="shared" si="361"/>
        <v>0</v>
      </c>
      <c r="BM493">
        <f t="shared" si="362"/>
        <v>0</v>
      </c>
      <c r="BN493">
        <f t="shared" si="363"/>
        <v>0</v>
      </c>
      <c r="BO493">
        <f t="shared" si="364"/>
        <v>0</v>
      </c>
      <c r="BP493">
        <f t="shared" si="365"/>
        <v>0</v>
      </c>
      <c r="BT493">
        <f t="shared" si="366"/>
        <v>1</v>
      </c>
      <c r="BU493">
        <f t="shared" si="367"/>
        <v>0</v>
      </c>
      <c r="BV493">
        <f t="shared" si="368"/>
        <v>0</v>
      </c>
      <c r="BW493">
        <f t="shared" si="369"/>
        <v>1</v>
      </c>
      <c r="BX493">
        <f t="shared" si="370"/>
        <v>0</v>
      </c>
      <c r="BY493">
        <f t="shared" si="371"/>
        <v>0</v>
      </c>
      <c r="BZ493">
        <f t="shared" si="372"/>
        <v>1</v>
      </c>
      <c r="CD493">
        <f t="shared" si="373"/>
        <v>1</v>
      </c>
      <c r="CE493">
        <f t="shared" si="374"/>
        <v>0</v>
      </c>
      <c r="CF493">
        <f t="shared" si="375"/>
        <v>0</v>
      </c>
      <c r="CG493">
        <f t="shared" si="376"/>
        <v>1</v>
      </c>
      <c r="CH493">
        <f t="shared" si="377"/>
        <v>0</v>
      </c>
      <c r="CI493">
        <f t="shared" si="378"/>
        <v>0</v>
      </c>
      <c r="CJ493">
        <f t="shared" si="379"/>
        <v>1</v>
      </c>
      <c r="CN493">
        <f t="shared" si="380"/>
        <v>1</v>
      </c>
      <c r="CO493">
        <f t="shared" si="381"/>
        <v>0</v>
      </c>
      <c r="CP493">
        <f t="shared" si="382"/>
        <v>0</v>
      </c>
      <c r="CQ493">
        <f t="shared" si="383"/>
        <v>1</v>
      </c>
      <c r="CR493">
        <f t="shared" si="384"/>
        <v>0</v>
      </c>
      <c r="CS493">
        <f t="shared" si="385"/>
        <v>0</v>
      </c>
      <c r="CT493">
        <f t="shared" si="386"/>
        <v>1</v>
      </c>
    </row>
    <row r="494" spans="1:98">
      <c r="A494" s="71"/>
      <c r="B494" s="40"/>
      <c r="C494" s="80" t="s">
        <v>144</v>
      </c>
      <c r="D494" s="320"/>
      <c r="E494" s="266"/>
      <c r="F494" s="266"/>
      <c r="G494" s="266"/>
      <c r="H494" s="266"/>
      <c r="I494" s="266"/>
      <c r="J494" s="266"/>
      <c r="K494" s="266"/>
      <c r="L494" s="267"/>
      <c r="M494" s="268"/>
      <c r="N494" s="267"/>
      <c r="O494" s="268"/>
      <c r="P494" s="267"/>
      <c r="Q494" s="268"/>
      <c r="R494" s="267"/>
      <c r="S494" s="220"/>
      <c r="T494" s="220"/>
      <c r="U494" s="220"/>
      <c r="V494" s="220"/>
      <c r="W494" s="220"/>
      <c r="X494" s="220"/>
      <c r="Y494" s="220"/>
      <c r="Z494" s="220"/>
      <c r="AA494" s="220"/>
      <c r="AB494" s="220" t="s">
        <v>2282</v>
      </c>
      <c r="AC494" s="220" t="s">
        <v>2282</v>
      </c>
      <c r="AD494" s="220" t="s">
        <v>2282</v>
      </c>
      <c r="AF494">
        <f t="shared" si="338"/>
        <v>0</v>
      </c>
      <c r="AG494">
        <f t="shared" si="339"/>
        <v>0</v>
      </c>
      <c r="AH494">
        <f t="shared" si="340"/>
        <v>0</v>
      </c>
      <c r="AI494">
        <f t="shared" si="341"/>
        <v>0</v>
      </c>
      <c r="AJ494">
        <f t="shared" si="342"/>
        <v>0</v>
      </c>
      <c r="AK494">
        <f t="shared" si="343"/>
        <v>0</v>
      </c>
      <c r="AL494">
        <f t="shared" si="344"/>
        <v>0</v>
      </c>
      <c r="AP494">
        <f t="shared" si="345"/>
        <v>0</v>
      </c>
      <c r="AQ494">
        <f t="shared" si="346"/>
        <v>0</v>
      </c>
      <c r="AR494">
        <f t="shared" si="347"/>
        <v>0</v>
      </c>
      <c r="AS494">
        <f t="shared" si="348"/>
        <v>0</v>
      </c>
      <c r="AT494">
        <f t="shared" si="349"/>
        <v>0</v>
      </c>
      <c r="AU494">
        <f t="shared" si="350"/>
        <v>0</v>
      </c>
      <c r="AV494">
        <f t="shared" si="351"/>
        <v>0</v>
      </c>
      <c r="AZ494">
        <f t="shared" si="352"/>
        <v>0</v>
      </c>
      <c r="BA494">
        <f t="shared" si="353"/>
        <v>0</v>
      </c>
      <c r="BB494">
        <f t="shared" si="354"/>
        <v>0</v>
      </c>
      <c r="BC494">
        <f t="shared" si="355"/>
        <v>0</v>
      </c>
      <c r="BD494">
        <f t="shared" si="356"/>
        <v>0</v>
      </c>
      <c r="BE494">
        <f t="shared" si="357"/>
        <v>0</v>
      </c>
      <c r="BF494">
        <f t="shared" si="358"/>
        <v>0</v>
      </c>
      <c r="BJ494">
        <f t="shared" si="359"/>
        <v>0</v>
      </c>
      <c r="BK494">
        <f t="shared" si="360"/>
        <v>0</v>
      </c>
      <c r="BL494">
        <f t="shared" si="361"/>
        <v>0</v>
      </c>
      <c r="BM494">
        <f t="shared" si="362"/>
        <v>0</v>
      </c>
      <c r="BN494">
        <f t="shared" si="363"/>
        <v>0</v>
      </c>
      <c r="BO494">
        <f t="shared" si="364"/>
        <v>0</v>
      </c>
      <c r="BP494">
        <f t="shared" si="365"/>
        <v>0</v>
      </c>
      <c r="BT494">
        <f t="shared" si="366"/>
        <v>1</v>
      </c>
      <c r="BU494">
        <f t="shared" si="367"/>
        <v>0</v>
      </c>
      <c r="BV494">
        <f t="shared" si="368"/>
        <v>0</v>
      </c>
      <c r="BW494">
        <f t="shared" si="369"/>
        <v>1</v>
      </c>
      <c r="BX494">
        <f t="shared" si="370"/>
        <v>0</v>
      </c>
      <c r="BY494">
        <f t="shared" si="371"/>
        <v>0</v>
      </c>
      <c r="BZ494">
        <f t="shared" si="372"/>
        <v>1</v>
      </c>
      <c r="CD494">
        <f t="shared" si="373"/>
        <v>1</v>
      </c>
      <c r="CE494">
        <f t="shared" si="374"/>
        <v>0</v>
      </c>
      <c r="CF494">
        <f t="shared" si="375"/>
        <v>0</v>
      </c>
      <c r="CG494">
        <f t="shared" si="376"/>
        <v>1</v>
      </c>
      <c r="CH494">
        <f t="shared" si="377"/>
        <v>0</v>
      </c>
      <c r="CI494">
        <f t="shared" si="378"/>
        <v>0</v>
      </c>
      <c r="CJ494">
        <f t="shared" si="379"/>
        <v>1</v>
      </c>
      <c r="CN494">
        <f t="shared" si="380"/>
        <v>1</v>
      </c>
      <c r="CO494">
        <f t="shared" si="381"/>
        <v>0</v>
      </c>
      <c r="CP494">
        <f t="shared" si="382"/>
        <v>0</v>
      </c>
      <c r="CQ494">
        <f t="shared" si="383"/>
        <v>1</v>
      </c>
      <c r="CR494">
        <f t="shared" si="384"/>
        <v>0</v>
      </c>
      <c r="CS494">
        <f t="shared" si="385"/>
        <v>0</v>
      </c>
      <c r="CT494">
        <f t="shared" si="386"/>
        <v>1</v>
      </c>
    </row>
    <row r="495" spans="1:98">
      <c r="A495" s="83"/>
      <c r="B495" s="15"/>
      <c r="C495" s="80" t="s">
        <v>145</v>
      </c>
      <c r="D495" s="320"/>
      <c r="E495" s="266"/>
      <c r="F495" s="266"/>
      <c r="G495" s="266"/>
      <c r="H495" s="266"/>
      <c r="I495" s="266"/>
      <c r="J495" s="266"/>
      <c r="K495" s="266"/>
      <c r="L495" s="267"/>
      <c r="M495" s="268"/>
      <c r="N495" s="267"/>
      <c r="O495" s="268"/>
      <c r="P495" s="267"/>
      <c r="Q495" s="268"/>
      <c r="R495" s="267"/>
      <c r="S495" s="220"/>
      <c r="T495" s="220"/>
      <c r="U495" s="220"/>
      <c r="V495" s="220"/>
      <c r="W495" s="220"/>
      <c r="X495" s="220"/>
      <c r="Y495" s="220"/>
      <c r="Z495" s="220"/>
      <c r="AA495" s="220"/>
      <c r="AB495" s="220" t="s">
        <v>2282</v>
      </c>
      <c r="AC495" s="220" t="s">
        <v>2282</v>
      </c>
      <c r="AD495" s="220" t="s">
        <v>2282</v>
      </c>
      <c r="AF495">
        <f t="shared" si="338"/>
        <v>0</v>
      </c>
      <c r="AG495">
        <f t="shared" si="339"/>
        <v>0</v>
      </c>
      <c r="AH495">
        <f t="shared" si="340"/>
        <v>0</v>
      </c>
      <c r="AI495">
        <f t="shared" si="341"/>
        <v>0</v>
      </c>
      <c r="AJ495">
        <f t="shared" si="342"/>
        <v>0</v>
      </c>
      <c r="AK495">
        <f t="shared" si="343"/>
        <v>0</v>
      </c>
      <c r="AL495">
        <f t="shared" si="344"/>
        <v>0</v>
      </c>
      <c r="AP495">
        <f t="shared" si="345"/>
        <v>0</v>
      </c>
      <c r="AQ495">
        <f t="shared" si="346"/>
        <v>0</v>
      </c>
      <c r="AR495">
        <f t="shared" si="347"/>
        <v>0</v>
      </c>
      <c r="AS495">
        <f t="shared" si="348"/>
        <v>0</v>
      </c>
      <c r="AT495">
        <f t="shared" si="349"/>
        <v>0</v>
      </c>
      <c r="AU495">
        <f t="shared" si="350"/>
        <v>0</v>
      </c>
      <c r="AV495">
        <f t="shared" si="351"/>
        <v>0</v>
      </c>
      <c r="AZ495">
        <f t="shared" si="352"/>
        <v>0</v>
      </c>
      <c r="BA495">
        <f t="shared" si="353"/>
        <v>0</v>
      </c>
      <c r="BB495">
        <f t="shared" si="354"/>
        <v>0</v>
      </c>
      <c r="BC495">
        <f t="shared" si="355"/>
        <v>0</v>
      </c>
      <c r="BD495">
        <f t="shared" si="356"/>
        <v>0</v>
      </c>
      <c r="BE495">
        <f t="shared" si="357"/>
        <v>0</v>
      </c>
      <c r="BF495">
        <f t="shared" si="358"/>
        <v>0</v>
      </c>
      <c r="BJ495">
        <f t="shared" si="359"/>
        <v>0</v>
      </c>
      <c r="BK495">
        <f t="shared" si="360"/>
        <v>0</v>
      </c>
      <c r="BL495">
        <f t="shared" si="361"/>
        <v>0</v>
      </c>
      <c r="BM495">
        <f t="shared" si="362"/>
        <v>0</v>
      </c>
      <c r="BN495">
        <f t="shared" si="363"/>
        <v>0</v>
      </c>
      <c r="BO495">
        <f t="shared" si="364"/>
        <v>0</v>
      </c>
      <c r="BP495">
        <f t="shared" si="365"/>
        <v>0</v>
      </c>
      <c r="BT495">
        <f t="shared" si="366"/>
        <v>1</v>
      </c>
      <c r="BU495">
        <f t="shared" si="367"/>
        <v>0</v>
      </c>
      <c r="BV495">
        <f t="shared" si="368"/>
        <v>0</v>
      </c>
      <c r="BW495">
        <f t="shared" si="369"/>
        <v>1</v>
      </c>
      <c r="BX495">
        <f t="shared" si="370"/>
        <v>0</v>
      </c>
      <c r="BY495">
        <f t="shared" si="371"/>
        <v>0</v>
      </c>
      <c r="BZ495">
        <f t="shared" si="372"/>
        <v>1</v>
      </c>
      <c r="CD495">
        <f t="shared" si="373"/>
        <v>1</v>
      </c>
      <c r="CE495">
        <f t="shared" si="374"/>
        <v>0</v>
      </c>
      <c r="CF495">
        <f t="shared" si="375"/>
        <v>0</v>
      </c>
      <c r="CG495">
        <f t="shared" si="376"/>
        <v>1</v>
      </c>
      <c r="CH495">
        <f t="shared" si="377"/>
        <v>0</v>
      </c>
      <c r="CI495">
        <f t="shared" si="378"/>
        <v>0</v>
      </c>
      <c r="CJ495">
        <f t="shared" si="379"/>
        <v>1</v>
      </c>
      <c r="CN495">
        <f t="shared" si="380"/>
        <v>1</v>
      </c>
      <c r="CO495">
        <f t="shared" si="381"/>
        <v>0</v>
      </c>
      <c r="CP495">
        <f t="shared" si="382"/>
        <v>0</v>
      </c>
      <c r="CQ495">
        <f t="shared" si="383"/>
        <v>1</v>
      </c>
      <c r="CR495">
        <f t="shared" si="384"/>
        <v>0</v>
      </c>
      <c r="CS495">
        <f t="shared" si="385"/>
        <v>0</v>
      </c>
      <c r="CT495">
        <f t="shared" si="386"/>
        <v>1</v>
      </c>
    </row>
    <row r="496" spans="1:98">
      <c r="A496" s="83"/>
      <c r="B496" s="15"/>
      <c r="C496" s="80" t="s">
        <v>146</v>
      </c>
      <c r="D496" s="320"/>
      <c r="E496" s="266"/>
      <c r="F496" s="266"/>
      <c r="G496" s="266"/>
      <c r="H496" s="266"/>
      <c r="I496" s="266"/>
      <c r="J496" s="266"/>
      <c r="K496" s="266"/>
      <c r="L496" s="267"/>
      <c r="M496" s="268"/>
      <c r="N496" s="267"/>
      <c r="O496" s="268"/>
      <c r="P496" s="267"/>
      <c r="Q496" s="268"/>
      <c r="R496" s="267"/>
      <c r="S496" s="220"/>
      <c r="T496" s="220"/>
      <c r="U496" s="220"/>
      <c r="V496" s="220"/>
      <c r="W496" s="220"/>
      <c r="X496" s="220"/>
      <c r="Y496" s="220"/>
      <c r="Z496" s="220"/>
      <c r="AA496" s="220"/>
      <c r="AB496" s="220" t="s">
        <v>2282</v>
      </c>
      <c r="AC496" s="220" t="s">
        <v>2282</v>
      </c>
      <c r="AD496" s="220" t="s">
        <v>2282</v>
      </c>
      <c r="AF496">
        <f t="shared" si="338"/>
        <v>0</v>
      </c>
      <c r="AG496">
        <f t="shared" si="339"/>
        <v>0</v>
      </c>
      <c r="AH496">
        <f t="shared" si="340"/>
        <v>0</v>
      </c>
      <c r="AI496">
        <f t="shared" si="341"/>
        <v>0</v>
      </c>
      <c r="AJ496">
        <f t="shared" si="342"/>
        <v>0</v>
      </c>
      <c r="AK496">
        <f t="shared" si="343"/>
        <v>0</v>
      </c>
      <c r="AL496">
        <f t="shared" si="344"/>
        <v>0</v>
      </c>
      <c r="AP496">
        <f t="shared" si="345"/>
        <v>0</v>
      </c>
      <c r="AQ496">
        <f t="shared" si="346"/>
        <v>0</v>
      </c>
      <c r="AR496">
        <f t="shared" si="347"/>
        <v>0</v>
      </c>
      <c r="AS496">
        <f t="shared" si="348"/>
        <v>0</v>
      </c>
      <c r="AT496">
        <f t="shared" si="349"/>
        <v>0</v>
      </c>
      <c r="AU496">
        <f t="shared" si="350"/>
        <v>0</v>
      </c>
      <c r="AV496">
        <f t="shared" si="351"/>
        <v>0</v>
      </c>
      <c r="AZ496">
        <f t="shared" si="352"/>
        <v>0</v>
      </c>
      <c r="BA496">
        <f t="shared" si="353"/>
        <v>0</v>
      </c>
      <c r="BB496">
        <f t="shared" si="354"/>
        <v>0</v>
      </c>
      <c r="BC496">
        <f t="shared" si="355"/>
        <v>0</v>
      </c>
      <c r="BD496">
        <f t="shared" si="356"/>
        <v>0</v>
      </c>
      <c r="BE496">
        <f t="shared" si="357"/>
        <v>0</v>
      </c>
      <c r="BF496">
        <f t="shared" si="358"/>
        <v>0</v>
      </c>
      <c r="BJ496">
        <f t="shared" si="359"/>
        <v>0</v>
      </c>
      <c r="BK496">
        <f t="shared" si="360"/>
        <v>0</v>
      </c>
      <c r="BL496">
        <f t="shared" si="361"/>
        <v>0</v>
      </c>
      <c r="BM496">
        <f t="shared" si="362"/>
        <v>0</v>
      </c>
      <c r="BN496">
        <f t="shared" si="363"/>
        <v>0</v>
      </c>
      <c r="BO496">
        <f t="shared" si="364"/>
        <v>0</v>
      </c>
      <c r="BP496">
        <f t="shared" si="365"/>
        <v>0</v>
      </c>
      <c r="BT496">
        <f t="shared" si="366"/>
        <v>1</v>
      </c>
      <c r="BU496">
        <f t="shared" si="367"/>
        <v>0</v>
      </c>
      <c r="BV496">
        <f t="shared" si="368"/>
        <v>0</v>
      </c>
      <c r="BW496">
        <f t="shared" si="369"/>
        <v>1</v>
      </c>
      <c r="BX496">
        <f t="shared" si="370"/>
        <v>0</v>
      </c>
      <c r="BY496">
        <f t="shared" si="371"/>
        <v>0</v>
      </c>
      <c r="BZ496">
        <f t="shared" si="372"/>
        <v>1</v>
      </c>
      <c r="CD496">
        <f t="shared" si="373"/>
        <v>1</v>
      </c>
      <c r="CE496">
        <f t="shared" si="374"/>
        <v>0</v>
      </c>
      <c r="CF496">
        <f t="shared" si="375"/>
        <v>0</v>
      </c>
      <c r="CG496">
        <f t="shared" si="376"/>
        <v>1</v>
      </c>
      <c r="CH496">
        <f t="shared" si="377"/>
        <v>0</v>
      </c>
      <c r="CI496">
        <f t="shared" si="378"/>
        <v>0</v>
      </c>
      <c r="CJ496">
        <f t="shared" si="379"/>
        <v>1</v>
      </c>
      <c r="CN496">
        <f t="shared" si="380"/>
        <v>1</v>
      </c>
      <c r="CO496">
        <f t="shared" si="381"/>
        <v>0</v>
      </c>
      <c r="CP496">
        <f t="shared" si="382"/>
        <v>0</v>
      </c>
      <c r="CQ496">
        <f t="shared" si="383"/>
        <v>1</v>
      </c>
      <c r="CR496">
        <f t="shared" si="384"/>
        <v>0</v>
      </c>
      <c r="CS496">
        <f t="shared" si="385"/>
        <v>0</v>
      </c>
      <c r="CT496">
        <f t="shared" si="386"/>
        <v>1</v>
      </c>
    </row>
    <row r="497" spans="1:98">
      <c r="A497" s="83"/>
      <c r="B497" s="15"/>
      <c r="C497" s="80" t="s">
        <v>147</v>
      </c>
      <c r="D497" s="320"/>
      <c r="E497" s="266"/>
      <c r="F497" s="266"/>
      <c r="G497" s="266"/>
      <c r="H497" s="266"/>
      <c r="I497" s="266"/>
      <c r="J497" s="266"/>
      <c r="K497" s="266"/>
      <c r="L497" s="267"/>
      <c r="M497" s="268"/>
      <c r="N497" s="267"/>
      <c r="O497" s="268"/>
      <c r="P497" s="267"/>
      <c r="Q497" s="268"/>
      <c r="R497" s="267"/>
      <c r="S497" s="220"/>
      <c r="T497" s="220"/>
      <c r="U497" s="220"/>
      <c r="V497" s="220"/>
      <c r="W497" s="220"/>
      <c r="X497" s="220"/>
      <c r="Y497" s="220"/>
      <c r="Z497" s="220"/>
      <c r="AA497" s="220"/>
      <c r="AB497" s="220" t="s">
        <v>2282</v>
      </c>
      <c r="AC497" s="220" t="s">
        <v>2282</v>
      </c>
      <c r="AD497" s="220" t="s">
        <v>2282</v>
      </c>
      <c r="AF497">
        <f t="shared" si="338"/>
        <v>0</v>
      </c>
      <c r="AG497">
        <f t="shared" si="339"/>
        <v>0</v>
      </c>
      <c r="AH497">
        <f t="shared" si="340"/>
        <v>0</v>
      </c>
      <c r="AI497">
        <f t="shared" si="341"/>
        <v>0</v>
      </c>
      <c r="AJ497">
        <f t="shared" si="342"/>
        <v>0</v>
      </c>
      <c r="AK497">
        <f t="shared" si="343"/>
        <v>0</v>
      </c>
      <c r="AL497">
        <f t="shared" si="344"/>
        <v>0</v>
      </c>
      <c r="AP497">
        <f t="shared" si="345"/>
        <v>0</v>
      </c>
      <c r="AQ497">
        <f t="shared" si="346"/>
        <v>0</v>
      </c>
      <c r="AR497">
        <f t="shared" si="347"/>
        <v>0</v>
      </c>
      <c r="AS497">
        <f t="shared" si="348"/>
        <v>0</v>
      </c>
      <c r="AT497">
        <f t="shared" si="349"/>
        <v>0</v>
      </c>
      <c r="AU497">
        <f t="shared" si="350"/>
        <v>0</v>
      </c>
      <c r="AV497">
        <f t="shared" si="351"/>
        <v>0</v>
      </c>
      <c r="AZ497">
        <f t="shared" si="352"/>
        <v>0</v>
      </c>
      <c r="BA497">
        <f t="shared" si="353"/>
        <v>0</v>
      </c>
      <c r="BB497">
        <f t="shared" si="354"/>
        <v>0</v>
      </c>
      <c r="BC497">
        <f t="shared" si="355"/>
        <v>0</v>
      </c>
      <c r="BD497">
        <f t="shared" si="356"/>
        <v>0</v>
      </c>
      <c r="BE497">
        <f t="shared" si="357"/>
        <v>0</v>
      </c>
      <c r="BF497">
        <f t="shared" si="358"/>
        <v>0</v>
      </c>
      <c r="BJ497">
        <f t="shared" si="359"/>
        <v>0</v>
      </c>
      <c r="BK497">
        <f t="shared" si="360"/>
        <v>0</v>
      </c>
      <c r="BL497">
        <f t="shared" si="361"/>
        <v>0</v>
      </c>
      <c r="BM497">
        <f t="shared" si="362"/>
        <v>0</v>
      </c>
      <c r="BN497">
        <f t="shared" si="363"/>
        <v>0</v>
      </c>
      <c r="BO497">
        <f t="shared" si="364"/>
        <v>0</v>
      </c>
      <c r="BP497">
        <f t="shared" si="365"/>
        <v>0</v>
      </c>
      <c r="BT497">
        <f t="shared" si="366"/>
        <v>1</v>
      </c>
      <c r="BU497">
        <f t="shared" si="367"/>
        <v>0</v>
      </c>
      <c r="BV497">
        <f t="shared" si="368"/>
        <v>0</v>
      </c>
      <c r="BW497">
        <f t="shared" si="369"/>
        <v>1</v>
      </c>
      <c r="BX497">
        <f t="shared" si="370"/>
        <v>0</v>
      </c>
      <c r="BY497">
        <f t="shared" si="371"/>
        <v>0</v>
      </c>
      <c r="BZ497">
        <f t="shared" si="372"/>
        <v>1</v>
      </c>
      <c r="CD497">
        <f t="shared" si="373"/>
        <v>1</v>
      </c>
      <c r="CE497">
        <f t="shared" si="374"/>
        <v>0</v>
      </c>
      <c r="CF497">
        <f t="shared" si="375"/>
        <v>0</v>
      </c>
      <c r="CG497">
        <f t="shared" si="376"/>
        <v>1</v>
      </c>
      <c r="CH497">
        <f t="shared" si="377"/>
        <v>0</v>
      </c>
      <c r="CI497">
        <f t="shared" si="378"/>
        <v>0</v>
      </c>
      <c r="CJ497">
        <f t="shared" si="379"/>
        <v>1</v>
      </c>
      <c r="CN497">
        <f t="shared" si="380"/>
        <v>1</v>
      </c>
      <c r="CO497">
        <f t="shared" si="381"/>
        <v>0</v>
      </c>
      <c r="CP497">
        <f t="shared" si="382"/>
        <v>0</v>
      </c>
      <c r="CQ497">
        <f t="shared" si="383"/>
        <v>1</v>
      </c>
      <c r="CR497">
        <f t="shared" si="384"/>
        <v>0</v>
      </c>
      <c r="CS497">
        <f t="shared" si="385"/>
        <v>0</v>
      </c>
      <c r="CT497">
        <f t="shared" si="386"/>
        <v>1</v>
      </c>
    </row>
    <row r="498" spans="1:98">
      <c r="A498" s="83"/>
      <c r="B498" s="15"/>
      <c r="C498" s="80" t="s">
        <v>148</v>
      </c>
      <c r="D498" s="320"/>
      <c r="E498" s="266"/>
      <c r="F498" s="266"/>
      <c r="G498" s="266"/>
      <c r="H498" s="266"/>
      <c r="I498" s="266"/>
      <c r="J498" s="266"/>
      <c r="K498" s="266"/>
      <c r="L498" s="267"/>
      <c r="M498" s="268"/>
      <c r="N498" s="267"/>
      <c r="O498" s="268"/>
      <c r="P498" s="267"/>
      <c r="Q498" s="268"/>
      <c r="R498" s="267"/>
      <c r="S498" s="220"/>
      <c r="T498" s="220"/>
      <c r="U498" s="220"/>
      <c r="V498" s="220"/>
      <c r="W498" s="220"/>
      <c r="X498" s="220"/>
      <c r="Y498" s="220"/>
      <c r="Z498" s="220"/>
      <c r="AA498" s="220"/>
      <c r="AB498" s="220" t="s">
        <v>2282</v>
      </c>
      <c r="AC498" s="220" t="s">
        <v>2282</v>
      </c>
      <c r="AD498" s="220" t="s">
        <v>2282</v>
      </c>
      <c r="AF498">
        <f t="shared" si="338"/>
        <v>0</v>
      </c>
      <c r="AG498">
        <f t="shared" si="339"/>
        <v>0</v>
      </c>
      <c r="AH498">
        <f t="shared" si="340"/>
        <v>0</v>
      </c>
      <c r="AI498">
        <f t="shared" si="341"/>
        <v>0</v>
      </c>
      <c r="AJ498">
        <f t="shared" si="342"/>
        <v>0</v>
      </c>
      <c r="AK498">
        <f t="shared" si="343"/>
        <v>0</v>
      </c>
      <c r="AL498">
        <f t="shared" si="344"/>
        <v>0</v>
      </c>
      <c r="AP498">
        <f t="shared" si="345"/>
        <v>0</v>
      </c>
      <c r="AQ498">
        <f t="shared" si="346"/>
        <v>0</v>
      </c>
      <c r="AR498">
        <f t="shared" si="347"/>
        <v>0</v>
      </c>
      <c r="AS498">
        <f t="shared" si="348"/>
        <v>0</v>
      </c>
      <c r="AT498">
        <f t="shared" si="349"/>
        <v>0</v>
      </c>
      <c r="AU498">
        <f t="shared" si="350"/>
        <v>0</v>
      </c>
      <c r="AV498">
        <f t="shared" si="351"/>
        <v>0</v>
      </c>
      <c r="AZ498">
        <f t="shared" si="352"/>
        <v>0</v>
      </c>
      <c r="BA498">
        <f t="shared" si="353"/>
        <v>0</v>
      </c>
      <c r="BB498">
        <f t="shared" si="354"/>
        <v>0</v>
      </c>
      <c r="BC498">
        <f t="shared" si="355"/>
        <v>0</v>
      </c>
      <c r="BD498">
        <f t="shared" si="356"/>
        <v>0</v>
      </c>
      <c r="BE498">
        <f t="shared" si="357"/>
        <v>0</v>
      </c>
      <c r="BF498">
        <f t="shared" si="358"/>
        <v>0</v>
      </c>
      <c r="BJ498">
        <f t="shared" si="359"/>
        <v>0</v>
      </c>
      <c r="BK498">
        <f t="shared" si="360"/>
        <v>0</v>
      </c>
      <c r="BL498">
        <f t="shared" si="361"/>
        <v>0</v>
      </c>
      <c r="BM498">
        <f t="shared" si="362"/>
        <v>0</v>
      </c>
      <c r="BN498">
        <f t="shared" si="363"/>
        <v>0</v>
      </c>
      <c r="BO498">
        <f t="shared" si="364"/>
        <v>0</v>
      </c>
      <c r="BP498">
        <f t="shared" si="365"/>
        <v>0</v>
      </c>
      <c r="BT498">
        <f t="shared" si="366"/>
        <v>1</v>
      </c>
      <c r="BU498">
        <f t="shared" si="367"/>
        <v>0</v>
      </c>
      <c r="BV498">
        <f t="shared" si="368"/>
        <v>0</v>
      </c>
      <c r="BW498">
        <f t="shared" si="369"/>
        <v>1</v>
      </c>
      <c r="BX498">
        <f t="shared" si="370"/>
        <v>0</v>
      </c>
      <c r="BY498">
        <f t="shared" si="371"/>
        <v>0</v>
      </c>
      <c r="BZ498">
        <f t="shared" si="372"/>
        <v>1</v>
      </c>
      <c r="CD498">
        <f t="shared" si="373"/>
        <v>1</v>
      </c>
      <c r="CE498">
        <f t="shared" si="374"/>
        <v>0</v>
      </c>
      <c r="CF498">
        <f t="shared" si="375"/>
        <v>0</v>
      </c>
      <c r="CG498">
        <f t="shared" si="376"/>
        <v>1</v>
      </c>
      <c r="CH498">
        <f t="shared" si="377"/>
        <v>0</v>
      </c>
      <c r="CI498">
        <f t="shared" si="378"/>
        <v>0</v>
      </c>
      <c r="CJ498">
        <f t="shared" si="379"/>
        <v>1</v>
      </c>
      <c r="CN498">
        <f t="shared" si="380"/>
        <v>1</v>
      </c>
      <c r="CO498">
        <f t="shared" si="381"/>
        <v>0</v>
      </c>
      <c r="CP498">
        <f t="shared" si="382"/>
        <v>0</v>
      </c>
      <c r="CQ498">
        <f t="shared" si="383"/>
        <v>1</v>
      </c>
      <c r="CR498">
        <f t="shared" si="384"/>
        <v>0</v>
      </c>
      <c r="CS498">
        <f t="shared" si="385"/>
        <v>0</v>
      </c>
      <c r="CT498">
        <f t="shared" si="386"/>
        <v>1</v>
      </c>
    </row>
    <row r="499" spans="1:98">
      <c r="A499" s="83"/>
      <c r="B499" s="15"/>
      <c r="C499" s="80" t="s">
        <v>149</v>
      </c>
      <c r="D499" s="320"/>
      <c r="E499" s="266"/>
      <c r="F499" s="266"/>
      <c r="G499" s="266"/>
      <c r="H499" s="266"/>
      <c r="I499" s="266"/>
      <c r="J499" s="266"/>
      <c r="K499" s="266"/>
      <c r="L499" s="267"/>
      <c r="M499" s="268"/>
      <c r="N499" s="267"/>
      <c r="O499" s="268"/>
      <c r="P499" s="267"/>
      <c r="Q499" s="268"/>
      <c r="R499" s="267"/>
      <c r="S499" s="220"/>
      <c r="T499" s="220"/>
      <c r="U499" s="220"/>
      <c r="V499" s="220"/>
      <c r="W499" s="220"/>
      <c r="X499" s="220"/>
      <c r="Y499" s="220"/>
      <c r="Z499" s="220"/>
      <c r="AA499" s="220"/>
      <c r="AB499" s="220" t="s">
        <v>2282</v>
      </c>
      <c r="AC499" s="220" t="s">
        <v>2282</v>
      </c>
      <c r="AD499" s="220" t="s">
        <v>2282</v>
      </c>
      <c r="AF499">
        <f t="shared" si="338"/>
        <v>0</v>
      </c>
      <c r="AG499">
        <f t="shared" si="339"/>
        <v>0</v>
      </c>
      <c r="AH499">
        <f t="shared" si="340"/>
        <v>0</v>
      </c>
      <c r="AI499">
        <f t="shared" si="341"/>
        <v>0</v>
      </c>
      <c r="AJ499">
        <f t="shared" si="342"/>
        <v>0</v>
      </c>
      <c r="AK499">
        <f t="shared" si="343"/>
        <v>0</v>
      </c>
      <c r="AL499">
        <f t="shared" si="344"/>
        <v>0</v>
      </c>
      <c r="AP499">
        <f t="shared" si="345"/>
        <v>0</v>
      </c>
      <c r="AQ499">
        <f t="shared" si="346"/>
        <v>0</v>
      </c>
      <c r="AR499">
        <f t="shared" si="347"/>
        <v>0</v>
      </c>
      <c r="AS499">
        <f t="shared" si="348"/>
        <v>0</v>
      </c>
      <c r="AT499">
        <f t="shared" si="349"/>
        <v>0</v>
      </c>
      <c r="AU499">
        <f t="shared" si="350"/>
        <v>0</v>
      </c>
      <c r="AV499">
        <f t="shared" si="351"/>
        <v>0</v>
      </c>
      <c r="AZ499">
        <f t="shared" si="352"/>
        <v>0</v>
      </c>
      <c r="BA499">
        <f t="shared" si="353"/>
        <v>0</v>
      </c>
      <c r="BB499">
        <f t="shared" si="354"/>
        <v>0</v>
      </c>
      <c r="BC499">
        <f t="shared" si="355"/>
        <v>0</v>
      </c>
      <c r="BD499">
        <f t="shared" si="356"/>
        <v>0</v>
      </c>
      <c r="BE499">
        <f t="shared" si="357"/>
        <v>0</v>
      </c>
      <c r="BF499">
        <f t="shared" si="358"/>
        <v>0</v>
      </c>
      <c r="BJ499">
        <f t="shared" si="359"/>
        <v>0</v>
      </c>
      <c r="BK499">
        <f t="shared" si="360"/>
        <v>0</v>
      </c>
      <c r="BL499">
        <f t="shared" si="361"/>
        <v>0</v>
      </c>
      <c r="BM499">
        <f t="shared" si="362"/>
        <v>0</v>
      </c>
      <c r="BN499">
        <f t="shared" si="363"/>
        <v>0</v>
      </c>
      <c r="BO499">
        <f t="shared" si="364"/>
        <v>0</v>
      </c>
      <c r="BP499">
        <f t="shared" si="365"/>
        <v>0</v>
      </c>
      <c r="BT499">
        <f t="shared" si="366"/>
        <v>1</v>
      </c>
      <c r="BU499">
        <f t="shared" si="367"/>
        <v>0</v>
      </c>
      <c r="BV499">
        <f t="shared" si="368"/>
        <v>0</v>
      </c>
      <c r="BW499">
        <f t="shared" si="369"/>
        <v>1</v>
      </c>
      <c r="BX499">
        <f t="shared" si="370"/>
        <v>0</v>
      </c>
      <c r="BY499">
        <f t="shared" si="371"/>
        <v>0</v>
      </c>
      <c r="BZ499">
        <f t="shared" si="372"/>
        <v>1</v>
      </c>
      <c r="CD499">
        <f t="shared" si="373"/>
        <v>1</v>
      </c>
      <c r="CE499">
        <f t="shared" si="374"/>
        <v>0</v>
      </c>
      <c r="CF499">
        <f t="shared" si="375"/>
        <v>0</v>
      </c>
      <c r="CG499">
        <f t="shared" si="376"/>
        <v>1</v>
      </c>
      <c r="CH499">
        <f t="shared" si="377"/>
        <v>0</v>
      </c>
      <c r="CI499">
        <f t="shared" si="378"/>
        <v>0</v>
      </c>
      <c r="CJ499">
        <f t="shared" si="379"/>
        <v>1</v>
      </c>
      <c r="CN499">
        <f t="shared" si="380"/>
        <v>1</v>
      </c>
      <c r="CO499">
        <f t="shared" si="381"/>
        <v>0</v>
      </c>
      <c r="CP499">
        <f t="shared" si="382"/>
        <v>0</v>
      </c>
      <c r="CQ499">
        <f t="shared" si="383"/>
        <v>1</v>
      </c>
      <c r="CR499">
        <f t="shared" si="384"/>
        <v>0</v>
      </c>
      <c r="CS499">
        <f t="shared" si="385"/>
        <v>0</v>
      </c>
      <c r="CT499">
        <f t="shared" si="386"/>
        <v>1</v>
      </c>
    </row>
    <row r="500" spans="1:98">
      <c r="A500" s="83"/>
      <c r="B500" s="15"/>
      <c r="C500" s="80" t="s">
        <v>150</v>
      </c>
      <c r="D500" s="320"/>
      <c r="E500" s="266"/>
      <c r="F500" s="266"/>
      <c r="G500" s="266"/>
      <c r="H500" s="266"/>
      <c r="I500" s="266"/>
      <c r="J500" s="266"/>
      <c r="K500" s="266"/>
      <c r="L500" s="267"/>
      <c r="M500" s="268"/>
      <c r="N500" s="267"/>
      <c r="O500" s="268"/>
      <c r="P500" s="267"/>
      <c r="Q500" s="268"/>
      <c r="R500" s="267"/>
      <c r="S500" s="220"/>
      <c r="T500" s="220"/>
      <c r="U500" s="220"/>
      <c r="V500" s="220"/>
      <c r="W500" s="220"/>
      <c r="X500" s="220"/>
      <c r="Y500" s="220"/>
      <c r="Z500" s="220"/>
      <c r="AA500" s="220"/>
      <c r="AB500" s="220" t="s">
        <v>2282</v>
      </c>
      <c r="AC500" s="220" t="s">
        <v>2282</v>
      </c>
      <c r="AD500" s="220" t="s">
        <v>2282</v>
      </c>
      <c r="AF500">
        <f t="shared" si="338"/>
        <v>0</v>
      </c>
      <c r="AG500">
        <f t="shared" si="339"/>
        <v>0</v>
      </c>
      <c r="AH500">
        <f t="shared" si="340"/>
        <v>0</v>
      </c>
      <c r="AI500">
        <f t="shared" si="341"/>
        <v>0</v>
      </c>
      <c r="AJ500">
        <f t="shared" si="342"/>
        <v>0</v>
      </c>
      <c r="AK500">
        <f t="shared" si="343"/>
        <v>0</v>
      </c>
      <c r="AL500">
        <f t="shared" si="344"/>
        <v>0</v>
      </c>
      <c r="AP500">
        <f t="shared" si="345"/>
        <v>0</v>
      </c>
      <c r="AQ500">
        <f t="shared" si="346"/>
        <v>0</v>
      </c>
      <c r="AR500">
        <f t="shared" si="347"/>
        <v>0</v>
      </c>
      <c r="AS500">
        <f t="shared" si="348"/>
        <v>0</v>
      </c>
      <c r="AT500">
        <f t="shared" si="349"/>
        <v>0</v>
      </c>
      <c r="AU500">
        <f t="shared" si="350"/>
        <v>0</v>
      </c>
      <c r="AV500">
        <f t="shared" si="351"/>
        <v>0</v>
      </c>
      <c r="AZ500">
        <f t="shared" si="352"/>
        <v>0</v>
      </c>
      <c r="BA500">
        <f t="shared" si="353"/>
        <v>0</v>
      </c>
      <c r="BB500">
        <f t="shared" si="354"/>
        <v>0</v>
      </c>
      <c r="BC500">
        <f t="shared" si="355"/>
        <v>0</v>
      </c>
      <c r="BD500">
        <f t="shared" si="356"/>
        <v>0</v>
      </c>
      <c r="BE500">
        <f t="shared" si="357"/>
        <v>0</v>
      </c>
      <c r="BF500">
        <f t="shared" si="358"/>
        <v>0</v>
      </c>
      <c r="BJ500">
        <f t="shared" si="359"/>
        <v>0</v>
      </c>
      <c r="BK500">
        <f t="shared" si="360"/>
        <v>0</v>
      </c>
      <c r="BL500">
        <f t="shared" si="361"/>
        <v>0</v>
      </c>
      <c r="BM500">
        <f t="shared" si="362"/>
        <v>0</v>
      </c>
      <c r="BN500">
        <f t="shared" si="363"/>
        <v>0</v>
      </c>
      <c r="BO500">
        <f t="shared" si="364"/>
        <v>0</v>
      </c>
      <c r="BP500">
        <f t="shared" si="365"/>
        <v>0</v>
      </c>
      <c r="BT500">
        <f t="shared" si="366"/>
        <v>1</v>
      </c>
      <c r="BU500">
        <f t="shared" si="367"/>
        <v>0</v>
      </c>
      <c r="BV500">
        <f t="shared" si="368"/>
        <v>0</v>
      </c>
      <c r="BW500">
        <f t="shared" si="369"/>
        <v>1</v>
      </c>
      <c r="BX500">
        <f t="shared" si="370"/>
        <v>0</v>
      </c>
      <c r="BY500">
        <f t="shared" si="371"/>
        <v>0</v>
      </c>
      <c r="BZ500">
        <f t="shared" si="372"/>
        <v>1</v>
      </c>
      <c r="CD500">
        <f t="shared" si="373"/>
        <v>1</v>
      </c>
      <c r="CE500">
        <f t="shared" si="374"/>
        <v>0</v>
      </c>
      <c r="CF500">
        <f t="shared" si="375"/>
        <v>0</v>
      </c>
      <c r="CG500">
        <f t="shared" si="376"/>
        <v>1</v>
      </c>
      <c r="CH500">
        <f t="shared" si="377"/>
        <v>0</v>
      </c>
      <c r="CI500">
        <f t="shared" si="378"/>
        <v>0</v>
      </c>
      <c r="CJ500">
        <f t="shared" si="379"/>
        <v>1</v>
      </c>
      <c r="CN500">
        <f t="shared" si="380"/>
        <v>1</v>
      </c>
      <c r="CO500">
        <f t="shared" si="381"/>
        <v>0</v>
      </c>
      <c r="CP500">
        <f t="shared" si="382"/>
        <v>0</v>
      </c>
      <c r="CQ500">
        <f t="shared" si="383"/>
        <v>1</v>
      </c>
      <c r="CR500">
        <f t="shared" si="384"/>
        <v>0</v>
      </c>
      <c r="CS500">
        <f t="shared" si="385"/>
        <v>0</v>
      </c>
      <c r="CT500">
        <f t="shared" si="386"/>
        <v>1</v>
      </c>
    </row>
    <row r="501" spans="1:98">
      <c r="A501" s="83"/>
      <c r="B501" s="15"/>
      <c r="C501" s="80" t="s">
        <v>151</v>
      </c>
      <c r="D501" s="320"/>
      <c r="E501" s="266"/>
      <c r="F501" s="266"/>
      <c r="G501" s="266"/>
      <c r="H501" s="266"/>
      <c r="I501" s="266"/>
      <c r="J501" s="266"/>
      <c r="K501" s="266"/>
      <c r="L501" s="267"/>
      <c r="M501" s="268"/>
      <c r="N501" s="267"/>
      <c r="O501" s="268"/>
      <c r="P501" s="267"/>
      <c r="Q501" s="268"/>
      <c r="R501" s="267"/>
      <c r="S501" s="220"/>
      <c r="T501" s="220"/>
      <c r="U501" s="220"/>
      <c r="V501" s="220"/>
      <c r="W501" s="220"/>
      <c r="X501" s="220"/>
      <c r="Y501" s="220"/>
      <c r="Z501" s="220"/>
      <c r="AA501" s="220"/>
      <c r="AB501" s="220" t="s">
        <v>2282</v>
      </c>
      <c r="AC501" s="220" t="s">
        <v>2282</v>
      </c>
      <c r="AD501" s="220" t="s">
        <v>2282</v>
      </c>
      <c r="AF501">
        <f t="shared" si="338"/>
        <v>0</v>
      </c>
      <c r="AG501">
        <f t="shared" si="339"/>
        <v>0</v>
      </c>
      <c r="AH501">
        <f t="shared" si="340"/>
        <v>0</v>
      </c>
      <c r="AI501">
        <f t="shared" si="341"/>
        <v>0</v>
      </c>
      <c r="AJ501">
        <f t="shared" si="342"/>
        <v>0</v>
      </c>
      <c r="AK501">
        <f t="shared" si="343"/>
        <v>0</v>
      </c>
      <c r="AL501">
        <f t="shared" si="344"/>
        <v>0</v>
      </c>
      <c r="AP501">
        <f t="shared" si="345"/>
        <v>0</v>
      </c>
      <c r="AQ501">
        <f t="shared" si="346"/>
        <v>0</v>
      </c>
      <c r="AR501">
        <f t="shared" si="347"/>
        <v>0</v>
      </c>
      <c r="AS501">
        <f t="shared" si="348"/>
        <v>0</v>
      </c>
      <c r="AT501">
        <f t="shared" si="349"/>
        <v>0</v>
      </c>
      <c r="AU501">
        <f t="shared" si="350"/>
        <v>0</v>
      </c>
      <c r="AV501">
        <f t="shared" si="351"/>
        <v>0</v>
      </c>
      <c r="AZ501">
        <f t="shared" si="352"/>
        <v>0</v>
      </c>
      <c r="BA501">
        <f t="shared" si="353"/>
        <v>0</v>
      </c>
      <c r="BB501">
        <f t="shared" si="354"/>
        <v>0</v>
      </c>
      <c r="BC501">
        <f t="shared" si="355"/>
        <v>0</v>
      </c>
      <c r="BD501">
        <f t="shared" si="356"/>
        <v>0</v>
      </c>
      <c r="BE501">
        <f t="shared" si="357"/>
        <v>0</v>
      </c>
      <c r="BF501">
        <f t="shared" si="358"/>
        <v>0</v>
      </c>
      <c r="BJ501">
        <f t="shared" si="359"/>
        <v>0</v>
      </c>
      <c r="BK501">
        <f t="shared" si="360"/>
        <v>0</v>
      </c>
      <c r="BL501">
        <f t="shared" si="361"/>
        <v>0</v>
      </c>
      <c r="BM501">
        <f t="shared" si="362"/>
        <v>0</v>
      </c>
      <c r="BN501">
        <f t="shared" si="363"/>
        <v>0</v>
      </c>
      <c r="BO501">
        <f t="shared" si="364"/>
        <v>0</v>
      </c>
      <c r="BP501">
        <f t="shared" si="365"/>
        <v>0</v>
      </c>
      <c r="BT501">
        <f t="shared" si="366"/>
        <v>1</v>
      </c>
      <c r="BU501">
        <f t="shared" si="367"/>
        <v>0</v>
      </c>
      <c r="BV501">
        <f t="shared" si="368"/>
        <v>0</v>
      </c>
      <c r="BW501">
        <f t="shared" si="369"/>
        <v>1</v>
      </c>
      <c r="BX501">
        <f t="shared" si="370"/>
        <v>0</v>
      </c>
      <c r="BY501">
        <f t="shared" si="371"/>
        <v>0</v>
      </c>
      <c r="BZ501">
        <f t="shared" si="372"/>
        <v>1</v>
      </c>
      <c r="CD501">
        <f t="shared" si="373"/>
        <v>1</v>
      </c>
      <c r="CE501">
        <f t="shared" si="374"/>
        <v>0</v>
      </c>
      <c r="CF501">
        <f t="shared" si="375"/>
        <v>0</v>
      </c>
      <c r="CG501">
        <f t="shared" si="376"/>
        <v>1</v>
      </c>
      <c r="CH501">
        <f t="shared" si="377"/>
        <v>0</v>
      </c>
      <c r="CI501">
        <f t="shared" si="378"/>
        <v>0</v>
      </c>
      <c r="CJ501">
        <f t="shared" si="379"/>
        <v>1</v>
      </c>
      <c r="CN501">
        <f t="shared" si="380"/>
        <v>1</v>
      </c>
      <c r="CO501">
        <f t="shared" si="381"/>
        <v>0</v>
      </c>
      <c r="CP501">
        <f t="shared" si="382"/>
        <v>0</v>
      </c>
      <c r="CQ501">
        <f t="shared" si="383"/>
        <v>1</v>
      </c>
      <c r="CR501">
        <f t="shared" si="384"/>
        <v>0</v>
      </c>
      <c r="CS501">
        <f t="shared" si="385"/>
        <v>0</v>
      </c>
      <c r="CT501">
        <f t="shared" si="386"/>
        <v>1</v>
      </c>
    </row>
    <row r="502" spans="1:98">
      <c r="A502" s="83"/>
      <c r="B502" s="15"/>
      <c r="C502" s="80" t="s">
        <v>152</v>
      </c>
      <c r="D502" s="320"/>
      <c r="E502" s="266"/>
      <c r="F502" s="266"/>
      <c r="G502" s="266"/>
      <c r="H502" s="266"/>
      <c r="I502" s="266"/>
      <c r="J502" s="266"/>
      <c r="K502" s="266"/>
      <c r="L502" s="267"/>
      <c r="M502" s="268"/>
      <c r="N502" s="267"/>
      <c r="O502" s="268"/>
      <c r="P502" s="267"/>
      <c r="Q502" s="268"/>
      <c r="R502" s="267"/>
      <c r="S502" s="220"/>
      <c r="T502" s="220"/>
      <c r="U502" s="220"/>
      <c r="V502" s="220"/>
      <c r="W502" s="220"/>
      <c r="X502" s="220"/>
      <c r="Y502" s="220"/>
      <c r="Z502" s="220"/>
      <c r="AA502" s="220"/>
      <c r="AB502" s="220" t="s">
        <v>2282</v>
      </c>
      <c r="AC502" s="220" t="s">
        <v>2282</v>
      </c>
      <c r="AD502" s="220" t="s">
        <v>2282</v>
      </c>
      <c r="AF502">
        <f t="shared" si="338"/>
        <v>0</v>
      </c>
      <c r="AG502">
        <f t="shared" si="339"/>
        <v>0</v>
      </c>
      <c r="AH502">
        <f t="shared" si="340"/>
        <v>0</v>
      </c>
      <c r="AI502">
        <f t="shared" si="341"/>
        <v>0</v>
      </c>
      <c r="AJ502">
        <f t="shared" si="342"/>
        <v>0</v>
      </c>
      <c r="AK502">
        <f t="shared" si="343"/>
        <v>0</v>
      </c>
      <c r="AL502">
        <f t="shared" si="344"/>
        <v>0</v>
      </c>
      <c r="AP502">
        <f t="shared" si="345"/>
        <v>0</v>
      </c>
      <c r="AQ502">
        <f t="shared" si="346"/>
        <v>0</v>
      </c>
      <c r="AR502">
        <f t="shared" si="347"/>
        <v>0</v>
      </c>
      <c r="AS502">
        <f t="shared" si="348"/>
        <v>0</v>
      </c>
      <c r="AT502">
        <f t="shared" si="349"/>
        <v>0</v>
      </c>
      <c r="AU502">
        <f t="shared" si="350"/>
        <v>0</v>
      </c>
      <c r="AV502">
        <f t="shared" si="351"/>
        <v>0</v>
      </c>
      <c r="AZ502">
        <f t="shared" si="352"/>
        <v>0</v>
      </c>
      <c r="BA502">
        <f t="shared" si="353"/>
        <v>0</v>
      </c>
      <c r="BB502">
        <f t="shared" si="354"/>
        <v>0</v>
      </c>
      <c r="BC502">
        <f t="shared" si="355"/>
        <v>0</v>
      </c>
      <c r="BD502">
        <f t="shared" si="356"/>
        <v>0</v>
      </c>
      <c r="BE502">
        <f t="shared" si="357"/>
        <v>0</v>
      </c>
      <c r="BF502">
        <f t="shared" si="358"/>
        <v>0</v>
      </c>
      <c r="BJ502">
        <f t="shared" si="359"/>
        <v>0</v>
      </c>
      <c r="BK502">
        <f t="shared" si="360"/>
        <v>0</v>
      </c>
      <c r="BL502">
        <f t="shared" si="361"/>
        <v>0</v>
      </c>
      <c r="BM502">
        <f t="shared" si="362"/>
        <v>0</v>
      </c>
      <c r="BN502">
        <f t="shared" si="363"/>
        <v>0</v>
      </c>
      <c r="BO502">
        <f t="shared" si="364"/>
        <v>0</v>
      </c>
      <c r="BP502">
        <f t="shared" si="365"/>
        <v>0</v>
      </c>
      <c r="BT502">
        <f t="shared" si="366"/>
        <v>1</v>
      </c>
      <c r="BU502">
        <f t="shared" si="367"/>
        <v>0</v>
      </c>
      <c r="BV502">
        <f t="shared" si="368"/>
        <v>0</v>
      </c>
      <c r="BW502">
        <f t="shared" si="369"/>
        <v>1</v>
      </c>
      <c r="BX502">
        <f t="shared" si="370"/>
        <v>0</v>
      </c>
      <c r="BY502">
        <f t="shared" si="371"/>
        <v>0</v>
      </c>
      <c r="BZ502">
        <f t="shared" si="372"/>
        <v>1</v>
      </c>
      <c r="CD502">
        <f t="shared" si="373"/>
        <v>1</v>
      </c>
      <c r="CE502">
        <f t="shared" si="374"/>
        <v>0</v>
      </c>
      <c r="CF502">
        <f t="shared" si="375"/>
        <v>0</v>
      </c>
      <c r="CG502">
        <f t="shared" si="376"/>
        <v>1</v>
      </c>
      <c r="CH502">
        <f t="shared" si="377"/>
        <v>0</v>
      </c>
      <c r="CI502">
        <f t="shared" si="378"/>
        <v>0</v>
      </c>
      <c r="CJ502">
        <f t="shared" si="379"/>
        <v>1</v>
      </c>
      <c r="CN502">
        <f t="shared" si="380"/>
        <v>1</v>
      </c>
      <c r="CO502">
        <f t="shared" si="381"/>
        <v>0</v>
      </c>
      <c r="CP502">
        <f t="shared" si="382"/>
        <v>0</v>
      </c>
      <c r="CQ502">
        <f t="shared" si="383"/>
        <v>1</v>
      </c>
      <c r="CR502">
        <f t="shared" si="384"/>
        <v>0</v>
      </c>
      <c r="CS502">
        <f t="shared" si="385"/>
        <v>0</v>
      </c>
      <c r="CT502">
        <f t="shared" si="386"/>
        <v>1</v>
      </c>
    </row>
    <row r="503" spans="1:98">
      <c r="A503" s="83"/>
      <c r="B503" s="15"/>
      <c r="C503" s="80" t="s">
        <v>153</v>
      </c>
      <c r="D503" s="320"/>
      <c r="E503" s="266"/>
      <c r="F503" s="266"/>
      <c r="G503" s="266"/>
      <c r="H503" s="266"/>
      <c r="I503" s="266"/>
      <c r="J503" s="266"/>
      <c r="K503" s="266"/>
      <c r="L503" s="267"/>
      <c r="M503" s="268"/>
      <c r="N503" s="267"/>
      <c r="O503" s="268"/>
      <c r="P503" s="267"/>
      <c r="Q503" s="268"/>
      <c r="R503" s="267"/>
      <c r="S503" s="220"/>
      <c r="T503" s="220"/>
      <c r="U503" s="220"/>
      <c r="V503" s="220"/>
      <c r="W503" s="220"/>
      <c r="X503" s="220"/>
      <c r="Y503" s="220"/>
      <c r="Z503" s="220"/>
      <c r="AA503" s="220"/>
      <c r="AB503" s="220" t="s">
        <v>2282</v>
      </c>
      <c r="AC503" s="220" t="s">
        <v>2282</v>
      </c>
      <c r="AD503" s="220" t="s">
        <v>2282</v>
      </c>
      <c r="AF503">
        <f t="shared" si="338"/>
        <v>0</v>
      </c>
      <c r="AG503">
        <f t="shared" si="339"/>
        <v>0</v>
      </c>
      <c r="AH503">
        <f t="shared" si="340"/>
        <v>0</v>
      </c>
      <c r="AI503">
        <f t="shared" si="341"/>
        <v>0</v>
      </c>
      <c r="AJ503">
        <f t="shared" si="342"/>
        <v>0</v>
      </c>
      <c r="AK503">
        <f t="shared" si="343"/>
        <v>0</v>
      </c>
      <c r="AL503">
        <f t="shared" si="344"/>
        <v>0</v>
      </c>
      <c r="AP503">
        <f t="shared" si="345"/>
        <v>0</v>
      </c>
      <c r="AQ503">
        <f t="shared" si="346"/>
        <v>0</v>
      </c>
      <c r="AR503">
        <f t="shared" si="347"/>
        <v>0</v>
      </c>
      <c r="AS503">
        <f t="shared" si="348"/>
        <v>0</v>
      </c>
      <c r="AT503">
        <f t="shared" si="349"/>
        <v>0</v>
      </c>
      <c r="AU503">
        <f t="shared" si="350"/>
        <v>0</v>
      </c>
      <c r="AV503">
        <f t="shared" si="351"/>
        <v>0</v>
      </c>
      <c r="AZ503">
        <f t="shared" si="352"/>
        <v>0</v>
      </c>
      <c r="BA503">
        <f t="shared" si="353"/>
        <v>0</v>
      </c>
      <c r="BB503">
        <f t="shared" si="354"/>
        <v>0</v>
      </c>
      <c r="BC503">
        <f t="shared" si="355"/>
        <v>0</v>
      </c>
      <c r="BD503">
        <f t="shared" si="356"/>
        <v>0</v>
      </c>
      <c r="BE503">
        <f t="shared" si="357"/>
        <v>0</v>
      </c>
      <c r="BF503">
        <f t="shared" si="358"/>
        <v>0</v>
      </c>
      <c r="BJ503">
        <f t="shared" si="359"/>
        <v>0</v>
      </c>
      <c r="BK503">
        <f t="shared" si="360"/>
        <v>0</v>
      </c>
      <c r="BL503">
        <f t="shared" si="361"/>
        <v>0</v>
      </c>
      <c r="BM503">
        <f t="shared" si="362"/>
        <v>0</v>
      </c>
      <c r="BN503">
        <f t="shared" si="363"/>
        <v>0</v>
      </c>
      <c r="BO503">
        <f t="shared" si="364"/>
        <v>0</v>
      </c>
      <c r="BP503">
        <f t="shared" si="365"/>
        <v>0</v>
      </c>
      <c r="BT503">
        <f t="shared" si="366"/>
        <v>1</v>
      </c>
      <c r="BU503">
        <f t="shared" si="367"/>
        <v>0</v>
      </c>
      <c r="BV503">
        <f t="shared" si="368"/>
        <v>0</v>
      </c>
      <c r="BW503">
        <f t="shared" si="369"/>
        <v>1</v>
      </c>
      <c r="BX503">
        <f t="shared" si="370"/>
        <v>0</v>
      </c>
      <c r="BY503">
        <f t="shared" si="371"/>
        <v>0</v>
      </c>
      <c r="BZ503">
        <f t="shared" si="372"/>
        <v>1</v>
      </c>
      <c r="CD503">
        <f t="shared" si="373"/>
        <v>1</v>
      </c>
      <c r="CE503">
        <f t="shared" si="374"/>
        <v>0</v>
      </c>
      <c r="CF503">
        <f t="shared" si="375"/>
        <v>0</v>
      </c>
      <c r="CG503">
        <f t="shared" si="376"/>
        <v>1</v>
      </c>
      <c r="CH503">
        <f t="shared" si="377"/>
        <v>0</v>
      </c>
      <c r="CI503">
        <f t="shared" si="378"/>
        <v>0</v>
      </c>
      <c r="CJ503">
        <f t="shared" si="379"/>
        <v>1</v>
      </c>
      <c r="CN503">
        <f t="shared" si="380"/>
        <v>1</v>
      </c>
      <c r="CO503">
        <f t="shared" si="381"/>
        <v>0</v>
      </c>
      <c r="CP503">
        <f t="shared" si="382"/>
        <v>0</v>
      </c>
      <c r="CQ503">
        <f t="shared" si="383"/>
        <v>1</v>
      </c>
      <c r="CR503">
        <f t="shared" si="384"/>
        <v>0</v>
      </c>
      <c r="CS503">
        <f t="shared" si="385"/>
        <v>0</v>
      </c>
      <c r="CT503">
        <f t="shared" si="386"/>
        <v>1</v>
      </c>
    </row>
    <row r="504" spans="1:98">
      <c r="A504" s="83"/>
      <c r="B504" s="15"/>
      <c r="C504" s="80" t="s">
        <v>154</v>
      </c>
      <c r="D504" s="320"/>
      <c r="E504" s="266"/>
      <c r="F504" s="266"/>
      <c r="G504" s="266"/>
      <c r="H504" s="266"/>
      <c r="I504" s="266"/>
      <c r="J504" s="266"/>
      <c r="K504" s="266"/>
      <c r="L504" s="267"/>
      <c r="M504" s="268"/>
      <c r="N504" s="267"/>
      <c r="O504" s="268"/>
      <c r="P504" s="267"/>
      <c r="Q504" s="268"/>
      <c r="R504" s="267"/>
      <c r="S504" s="220"/>
      <c r="T504" s="220"/>
      <c r="U504" s="220"/>
      <c r="V504" s="220"/>
      <c r="W504" s="220"/>
      <c r="X504" s="220"/>
      <c r="Y504" s="220"/>
      <c r="Z504" s="220"/>
      <c r="AA504" s="220"/>
      <c r="AB504" s="220" t="s">
        <v>2282</v>
      </c>
      <c r="AC504" s="220" t="s">
        <v>2282</v>
      </c>
      <c r="AD504" s="220" t="s">
        <v>2282</v>
      </c>
      <c r="AF504">
        <f t="shared" si="338"/>
        <v>0</v>
      </c>
      <c r="AG504">
        <f t="shared" si="339"/>
        <v>0</v>
      </c>
      <c r="AH504">
        <f t="shared" si="340"/>
        <v>0</v>
      </c>
      <c r="AI504">
        <f t="shared" si="341"/>
        <v>0</v>
      </c>
      <c r="AJ504">
        <f t="shared" si="342"/>
        <v>0</v>
      </c>
      <c r="AK504">
        <f t="shared" si="343"/>
        <v>0</v>
      </c>
      <c r="AL504">
        <f t="shared" si="344"/>
        <v>0</v>
      </c>
      <c r="AP504">
        <f t="shared" si="345"/>
        <v>0</v>
      </c>
      <c r="AQ504">
        <f t="shared" si="346"/>
        <v>0</v>
      </c>
      <c r="AR504">
        <f t="shared" si="347"/>
        <v>0</v>
      </c>
      <c r="AS504">
        <f t="shared" si="348"/>
        <v>0</v>
      </c>
      <c r="AT504">
        <f t="shared" si="349"/>
        <v>0</v>
      </c>
      <c r="AU504">
        <f t="shared" si="350"/>
        <v>0</v>
      </c>
      <c r="AV504">
        <f t="shared" si="351"/>
        <v>0</v>
      </c>
      <c r="AZ504">
        <f t="shared" si="352"/>
        <v>0</v>
      </c>
      <c r="BA504">
        <f t="shared" si="353"/>
        <v>0</v>
      </c>
      <c r="BB504">
        <f t="shared" si="354"/>
        <v>0</v>
      </c>
      <c r="BC504">
        <f t="shared" si="355"/>
        <v>0</v>
      </c>
      <c r="BD504">
        <f t="shared" si="356"/>
        <v>0</v>
      </c>
      <c r="BE504">
        <f t="shared" si="357"/>
        <v>0</v>
      </c>
      <c r="BF504">
        <f t="shared" si="358"/>
        <v>0</v>
      </c>
      <c r="BJ504">
        <f t="shared" si="359"/>
        <v>0</v>
      </c>
      <c r="BK504">
        <f t="shared" si="360"/>
        <v>0</v>
      </c>
      <c r="BL504">
        <f t="shared" si="361"/>
        <v>0</v>
      </c>
      <c r="BM504">
        <f t="shared" si="362"/>
        <v>0</v>
      </c>
      <c r="BN504">
        <f t="shared" si="363"/>
        <v>0</v>
      </c>
      <c r="BO504">
        <f t="shared" si="364"/>
        <v>0</v>
      </c>
      <c r="BP504">
        <f t="shared" si="365"/>
        <v>0</v>
      </c>
      <c r="BT504">
        <f t="shared" si="366"/>
        <v>1</v>
      </c>
      <c r="BU504">
        <f t="shared" si="367"/>
        <v>0</v>
      </c>
      <c r="BV504">
        <f t="shared" si="368"/>
        <v>0</v>
      </c>
      <c r="BW504">
        <f t="shared" si="369"/>
        <v>1</v>
      </c>
      <c r="BX504">
        <f t="shared" si="370"/>
        <v>0</v>
      </c>
      <c r="BY504">
        <f t="shared" si="371"/>
        <v>0</v>
      </c>
      <c r="BZ504">
        <f t="shared" si="372"/>
        <v>1</v>
      </c>
      <c r="CD504">
        <f t="shared" si="373"/>
        <v>1</v>
      </c>
      <c r="CE504">
        <f t="shared" si="374"/>
        <v>0</v>
      </c>
      <c r="CF504">
        <f t="shared" si="375"/>
        <v>0</v>
      </c>
      <c r="CG504">
        <f t="shared" si="376"/>
        <v>1</v>
      </c>
      <c r="CH504">
        <f t="shared" si="377"/>
        <v>0</v>
      </c>
      <c r="CI504">
        <f t="shared" si="378"/>
        <v>0</v>
      </c>
      <c r="CJ504">
        <f t="shared" si="379"/>
        <v>1</v>
      </c>
      <c r="CN504">
        <f t="shared" si="380"/>
        <v>1</v>
      </c>
      <c r="CO504">
        <f t="shared" si="381"/>
        <v>0</v>
      </c>
      <c r="CP504">
        <f t="shared" si="382"/>
        <v>0</v>
      </c>
      <c r="CQ504">
        <f t="shared" si="383"/>
        <v>1</v>
      </c>
      <c r="CR504">
        <f t="shared" si="384"/>
        <v>0</v>
      </c>
      <c r="CS504">
        <f t="shared" si="385"/>
        <v>0</v>
      </c>
      <c r="CT504">
        <f t="shared" si="386"/>
        <v>1</v>
      </c>
    </row>
    <row r="505" spans="1:98">
      <c r="A505" s="83"/>
      <c r="B505" s="15"/>
      <c r="C505" s="80" t="s">
        <v>155</v>
      </c>
      <c r="D505" s="320"/>
      <c r="E505" s="266"/>
      <c r="F505" s="266"/>
      <c r="G505" s="266"/>
      <c r="H505" s="266"/>
      <c r="I505" s="266"/>
      <c r="J505" s="266"/>
      <c r="K505" s="266"/>
      <c r="L505" s="267"/>
      <c r="M505" s="268"/>
      <c r="N505" s="267"/>
      <c r="O505" s="268"/>
      <c r="P505" s="267"/>
      <c r="Q505" s="268"/>
      <c r="R505" s="267"/>
      <c r="S505" s="220"/>
      <c r="T505" s="220"/>
      <c r="U505" s="220"/>
      <c r="V505" s="220"/>
      <c r="W505" s="220"/>
      <c r="X505" s="220"/>
      <c r="Y505" s="220"/>
      <c r="Z505" s="220"/>
      <c r="AA505" s="220"/>
      <c r="AB505" s="220" t="s">
        <v>2282</v>
      </c>
      <c r="AC505" s="220" t="s">
        <v>2282</v>
      </c>
      <c r="AD505" s="220" t="s">
        <v>2282</v>
      </c>
      <c r="AF505">
        <f t="shared" si="338"/>
        <v>0</v>
      </c>
      <c r="AG505">
        <f t="shared" si="339"/>
        <v>0</v>
      </c>
      <c r="AH505">
        <f t="shared" si="340"/>
        <v>0</v>
      </c>
      <c r="AI505">
        <f t="shared" si="341"/>
        <v>0</v>
      </c>
      <c r="AJ505">
        <f t="shared" si="342"/>
        <v>0</v>
      </c>
      <c r="AK505">
        <f t="shared" si="343"/>
        <v>0</v>
      </c>
      <c r="AL505">
        <f t="shared" si="344"/>
        <v>0</v>
      </c>
      <c r="AP505">
        <f t="shared" si="345"/>
        <v>0</v>
      </c>
      <c r="AQ505">
        <f t="shared" si="346"/>
        <v>0</v>
      </c>
      <c r="AR505">
        <f t="shared" si="347"/>
        <v>0</v>
      </c>
      <c r="AS505">
        <f t="shared" si="348"/>
        <v>0</v>
      </c>
      <c r="AT505">
        <f t="shared" si="349"/>
        <v>0</v>
      </c>
      <c r="AU505">
        <f t="shared" si="350"/>
        <v>0</v>
      </c>
      <c r="AV505">
        <f t="shared" si="351"/>
        <v>0</v>
      </c>
      <c r="AZ505">
        <f t="shared" si="352"/>
        <v>0</v>
      </c>
      <c r="BA505">
        <f t="shared" si="353"/>
        <v>0</v>
      </c>
      <c r="BB505">
        <f t="shared" si="354"/>
        <v>0</v>
      </c>
      <c r="BC505">
        <f t="shared" si="355"/>
        <v>0</v>
      </c>
      <c r="BD505">
        <f t="shared" si="356"/>
        <v>0</v>
      </c>
      <c r="BE505">
        <f t="shared" si="357"/>
        <v>0</v>
      </c>
      <c r="BF505">
        <f t="shared" si="358"/>
        <v>0</v>
      </c>
      <c r="BJ505">
        <f t="shared" si="359"/>
        <v>0</v>
      </c>
      <c r="BK505">
        <f t="shared" si="360"/>
        <v>0</v>
      </c>
      <c r="BL505">
        <f t="shared" si="361"/>
        <v>0</v>
      </c>
      <c r="BM505">
        <f t="shared" si="362"/>
        <v>0</v>
      </c>
      <c r="BN505">
        <f t="shared" si="363"/>
        <v>0</v>
      </c>
      <c r="BO505">
        <f t="shared" si="364"/>
        <v>0</v>
      </c>
      <c r="BP505">
        <f t="shared" si="365"/>
        <v>0</v>
      </c>
      <c r="BT505">
        <f t="shared" si="366"/>
        <v>1</v>
      </c>
      <c r="BU505">
        <f t="shared" si="367"/>
        <v>0</v>
      </c>
      <c r="BV505">
        <f t="shared" si="368"/>
        <v>0</v>
      </c>
      <c r="BW505">
        <f t="shared" si="369"/>
        <v>1</v>
      </c>
      <c r="BX505">
        <f t="shared" si="370"/>
        <v>0</v>
      </c>
      <c r="BY505">
        <f t="shared" si="371"/>
        <v>0</v>
      </c>
      <c r="BZ505">
        <f t="shared" si="372"/>
        <v>1</v>
      </c>
      <c r="CD505">
        <f t="shared" si="373"/>
        <v>1</v>
      </c>
      <c r="CE505">
        <f t="shared" si="374"/>
        <v>0</v>
      </c>
      <c r="CF505">
        <f t="shared" si="375"/>
        <v>0</v>
      </c>
      <c r="CG505">
        <f t="shared" si="376"/>
        <v>1</v>
      </c>
      <c r="CH505">
        <f t="shared" si="377"/>
        <v>0</v>
      </c>
      <c r="CI505">
        <f t="shared" si="378"/>
        <v>0</v>
      </c>
      <c r="CJ505">
        <f t="shared" si="379"/>
        <v>1</v>
      </c>
      <c r="CN505">
        <f t="shared" si="380"/>
        <v>1</v>
      </c>
      <c r="CO505">
        <f t="shared" si="381"/>
        <v>0</v>
      </c>
      <c r="CP505">
        <f t="shared" si="382"/>
        <v>0</v>
      </c>
      <c r="CQ505">
        <f t="shared" si="383"/>
        <v>1</v>
      </c>
      <c r="CR505">
        <f t="shared" si="384"/>
        <v>0</v>
      </c>
      <c r="CS505">
        <f t="shared" si="385"/>
        <v>0</v>
      </c>
      <c r="CT505">
        <f t="shared" si="386"/>
        <v>1</v>
      </c>
    </row>
    <row r="506" spans="1:98">
      <c r="A506" s="83"/>
      <c r="B506" s="15"/>
      <c r="C506" s="15"/>
      <c r="D506" s="15"/>
      <c r="E506" s="15"/>
      <c r="F506" s="15"/>
      <c r="G506" s="15"/>
      <c r="H506" s="15"/>
      <c r="I506" s="15"/>
      <c r="J506" s="15"/>
      <c r="K506" s="15"/>
      <c r="L506" s="81" t="s">
        <v>211</v>
      </c>
      <c r="M506" s="268">
        <f>IF(AND(SUM(M481:M505)=0,COUNTIF(M481:M505,"NS")&gt;0),"NS",IF(AND(SUM(M481:M505)=0, COUNTIF(M481:M505,"NA")&gt;0),"NA",SUM(M481:M505)))</f>
        <v>8</v>
      </c>
      <c r="N506" s="267"/>
      <c r="O506" s="268">
        <f>IF(AND(SUM(O481:O505)=0,COUNTIF(O481:O505,"NS")&gt;0),"NS",IF(AND(SUM(O481:O505)=0, COUNTIF(O481:O505,"NA")&gt;0),"NA",SUM(O481:O505)))</f>
        <v>4</v>
      </c>
      <c r="P506" s="267"/>
      <c r="Q506" s="268">
        <f>IF(AND(SUM(Q481:Q505)=0,COUNTIF(Q481:Q505,"NS")&gt;0),"NS",IF(AND(SUM(Q481:Q505)=0, COUNTIF(Q481:Q505,"NA")&gt;0),"NA",SUM(Q481:Q505)))</f>
        <v>4</v>
      </c>
      <c r="R506" s="267"/>
      <c r="S506" s="220" t="str">
        <f t="shared" ref="S506:AD506" si="387">IF(AND(SUM(S481:S505)=0,COUNTIF(S481:S505,"NS")&gt;0),"NS",IF(AND(SUM(S481:S505)=0, COUNTIF(S481:S505,"NA")&gt;0),"NA",SUM(S481:S505)))</f>
        <v>NS</v>
      </c>
      <c r="T506" s="220" t="str">
        <f t="shared" si="387"/>
        <v>NS</v>
      </c>
      <c r="U506" s="220" t="str">
        <f t="shared" si="387"/>
        <v>NS</v>
      </c>
      <c r="V506" s="220">
        <f t="shared" si="387"/>
        <v>8</v>
      </c>
      <c r="W506" s="220">
        <f t="shared" si="387"/>
        <v>4</v>
      </c>
      <c r="X506" s="220">
        <f t="shared" si="387"/>
        <v>4</v>
      </c>
      <c r="Y506" s="220" t="str">
        <f t="shared" si="387"/>
        <v>NS</v>
      </c>
      <c r="Z506" s="220" t="str">
        <f t="shared" si="387"/>
        <v>NS</v>
      </c>
      <c r="AA506" s="220" t="str">
        <f t="shared" si="387"/>
        <v>NS</v>
      </c>
      <c r="AB506" s="220" t="str">
        <f t="shared" si="387"/>
        <v>NS</v>
      </c>
      <c r="AC506" s="220" t="str">
        <f t="shared" si="387"/>
        <v>NS</v>
      </c>
      <c r="AD506" s="220" t="str">
        <f t="shared" si="387"/>
        <v>NS</v>
      </c>
    </row>
    <row r="507" spans="1:98">
      <c r="A507" s="71"/>
      <c r="B507" s="40"/>
      <c r="C507" s="150"/>
      <c r="D507" s="150"/>
      <c r="E507" s="150"/>
      <c r="F507" s="150"/>
      <c r="G507" s="150"/>
      <c r="H507" s="150"/>
      <c r="I507" s="150"/>
      <c r="J507" s="150"/>
      <c r="K507" s="150"/>
      <c r="L507" s="150"/>
      <c r="M507" s="150"/>
      <c r="N507" s="40"/>
      <c r="O507" s="96"/>
      <c r="P507" s="243"/>
      <c r="Q507" s="243"/>
      <c r="R507" s="243"/>
      <c r="S507" s="243"/>
      <c r="T507" s="243"/>
      <c r="U507" s="243"/>
      <c r="V507" s="243"/>
      <c r="W507" s="243"/>
      <c r="X507" s="243"/>
      <c r="Y507" s="243"/>
      <c r="Z507" s="243"/>
      <c r="AA507" s="243"/>
      <c r="AB507" s="243"/>
      <c r="AC507" s="243"/>
      <c r="AD507" s="243"/>
      <c r="AF507">
        <f>IF(SUM(AF481:AF506,AP481:AP506,AZ481:AZ506,BJ481:BJ506,BT481:BT506,CD481:CD506,CN481:CN506)&gt;0,1,0)</f>
        <v>1</v>
      </c>
      <c r="AG507">
        <f>IF(SUM(AG481:AG506,AQ481:AQ506,BA481:BA506,BK481:BK506,BU481:BU506,CE481:CE506,CO481:CO506)&gt;0,2,0)</f>
        <v>0</v>
      </c>
      <c r="AH507">
        <f>IF(SUM(AH481:AH506,AR481:AR506,BB481:BB506,BL481:BL506,BV481:BV506,CF481:CF506,CP481:CP506)&gt;0,4,0)</f>
        <v>0</v>
      </c>
      <c r="AI507">
        <f>IF(SUM(AI481:AI506,AS481:AS506,BC481:BC506,BM481:BM506,BW481:BW506,CG481:CG506,CQ481:CQ506)&gt;0,4,0)</f>
        <v>4</v>
      </c>
      <c r="AJ507">
        <f>IF(SUM(AJ481:AJ506,AT481:AT506,BD481:BD506,BN481:BN506,BX481:BX506,CH481:CH506,CR481:CR506)&gt;0,5,0)</f>
        <v>0</v>
      </c>
      <c r="AK507">
        <f>IF(SUM(AK481:AK506,AU481:AU506,BE481:BE506,BO481:BO506,BY481:BY506,CI481:CI506,CS481:CS506)&gt;0,6,0)</f>
        <v>0</v>
      </c>
    </row>
    <row r="508" spans="1:98" ht="45" customHeight="1">
      <c r="A508" s="71"/>
      <c r="B508" s="40"/>
      <c r="C508" s="385" t="s">
        <v>1325</v>
      </c>
      <c r="D508" s="256"/>
      <c r="E508" s="256"/>
      <c r="F508" s="268"/>
      <c r="G508" s="266"/>
      <c r="H508" s="266"/>
      <c r="I508" s="266"/>
      <c r="J508" s="266"/>
      <c r="K508" s="266"/>
      <c r="L508" s="266"/>
      <c r="M508" s="266"/>
      <c r="N508" s="266"/>
      <c r="O508" s="266"/>
      <c r="P508" s="266"/>
      <c r="Q508" s="266"/>
      <c r="R508" s="266"/>
      <c r="S508" s="266"/>
      <c r="T508" s="266"/>
      <c r="U508" s="266"/>
      <c r="V508" s="266"/>
      <c r="W508" s="266"/>
      <c r="X508" s="266"/>
      <c r="Y508" s="266"/>
      <c r="Z508" s="266"/>
      <c r="AA508" s="266"/>
      <c r="AB508" s="266"/>
      <c r="AC508" s="266"/>
      <c r="AD508" s="267"/>
      <c r="AH508">
        <f>SUM(AF507:AH507)</f>
        <v>1</v>
      </c>
      <c r="AK508">
        <f>SUM(AI507:AK507)</f>
        <v>4</v>
      </c>
    </row>
    <row r="509" spans="1:98">
      <c r="A509" s="71"/>
      <c r="B509" s="40"/>
      <c r="C509" s="150"/>
      <c r="D509" s="150"/>
      <c r="E509" s="150"/>
      <c r="F509" s="150"/>
      <c r="G509" s="150"/>
      <c r="H509" s="150"/>
      <c r="I509" s="150"/>
      <c r="J509" s="150"/>
      <c r="K509" s="150"/>
      <c r="L509" s="150"/>
      <c r="M509" s="150"/>
      <c r="N509" s="40"/>
      <c r="O509" s="96"/>
      <c r="P509" s="243"/>
      <c r="Q509" s="243"/>
      <c r="R509" s="243"/>
      <c r="S509" s="243"/>
      <c r="T509" s="243"/>
      <c r="U509" s="243"/>
      <c r="V509" s="243"/>
      <c r="W509" s="243"/>
      <c r="X509" s="243"/>
      <c r="Y509" s="243"/>
      <c r="Z509" s="243"/>
      <c r="AA509" s="243"/>
      <c r="AB509" s="243"/>
      <c r="AC509" s="243"/>
      <c r="AD509" s="243"/>
      <c r="AH509" t="e">
        <f ca="1">CAMBIAR(AH508,0,"",1,"El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9" t="e">
        <f ca="1">CAMBIAR(AK508,0,"",4,"Hay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10" spans="1:98" ht="24" customHeight="1">
      <c r="A510" s="83"/>
      <c r="B510" s="15"/>
      <c r="C510" s="321" t="s">
        <v>187</v>
      </c>
      <c r="D510" s="256"/>
      <c r="E510" s="256"/>
      <c r="F510" s="256"/>
      <c r="G510" s="256"/>
      <c r="H510" s="256"/>
      <c r="I510" s="256"/>
      <c r="J510" s="256"/>
      <c r="K510" s="256"/>
      <c r="L510" s="256"/>
      <c r="M510" s="256"/>
      <c r="N510" s="256"/>
      <c r="O510" s="256"/>
      <c r="P510" s="256"/>
      <c r="Q510" s="256"/>
      <c r="R510" s="256"/>
      <c r="S510" s="256"/>
      <c r="T510" s="256"/>
      <c r="U510" s="256"/>
      <c r="V510" s="256"/>
      <c r="W510" s="256"/>
      <c r="X510" s="256"/>
      <c r="Y510" s="256"/>
      <c r="Z510" s="256"/>
      <c r="AA510" s="256"/>
      <c r="AB510" s="256"/>
      <c r="AC510" s="256"/>
      <c r="AD510" s="256"/>
    </row>
    <row r="511" spans="1:98" ht="60" customHeight="1">
      <c r="A511" s="83"/>
      <c r="B511" s="15"/>
      <c r="C511" s="322"/>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c r="AC511" s="323"/>
      <c r="AD511" s="324"/>
    </row>
    <row r="512" spans="1:98">
      <c r="A512" s="71"/>
      <c r="B512" s="40"/>
      <c r="C512" s="246" t="e">
        <f ca="1">AH509</f>
        <v>#NAME?</v>
      </c>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row>
    <row r="513" spans="1:138">
      <c r="A513" s="71"/>
      <c r="B513" s="40"/>
      <c r="C513" s="248" t="e">
        <f ca="1">AK509</f>
        <v>#NAME?</v>
      </c>
      <c r="D513" s="150"/>
      <c r="E513" s="150"/>
      <c r="F513" s="150"/>
      <c r="G513" s="150"/>
      <c r="H513" s="150"/>
      <c r="I513" s="150"/>
      <c r="J513" s="150"/>
      <c r="K513" s="150"/>
      <c r="L513" s="150"/>
      <c r="M513" s="150"/>
      <c r="N513" s="40"/>
      <c r="O513" s="96"/>
      <c r="P513" s="243"/>
      <c r="Q513" s="243"/>
      <c r="R513" s="243"/>
      <c r="S513" s="243"/>
      <c r="T513" s="243"/>
      <c r="U513" s="243"/>
      <c r="V513" s="243"/>
      <c r="W513" s="243"/>
      <c r="X513" s="243"/>
      <c r="Y513" s="243"/>
      <c r="Z513" s="243"/>
      <c r="AA513" s="243"/>
      <c r="AB513" s="243"/>
      <c r="AC513" s="243"/>
      <c r="AD513" s="243"/>
    </row>
    <row r="514" spans="1:138">
      <c r="A514" s="71"/>
      <c r="B514" s="40"/>
      <c r="C514" s="150"/>
      <c r="D514" s="150"/>
      <c r="E514" s="150"/>
      <c r="F514" s="150"/>
      <c r="G514" s="150"/>
      <c r="H514" s="150"/>
      <c r="I514" s="150"/>
      <c r="J514" s="150"/>
      <c r="K514" s="150"/>
      <c r="L514" s="150"/>
      <c r="M514" s="150"/>
      <c r="N514" s="40"/>
      <c r="O514" s="96"/>
      <c r="P514" s="243"/>
      <c r="Q514" s="243"/>
      <c r="R514" s="243"/>
      <c r="S514" s="243"/>
      <c r="T514" s="243"/>
      <c r="U514" s="243"/>
      <c r="V514" s="243"/>
      <c r="W514" s="243"/>
      <c r="X514" s="243"/>
      <c r="Y514" s="243"/>
      <c r="Z514" s="243"/>
      <c r="AA514" s="243"/>
      <c r="AB514" s="243"/>
      <c r="AC514" s="243"/>
      <c r="AD514" s="243"/>
    </row>
    <row r="515" spans="1:138">
      <c r="A515" s="71"/>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row>
    <row r="516" spans="1:138">
      <c r="A516" s="71"/>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row>
    <row r="517" spans="1:138">
      <c r="A517" s="71"/>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row>
    <row r="518" spans="1:138" ht="36" customHeight="1">
      <c r="A518" s="72" t="s">
        <v>1326</v>
      </c>
      <c r="B518" s="326" t="s">
        <v>1327</v>
      </c>
      <c r="C518" s="256"/>
      <c r="D518" s="256"/>
      <c r="E518" s="256"/>
      <c r="F518" s="256"/>
      <c r="G518" s="256"/>
      <c r="H518" s="256"/>
      <c r="I518" s="256"/>
      <c r="J518" s="256"/>
      <c r="K518" s="256"/>
      <c r="L518" s="256"/>
      <c r="M518" s="256"/>
      <c r="N518" s="256"/>
      <c r="O518" s="256"/>
      <c r="P518" s="256"/>
      <c r="Q518" s="256"/>
      <c r="R518" s="256"/>
      <c r="S518" s="256"/>
      <c r="T518" s="256"/>
      <c r="U518" s="256"/>
      <c r="V518" s="256"/>
      <c r="W518" s="256"/>
      <c r="X518" s="256"/>
      <c r="Y518" s="256"/>
      <c r="Z518" s="256"/>
      <c r="AA518" s="256"/>
      <c r="AB518" s="256"/>
      <c r="AC518" s="256"/>
      <c r="AD518" s="256"/>
    </row>
    <row r="519" spans="1:138" ht="24" customHeight="1">
      <c r="A519" s="83"/>
      <c r="B519" s="15"/>
      <c r="C519" s="321" t="s">
        <v>1328</v>
      </c>
      <c r="D519" s="256"/>
      <c r="E519" s="256"/>
      <c r="F519" s="256"/>
      <c r="G519" s="256"/>
      <c r="H519" s="256"/>
      <c r="I519" s="256"/>
      <c r="J519" s="256"/>
      <c r="K519" s="256"/>
      <c r="L519" s="256"/>
      <c r="M519" s="256"/>
      <c r="N519" s="256"/>
      <c r="O519" s="256"/>
      <c r="P519" s="256"/>
      <c r="Q519" s="256"/>
      <c r="R519" s="256"/>
      <c r="S519" s="256"/>
      <c r="T519" s="256"/>
      <c r="U519" s="256"/>
      <c r="V519" s="256"/>
      <c r="W519" s="256"/>
      <c r="X519" s="256"/>
      <c r="Y519" s="256"/>
      <c r="Z519" s="256"/>
      <c r="AA519" s="256"/>
      <c r="AB519" s="256"/>
      <c r="AC519" s="256"/>
      <c r="AD519" s="256"/>
    </row>
    <row r="520" spans="1:138" ht="24" customHeight="1">
      <c r="A520" s="71"/>
      <c r="B520" s="40"/>
      <c r="C520" s="327" t="s">
        <v>1329</v>
      </c>
      <c r="D520" s="256"/>
      <c r="E520" s="256"/>
      <c r="F520" s="256"/>
      <c r="G520" s="256"/>
      <c r="H520" s="256"/>
      <c r="I520" s="256"/>
      <c r="J520" s="256"/>
      <c r="K520" s="256"/>
      <c r="L520" s="256"/>
      <c r="M520" s="256"/>
      <c r="N520" s="256"/>
      <c r="O520" s="256"/>
      <c r="P520" s="256"/>
      <c r="Q520" s="256"/>
      <c r="R520" s="256"/>
      <c r="S520" s="256"/>
      <c r="T520" s="256"/>
      <c r="U520" s="256"/>
      <c r="V520" s="256"/>
      <c r="W520" s="256"/>
      <c r="X520" s="256"/>
      <c r="Y520" s="256"/>
      <c r="Z520" s="256"/>
      <c r="AA520" s="256"/>
      <c r="AB520" s="256"/>
      <c r="AC520" s="256"/>
      <c r="AD520" s="256"/>
    </row>
    <row r="521" spans="1:138" ht="36" customHeight="1">
      <c r="A521" s="71"/>
      <c r="B521" s="40"/>
      <c r="C521" s="321" t="s">
        <v>1330</v>
      </c>
      <c r="D521" s="256"/>
      <c r="E521" s="256"/>
      <c r="F521" s="256"/>
      <c r="G521" s="256"/>
      <c r="H521" s="256"/>
      <c r="I521" s="256"/>
      <c r="J521" s="256"/>
      <c r="K521" s="256"/>
      <c r="L521" s="256"/>
      <c r="M521" s="256"/>
      <c r="N521" s="256"/>
      <c r="O521" s="256"/>
      <c r="P521" s="256"/>
      <c r="Q521" s="256"/>
      <c r="R521" s="256"/>
      <c r="S521" s="256"/>
      <c r="T521" s="256"/>
      <c r="U521" s="256"/>
      <c r="V521" s="256"/>
      <c r="W521" s="256"/>
      <c r="X521" s="256"/>
      <c r="Y521" s="256"/>
      <c r="Z521" s="256"/>
      <c r="AA521" s="256"/>
      <c r="AB521" s="256"/>
      <c r="AC521" s="256"/>
      <c r="AD521" s="256"/>
    </row>
    <row r="522" spans="1:138">
      <c r="A522" s="73"/>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138">
      <c r="A523" s="73"/>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403" t="s">
        <v>815</v>
      </c>
      <c r="AB523" s="272"/>
      <c r="AC523" s="272"/>
      <c r="AD523" s="272"/>
    </row>
    <row r="524" spans="1:138" ht="24" customHeight="1">
      <c r="A524" s="71"/>
      <c r="B524" s="40"/>
      <c r="C524" s="265" t="s">
        <v>185</v>
      </c>
      <c r="D524" s="278"/>
      <c r="E524" s="278"/>
      <c r="F524" s="278"/>
      <c r="G524" s="278"/>
      <c r="H524" s="278"/>
      <c r="I524" s="278"/>
      <c r="J524" s="278"/>
      <c r="K524" s="278"/>
      <c r="L524" s="278"/>
      <c r="M524" s="278"/>
      <c r="N524" s="279"/>
      <c r="O524" s="325" t="s">
        <v>1125</v>
      </c>
      <c r="P524" s="279"/>
      <c r="Q524" s="265" t="s">
        <v>1331</v>
      </c>
      <c r="R524" s="266"/>
      <c r="S524" s="266"/>
      <c r="T524" s="266"/>
      <c r="U524" s="266"/>
      <c r="V524" s="266"/>
      <c r="W524" s="266"/>
      <c r="X524" s="266"/>
      <c r="Y524" s="266"/>
      <c r="Z524" s="266"/>
      <c r="AA524" s="266"/>
      <c r="AB524" s="266"/>
      <c r="AC524" s="266"/>
      <c r="AD524" s="267"/>
    </row>
    <row r="525" spans="1:138" ht="36" customHeight="1">
      <c r="A525" s="71"/>
      <c r="B525" s="40"/>
      <c r="C525" s="280"/>
      <c r="D525" s="256"/>
      <c r="E525" s="256"/>
      <c r="F525" s="256"/>
      <c r="G525" s="256"/>
      <c r="H525" s="256"/>
      <c r="I525" s="256"/>
      <c r="J525" s="256"/>
      <c r="K525" s="256"/>
      <c r="L525" s="256"/>
      <c r="M525" s="256"/>
      <c r="N525" s="281"/>
      <c r="O525" s="280"/>
      <c r="P525" s="281"/>
      <c r="Q525" s="265" t="s">
        <v>201</v>
      </c>
      <c r="R525" s="279"/>
      <c r="S525" s="331" t="s">
        <v>806</v>
      </c>
      <c r="T525" s="279"/>
      <c r="U525" s="331" t="s">
        <v>203</v>
      </c>
      <c r="V525" s="279"/>
      <c r="W525" s="268" t="s">
        <v>268</v>
      </c>
      <c r="X525" s="266"/>
      <c r="Y525" s="266"/>
      <c r="Z525" s="267"/>
      <c r="AA525" s="268" t="s">
        <v>269</v>
      </c>
      <c r="AB525" s="266"/>
      <c r="AC525" s="266"/>
      <c r="AD525" s="267"/>
    </row>
    <row r="526" spans="1:138" ht="48" customHeight="1">
      <c r="A526" s="71"/>
      <c r="B526" s="40"/>
      <c r="C526" s="282"/>
      <c r="D526" s="272"/>
      <c r="E526" s="272"/>
      <c r="F526" s="272"/>
      <c r="G526" s="272"/>
      <c r="H526" s="272"/>
      <c r="I526" s="272"/>
      <c r="J526" s="272"/>
      <c r="K526" s="272"/>
      <c r="L526" s="272"/>
      <c r="M526" s="272"/>
      <c r="N526" s="283"/>
      <c r="O526" s="282"/>
      <c r="P526" s="283"/>
      <c r="Q526" s="282"/>
      <c r="R526" s="283"/>
      <c r="S526" s="282"/>
      <c r="T526" s="283"/>
      <c r="U526" s="282"/>
      <c r="V526" s="283"/>
      <c r="W526" s="325" t="s">
        <v>234</v>
      </c>
      <c r="X526" s="267"/>
      <c r="Y526" s="218" t="s">
        <v>202</v>
      </c>
      <c r="Z526" s="218" t="s">
        <v>203</v>
      </c>
      <c r="AA526" s="325" t="s">
        <v>234</v>
      </c>
      <c r="AB526" s="267"/>
      <c r="AC526" s="218" t="s">
        <v>202</v>
      </c>
      <c r="AD526" s="218" t="s">
        <v>203</v>
      </c>
      <c r="AF526" t="s">
        <v>204</v>
      </c>
      <c r="AG526" t="s">
        <v>205</v>
      </c>
      <c r="AH526" t="s">
        <v>206</v>
      </c>
      <c r="AI526" t="s">
        <v>207</v>
      </c>
      <c r="AJ526" t="s">
        <v>208</v>
      </c>
      <c r="AK526" t="s">
        <v>209</v>
      </c>
      <c r="AL526" t="s">
        <v>210</v>
      </c>
      <c r="AP526" t="s">
        <v>204</v>
      </c>
      <c r="AQ526" t="s">
        <v>205</v>
      </c>
      <c r="AR526" t="s">
        <v>206</v>
      </c>
      <c r="AS526" t="s">
        <v>207</v>
      </c>
      <c r="AT526" t="s">
        <v>208</v>
      </c>
      <c r="AU526" t="s">
        <v>209</v>
      </c>
      <c r="AV526" t="s">
        <v>210</v>
      </c>
      <c r="AZ526" t="s">
        <v>204</v>
      </c>
      <c r="BA526" t="s">
        <v>205</v>
      </c>
      <c r="BB526" t="s">
        <v>206</v>
      </c>
      <c r="BC526" t="s">
        <v>207</v>
      </c>
      <c r="BD526" t="s">
        <v>208</v>
      </c>
      <c r="BE526" t="s">
        <v>209</v>
      </c>
      <c r="BF526" t="s">
        <v>210</v>
      </c>
      <c r="BJ526" t="s">
        <v>204</v>
      </c>
      <c r="BK526" t="s">
        <v>205</v>
      </c>
      <c r="BL526" t="s">
        <v>206</v>
      </c>
      <c r="BM526" t="s">
        <v>207</v>
      </c>
      <c r="BN526" t="s">
        <v>208</v>
      </c>
      <c r="BO526" t="s">
        <v>209</v>
      </c>
      <c r="BP526" t="s">
        <v>210</v>
      </c>
      <c r="BT526" t="s">
        <v>204</v>
      </c>
      <c r="BU526" t="s">
        <v>205</v>
      </c>
      <c r="BV526" t="s">
        <v>206</v>
      </c>
      <c r="BW526" t="s">
        <v>207</v>
      </c>
      <c r="BX526" t="s">
        <v>208</v>
      </c>
      <c r="BY526" t="s">
        <v>209</v>
      </c>
      <c r="BZ526" t="s">
        <v>210</v>
      </c>
      <c r="CD526" t="s">
        <v>204</v>
      </c>
      <c r="CE526" t="s">
        <v>205</v>
      </c>
      <c r="CF526" t="s">
        <v>206</v>
      </c>
      <c r="CG526" t="s">
        <v>207</v>
      </c>
      <c r="CH526" t="s">
        <v>208</v>
      </c>
      <c r="CI526" t="s">
        <v>209</v>
      </c>
      <c r="CJ526" t="s">
        <v>210</v>
      </c>
      <c r="CN526" t="s">
        <v>204</v>
      </c>
      <c r="CO526" t="s">
        <v>205</v>
      </c>
      <c r="CP526" t="s">
        <v>206</v>
      </c>
      <c r="CQ526" t="s">
        <v>207</v>
      </c>
      <c r="CR526" t="s">
        <v>208</v>
      </c>
      <c r="CS526" t="s">
        <v>209</v>
      </c>
      <c r="CT526" t="s">
        <v>210</v>
      </c>
      <c r="CX526" t="s">
        <v>204</v>
      </c>
      <c r="CY526" t="s">
        <v>205</v>
      </c>
      <c r="CZ526" t="s">
        <v>206</v>
      </c>
      <c r="DA526" t="s">
        <v>207</v>
      </c>
      <c r="DB526" t="s">
        <v>208</v>
      </c>
      <c r="DC526" t="s">
        <v>209</v>
      </c>
      <c r="DD526" t="s">
        <v>210</v>
      </c>
      <c r="DH526" t="s">
        <v>204</v>
      </c>
      <c r="DI526" t="s">
        <v>205</v>
      </c>
      <c r="DJ526" t="s">
        <v>206</v>
      </c>
      <c r="DK526" t="s">
        <v>207</v>
      </c>
      <c r="DL526" t="s">
        <v>208</v>
      </c>
      <c r="DM526" t="s">
        <v>209</v>
      </c>
      <c r="DN526" t="s">
        <v>210</v>
      </c>
      <c r="DR526" t="s">
        <v>204</v>
      </c>
      <c r="DS526" t="s">
        <v>205</v>
      </c>
      <c r="DT526" t="s">
        <v>206</v>
      </c>
      <c r="DU526" t="s">
        <v>207</v>
      </c>
      <c r="DV526" t="s">
        <v>208</v>
      </c>
      <c r="DW526" t="s">
        <v>209</v>
      </c>
      <c r="DX526" t="s">
        <v>210</v>
      </c>
      <c r="EB526" t="s">
        <v>204</v>
      </c>
      <c r="EC526" t="s">
        <v>205</v>
      </c>
      <c r="ED526" t="s">
        <v>206</v>
      </c>
      <c r="EE526" t="s">
        <v>207</v>
      </c>
      <c r="EF526" t="s">
        <v>208</v>
      </c>
      <c r="EG526" t="s">
        <v>209</v>
      </c>
      <c r="EH526" t="s">
        <v>210</v>
      </c>
    </row>
    <row r="527" spans="1:138">
      <c r="A527" s="71"/>
      <c r="B527" s="40"/>
      <c r="C527" s="79" t="s">
        <v>131</v>
      </c>
      <c r="D527" s="320"/>
      <c r="E527" s="266"/>
      <c r="F527" s="266"/>
      <c r="G527" s="266"/>
      <c r="H527" s="266"/>
      <c r="I527" s="266"/>
      <c r="J527" s="266"/>
      <c r="K527" s="266"/>
      <c r="L527" s="266"/>
      <c r="M527" s="266"/>
      <c r="N527" s="267"/>
      <c r="O527" s="268"/>
      <c r="P527" s="267"/>
      <c r="Q527" s="268"/>
      <c r="R527" s="267"/>
      <c r="S527" s="268"/>
      <c r="T527" s="267"/>
      <c r="U527" s="268"/>
      <c r="V527" s="267"/>
      <c r="W527" s="268"/>
      <c r="X527" s="267"/>
      <c r="Y527" s="220"/>
      <c r="Z527" s="220"/>
      <c r="AA527" s="268"/>
      <c r="AB527" s="267"/>
      <c r="AC527" s="220"/>
      <c r="AD527" s="220"/>
      <c r="AF527">
        <f>IF(AND(W527=0,OR(SUM(Y527:Z527)&gt;0,COUNTIF(W527:Z527,"NS")&gt;0)),1,0)</f>
        <v>0</v>
      </c>
      <c r="AG527">
        <f>IF(OR(AND(W527="NS",SUM(Y527:Z527)&gt;0),AND(W527="NS",COUNTIF(W527:Z527,"NS")&lt;2)),1,0)</f>
        <v>0</v>
      </c>
      <c r="AH527">
        <f>IF(AND(W527="NA",OR(SUM(Y527:Z527)&gt;0,COUNTIF(W527:Z527,"NS")&gt;0,COUNTIF(W527:Z527,"NA")&gt;1)),1,0)</f>
        <v>0</v>
      </c>
      <c r="AI527">
        <f>IF(AND(COUNTBLANK(W527)+COUNTBLANK(Y527)+COUNTBLANK(Z527)&gt;0,COUNTBLANK(W527)+COUNTBLANK(Y527)+COUNTBLANK(Z527)&lt;3,W527&lt;&gt;"NA"),1,0)</f>
        <v>0</v>
      </c>
      <c r="AJ527">
        <f>IF(AND(IF(OR(SUM(Y527:Z527)=W527,W527="",AND(W527&gt;0,COUNTIF(W527:Z527,"NS")=2)),0,1)=1,W527&lt;&gt;"NS",W527&lt;&gt;"NA"),1,0)</f>
        <v>0</v>
      </c>
      <c r="AK527">
        <f>IF(COUNTIF(W527:Z527,"=*")&lt;&gt;SUM(COUNTIF(W527:Z527,"NS"),COUNTIF(W527:Z527,"NA")),1,0)</f>
        <v>0</v>
      </c>
      <c r="AL527">
        <f>IF(SUM(AF527:AK527)&gt;0,1,0)</f>
        <v>0</v>
      </c>
      <c r="AP527">
        <f>IF(AND(AA527=0,OR(SUM(AC527:AD527)&gt;0,COUNTIF(AA527:AD527,"NS")&gt;0)),1,0)</f>
        <v>0</v>
      </c>
      <c r="AQ527">
        <f>IF(OR(AND(AA527="NS",SUM(AC527:AD527)&gt;0),AND(AA527="NS",COUNTIF(AA527:AD527,"NS")&lt;2)),1,0)</f>
        <v>0</v>
      </c>
      <c r="AR527">
        <f>IF(AND(AA527="NA",OR(SUM(AC527:AD527)&gt;0,COUNTIF(AA527:AD527,"NS")&gt;0,COUNTIF(AA527:AD527,"NA")&gt;1)),1,0)</f>
        <v>0</v>
      </c>
      <c r="AS527">
        <f>IF(AND(COUNTBLANK(AA527)+COUNTBLANK(AC527)+COUNTBLANK(AD527)&gt;0,COUNTBLANK(AA527)+COUNTBLANK(AC527)+COUNTBLANK(AD527)&lt;3,AA527&lt;&gt;"NA"),1,0)</f>
        <v>0</v>
      </c>
      <c r="AT527">
        <f>IF(AND(IF(OR(SUM(AC527:AD527)=AA527,AA527="",AND(AA527&gt;0,COUNTIF(AA527:AD527,"NS")=2)),0,1)=1,AA527&lt;&gt;"NS",AA527&lt;&gt;"NA"),1,0)</f>
        <v>0</v>
      </c>
      <c r="AU527">
        <f>IF(COUNTIF(AA527:AD527,"=*")&lt;&gt;SUM(COUNTIF(AA527:AD527,"NS"),COUNTIF(AA527:AD527,"NA")),1,0)</f>
        <v>0</v>
      </c>
      <c r="AV527">
        <f>IF(SUM(AP527:AU527)&gt;0,1,0)</f>
        <v>0</v>
      </c>
      <c r="AZ527">
        <f>IF(AND(G558=0,OR(SUM(I558:J558)&gt;0,COUNTIF(G558:J558,"NS")&gt;0)),1,0)</f>
        <v>0</v>
      </c>
      <c r="BA527">
        <f>IF(OR(AND(G558="NS",SUM(I558:J558)&gt;0),AND(G558="NS",COUNTIF(G558:J558,"NS")&lt;2)),1,0)</f>
        <v>0</v>
      </c>
      <c r="BB527">
        <f>IF(AND(G558="NA",OR(SUM(I558:J558)&gt;0,COUNTIF(G558:J558,"NS")&gt;0,COUNTIF(G558:J558,"NA")&gt;1)),1,0)</f>
        <v>0</v>
      </c>
      <c r="BC527">
        <f>IF(AND(COUNTBLANK(G558)+COUNTBLANK(I558)+COUNTBLANK(J558)&gt;0,COUNTBLANK(G558)+COUNTBLANK(I558)+COUNTBLANK(J558)&lt;3,G558&lt;&gt;"NA"),1,0)</f>
        <v>0</v>
      </c>
      <c r="BD527">
        <f>IF(AND(IF(OR(SUM(I558:J558)=G558,G558="",AND(G558&gt;0,COUNTIF(G558:J558,"NS")=2)),0,1)=1,G558&lt;&gt;"NS",G558&lt;&gt;"NA"),1,0)</f>
        <v>0</v>
      </c>
      <c r="BE527">
        <f>IF(COUNTIF(G558:J558,"=*")&lt;&gt;SUM(COUNTIF(G558:J558,"NS"),COUNTIF(G558:J558,"NA")),1,0)</f>
        <v>0</v>
      </c>
      <c r="BF527">
        <f>IF(SUM(AZ527:BE527)&gt;0,1,0)</f>
        <v>0</v>
      </c>
      <c r="BJ527">
        <f>IF(AND(K558=0,OR(SUM(M558:N558)&gt;0,COUNTIF(K558:N558,"NS")&gt;0)),1,0)</f>
        <v>0</v>
      </c>
      <c r="BK527">
        <f>IF(OR(AND(K558="NS",SUM(M558:N558)&gt;0),AND(K558="NS",COUNTIF(K558:N558,"NS")&lt;2)),1,0)</f>
        <v>0</v>
      </c>
      <c r="BL527">
        <f>IF(AND(K558="NA",OR(SUM(M558:N558)&gt;0,COUNTIF(K558:N558,"NS")&gt;0,COUNTIF(K558:N558,"NA")&gt;1)),1,0)</f>
        <v>0</v>
      </c>
      <c r="BM527">
        <f>IF(AND(COUNTBLANK(K558)+COUNTBLANK(M558)+COUNTBLANK(N558)&gt;0,COUNTBLANK(K558)+COUNTBLANK(M558)+COUNTBLANK(N558)&lt;3,K558&lt;&gt;"NA"),1,0)</f>
        <v>0</v>
      </c>
      <c r="BN527">
        <f>IF(AND(IF(OR(SUM(M558:N558)=K558,K558="",AND(K558&gt;0,COUNTIF(K558:N558,"NS")=2)),0,1)=1,K558&lt;&gt;"NS",K558&lt;&gt;"NA"),1,0)</f>
        <v>0</v>
      </c>
      <c r="BO527">
        <f>IF(COUNTIF(K558:N558,"=*")&lt;&gt;SUM(COUNTIF(K558:N558,"NS"),COUNTIF(K558:N558,"NA")),1,0)</f>
        <v>0</v>
      </c>
      <c r="BP527">
        <f>IF(SUM(BJ527:BO527)&gt;0,1,0)</f>
        <v>0</v>
      </c>
      <c r="BT527">
        <f>IF(AND(O558=0,OR(SUM(Q558:R558)&gt;0,COUNTIF(O558:R558,"NS")&gt;0)),1,0)</f>
        <v>0</v>
      </c>
      <c r="BU527">
        <f>IF(OR(AND(O558="NS",SUM(Q558:R558)&gt;0),AND(O558="NS",COUNTIF(O558:R558,"NS")&lt;2)),1,0)</f>
        <v>0</v>
      </c>
      <c r="BV527">
        <f>IF(AND(O558="NA",OR(SUM(Q558:R558)&gt;0,COUNTIF(O558:R558,"NS")&gt;0,COUNTIF(O558:R558,"NA")&gt;1)),1,0)</f>
        <v>0</v>
      </c>
      <c r="BW527">
        <f>IF(AND(COUNTBLANK(O558)+COUNTBLANK(Q558)+COUNTBLANK(R558)&gt;0,COUNTBLANK(O558)+COUNTBLANK(Q558)+COUNTBLANK(R558)&lt;3,O558&lt;&gt;"NA"),1,0)</f>
        <v>0</v>
      </c>
      <c r="BX527">
        <f>IF(AND(IF(OR(SUM(Q558:R558)=O558,O558="",AND(O558&gt;0,COUNTIF(O558:R558,"NS")=2)),0,1)=1,O558&lt;&gt;"NS",O558&lt;&gt;"NA"),1,0)</f>
        <v>0</v>
      </c>
      <c r="BY527">
        <f>IF(COUNTIF(O558:R558,"=*")&lt;&gt;SUM(COUNTIF(O558:R558,"NS"),COUNTIF(O558:R558,"NA")),1,0)</f>
        <v>0</v>
      </c>
      <c r="BZ527">
        <f>IF(SUM(BT527:BY527)&gt;0,1,0)</f>
        <v>0</v>
      </c>
      <c r="CD527">
        <f>IF(AND(S558=0,OR(SUM(U558:V558)&gt;0,COUNTIF(S558:V558,"NS")&gt;0)),1,0)</f>
        <v>0</v>
      </c>
      <c r="CE527">
        <f>IF(OR(AND(S558="NS",SUM(U558:V558)&gt;0),AND(S558="NS",COUNTIF(S558:V558,"NS")&lt;2)),1,0)</f>
        <v>0</v>
      </c>
      <c r="CF527">
        <f>IF(AND(S558="NA",OR(SUM(U558:V558)&gt;0,COUNTIF(S558:V558,"NS")&gt;0,COUNTIF(S558:V558,"NA")&gt;1)),1,0)</f>
        <v>0</v>
      </c>
      <c r="CG527">
        <f>IF(AND(COUNTBLANK(S558)+COUNTBLANK(U558)+COUNTBLANK(V558)&gt;0,COUNTBLANK(S558)+COUNTBLANK(U558)+COUNTBLANK(V558)&lt;3,S558&lt;&gt;"NA"),1,0)</f>
        <v>0</v>
      </c>
      <c r="CH527">
        <f>IF(AND(IF(OR(SUM(U558:V558)=S558,S558="",AND(S558&gt;0,COUNTIF(S558:V558,"NS")=2)),0,1)=1,S558&lt;&gt;"NS",S558&lt;&gt;"NA"),1,0)</f>
        <v>0</v>
      </c>
      <c r="CI527">
        <f>IF(COUNTIF(S558:V558,"=*")&lt;&gt;SUM(COUNTIF(S558:V558,"NS"),COUNTIF(S558:V558,"NA")),1,0)</f>
        <v>0</v>
      </c>
      <c r="CJ527">
        <f>IF(SUM(CD527:CI527)&gt;0,1,0)</f>
        <v>0</v>
      </c>
      <c r="CN527">
        <f>IF(AND(W558=0,OR(SUM(Y558:Z558)&gt;0,COUNTIF(W558:Z558,"NS")&gt;0)),1,0)</f>
        <v>0</v>
      </c>
      <c r="CO527">
        <f>IF(OR(AND(W558="NS",SUM(Y558:Z558)&gt;0),AND(W558="NS",COUNTIF(W558:Z558,"NS")&lt;2)),1,0)</f>
        <v>0</v>
      </c>
      <c r="CP527">
        <f>IF(AND(W558="NA",OR(SUM(Y558:Z558)&gt;0,COUNTIF(W558:Z558,"NS")&gt;0,COUNTIF(W558:Z558,"NA")&gt;1)),1,0)</f>
        <v>0</v>
      </c>
      <c r="CQ527">
        <f>IF(AND(COUNTBLANK(W558)+COUNTBLANK(Y558)+COUNTBLANK(Z558)&gt;0,COUNTBLANK(W558)+COUNTBLANK(Y558)+COUNTBLANK(Z558)&lt;3,W558&lt;&gt;"NA"),1,0)</f>
        <v>0</v>
      </c>
      <c r="CR527">
        <f>IF(AND(IF(OR(SUM(Y558:Z558)=W558,W558="",AND(W558&gt;0,COUNTIF(W558:Z558,"NS")=2)),0,1)=1,W558&lt;&gt;"NS",W558&lt;&gt;"NA"),1,0)</f>
        <v>0</v>
      </c>
      <c r="CS527">
        <f>IF(COUNTIF(W558:Z558,"=*")&lt;&gt;SUM(COUNTIF(W558:Z558,"NS"),COUNTIF(W558:Z558,"NA")),1,0)</f>
        <v>0</v>
      </c>
      <c r="CT527">
        <f>IF(SUM(CN527:CS527)&gt;0,1,0)</f>
        <v>0</v>
      </c>
      <c r="CX527">
        <f>IF(AND(AA558=0,OR(SUM(AC558:AD558)&gt;0,COUNTIF(AA558:AD558,"NS")&gt;0)),1,0)</f>
        <v>0</v>
      </c>
      <c r="CY527">
        <f>IF(OR(AND(AA558="NS",SUM(AC558:AD558)&gt;0),AND(AA558="NS",COUNTIF(AA558:AD558,"NS")&lt;2)),1,0)</f>
        <v>0</v>
      </c>
      <c r="CZ527">
        <f>IF(AND(AA558="NA",OR(SUM(AC558:AD558)&gt;0,COUNTIF(AA558:AD558,"NS")&gt;0,COUNTIF(AA558:AD558,"NA")&gt;1)),1,0)</f>
        <v>0</v>
      </c>
      <c r="DA527">
        <f>IF(AND(COUNTBLANK(AA558)+COUNTBLANK(AC558)+COUNTBLANK(AD558)&gt;0,COUNTBLANK(AA558)+COUNTBLANK(AC558)+COUNTBLANK(AD558)&lt;3,AA558&lt;&gt;"NA"),1,0)</f>
        <v>0</v>
      </c>
      <c r="DB527">
        <f>IF(AND(IF(OR(SUM(AC558:AD558)=AA558,AA558="",AND(AA558&gt;0,COUNTIF(AA558:AD558,"NS")=2)),0,1)=1,AA558&lt;&gt;"NS",AA558&lt;&gt;"NA"),1,0)</f>
        <v>0</v>
      </c>
      <c r="DC527">
        <f>IF(COUNTIF(AA558:AD558,"=*")&lt;&gt;SUM(COUNTIF(AA558:AD558,"NS"),COUNTIF(AA558:AD558,"NA")),1,0)</f>
        <v>0</v>
      </c>
      <c r="DD527">
        <f>IF(SUM(CX527:DC527)&gt;0,1,0)</f>
        <v>0</v>
      </c>
      <c r="DH527">
        <f>IF(AND(S527=0,OR(SUM(Y527,AC527,I558,M558,Q558,U558,Y558,AC558)&gt;0,COUNTIF(S527,"NS")+COUNTIF(Y527,"NS")+COUNTIF(AC527,"NS")+COUNTIF(I558,"NS")+COUNTIF(M558,"NS")+COUNTIF(Q558,"NS")+COUNTIF(U558,"NS")+COUNTIF(Y558,"NS")+COUNTIF(AC558,"NS")&gt;0)),1,0)</f>
        <v>0</v>
      </c>
      <c r="DI527">
        <f>IF(OR(AND(S527="NS",SUM(Y527,AC527,I558,M558,Q558,U558,Y558,AC558)&gt;0),AND(S527="NS",COUNTIF(S527,"NS")+COUNTIF(Y527,"NS")+COUNTIF(AC527,"NS")+COUNTIF(I558,"NS")+COUNTIF(M558,"NS")+COUNTIF(Q558,"NS")+COUNTIF(U558,"NS")+COUNTIF(Y558,"NS")+COUNTIF(AC558,"NS")&lt;2)),1,0)</f>
        <v>0</v>
      </c>
      <c r="DJ527">
        <f>IF(AND(S527="NA",OR(SUM(Y527,AC527,I558,M558,Q558,U558,Y558,AC558)&gt;0,COUNTIF(S527,"NS")+COUNTIF(Y527,"NS")+COUNTIF(AC527,"NS")+COUNTIF(I558,"NS")+COUNTIF(M558,"NS")+COUNTIF(Q558,"NS")+COUNTIF(U558,"NS")+COUNTIF(Y558,"NS")+COUNTIF(AC558,"NS")&gt;0,COUNTIF(S527,"NA")+COUNTIF(Y527,"NA")+COUNTIF(AC527,"NA")+COUNTIF(I558,"NA")+COUNTIF(M558,"NA")+COUNTIF(Q558,"NA")+COUNTIF(U558,"NA")+COUNTIF(Y558,"NA")+COUNTIF(AC558,"NA")&gt;1)),1,0)</f>
        <v>0</v>
      </c>
      <c r="DK527">
        <f>IF(AND(COUNTBLANK(S527)+COUNTBLANK(Y527)+COUNTBLANK(AC527)+COUNTBLANK(I558)+COUNTBLANK(M558)+COUNTBLANK(Q558)+COUNTBLANK(U558)+COUNTBLANK(Y558)+COUNTBLANK(AC558)&gt;0,COUNTBLANK(S527)+COUNTBLANK(Y527)+COUNTBLANK(AC527)+COUNTBLANK(I558)+COUNTBLANK(M558)+COUNTBLANK(Q558)+COUNTBLANK(U558)+COUNTBLANK(Y558)+COUNTBLANK(AC558)&lt;9,S527&lt;&gt;"NA"),1,0)</f>
        <v>0</v>
      </c>
      <c r="DL527">
        <f>IF(AND(IF(OR(SUM(Y527,AC527,I558,M558,Q558,U558,Y558,AC558)=S527,S527="",AND(S527&gt;0,COUNTIF(S527,"NS")+COUNTIF(Y527,"NS")+COUNTIF(AC527,"NS")+COUNTIF(I558,"NS")+COUNTIF(M558,"NS")+COUNTIF(Q558,"NS")+COUNTIF(U558,"NS")+COUNTIF(Y558,"NS")+COUNTIF(AC558,"NS")=8)),0,1)=1,S527&lt;&gt;"NS",S527&lt;&gt;"NA"),1,0)</f>
        <v>0</v>
      </c>
      <c r="DM527">
        <f>IF(COUNTIF(S527,"=*")+COUNTIF(Y527,"=*")+COUNTIF(AC527,"=*")+COUNTIF(I558,"=*")+COUNTIF(M558,"=*")+COUNTIF(Q558,"=*")+COUNTIF(U558,"=*")+COUNTIF(Y558,"=*")+COUNTIF(AC558,"=*")&lt;&gt;SUM(COUNTIF(S527,"NS")+COUNTIF(Y527,"NS")+COUNTIF(AC527,"NS")+COUNTIF(I558,"NS")+COUNTIF(M558,"NS")+COUNTIF(Q558,"NS")+COUNTIF(U558,"NS")+COUNTIF(Y558,"NS")+COUNTIF(AC558,"NS"),COUNTIF(S527,"NA")+COUNTIF(Y527,"NA")+COUNTIF(AC527,"NA")+COUNTIF(I558,"NA")+COUNTIF(M558,"NA")+COUNTIF(Q558,"NA")+COUNTIF(U558,"NA")+COUNTIF(Y558,"NA")+COUNTIF(AC558,"NA")),1,0)</f>
        <v>0</v>
      </c>
      <c r="DN527">
        <f>IF(SUM(DH527:DM527)&gt;0,1,0)</f>
        <v>0</v>
      </c>
      <c r="DR527">
        <f>IF(AND(U527=0,OR(SUM(Z527,AD527,J558,N558,R558,V558,Z558,AD558)&gt;0,COUNTIF(U527,"NS")+COUNTIF(Z527,"NS")+COUNTIF(AD527,"NS")+COUNTIF(J558,"NS")+COUNTIF(N558,"NS")+COUNTIF(R558,"NS")+COUNTIF(V558,"NS")+COUNTIF(Z558,"NS")+COUNTIF(AD558,"NS")&gt;0)),1,0)</f>
        <v>0</v>
      </c>
      <c r="DS527">
        <f>IF(OR(AND(U527="NS",SUM(Z527,AD527,J558,N558,R558,V558,Z558,AD558)&gt;0),AND(U527="NS",COUNTIF(U527,"NS")+COUNTIF(Z527,"NS")+COUNTIF(AD527,"NS")+COUNTIF(J558,"NS")+COUNTIF(N558,"NS")+COUNTIF(R558,"NS")+COUNTIF(V558,"NS")+COUNTIF(Z558,"NS")+COUNTIF(AD558,"NS")&lt;2)),1,0)</f>
        <v>0</v>
      </c>
      <c r="DT527">
        <f>IF(AND(U527="NA",OR(SUM(Z527,AD527,J558,N558,R558,V558,Z558,AD558)&gt;0,COUNTIF(U527,"NS")+COUNTIF(Z527,"NS")+COUNTIF(AD527,"NS")+COUNTIF(J558,"NS")+COUNTIF(N558,"NS")+COUNTIF(R558,"NS")+COUNTIF(V558,"NS")+COUNTIF(Z558,"NS")+COUNTIF(AD558,"NS")&gt;0,COUNTIF(U527,"NA")+COUNTIF(Z527,"NA")+COUNTIF(AD527,"NA")+COUNTIF(J558,"NA")+COUNTIF(N558,"NA")+COUNTIF(R558,"NA")+COUNTIF(V558,"NA")+COUNTIF(Z558,"NA")+COUNTIF(AD558,"NA")&gt;1)),1,0)</f>
        <v>0</v>
      </c>
      <c r="DU527">
        <f>IF(AND(COUNTBLANK(U527)+COUNTBLANK(Z527)+COUNTBLANK(AD527)+COUNTBLANK(J558)+COUNTBLANK(N558)+COUNTBLANK(R558)+COUNTBLANK(V558)+COUNTBLANK(Z558)+COUNTBLANK(AD558)&gt;0,COUNTBLANK(U527)+COUNTBLANK(Z527)+COUNTBLANK(AD527)+COUNTBLANK(J558)+COUNTBLANK(N558)+COUNTBLANK(R558)+COUNTBLANK(V558)+COUNTBLANK(Z558)+COUNTBLANK(AD558)&lt;9,U527&lt;&gt;"NA"),1,0)</f>
        <v>0</v>
      </c>
      <c r="DV527">
        <f>IF(AND(IF(OR(SUM(Z527,AD527,J558,N558,R558,V558,Z558,AD558)=U527,U527="",AND(U527&gt;0,COUNTIF(U527,"NS")+COUNTIF(Z527,"NS")+COUNTIF(AD527,"NS")+COUNTIF(J558,"NS")+COUNTIF(N558,"NS")+COUNTIF(R558,"NS")+COUNTIF(V558,"NS")+COUNTIF(Z558,"NS")+COUNTIF(AD558,"NS")=8)),0,1)=1,U527&lt;&gt;"NS",U527&lt;&gt;"NA"),1,0)</f>
        <v>0</v>
      </c>
      <c r="DW527">
        <f>IF(COUNTIF(U527,"=*")+COUNTIF(Z527,"=*")+COUNTIF(AD527,"=*")+COUNTIF(J558,"=*")+COUNTIF(N558,"=*")+COUNTIF(R558,"=*")+COUNTIF(V558,"=*")+COUNTIF(Z558,"=*")+COUNTIF(AD558,"=*")&lt;&gt;SUM(COUNTIF(U527,"NS")+COUNTIF(Z527,"NS")+COUNTIF(AD527,"NS")+COUNTIF(J558,"NS")+COUNTIF(N558,"NS")+COUNTIF(R558,"NS")+COUNTIF(V558,"NS")+COUNTIF(Z558,"NS")+COUNTIF(AD558,"NS"),COUNTIF(U527,"NA")+COUNTIF(Z527,"NA")+COUNTIF(AD527,"NA")+COUNTIF(J558,"NA")+COUNTIF(N558,"NA")+COUNTIF(R558,"NA")+COUNTIF(V558,"NA")+COUNTIF(Z558,"NA")+COUNTIF(AD558,"NA")),1,0)</f>
        <v>0</v>
      </c>
      <c r="DX527">
        <f>IF(SUM(DR527:DW527)&gt;0,1,0)</f>
        <v>0</v>
      </c>
      <c r="EB527">
        <f>IF(AND(Q527=0,OR(SUM(W527,AA527,G558,K558,O558,S558,W558,AA558)&gt;0,COUNTIF(Q527,"NS")+COUNTIF(W527,"NS")+COUNTIF(AA527,"NS")+COUNTIF(G558,"NS")+COUNTIF(K558,"NS")+COUNTIF(O558,"NS")+COUNTIF(S558,"NS")+COUNTIF(W558,"NS")+COUNTIF(AA558,"NS")&gt;0)),1,0)</f>
        <v>0</v>
      </c>
      <c r="EC527">
        <f>IF(OR(AND(Q527="NS",SUM(W527,AA527,G558,K558,O558,S558,W558,AA558)&gt;0),AND(Q527="NS",COUNTIF(Q527,"NS")+COUNTIF(W527,"NS")+COUNTIF(AA527,"NS")+COUNTIF(G558,"NS")+COUNTIF(K558,"NS")+COUNTIF(O558,"NS")+COUNTIF(S558,"NS")+COUNTIF(W558,"NS")+COUNTIF(AA558,"NS")&lt;2)),1,0)</f>
        <v>0</v>
      </c>
      <c r="ED527">
        <f>IF(AND(Q527="NA",OR(SUM(W527,AA527,G558,K558,O558,S558,W558,AA558)&gt;0,COUNTIF(Q527,"NS")+COUNTIF(W527,"NS")+COUNTIF(AA527,"NS")+COUNTIF(G558,"NS")+COUNTIF(K558,"NS")+COUNTIF(O558,"NS")+COUNTIF(S558,"NS")+COUNTIF(W558,"NS")+COUNTIF(AA558,"NS")&gt;0,COUNTIF(Q527,"NA")+COUNTIF(W527,"NA")+COUNTIF(AA527,"NA")+COUNTIF(G558,"NA")+COUNTIF(K558,"NA")+COUNTIF(O558,"NA")+COUNTIF(S558,"NA")+COUNTIF(W558,"NA")+COUNTIF(AA558,"NA")&gt;1)),1,0)</f>
        <v>0</v>
      </c>
      <c r="EE527">
        <f>IF(AND(COUNTBLANK(Q527)+COUNTBLANK(W527)+COUNTBLANK(AA527)+COUNTBLANK(G558)+COUNTBLANK(K558)+COUNTBLANK(O558)+COUNTBLANK(S558)+COUNTBLANK(W558)+COUNTBLANK(AA558)&gt;0,COUNTBLANK(Q527)+COUNTBLANK(W527)+COUNTBLANK(AA527)+COUNTBLANK(G558)+COUNTBLANK(K558)+COUNTBLANK(O558)+COUNTBLANK(S558)+COUNTBLANK(W558)+COUNTBLANK(AA558)&lt;9,Q527&lt;&gt;"NA"),1,0)</f>
        <v>0</v>
      </c>
      <c r="EF527">
        <f>IF(AND(IF(OR(SUM(W527,AA527,G558,K558,O558,S558,W558,AA558)=Q527,Q527="",AND(Q527&gt;0,COUNTIF(Q527,"NS")+COUNTIF(W527,"NS")+COUNTIF(AA527,"NS")+COUNTIF(G558,"NS")+COUNTIF(K558,"NS")+COUNTIF(O558,"NS")+COUNTIF(S558,"NS")+COUNTIF(W558,"NS")+COUNTIF(AA558,"NS")=8)),0,1)=1,Q527&lt;&gt;"NS",Q527&lt;&gt;"NA"),1,0)</f>
        <v>0</v>
      </c>
      <c r="EG527">
        <f>IF(COUNTIF(Q527,"=*")+COUNTIF(W527,"=*")+COUNTIF(AA527,"=*")+COUNTIF(G558,"=*")+COUNTIF(K558,"=*")+COUNTIF(O558,"=*")+COUNTIF(S558,"=*")+COUNTIF(W558,"=*")+COUNTIF(AA558,"=*")&lt;&gt;SUM(COUNTIF(Q527,"NS")+COUNTIF(W527,"NS")+COUNTIF(AA527,"NS")+COUNTIF(G558,"NS")+COUNTIF(K558,"NS")+COUNTIF(O558,"NS")+COUNTIF(S558,"NS")+COUNTIF(W558,"NS")+COUNTIF(AA558,"NS"),COUNTIF(Q527,"NA")+COUNTIF(W527,"NA")+COUNTIF(AA527,"NA")+COUNTIF(G558,"NA")+COUNTIF(K558,"NA")+COUNTIF(O558,"NA")+COUNTIF(S558,"NA")+COUNTIF(W558,"NA")+COUNTIF(AA558,"NA")),1,0)</f>
        <v>0</v>
      </c>
      <c r="EH527">
        <f>IF(SUM(EB527:EG527)&gt;0,1,0)</f>
        <v>0</v>
      </c>
    </row>
    <row r="528" spans="1:138">
      <c r="A528" s="71"/>
      <c r="B528" s="40"/>
      <c r="C528" s="80" t="s">
        <v>132</v>
      </c>
      <c r="D528" s="320"/>
      <c r="E528" s="266"/>
      <c r="F528" s="266"/>
      <c r="G528" s="266"/>
      <c r="H528" s="266"/>
      <c r="I528" s="266"/>
      <c r="J528" s="266"/>
      <c r="K528" s="266"/>
      <c r="L528" s="266"/>
      <c r="M528" s="266"/>
      <c r="N528" s="267"/>
      <c r="O528" s="268"/>
      <c r="P528" s="267"/>
      <c r="Q528" s="268"/>
      <c r="R528" s="267"/>
      <c r="S528" s="268"/>
      <c r="T528" s="267"/>
      <c r="U528" s="268"/>
      <c r="V528" s="267"/>
      <c r="W528" s="268"/>
      <c r="X528" s="267"/>
      <c r="Y528" s="220"/>
      <c r="Z528" s="220"/>
      <c r="AA528" s="268"/>
      <c r="AB528" s="267"/>
      <c r="AC528" s="220"/>
      <c r="AD528" s="220"/>
      <c r="AF528">
        <f t="shared" ref="AF528:AF551" si="388">IF(AND(W528=0,OR(SUM(Y528:Z528)&gt;0,COUNTIF(W528:Z528,"NS")&gt;0)),1,0)</f>
        <v>0</v>
      </c>
      <c r="AG528">
        <f t="shared" ref="AG528:AG551" si="389">IF(OR(AND(W528="NS",SUM(Y528:Z528)&gt;0),AND(W528="NS",COUNTIF(W528:Z528,"NS")&lt;2)),1,0)</f>
        <v>0</v>
      </c>
      <c r="AH528">
        <f t="shared" ref="AH528:AH551" si="390">IF(AND(W528="NA",OR(SUM(Y528:Z528)&gt;0,COUNTIF(W528:Z528,"NS")&gt;0,COUNTIF(W528:Z528,"NA")&gt;1)),1,0)</f>
        <v>0</v>
      </c>
      <c r="AI528">
        <f t="shared" ref="AI528:AI551" si="391">IF(AND(COUNTBLANK(W528)+COUNTBLANK(Y528)+COUNTBLANK(Z528)&gt;0,COUNTBLANK(W528)+COUNTBLANK(Y528)+COUNTBLANK(Z528)&lt;3,W528&lt;&gt;"NA"),1,0)</f>
        <v>0</v>
      </c>
      <c r="AJ528">
        <f t="shared" ref="AJ528:AJ551" si="392">IF(AND(IF(OR(SUM(Y528:Z528)=W528,W528="",AND(W528&gt;0,COUNTIF(W528:Z528,"NS")=2)),0,1)=1,W528&lt;&gt;"NS",W528&lt;&gt;"NA"),1,0)</f>
        <v>0</v>
      </c>
      <c r="AK528">
        <f t="shared" ref="AK528:AK551" si="393">IF(COUNTIF(W528:Z528,"=*")&lt;&gt;SUM(COUNTIF(W528:Z528,"NS"),COUNTIF(W528:Z528,"NA")),1,0)</f>
        <v>0</v>
      </c>
      <c r="AL528">
        <f t="shared" ref="AL528:AL551" si="394">IF(SUM(AF528:AK528)&gt;0,1,0)</f>
        <v>0</v>
      </c>
      <c r="AP528">
        <f t="shared" ref="AP528:AP551" si="395">IF(AND(AA528=0,OR(SUM(AC528:AD528)&gt;0,COUNTIF(AA528:AD528,"NS")&gt;0)),1,0)</f>
        <v>0</v>
      </c>
      <c r="AQ528">
        <f t="shared" ref="AQ528:AQ551" si="396">IF(OR(AND(AA528="NS",SUM(AC528:AD528)&gt;0),AND(AA528="NS",COUNTIF(AA528:AD528,"NS")&lt;2)),1,0)</f>
        <v>0</v>
      </c>
      <c r="AR528">
        <f t="shared" ref="AR528:AR551" si="397">IF(AND(AA528="NA",OR(SUM(AC528:AD528)&gt;0,COUNTIF(AA528:AD528,"NS")&gt;0,COUNTIF(AA528:AD528,"NA")&gt;1)),1,0)</f>
        <v>0</v>
      </c>
      <c r="AS528">
        <f t="shared" ref="AS528:AS551" si="398">IF(AND(COUNTBLANK(AA528)+COUNTBLANK(AC528)+COUNTBLANK(AD528)&gt;0,COUNTBLANK(AA528)+COUNTBLANK(AC528)+COUNTBLANK(AD528)&lt;3,AA528&lt;&gt;"NA"),1,0)</f>
        <v>0</v>
      </c>
      <c r="AT528">
        <f t="shared" ref="AT528:AT551" si="399">IF(AND(IF(OR(SUM(AC528:AD528)=AA528,AA528="",AND(AA528&gt;0,COUNTIF(AA528:AD528,"NS")=2)),0,1)=1,AA528&lt;&gt;"NS",AA528&lt;&gt;"NA"),1,0)</f>
        <v>0</v>
      </c>
      <c r="AU528">
        <f t="shared" ref="AU528:AU551" si="400">IF(COUNTIF(AA528:AD528,"=*")&lt;&gt;SUM(COUNTIF(AA528:AD528,"NS"),COUNTIF(AA528:AD528,"NA")),1,0)</f>
        <v>0</v>
      </c>
      <c r="AV528">
        <f t="shared" ref="AV528:AV551" si="401">IF(SUM(AP528:AU528)&gt;0,1,0)</f>
        <v>0</v>
      </c>
      <c r="AZ528">
        <f t="shared" ref="AZ528:AZ551" si="402">IF(AND(G559=0,OR(SUM(I559:J559)&gt;0,COUNTIF(G559:J559,"NS")&gt;0)),1,0)</f>
        <v>0</v>
      </c>
      <c r="BA528">
        <f t="shared" ref="BA528:BA551" si="403">IF(OR(AND(G559="NS",SUM(I559:J559)&gt;0),AND(G559="NS",COUNTIF(G559:J559,"NS")&lt;2)),1,0)</f>
        <v>0</v>
      </c>
      <c r="BB528">
        <f t="shared" ref="BB528:BB551" si="404">IF(AND(G559="NA",OR(SUM(I559:J559)&gt;0,COUNTIF(G559:J559,"NS")&gt;0,COUNTIF(G559:J559,"NA")&gt;1)),1,0)</f>
        <v>0</v>
      </c>
      <c r="BC528">
        <f t="shared" ref="BC528:BC551" si="405">IF(AND(COUNTBLANK(G559)+COUNTBLANK(I559)+COUNTBLANK(J559)&gt;0,COUNTBLANK(G559)+COUNTBLANK(I559)+COUNTBLANK(J559)&lt;3,G559&lt;&gt;"NA"),1,0)</f>
        <v>0</v>
      </c>
      <c r="BD528">
        <f t="shared" ref="BD528:BD551" si="406">IF(AND(IF(OR(SUM(I559:J559)=G559,G559="",AND(G559&gt;0,COUNTIF(G559:J559,"NS")=2)),0,1)=1,G559&lt;&gt;"NS",G559&lt;&gt;"NA"),1,0)</f>
        <v>0</v>
      </c>
      <c r="BE528">
        <f t="shared" ref="BE528:BE551" si="407">IF(COUNTIF(G559:J559,"=*")&lt;&gt;SUM(COUNTIF(G559:J559,"NS"),COUNTIF(G559:J559,"NA")),1,0)</f>
        <v>0</v>
      </c>
      <c r="BF528">
        <f t="shared" ref="BF528:BF551" si="408">IF(SUM(AZ528:BE528)&gt;0,1,0)</f>
        <v>0</v>
      </c>
      <c r="BJ528">
        <f t="shared" ref="BJ528:BJ551" si="409">IF(AND(K559=0,OR(SUM(M559:N559)&gt;0,COUNTIF(K559:N559,"NS")&gt;0)),1,0)</f>
        <v>0</v>
      </c>
      <c r="BK528">
        <f t="shared" ref="BK528:BK551" si="410">IF(OR(AND(K559="NS",SUM(M559:N559)&gt;0),AND(K559="NS",COUNTIF(K559:N559,"NS")&lt;2)),1,0)</f>
        <v>0</v>
      </c>
      <c r="BL528">
        <f t="shared" ref="BL528:BL551" si="411">IF(AND(K559="NA",OR(SUM(M559:N559)&gt;0,COUNTIF(K559:N559,"NS")&gt;0,COUNTIF(K559:N559,"NA")&gt;1)),1,0)</f>
        <v>0</v>
      </c>
      <c r="BM528">
        <f t="shared" ref="BM528:BM551" si="412">IF(AND(COUNTBLANK(K559)+COUNTBLANK(M559)+COUNTBLANK(N559)&gt;0,COUNTBLANK(K559)+COUNTBLANK(M559)+COUNTBLANK(N559)&lt;3,K559&lt;&gt;"NA"),1,0)</f>
        <v>0</v>
      </c>
      <c r="BN528">
        <f t="shared" ref="BN528:BN551" si="413">IF(AND(IF(OR(SUM(M559:N559)=K559,K559="",AND(K559&gt;0,COUNTIF(K559:N559,"NS")=2)),0,1)=1,K559&lt;&gt;"NS",K559&lt;&gt;"NA"),1,0)</f>
        <v>0</v>
      </c>
      <c r="BO528">
        <f t="shared" ref="BO528:BO551" si="414">IF(COUNTIF(K559:N559,"=*")&lt;&gt;SUM(COUNTIF(K559:N559,"NS"),COUNTIF(K559:N559,"NA")),1,0)</f>
        <v>0</v>
      </c>
      <c r="BP528">
        <f t="shared" ref="BP528:BP551" si="415">IF(SUM(BJ528:BO528)&gt;0,1,0)</f>
        <v>0</v>
      </c>
      <c r="BT528">
        <f t="shared" ref="BT528:BT551" si="416">IF(AND(O559=0,OR(SUM(Q559:R559)&gt;0,COUNTIF(O559:R559,"NS")&gt;0)),1,0)</f>
        <v>0</v>
      </c>
      <c r="BU528">
        <f t="shared" ref="BU528:BU551" si="417">IF(OR(AND(O559="NS",SUM(Q559:R559)&gt;0),AND(O559="NS",COUNTIF(O559:R559,"NS")&lt;2)),1,0)</f>
        <v>0</v>
      </c>
      <c r="BV528">
        <f t="shared" ref="BV528:BV551" si="418">IF(AND(O559="NA",OR(SUM(Q559:R559)&gt;0,COUNTIF(O559:R559,"NS")&gt;0,COUNTIF(O559:R559,"NA")&gt;1)),1,0)</f>
        <v>0</v>
      </c>
      <c r="BW528">
        <f t="shared" ref="BW528:BW551" si="419">IF(AND(COUNTBLANK(O559)+COUNTBLANK(Q559)+COUNTBLANK(R559)&gt;0,COUNTBLANK(O559)+COUNTBLANK(Q559)+COUNTBLANK(R559)&lt;3,O559&lt;&gt;"NA"),1,0)</f>
        <v>0</v>
      </c>
      <c r="BX528">
        <f t="shared" ref="BX528:BX551" si="420">IF(AND(IF(OR(SUM(Q559:R559)=O559,O559="",AND(O559&gt;0,COUNTIF(O559:R559,"NS")=2)),0,1)=1,O559&lt;&gt;"NS",O559&lt;&gt;"NA"),1,0)</f>
        <v>0</v>
      </c>
      <c r="BY528">
        <f t="shared" ref="BY528:BY551" si="421">IF(COUNTIF(O559:R559,"=*")&lt;&gt;SUM(COUNTIF(O559:R559,"NS"),COUNTIF(O559:R559,"NA")),1,0)</f>
        <v>0</v>
      </c>
      <c r="BZ528">
        <f t="shared" ref="BZ528:BZ551" si="422">IF(SUM(BT528:BY528)&gt;0,1,0)</f>
        <v>0</v>
      </c>
      <c r="CD528">
        <f t="shared" ref="CD528:CD551" si="423">IF(AND(S559=0,OR(SUM(U559:V559)&gt;0,COUNTIF(S559:V559,"NS")&gt;0)),1,0)</f>
        <v>0</v>
      </c>
      <c r="CE528">
        <f t="shared" ref="CE528:CE551" si="424">IF(OR(AND(S559="NS",SUM(U559:V559)&gt;0),AND(S559="NS",COUNTIF(S559:V559,"NS")&lt;2)),1,0)</f>
        <v>0</v>
      </c>
      <c r="CF528">
        <f t="shared" ref="CF528:CF551" si="425">IF(AND(S559="NA",OR(SUM(U559:V559)&gt;0,COUNTIF(S559:V559,"NS")&gt;0,COUNTIF(S559:V559,"NA")&gt;1)),1,0)</f>
        <v>0</v>
      </c>
      <c r="CG528">
        <f t="shared" ref="CG528:CG551" si="426">IF(AND(COUNTBLANK(S559)+COUNTBLANK(U559)+COUNTBLANK(V559)&gt;0,COUNTBLANK(S559)+COUNTBLANK(U559)+COUNTBLANK(V559)&lt;3,S559&lt;&gt;"NA"),1,0)</f>
        <v>0</v>
      </c>
      <c r="CH528">
        <f t="shared" ref="CH528:CH551" si="427">IF(AND(IF(OR(SUM(U559:V559)=S559,S559="",AND(S559&gt;0,COUNTIF(S559:V559,"NS")=2)),0,1)=1,S559&lt;&gt;"NS",S559&lt;&gt;"NA"),1,0)</f>
        <v>0</v>
      </c>
      <c r="CI528">
        <f t="shared" ref="CI528:CI551" si="428">IF(COUNTIF(S559:V559,"=*")&lt;&gt;SUM(COUNTIF(S559:V559,"NS"),COUNTIF(S559:V559,"NA")),1,0)</f>
        <v>0</v>
      </c>
      <c r="CJ528">
        <f t="shared" ref="CJ528:CJ551" si="429">IF(SUM(CD528:CI528)&gt;0,1,0)</f>
        <v>0</v>
      </c>
      <c r="CN528">
        <f t="shared" ref="CN528:CN551" si="430">IF(AND(W559=0,OR(SUM(Y559:Z559)&gt;0,COUNTIF(W559:Z559,"NS")&gt;0)),1,0)</f>
        <v>0</v>
      </c>
      <c r="CO528">
        <f t="shared" ref="CO528:CO551" si="431">IF(OR(AND(W559="NS",SUM(Y559:Z559)&gt;0),AND(W559="NS",COUNTIF(W559:Z559,"NS")&lt;2)),1,0)</f>
        <v>0</v>
      </c>
      <c r="CP528">
        <f t="shared" ref="CP528:CP551" si="432">IF(AND(W559="NA",OR(SUM(Y559:Z559)&gt;0,COUNTIF(W559:Z559,"NS")&gt;0,COUNTIF(W559:Z559,"NA")&gt;1)),1,0)</f>
        <v>0</v>
      </c>
      <c r="CQ528">
        <f t="shared" ref="CQ528:CQ551" si="433">IF(AND(COUNTBLANK(W559)+COUNTBLANK(Y559)+COUNTBLANK(Z559)&gt;0,COUNTBLANK(W559)+COUNTBLANK(Y559)+COUNTBLANK(Z559)&lt;3,W559&lt;&gt;"NA"),1,0)</f>
        <v>0</v>
      </c>
      <c r="CR528">
        <f t="shared" ref="CR528:CR551" si="434">IF(AND(IF(OR(SUM(Y559:Z559)=W559,W559="",AND(W559&gt;0,COUNTIF(W559:Z559,"NS")=2)),0,1)=1,W559&lt;&gt;"NS",W559&lt;&gt;"NA"),1,0)</f>
        <v>0</v>
      </c>
      <c r="CS528">
        <f t="shared" ref="CS528:CS551" si="435">IF(COUNTIF(W559:Z559,"=*")&lt;&gt;SUM(COUNTIF(W559:Z559,"NS"),COUNTIF(W559:Z559,"NA")),1,0)</f>
        <v>0</v>
      </c>
      <c r="CT528">
        <f t="shared" ref="CT528:CT551" si="436">IF(SUM(CN528:CS528)&gt;0,1,0)</f>
        <v>0</v>
      </c>
      <c r="CX528">
        <f t="shared" ref="CX528:CX551" si="437">IF(AND(AA559=0,OR(SUM(AC559:AD559)&gt;0,COUNTIF(AA559:AD559,"NS")&gt;0)),1,0)</f>
        <v>0</v>
      </c>
      <c r="CY528">
        <f t="shared" ref="CY528:CY551" si="438">IF(OR(AND(AA559="NS",SUM(AC559:AD559)&gt;0),AND(AA559="NS",COUNTIF(AA559:AD559,"NS")&lt;2)),1,0)</f>
        <v>0</v>
      </c>
      <c r="CZ528">
        <f t="shared" ref="CZ528:CZ551" si="439">IF(AND(AA559="NA",OR(SUM(AC559:AD559)&gt;0,COUNTIF(AA559:AD559,"NS")&gt;0,COUNTIF(AA559:AD559,"NA")&gt;1)),1,0)</f>
        <v>0</v>
      </c>
      <c r="DA528">
        <f t="shared" ref="DA528:DA551" si="440">IF(AND(COUNTBLANK(AA559)+COUNTBLANK(AC559)+COUNTBLANK(AD559)&gt;0,COUNTBLANK(AA559)+COUNTBLANK(AC559)+COUNTBLANK(AD559)&lt;3,AA559&lt;&gt;"NA"),1,0)</f>
        <v>0</v>
      </c>
      <c r="DB528">
        <f t="shared" ref="DB528:DB551" si="441">IF(AND(IF(OR(SUM(AC559:AD559)=AA559,AA559="",AND(AA559&gt;0,COUNTIF(AA559:AD559,"NS")=2)),0,1)=1,AA559&lt;&gt;"NS",AA559&lt;&gt;"NA"),1,0)</f>
        <v>0</v>
      </c>
      <c r="DC528">
        <f t="shared" ref="DC528:DC551" si="442">IF(COUNTIF(AA559:AD559,"=*")&lt;&gt;SUM(COUNTIF(AA559:AD559,"NS"),COUNTIF(AA559:AD559,"NA")),1,0)</f>
        <v>0</v>
      </c>
      <c r="DD528">
        <f t="shared" ref="DD528:DD551" si="443">IF(SUM(CX528:DC528)&gt;0,1,0)</f>
        <v>0</v>
      </c>
      <c r="DH528">
        <f t="shared" ref="DH528:DH551" si="444">IF(AND(S528=0,OR(SUM(Y528,AC528,I559,M559,Q559,U559,Y559,AC559)&gt;0,COUNTIF(S528,"NS")+COUNTIF(Y528,"NS")+COUNTIF(AC528,"NS")+COUNTIF(I559,"NS")+COUNTIF(M559,"NS")+COUNTIF(Q559,"NS")+COUNTIF(U559,"NS")+COUNTIF(Y559,"NS")+COUNTIF(AC559,"NS")&gt;0)),1,0)</f>
        <v>0</v>
      </c>
      <c r="DI528">
        <f t="shared" ref="DI528:DI551" si="445">IF(OR(AND(S528="NS",SUM(Y528,AC528,I559,M559,Q559,U559,Y559,AC559)&gt;0),AND(S528="NS",COUNTIF(S528,"NS")+COUNTIF(Y528,"NS")+COUNTIF(AC528,"NS")+COUNTIF(I559,"NS")+COUNTIF(M559,"NS")+COUNTIF(Q559,"NS")+COUNTIF(U559,"NS")+COUNTIF(Y559,"NS")+COUNTIF(AC559,"NS")&lt;2)),1,0)</f>
        <v>0</v>
      </c>
      <c r="DJ528">
        <f t="shared" ref="DJ528:DJ551" si="446">IF(AND(S528="NA",OR(SUM(Y528,AC528,I559,M559,Q559,U559,Y559,AC559)&gt;0,COUNTIF(S528,"NS")+COUNTIF(Y528,"NS")+COUNTIF(AC528,"NS")+COUNTIF(I559,"NS")+COUNTIF(M559,"NS")+COUNTIF(Q559,"NS")+COUNTIF(U559,"NS")+COUNTIF(Y559,"NS")+COUNTIF(AC559,"NS")&gt;0,COUNTIF(S528,"NA")+COUNTIF(Y528,"NA")+COUNTIF(AC528,"NA")+COUNTIF(I559,"NA")+COUNTIF(M559,"NA")+COUNTIF(Q559,"NA")+COUNTIF(U559,"NA")+COUNTIF(Y559,"NA")+COUNTIF(AC559,"NA")&gt;1)),1,0)</f>
        <v>0</v>
      </c>
      <c r="DK528">
        <f t="shared" ref="DK528:DK551" si="447">IF(AND(COUNTBLANK(S528)+COUNTBLANK(Y528)+COUNTBLANK(AC528)+COUNTBLANK(I559)+COUNTBLANK(M559)+COUNTBLANK(Q559)+COUNTBLANK(U559)+COUNTBLANK(Y559)+COUNTBLANK(AC559)&gt;0,COUNTBLANK(S528)+COUNTBLANK(Y528)+COUNTBLANK(AC528)+COUNTBLANK(I559)+COUNTBLANK(M559)+COUNTBLANK(Q559)+COUNTBLANK(U559)+COUNTBLANK(Y559)+COUNTBLANK(AC559)&lt;9,S528&lt;&gt;"NA"),1,0)</f>
        <v>0</v>
      </c>
      <c r="DL528">
        <f t="shared" ref="DL528:DL551" si="448">IF(AND(IF(OR(SUM(Y528,AC528,I559,M559,Q559,U559,Y559,AC559)=S528,S528="",AND(S528&gt;0,COUNTIF(S528,"NS")+COUNTIF(Y528,"NS")+COUNTIF(AC528,"NS")+COUNTIF(I559,"NS")+COUNTIF(M559,"NS")+COUNTIF(Q559,"NS")+COUNTIF(U559,"NS")+COUNTIF(Y559,"NS")+COUNTIF(AC559,"NS")=8)),0,1)=1,S528&lt;&gt;"NS",S528&lt;&gt;"NA"),1,0)</f>
        <v>0</v>
      </c>
      <c r="DM528">
        <f t="shared" ref="DM528:DM551" si="449">IF(COUNTIF(S528,"=*")+COUNTIF(Y528,"=*")+COUNTIF(AC528,"=*")+COUNTIF(I559,"=*")+COUNTIF(M559,"=*")+COUNTIF(Q559,"=*")+COUNTIF(U559,"=*")+COUNTIF(Y559,"=*")+COUNTIF(AC559,"=*")&lt;&gt;SUM(COUNTIF(S528,"NS")+COUNTIF(Y528,"NS")+COUNTIF(AC528,"NS")+COUNTIF(I559,"NS")+COUNTIF(M559,"NS")+COUNTIF(Q559,"NS")+COUNTIF(U559,"NS")+COUNTIF(Y559,"NS")+COUNTIF(AC559,"NS"),COUNTIF(S528,"NA")+COUNTIF(Y528,"NA")+COUNTIF(AC528,"NA")+COUNTIF(I559,"NA")+COUNTIF(M559,"NA")+COUNTIF(Q559,"NA")+COUNTIF(U559,"NA")+COUNTIF(Y559,"NA")+COUNTIF(AC559,"NA")),1,0)</f>
        <v>0</v>
      </c>
      <c r="DN528">
        <f t="shared" ref="DN528:DN551" si="450">IF(SUM(DH528:DM528)&gt;0,1,0)</f>
        <v>0</v>
      </c>
      <c r="DR528">
        <f t="shared" ref="DR528:DR551" si="451">IF(AND(U528=0,OR(SUM(Z528,AD528,J559,N559,R559,V559,Z559,AD559)&gt;0,COUNTIF(U528,"NS")+COUNTIF(Z528,"NS")+COUNTIF(AD528,"NS")+COUNTIF(J559,"NS")+COUNTIF(N559,"NS")+COUNTIF(R559,"NS")+COUNTIF(V559,"NS")+COUNTIF(Z559,"NS")+COUNTIF(AD559,"NS")&gt;0)),1,0)</f>
        <v>0</v>
      </c>
      <c r="DS528">
        <f t="shared" ref="DS528:DS551" si="452">IF(OR(AND(U528="NS",SUM(Z528,AD528,J559,N559,R559,V559,Z559,AD559)&gt;0),AND(U528="NS",COUNTIF(U528,"NS")+COUNTIF(Z528,"NS")+COUNTIF(AD528,"NS")+COUNTIF(J559,"NS")+COUNTIF(N559,"NS")+COUNTIF(R559,"NS")+COUNTIF(V559,"NS")+COUNTIF(Z559,"NS")+COUNTIF(AD559,"NS")&lt;2)),1,0)</f>
        <v>0</v>
      </c>
      <c r="DT528">
        <f t="shared" ref="DT528:DT551" si="453">IF(AND(U528="NA",OR(SUM(Z528,AD528,J559,N559,R559,V559,Z559,AD559)&gt;0,COUNTIF(U528,"NS")+COUNTIF(Z528,"NS")+COUNTIF(AD528,"NS")+COUNTIF(J559,"NS")+COUNTIF(N559,"NS")+COUNTIF(R559,"NS")+COUNTIF(V559,"NS")+COUNTIF(Z559,"NS")+COUNTIF(AD559,"NS")&gt;0,COUNTIF(U528,"NA")+COUNTIF(Z528,"NA")+COUNTIF(AD528,"NA")+COUNTIF(J559,"NA")+COUNTIF(N559,"NA")+COUNTIF(R559,"NA")+COUNTIF(V559,"NA")+COUNTIF(Z559,"NA")+COUNTIF(AD559,"NA")&gt;1)),1,0)</f>
        <v>0</v>
      </c>
      <c r="DU528">
        <f t="shared" ref="DU528:DU551" si="454">IF(AND(COUNTBLANK(U528)+COUNTBLANK(Z528)+COUNTBLANK(AD528)+COUNTBLANK(J559)+COUNTBLANK(N559)+COUNTBLANK(R559)+COUNTBLANK(V559)+COUNTBLANK(Z559)+COUNTBLANK(AD559)&gt;0,COUNTBLANK(U528)+COUNTBLANK(Z528)+COUNTBLANK(AD528)+COUNTBLANK(J559)+COUNTBLANK(N559)+COUNTBLANK(R559)+COUNTBLANK(V559)+COUNTBLANK(Z559)+COUNTBLANK(AD559)&lt;9,U528&lt;&gt;"NA"),1,0)</f>
        <v>0</v>
      </c>
      <c r="DV528">
        <f t="shared" ref="DV528:DV551" si="455">IF(AND(IF(OR(SUM(Z528,AD528,J559,N559,R559,V559,Z559,AD559)=U528,U528="",AND(U528&gt;0,COUNTIF(U528,"NS")+COUNTIF(Z528,"NS")+COUNTIF(AD528,"NS")+COUNTIF(J559,"NS")+COUNTIF(N559,"NS")+COUNTIF(R559,"NS")+COUNTIF(V559,"NS")+COUNTIF(Z559,"NS")+COUNTIF(AD559,"NS")=8)),0,1)=1,U528&lt;&gt;"NS",U528&lt;&gt;"NA"),1,0)</f>
        <v>0</v>
      </c>
      <c r="DW528">
        <f t="shared" ref="DW528:DW551" si="456">IF(COUNTIF(U528,"=*")+COUNTIF(Z528,"=*")+COUNTIF(AD528,"=*")+COUNTIF(J559,"=*")+COUNTIF(N559,"=*")+COUNTIF(R559,"=*")+COUNTIF(V559,"=*")+COUNTIF(Z559,"=*")+COUNTIF(AD559,"=*")&lt;&gt;SUM(COUNTIF(U528,"NS")+COUNTIF(Z528,"NS")+COUNTIF(AD528,"NS")+COUNTIF(J559,"NS")+COUNTIF(N559,"NS")+COUNTIF(R559,"NS")+COUNTIF(V559,"NS")+COUNTIF(Z559,"NS")+COUNTIF(AD559,"NS"),COUNTIF(U528,"NA")+COUNTIF(Z528,"NA")+COUNTIF(AD528,"NA")+COUNTIF(J559,"NA")+COUNTIF(N559,"NA")+COUNTIF(R559,"NA")+COUNTIF(V559,"NA")+COUNTIF(Z559,"NA")+COUNTIF(AD559,"NA")),1,0)</f>
        <v>0</v>
      </c>
      <c r="DX528">
        <f t="shared" ref="DX528:DX551" si="457">IF(SUM(DR528:DW528)&gt;0,1,0)</f>
        <v>0</v>
      </c>
      <c r="EB528">
        <f t="shared" ref="EB528:EB551" si="458">IF(AND(Q528=0,OR(SUM(W528,AA528,G559,K559,O559,S559,W559,AA559)&gt;0,COUNTIF(Q528,"NS")+COUNTIF(W528,"NS")+COUNTIF(AA528,"NS")+COUNTIF(G559,"NS")+COUNTIF(K559,"NS")+COUNTIF(O559,"NS")+COUNTIF(S559,"NS")+COUNTIF(W559,"NS")+COUNTIF(AA559,"NS")&gt;0)),1,0)</f>
        <v>0</v>
      </c>
      <c r="EC528">
        <f t="shared" ref="EC528:EC551" si="459">IF(OR(AND(Q528="NS",SUM(W528,AA528,G559,K559,O559,S559,W559,AA559)&gt;0),AND(Q528="NS",COUNTIF(Q528,"NS")+COUNTIF(W528,"NS")+COUNTIF(AA528,"NS")+COUNTIF(G559,"NS")+COUNTIF(K559,"NS")+COUNTIF(O559,"NS")+COUNTIF(S559,"NS")+COUNTIF(W559,"NS")+COUNTIF(AA559,"NS")&lt;2)),1,0)</f>
        <v>0</v>
      </c>
      <c r="ED528">
        <f t="shared" ref="ED528:ED551" si="460">IF(AND(Q528="NA",OR(SUM(W528,AA528,G559,K559,O559,S559,W559,AA559)&gt;0,COUNTIF(Q528,"NS")+COUNTIF(W528,"NS")+COUNTIF(AA528,"NS")+COUNTIF(G559,"NS")+COUNTIF(K559,"NS")+COUNTIF(O559,"NS")+COUNTIF(S559,"NS")+COUNTIF(W559,"NS")+COUNTIF(AA559,"NS")&gt;0,COUNTIF(Q528,"NA")+COUNTIF(W528,"NA")+COUNTIF(AA528,"NA")+COUNTIF(G559,"NA")+COUNTIF(K559,"NA")+COUNTIF(O559,"NA")+COUNTIF(S559,"NA")+COUNTIF(W559,"NA")+COUNTIF(AA559,"NA")&gt;1)),1,0)</f>
        <v>0</v>
      </c>
      <c r="EE528">
        <f t="shared" ref="EE528:EE551" si="461">IF(AND(COUNTBLANK(Q528)+COUNTBLANK(W528)+COUNTBLANK(AA528)+COUNTBLANK(G559)+COUNTBLANK(K559)+COUNTBLANK(O559)+COUNTBLANK(S559)+COUNTBLANK(W559)+COUNTBLANK(AA559)&gt;0,COUNTBLANK(Q528)+COUNTBLANK(W528)+COUNTBLANK(AA528)+COUNTBLANK(G559)+COUNTBLANK(K559)+COUNTBLANK(O559)+COUNTBLANK(S559)+COUNTBLANK(W559)+COUNTBLANK(AA559)&lt;9,Q528&lt;&gt;"NA"),1,0)</f>
        <v>0</v>
      </c>
      <c r="EF528">
        <f t="shared" ref="EF528:EF551" si="462">IF(AND(IF(OR(SUM(W528,AA528,G559,K559,O559,S559,W559,AA559)=Q528,Q528="",AND(Q528&gt;0,COUNTIF(Q528,"NS")+COUNTIF(W528,"NS")+COUNTIF(AA528,"NS")+COUNTIF(G559,"NS")+COUNTIF(K559,"NS")+COUNTIF(O559,"NS")+COUNTIF(S559,"NS")+COUNTIF(W559,"NS")+COUNTIF(AA559,"NS")=8)),0,1)=1,Q528&lt;&gt;"NS",Q528&lt;&gt;"NA"),1,0)</f>
        <v>0</v>
      </c>
      <c r="EG528">
        <f t="shared" ref="EG528:EG551" si="463">IF(COUNTIF(Q528,"=*")+COUNTIF(W528,"=*")+COUNTIF(AA528,"=*")+COUNTIF(G559,"=*")+COUNTIF(K559,"=*")+COUNTIF(O559,"=*")+COUNTIF(S559,"=*")+COUNTIF(W559,"=*")+COUNTIF(AA559,"=*")&lt;&gt;SUM(COUNTIF(Q528,"NS")+COUNTIF(W528,"NS")+COUNTIF(AA528,"NS")+COUNTIF(G559,"NS")+COUNTIF(K559,"NS")+COUNTIF(O559,"NS")+COUNTIF(S559,"NS")+COUNTIF(W559,"NS")+COUNTIF(AA559,"NS"),COUNTIF(Q528,"NA")+COUNTIF(W528,"NA")+COUNTIF(AA528,"NA")+COUNTIF(G559,"NA")+COUNTIF(K559,"NA")+COUNTIF(O559,"NA")+COUNTIF(S559,"NA")+COUNTIF(W559,"NA")+COUNTIF(AA559,"NA")),1,0)</f>
        <v>0</v>
      </c>
      <c r="EH528">
        <f t="shared" ref="EH528:EH551" si="464">IF(SUM(EB528:EG528)&gt;0,1,0)</f>
        <v>0</v>
      </c>
    </row>
    <row r="529" spans="1:138">
      <c r="A529" s="71"/>
      <c r="B529" s="40"/>
      <c r="C529" s="80" t="s">
        <v>133</v>
      </c>
      <c r="D529" s="320"/>
      <c r="E529" s="266"/>
      <c r="F529" s="266"/>
      <c r="G529" s="266"/>
      <c r="H529" s="266"/>
      <c r="I529" s="266"/>
      <c r="J529" s="266"/>
      <c r="K529" s="266"/>
      <c r="L529" s="266"/>
      <c r="M529" s="266"/>
      <c r="N529" s="267"/>
      <c r="O529" s="268"/>
      <c r="P529" s="267"/>
      <c r="Q529" s="268"/>
      <c r="R529" s="267"/>
      <c r="S529" s="268"/>
      <c r="T529" s="267"/>
      <c r="U529" s="268"/>
      <c r="V529" s="267"/>
      <c r="W529" s="268"/>
      <c r="X529" s="267"/>
      <c r="Y529" s="220"/>
      <c r="Z529" s="220"/>
      <c r="AA529" s="268"/>
      <c r="AB529" s="267"/>
      <c r="AC529" s="220"/>
      <c r="AD529" s="220"/>
      <c r="AF529">
        <f t="shared" si="388"/>
        <v>0</v>
      </c>
      <c r="AG529">
        <f t="shared" si="389"/>
        <v>0</v>
      </c>
      <c r="AH529">
        <f t="shared" si="390"/>
        <v>0</v>
      </c>
      <c r="AI529">
        <f t="shared" si="391"/>
        <v>0</v>
      </c>
      <c r="AJ529">
        <f t="shared" si="392"/>
        <v>0</v>
      </c>
      <c r="AK529">
        <f t="shared" si="393"/>
        <v>0</v>
      </c>
      <c r="AL529">
        <f t="shared" si="394"/>
        <v>0</v>
      </c>
      <c r="AP529">
        <f t="shared" si="395"/>
        <v>0</v>
      </c>
      <c r="AQ529">
        <f t="shared" si="396"/>
        <v>0</v>
      </c>
      <c r="AR529">
        <f t="shared" si="397"/>
        <v>0</v>
      </c>
      <c r="AS529">
        <f t="shared" si="398"/>
        <v>0</v>
      </c>
      <c r="AT529">
        <f t="shared" si="399"/>
        <v>0</v>
      </c>
      <c r="AU529">
        <f t="shared" si="400"/>
        <v>0</v>
      </c>
      <c r="AV529">
        <f t="shared" si="401"/>
        <v>0</v>
      </c>
      <c r="AZ529">
        <f t="shared" si="402"/>
        <v>0</v>
      </c>
      <c r="BA529">
        <f t="shared" si="403"/>
        <v>0</v>
      </c>
      <c r="BB529">
        <f t="shared" si="404"/>
        <v>0</v>
      </c>
      <c r="BC529">
        <f t="shared" si="405"/>
        <v>0</v>
      </c>
      <c r="BD529">
        <f t="shared" si="406"/>
        <v>0</v>
      </c>
      <c r="BE529">
        <f t="shared" si="407"/>
        <v>0</v>
      </c>
      <c r="BF529">
        <f t="shared" si="408"/>
        <v>0</v>
      </c>
      <c r="BJ529">
        <f t="shared" si="409"/>
        <v>0</v>
      </c>
      <c r="BK529">
        <f t="shared" si="410"/>
        <v>0</v>
      </c>
      <c r="BL529">
        <f t="shared" si="411"/>
        <v>0</v>
      </c>
      <c r="BM529">
        <f t="shared" si="412"/>
        <v>0</v>
      </c>
      <c r="BN529">
        <f t="shared" si="413"/>
        <v>0</v>
      </c>
      <c r="BO529">
        <f t="shared" si="414"/>
        <v>0</v>
      </c>
      <c r="BP529">
        <f t="shared" si="415"/>
        <v>0</v>
      </c>
      <c r="BT529">
        <f t="shared" si="416"/>
        <v>0</v>
      </c>
      <c r="BU529">
        <f t="shared" si="417"/>
        <v>0</v>
      </c>
      <c r="BV529">
        <f t="shared" si="418"/>
        <v>0</v>
      </c>
      <c r="BW529">
        <f t="shared" si="419"/>
        <v>0</v>
      </c>
      <c r="BX529">
        <f t="shared" si="420"/>
        <v>0</v>
      </c>
      <c r="BY529">
        <f t="shared" si="421"/>
        <v>0</v>
      </c>
      <c r="BZ529">
        <f t="shared" si="422"/>
        <v>0</v>
      </c>
      <c r="CD529">
        <f t="shared" si="423"/>
        <v>0</v>
      </c>
      <c r="CE529">
        <f t="shared" si="424"/>
        <v>0</v>
      </c>
      <c r="CF529">
        <f t="shared" si="425"/>
        <v>0</v>
      </c>
      <c r="CG529">
        <f t="shared" si="426"/>
        <v>0</v>
      </c>
      <c r="CH529">
        <f t="shared" si="427"/>
        <v>0</v>
      </c>
      <c r="CI529">
        <f t="shared" si="428"/>
        <v>0</v>
      </c>
      <c r="CJ529">
        <f t="shared" si="429"/>
        <v>0</v>
      </c>
      <c r="CN529">
        <f t="shared" si="430"/>
        <v>0</v>
      </c>
      <c r="CO529">
        <f t="shared" si="431"/>
        <v>0</v>
      </c>
      <c r="CP529">
        <f t="shared" si="432"/>
        <v>0</v>
      </c>
      <c r="CQ529">
        <f t="shared" si="433"/>
        <v>0</v>
      </c>
      <c r="CR529">
        <f t="shared" si="434"/>
        <v>0</v>
      </c>
      <c r="CS529">
        <f t="shared" si="435"/>
        <v>0</v>
      </c>
      <c r="CT529">
        <f t="shared" si="436"/>
        <v>0</v>
      </c>
      <c r="CX529">
        <f t="shared" si="437"/>
        <v>0</v>
      </c>
      <c r="CY529">
        <f t="shared" si="438"/>
        <v>0</v>
      </c>
      <c r="CZ529">
        <f t="shared" si="439"/>
        <v>0</v>
      </c>
      <c r="DA529">
        <f t="shared" si="440"/>
        <v>0</v>
      </c>
      <c r="DB529">
        <f t="shared" si="441"/>
        <v>0</v>
      </c>
      <c r="DC529">
        <f t="shared" si="442"/>
        <v>0</v>
      </c>
      <c r="DD529">
        <f t="shared" si="443"/>
        <v>0</v>
      </c>
      <c r="DH529">
        <f t="shared" si="444"/>
        <v>0</v>
      </c>
      <c r="DI529">
        <f t="shared" si="445"/>
        <v>0</v>
      </c>
      <c r="DJ529">
        <f t="shared" si="446"/>
        <v>0</v>
      </c>
      <c r="DK529">
        <f t="shared" si="447"/>
        <v>0</v>
      </c>
      <c r="DL529">
        <f t="shared" si="448"/>
        <v>0</v>
      </c>
      <c r="DM529">
        <f t="shared" si="449"/>
        <v>0</v>
      </c>
      <c r="DN529">
        <f t="shared" si="450"/>
        <v>0</v>
      </c>
      <c r="DR529">
        <f t="shared" si="451"/>
        <v>0</v>
      </c>
      <c r="DS529">
        <f t="shared" si="452"/>
        <v>0</v>
      </c>
      <c r="DT529">
        <f t="shared" si="453"/>
        <v>0</v>
      </c>
      <c r="DU529">
        <f t="shared" si="454"/>
        <v>0</v>
      </c>
      <c r="DV529">
        <f t="shared" si="455"/>
        <v>0</v>
      </c>
      <c r="DW529">
        <f t="shared" si="456"/>
        <v>0</v>
      </c>
      <c r="DX529">
        <f t="shared" si="457"/>
        <v>0</v>
      </c>
      <c r="EB529">
        <f t="shared" si="458"/>
        <v>0</v>
      </c>
      <c r="EC529">
        <f t="shared" si="459"/>
        <v>0</v>
      </c>
      <c r="ED529">
        <f t="shared" si="460"/>
        <v>0</v>
      </c>
      <c r="EE529">
        <f t="shared" si="461"/>
        <v>0</v>
      </c>
      <c r="EF529">
        <f t="shared" si="462"/>
        <v>0</v>
      </c>
      <c r="EG529">
        <f t="shared" si="463"/>
        <v>0</v>
      </c>
      <c r="EH529">
        <f t="shared" si="464"/>
        <v>0</v>
      </c>
    </row>
    <row r="530" spans="1:138">
      <c r="A530" s="71"/>
      <c r="B530" s="40"/>
      <c r="C530" s="80" t="s">
        <v>134</v>
      </c>
      <c r="D530" s="320"/>
      <c r="E530" s="266"/>
      <c r="F530" s="266"/>
      <c r="G530" s="266"/>
      <c r="H530" s="266"/>
      <c r="I530" s="266"/>
      <c r="J530" s="266"/>
      <c r="K530" s="266"/>
      <c r="L530" s="266"/>
      <c r="M530" s="266"/>
      <c r="N530" s="267"/>
      <c r="O530" s="268"/>
      <c r="P530" s="267"/>
      <c r="Q530" s="268"/>
      <c r="R530" s="267"/>
      <c r="S530" s="268"/>
      <c r="T530" s="267"/>
      <c r="U530" s="268"/>
      <c r="V530" s="267"/>
      <c r="W530" s="268"/>
      <c r="X530" s="267"/>
      <c r="Y530" s="220"/>
      <c r="Z530" s="220"/>
      <c r="AA530" s="268"/>
      <c r="AB530" s="267"/>
      <c r="AC530" s="220"/>
      <c r="AD530" s="220"/>
      <c r="AF530">
        <f t="shared" si="388"/>
        <v>0</v>
      </c>
      <c r="AG530">
        <f t="shared" si="389"/>
        <v>0</v>
      </c>
      <c r="AH530">
        <f t="shared" si="390"/>
        <v>0</v>
      </c>
      <c r="AI530">
        <f t="shared" si="391"/>
        <v>0</v>
      </c>
      <c r="AJ530">
        <f t="shared" si="392"/>
        <v>0</v>
      </c>
      <c r="AK530">
        <f t="shared" si="393"/>
        <v>0</v>
      </c>
      <c r="AL530">
        <f t="shared" si="394"/>
        <v>0</v>
      </c>
      <c r="AP530">
        <f t="shared" si="395"/>
        <v>0</v>
      </c>
      <c r="AQ530">
        <f t="shared" si="396"/>
        <v>0</v>
      </c>
      <c r="AR530">
        <f t="shared" si="397"/>
        <v>0</v>
      </c>
      <c r="AS530">
        <f t="shared" si="398"/>
        <v>0</v>
      </c>
      <c r="AT530">
        <f t="shared" si="399"/>
        <v>0</v>
      </c>
      <c r="AU530">
        <f t="shared" si="400"/>
        <v>0</v>
      </c>
      <c r="AV530">
        <f t="shared" si="401"/>
        <v>0</v>
      </c>
      <c r="AZ530">
        <f t="shared" si="402"/>
        <v>0</v>
      </c>
      <c r="BA530">
        <f t="shared" si="403"/>
        <v>0</v>
      </c>
      <c r="BB530">
        <f t="shared" si="404"/>
        <v>0</v>
      </c>
      <c r="BC530">
        <f t="shared" si="405"/>
        <v>0</v>
      </c>
      <c r="BD530">
        <f t="shared" si="406"/>
        <v>0</v>
      </c>
      <c r="BE530">
        <f t="shared" si="407"/>
        <v>0</v>
      </c>
      <c r="BF530">
        <f t="shared" si="408"/>
        <v>0</v>
      </c>
      <c r="BJ530">
        <f t="shared" si="409"/>
        <v>0</v>
      </c>
      <c r="BK530">
        <f t="shared" si="410"/>
        <v>0</v>
      </c>
      <c r="BL530">
        <f t="shared" si="411"/>
        <v>0</v>
      </c>
      <c r="BM530">
        <f t="shared" si="412"/>
        <v>0</v>
      </c>
      <c r="BN530">
        <f t="shared" si="413"/>
        <v>0</v>
      </c>
      <c r="BO530">
        <f t="shared" si="414"/>
        <v>0</v>
      </c>
      <c r="BP530">
        <f t="shared" si="415"/>
        <v>0</v>
      </c>
      <c r="BT530">
        <f t="shared" si="416"/>
        <v>0</v>
      </c>
      <c r="BU530">
        <f t="shared" si="417"/>
        <v>0</v>
      </c>
      <c r="BV530">
        <f t="shared" si="418"/>
        <v>0</v>
      </c>
      <c r="BW530">
        <f t="shared" si="419"/>
        <v>0</v>
      </c>
      <c r="BX530">
        <f t="shared" si="420"/>
        <v>0</v>
      </c>
      <c r="BY530">
        <f t="shared" si="421"/>
        <v>0</v>
      </c>
      <c r="BZ530">
        <f t="shared" si="422"/>
        <v>0</v>
      </c>
      <c r="CD530">
        <f t="shared" si="423"/>
        <v>0</v>
      </c>
      <c r="CE530">
        <f t="shared" si="424"/>
        <v>0</v>
      </c>
      <c r="CF530">
        <f t="shared" si="425"/>
        <v>0</v>
      </c>
      <c r="CG530">
        <f t="shared" si="426"/>
        <v>0</v>
      </c>
      <c r="CH530">
        <f t="shared" si="427"/>
        <v>0</v>
      </c>
      <c r="CI530">
        <f t="shared" si="428"/>
        <v>0</v>
      </c>
      <c r="CJ530">
        <f t="shared" si="429"/>
        <v>0</v>
      </c>
      <c r="CN530">
        <f t="shared" si="430"/>
        <v>0</v>
      </c>
      <c r="CO530">
        <f t="shared" si="431"/>
        <v>0</v>
      </c>
      <c r="CP530">
        <f t="shared" si="432"/>
        <v>0</v>
      </c>
      <c r="CQ530">
        <f t="shared" si="433"/>
        <v>0</v>
      </c>
      <c r="CR530">
        <f t="shared" si="434"/>
        <v>0</v>
      </c>
      <c r="CS530">
        <f t="shared" si="435"/>
        <v>0</v>
      </c>
      <c r="CT530">
        <f t="shared" si="436"/>
        <v>0</v>
      </c>
      <c r="CX530">
        <f t="shared" si="437"/>
        <v>0</v>
      </c>
      <c r="CY530">
        <f t="shared" si="438"/>
        <v>0</v>
      </c>
      <c r="CZ530">
        <f t="shared" si="439"/>
        <v>0</v>
      </c>
      <c r="DA530">
        <f t="shared" si="440"/>
        <v>0</v>
      </c>
      <c r="DB530">
        <f t="shared" si="441"/>
        <v>0</v>
      </c>
      <c r="DC530">
        <f t="shared" si="442"/>
        <v>0</v>
      </c>
      <c r="DD530">
        <f t="shared" si="443"/>
        <v>0</v>
      </c>
      <c r="DH530">
        <f t="shared" si="444"/>
        <v>0</v>
      </c>
      <c r="DI530">
        <f t="shared" si="445"/>
        <v>0</v>
      </c>
      <c r="DJ530">
        <f t="shared" si="446"/>
        <v>0</v>
      </c>
      <c r="DK530">
        <f t="shared" si="447"/>
        <v>0</v>
      </c>
      <c r="DL530">
        <f t="shared" si="448"/>
        <v>0</v>
      </c>
      <c r="DM530">
        <f t="shared" si="449"/>
        <v>0</v>
      </c>
      <c r="DN530">
        <f t="shared" si="450"/>
        <v>0</v>
      </c>
      <c r="DR530">
        <f t="shared" si="451"/>
        <v>0</v>
      </c>
      <c r="DS530">
        <f t="shared" si="452"/>
        <v>0</v>
      </c>
      <c r="DT530">
        <f t="shared" si="453"/>
        <v>0</v>
      </c>
      <c r="DU530">
        <f t="shared" si="454"/>
        <v>0</v>
      </c>
      <c r="DV530">
        <f t="shared" si="455"/>
        <v>0</v>
      </c>
      <c r="DW530">
        <f t="shared" si="456"/>
        <v>0</v>
      </c>
      <c r="DX530">
        <f t="shared" si="457"/>
        <v>0</v>
      </c>
      <c r="EB530">
        <f t="shared" si="458"/>
        <v>0</v>
      </c>
      <c r="EC530">
        <f t="shared" si="459"/>
        <v>0</v>
      </c>
      <c r="ED530">
        <f t="shared" si="460"/>
        <v>0</v>
      </c>
      <c r="EE530">
        <f t="shared" si="461"/>
        <v>0</v>
      </c>
      <c r="EF530">
        <f t="shared" si="462"/>
        <v>0</v>
      </c>
      <c r="EG530">
        <f t="shared" si="463"/>
        <v>0</v>
      </c>
      <c r="EH530">
        <f t="shared" si="464"/>
        <v>0</v>
      </c>
    </row>
    <row r="531" spans="1:138">
      <c r="A531" s="71"/>
      <c r="B531" s="40"/>
      <c r="C531" s="80" t="s">
        <v>135</v>
      </c>
      <c r="D531" s="320"/>
      <c r="E531" s="266"/>
      <c r="F531" s="266"/>
      <c r="G531" s="266"/>
      <c r="H531" s="266"/>
      <c r="I531" s="266"/>
      <c r="J531" s="266"/>
      <c r="K531" s="266"/>
      <c r="L531" s="266"/>
      <c r="M531" s="266"/>
      <c r="N531" s="267"/>
      <c r="O531" s="268" t="s">
        <v>2281</v>
      </c>
      <c r="P531" s="267"/>
      <c r="Q531" s="268"/>
      <c r="R531" s="267"/>
      <c r="S531" s="268"/>
      <c r="T531" s="267"/>
      <c r="U531" s="268"/>
      <c r="V531" s="267"/>
      <c r="W531" s="268"/>
      <c r="X531" s="267"/>
      <c r="Y531" s="220"/>
      <c r="Z531" s="220"/>
      <c r="AA531" s="268"/>
      <c r="AB531" s="267"/>
      <c r="AC531" s="220"/>
      <c r="AD531" s="220"/>
      <c r="AF531">
        <f t="shared" si="388"/>
        <v>0</v>
      </c>
      <c r="AG531">
        <f t="shared" si="389"/>
        <v>0</v>
      </c>
      <c r="AH531">
        <f t="shared" si="390"/>
        <v>0</v>
      </c>
      <c r="AI531">
        <f t="shared" si="391"/>
        <v>0</v>
      </c>
      <c r="AJ531">
        <f t="shared" si="392"/>
        <v>0</v>
      </c>
      <c r="AK531">
        <f t="shared" si="393"/>
        <v>0</v>
      </c>
      <c r="AL531">
        <f t="shared" si="394"/>
        <v>0</v>
      </c>
      <c r="AP531">
        <f t="shared" si="395"/>
        <v>0</v>
      </c>
      <c r="AQ531">
        <f t="shared" si="396"/>
        <v>0</v>
      </c>
      <c r="AR531">
        <f t="shared" si="397"/>
        <v>0</v>
      </c>
      <c r="AS531">
        <f t="shared" si="398"/>
        <v>0</v>
      </c>
      <c r="AT531">
        <f t="shared" si="399"/>
        <v>0</v>
      </c>
      <c r="AU531">
        <f t="shared" si="400"/>
        <v>0</v>
      </c>
      <c r="AV531">
        <f t="shared" si="401"/>
        <v>0</v>
      </c>
      <c r="AZ531">
        <f t="shared" si="402"/>
        <v>0</v>
      </c>
      <c r="BA531">
        <f t="shared" si="403"/>
        <v>0</v>
      </c>
      <c r="BB531">
        <f t="shared" si="404"/>
        <v>0</v>
      </c>
      <c r="BC531">
        <f t="shared" si="405"/>
        <v>0</v>
      </c>
      <c r="BD531">
        <f t="shared" si="406"/>
        <v>0</v>
      </c>
      <c r="BE531">
        <f t="shared" si="407"/>
        <v>0</v>
      </c>
      <c r="BF531">
        <f t="shared" si="408"/>
        <v>0</v>
      </c>
      <c r="BJ531">
        <f t="shared" si="409"/>
        <v>0</v>
      </c>
      <c r="BK531">
        <f t="shared" si="410"/>
        <v>0</v>
      </c>
      <c r="BL531">
        <f t="shared" si="411"/>
        <v>0</v>
      </c>
      <c r="BM531">
        <f t="shared" si="412"/>
        <v>0</v>
      </c>
      <c r="BN531">
        <f t="shared" si="413"/>
        <v>0</v>
      </c>
      <c r="BO531">
        <f t="shared" si="414"/>
        <v>0</v>
      </c>
      <c r="BP531">
        <f t="shared" si="415"/>
        <v>0</v>
      </c>
      <c r="BT531">
        <f t="shared" si="416"/>
        <v>0</v>
      </c>
      <c r="BU531">
        <f t="shared" si="417"/>
        <v>0</v>
      </c>
      <c r="BV531">
        <f t="shared" si="418"/>
        <v>0</v>
      </c>
      <c r="BW531">
        <f t="shared" si="419"/>
        <v>0</v>
      </c>
      <c r="BX531">
        <f t="shared" si="420"/>
        <v>0</v>
      </c>
      <c r="BY531">
        <f t="shared" si="421"/>
        <v>0</v>
      </c>
      <c r="BZ531">
        <f t="shared" si="422"/>
        <v>0</v>
      </c>
      <c r="CD531">
        <f t="shared" si="423"/>
        <v>0</v>
      </c>
      <c r="CE531">
        <f t="shared" si="424"/>
        <v>0</v>
      </c>
      <c r="CF531">
        <f t="shared" si="425"/>
        <v>0</v>
      </c>
      <c r="CG531">
        <f t="shared" si="426"/>
        <v>0</v>
      </c>
      <c r="CH531">
        <f t="shared" si="427"/>
        <v>0</v>
      </c>
      <c r="CI531">
        <f t="shared" si="428"/>
        <v>0</v>
      </c>
      <c r="CJ531">
        <f t="shared" si="429"/>
        <v>0</v>
      </c>
      <c r="CN531">
        <f t="shared" si="430"/>
        <v>0</v>
      </c>
      <c r="CO531">
        <f t="shared" si="431"/>
        <v>0</v>
      </c>
      <c r="CP531">
        <f t="shared" si="432"/>
        <v>0</v>
      </c>
      <c r="CQ531">
        <f t="shared" si="433"/>
        <v>0</v>
      </c>
      <c r="CR531">
        <f t="shared" si="434"/>
        <v>0</v>
      </c>
      <c r="CS531">
        <f t="shared" si="435"/>
        <v>0</v>
      </c>
      <c r="CT531">
        <f t="shared" si="436"/>
        <v>0</v>
      </c>
      <c r="CX531">
        <f t="shared" si="437"/>
        <v>0</v>
      </c>
      <c r="CY531">
        <f t="shared" si="438"/>
        <v>0</v>
      </c>
      <c r="CZ531">
        <f t="shared" si="439"/>
        <v>0</v>
      </c>
      <c r="DA531">
        <f t="shared" si="440"/>
        <v>0</v>
      </c>
      <c r="DB531">
        <f t="shared" si="441"/>
        <v>0</v>
      </c>
      <c r="DC531">
        <f t="shared" si="442"/>
        <v>0</v>
      </c>
      <c r="DD531">
        <f t="shared" si="443"/>
        <v>0</v>
      </c>
      <c r="DH531">
        <f t="shared" si="444"/>
        <v>0</v>
      </c>
      <c r="DI531">
        <f t="shared" si="445"/>
        <v>0</v>
      </c>
      <c r="DJ531">
        <f t="shared" si="446"/>
        <v>0</v>
      </c>
      <c r="DK531">
        <f t="shared" si="447"/>
        <v>0</v>
      </c>
      <c r="DL531">
        <f t="shared" si="448"/>
        <v>0</v>
      </c>
      <c r="DM531">
        <f t="shared" si="449"/>
        <v>0</v>
      </c>
      <c r="DN531">
        <f t="shared" si="450"/>
        <v>0</v>
      </c>
      <c r="DR531">
        <f t="shared" si="451"/>
        <v>0</v>
      </c>
      <c r="DS531">
        <f t="shared" si="452"/>
        <v>0</v>
      </c>
      <c r="DT531">
        <f t="shared" si="453"/>
        <v>0</v>
      </c>
      <c r="DU531">
        <f t="shared" si="454"/>
        <v>0</v>
      </c>
      <c r="DV531">
        <f t="shared" si="455"/>
        <v>0</v>
      </c>
      <c r="DW531">
        <f t="shared" si="456"/>
        <v>0</v>
      </c>
      <c r="DX531">
        <f t="shared" si="457"/>
        <v>0</v>
      </c>
      <c r="EB531">
        <f t="shared" si="458"/>
        <v>0</v>
      </c>
      <c r="EC531">
        <f t="shared" si="459"/>
        <v>0</v>
      </c>
      <c r="ED531">
        <f t="shared" si="460"/>
        <v>0</v>
      </c>
      <c r="EE531">
        <f t="shared" si="461"/>
        <v>0</v>
      </c>
      <c r="EF531">
        <f t="shared" si="462"/>
        <v>0</v>
      </c>
      <c r="EG531">
        <f t="shared" si="463"/>
        <v>0</v>
      </c>
      <c r="EH531">
        <f t="shared" si="464"/>
        <v>0</v>
      </c>
    </row>
    <row r="532" spans="1:138">
      <c r="A532" s="71"/>
      <c r="B532" s="40"/>
      <c r="C532" s="80" t="s">
        <v>136</v>
      </c>
      <c r="D532" s="320"/>
      <c r="E532" s="266"/>
      <c r="F532" s="266"/>
      <c r="G532" s="266"/>
      <c r="H532" s="266"/>
      <c r="I532" s="266"/>
      <c r="J532" s="266"/>
      <c r="K532" s="266"/>
      <c r="L532" s="266"/>
      <c r="M532" s="266"/>
      <c r="N532" s="267"/>
      <c r="O532" s="268"/>
      <c r="P532" s="267"/>
      <c r="Q532" s="268"/>
      <c r="R532" s="267"/>
      <c r="S532" s="268"/>
      <c r="T532" s="267"/>
      <c r="U532" s="268"/>
      <c r="V532" s="267"/>
      <c r="W532" s="268"/>
      <c r="X532" s="267"/>
      <c r="Y532" s="220"/>
      <c r="Z532" s="220"/>
      <c r="AA532" s="268"/>
      <c r="AB532" s="267"/>
      <c r="AC532" s="220"/>
      <c r="AD532" s="220"/>
      <c r="AF532">
        <f t="shared" si="388"/>
        <v>0</v>
      </c>
      <c r="AG532">
        <f t="shared" si="389"/>
        <v>0</v>
      </c>
      <c r="AH532">
        <f t="shared" si="390"/>
        <v>0</v>
      </c>
      <c r="AI532">
        <f t="shared" si="391"/>
        <v>0</v>
      </c>
      <c r="AJ532">
        <f t="shared" si="392"/>
        <v>0</v>
      </c>
      <c r="AK532">
        <f t="shared" si="393"/>
        <v>0</v>
      </c>
      <c r="AL532">
        <f t="shared" si="394"/>
        <v>0</v>
      </c>
      <c r="AP532">
        <f t="shared" si="395"/>
        <v>0</v>
      </c>
      <c r="AQ532">
        <f t="shared" si="396"/>
        <v>0</v>
      </c>
      <c r="AR532">
        <f t="shared" si="397"/>
        <v>0</v>
      </c>
      <c r="AS532">
        <f t="shared" si="398"/>
        <v>0</v>
      </c>
      <c r="AT532">
        <f t="shared" si="399"/>
        <v>0</v>
      </c>
      <c r="AU532">
        <f t="shared" si="400"/>
        <v>0</v>
      </c>
      <c r="AV532">
        <f t="shared" si="401"/>
        <v>0</v>
      </c>
      <c r="AZ532">
        <f t="shared" si="402"/>
        <v>0</v>
      </c>
      <c r="BA532">
        <f t="shared" si="403"/>
        <v>0</v>
      </c>
      <c r="BB532">
        <f t="shared" si="404"/>
        <v>0</v>
      </c>
      <c r="BC532">
        <f t="shared" si="405"/>
        <v>0</v>
      </c>
      <c r="BD532">
        <f t="shared" si="406"/>
        <v>0</v>
      </c>
      <c r="BE532">
        <f t="shared" si="407"/>
        <v>0</v>
      </c>
      <c r="BF532">
        <f t="shared" si="408"/>
        <v>0</v>
      </c>
      <c r="BJ532">
        <f t="shared" si="409"/>
        <v>0</v>
      </c>
      <c r="BK532">
        <f t="shared" si="410"/>
        <v>0</v>
      </c>
      <c r="BL532">
        <f t="shared" si="411"/>
        <v>0</v>
      </c>
      <c r="BM532">
        <f t="shared" si="412"/>
        <v>0</v>
      </c>
      <c r="BN532">
        <f t="shared" si="413"/>
        <v>0</v>
      </c>
      <c r="BO532">
        <f t="shared" si="414"/>
        <v>0</v>
      </c>
      <c r="BP532">
        <f t="shared" si="415"/>
        <v>0</v>
      </c>
      <c r="BT532">
        <f t="shared" si="416"/>
        <v>0</v>
      </c>
      <c r="BU532">
        <f t="shared" si="417"/>
        <v>0</v>
      </c>
      <c r="BV532">
        <f t="shared" si="418"/>
        <v>0</v>
      </c>
      <c r="BW532">
        <f t="shared" si="419"/>
        <v>0</v>
      </c>
      <c r="BX532">
        <f t="shared" si="420"/>
        <v>0</v>
      </c>
      <c r="BY532">
        <f t="shared" si="421"/>
        <v>0</v>
      </c>
      <c r="BZ532">
        <f t="shared" si="422"/>
        <v>0</v>
      </c>
      <c r="CD532">
        <f t="shared" si="423"/>
        <v>0</v>
      </c>
      <c r="CE532">
        <f t="shared" si="424"/>
        <v>0</v>
      </c>
      <c r="CF532">
        <f t="shared" si="425"/>
        <v>0</v>
      </c>
      <c r="CG532">
        <f t="shared" si="426"/>
        <v>0</v>
      </c>
      <c r="CH532">
        <f t="shared" si="427"/>
        <v>0</v>
      </c>
      <c r="CI532">
        <f t="shared" si="428"/>
        <v>0</v>
      </c>
      <c r="CJ532">
        <f t="shared" si="429"/>
        <v>0</v>
      </c>
      <c r="CN532">
        <f t="shared" si="430"/>
        <v>0</v>
      </c>
      <c r="CO532">
        <f t="shared" si="431"/>
        <v>0</v>
      </c>
      <c r="CP532">
        <f t="shared" si="432"/>
        <v>0</v>
      </c>
      <c r="CQ532">
        <f t="shared" si="433"/>
        <v>0</v>
      </c>
      <c r="CR532">
        <f t="shared" si="434"/>
        <v>0</v>
      </c>
      <c r="CS532">
        <f t="shared" si="435"/>
        <v>0</v>
      </c>
      <c r="CT532">
        <f t="shared" si="436"/>
        <v>0</v>
      </c>
      <c r="CX532">
        <f t="shared" si="437"/>
        <v>0</v>
      </c>
      <c r="CY532">
        <f t="shared" si="438"/>
        <v>0</v>
      </c>
      <c r="CZ532">
        <f t="shared" si="439"/>
        <v>0</v>
      </c>
      <c r="DA532">
        <f t="shared" si="440"/>
        <v>0</v>
      </c>
      <c r="DB532">
        <f t="shared" si="441"/>
        <v>0</v>
      </c>
      <c r="DC532">
        <f t="shared" si="442"/>
        <v>0</v>
      </c>
      <c r="DD532">
        <f t="shared" si="443"/>
        <v>0</v>
      </c>
      <c r="DH532">
        <f t="shared" si="444"/>
        <v>0</v>
      </c>
      <c r="DI532">
        <f t="shared" si="445"/>
        <v>0</v>
      </c>
      <c r="DJ532">
        <f t="shared" si="446"/>
        <v>0</v>
      </c>
      <c r="DK532">
        <f t="shared" si="447"/>
        <v>0</v>
      </c>
      <c r="DL532">
        <f t="shared" si="448"/>
        <v>0</v>
      </c>
      <c r="DM532">
        <f t="shared" si="449"/>
        <v>0</v>
      </c>
      <c r="DN532">
        <f t="shared" si="450"/>
        <v>0</v>
      </c>
      <c r="DR532">
        <f t="shared" si="451"/>
        <v>0</v>
      </c>
      <c r="DS532">
        <f t="shared" si="452"/>
        <v>0</v>
      </c>
      <c r="DT532">
        <f t="shared" si="453"/>
        <v>0</v>
      </c>
      <c r="DU532">
        <f t="shared" si="454"/>
        <v>0</v>
      </c>
      <c r="DV532">
        <f t="shared" si="455"/>
        <v>0</v>
      </c>
      <c r="DW532">
        <f t="shared" si="456"/>
        <v>0</v>
      </c>
      <c r="DX532">
        <f t="shared" si="457"/>
        <v>0</v>
      </c>
      <c r="EB532">
        <f t="shared" si="458"/>
        <v>0</v>
      </c>
      <c r="EC532">
        <f t="shared" si="459"/>
        <v>0</v>
      </c>
      <c r="ED532">
        <f t="shared" si="460"/>
        <v>0</v>
      </c>
      <c r="EE532">
        <f t="shared" si="461"/>
        <v>0</v>
      </c>
      <c r="EF532">
        <f t="shared" si="462"/>
        <v>0</v>
      </c>
      <c r="EG532">
        <f t="shared" si="463"/>
        <v>0</v>
      </c>
      <c r="EH532">
        <f t="shared" si="464"/>
        <v>0</v>
      </c>
    </row>
    <row r="533" spans="1:138">
      <c r="A533" s="71"/>
      <c r="B533" s="40"/>
      <c r="C533" s="80" t="s">
        <v>137</v>
      </c>
      <c r="D533" s="320"/>
      <c r="E533" s="266"/>
      <c r="F533" s="266"/>
      <c r="G533" s="266"/>
      <c r="H533" s="266"/>
      <c r="I533" s="266"/>
      <c r="J533" s="266"/>
      <c r="K533" s="266"/>
      <c r="L533" s="266"/>
      <c r="M533" s="266"/>
      <c r="N533" s="267"/>
      <c r="O533" s="268"/>
      <c r="P533" s="267"/>
      <c r="Q533" s="268"/>
      <c r="R533" s="267"/>
      <c r="S533" s="268"/>
      <c r="T533" s="267"/>
      <c r="U533" s="268"/>
      <c r="V533" s="267"/>
      <c r="W533" s="268"/>
      <c r="X533" s="267"/>
      <c r="Y533" s="220"/>
      <c r="Z533" s="220"/>
      <c r="AA533" s="268"/>
      <c r="AB533" s="267"/>
      <c r="AC533" s="220"/>
      <c r="AD533" s="220"/>
      <c r="AF533">
        <f t="shared" si="388"/>
        <v>0</v>
      </c>
      <c r="AG533">
        <f t="shared" si="389"/>
        <v>0</v>
      </c>
      <c r="AH533">
        <f t="shared" si="390"/>
        <v>0</v>
      </c>
      <c r="AI533">
        <f t="shared" si="391"/>
        <v>0</v>
      </c>
      <c r="AJ533">
        <f t="shared" si="392"/>
        <v>0</v>
      </c>
      <c r="AK533">
        <f t="shared" si="393"/>
        <v>0</v>
      </c>
      <c r="AL533">
        <f t="shared" si="394"/>
        <v>0</v>
      </c>
      <c r="AP533">
        <f t="shared" si="395"/>
        <v>0</v>
      </c>
      <c r="AQ533">
        <f t="shared" si="396"/>
        <v>0</v>
      </c>
      <c r="AR533">
        <f t="shared" si="397"/>
        <v>0</v>
      </c>
      <c r="AS533">
        <f t="shared" si="398"/>
        <v>0</v>
      </c>
      <c r="AT533">
        <f t="shared" si="399"/>
        <v>0</v>
      </c>
      <c r="AU533">
        <f t="shared" si="400"/>
        <v>0</v>
      </c>
      <c r="AV533">
        <f t="shared" si="401"/>
        <v>0</v>
      </c>
      <c r="AZ533">
        <f t="shared" si="402"/>
        <v>0</v>
      </c>
      <c r="BA533">
        <f t="shared" si="403"/>
        <v>0</v>
      </c>
      <c r="BB533">
        <f t="shared" si="404"/>
        <v>0</v>
      </c>
      <c r="BC533">
        <f t="shared" si="405"/>
        <v>0</v>
      </c>
      <c r="BD533">
        <f t="shared" si="406"/>
        <v>0</v>
      </c>
      <c r="BE533">
        <f t="shared" si="407"/>
        <v>0</v>
      </c>
      <c r="BF533">
        <f t="shared" si="408"/>
        <v>0</v>
      </c>
      <c r="BJ533">
        <f t="shared" si="409"/>
        <v>0</v>
      </c>
      <c r="BK533">
        <f t="shared" si="410"/>
        <v>0</v>
      </c>
      <c r="BL533">
        <f t="shared" si="411"/>
        <v>0</v>
      </c>
      <c r="BM533">
        <f t="shared" si="412"/>
        <v>0</v>
      </c>
      <c r="BN533">
        <f t="shared" si="413"/>
        <v>0</v>
      </c>
      <c r="BO533">
        <f t="shared" si="414"/>
        <v>0</v>
      </c>
      <c r="BP533">
        <f t="shared" si="415"/>
        <v>0</v>
      </c>
      <c r="BT533">
        <f t="shared" si="416"/>
        <v>0</v>
      </c>
      <c r="BU533">
        <f t="shared" si="417"/>
        <v>0</v>
      </c>
      <c r="BV533">
        <f t="shared" si="418"/>
        <v>0</v>
      </c>
      <c r="BW533">
        <f t="shared" si="419"/>
        <v>0</v>
      </c>
      <c r="BX533">
        <f t="shared" si="420"/>
        <v>0</v>
      </c>
      <c r="BY533">
        <f t="shared" si="421"/>
        <v>0</v>
      </c>
      <c r="BZ533">
        <f t="shared" si="422"/>
        <v>0</v>
      </c>
      <c r="CD533">
        <f t="shared" si="423"/>
        <v>0</v>
      </c>
      <c r="CE533">
        <f t="shared" si="424"/>
        <v>0</v>
      </c>
      <c r="CF533">
        <f t="shared" si="425"/>
        <v>0</v>
      </c>
      <c r="CG533">
        <f t="shared" si="426"/>
        <v>0</v>
      </c>
      <c r="CH533">
        <f t="shared" si="427"/>
        <v>0</v>
      </c>
      <c r="CI533">
        <f t="shared" si="428"/>
        <v>0</v>
      </c>
      <c r="CJ533">
        <f t="shared" si="429"/>
        <v>0</v>
      </c>
      <c r="CN533">
        <f t="shared" si="430"/>
        <v>0</v>
      </c>
      <c r="CO533">
        <f t="shared" si="431"/>
        <v>0</v>
      </c>
      <c r="CP533">
        <f t="shared" si="432"/>
        <v>0</v>
      </c>
      <c r="CQ533">
        <f t="shared" si="433"/>
        <v>0</v>
      </c>
      <c r="CR533">
        <f t="shared" si="434"/>
        <v>0</v>
      </c>
      <c r="CS533">
        <f t="shared" si="435"/>
        <v>0</v>
      </c>
      <c r="CT533">
        <f t="shared" si="436"/>
        <v>0</v>
      </c>
      <c r="CX533">
        <f t="shared" si="437"/>
        <v>0</v>
      </c>
      <c r="CY533">
        <f t="shared" si="438"/>
        <v>0</v>
      </c>
      <c r="CZ533">
        <f t="shared" si="439"/>
        <v>0</v>
      </c>
      <c r="DA533">
        <f t="shared" si="440"/>
        <v>0</v>
      </c>
      <c r="DB533">
        <f t="shared" si="441"/>
        <v>0</v>
      </c>
      <c r="DC533">
        <f t="shared" si="442"/>
        <v>0</v>
      </c>
      <c r="DD533">
        <f t="shared" si="443"/>
        <v>0</v>
      </c>
      <c r="DH533">
        <f t="shared" si="444"/>
        <v>0</v>
      </c>
      <c r="DI533">
        <f t="shared" si="445"/>
        <v>0</v>
      </c>
      <c r="DJ533">
        <f t="shared" si="446"/>
        <v>0</v>
      </c>
      <c r="DK533">
        <f t="shared" si="447"/>
        <v>0</v>
      </c>
      <c r="DL533">
        <f t="shared" si="448"/>
        <v>0</v>
      </c>
      <c r="DM533">
        <f t="shared" si="449"/>
        <v>0</v>
      </c>
      <c r="DN533">
        <f t="shared" si="450"/>
        <v>0</v>
      </c>
      <c r="DR533">
        <f t="shared" si="451"/>
        <v>0</v>
      </c>
      <c r="DS533">
        <f t="shared" si="452"/>
        <v>0</v>
      </c>
      <c r="DT533">
        <f t="shared" si="453"/>
        <v>0</v>
      </c>
      <c r="DU533">
        <f t="shared" si="454"/>
        <v>0</v>
      </c>
      <c r="DV533">
        <f t="shared" si="455"/>
        <v>0</v>
      </c>
      <c r="DW533">
        <f t="shared" si="456"/>
        <v>0</v>
      </c>
      <c r="DX533">
        <f t="shared" si="457"/>
        <v>0</v>
      </c>
      <c r="EB533">
        <f t="shared" si="458"/>
        <v>0</v>
      </c>
      <c r="EC533">
        <f t="shared" si="459"/>
        <v>0</v>
      </c>
      <c r="ED533">
        <f t="shared" si="460"/>
        <v>0</v>
      </c>
      <c r="EE533">
        <f t="shared" si="461"/>
        <v>0</v>
      </c>
      <c r="EF533">
        <f t="shared" si="462"/>
        <v>0</v>
      </c>
      <c r="EG533">
        <f t="shared" si="463"/>
        <v>0</v>
      </c>
      <c r="EH533">
        <f t="shared" si="464"/>
        <v>0</v>
      </c>
    </row>
    <row r="534" spans="1:138">
      <c r="A534" s="71"/>
      <c r="B534" s="40"/>
      <c r="C534" s="80" t="s">
        <v>138</v>
      </c>
      <c r="D534" s="320"/>
      <c r="E534" s="266"/>
      <c r="F534" s="266"/>
      <c r="G534" s="266"/>
      <c r="H534" s="266"/>
      <c r="I534" s="266"/>
      <c r="J534" s="266"/>
      <c r="K534" s="266"/>
      <c r="L534" s="266"/>
      <c r="M534" s="266"/>
      <c r="N534" s="267"/>
      <c r="O534" s="268"/>
      <c r="P534" s="267"/>
      <c r="Q534" s="268"/>
      <c r="R534" s="267"/>
      <c r="S534" s="268"/>
      <c r="T534" s="267"/>
      <c r="U534" s="268"/>
      <c r="V534" s="267"/>
      <c r="W534" s="268"/>
      <c r="X534" s="267"/>
      <c r="Y534" s="220"/>
      <c r="Z534" s="220"/>
      <c r="AA534" s="268"/>
      <c r="AB534" s="267"/>
      <c r="AC534" s="220"/>
      <c r="AD534" s="220"/>
      <c r="AF534">
        <f t="shared" si="388"/>
        <v>0</v>
      </c>
      <c r="AG534">
        <f t="shared" si="389"/>
        <v>0</v>
      </c>
      <c r="AH534">
        <f t="shared" si="390"/>
        <v>0</v>
      </c>
      <c r="AI534">
        <f t="shared" si="391"/>
        <v>0</v>
      </c>
      <c r="AJ534">
        <f t="shared" si="392"/>
        <v>0</v>
      </c>
      <c r="AK534">
        <f t="shared" si="393"/>
        <v>0</v>
      </c>
      <c r="AL534">
        <f t="shared" si="394"/>
        <v>0</v>
      </c>
      <c r="AP534">
        <f t="shared" si="395"/>
        <v>0</v>
      </c>
      <c r="AQ534">
        <f t="shared" si="396"/>
        <v>0</v>
      </c>
      <c r="AR534">
        <f t="shared" si="397"/>
        <v>0</v>
      </c>
      <c r="AS534">
        <f t="shared" si="398"/>
        <v>0</v>
      </c>
      <c r="AT534">
        <f t="shared" si="399"/>
        <v>0</v>
      </c>
      <c r="AU534">
        <f t="shared" si="400"/>
        <v>0</v>
      </c>
      <c r="AV534">
        <f t="shared" si="401"/>
        <v>0</v>
      </c>
      <c r="AZ534">
        <f t="shared" si="402"/>
        <v>0</v>
      </c>
      <c r="BA534">
        <f t="shared" si="403"/>
        <v>0</v>
      </c>
      <c r="BB534">
        <f t="shared" si="404"/>
        <v>0</v>
      </c>
      <c r="BC534">
        <f t="shared" si="405"/>
        <v>0</v>
      </c>
      <c r="BD534">
        <f t="shared" si="406"/>
        <v>0</v>
      </c>
      <c r="BE534">
        <f t="shared" si="407"/>
        <v>0</v>
      </c>
      <c r="BF534">
        <f t="shared" si="408"/>
        <v>0</v>
      </c>
      <c r="BJ534">
        <f t="shared" si="409"/>
        <v>0</v>
      </c>
      <c r="BK534">
        <f t="shared" si="410"/>
        <v>0</v>
      </c>
      <c r="BL534">
        <f t="shared" si="411"/>
        <v>0</v>
      </c>
      <c r="BM534">
        <f t="shared" si="412"/>
        <v>0</v>
      </c>
      <c r="BN534">
        <f t="shared" si="413"/>
        <v>0</v>
      </c>
      <c r="BO534">
        <f t="shared" si="414"/>
        <v>0</v>
      </c>
      <c r="BP534">
        <f t="shared" si="415"/>
        <v>0</v>
      </c>
      <c r="BT534">
        <f t="shared" si="416"/>
        <v>0</v>
      </c>
      <c r="BU534">
        <f t="shared" si="417"/>
        <v>0</v>
      </c>
      <c r="BV534">
        <f t="shared" si="418"/>
        <v>0</v>
      </c>
      <c r="BW534">
        <f t="shared" si="419"/>
        <v>0</v>
      </c>
      <c r="BX534">
        <f t="shared" si="420"/>
        <v>0</v>
      </c>
      <c r="BY534">
        <f t="shared" si="421"/>
        <v>0</v>
      </c>
      <c r="BZ534">
        <f t="shared" si="422"/>
        <v>0</v>
      </c>
      <c r="CD534">
        <f t="shared" si="423"/>
        <v>0</v>
      </c>
      <c r="CE534">
        <f t="shared" si="424"/>
        <v>0</v>
      </c>
      <c r="CF534">
        <f t="shared" si="425"/>
        <v>0</v>
      </c>
      <c r="CG534">
        <f t="shared" si="426"/>
        <v>0</v>
      </c>
      <c r="CH534">
        <f t="shared" si="427"/>
        <v>0</v>
      </c>
      <c r="CI534">
        <f t="shared" si="428"/>
        <v>0</v>
      </c>
      <c r="CJ534">
        <f t="shared" si="429"/>
        <v>0</v>
      </c>
      <c r="CN534">
        <f t="shared" si="430"/>
        <v>0</v>
      </c>
      <c r="CO534">
        <f t="shared" si="431"/>
        <v>0</v>
      </c>
      <c r="CP534">
        <f t="shared" si="432"/>
        <v>0</v>
      </c>
      <c r="CQ534">
        <f t="shared" si="433"/>
        <v>0</v>
      </c>
      <c r="CR534">
        <f t="shared" si="434"/>
        <v>0</v>
      </c>
      <c r="CS534">
        <f t="shared" si="435"/>
        <v>0</v>
      </c>
      <c r="CT534">
        <f t="shared" si="436"/>
        <v>0</v>
      </c>
      <c r="CX534">
        <f t="shared" si="437"/>
        <v>0</v>
      </c>
      <c r="CY534">
        <f t="shared" si="438"/>
        <v>0</v>
      </c>
      <c r="CZ534">
        <f t="shared" si="439"/>
        <v>0</v>
      </c>
      <c r="DA534">
        <f t="shared" si="440"/>
        <v>0</v>
      </c>
      <c r="DB534">
        <f t="shared" si="441"/>
        <v>0</v>
      </c>
      <c r="DC534">
        <f t="shared" si="442"/>
        <v>0</v>
      </c>
      <c r="DD534">
        <f t="shared" si="443"/>
        <v>0</v>
      </c>
      <c r="DH534">
        <f t="shared" si="444"/>
        <v>0</v>
      </c>
      <c r="DI534">
        <f t="shared" si="445"/>
        <v>0</v>
      </c>
      <c r="DJ534">
        <f t="shared" si="446"/>
        <v>0</v>
      </c>
      <c r="DK534">
        <f t="shared" si="447"/>
        <v>0</v>
      </c>
      <c r="DL534">
        <f t="shared" si="448"/>
        <v>0</v>
      </c>
      <c r="DM534">
        <f t="shared" si="449"/>
        <v>0</v>
      </c>
      <c r="DN534">
        <f t="shared" si="450"/>
        <v>0</v>
      </c>
      <c r="DR534">
        <f t="shared" si="451"/>
        <v>0</v>
      </c>
      <c r="DS534">
        <f t="shared" si="452"/>
        <v>0</v>
      </c>
      <c r="DT534">
        <f t="shared" si="453"/>
        <v>0</v>
      </c>
      <c r="DU534">
        <f t="shared" si="454"/>
        <v>0</v>
      </c>
      <c r="DV534">
        <f t="shared" si="455"/>
        <v>0</v>
      </c>
      <c r="DW534">
        <f t="shared" si="456"/>
        <v>0</v>
      </c>
      <c r="DX534">
        <f t="shared" si="457"/>
        <v>0</v>
      </c>
      <c r="EB534">
        <f t="shared" si="458"/>
        <v>0</v>
      </c>
      <c r="EC534">
        <f t="shared" si="459"/>
        <v>0</v>
      </c>
      <c r="ED534">
        <f t="shared" si="460"/>
        <v>0</v>
      </c>
      <c r="EE534">
        <f t="shared" si="461"/>
        <v>0</v>
      </c>
      <c r="EF534">
        <f t="shared" si="462"/>
        <v>0</v>
      </c>
      <c r="EG534">
        <f t="shared" si="463"/>
        <v>0</v>
      </c>
      <c r="EH534">
        <f t="shared" si="464"/>
        <v>0</v>
      </c>
    </row>
    <row r="535" spans="1:138">
      <c r="A535" s="71"/>
      <c r="B535" s="40"/>
      <c r="C535" s="80" t="s">
        <v>139</v>
      </c>
      <c r="D535" s="320"/>
      <c r="E535" s="266"/>
      <c r="F535" s="266"/>
      <c r="G535" s="266"/>
      <c r="H535" s="266"/>
      <c r="I535" s="266"/>
      <c r="J535" s="266"/>
      <c r="K535" s="266"/>
      <c r="L535" s="266"/>
      <c r="M535" s="266"/>
      <c r="N535" s="267"/>
      <c r="O535" s="268"/>
      <c r="P535" s="267"/>
      <c r="Q535" s="268"/>
      <c r="R535" s="267"/>
      <c r="S535" s="268"/>
      <c r="T535" s="267"/>
      <c r="U535" s="268"/>
      <c r="V535" s="267"/>
      <c r="W535" s="268"/>
      <c r="X535" s="267"/>
      <c r="Y535" s="220"/>
      <c r="Z535" s="220"/>
      <c r="AA535" s="268"/>
      <c r="AB535" s="267"/>
      <c r="AC535" s="220"/>
      <c r="AD535" s="220"/>
      <c r="AF535">
        <f t="shared" si="388"/>
        <v>0</v>
      </c>
      <c r="AG535">
        <f t="shared" si="389"/>
        <v>0</v>
      </c>
      <c r="AH535">
        <f t="shared" si="390"/>
        <v>0</v>
      </c>
      <c r="AI535">
        <f t="shared" si="391"/>
        <v>0</v>
      </c>
      <c r="AJ535">
        <f t="shared" si="392"/>
        <v>0</v>
      </c>
      <c r="AK535">
        <f t="shared" si="393"/>
        <v>0</v>
      </c>
      <c r="AL535">
        <f t="shared" si="394"/>
        <v>0</v>
      </c>
      <c r="AP535">
        <f t="shared" si="395"/>
        <v>0</v>
      </c>
      <c r="AQ535">
        <f t="shared" si="396"/>
        <v>0</v>
      </c>
      <c r="AR535">
        <f t="shared" si="397"/>
        <v>0</v>
      </c>
      <c r="AS535">
        <f t="shared" si="398"/>
        <v>0</v>
      </c>
      <c r="AT535">
        <f t="shared" si="399"/>
        <v>0</v>
      </c>
      <c r="AU535">
        <f t="shared" si="400"/>
        <v>0</v>
      </c>
      <c r="AV535">
        <f t="shared" si="401"/>
        <v>0</v>
      </c>
      <c r="AZ535">
        <f t="shared" si="402"/>
        <v>0</v>
      </c>
      <c r="BA535">
        <f t="shared" si="403"/>
        <v>0</v>
      </c>
      <c r="BB535">
        <f t="shared" si="404"/>
        <v>0</v>
      </c>
      <c r="BC535">
        <f t="shared" si="405"/>
        <v>0</v>
      </c>
      <c r="BD535">
        <f t="shared" si="406"/>
        <v>0</v>
      </c>
      <c r="BE535">
        <f t="shared" si="407"/>
        <v>0</v>
      </c>
      <c r="BF535">
        <f t="shared" si="408"/>
        <v>0</v>
      </c>
      <c r="BJ535">
        <f t="shared" si="409"/>
        <v>0</v>
      </c>
      <c r="BK535">
        <f t="shared" si="410"/>
        <v>0</v>
      </c>
      <c r="BL535">
        <f t="shared" si="411"/>
        <v>0</v>
      </c>
      <c r="BM535">
        <f t="shared" si="412"/>
        <v>0</v>
      </c>
      <c r="BN535">
        <f t="shared" si="413"/>
        <v>0</v>
      </c>
      <c r="BO535">
        <f t="shared" si="414"/>
        <v>0</v>
      </c>
      <c r="BP535">
        <f t="shared" si="415"/>
        <v>0</v>
      </c>
      <c r="BT535">
        <f t="shared" si="416"/>
        <v>0</v>
      </c>
      <c r="BU535">
        <f t="shared" si="417"/>
        <v>0</v>
      </c>
      <c r="BV535">
        <f t="shared" si="418"/>
        <v>0</v>
      </c>
      <c r="BW535">
        <f t="shared" si="419"/>
        <v>0</v>
      </c>
      <c r="BX535">
        <f t="shared" si="420"/>
        <v>0</v>
      </c>
      <c r="BY535">
        <f t="shared" si="421"/>
        <v>0</v>
      </c>
      <c r="BZ535">
        <f t="shared" si="422"/>
        <v>0</v>
      </c>
      <c r="CD535">
        <f t="shared" si="423"/>
        <v>0</v>
      </c>
      <c r="CE535">
        <f t="shared" si="424"/>
        <v>0</v>
      </c>
      <c r="CF535">
        <f t="shared" si="425"/>
        <v>0</v>
      </c>
      <c r="CG535">
        <f t="shared" si="426"/>
        <v>0</v>
      </c>
      <c r="CH535">
        <f t="shared" si="427"/>
        <v>0</v>
      </c>
      <c r="CI535">
        <f t="shared" si="428"/>
        <v>0</v>
      </c>
      <c r="CJ535">
        <f t="shared" si="429"/>
        <v>0</v>
      </c>
      <c r="CN535">
        <f t="shared" si="430"/>
        <v>0</v>
      </c>
      <c r="CO535">
        <f t="shared" si="431"/>
        <v>0</v>
      </c>
      <c r="CP535">
        <f t="shared" si="432"/>
        <v>0</v>
      </c>
      <c r="CQ535">
        <f t="shared" si="433"/>
        <v>0</v>
      </c>
      <c r="CR535">
        <f t="shared" si="434"/>
        <v>0</v>
      </c>
      <c r="CS535">
        <f t="shared" si="435"/>
        <v>0</v>
      </c>
      <c r="CT535">
        <f t="shared" si="436"/>
        <v>0</v>
      </c>
      <c r="CX535">
        <f t="shared" si="437"/>
        <v>0</v>
      </c>
      <c r="CY535">
        <f t="shared" si="438"/>
        <v>0</v>
      </c>
      <c r="CZ535">
        <f t="shared" si="439"/>
        <v>0</v>
      </c>
      <c r="DA535">
        <f t="shared" si="440"/>
        <v>0</v>
      </c>
      <c r="DB535">
        <f t="shared" si="441"/>
        <v>0</v>
      </c>
      <c r="DC535">
        <f t="shared" si="442"/>
        <v>0</v>
      </c>
      <c r="DD535">
        <f t="shared" si="443"/>
        <v>0</v>
      </c>
      <c r="DH535">
        <f t="shared" si="444"/>
        <v>0</v>
      </c>
      <c r="DI535">
        <f t="shared" si="445"/>
        <v>0</v>
      </c>
      <c r="DJ535">
        <f t="shared" si="446"/>
        <v>0</v>
      </c>
      <c r="DK535">
        <f t="shared" si="447"/>
        <v>0</v>
      </c>
      <c r="DL535">
        <f t="shared" si="448"/>
        <v>0</v>
      </c>
      <c r="DM535">
        <f t="shared" si="449"/>
        <v>0</v>
      </c>
      <c r="DN535">
        <f t="shared" si="450"/>
        <v>0</v>
      </c>
      <c r="DR535">
        <f t="shared" si="451"/>
        <v>0</v>
      </c>
      <c r="DS535">
        <f t="shared" si="452"/>
        <v>0</v>
      </c>
      <c r="DT535">
        <f t="shared" si="453"/>
        <v>0</v>
      </c>
      <c r="DU535">
        <f t="shared" si="454"/>
        <v>0</v>
      </c>
      <c r="DV535">
        <f t="shared" si="455"/>
        <v>0</v>
      </c>
      <c r="DW535">
        <f t="shared" si="456"/>
        <v>0</v>
      </c>
      <c r="DX535">
        <f t="shared" si="457"/>
        <v>0</v>
      </c>
      <c r="EB535">
        <f t="shared" si="458"/>
        <v>0</v>
      </c>
      <c r="EC535">
        <f t="shared" si="459"/>
        <v>0</v>
      </c>
      <c r="ED535">
        <f t="shared" si="460"/>
        <v>0</v>
      </c>
      <c r="EE535">
        <f t="shared" si="461"/>
        <v>0</v>
      </c>
      <c r="EF535">
        <f t="shared" si="462"/>
        <v>0</v>
      </c>
      <c r="EG535">
        <f t="shared" si="463"/>
        <v>0</v>
      </c>
      <c r="EH535">
        <f t="shared" si="464"/>
        <v>0</v>
      </c>
    </row>
    <row r="536" spans="1:138">
      <c r="A536" s="71"/>
      <c r="B536" s="40"/>
      <c r="C536" s="80" t="s">
        <v>140</v>
      </c>
      <c r="D536" s="320"/>
      <c r="E536" s="266"/>
      <c r="F536" s="266"/>
      <c r="G536" s="266"/>
      <c r="H536" s="266"/>
      <c r="I536" s="266"/>
      <c r="J536" s="266"/>
      <c r="K536" s="266"/>
      <c r="L536" s="266"/>
      <c r="M536" s="266"/>
      <c r="N536" s="267"/>
      <c r="O536" s="268"/>
      <c r="P536" s="267"/>
      <c r="Q536" s="268"/>
      <c r="R536" s="267"/>
      <c r="S536" s="268"/>
      <c r="T536" s="267"/>
      <c r="U536" s="268"/>
      <c r="V536" s="267"/>
      <c r="W536" s="268"/>
      <c r="X536" s="267"/>
      <c r="Y536" s="220"/>
      <c r="Z536" s="220"/>
      <c r="AA536" s="268"/>
      <c r="AB536" s="267"/>
      <c r="AC536" s="220"/>
      <c r="AD536" s="220"/>
      <c r="AF536">
        <f t="shared" si="388"/>
        <v>0</v>
      </c>
      <c r="AG536">
        <f t="shared" si="389"/>
        <v>0</v>
      </c>
      <c r="AH536">
        <f t="shared" si="390"/>
        <v>0</v>
      </c>
      <c r="AI536">
        <f t="shared" si="391"/>
        <v>0</v>
      </c>
      <c r="AJ536">
        <f t="shared" si="392"/>
        <v>0</v>
      </c>
      <c r="AK536">
        <f t="shared" si="393"/>
        <v>0</v>
      </c>
      <c r="AL536">
        <f t="shared" si="394"/>
        <v>0</v>
      </c>
      <c r="AP536">
        <f t="shared" si="395"/>
        <v>0</v>
      </c>
      <c r="AQ536">
        <f t="shared" si="396"/>
        <v>0</v>
      </c>
      <c r="AR536">
        <f t="shared" si="397"/>
        <v>0</v>
      </c>
      <c r="AS536">
        <f t="shared" si="398"/>
        <v>0</v>
      </c>
      <c r="AT536">
        <f t="shared" si="399"/>
        <v>0</v>
      </c>
      <c r="AU536">
        <f t="shared" si="400"/>
        <v>0</v>
      </c>
      <c r="AV536">
        <f t="shared" si="401"/>
        <v>0</v>
      </c>
      <c r="AZ536">
        <f t="shared" si="402"/>
        <v>0</v>
      </c>
      <c r="BA536">
        <f t="shared" si="403"/>
        <v>0</v>
      </c>
      <c r="BB536">
        <f t="shared" si="404"/>
        <v>0</v>
      </c>
      <c r="BC536">
        <f t="shared" si="405"/>
        <v>0</v>
      </c>
      <c r="BD536">
        <f t="shared" si="406"/>
        <v>0</v>
      </c>
      <c r="BE536">
        <f t="shared" si="407"/>
        <v>0</v>
      </c>
      <c r="BF536">
        <f t="shared" si="408"/>
        <v>0</v>
      </c>
      <c r="BJ536">
        <f t="shared" si="409"/>
        <v>0</v>
      </c>
      <c r="BK536">
        <f t="shared" si="410"/>
        <v>0</v>
      </c>
      <c r="BL536">
        <f t="shared" si="411"/>
        <v>0</v>
      </c>
      <c r="BM536">
        <f t="shared" si="412"/>
        <v>0</v>
      </c>
      <c r="BN536">
        <f t="shared" si="413"/>
        <v>0</v>
      </c>
      <c r="BO536">
        <f t="shared" si="414"/>
        <v>0</v>
      </c>
      <c r="BP536">
        <f t="shared" si="415"/>
        <v>0</v>
      </c>
      <c r="BT536">
        <f t="shared" si="416"/>
        <v>0</v>
      </c>
      <c r="BU536">
        <f t="shared" si="417"/>
        <v>0</v>
      </c>
      <c r="BV536">
        <f t="shared" si="418"/>
        <v>0</v>
      </c>
      <c r="BW536">
        <f t="shared" si="419"/>
        <v>0</v>
      </c>
      <c r="BX536">
        <f t="shared" si="420"/>
        <v>0</v>
      </c>
      <c r="BY536">
        <f t="shared" si="421"/>
        <v>0</v>
      </c>
      <c r="BZ536">
        <f t="shared" si="422"/>
        <v>0</v>
      </c>
      <c r="CD536">
        <f t="shared" si="423"/>
        <v>0</v>
      </c>
      <c r="CE536">
        <f t="shared" si="424"/>
        <v>0</v>
      </c>
      <c r="CF536">
        <f t="shared" si="425"/>
        <v>0</v>
      </c>
      <c r="CG536">
        <f t="shared" si="426"/>
        <v>0</v>
      </c>
      <c r="CH536">
        <f t="shared" si="427"/>
        <v>0</v>
      </c>
      <c r="CI536">
        <f t="shared" si="428"/>
        <v>0</v>
      </c>
      <c r="CJ536">
        <f t="shared" si="429"/>
        <v>0</v>
      </c>
      <c r="CN536">
        <f t="shared" si="430"/>
        <v>0</v>
      </c>
      <c r="CO536">
        <f t="shared" si="431"/>
        <v>0</v>
      </c>
      <c r="CP536">
        <f t="shared" si="432"/>
        <v>0</v>
      </c>
      <c r="CQ536">
        <f t="shared" si="433"/>
        <v>0</v>
      </c>
      <c r="CR536">
        <f t="shared" si="434"/>
        <v>0</v>
      </c>
      <c r="CS536">
        <f t="shared" si="435"/>
        <v>0</v>
      </c>
      <c r="CT536">
        <f t="shared" si="436"/>
        <v>0</v>
      </c>
      <c r="CX536">
        <f t="shared" si="437"/>
        <v>0</v>
      </c>
      <c r="CY536">
        <f t="shared" si="438"/>
        <v>0</v>
      </c>
      <c r="CZ536">
        <f t="shared" si="439"/>
        <v>0</v>
      </c>
      <c r="DA536">
        <f t="shared" si="440"/>
        <v>0</v>
      </c>
      <c r="DB536">
        <f t="shared" si="441"/>
        <v>0</v>
      </c>
      <c r="DC536">
        <f t="shared" si="442"/>
        <v>0</v>
      </c>
      <c r="DD536">
        <f t="shared" si="443"/>
        <v>0</v>
      </c>
      <c r="DH536">
        <f t="shared" si="444"/>
        <v>0</v>
      </c>
      <c r="DI536">
        <f t="shared" si="445"/>
        <v>0</v>
      </c>
      <c r="DJ536">
        <f t="shared" si="446"/>
        <v>0</v>
      </c>
      <c r="DK536">
        <f t="shared" si="447"/>
        <v>0</v>
      </c>
      <c r="DL536">
        <f t="shared" si="448"/>
        <v>0</v>
      </c>
      <c r="DM536">
        <f t="shared" si="449"/>
        <v>0</v>
      </c>
      <c r="DN536">
        <f t="shared" si="450"/>
        <v>0</v>
      </c>
      <c r="DR536">
        <f t="shared" si="451"/>
        <v>0</v>
      </c>
      <c r="DS536">
        <f t="shared" si="452"/>
        <v>0</v>
      </c>
      <c r="DT536">
        <f t="shared" si="453"/>
        <v>0</v>
      </c>
      <c r="DU536">
        <f t="shared" si="454"/>
        <v>0</v>
      </c>
      <c r="DV536">
        <f t="shared" si="455"/>
        <v>0</v>
      </c>
      <c r="DW536">
        <f t="shared" si="456"/>
        <v>0</v>
      </c>
      <c r="DX536">
        <f t="shared" si="457"/>
        <v>0</v>
      </c>
      <c r="EB536">
        <f t="shared" si="458"/>
        <v>0</v>
      </c>
      <c r="EC536">
        <f t="shared" si="459"/>
        <v>0</v>
      </c>
      <c r="ED536">
        <f t="shared" si="460"/>
        <v>0</v>
      </c>
      <c r="EE536">
        <f t="shared" si="461"/>
        <v>0</v>
      </c>
      <c r="EF536">
        <f t="shared" si="462"/>
        <v>0</v>
      </c>
      <c r="EG536">
        <f t="shared" si="463"/>
        <v>0</v>
      </c>
      <c r="EH536">
        <f t="shared" si="464"/>
        <v>0</v>
      </c>
    </row>
    <row r="537" spans="1:138">
      <c r="A537" s="71"/>
      <c r="B537" s="40"/>
      <c r="C537" s="80" t="s">
        <v>141</v>
      </c>
      <c r="D537" s="320"/>
      <c r="E537" s="266"/>
      <c r="F537" s="266"/>
      <c r="G537" s="266"/>
      <c r="H537" s="266"/>
      <c r="I537" s="266"/>
      <c r="J537" s="266"/>
      <c r="K537" s="266"/>
      <c r="L537" s="266"/>
      <c r="M537" s="266"/>
      <c r="N537" s="267"/>
      <c r="O537" s="268"/>
      <c r="P537" s="267"/>
      <c r="Q537" s="268"/>
      <c r="R537" s="267"/>
      <c r="S537" s="268"/>
      <c r="T537" s="267"/>
      <c r="U537" s="268"/>
      <c r="V537" s="267"/>
      <c r="W537" s="268"/>
      <c r="X537" s="267"/>
      <c r="Y537" s="220"/>
      <c r="Z537" s="220"/>
      <c r="AA537" s="268"/>
      <c r="AB537" s="267"/>
      <c r="AC537" s="220"/>
      <c r="AD537" s="220"/>
      <c r="AF537">
        <f t="shared" si="388"/>
        <v>0</v>
      </c>
      <c r="AG537">
        <f t="shared" si="389"/>
        <v>0</v>
      </c>
      <c r="AH537">
        <f t="shared" si="390"/>
        <v>0</v>
      </c>
      <c r="AI537">
        <f t="shared" si="391"/>
        <v>0</v>
      </c>
      <c r="AJ537">
        <f t="shared" si="392"/>
        <v>0</v>
      </c>
      <c r="AK537">
        <f t="shared" si="393"/>
        <v>0</v>
      </c>
      <c r="AL537">
        <f t="shared" si="394"/>
        <v>0</v>
      </c>
      <c r="AP537">
        <f t="shared" si="395"/>
        <v>0</v>
      </c>
      <c r="AQ537">
        <f t="shared" si="396"/>
        <v>0</v>
      </c>
      <c r="AR537">
        <f t="shared" si="397"/>
        <v>0</v>
      </c>
      <c r="AS537">
        <f t="shared" si="398"/>
        <v>0</v>
      </c>
      <c r="AT537">
        <f t="shared" si="399"/>
        <v>0</v>
      </c>
      <c r="AU537">
        <f t="shared" si="400"/>
        <v>0</v>
      </c>
      <c r="AV537">
        <f t="shared" si="401"/>
        <v>0</v>
      </c>
      <c r="AZ537">
        <f t="shared" si="402"/>
        <v>0</v>
      </c>
      <c r="BA537">
        <f t="shared" si="403"/>
        <v>0</v>
      </c>
      <c r="BB537">
        <f t="shared" si="404"/>
        <v>0</v>
      </c>
      <c r="BC537">
        <f t="shared" si="405"/>
        <v>0</v>
      </c>
      <c r="BD537">
        <f t="shared" si="406"/>
        <v>0</v>
      </c>
      <c r="BE537">
        <f t="shared" si="407"/>
        <v>0</v>
      </c>
      <c r="BF537">
        <f t="shared" si="408"/>
        <v>0</v>
      </c>
      <c r="BJ537">
        <f t="shared" si="409"/>
        <v>0</v>
      </c>
      <c r="BK537">
        <f t="shared" si="410"/>
        <v>0</v>
      </c>
      <c r="BL537">
        <f t="shared" si="411"/>
        <v>0</v>
      </c>
      <c r="BM537">
        <f t="shared" si="412"/>
        <v>0</v>
      </c>
      <c r="BN537">
        <f t="shared" si="413"/>
        <v>0</v>
      </c>
      <c r="BO537">
        <f t="shared" si="414"/>
        <v>0</v>
      </c>
      <c r="BP537">
        <f t="shared" si="415"/>
        <v>0</v>
      </c>
      <c r="BT537">
        <f t="shared" si="416"/>
        <v>0</v>
      </c>
      <c r="BU537">
        <f t="shared" si="417"/>
        <v>0</v>
      </c>
      <c r="BV537">
        <f t="shared" si="418"/>
        <v>0</v>
      </c>
      <c r="BW537">
        <f t="shared" si="419"/>
        <v>0</v>
      </c>
      <c r="BX537">
        <f t="shared" si="420"/>
        <v>0</v>
      </c>
      <c r="BY537">
        <f t="shared" si="421"/>
        <v>0</v>
      </c>
      <c r="BZ537">
        <f t="shared" si="422"/>
        <v>0</v>
      </c>
      <c r="CD537">
        <f t="shared" si="423"/>
        <v>0</v>
      </c>
      <c r="CE537">
        <f t="shared" si="424"/>
        <v>0</v>
      </c>
      <c r="CF537">
        <f t="shared" si="425"/>
        <v>0</v>
      </c>
      <c r="CG537">
        <f t="shared" si="426"/>
        <v>0</v>
      </c>
      <c r="CH537">
        <f t="shared" si="427"/>
        <v>0</v>
      </c>
      <c r="CI537">
        <f t="shared" si="428"/>
        <v>0</v>
      </c>
      <c r="CJ537">
        <f t="shared" si="429"/>
        <v>0</v>
      </c>
      <c r="CN537">
        <f t="shared" si="430"/>
        <v>0</v>
      </c>
      <c r="CO537">
        <f t="shared" si="431"/>
        <v>0</v>
      </c>
      <c r="CP537">
        <f t="shared" si="432"/>
        <v>0</v>
      </c>
      <c r="CQ537">
        <f t="shared" si="433"/>
        <v>0</v>
      </c>
      <c r="CR537">
        <f t="shared" si="434"/>
        <v>0</v>
      </c>
      <c r="CS537">
        <f t="shared" si="435"/>
        <v>0</v>
      </c>
      <c r="CT537">
        <f t="shared" si="436"/>
        <v>0</v>
      </c>
      <c r="CX537">
        <f t="shared" si="437"/>
        <v>0</v>
      </c>
      <c r="CY537">
        <f t="shared" si="438"/>
        <v>0</v>
      </c>
      <c r="CZ537">
        <f t="shared" si="439"/>
        <v>0</v>
      </c>
      <c r="DA537">
        <f t="shared" si="440"/>
        <v>0</v>
      </c>
      <c r="DB537">
        <f t="shared" si="441"/>
        <v>0</v>
      </c>
      <c r="DC537">
        <f t="shared" si="442"/>
        <v>0</v>
      </c>
      <c r="DD537">
        <f t="shared" si="443"/>
        <v>0</v>
      </c>
      <c r="DH537">
        <f t="shared" si="444"/>
        <v>0</v>
      </c>
      <c r="DI537">
        <f t="shared" si="445"/>
        <v>0</v>
      </c>
      <c r="DJ537">
        <f t="shared" si="446"/>
        <v>0</v>
      </c>
      <c r="DK537">
        <f t="shared" si="447"/>
        <v>0</v>
      </c>
      <c r="DL537">
        <f t="shared" si="448"/>
        <v>0</v>
      </c>
      <c r="DM537">
        <f t="shared" si="449"/>
        <v>0</v>
      </c>
      <c r="DN537">
        <f t="shared" si="450"/>
        <v>0</v>
      </c>
      <c r="DR537">
        <f t="shared" si="451"/>
        <v>0</v>
      </c>
      <c r="DS537">
        <f t="shared" si="452"/>
        <v>0</v>
      </c>
      <c r="DT537">
        <f t="shared" si="453"/>
        <v>0</v>
      </c>
      <c r="DU537">
        <f t="shared" si="454"/>
        <v>0</v>
      </c>
      <c r="DV537">
        <f t="shared" si="455"/>
        <v>0</v>
      </c>
      <c r="DW537">
        <f t="shared" si="456"/>
        <v>0</v>
      </c>
      <c r="DX537">
        <f t="shared" si="457"/>
        <v>0</v>
      </c>
      <c r="EB537">
        <f t="shared" si="458"/>
        <v>0</v>
      </c>
      <c r="EC537">
        <f t="shared" si="459"/>
        <v>0</v>
      </c>
      <c r="ED537">
        <f t="shared" si="460"/>
        <v>0</v>
      </c>
      <c r="EE537">
        <f t="shared" si="461"/>
        <v>0</v>
      </c>
      <c r="EF537">
        <f t="shared" si="462"/>
        <v>0</v>
      </c>
      <c r="EG537">
        <f t="shared" si="463"/>
        <v>0</v>
      </c>
      <c r="EH537">
        <f t="shared" si="464"/>
        <v>0</v>
      </c>
    </row>
    <row r="538" spans="1:138">
      <c r="A538" s="71"/>
      <c r="B538" s="40"/>
      <c r="C538" s="80" t="s">
        <v>142</v>
      </c>
      <c r="D538" s="320"/>
      <c r="E538" s="266"/>
      <c r="F538" s="266"/>
      <c r="G538" s="266"/>
      <c r="H538" s="266"/>
      <c r="I538" s="266"/>
      <c r="J538" s="266"/>
      <c r="K538" s="266"/>
      <c r="L538" s="266"/>
      <c r="M538" s="266"/>
      <c r="N538" s="267"/>
      <c r="O538" s="268"/>
      <c r="P538" s="267"/>
      <c r="Q538" s="268"/>
      <c r="R538" s="267"/>
      <c r="S538" s="268"/>
      <c r="T538" s="267"/>
      <c r="U538" s="268"/>
      <c r="V538" s="267"/>
      <c r="W538" s="268"/>
      <c r="X538" s="267"/>
      <c r="Y538" s="220"/>
      <c r="Z538" s="220"/>
      <c r="AA538" s="268"/>
      <c r="AB538" s="267"/>
      <c r="AC538" s="220"/>
      <c r="AD538" s="220"/>
      <c r="AF538">
        <f t="shared" si="388"/>
        <v>0</v>
      </c>
      <c r="AG538">
        <f t="shared" si="389"/>
        <v>0</v>
      </c>
      <c r="AH538">
        <f t="shared" si="390"/>
        <v>0</v>
      </c>
      <c r="AI538">
        <f t="shared" si="391"/>
        <v>0</v>
      </c>
      <c r="AJ538">
        <f t="shared" si="392"/>
        <v>0</v>
      </c>
      <c r="AK538">
        <f t="shared" si="393"/>
        <v>0</v>
      </c>
      <c r="AL538">
        <f t="shared" si="394"/>
        <v>0</v>
      </c>
      <c r="AP538">
        <f t="shared" si="395"/>
        <v>0</v>
      </c>
      <c r="AQ538">
        <f t="shared" si="396"/>
        <v>0</v>
      </c>
      <c r="AR538">
        <f t="shared" si="397"/>
        <v>0</v>
      </c>
      <c r="AS538">
        <f t="shared" si="398"/>
        <v>0</v>
      </c>
      <c r="AT538">
        <f t="shared" si="399"/>
        <v>0</v>
      </c>
      <c r="AU538">
        <f t="shared" si="400"/>
        <v>0</v>
      </c>
      <c r="AV538">
        <f t="shared" si="401"/>
        <v>0</v>
      </c>
      <c r="AZ538">
        <f t="shared" si="402"/>
        <v>0</v>
      </c>
      <c r="BA538">
        <f t="shared" si="403"/>
        <v>0</v>
      </c>
      <c r="BB538">
        <f t="shared" si="404"/>
        <v>0</v>
      </c>
      <c r="BC538">
        <f t="shared" si="405"/>
        <v>0</v>
      </c>
      <c r="BD538">
        <f t="shared" si="406"/>
        <v>0</v>
      </c>
      <c r="BE538">
        <f t="shared" si="407"/>
        <v>0</v>
      </c>
      <c r="BF538">
        <f t="shared" si="408"/>
        <v>0</v>
      </c>
      <c r="BJ538">
        <f t="shared" si="409"/>
        <v>0</v>
      </c>
      <c r="BK538">
        <f t="shared" si="410"/>
        <v>0</v>
      </c>
      <c r="BL538">
        <f t="shared" si="411"/>
        <v>0</v>
      </c>
      <c r="BM538">
        <f t="shared" si="412"/>
        <v>0</v>
      </c>
      <c r="BN538">
        <f t="shared" si="413"/>
        <v>0</v>
      </c>
      <c r="BO538">
        <f t="shared" si="414"/>
        <v>0</v>
      </c>
      <c r="BP538">
        <f t="shared" si="415"/>
        <v>0</v>
      </c>
      <c r="BT538">
        <f t="shared" si="416"/>
        <v>0</v>
      </c>
      <c r="BU538">
        <f t="shared" si="417"/>
        <v>0</v>
      </c>
      <c r="BV538">
        <f t="shared" si="418"/>
        <v>0</v>
      </c>
      <c r="BW538">
        <f t="shared" si="419"/>
        <v>0</v>
      </c>
      <c r="BX538">
        <f t="shared" si="420"/>
        <v>0</v>
      </c>
      <c r="BY538">
        <f t="shared" si="421"/>
        <v>0</v>
      </c>
      <c r="BZ538">
        <f t="shared" si="422"/>
        <v>0</v>
      </c>
      <c r="CD538">
        <f t="shared" si="423"/>
        <v>0</v>
      </c>
      <c r="CE538">
        <f t="shared" si="424"/>
        <v>0</v>
      </c>
      <c r="CF538">
        <f t="shared" si="425"/>
        <v>0</v>
      </c>
      <c r="CG538">
        <f t="shared" si="426"/>
        <v>0</v>
      </c>
      <c r="CH538">
        <f t="shared" si="427"/>
        <v>0</v>
      </c>
      <c r="CI538">
        <f t="shared" si="428"/>
        <v>0</v>
      </c>
      <c r="CJ538">
        <f t="shared" si="429"/>
        <v>0</v>
      </c>
      <c r="CN538">
        <f t="shared" si="430"/>
        <v>0</v>
      </c>
      <c r="CO538">
        <f t="shared" si="431"/>
        <v>0</v>
      </c>
      <c r="CP538">
        <f t="shared" si="432"/>
        <v>0</v>
      </c>
      <c r="CQ538">
        <f t="shared" si="433"/>
        <v>0</v>
      </c>
      <c r="CR538">
        <f t="shared" si="434"/>
        <v>0</v>
      </c>
      <c r="CS538">
        <f t="shared" si="435"/>
        <v>0</v>
      </c>
      <c r="CT538">
        <f t="shared" si="436"/>
        <v>0</v>
      </c>
      <c r="CX538">
        <f t="shared" si="437"/>
        <v>0</v>
      </c>
      <c r="CY538">
        <f t="shared" si="438"/>
        <v>0</v>
      </c>
      <c r="CZ538">
        <f t="shared" si="439"/>
        <v>0</v>
      </c>
      <c r="DA538">
        <f t="shared" si="440"/>
        <v>0</v>
      </c>
      <c r="DB538">
        <f t="shared" si="441"/>
        <v>0</v>
      </c>
      <c r="DC538">
        <f t="shared" si="442"/>
        <v>0</v>
      </c>
      <c r="DD538">
        <f t="shared" si="443"/>
        <v>0</v>
      </c>
      <c r="DH538">
        <f t="shared" si="444"/>
        <v>0</v>
      </c>
      <c r="DI538">
        <f t="shared" si="445"/>
        <v>0</v>
      </c>
      <c r="DJ538">
        <f t="shared" si="446"/>
        <v>0</v>
      </c>
      <c r="DK538">
        <f t="shared" si="447"/>
        <v>0</v>
      </c>
      <c r="DL538">
        <f t="shared" si="448"/>
        <v>0</v>
      </c>
      <c r="DM538">
        <f t="shared" si="449"/>
        <v>0</v>
      </c>
      <c r="DN538">
        <f t="shared" si="450"/>
        <v>0</v>
      </c>
      <c r="DR538">
        <f t="shared" si="451"/>
        <v>0</v>
      </c>
      <c r="DS538">
        <f t="shared" si="452"/>
        <v>0</v>
      </c>
      <c r="DT538">
        <f t="shared" si="453"/>
        <v>0</v>
      </c>
      <c r="DU538">
        <f t="shared" si="454"/>
        <v>0</v>
      </c>
      <c r="DV538">
        <f t="shared" si="455"/>
        <v>0</v>
      </c>
      <c r="DW538">
        <f t="shared" si="456"/>
        <v>0</v>
      </c>
      <c r="DX538">
        <f t="shared" si="457"/>
        <v>0</v>
      </c>
      <c r="EB538">
        <f t="shared" si="458"/>
        <v>0</v>
      </c>
      <c r="EC538">
        <f t="shared" si="459"/>
        <v>0</v>
      </c>
      <c r="ED538">
        <f t="shared" si="460"/>
        <v>0</v>
      </c>
      <c r="EE538">
        <f t="shared" si="461"/>
        <v>0</v>
      </c>
      <c r="EF538">
        <f t="shared" si="462"/>
        <v>0</v>
      </c>
      <c r="EG538">
        <f t="shared" si="463"/>
        <v>0</v>
      </c>
      <c r="EH538">
        <f t="shared" si="464"/>
        <v>0</v>
      </c>
    </row>
    <row r="539" spans="1:138">
      <c r="A539" s="71"/>
      <c r="B539" s="40"/>
      <c r="C539" s="80" t="s">
        <v>143</v>
      </c>
      <c r="D539" s="320"/>
      <c r="E539" s="266"/>
      <c r="F539" s="266"/>
      <c r="G539" s="266"/>
      <c r="H539" s="266"/>
      <c r="I539" s="266"/>
      <c r="J539" s="266"/>
      <c r="K539" s="266"/>
      <c r="L539" s="266"/>
      <c r="M539" s="266"/>
      <c r="N539" s="267"/>
      <c r="O539" s="268"/>
      <c r="P539" s="267"/>
      <c r="Q539" s="268"/>
      <c r="R539" s="267"/>
      <c r="S539" s="268"/>
      <c r="T539" s="267"/>
      <c r="U539" s="268"/>
      <c r="V539" s="267"/>
      <c r="W539" s="268"/>
      <c r="X539" s="267"/>
      <c r="Y539" s="220"/>
      <c r="Z539" s="220"/>
      <c r="AA539" s="268"/>
      <c r="AB539" s="267"/>
      <c r="AC539" s="220"/>
      <c r="AD539" s="220"/>
      <c r="AF539">
        <f t="shared" si="388"/>
        <v>0</v>
      </c>
      <c r="AG539">
        <f t="shared" si="389"/>
        <v>0</v>
      </c>
      <c r="AH539">
        <f t="shared" si="390"/>
        <v>0</v>
      </c>
      <c r="AI539">
        <f t="shared" si="391"/>
        <v>0</v>
      </c>
      <c r="AJ539">
        <f t="shared" si="392"/>
        <v>0</v>
      </c>
      <c r="AK539">
        <f t="shared" si="393"/>
        <v>0</v>
      </c>
      <c r="AL539">
        <f t="shared" si="394"/>
        <v>0</v>
      </c>
      <c r="AP539">
        <f t="shared" si="395"/>
        <v>0</v>
      </c>
      <c r="AQ539">
        <f t="shared" si="396"/>
        <v>0</v>
      </c>
      <c r="AR539">
        <f t="shared" si="397"/>
        <v>0</v>
      </c>
      <c r="AS539">
        <f t="shared" si="398"/>
        <v>0</v>
      </c>
      <c r="AT539">
        <f t="shared" si="399"/>
        <v>0</v>
      </c>
      <c r="AU539">
        <f t="shared" si="400"/>
        <v>0</v>
      </c>
      <c r="AV539">
        <f t="shared" si="401"/>
        <v>0</v>
      </c>
      <c r="AZ539">
        <f t="shared" si="402"/>
        <v>0</v>
      </c>
      <c r="BA539">
        <f t="shared" si="403"/>
        <v>0</v>
      </c>
      <c r="BB539">
        <f t="shared" si="404"/>
        <v>0</v>
      </c>
      <c r="BC539">
        <f t="shared" si="405"/>
        <v>0</v>
      </c>
      <c r="BD539">
        <f t="shared" si="406"/>
        <v>0</v>
      </c>
      <c r="BE539">
        <f t="shared" si="407"/>
        <v>0</v>
      </c>
      <c r="BF539">
        <f t="shared" si="408"/>
        <v>0</v>
      </c>
      <c r="BJ539">
        <f t="shared" si="409"/>
        <v>0</v>
      </c>
      <c r="BK539">
        <f t="shared" si="410"/>
        <v>0</v>
      </c>
      <c r="BL539">
        <f t="shared" si="411"/>
        <v>0</v>
      </c>
      <c r="BM539">
        <f t="shared" si="412"/>
        <v>0</v>
      </c>
      <c r="BN539">
        <f t="shared" si="413"/>
        <v>0</v>
      </c>
      <c r="BO539">
        <f t="shared" si="414"/>
        <v>0</v>
      </c>
      <c r="BP539">
        <f t="shared" si="415"/>
        <v>0</v>
      </c>
      <c r="BT539">
        <f t="shared" si="416"/>
        <v>0</v>
      </c>
      <c r="BU539">
        <f t="shared" si="417"/>
        <v>0</v>
      </c>
      <c r="BV539">
        <f t="shared" si="418"/>
        <v>0</v>
      </c>
      <c r="BW539">
        <f t="shared" si="419"/>
        <v>0</v>
      </c>
      <c r="BX539">
        <f t="shared" si="420"/>
        <v>0</v>
      </c>
      <c r="BY539">
        <f t="shared" si="421"/>
        <v>0</v>
      </c>
      <c r="BZ539">
        <f t="shared" si="422"/>
        <v>0</v>
      </c>
      <c r="CD539">
        <f t="shared" si="423"/>
        <v>0</v>
      </c>
      <c r="CE539">
        <f t="shared" si="424"/>
        <v>0</v>
      </c>
      <c r="CF539">
        <f t="shared" si="425"/>
        <v>0</v>
      </c>
      <c r="CG539">
        <f t="shared" si="426"/>
        <v>0</v>
      </c>
      <c r="CH539">
        <f t="shared" si="427"/>
        <v>0</v>
      </c>
      <c r="CI539">
        <f t="shared" si="428"/>
        <v>0</v>
      </c>
      <c r="CJ539">
        <f t="shared" si="429"/>
        <v>0</v>
      </c>
      <c r="CN539">
        <f t="shared" si="430"/>
        <v>0</v>
      </c>
      <c r="CO539">
        <f t="shared" si="431"/>
        <v>0</v>
      </c>
      <c r="CP539">
        <f t="shared" si="432"/>
        <v>0</v>
      </c>
      <c r="CQ539">
        <f t="shared" si="433"/>
        <v>0</v>
      </c>
      <c r="CR539">
        <f t="shared" si="434"/>
        <v>0</v>
      </c>
      <c r="CS539">
        <f t="shared" si="435"/>
        <v>0</v>
      </c>
      <c r="CT539">
        <f t="shared" si="436"/>
        <v>0</v>
      </c>
      <c r="CX539">
        <f t="shared" si="437"/>
        <v>0</v>
      </c>
      <c r="CY539">
        <f t="shared" si="438"/>
        <v>0</v>
      </c>
      <c r="CZ539">
        <f t="shared" si="439"/>
        <v>0</v>
      </c>
      <c r="DA539">
        <f t="shared" si="440"/>
        <v>0</v>
      </c>
      <c r="DB539">
        <f t="shared" si="441"/>
        <v>0</v>
      </c>
      <c r="DC539">
        <f t="shared" si="442"/>
        <v>0</v>
      </c>
      <c r="DD539">
        <f t="shared" si="443"/>
        <v>0</v>
      </c>
      <c r="DH539">
        <f t="shared" si="444"/>
        <v>0</v>
      </c>
      <c r="DI539">
        <f t="shared" si="445"/>
        <v>0</v>
      </c>
      <c r="DJ539">
        <f t="shared" si="446"/>
        <v>0</v>
      </c>
      <c r="DK539">
        <f t="shared" si="447"/>
        <v>0</v>
      </c>
      <c r="DL539">
        <f t="shared" si="448"/>
        <v>0</v>
      </c>
      <c r="DM539">
        <f t="shared" si="449"/>
        <v>0</v>
      </c>
      <c r="DN539">
        <f t="shared" si="450"/>
        <v>0</v>
      </c>
      <c r="DR539">
        <f t="shared" si="451"/>
        <v>0</v>
      </c>
      <c r="DS539">
        <f t="shared" si="452"/>
        <v>0</v>
      </c>
      <c r="DT539">
        <f t="shared" si="453"/>
        <v>0</v>
      </c>
      <c r="DU539">
        <f t="shared" si="454"/>
        <v>0</v>
      </c>
      <c r="DV539">
        <f t="shared" si="455"/>
        <v>0</v>
      </c>
      <c r="DW539">
        <f t="shared" si="456"/>
        <v>0</v>
      </c>
      <c r="DX539">
        <f t="shared" si="457"/>
        <v>0</v>
      </c>
      <c r="EB539">
        <f t="shared" si="458"/>
        <v>0</v>
      </c>
      <c r="EC539">
        <f t="shared" si="459"/>
        <v>0</v>
      </c>
      <c r="ED539">
        <f t="shared" si="460"/>
        <v>0</v>
      </c>
      <c r="EE539">
        <f t="shared" si="461"/>
        <v>0</v>
      </c>
      <c r="EF539">
        <f t="shared" si="462"/>
        <v>0</v>
      </c>
      <c r="EG539">
        <f t="shared" si="463"/>
        <v>0</v>
      </c>
      <c r="EH539">
        <f t="shared" si="464"/>
        <v>0</v>
      </c>
    </row>
    <row r="540" spans="1:138">
      <c r="A540" s="71"/>
      <c r="B540" s="40"/>
      <c r="C540" s="80" t="s">
        <v>144</v>
      </c>
      <c r="D540" s="320"/>
      <c r="E540" s="266"/>
      <c r="F540" s="266"/>
      <c r="G540" s="266"/>
      <c r="H540" s="266"/>
      <c r="I540" s="266"/>
      <c r="J540" s="266"/>
      <c r="K540" s="266"/>
      <c r="L540" s="266"/>
      <c r="M540" s="266"/>
      <c r="N540" s="267"/>
      <c r="O540" s="268"/>
      <c r="P540" s="267"/>
      <c r="Q540" s="268">
        <v>50</v>
      </c>
      <c r="R540" s="267"/>
      <c r="S540" s="268">
        <v>25</v>
      </c>
      <c r="T540" s="267"/>
      <c r="U540" s="268">
        <v>25</v>
      </c>
      <c r="V540" s="267"/>
      <c r="W540" s="268">
        <v>0</v>
      </c>
      <c r="X540" s="267"/>
      <c r="Y540" s="220">
        <v>0</v>
      </c>
      <c r="Z540" s="220">
        <v>0</v>
      </c>
      <c r="AA540" s="268">
        <v>0</v>
      </c>
      <c r="AB540" s="267"/>
      <c r="AC540" s="220">
        <v>0</v>
      </c>
      <c r="AD540" s="220">
        <v>0</v>
      </c>
      <c r="AF540">
        <f t="shared" si="388"/>
        <v>0</v>
      </c>
      <c r="AG540">
        <f t="shared" si="389"/>
        <v>0</v>
      </c>
      <c r="AH540">
        <f t="shared" si="390"/>
        <v>0</v>
      </c>
      <c r="AI540">
        <f t="shared" si="391"/>
        <v>0</v>
      </c>
      <c r="AJ540">
        <f t="shared" si="392"/>
        <v>0</v>
      </c>
      <c r="AK540">
        <f t="shared" si="393"/>
        <v>0</v>
      </c>
      <c r="AL540">
        <f t="shared" si="394"/>
        <v>0</v>
      </c>
      <c r="AP540">
        <f t="shared" si="395"/>
        <v>0</v>
      </c>
      <c r="AQ540">
        <f t="shared" si="396"/>
        <v>0</v>
      </c>
      <c r="AR540">
        <f t="shared" si="397"/>
        <v>0</v>
      </c>
      <c r="AS540">
        <f t="shared" si="398"/>
        <v>0</v>
      </c>
      <c r="AT540">
        <f t="shared" si="399"/>
        <v>0</v>
      </c>
      <c r="AU540">
        <f t="shared" si="400"/>
        <v>0</v>
      </c>
      <c r="AV540">
        <f t="shared" si="401"/>
        <v>0</v>
      </c>
      <c r="AZ540">
        <f t="shared" si="402"/>
        <v>0</v>
      </c>
      <c r="BA540">
        <f t="shared" si="403"/>
        <v>0</v>
      </c>
      <c r="BB540">
        <f t="shared" si="404"/>
        <v>0</v>
      </c>
      <c r="BC540">
        <f t="shared" si="405"/>
        <v>0</v>
      </c>
      <c r="BD540">
        <f t="shared" si="406"/>
        <v>0</v>
      </c>
      <c r="BE540">
        <f t="shared" si="407"/>
        <v>0</v>
      </c>
      <c r="BF540">
        <f t="shared" si="408"/>
        <v>0</v>
      </c>
      <c r="BJ540">
        <f t="shared" si="409"/>
        <v>0</v>
      </c>
      <c r="BK540">
        <f t="shared" si="410"/>
        <v>0</v>
      </c>
      <c r="BL540">
        <f t="shared" si="411"/>
        <v>0</v>
      </c>
      <c r="BM540">
        <f t="shared" si="412"/>
        <v>0</v>
      </c>
      <c r="BN540">
        <f t="shared" si="413"/>
        <v>0</v>
      </c>
      <c r="BO540">
        <f t="shared" si="414"/>
        <v>0</v>
      </c>
      <c r="BP540">
        <f t="shared" si="415"/>
        <v>0</v>
      </c>
      <c r="BT540">
        <f t="shared" si="416"/>
        <v>0</v>
      </c>
      <c r="BU540">
        <f t="shared" si="417"/>
        <v>0</v>
      </c>
      <c r="BV540">
        <f t="shared" si="418"/>
        <v>0</v>
      </c>
      <c r="BW540">
        <f t="shared" si="419"/>
        <v>0</v>
      </c>
      <c r="BX540">
        <f t="shared" si="420"/>
        <v>0</v>
      </c>
      <c r="BY540">
        <f t="shared" si="421"/>
        <v>0</v>
      </c>
      <c r="BZ540">
        <f t="shared" si="422"/>
        <v>0</v>
      </c>
      <c r="CD540">
        <f t="shared" si="423"/>
        <v>0</v>
      </c>
      <c r="CE540">
        <f t="shared" si="424"/>
        <v>0</v>
      </c>
      <c r="CF540">
        <f t="shared" si="425"/>
        <v>0</v>
      </c>
      <c r="CG540">
        <f t="shared" si="426"/>
        <v>0</v>
      </c>
      <c r="CH540">
        <f t="shared" si="427"/>
        <v>0</v>
      </c>
      <c r="CI540">
        <f t="shared" si="428"/>
        <v>0</v>
      </c>
      <c r="CJ540">
        <f t="shared" si="429"/>
        <v>0</v>
      </c>
      <c r="CN540">
        <f t="shared" si="430"/>
        <v>0</v>
      </c>
      <c r="CO540">
        <f t="shared" si="431"/>
        <v>0</v>
      </c>
      <c r="CP540">
        <f t="shared" si="432"/>
        <v>0</v>
      </c>
      <c r="CQ540">
        <f t="shared" si="433"/>
        <v>0</v>
      </c>
      <c r="CR540">
        <f t="shared" si="434"/>
        <v>0</v>
      </c>
      <c r="CS540">
        <f t="shared" si="435"/>
        <v>0</v>
      </c>
      <c r="CT540">
        <f t="shared" si="436"/>
        <v>0</v>
      </c>
      <c r="CX540">
        <f t="shared" si="437"/>
        <v>0</v>
      </c>
      <c r="CY540">
        <f t="shared" si="438"/>
        <v>0</v>
      </c>
      <c r="CZ540">
        <f t="shared" si="439"/>
        <v>0</v>
      </c>
      <c r="DA540">
        <f t="shared" si="440"/>
        <v>0</v>
      </c>
      <c r="DB540">
        <f t="shared" si="441"/>
        <v>0</v>
      </c>
      <c r="DC540">
        <f t="shared" si="442"/>
        <v>0</v>
      </c>
      <c r="DD540">
        <f t="shared" si="443"/>
        <v>0</v>
      </c>
      <c r="DH540">
        <f t="shared" si="444"/>
        <v>0</v>
      </c>
      <c r="DI540">
        <f t="shared" si="445"/>
        <v>0</v>
      </c>
      <c r="DJ540">
        <f t="shared" si="446"/>
        <v>0</v>
      </c>
      <c r="DK540">
        <f t="shared" si="447"/>
        <v>0</v>
      </c>
      <c r="DL540">
        <f t="shared" si="448"/>
        <v>0</v>
      </c>
      <c r="DM540">
        <f t="shared" si="449"/>
        <v>0</v>
      </c>
      <c r="DN540">
        <f t="shared" si="450"/>
        <v>0</v>
      </c>
      <c r="DR540">
        <f t="shared" si="451"/>
        <v>0</v>
      </c>
      <c r="DS540">
        <f t="shared" si="452"/>
        <v>0</v>
      </c>
      <c r="DT540">
        <f t="shared" si="453"/>
        <v>0</v>
      </c>
      <c r="DU540">
        <f t="shared" si="454"/>
        <v>0</v>
      </c>
      <c r="DV540">
        <f t="shared" si="455"/>
        <v>0</v>
      </c>
      <c r="DW540">
        <f t="shared" si="456"/>
        <v>0</v>
      </c>
      <c r="DX540">
        <f t="shared" si="457"/>
        <v>0</v>
      </c>
      <c r="EB540">
        <f t="shared" si="458"/>
        <v>0</v>
      </c>
      <c r="EC540">
        <f t="shared" si="459"/>
        <v>0</v>
      </c>
      <c r="ED540">
        <f t="shared" si="460"/>
        <v>0</v>
      </c>
      <c r="EE540">
        <f t="shared" si="461"/>
        <v>0</v>
      </c>
      <c r="EF540">
        <f t="shared" si="462"/>
        <v>0</v>
      </c>
      <c r="EG540">
        <f t="shared" si="463"/>
        <v>0</v>
      </c>
      <c r="EH540">
        <f t="shared" si="464"/>
        <v>0</v>
      </c>
    </row>
    <row r="541" spans="1:138">
      <c r="A541" s="71"/>
      <c r="B541" s="40"/>
      <c r="C541" s="80" t="s">
        <v>145</v>
      </c>
      <c r="D541" s="320"/>
      <c r="E541" s="266"/>
      <c r="F541" s="266"/>
      <c r="G541" s="266"/>
      <c r="H541" s="266"/>
      <c r="I541" s="266"/>
      <c r="J541" s="266"/>
      <c r="K541" s="266"/>
      <c r="L541" s="266"/>
      <c r="M541" s="266"/>
      <c r="N541" s="267"/>
      <c r="O541" s="268"/>
      <c r="P541" s="267"/>
      <c r="Q541" s="268"/>
      <c r="R541" s="267"/>
      <c r="S541" s="268"/>
      <c r="T541" s="267"/>
      <c r="U541" s="268"/>
      <c r="V541" s="267"/>
      <c r="W541" s="268"/>
      <c r="X541" s="267"/>
      <c r="Y541" s="220"/>
      <c r="Z541" s="220"/>
      <c r="AA541" s="268"/>
      <c r="AB541" s="267"/>
      <c r="AC541" s="220"/>
      <c r="AD541" s="220"/>
      <c r="AF541">
        <f t="shared" si="388"/>
        <v>0</v>
      </c>
      <c r="AG541">
        <f t="shared" si="389"/>
        <v>0</v>
      </c>
      <c r="AH541">
        <f t="shared" si="390"/>
        <v>0</v>
      </c>
      <c r="AI541">
        <f t="shared" si="391"/>
        <v>0</v>
      </c>
      <c r="AJ541">
        <f t="shared" si="392"/>
        <v>0</v>
      </c>
      <c r="AK541">
        <f t="shared" si="393"/>
        <v>0</v>
      </c>
      <c r="AL541">
        <f t="shared" si="394"/>
        <v>0</v>
      </c>
      <c r="AP541">
        <f t="shared" si="395"/>
        <v>0</v>
      </c>
      <c r="AQ541">
        <f t="shared" si="396"/>
        <v>0</v>
      </c>
      <c r="AR541">
        <f t="shared" si="397"/>
        <v>0</v>
      </c>
      <c r="AS541">
        <f t="shared" si="398"/>
        <v>0</v>
      </c>
      <c r="AT541">
        <f t="shared" si="399"/>
        <v>0</v>
      </c>
      <c r="AU541">
        <f t="shared" si="400"/>
        <v>0</v>
      </c>
      <c r="AV541">
        <f t="shared" si="401"/>
        <v>0</v>
      </c>
      <c r="AZ541">
        <f t="shared" si="402"/>
        <v>0</v>
      </c>
      <c r="BA541">
        <f t="shared" si="403"/>
        <v>0</v>
      </c>
      <c r="BB541">
        <f t="shared" si="404"/>
        <v>0</v>
      </c>
      <c r="BC541">
        <f t="shared" si="405"/>
        <v>0</v>
      </c>
      <c r="BD541">
        <f t="shared" si="406"/>
        <v>0</v>
      </c>
      <c r="BE541">
        <f t="shared" si="407"/>
        <v>0</v>
      </c>
      <c r="BF541">
        <f t="shared" si="408"/>
        <v>0</v>
      </c>
      <c r="BJ541">
        <f t="shared" si="409"/>
        <v>0</v>
      </c>
      <c r="BK541">
        <f t="shared" si="410"/>
        <v>0</v>
      </c>
      <c r="BL541">
        <f t="shared" si="411"/>
        <v>0</v>
      </c>
      <c r="BM541">
        <f t="shared" si="412"/>
        <v>0</v>
      </c>
      <c r="BN541">
        <f t="shared" si="413"/>
        <v>0</v>
      </c>
      <c r="BO541">
        <f t="shared" si="414"/>
        <v>0</v>
      </c>
      <c r="BP541">
        <f t="shared" si="415"/>
        <v>0</v>
      </c>
      <c r="BT541">
        <f t="shared" si="416"/>
        <v>0</v>
      </c>
      <c r="BU541">
        <f t="shared" si="417"/>
        <v>0</v>
      </c>
      <c r="BV541">
        <f t="shared" si="418"/>
        <v>0</v>
      </c>
      <c r="BW541">
        <f t="shared" si="419"/>
        <v>0</v>
      </c>
      <c r="BX541">
        <f t="shared" si="420"/>
        <v>0</v>
      </c>
      <c r="BY541">
        <f t="shared" si="421"/>
        <v>0</v>
      </c>
      <c r="BZ541">
        <f t="shared" si="422"/>
        <v>0</v>
      </c>
      <c r="CD541">
        <f t="shared" si="423"/>
        <v>0</v>
      </c>
      <c r="CE541">
        <f t="shared" si="424"/>
        <v>0</v>
      </c>
      <c r="CF541">
        <f t="shared" si="425"/>
        <v>0</v>
      </c>
      <c r="CG541">
        <f t="shared" si="426"/>
        <v>0</v>
      </c>
      <c r="CH541">
        <f t="shared" si="427"/>
        <v>0</v>
      </c>
      <c r="CI541">
        <f t="shared" si="428"/>
        <v>0</v>
      </c>
      <c r="CJ541">
        <f t="shared" si="429"/>
        <v>0</v>
      </c>
      <c r="CN541">
        <f t="shared" si="430"/>
        <v>0</v>
      </c>
      <c r="CO541">
        <f t="shared" si="431"/>
        <v>0</v>
      </c>
      <c r="CP541">
        <f t="shared" si="432"/>
        <v>0</v>
      </c>
      <c r="CQ541">
        <f t="shared" si="433"/>
        <v>0</v>
      </c>
      <c r="CR541">
        <f t="shared" si="434"/>
        <v>0</v>
      </c>
      <c r="CS541">
        <f t="shared" si="435"/>
        <v>0</v>
      </c>
      <c r="CT541">
        <f t="shared" si="436"/>
        <v>0</v>
      </c>
      <c r="CX541">
        <f t="shared" si="437"/>
        <v>0</v>
      </c>
      <c r="CY541">
        <f t="shared" si="438"/>
        <v>0</v>
      </c>
      <c r="CZ541">
        <f t="shared" si="439"/>
        <v>0</v>
      </c>
      <c r="DA541">
        <f t="shared" si="440"/>
        <v>0</v>
      </c>
      <c r="DB541">
        <f t="shared" si="441"/>
        <v>0</v>
      </c>
      <c r="DC541">
        <f t="shared" si="442"/>
        <v>0</v>
      </c>
      <c r="DD541">
        <f t="shared" si="443"/>
        <v>0</v>
      </c>
      <c r="DH541">
        <f t="shared" si="444"/>
        <v>0</v>
      </c>
      <c r="DI541">
        <f t="shared" si="445"/>
        <v>0</v>
      </c>
      <c r="DJ541">
        <f t="shared" si="446"/>
        <v>0</v>
      </c>
      <c r="DK541">
        <f t="shared" si="447"/>
        <v>0</v>
      </c>
      <c r="DL541">
        <f t="shared" si="448"/>
        <v>0</v>
      </c>
      <c r="DM541">
        <f t="shared" si="449"/>
        <v>0</v>
      </c>
      <c r="DN541">
        <f t="shared" si="450"/>
        <v>0</v>
      </c>
      <c r="DR541">
        <f t="shared" si="451"/>
        <v>0</v>
      </c>
      <c r="DS541">
        <f t="shared" si="452"/>
        <v>0</v>
      </c>
      <c r="DT541">
        <f t="shared" si="453"/>
        <v>0</v>
      </c>
      <c r="DU541">
        <f t="shared" si="454"/>
        <v>0</v>
      </c>
      <c r="DV541">
        <f t="shared" si="455"/>
        <v>0</v>
      </c>
      <c r="DW541">
        <f t="shared" si="456"/>
        <v>0</v>
      </c>
      <c r="DX541">
        <f t="shared" si="457"/>
        <v>0</v>
      </c>
      <c r="EB541">
        <f t="shared" si="458"/>
        <v>0</v>
      </c>
      <c r="EC541">
        <f t="shared" si="459"/>
        <v>0</v>
      </c>
      <c r="ED541">
        <f t="shared" si="460"/>
        <v>0</v>
      </c>
      <c r="EE541">
        <f t="shared" si="461"/>
        <v>0</v>
      </c>
      <c r="EF541">
        <f t="shared" si="462"/>
        <v>0</v>
      </c>
      <c r="EG541">
        <f t="shared" si="463"/>
        <v>0</v>
      </c>
      <c r="EH541">
        <f t="shared" si="464"/>
        <v>0</v>
      </c>
    </row>
    <row r="542" spans="1:138">
      <c r="A542" s="71"/>
      <c r="B542" s="40"/>
      <c r="C542" s="80" t="s">
        <v>146</v>
      </c>
      <c r="D542" s="320"/>
      <c r="E542" s="266"/>
      <c r="F542" s="266"/>
      <c r="G542" s="266"/>
      <c r="H542" s="266"/>
      <c r="I542" s="266"/>
      <c r="J542" s="266"/>
      <c r="K542" s="266"/>
      <c r="L542" s="266"/>
      <c r="M542" s="266"/>
      <c r="N542" s="267"/>
      <c r="O542" s="268"/>
      <c r="P542" s="267"/>
      <c r="Q542" s="268"/>
      <c r="R542" s="267"/>
      <c r="S542" s="268"/>
      <c r="T542" s="267"/>
      <c r="U542" s="268"/>
      <c r="V542" s="267"/>
      <c r="W542" s="268"/>
      <c r="X542" s="267"/>
      <c r="Y542" s="220"/>
      <c r="Z542" s="220"/>
      <c r="AA542" s="268"/>
      <c r="AB542" s="267"/>
      <c r="AC542" s="220"/>
      <c r="AD542" s="220"/>
      <c r="AF542">
        <f t="shared" si="388"/>
        <v>0</v>
      </c>
      <c r="AG542">
        <f t="shared" si="389"/>
        <v>0</v>
      </c>
      <c r="AH542">
        <f t="shared" si="390"/>
        <v>0</v>
      </c>
      <c r="AI542">
        <f t="shared" si="391"/>
        <v>0</v>
      </c>
      <c r="AJ542">
        <f t="shared" si="392"/>
        <v>0</v>
      </c>
      <c r="AK542">
        <f t="shared" si="393"/>
        <v>0</v>
      </c>
      <c r="AL542">
        <f t="shared" si="394"/>
        <v>0</v>
      </c>
      <c r="AP542">
        <f t="shared" si="395"/>
        <v>0</v>
      </c>
      <c r="AQ542">
        <f t="shared" si="396"/>
        <v>0</v>
      </c>
      <c r="AR542">
        <f t="shared" si="397"/>
        <v>0</v>
      </c>
      <c r="AS542">
        <f t="shared" si="398"/>
        <v>0</v>
      </c>
      <c r="AT542">
        <f t="shared" si="399"/>
        <v>0</v>
      </c>
      <c r="AU542">
        <f t="shared" si="400"/>
        <v>0</v>
      </c>
      <c r="AV542">
        <f t="shared" si="401"/>
        <v>0</v>
      </c>
      <c r="AZ542">
        <f t="shared" si="402"/>
        <v>0</v>
      </c>
      <c r="BA542">
        <f t="shared" si="403"/>
        <v>0</v>
      </c>
      <c r="BB542">
        <f t="shared" si="404"/>
        <v>0</v>
      </c>
      <c r="BC542">
        <f t="shared" si="405"/>
        <v>0</v>
      </c>
      <c r="BD542">
        <f t="shared" si="406"/>
        <v>0</v>
      </c>
      <c r="BE542">
        <f t="shared" si="407"/>
        <v>0</v>
      </c>
      <c r="BF542">
        <f t="shared" si="408"/>
        <v>0</v>
      </c>
      <c r="BJ542">
        <f t="shared" si="409"/>
        <v>0</v>
      </c>
      <c r="BK542">
        <f t="shared" si="410"/>
        <v>0</v>
      </c>
      <c r="BL542">
        <f t="shared" si="411"/>
        <v>0</v>
      </c>
      <c r="BM542">
        <f t="shared" si="412"/>
        <v>0</v>
      </c>
      <c r="BN542">
        <f t="shared" si="413"/>
        <v>0</v>
      </c>
      <c r="BO542">
        <f t="shared" si="414"/>
        <v>0</v>
      </c>
      <c r="BP542">
        <f t="shared" si="415"/>
        <v>0</v>
      </c>
      <c r="BT542">
        <f t="shared" si="416"/>
        <v>0</v>
      </c>
      <c r="BU542">
        <f t="shared" si="417"/>
        <v>0</v>
      </c>
      <c r="BV542">
        <f t="shared" si="418"/>
        <v>0</v>
      </c>
      <c r="BW542">
        <f t="shared" si="419"/>
        <v>0</v>
      </c>
      <c r="BX542">
        <f t="shared" si="420"/>
        <v>0</v>
      </c>
      <c r="BY542">
        <f t="shared" si="421"/>
        <v>0</v>
      </c>
      <c r="BZ542">
        <f t="shared" si="422"/>
        <v>0</v>
      </c>
      <c r="CD542">
        <f t="shared" si="423"/>
        <v>0</v>
      </c>
      <c r="CE542">
        <f t="shared" si="424"/>
        <v>0</v>
      </c>
      <c r="CF542">
        <f t="shared" si="425"/>
        <v>0</v>
      </c>
      <c r="CG542">
        <f t="shared" si="426"/>
        <v>0</v>
      </c>
      <c r="CH542">
        <f t="shared" si="427"/>
        <v>0</v>
      </c>
      <c r="CI542">
        <f t="shared" si="428"/>
        <v>0</v>
      </c>
      <c r="CJ542">
        <f t="shared" si="429"/>
        <v>0</v>
      </c>
      <c r="CN542">
        <f t="shared" si="430"/>
        <v>0</v>
      </c>
      <c r="CO542">
        <f t="shared" si="431"/>
        <v>0</v>
      </c>
      <c r="CP542">
        <f t="shared" si="432"/>
        <v>0</v>
      </c>
      <c r="CQ542">
        <f t="shared" si="433"/>
        <v>0</v>
      </c>
      <c r="CR542">
        <f t="shared" si="434"/>
        <v>0</v>
      </c>
      <c r="CS542">
        <f t="shared" si="435"/>
        <v>0</v>
      </c>
      <c r="CT542">
        <f t="shared" si="436"/>
        <v>0</v>
      </c>
      <c r="CX542">
        <f t="shared" si="437"/>
        <v>0</v>
      </c>
      <c r="CY542">
        <f t="shared" si="438"/>
        <v>0</v>
      </c>
      <c r="CZ542">
        <f t="shared" si="439"/>
        <v>0</v>
      </c>
      <c r="DA542">
        <f t="shared" si="440"/>
        <v>0</v>
      </c>
      <c r="DB542">
        <f t="shared" si="441"/>
        <v>0</v>
      </c>
      <c r="DC542">
        <f t="shared" si="442"/>
        <v>0</v>
      </c>
      <c r="DD542">
        <f t="shared" si="443"/>
        <v>0</v>
      </c>
      <c r="DH542">
        <f t="shared" si="444"/>
        <v>0</v>
      </c>
      <c r="DI542">
        <f t="shared" si="445"/>
        <v>0</v>
      </c>
      <c r="DJ542">
        <f t="shared" si="446"/>
        <v>0</v>
      </c>
      <c r="DK542">
        <f t="shared" si="447"/>
        <v>0</v>
      </c>
      <c r="DL542">
        <f t="shared" si="448"/>
        <v>0</v>
      </c>
      <c r="DM542">
        <f t="shared" si="449"/>
        <v>0</v>
      </c>
      <c r="DN542">
        <f t="shared" si="450"/>
        <v>0</v>
      </c>
      <c r="DR542">
        <f t="shared" si="451"/>
        <v>0</v>
      </c>
      <c r="DS542">
        <f t="shared" si="452"/>
        <v>0</v>
      </c>
      <c r="DT542">
        <f t="shared" si="453"/>
        <v>0</v>
      </c>
      <c r="DU542">
        <f t="shared" si="454"/>
        <v>0</v>
      </c>
      <c r="DV542">
        <f t="shared" si="455"/>
        <v>0</v>
      </c>
      <c r="DW542">
        <f t="shared" si="456"/>
        <v>0</v>
      </c>
      <c r="DX542">
        <f t="shared" si="457"/>
        <v>0</v>
      </c>
      <c r="EB542">
        <f t="shared" si="458"/>
        <v>0</v>
      </c>
      <c r="EC542">
        <f t="shared" si="459"/>
        <v>0</v>
      </c>
      <c r="ED542">
        <f t="shared" si="460"/>
        <v>0</v>
      </c>
      <c r="EE542">
        <f t="shared" si="461"/>
        <v>0</v>
      </c>
      <c r="EF542">
        <f t="shared" si="462"/>
        <v>0</v>
      </c>
      <c r="EG542">
        <f t="shared" si="463"/>
        <v>0</v>
      </c>
      <c r="EH542">
        <f t="shared" si="464"/>
        <v>0</v>
      </c>
    </row>
    <row r="543" spans="1:138">
      <c r="A543" s="71"/>
      <c r="B543" s="40"/>
      <c r="C543" s="80" t="s">
        <v>147</v>
      </c>
      <c r="D543" s="320"/>
      <c r="E543" s="266"/>
      <c r="F543" s="266"/>
      <c r="G543" s="266"/>
      <c r="H543" s="266"/>
      <c r="I543" s="266"/>
      <c r="J543" s="266"/>
      <c r="K543" s="266"/>
      <c r="L543" s="266"/>
      <c r="M543" s="266"/>
      <c r="N543" s="267"/>
      <c r="O543" s="268"/>
      <c r="P543" s="267"/>
      <c r="Q543" s="268"/>
      <c r="R543" s="267"/>
      <c r="S543" s="268"/>
      <c r="T543" s="267"/>
      <c r="U543" s="268"/>
      <c r="V543" s="267"/>
      <c r="W543" s="268"/>
      <c r="X543" s="267"/>
      <c r="Y543" s="220"/>
      <c r="Z543" s="220"/>
      <c r="AA543" s="268"/>
      <c r="AB543" s="267"/>
      <c r="AC543" s="220"/>
      <c r="AD543" s="220"/>
      <c r="AF543">
        <f t="shared" si="388"/>
        <v>0</v>
      </c>
      <c r="AG543">
        <f t="shared" si="389"/>
        <v>0</v>
      </c>
      <c r="AH543">
        <f t="shared" si="390"/>
        <v>0</v>
      </c>
      <c r="AI543">
        <f t="shared" si="391"/>
        <v>0</v>
      </c>
      <c r="AJ543">
        <f t="shared" si="392"/>
        <v>0</v>
      </c>
      <c r="AK543">
        <f t="shared" si="393"/>
        <v>0</v>
      </c>
      <c r="AL543">
        <f t="shared" si="394"/>
        <v>0</v>
      </c>
      <c r="AP543">
        <f t="shared" si="395"/>
        <v>0</v>
      </c>
      <c r="AQ543">
        <f t="shared" si="396"/>
        <v>0</v>
      </c>
      <c r="AR543">
        <f t="shared" si="397"/>
        <v>0</v>
      </c>
      <c r="AS543">
        <f t="shared" si="398"/>
        <v>0</v>
      </c>
      <c r="AT543">
        <f t="shared" si="399"/>
        <v>0</v>
      </c>
      <c r="AU543">
        <f t="shared" si="400"/>
        <v>0</v>
      </c>
      <c r="AV543">
        <f t="shared" si="401"/>
        <v>0</v>
      </c>
      <c r="AZ543">
        <f t="shared" si="402"/>
        <v>0</v>
      </c>
      <c r="BA543">
        <f t="shared" si="403"/>
        <v>0</v>
      </c>
      <c r="BB543">
        <f t="shared" si="404"/>
        <v>0</v>
      </c>
      <c r="BC543">
        <f t="shared" si="405"/>
        <v>0</v>
      </c>
      <c r="BD543">
        <f t="shared" si="406"/>
        <v>0</v>
      </c>
      <c r="BE543">
        <f t="shared" si="407"/>
        <v>0</v>
      </c>
      <c r="BF543">
        <f t="shared" si="408"/>
        <v>0</v>
      </c>
      <c r="BJ543">
        <f t="shared" si="409"/>
        <v>0</v>
      </c>
      <c r="BK543">
        <f t="shared" si="410"/>
        <v>0</v>
      </c>
      <c r="BL543">
        <f t="shared" si="411"/>
        <v>0</v>
      </c>
      <c r="BM543">
        <f t="shared" si="412"/>
        <v>0</v>
      </c>
      <c r="BN543">
        <f t="shared" si="413"/>
        <v>0</v>
      </c>
      <c r="BO543">
        <f t="shared" si="414"/>
        <v>0</v>
      </c>
      <c r="BP543">
        <f t="shared" si="415"/>
        <v>0</v>
      </c>
      <c r="BT543">
        <f t="shared" si="416"/>
        <v>0</v>
      </c>
      <c r="BU543">
        <f t="shared" si="417"/>
        <v>0</v>
      </c>
      <c r="BV543">
        <f t="shared" si="418"/>
        <v>0</v>
      </c>
      <c r="BW543">
        <f t="shared" si="419"/>
        <v>0</v>
      </c>
      <c r="BX543">
        <f t="shared" si="420"/>
        <v>0</v>
      </c>
      <c r="BY543">
        <f t="shared" si="421"/>
        <v>0</v>
      </c>
      <c r="BZ543">
        <f t="shared" si="422"/>
        <v>0</v>
      </c>
      <c r="CD543">
        <f t="shared" si="423"/>
        <v>0</v>
      </c>
      <c r="CE543">
        <f t="shared" si="424"/>
        <v>0</v>
      </c>
      <c r="CF543">
        <f t="shared" si="425"/>
        <v>0</v>
      </c>
      <c r="CG543">
        <f t="shared" si="426"/>
        <v>0</v>
      </c>
      <c r="CH543">
        <f t="shared" si="427"/>
        <v>0</v>
      </c>
      <c r="CI543">
        <f t="shared" si="428"/>
        <v>0</v>
      </c>
      <c r="CJ543">
        <f t="shared" si="429"/>
        <v>0</v>
      </c>
      <c r="CN543">
        <f t="shared" si="430"/>
        <v>0</v>
      </c>
      <c r="CO543">
        <f t="shared" si="431"/>
        <v>0</v>
      </c>
      <c r="CP543">
        <f t="shared" si="432"/>
        <v>0</v>
      </c>
      <c r="CQ543">
        <f t="shared" si="433"/>
        <v>0</v>
      </c>
      <c r="CR543">
        <f t="shared" si="434"/>
        <v>0</v>
      </c>
      <c r="CS543">
        <f t="shared" si="435"/>
        <v>0</v>
      </c>
      <c r="CT543">
        <f t="shared" si="436"/>
        <v>0</v>
      </c>
      <c r="CX543">
        <f t="shared" si="437"/>
        <v>0</v>
      </c>
      <c r="CY543">
        <f t="shared" si="438"/>
        <v>0</v>
      </c>
      <c r="CZ543">
        <f t="shared" si="439"/>
        <v>0</v>
      </c>
      <c r="DA543">
        <f t="shared" si="440"/>
        <v>0</v>
      </c>
      <c r="DB543">
        <f t="shared" si="441"/>
        <v>0</v>
      </c>
      <c r="DC543">
        <f t="shared" si="442"/>
        <v>0</v>
      </c>
      <c r="DD543">
        <f t="shared" si="443"/>
        <v>0</v>
      </c>
      <c r="DH543">
        <f t="shared" si="444"/>
        <v>0</v>
      </c>
      <c r="DI543">
        <f t="shared" si="445"/>
        <v>0</v>
      </c>
      <c r="DJ543">
        <f t="shared" si="446"/>
        <v>0</v>
      </c>
      <c r="DK543">
        <f t="shared" si="447"/>
        <v>0</v>
      </c>
      <c r="DL543">
        <f t="shared" si="448"/>
        <v>0</v>
      </c>
      <c r="DM543">
        <f t="shared" si="449"/>
        <v>0</v>
      </c>
      <c r="DN543">
        <f t="shared" si="450"/>
        <v>0</v>
      </c>
      <c r="DR543">
        <f t="shared" si="451"/>
        <v>0</v>
      </c>
      <c r="DS543">
        <f t="shared" si="452"/>
        <v>0</v>
      </c>
      <c r="DT543">
        <f t="shared" si="453"/>
        <v>0</v>
      </c>
      <c r="DU543">
        <f t="shared" si="454"/>
        <v>0</v>
      </c>
      <c r="DV543">
        <f t="shared" si="455"/>
        <v>0</v>
      </c>
      <c r="DW543">
        <f t="shared" si="456"/>
        <v>0</v>
      </c>
      <c r="DX543">
        <f t="shared" si="457"/>
        <v>0</v>
      </c>
      <c r="EB543">
        <f t="shared" si="458"/>
        <v>0</v>
      </c>
      <c r="EC543">
        <f t="shared" si="459"/>
        <v>0</v>
      </c>
      <c r="ED543">
        <f t="shared" si="460"/>
        <v>0</v>
      </c>
      <c r="EE543">
        <f t="shared" si="461"/>
        <v>0</v>
      </c>
      <c r="EF543">
        <f t="shared" si="462"/>
        <v>0</v>
      </c>
      <c r="EG543">
        <f t="shared" si="463"/>
        <v>0</v>
      </c>
      <c r="EH543">
        <f t="shared" si="464"/>
        <v>0</v>
      </c>
    </row>
    <row r="544" spans="1:138">
      <c r="A544" s="71"/>
      <c r="B544" s="40"/>
      <c r="C544" s="80" t="s">
        <v>148</v>
      </c>
      <c r="D544" s="320"/>
      <c r="E544" s="266"/>
      <c r="F544" s="266"/>
      <c r="G544" s="266"/>
      <c r="H544" s="266"/>
      <c r="I544" s="266"/>
      <c r="J544" s="266"/>
      <c r="K544" s="266"/>
      <c r="L544" s="266"/>
      <c r="M544" s="266"/>
      <c r="N544" s="267"/>
      <c r="O544" s="268"/>
      <c r="P544" s="267"/>
      <c r="Q544" s="268"/>
      <c r="R544" s="267"/>
      <c r="S544" s="268"/>
      <c r="T544" s="267"/>
      <c r="U544" s="268"/>
      <c r="V544" s="267"/>
      <c r="W544" s="268"/>
      <c r="X544" s="267"/>
      <c r="Y544" s="220"/>
      <c r="Z544" s="220"/>
      <c r="AA544" s="268"/>
      <c r="AB544" s="267"/>
      <c r="AC544" s="220"/>
      <c r="AD544" s="220"/>
      <c r="AF544">
        <f t="shared" si="388"/>
        <v>0</v>
      </c>
      <c r="AG544">
        <f t="shared" si="389"/>
        <v>0</v>
      </c>
      <c r="AH544">
        <f t="shared" si="390"/>
        <v>0</v>
      </c>
      <c r="AI544">
        <f t="shared" si="391"/>
        <v>0</v>
      </c>
      <c r="AJ544">
        <f t="shared" si="392"/>
        <v>0</v>
      </c>
      <c r="AK544">
        <f t="shared" si="393"/>
        <v>0</v>
      </c>
      <c r="AL544">
        <f t="shared" si="394"/>
        <v>0</v>
      </c>
      <c r="AP544">
        <f t="shared" si="395"/>
        <v>0</v>
      </c>
      <c r="AQ544">
        <f t="shared" si="396"/>
        <v>0</v>
      </c>
      <c r="AR544">
        <f t="shared" si="397"/>
        <v>0</v>
      </c>
      <c r="AS544">
        <f t="shared" si="398"/>
        <v>0</v>
      </c>
      <c r="AT544">
        <f t="shared" si="399"/>
        <v>0</v>
      </c>
      <c r="AU544">
        <f t="shared" si="400"/>
        <v>0</v>
      </c>
      <c r="AV544">
        <f t="shared" si="401"/>
        <v>0</v>
      </c>
      <c r="AZ544">
        <f t="shared" si="402"/>
        <v>0</v>
      </c>
      <c r="BA544">
        <f t="shared" si="403"/>
        <v>0</v>
      </c>
      <c r="BB544">
        <f t="shared" si="404"/>
        <v>0</v>
      </c>
      <c r="BC544">
        <f t="shared" si="405"/>
        <v>0</v>
      </c>
      <c r="BD544">
        <f t="shared" si="406"/>
        <v>0</v>
      </c>
      <c r="BE544">
        <f t="shared" si="407"/>
        <v>0</v>
      </c>
      <c r="BF544">
        <f t="shared" si="408"/>
        <v>0</v>
      </c>
      <c r="BJ544">
        <f t="shared" si="409"/>
        <v>0</v>
      </c>
      <c r="BK544">
        <f t="shared" si="410"/>
        <v>0</v>
      </c>
      <c r="BL544">
        <f t="shared" si="411"/>
        <v>0</v>
      </c>
      <c r="BM544">
        <f t="shared" si="412"/>
        <v>0</v>
      </c>
      <c r="BN544">
        <f t="shared" si="413"/>
        <v>0</v>
      </c>
      <c r="BO544">
        <f t="shared" si="414"/>
        <v>0</v>
      </c>
      <c r="BP544">
        <f t="shared" si="415"/>
        <v>0</v>
      </c>
      <c r="BT544">
        <f t="shared" si="416"/>
        <v>0</v>
      </c>
      <c r="BU544">
        <f t="shared" si="417"/>
        <v>0</v>
      </c>
      <c r="BV544">
        <f t="shared" si="418"/>
        <v>0</v>
      </c>
      <c r="BW544">
        <f t="shared" si="419"/>
        <v>0</v>
      </c>
      <c r="BX544">
        <f t="shared" si="420"/>
        <v>0</v>
      </c>
      <c r="BY544">
        <f t="shared" si="421"/>
        <v>0</v>
      </c>
      <c r="BZ544">
        <f t="shared" si="422"/>
        <v>0</v>
      </c>
      <c r="CD544">
        <f t="shared" si="423"/>
        <v>0</v>
      </c>
      <c r="CE544">
        <f t="shared" si="424"/>
        <v>0</v>
      </c>
      <c r="CF544">
        <f t="shared" si="425"/>
        <v>0</v>
      </c>
      <c r="CG544">
        <f t="shared" si="426"/>
        <v>0</v>
      </c>
      <c r="CH544">
        <f t="shared" si="427"/>
        <v>0</v>
      </c>
      <c r="CI544">
        <f t="shared" si="428"/>
        <v>0</v>
      </c>
      <c r="CJ544">
        <f t="shared" si="429"/>
        <v>0</v>
      </c>
      <c r="CN544">
        <f t="shared" si="430"/>
        <v>0</v>
      </c>
      <c r="CO544">
        <f t="shared" si="431"/>
        <v>0</v>
      </c>
      <c r="CP544">
        <f t="shared" si="432"/>
        <v>0</v>
      </c>
      <c r="CQ544">
        <f t="shared" si="433"/>
        <v>0</v>
      </c>
      <c r="CR544">
        <f t="shared" si="434"/>
        <v>0</v>
      </c>
      <c r="CS544">
        <f t="shared" si="435"/>
        <v>0</v>
      </c>
      <c r="CT544">
        <f t="shared" si="436"/>
        <v>0</v>
      </c>
      <c r="CX544">
        <f t="shared" si="437"/>
        <v>0</v>
      </c>
      <c r="CY544">
        <f t="shared" si="438"/>
        <v>0</v>
      </c>
      <c r="CZ544">
        <f t="shared" si="439"/>
        <v>0</v>
      </c>
      <c r="DA544">
        <f t="shared" si="440"/>
        <v>0</v>
      </c>
      <c r="DB544">
        <f t="shared" si="441"/>
        <v>0</v>
      </c>
      <c r="DC544">
        <f t="shared" si="442"/>
        <v>0</v>
      </c>
      <c r="DD544">
        <f t="shared" si="443"/>
        <v>0</v>
      </c>
      <c r="DH544">
        <f t="shared" si="444"/>
        <v>0</v>
      </c>
      <c r="DI544">
        <f t="shared" si="445"/>
        <v>0</v>
      </c>
      <c r="DJ544">
        <f t="shared" si="446"/>
        <v>0</v>
      </c>
      <c r="DK544">
        <f t="shared" si="447"/>
        <v>0</v>
      </c>
      <c r="DL544">
        <f t="shared" si="448"/>
        <v>0</v>
      </c>
      <c r="DM544">
        <f t="shared" si="449"/>
        <v>0</v>
      </c>
      <c r="DN544">
        <f t="shared" si="450"/>
        <v>0</v>
      </c>
      <c r="DR544">
        <f t="shared" si="451"/>
        <v>0</v>
      </c>
      <c r="DS544">
        <f t="shared" si="452"/>
        <v>0</v>
      </c>
      <c r="DT544">
        <f t="shared" si="453"/>
        <v>0</v>
      </c>
      <c r="DU544">
        <f t="shared" si="454"/>
        <v>0</v>
      </c>
      <c r="DV544">
        <f t="shared" si="455"/>
        <v>0</v>
      </c>
      <c r="DW544">
        <f t="shared" si="456"/>
        <v>0</v>
      </c>
      <c r="DX544">
        <f t="shared" si="457"/>
        <v>0</v>
      </c>
      <c r="EB544">
        <f t="shared" si="458"/>
        <v>0</v>
      </c>
      <c r="EC544">
        <f t="shared" si="459"/>
        <v>0</v>
      </c>
      <c r="ED544">
        <f t="shared" si="460"/>
        <v>0</v>
      </c>
      <c r="EE544">
        <f t="shared" si="461"/>
        <v>0</v>
      </c>
      <c r="EF544">
        <f t="shared" si="462"/>
        <v>0</v>
      </c>
      <c r="EG544">
        <f t="shared" si="463"/>
        <v>0</v>
      </c>
      <c r="EH544">
        <f t="shared" si="464"/>
        <v>0</v>
      </c>
    </row>
    <row r="545" spans="1:138">
      <c r="A545" s="71"/>
      <c r="B545" s="40"/>
      <c r="C545" s="80" t="s">
        <v>149</v>
      </c>
      <c r="D545" s="320"/>
      <c r="E545" s="266"/>
      <c r="F545" s="266"/>
      <c r="G545" s="266"/>
      <c r="H545" s="266"/>
      <c r="I545" s="266"/>
      <c r="J545" s="266"/>
      <c r="K545" s="266"/>
      <c r="L545" s="266"/>
      <c r="M545" s="266"/>
      <c r="N545" s="267"/>
      <c r="O545" s="268"/>
      <c r="P545" s="267"/>
      <c r="Q545" s="268"/>
      <c r="R545" s="267"/>
      <c r="S545" s="268"/>
      <c r="T545" s="267"/>
      <c r="U545" s="268"/>
      <c r="V545" s="267"/>
      <c r="W545" s="268"/>
      <c r="X545" s="267"/>
      <c r="Y545" s="220"/>
      <c r="Z545" s="220"/>
      <c r="AA545" s="268"/>
      <c r="AB545" s="267"/>
      <c r="AC545" s="220"/>
      <c r="AD545" s="220"/>
      <c r="AF545">
        <f t="shared" si="388"/>
        <v>0</v>
      </c>
      <c r="AG545">
        <f t="shared" si="389"/>
        <v>0</v>
      </c>
      <c r="AH545">
        <f t="shared" si="390"/>
        <v>0</v>
      </c>
      <c r="AI545">
        <f t="shared" si="391"/>
        <v>0</v>
      </c>
      <c r="AJ545">
        <f t="shared" si="392"/>
        <v>0</v>
      </c>
      <c r="AK545">
        <f t="shared" si="393"/>
        <v>0</v>
      </c>
      <c r="AL545">
        <f t="shared" si="394"/>
        <v>0</v>
      </c>
      <c r="AP545">
        <f t="shared" si="395"/>
        <v>0</v>
      </c>
      <c r="AQ545">
        <f t="shared" si="396"/>
        <v>0</v>
      </c>
      <c r="AR545">
        <f t="shared" si="397"/>
        <v>0</v>
      </c>
      <c r="AS545">
        <f t="shared" si="398"/>
        <v>0</v>
      </c>
      <c r="AT545">
        <f t="shared" si="399"/>
        <v>0</v>
      </c>
      <c r="AU545">
        <f t="shared" si="400"/>
        <v>0</v>
      </c>
      <c r="AV545">
        <f t="shared" si="401"/>
        <v>0</v>
      </c>
      <c r="AZ545">
        <f t="shared" si="402"/>
        <v>0</v>
      </c>
      <c r="BA545">
        <f t="shared" si="403"/>
        <v>0</v>
      </c>
      <c r="BB545">
        <f t="shared" si="404"/>
        <v>0</v>
      </c>
      <c r="BC545">
        <f t="shared" si="405"/>
        <v>0</v>
      </c>
      <c r="BD545">
        <f t="shared" si="406"/>
        <v>0</v>
      </c>
      <c r="BE545">
        <f t="shared" si="407"/>
        <v>0</v>
      </c>
      <c r="BF545">
        <f t="shared" si="408"/>
        <v>0</v>
      </c>
      <c r="BJ545">
        <f t="shared" si="409"/>
        <v>0</v>
      </c>
      <c r="BK545">
        <f t="shared" si="410"/>
        <v>0</v>
      </c>
      <c r="BL545">
        <f t="shared" si="411"/>
        <v>0</v>
      </c>
      <c r="BM545">
        <f t="shared" si="412"/>
        <v>0</v>
      </c>
      <c r="BN545">
        <f t="shared" si="413"/>
        <v>0</v>
      </c>
      <c r="BO545">
        <f t="shared" si="414"/>
        <v>0</v>
      </c>
      <c r="BP545">
        <f t="shared" si="415"/>
        <v>0</v>
      </c>
      <c r="BT545">
        <f t="shared" si="416"/>
        <v>0</v>
      </c>
      <c r="BU545">
        <f t="shared" si="417"/>
        <v>0</v>
      </c>
      <c r="BV545">
        <f t="shared" si="418"/>
        <v>0</v>
      </c>
      <c r="BW545">
        <f t="shared" si="419"/>
        <v>0</v>
      </c>
      <c r="BX545">
        <f t="shared" si="420"/>
        <v>0</v>
      </c>
      <c r="BY545">
        <f t="shared" si="421"/>
        <v>0</v>
      </c>
      <c r="BZ545">
        <f t="shared" si="422"/>
        <v>0</v>
      </c>
      <c r="CD545">
        <f t="shared" si="423"/>
        <v>0</v>
      </c>
      <c r="CE545">
        <f t="shared" si="424"/>
        <v>0</v>
      </c>
      <c r="CF545">
        <f t="shared" si="425"/>
        <v>0</v>
      </c>
      <c r="CG545">
        <f t="shared" si="426"/>
        <v>0</v>
      </c>
      <c r="CH545">
        <f t="shared" si="427"/>
        <v>0</v>
      </c>
      <c r="CI545">
        <f t="shared" si="428"/>
        <v>0</v>
      </c>
      <c r="CJ545">
        <f t="shared" si="429"/>
        <v>0</v>
      </c>
      <c r="CN545">
        <f t="shared" si="430"/>
        <v>0</v>
      </c>
      <c r="CO545">
        <f t="shared" si="431"/>
        <v>0</v>
      </c>
      <c r="CP545">
        <f t="shared" si="432"/>
        <v>0</v>
      </c>
      <c r="CQ545">
        <f t="shared" si="433"/>
        <v>0</v>
      </c>
      <c r="CR545">
        <f t="shared" si="434"/>
        <v>0</v>
      </c>
      <c r="CS545">
        <f t="shared" si="435"/>
        <v>0</v>
      </c>
      <c r="CT545">
        <f t="shared" si="436"/>
        <v>0</v>
      </c>
      <c r="CX545">
        <f t="shared" si="437"/>
        <v>0</v>
      </c>
      <c r="CY545">
        <f t="shared" si="438"/>
        <v>0</v>
      </c>
      <c r="CZ545">
        <f t="shared" si="439"/>
        <v>0</v>
      </c>
      <c r="DA545">
        <f t="shared" si="440"/>
        <v>0</v>
      </c>
      <c r="DB545">
        <f t="shared" si="441"/>
        <v>0</v>
      </c>
      <c r="DC545">
        <f t="shared" si="442"/>
        <v>0</v>
      </c>
      <c r="DD545">
        <f t="shared" si="443"/>
        <v>0</v>
      </c>
      <c r="DH545">
        <f t="shared" si="444"/>
        <v>0</v>
      </c>
      <c r="DI545">
        <f t="shared" si="445"/>
        <v>0</v>
      </c>
      <c r="DJ545">
        <f t="shared" si="446"/>
        <v>0</v>
      </c>
      <c r="DK545">
        <f t="shared" si="447"/>
        <v>0</v>
      </c>
      <c r="DL545">
        <f t="shared" si="448"/>
        <v>0</v>
      </c>
      <c r="DM545">
        <f t="shared" si="449"/>
        <v>0</v>
      </c>
      <c r="DN545">
        <f t="shared" si="450"/>
        <v>0</v>
      </c>
      <c r="DR545">
        <f t="shared" si="451"/>
        <v>0</v>
      </c>
      <c r="DS545">
        <f t="shared" si="452"/>
        <v>0</v>
      </c>
      <c r="DT545">
        <f t="shared" si="453"/>
        <v>0</v>
      </c>
      <c r="DU545">
        <f t="shared" si="454"/>
        <v>0</v>
      </c>
      <c r="DV545">
        <f t="shared" si="455"/>
        <v>0</v>
      </c>
      <c r="DW545">
        <f t="shared" si="456"/>
        <v>0</v>
      </c>
      <c r="DX545">
        <f t="shared" si="457"/>
        <v>0</v>
      </c>
      <c r="EB545">
        <f t="shared" si="458"/>
        <v>0</v>
      </c>
      <c r="EC545">
        <f t="shared" si="459"/>
        <v>0</v>
      </c>
      <c r="ED545">
        <f t="shared" si="460"/>
        <v>0</v>
      </c>
      <c r="EE545">
        <f t="shared" si="461"/>
        <v>0</v>
      </c>
      <c r="EF545">
        <f t="shared" si="462"/>
        <v>0</v>
      </c>
      <c r="EG545">
        <f t="shared" si="463"/>
        <v>0</v>
      </c>
      <c r="EH545">
        <f t="shared" si="464"/>
        <v>0</v>
      </c>
    </row>
    <row r="546" spans="1:138">
      <c r="A546" s="71"/>
      <c r="B546" s="40"/>
      <c r="C546" s="80" t="s">
        <v>150</v>
      </c>
      <c r="D546" s="320"/>
      <c r="E546" s="266"/>
      <c r="F546" s="266"/>
      <c r="G546" s="266"/>
      <c r="H546" s="266"/>
      <c r="I546" s="266"/>
      <c r="J546" s="266"/>
      <c r="K546" s="266"/>
      <c r="L546" s="266"/>
      <c r="M546" s="266"/>
      <c r="N546" s="267"/>
      <c r="O546" s="268"/>
      <c r="P546" s="267"/>
      <c r="Q546" s="268"/>
      <c r="R546" s="267"/>
      <c r="S546" s="268"/>
      <c r="T546" s="267"/>
      <c r="U546" s="268"/>
      <c r="V546" s="267"/>
      <c r="W546" s="268"/>
      <c r="X546" s="267"/>
      <c r="Y546" s="220"/>
      <c r="Z546" s="220"/>
      <c r="AA546" s="268"/>
      <c r="AB546" s="267"/>
      <c r="AC546" s="220"/>
      <c r="AD546" s="220"/>
      <c r="AF546">
        <f t="shared" si="388"/>
        <v>0</v>
      </c>
      <c r="AG546">
        <f t="shared" si="389"/>
        <v>0</v>
      </c>
      <c r="AH546">
        <f t="shared" si="390"/>
        <v>0</v>
      </c>
      <c r="AI546">
        <f t="shared" si="391"/>
        <v>0</v>
      </c>
      <c r="AJ546">
        <f t="shared" si="392"/>
        <v>0</v>
      </c>
      <c r="AK546">
        <f t="shared" si="393"/>
        <v>0</v>
      </c>
      <c r="AL546">
        <f t="shared" si="394"/>
        <v>0</v>
      </c>
      <c r="AP546">
        <f t="shared" si="395"/>
        <v>0</v>
      </c>
      <c r="AQ546">
        <f t="shared" si="396"/>
        <v>0</v>
      </c>
      <c r="AR546">
        <f t="shared" si="397"/>
        <v>0</v>
      </c>
      <c r="AS546">
        <f t="shared" si="398"/>
        <v>0</v>
      </c>
      <c r="AT546">
        <f t="shared" si="399"/>
        <v>0</v>
      </c>
      <c r="AU546">
        <f t="shared" si="400"/>
        <v>0</v>
      </c>
      <c r="AV546">
        <f t="shared" si="401"/>
        <v>0</v>
      </c>
      <c r="AZ546">
        <f t="shared" si="402"/>
        <v>0</v>
      </c>
      <c r="BA546">
        <f t="shared" si="403"/>
        <v>0</v>
      </c>
      <c r="BB546">
        <f t="shared" si="404"/>
        <v>0</v>
      </c>
      <c r="BC546">
        <f t="shared" si="405"/>
        <v>0</v>
      </c>
      <c r="BD546">
        <f t="shared" si="406"/>
        <v>0</v>
      </c>
      <c r="BE546">
        <f t="shared" si="407"/>
        <v>0</v>
      </c>
      <c r="BF546">
        <f t="shared" si="408"/>
        <v>0</v>
      </c>
      <c r="BJ546">
        <f t="shared" si="409"/>
        <v>0</v>
      </c>
      <c r="BK546">
        <f t="shared" si="410"/>
        <v>0</v>
      </c>
      <c r="BL546">
        <f t="shared" si="411"/>
        <v>0</v>
      </c>
      <c r="BM546">
        <f t="shared" si="412"/>
        <v>0</v>
      </c>
      <c r="BN546">
        <f t="shared" si="413"/>
        <v>0</v>
      </c>
      <c r="BO546">
        <f t="shared" si="414"/>
        <v>0</v>
      </c>
      <c r="BP546">
        <f t="shared" si="415"/>
        <v>0</v>
      </c>
      <c r="BT546">
        <f t="shared" si="416"/>
        <v>0</v>
      </c>
      <c r="BU546">
        <f t="shared" si="417"/>
        <v>0</v>
      </c>
      <c r="BV546">
        <f t="shared" si="418"/>
        <v>0</v>
      </c>
      <c r="BW546">
        <f t="shared" si="419"/>
        <v>0</v>
      </c>
      <c r="BX546">
        <f t="shared" si="420"/>
        <v>0</v>
      </c>
      <c r="BY546">
        <f t="shared" si="421"/>
        <v>0</v>
      </c>
      <c r="BZ546">
        <f t="shared" si="422"/>
        <v>0</v>
      </c>
      <c r="CD546">
        <f t="shared" si="423"/>
        <v>0</v>
      </c>
      <c r="CE546">
        <f t="shared" si="424"/>
        <v>0</v>
      </c>
      <c r="CF546">
        <f t="shared" si="425"/>
        <v>0</v>
      </c>
      <c r="CG546">
        <f t="shared" si="426"/>
        <v>0</v>
      </c>
      <c r="CH546">
        <f t="shared" si="427"/>
        <v>0</v>
      </c>
      <c r="CI546">
        <f t="shared" si="428"/>
        <v>0</v>
      </c>
      <c r="CJ546">
        <f t="shared" si="429"/>
        <v>0</v>
      </c>
      <c r="CN546">
        <f t="shared" si="430"/>
        <v>0</v>
      </c>
      <c r="CO546">
        <f t="shared" si="431"/>
        <v>0</v>
      </c>
      <c r="CP546">
        <f t="shared" si="432"/>
        <v>0</v>
      </c>
      <c r="CQ546">
        <f t="shared" si="433"/>
        <v>0</v>
      </c>
      <c r="CR546">
        <f t="shared" si="434"/>
        <v>0</v>
      </c>
      <c r="CS546">
        <f t="shared" si="435"/>
        <v>0</v>
      </c>
      <c r="CT546">
        <f t="shared" si="436"/>
        <v>0</v>
      </c>
      <c r="CX546">
        <f t="shared" si="437"/>
        <v>0</v>
      </c>
      <c r="CY546">
        <f t="shared" si="438"/>
        <v>0</v>
      </c>
      <c r="CZ546">
        <f t="shared" si="439"/>
        <v>0</v>
      </c>
      <c r="DA546">
        <f t="shared" si="440"/>
        <v>0</v>
      </c>
      <c r="DB546">
        <f t="shared" si="441"/>
        <v>0</v>
      </c>
      <c r="DC546">
        <f t="shared" si="442"/>
        <v>0</v>
      </c>
      <c r="DD546">
        <f t="shared" si="443"/>
        <v>0</v>
      </c>
      <c r="DH546">
        <f t="shared" si="444"/>
        <v>0</v>
      </c>
      <c r="DI546">
        <f t="shared" si="445"/>
        <v>0</v>
      </c>
      <c r="DJ546">
        <f t="shared" si="446"/>
        <v>0</v>
      </c>
      <c r="DK546">
        <f t="shared" si="447"/>
        <v>0</v>
      </c>
      <c r="DL546">
        <f t="shared" si="448"/>
        <v>0</v>
      </c>
      <c r="DM546">
        <f t="shared" si="449"/>
        <v>0</v>
      </c>
      <c r="DN546">
        <f t="shared" si="450"/>
        <v>0</v>
      </c>
      <c r="DR546">
        <f t="shared" si="451"/>
        <v>0</v>
      </c>
      <c r="DS546">
        <f t="shared" si="452"/>
        <v>0</v>
      </c>
      <c r="DT546">
        <f t="shared" si="453"/>
        <v>0</v>
      </c>
      <c r="DU546">
        <f t="shared" si="454"/>
        <v>0</v>
      </c>
      <c r="DV546">
        <f t="shared" si="455"/>
        <v>0</v>
      </c>
      <c r="DW546">
        <f t="shared" si="456"/>
        <v>0</v>
      </c>
      <c r="DX546">
        <f t="shared" si="457"/>
        <v>0</v>
      </c>
      <c r="EB546">
        <f t="shared" si="458"/>
        <v>0</v>
      </c>
      <c r="EC546">
        <f t="shared" si="459"/>
        <v>0</v>
      </c>
      <c r="ED546">
        <f t="shared" si="460"/>
        <v>0</v>
      </c>
      <c r="EE546">
        <f t="shared" si="461"/>
        <v>0</v>
      </c>
      <c r="EF546">
        <f t="shared" si="462"/>
        <v>0</v>
      </c>
      <c r="EG546">
        <f t="shared" si="463"/>
        <v>0</v>
      </c>
      <c r="EH546">
        <f t="shared" si="464"/>
        <v>0</v>
      </c>
    </row>
    <row r="547" spans="1:138">
      <c r="A547" s="71"/>
      <c r="B547" s="40"/>
      <c r="C547" s="80" t="s">
        <v>151</v>
      </c>
      <c r="D547" s="320"/>
      <c r="E547" s="266"/>
      <c r="F547" s="266"/>
      <c r="G547" s="266"/>
      <c r="H547" s="266"/>
      <c r="I547" s="266"/>
      <c r="J547" s="266"/>
      <c r="K547" s="266"/>
      <c r="L547" s="266"/>
      <c r="M547" s="266"/>
      <c r="N547" s="267"/>
      <c r="O547" s="268"/>
      <c r="P547" s="267"/>
      <c r="Q547" s="268"/>
      <c r="R547" s="267"/>
      <c r="S547" s="268"/>
      <c r="T547" s="267"/>
      <c r="U547" s="268"/>
      <c r="V547" s="267"/>
      <c r="W547" s="268"/>
      <c r="X547" s="267"/>
      <c r="Y547" s="220"/>
      <c r="Z547" s="220"/>
      <c r="AA547" s="268"/>
      <c r="AB547" s="267"/>
      <c r="AC547" s="220"/>
      <c r="AD547" s="220"/>
      <c r="AF547">
        <f t="shared" si="388"/>
        <v>0</v>
      </c>
      <c r="AG547">
        <f t="shared" si="389"/>
        <v>0</v>
      </c>
      <c r="AH547">
        <f t="shared" si="390"/>
        <v>0</v>
      </c>
      <c r="AI547">
        <f t="shared" si="391"/>
        <v>0</v>
      </c>
      <c r="AJ547">
        <f t="shared" si="392"/>
        <v>0</v>
      </c>
      <c r="AK547">
        <f t="shared" si="393"/>
        <v>0</v>
      </c>
      <c r="AL547">
        <f t="shared" si="394"/>
        <v>0</v>
      </c>
      <c r="AP547">
        <f t="shared" si="395"/>
        <v>0</v>
      </c>
      <c r="AQ547">
        <f t="shared" si="396"/>
        <v>0</v>
      </c>
      <c r="AR547">
        <f t="shared" si="397"/>
        <v>0</v>
      </c>
      <c r="AS547">
        <f t="shared" si="398"/>
        <v>0</v>
      </c>
      <c r="AT547">
        <f t="shared" si="399"/>
        <v>0</v>
      </c>
      <c r="AU547">
        <f t="shared" si="400"/>
        <v>0</v>
      </c>
      <c r="AV547">
        <f t="shared" si="401"/>
        <v>0</v>
      </c>
      <c r="AZ547">
        <f t="shared" si="402"/>
        <v>0</v>
      </c>
      <c r="BA547">
        <f t="shared" si="403"/>
        <v>0</v>
      </c>
      <c r="BB547">
        <f t="shared" si="404"/>
        <v>0</v>
      </c>
      <c r="BC547">
        <f t="shared" si="405"/>
        <v>0</v>
      </c>
      <c r="BD547">
        <f t="shared" si="406"/>
        <v>0</v>
      </c>
      <c r="BE547">
        <f t="shared" si="407"/>
        <v>0</v>
      </c>
      <c r="BF547">
        <f t="shared" si="408"/>
        <v>0</v>
      </c>
      <c r="BJ547">
        <f t="shared" si="409"/>
        <v>0</v>
      </c>
      <c r="BK547">
        <f t="shared" si="410"/>
        <v>0</v>
      </c>
      <c r="BL547">
        <f t="shared" si="411"/>
        <v>0</v>
      </c>
      <c r="BM547">
        <f t="shared" si="412"/>
        <v>0</v>
      </c>
      <c r="BN547">
        <f t="shared" si="413"/>
        <v>0</v>
      </c>
      <c r="BO547">
        <f t="shared" si="414"/>
        <v>0</v>
      </c>
      <c r="BP547">
        <f t="shared" si="415"/>
        <v>0</v>
      </c>
      <c r="BT547">
        <f t="shared" si="416"/>
        <v>0</v>
      </c>
      <c r="BU547">
        <f t="shared" si="417"/>
        <v>0</v>
      </c>
      <c r="BV547">
        <f t="shared" si="418"/>
        <v>0</v>
      </c>
      <c r="BW547">
        <f t="shared" si="419"/>
        <v>0</v>
      </c>
      <c r="BX547">
        <f t="shared" si="420"/>
        <v>0</v>
      </c>
      <c r="BY547">
        <f t="shared" si="421"/>
        <v>0</v>
      </c>
      <c r="BZ547">
        <f t="shared" si="422"/>
        <v>0</v>
      </c>
      <c r="CD547">
        <f t="shared" si="423"/>
        <v>0</v>
      </c>
      <c r="CE547">
        <f t="shared" si="424"/>
        <v>0</v>
      </c>
      <c r="CF547">
        <f t="shared" si="425"/>
        <v>0</v>
      </c>
      <c r="CG547">
        <f t="shared" si="426"/>
        <v>0</v>
      </c>
      <c r="CH547">
        <f t="shared" si="427"/>
        <v>0</v>
      </c>
      <c r="CI547">
        <f t="shared" si="428"/>
        <v>0</v>
      </c>
      <c r="CJ547">
        <f t="shared" si="429"/>
        <v>0</v>
      </c>
      <c r="CN547">
        <f t="shared" si="430"/>
        <v>0</v>
      </c>
      <c r="CO547">
        <f t="shared" si="431"/>
        <v>0</v>
      </c>
      <c r="CP547">
        <f t="shared" si="432"/>
        <v>0</v>
      </c>
      <c r="CQ547">
        <f t="shared" si="433"/>
        <v>0</v>
      </c>
      <c r="CR547">
        <f t="shared" si="434"/>
        <v>0</v>
      </c>
      <c r="CS547">
        <f t="shared" si="435"/>
        <v>0</v>
      </c>
      <c r="CT547">
        <f t="shared" si="436"/>
        <v>0</v>
      </c>
      <c r="CX547">
        <f t="shared" si="437"/>
        <v>0</v>
      </c>
      <c r="CY547">
        <f t="shared" si="438"/>
        <v>0</v>
      </c>
      <c r="CZ547">
        <f t="shared" si="439"/>
        <v>0</v>
      </c>
      <c r="DA547">
        <f t="shared" si="440"/>
        <v>0</v>
      </c>
      <c r="DB547">
        <f t="shared" si="441"/>
        <v>0</v>
      </c>
      <c r="DC547">
        <f t="shared" si="442"/>
        <v>0</v>
      </c>
      <c r="DD547">
        <f t="shared" si="443"/>
        <v>0</v>
      </c>
      <c r="DH547">
        <f t="shared" si="444"/>
        <v>0</v>
      </c>
      <c r="DI547">
        <f t="shared" si="445"/>
        <v>0</v>
      </c>
      <c r="DJ547">
        <f t="shared" si="446"/>
        <v>0</v>
      </c>
      <c r="DK547">
        <f t="shared" si="447"/>
        <v>0</v>
      </c>
      <c r="DL547">
        <f t="shared" si="448"/>
        <v>0</v>
      </c>
      <c r="DM547">
        <f t="shared" si="449"/>
        <v>0</v>
      </c>
      <c r="DN547">
        <f t="shared" si="450"/>
        <v>0</v>
      </c>
      <c r="DR547">
        <f t="shared" si="451"/>
        <v>0</v>
      </c>
      <c r="DS547">
        <f t="shared" si="452"/>
        <v>0</v>
      </c>
      <c r="DT547">
        <f t="shared" si="453"/>
        <v>0</v>
      </c>
      <c r="DU547">
        <f t="shared" si="454"/>
        <v>0</v>
      </c>
      <c r="DV547">
        <f t="shared" si="455"/>
        <v>0</v>
      </c>
      <c r="DW547">
        <f t="shared" si="456"/>
        <v>0</v>
      </c>
      <c r="DX547">
        <f t="shared" si="457"/>
        <v>0</v>
      </c>
      <c r="EB547">
        <f t="shared" si="458"/>
        <v>0</v>
      </c>
      <c r="EC547">
        <f t="shared" si="459"/>
        <v>0</v>
      </c>
      <c r="ED547">
        <f t="shared" si="460"/>
        <v>0</v>
      </c>
      <c r="EE547">
        <f t="shared" si="461"/>
        <v>0</v>
      </c>
      <c r="EF547">
        <f t="shared" si="462"/>
        <v>0</v>
      </c>
      <c r="EG547">
        <f t="shared" si="463"/>
        <v>0</v>
      </c>
      <c r="EH547">
        <f t="shared" si="464"/>
        <v>0</v>
      </c>
    </row>
    <row r="548" spans="1:138">
      <c r="A548" s="71"/>
      <c r="B548" s="40"/>
      <c r="C548" s="80" t="s">
        <v>152</v>
      </c>
      <c r="D548" s="320"/>
      <c r="E548" s="266"/>
      <c r="F548" s="266"/>
      <c r="G548" s="266"/>
      <c r="H548" s="266"/>
      <c r="I548" s="266"/>
      <c r="J548" s="266"/>
      <c r="K548" s="266"/>
      <c r="L548" s="266"/>
      <c r="M548" s="266"/>
      <c r="N548" s="267"/>
      <c r="O548" s="268"/>
      <c r="P548" s="267"/>
      <c r="Q548" s="268"/>
      <c r="R548" s="267"/>
      <c r="S548" s="268"/>
      <c r="T548" s="267"/>
      <c r="U548" s="268"/>
      <c r="V548" s="267"/>
      <c r="W548" s="268"/>
      <c r="X548" s="267"/>
      <c r="Y548" s="220"/>
      <c r="Z548" s="220"/>
      <c r="AA548" s="268"/>
      <c r="AB548" s="267"/>
      <c r="AC548" s="220"/>
      <c r="AD548" s="220"/>
      <c r="AF548">
        <f t="shared" si="388"/>
        <v>0</v>
      </c>
      <c r="AG548">
        <f t="shared" si="389"/>
        <v>0</v>
      </c>
      <c r="AH548">
        <f t="shared" si="390"/>
        <v>0</v>
      </c>
      <c r="AI548">
        <f t="shared" si="391"/>
        <v>0</v>
      </c>
      <c r="AJ548">
        <f t="shared" si="392"/>
        <v>0</v>
      </c>
      <c r="AK548">
        <f t="shared" si="393"/>
        <v>0</v>
      </c>
      <c r="AL548">
        <f t="shared" si="394"/>
        <v>0</v>
      </c>
      <c r="AP548">
        <f t="shared" si="395"/>
        <v>0</v>
      </c>
      <c r="AQ548">
        <f t="shared" si="396"/>
        <v>0</v>
      </c>
      <c r="AR548">
        <f t="shared" si="397"/>
        <v>0</v>
      </c>
      <c r="AS548">
        <f t="shared" si="398"/>
        <v>0</v>
      </c>
      <c r="AT548">
        <f t="shared" si="399"/>
        <v>0</v>
      </c>
      <c r="AU548">
        <f t="shared" si="400"/>
        <v>0</v>
      </c>
      <c r="AV548">
        <f t="shared" si="401"/>
        <v>0</v>
      </c>
      <c r="AZ548">
        <f t="shared" si="402"/>
        <v>0</v>
      </c>
      <c r="BA548">
        <f t="shared" si="403"/>
        <v>0</v>
      </c>
      <c r="BB548">
        <f t="shared" si="404"/>
        <v>0</v>
      </c>
      <c r="BC548">
        <f t="shared" si="405"/>
        <v>0</v>
      </c>
      <c r="BD548">
        <f t="shared" si="406"/>
        <v>0</v>
      </c>
      <c r="BE548">
        <f t="shared" si="407"/>
        <v>0</v>
      </c>
      <c r="BF548">
        <f t="shared" si="408"/>
        <v>0</v>
      </c>
      <c r="BJ548">
        <f t="shared" si="409"/>
        <v>0</v>
      </c>
      <c r="BK548">
        <f t="shared" si="410"/>
        <v>0</v>
      </c>
      <c r="BL548">
        <f t="shared" si="411"/>
        <v>0</v>
      </c>
      <c r="BM548">
        <f t="shared" si="412"/>
        <v>0</v>
      </c>
      <c r="BN548">
        <f t="shared" si="413"/>
        <v>0</v>
      </c>
      <c r="BO548">
        <f t="shared" si="414"/>
        <v>0</v>
      </c>
      <c r="BP548">
        <f t="shared" si="415"/>
        <v>0</v>
      </c>
      <c r="BT548">
        <f t="shared" si="416"/>
        <v>0</v>
      </c>
      <c r="BU548">
        <f t="shared" si="417"/>
        <v>0</v>
      </c>
      <c r="BV548">
        <f t="shared" si="418"/>
        <v>0</v>
      </c>
      <c r="BW548">
        <f t="shared" si="419"/>
        <v>0</v>
      </c>
      <c r="BX548">
        <f t="shared" si="420"/>
        <v>0</v>
      </c>
      <c r="BY548">
        <f t="shared" si="421"/>
        <v>0</v>
      </c>
      <c r="BZ548">
        <f t="shared" si="422"/>
        <v>0</v>
      </c>
      <c r="CD548">
        <f t="shared" si="423"/>
        <v>0</v>
      </c>
      <c r="CE548">
        <f t="shared" si="424"/>
        <v>0</v>
      </c>
      <c r="CF548">
        <f t="shared" si="425"/>
        <v>0</v>
      </c>
      <c r="CG548">
        <f t="shared" si="426"/>
        <v>0</v>
      </c>
      <c r="CH548">
        <f t="shared" si="427"/>
        <v>0</v>
      </c>
      <c r="CI548">
        <f t="shared" si="428"/>
        <v>0</v>
      </c>
      <c r="CJ548">
        <f t="shared" si="429"/>
        <v>0</v>
      </c>
      <c r="CN548">
        <f t="shared" si="430"/>
        <v>0</v>
      </c>
      <c r="CO548">
        <f t="shared" si="431"/>
        <v>0</v>
      </c>
      <c r="CP548">
        <f t="shared" si="432"/>
        <v>0</v>
      </c>
      <c r="CQ548">
        <f t="shared" si="433"/>
        <v>0</v>
      </c>
      <c r="CR548">
        <f t="shared" si="434"/>
        <v>0</v>
      </c>
      <c r="CS548">
        <f t="shared" si="435"/>
        <v>0</v>
      </c>
      <c r="CT548">
        <f t="shared" si="436"/>
        <v>0</v>
      </c>
      <c r="CX548">
        <f t="shared" si="437"/>
        <v>0</v>
      </c>
      <c r="CY548">
        <f t="shared" si="438"/>
        <v>0</v>
      </c>
      <c r="CZ548">
        <f t="shared" si="439"/>
        <v>0</v>
      </c>
      <c r="DA548">
        <f t="shared" si="440"/>
        <v>0</v>
      </c>
      <c r="DB548">
        <f t="shared" si="441"/>
        <v>0</v>
      </c>
      <c r="DC548">
        <f t="shared" si="442"/>
        <v>0</v>
      </c>
      <c r="DD548">
        <f t="shared" si="443"/>
        <v>0</v>
      </c>
      <c r="DH548">
        <f t="shared" si="444"/>
        <v>0</v>
      </c>
      <c r="DI548">
        <f t="shared" si="445"/>
        <v>0</v>
      </c>
      <c r="DJ548">
        <f t="shared" si="446"/>
        <v>0</v>
      </c>
      <c r="DK548">
        <f t="shared" si="447"/>
        <v>0</v>
      </c>
      <c r="DL548">
        <f t="shared" si="448"/>
        <v>0</v>
      </c>
      <c r="DM548">
        <f t="shared" si="449"/>
        <v>0</v>
      </c>
      <c r="DN548">
        <f t="shared" si="450"/>
        <v>0</v>
      </c>
      <c r="DR548">
        <f t="shared" si="451"/>
        <v>0</v>
      </c>
      <c r="DS548">
        <f t="shared" si="452"/>
        <v>0</v>
      </c>
      <c r="DT548">
        <f t="shared" si="453"/>
        <v>0</v>
      </c>
      <c r="DU548">
        <f t="shared" si="454"/>
        <v>0</v>
      </c>
      <c r="DV548">
        <f t="shared" si="455"/>
        <v>0</v>
      </c>
      <c r="DW548">
        <f t="shared" si="456"/>
        <v>0</v>
      </c>
      <c r="DX548">
        <f t="shared" si="457"/>
        <v>0</v>
      </c>
      <c r="EB548">
        <f t="shared" si="458"/>
        <v>0</v>
      </c>
      <c r="EC548">
        <f t="shared" si="459"/>
        <v>0</v>
      </c>
      <c r="ED548">
        <f t="shared" si="460"/>
        <v>0</v>
      </c>
      <c r="EE548">
        <f t="shared" si="461"/>
        <v>0</v>
      </c>
      <c r="EF548">
        <f t="shared" si="462"/>
        <v>0</v>
      </c>
      <c r="EG548">
        <f t="shared" si="463"/>
        <v>0</v>
      </c>
      <c r="EH548">
        <f t="shared" si="464"/>
        <v>0</v>
      </c>
    </row>
    <row r="549" spans="1:138">
      <c r="A549" s="71"/>
      <c r="B549" s="40"/>
      <c r="C549" s="80" t="s">
        <v>153</v>
      </c>
      <c r="D549" s="320"/>
      <c r="E549" s="266"/>
      <c r="F549" s="266"/>
      <c r="G549" s="266"/>
      <c r="H549" s="266"/>
      <c r="I549" s="266"/>
      <c r="J549" s="266"/>
      <c r="K549" s="266"/>
      <c r="L549" s="266"/>
      <c r="M549" s="266"/>
      <c r="N549" s="267"/>
      <c r="O549" s="268"/>
      <c r="P549" s="267"/>
      <c r="Q549" s="268"/>
      <c r="R549" s="267"/>
      <c r="S549" s="268"/>
      <c r="T549" s="267"/>
      <c r="U549" s="268"/>
      <c r="V549" s="267"/>
      <c r="W549" s="268"/>
      <c r="X549" s="267"/>
      <c r="Y549" s="220"/>
      <c r="Z549" s="220"/>
      <c r="AA549" s="268"/>
      <c r="AB549" s="267"/>
      <c r="AC549" s="220"/>
      <c r="AD549" s="220"/>
      <c r="AF549">
        <f t="shared" si="388"/>
        <v>0</v>
      </c>
      <c r="AG549">
        <f t="shared" si="389"/>
        <v>0</v>
      </c>
      <c r="AH549">
        <f t="shared" si="390"/>
        <v>0</v>
      </c>
      <c r="AI549">
        <f t="shared" si="391"/>
        <v>0</v>
      </c>
      <c r="AJ549">
        <f t="shared" si="392"/>
        <v>0</v>
      </c>
      <c r="AK549">
        <f t="shared" si="393"/>
        <v>0</v>
      </c>
      <c r="AL549">
        <f t="shared" si="394"/>
        <v>0</v>
      </c>
      <c r="AP549">
        <f t="shared" si="395"/>
        <v>0</v>
      </c>
      <c r="AQ549">
        <f t="shared" si="396"/>
        <v>0</v>
      </c>
      <c r="AR549">
        <f t="shared" si="397"/>
        <v>0</v>
      </c>
      <c r="AS549">
        <f t="shared" si="398"/>
        <v>0</v>
      </c>
      <c r="AT549">
        <f t="shared" si="399"/>
        <v>0</v>
      </c>
      <c r="AU549">
        <f t="shared" si="400"/>
        <v>0</v>
      </c>
      <c r="AV549">
        <f t="shared" si="401"/>
        <v>0</v>
      </c>
      <c r="AZ549">
        <f t="shared" si="402"/>
        <v>0</v>
      </c>
      <c r="BA549">
        <f t="shared" si="403"/>
        <v>0</v>
      </c>
      <c r="BB549">
        <f t="shared" si="404"/>
        <v>0</v>
      </c>
      <c r="BC549">
        <f t="shared" si="405"/>
        <v>0</v>
      </c>
      <c r="BD549">
        <f t="shared" si="406"/>
        <v>0</v>
      </c>
      <c r="BE549">
        <f t="shared" si="407"/>
        <v>0</v>
      </c>
      <c r="BF549">
        <f t="shared" si="408"/>
        <v>0</v>
      </c>
      <c r="BJ549">
        <f t="shared" si="409"/>
        <v>0</v>
      </c>
      <c r="BK549">
        <f t="shared" si="410"/>
        <v>0</v>
      </c>
      <c r="BL549">
        <f t="shared" si="411"/>
        <v>0</v>
      </c>
      <c r="BM549">
        <f t="shared" si="412"/>
        <v>0</v>
      </c>
      <c r="BN549">
        <f t="shared" si="413"/>
        <v>0</v>
      </c>
      <c r="BO549">
        <f t="shared" si="414"/>
        <v>0</v>
      </c>
      <c r="BP549">
        <f t="shared" si="415"/>
        <v>0</v>
      </c>
      <c r="BT549">
        <f t="shared" si="416"/>
        <v>0</v>
      </c>
      <c r="BU549">
        <f t="shared" si="417"/>
        <v>0</v>
      </c>
      <c r="BV549">
        <f t="shared" si="418"/>
        <v>0</v>
      </c>
      <c r="BW549">
        <f t="shared" si="419"/>
        <v>0</v>
      </c>
      <c r="BX549">
        <f t="shared" si="420"/>
        <v>0</v>
      </c>
      <c r="BY549">
        <f t="shared" si="421"/>
        <v>0</v>
      </c>
      <c r="BZ549">
        <f t="shared" si="422"/>
        <v>0</v>
      </c>
      <c r="CD549">
        <f t="shared" si="423"/>
        <v>0</v>
      </c>
      <c r="CE549">
        <f t="shared" si="424"/>
        <v>0</v>
      </c>
      <c r="CF549">
        <f t="shared" si="425"/>
        <v>0</v>
      </c>
      <c r="CG549">
        <f t="shared" si="426"/>
        <v>0</v>
      </c>
      <c r="CH549">
        <f t="shared" si="427"/>
        <v>0</v>
      </c>
      <c r="CI549">
        <f t="shared" si="428"/>
        <v>0</v>
      </c>
      <c r="CJ549">
        <f t="shared" si="429"/>
        <v>0</v>
      </c>
      <c r="CN549">
        <f t="shared" si="430"/>
        <v>0</v>
      </c>
      <c r="CO549">
        <f t="shared" si="431"/>
        <v>0</v>
      </c>
      <c r="CP549">
        <f t="shared" si="432"/>
        <v>0</v>
      </c>
      <c r="CQ549">
        <f t="shared" si="433"/>
        <v>0</v>
      </c>
      <c r="CR549">
        <f t="shared" si="434"/>
        <v>0</v>
      </c>
      <c r="CS549">
        <f t="shared" si="435"/>
        <v>0</v>
      </c>
      <c r="CT549">
        <f t="shared" si="436"/>
        <v>0</v>
      </c>
      <c r="CX549">
        <f t="shared" si="437"/>
        <v>0</v>
      </c>
      <c r="CY549">
        <f t="shared" si="438"/>
        <v>0</v>
      </c>
      <c r="CZ549">
        <f t="shared" si="439"/>
        <v>0</v>
      </c>
      <c r="DA549">
        <f t="shared" si="440"/>
        <v>0</v>
      </c>
      <c r="DB549">
        <f t="shared" si="441"/>
        <v>0</v>
      </c>
      <c r="DC549">
        <f t="shared" si="442"/>
        <v>0</v>
      </c>
      <c r="DD549">
        <f t="shared" si="443"/>
        <v>0</v>
      </c>
      <c r="DH549">
        <f t="shared" si="444"/>
        <v>0</v>
      </c>
      <c r="DI549">
        <f t="shared" si="445"/>
        <v>0</v>
      </c>
      <c r="DJ549">
        <f t="shared" si="446"/>
        <v>0</v>
      </c>
      <c r="DK549">
        <f t="shared" si="447"/>
        <v>0</v>
      </c>
      <c r="DL549">
        <f t="shared" si="448"/>
        <v>0</v>
      </c>
      <c r="DM549">
        <f t="shared" si="449"/>
        <v>0</v>
      </c>
      <c r="DN549">
        <f t="shared" si="450"/>
        <v>0</v>
      </c>
      <c r="DR549">
        <f t="shared" si="451"/>
        <v>0</v>
      </c>
      <c r="DS549">
        <f t="shared" si="452"/>
        <v>0</v>
      </c>
      <c r="DT549">
        <f t="shared" si="453"/>
        <v>0</v>
      </c>
      <c r="DU549">
        <f t="shared" si="454"/>
        <v>0</v>
      </c>
      <c r="DV549">
        <f t="shared" si="455"/>
        <v>0</v>
      </c>
      <c r="DW549">
        <f t="shared" si="456"/>
        <v>0</v>
      </c>
      <c r="DX549">
        <f t="shared" si="457"/>
        <v>0</v>
      </c>
      <c r="EB549">
        <f t="shared" si="458"/>
        <v>0</v>
      </c>
      <c r="EC549">
        <f t="shared" si="459"/>
        <v>0</v>
      </c>
      <c r="ED549">
        <f t="shared" si="460"/>
        <v>0</v>
      </c>
      <c r="EE549">
        <f t="shared" si="461"/>
        <v>0</v>
      </c>
      <c r="EF549">
        <f t="shared" si="462"/>
        <v>0</v>
      </c>
      <c r="EG549">
        <f t="shared" si="463"/>
        <v>0</v>
      </c>
      <c r="EH549">
        <f t="shared" si="464"/>
        <v>0</v>
      </c>
    </row>
    <row r="550" spans="1:138">
      <c r="A550" s="83"/>
      <c r="B550" s="15"/>
      <c r="C550" s="80" t="s">
        <v>154</v>
      </c>
      <c r="D550" s="320"/>
      <c r="E550" s="266"/>
      <c r="F550" s="266"/>
      <c r="G550" s="266"/>
      <c r="H550" s="266"/>
      <c r="I550" s="266"/>
      <c r="J550" s="266"/>
      <c r="K550" s="266"/>
      <c r="L550" s="266"/>
      <c r="M550" s="266"/>
      <c r="N550" s="267"/>
      <c r="O550" s="268"/>
      <c r="P550" s="267"/>
      <c r="Q550" s="268"/>
      <c r="R550" s="267"/>
      <c r="S550" s="268"/>
      <c r="T550" s="267"/>
      <c r="U550" s="268"/>
      <c r="V550" s="267"/>
      <c r="W550" s="268"/>
      <c r="X550" s="267"/>
      <c r="Y550" s="220"/>
      <c r="Z550" s="220"/>
      <c r="AA550" s="268"/>
      <c r="AB550" s="267"/>
      <c r="AC550" s="220"/>
      <c r="AD550" s="220"/>
      <c r="AF550">
        <f t="shared" si="388"/>
        <v>0</v>
      </c>
      <c r="AG550">
        <f t="shared" si="389"/>
        <v>0</v>
      </c>
      <c r="AH550">
        <f t="shared" si="390"/>
        <v>0</v>
      </c>
      <c r="AI550">
        <f t="shared" si="391"/>
        <v>0</v>
      </c>
      <c r="AJ550">
        <f t="shared" si="392"/>
        <v>0</v>
      </c>
      <c r="AK550">
        <f t="shared" si="393"/>
        <v>0</v>
      </c>
      <c r="AL550">
        <f t="shared" si="394"/>
        <v>0</v>
      </c>
      <c r="AP550">
        <f t="shared" si="395"/>
        <v>0</v>
      </c>
      <c r="AQ550">
        <f t="shared" si="396"/>
        <v>0</v>
      </c>
      <c r="AR550">
        <f t="shared" si="397"/>
        <v>0</v>
      </c>
      <c r="AS550">
        <f t="shared" si="398"/>
        <v>0</v>
      </c>
      <c r="AT550">
        <f t="shared" si="399"/>
        <v>0</v>
      </c>
      <c r="AU550">
        <f t="shared" si="400"/>
        <v>0</v>
      </c>
      <c r="AV550">
        <f t="shared" si="401"/>
        <v>0</v>
      </c>
      <c r="AZ550">
        <f t="shared" si="402"/>
        <v>0</v>
      </c>
      <c r="BA550">
        <f t="shared" si="403"/>
        <v>0</v>
      </c>
      <c r="BB550">
        <f t="shared" si="404"/>
        <v>0</v>
      </c>
      <c r="BC550">
        <f t="shared" si="405"/>
        <v>0</v>
      </c>
      <c r="BD550">
        <f t="shared" si="406"/>
        <v>0</v>
      </c>
      <c r="BE550">
        <f t="shared" si="407"/>
        <v>0</v>
      </c>
      <c r="BF550">
        <f t="shared" si="408"/>
        <v>0</v>
      </c>
      <c r="BJ550">
        <f t="shared" si="409"/>
        <v>0</v>
      </c>
      <c r="BK550">
        <f t="shared" si="410"/>
        <v>0</v>
      </c>
      <c r="BL550">
        <f t="shared" si="411"/>
        <v>0</v>
      </c>
      <c r="BM550">
        <f t="shared" si="412"/>
        <v>0</v>
      </c>
      <c r="BN550">
        <f t="shared" si="413"/>
        <v>0</v>
      </c>
      <c r="BO550">
        <f t="shared" si="414"/>
        <v>0</v>
      </c>
      <c r="BP550">
        <f t="shared" si="415"/>
        <v>0</v>
      </c>
      <c r="BT550">
        <f t="shared" si="416"/>
        <v>0</v>
      </c>
      <c r="BU550">
        <f t="shared" si="417"/>
        <v>0</v>
      </c>
      <c r="BV550">
        <f t="shared" si="418"/>
        <v>0</v>
      </c>
      <c r="BW550">
        <f t="shared" si="419"/>
        <v>0</v>
      </c>
      <c r="BX550">
        <f t="shared" si="420"/>
        <v>0</v>
      </c>
      <c r="BY550">
        <f t="shared" si="421"/>
        <v>0</v>
      </c>
      <c r="BZ550">
        <f t="shared" si="422"/>
        <v>0</v>
      </c>
      <c r="CD550">
        <f t="shared" si="423"/>
        <v>0</v>
      </c>
      <c r="CE550">
        <f t="shared" si="424"/>
        <v>0</v>
      </c>
      <c r="CF550">
        <f t="shared" si="425"/>
        <v>0</v>
      </c>
      <c r="CG550">
        <f t="shared" si="426"/>
        <v>0</v>
      </c>
      <c r="CH550">
        <f t="shared" si="427"/>
        <v>0</v>
      </c>
      <c r="CI550">
        <f t="shared" si="428"/>
        <v>0</v>
      </c>
      <c r="CJ550">
        <f t="shared" si="429"/>
        <v>0</v>
      </c>
      <c r="CN550">
        <f t="shared" si="430"/>
        <v>0</v>
      </c>
      <c r="CO550">
        <f t="shared" si="431"/>
        <v>0</v>
      </c>
      <c r="CP550">
        <f t="shared" si="432"/>
        <v>0</v>
      </c>
      <c r="CQ550">
        <f t="shared" si="433"/>
        <v>0</v>
      </c>
      <c r="CR550">
        <f t="shared" si="434"/>
        <v>0</v>
      </c>
      <c r="CS550">
        <f t="shared" si="435"/>
        <v>0</v>
      </c>
      <c r="CT550">
        <f t="shared" si="436"/>
        <v>0</v>
      </c>
      <c r="CX550">
        <f t="shared" si="437"/>
        <v>0</v>
      </c>
      <c r="CY550">
        <f t="shared" si="438"/>
        <v>0</v>
      </c>
      <c r="CZ550">
        <f t="shared" si="439"/>
        <v>0</v>
      </c>
      <c r="DA550">
        <f t="shared" si="440"/>
        <v>0</v>
      </c>
      <c r="DB550">
        <f t="shared" si="441"/>
        <v>0</v>
      </c>
      <c r="DC550">
        <f t="shared" si="442"/>
        <v>0</v>
      </c>
      <c r="DD550">
        <f t="shared" si="443"/>
        <v>0</v>
      </c>
      <c r="DH550">
        <f t="shared" si="444"/>
        <v>0</v>
      </c>
      <c r="DI550">
        <f t="shared" si="445"/>
        <v>0</v>
      </c>
      <c r="DJ550">
        <f t="shared" si="446"/>
        <v>0</v>
      </c>
      <c r="DK550">
        <f t="shared" si="447"/>
        <v>0</v>
      </c>
      <c r="DL550">
        <f t="shared" si="448"/>
        <v>0</v>
      </c>
      <c r="DM550">
        <f t="shared" si="449"/>
        <v>0</v>
      </c>
      <c r="DN550">
        <f t="shared" si="450"/>
        <v>0</v>
      </c>
      <c r="DR550">
        <f t="shared" si="451"/>
        <v>0</v>
      </c>
      <c r="DS550">
        <f t="shared" si="452"/>
        <v>0</v>
      </c>
      <c r="DT550">
        <f t="shared" si="453"/>
        <v>0</v>
      </c>
      <c r="DU550">
        <f t="shared" si="454"/>
        <v>0</v>
      </c>
      <c r="DV550">
        <f t="shared" si="455"/>
        <v>0</v>
      </c>
      <c r="DW550">
        <f t="shared" si="456"/>
        <v>0</v>
      </c>
      <c r="DX550">
        <f t="shared" si="457"/>
        <v>0</v>
      </c>
      <c r="EB550">
        <f t="shared" si="458"/>
        <v>0</v>
      </c>
      <c r="EC550">
        <f t="shared" si="459"/>
        <v>0</v>
      </c>
      <c r="ED550">
        <f t="shared" si="460"/>
        <v>0</v>
      </c>
      <c r="EE550">
        <f t="shared" si="461"/>
        <v>0</v>
      </c>
      <c r="EF550">
        <f t="shared" si="462"/>
        <v>0</v>
      </c>
      <c r="EG550">
        <f t="shared" si="463"/>
        <v>0</v>
      </c>
      <c r="EH550">
        <f t="shared" si="464"/>
        <v>0</v>
      </c>
    </row>
    <row r="551" spans="1:138">
      <c r="A551" s="83"/>
      <c r="B551" s="15"/>
      <c r="C551" s="80" t="s">
        <v>155</v>
      </c>
      <c r="D551" s="320"/>
      <c r="E551" s="266"/>
      <c r="F551" s="266"/>
      <c r="G551" s="266"/>
      <c r="H551" s="266"/>
      <c r="I551" s="266"/>
      <c r="J551" s="266"/>
      <c r="K551" s="266"/>
      <c r="L551" s="266"/>
      <c r="M551" s="266"/>
      <c r="N551" s="267"/>
      <c r="O551" s="268"/>
      <c r="P551" s="267"/>
      <c r="Q551" s="268"/>
      <c r="R551" s="267"/>
      <c r="S551" s="268"/>
      <c r="T551" s="267"/>
      <c r="U551" s="268"/>
      <c r="V551" s="267"/>
      <c r="W551" s="268"/>
      <c r="X551" s="267"/>
      <c r="Y551" s="220"/>
      <c r="Z551" s="220"/>
      <c r="AA551" s="268"/>
      <c r="AB551" s="267"/>
      <c r="AC551" s="220"/>
      <c r="AD551" s="220"/>
      <c r="AF551">
        <f t="shared" si="388"/>
        <v>0</v>
      </c>
      <c r="AG551">
        <f t="shared" si="389"/>
        <v>0</v>
      </c>
      <c r="AH551">
        <f t="shared" si="390"/>
        <v>0</v>
      </c>
      <c r="AI551">
        <f t="shared" si="391"/>
        <v>0</v>
      </c>
      <c r="AJ551">
        <f t="shared" si="392"/>
        <v>0</v>
      </c>
      <c r="AK551">
        <f t="shared" si="393"/>
        <v>0</v>
      </c>
      <c r="AL551">
        <f t="shared" si="394"/>
        <v>0</v>
      </c>
      <c r="AP551">
        <f t="shared" si="395"/>
        <v>0</v>
      </c>
      <c r="AQ551">
        <f t="shared" si="396"/>
        <v>0</v>
      </c>
      <c r="AR551">
        <f t="shared" si="397"/>
        <v>0</v>
      </c>
      <c r="AS551">
        <f t="shared" si="398"/>
        <v>0</v>
      </c>
      <c r="AT551">
        <f t="shared" si="399"/>
        <v>0</v>
      </c>
      <c r="AU551">
        <f t="shared" si="400"/>
        <v>0</v>
      </c>
      <c r="AV551">
        <f t="shared" si="401"/>
        <v>0</v>
      </c>
      <c r="AZ551">
        <f t="shared" si="402"/>
        <v>0</v>
      </c>
      <c r="BA551">
        <f t="shared" si="403"/>
        <v>0</v>
      </c>
      <c r="BB551">
        <f t="shared" si="404"/>
        <v>0</v>
      </c>
      <c r="BC551">
        <f t="shared" si="405"/>
        <v>0</v>
      </c>
      <c r="BD551">
        <f t="shared" si="406"/>
        <v>0</v>
      </c>
      <c r="BE551">
        <f t="shared" si="407"/>
        <v>0</v>
      </c>
      <c r="BF551">
        <f t="shared" si="408"/>
        <v>0</v>
      </c>
      <c r="BJ551">
        <f t="shared" si="409"/>
        <v>0</v>
      </c>
      <c r="BK551">
        <f t="shared" si="410"/>
        <v>0</v>
      </c>
      <c r="BL551">
        <f t="shared" si="411"/>
        <v>0</v>
      </c>
      <c r="BM551">
        <f t="shared" si="412"/>
        <v>0</v>
      </c>
      <c r="BN551">
        <f t="shared" si="413"/>
        <v>0</v>
      </c>
      <c r="BO551">
        <f t="shared" si="414"/>
        <v>0</v>
      </c>
      <c r="BP551">
        <f t="shared" si="415"/>
        <v>0</v>
      </c>
      <c r="BT551">
        <f t="shared" si="416"/>
        <v>0</v>
      </c>
      <c r="BU551">
        <f t="shared" si="417"/>
        <v>0</v>
      </c>
      <c r="BV551">
        <f t="shared" si="418"/>
        <v>0</v>
      </c>
      <c r="BW551">
        <f t="shared" si="419"/>
        <v>0</v>
      </c>
      <c r="BX551">
        <f t="shared" si="420"/>
        <v>0</v>
      </c>
      <c r="BY551">
        <f t="shared" si="421"/>
        <v>0</v>
      </c>
      <c r="BZ551">
        <f t="shared" si="422"/>
        <v>0</v>
      </c>
      <c r="CD551">
        <f t="shared" si="423"/>
        <v>0</v>
      </c>
      <c r="CE551">
        <f t="shared" si="424"/>
        <v>0</v>
      </c>
      <c r="CF551">
        <f t="shared" si="425"/>
        <v>0</v>
      </c>
      <c r="CG551">
        <f t="shared" si="426"/>
        <v>0</v>
      </c>
      <c r="CH551">
        <f t="shared" si="427"/>
        <v>0</v>
      </c>
      <c r="CI551">
        <f t="shared" si="428"/>
        <v>0</v>
      </c>
      <c r="CJ551">
        <f t="shared" si="429"/>
        <v>0</v>
      </c>
      <c r="CN551">
        <f t="shared" si="430"/>
        <v>0</v>
      </c>
      <c r="CO551">
        <f t="shared" si="431"/>
        <v>0</v>
      </c>
      <c r="CP551">
        <f t="shared" si="432"/>
        <v>0</v>
      </c>
      <c r="CQ551">
        <f t="shared" si="433"/>
        <v>0</v>
      </c>
      <c r="CR551">
        <f t="shared" si="434"/>
        <v>0</v>
      </c>
      <c r="CS551">
        <f t="shared" si="435"/>
        <v>0</v>
      </c>
      <c r="CT551">
        <f t="shared" si="436"/>
        <v>0</v>
      </c>
      <c r="CX551">
        <f t="shared" si="437"/>
        <v>0</v>
      </c>
      <c r="CY551">
        <f t="shared" si="438"/>
        <v>0</v>
      </c>
      <c r="CZ551">
        <f t="shared" si="439"/>
        <v>0</v>
      </c>
      <c r="DA551">
        <f t="shared" si="440"/>
        <v>0</v>
      </c>
      <c r="DB551">
        <f t="shared" si="441"/>
        <v>0</v>
      </c>
      <c r="DC551">
        <f t="shared" si="442"/>
        <v>0</v>
      </c>
      <c r="DD551">
        <f t="shared" si="443"/>
        <v>0</v>
      </c>
      <c r="DH551">
        <f t="shared" si="444"/>
        <v>0</v>
      </c>
      <c r="DI551">
        <f t="shared" si="445"/>
        <v>0</v>
      </c>
      <c r="DJ551">
        <f t="shared" si="446"/>
        <v>0</v>
      </c>
      <c r="DK551">
        <f t="shared" si="447"/>
        <v>0</v>
      </c>
      <c r="DL551">
        <f t="shared" si="448"/>
        <v>0</v>
      </c>
      <c r="DM551">
        <f t="shared" si="449"/>
        <v>0</v>
      </c>
      <c r="DN551">
        <f t="shared" si="450"/>
        <v>0</v>
      </c>
      <c r="DR551">
        <f t="shared" si="451"/>
        <v>0</v>
      </c>
      <c r="DS551">
        <f t="shared" si="452"/>
        <v>0</v>
      </c>
      <c r="DT551">
        <f t="shared" si="453"/>
        <v>0</v>
      </c>
      <c r="DU551">
        <f t="shared" si="454"/>
        <v>0</v>
      </c>
      <c r="DV551">
        <f t="shared" si="455"/>
        <v>0</v>
      </c>
      <c r="DW551">
        <f t="shared" si="456"/>
        <v>0</v>
      </c>
      <c r="DX551">
        <f t="shared" si="457"/>
        <v>0</v>
      </c>
      <c r="EB551">
        <f t="shared" si="458"/>
        <v>0</v>
      </c>
      <c r="EC551">
        <f t="shared" si="459"/>
        <v>0</v>
      </c>
      <c r="ED551">
        <f t="shared" si="460"/>
        <v>0</v>
      </c>
      <c r="EE551">
        <f t="shared" si="461"/>
        <v>0</v>
      </c>
      <c r="EF551">
        <f t="shared" si="462"/>
        <v>0</v>
      </c>
      <c r="EG551">
        <f t="shared" si="463"/>
        <v>0</v>
      </c>
      <c r="EH551">
        <f t="shared" si="464"/>
        <v>0</v>
      </c>
    </row>
    <row r="552" spans="1:138">
      <c r="A552" s="83"/>
      <c r="B552" s="15"/>
      <c r="C552" s="15"/>
      <c r="D552" s="15"/>
      <c r="E552" s="15"/>
      <c r="F552" s="15"/>
      <c r="G552" s="15"/>
      <c r="H552" s="15"/>
      <c r="I552" s="15"/>
      <c r="J552" s="81"/>
      <c r="K552" s="82"/>
      <c r="L552" s="81"/>
      <c r="M552" s="81"/>
      <c r="N552" s="81"/>
      <c r="O552" s="81"/>
      <c r="P552" s="81" t="s">
        <v>211</v>
      </c>
      <c r="Q552" s="268">
        <f>IF(AND(SUM(Q527:Q551)=0,COUNTIF(Q527:Q551,"NS")&gt;0),"NS",IF(AND(SUM(Q527:Q551)=0, COUNTIF(Q527:Q551,"NA")&gt;0),"NA",SUM(Q527:Q551)))</f>
        <v>50</v>
      </c>
      <c r="R552" s="267"/>
      <c r="S552" s="268">
        <f>IF(AND(SUM(S527:S551)=0,COUNTIF(S527:S551,"NS")&gt;0),"NS",IF(AND(SUM(S527:S551)=0, COUNTIF(S527:S551,"NA")&gt;0),"NA",SUM(S527:S551)))</f>
        <v>25</v>
      </c>
      <c r="T552" s="267"/>
      <c r="U552" s="268">
        <f>IF(AND(SUM(U527:U551)=0,COUNTIF(U527:U551,"NS")&gt;0),"NS",IF(AND(SUM(U527:U551)=0, COUNTIF(U527:U551,"NA")&gt;0),"NA",SUM(U527:U551)))</f>
        <v>25</v>
      </c>
      <c r="V552" s="267"/>
      <c r="W552" s="268">
        <f>IF(AND(SUM(W527:W551)=0,COUNTIF(W527:W551,"NS")&gt;0),"NS",IF(AND(SUM(W527:W551)=0, COUNTIF(W527:W551,"NA")&gt;0),"NA",SUM(W527:W551)))</f>
        <v>0</v>
      </c>
      <c r="X552" s="267"/>
      <c r="Y552" s="220">
        <f>IF(AND(SUM(Y527:Y551)=0,COUNTIF(Y527:Y551,"NS")&gt;0),"NS",IF(AND(SUM(Y527:Y551)=0, COUNTIF(Y527:Y551,"NA")&gt;0),"NA",SUM(Y527:Y551)))</f>
        <v>0</v>
      </c>
      <c r="Z552" s="220">
        <f>IF(AND(SUM(Z527:Z551)=0,COUNTIF(Z527:Z551,"NS")&gt;0),"NS",IF(AND(SUM(Z527:Z551)=0, COUNTIF(Z527:Z551,"NA")&gt;0),"NA",SUM(Z527:Z551)))</f>
        <v>0</v>
      </c>
      <c r="AA552" s="268">
        <f>IF(AND(SUM(AA527:AA551)=0,COUNTIF(AA527:AA551,"NS")&gt;0),"NS",IF(AND(SUM(AA527:AA551)=0, COUNTIF(AA527:AA551,"NA")&gt;0),"NA",SUM(AA527:AA551)))</f>
        <v>0</v>
      </c>
      <c r="AB552" s="267"/>
      <c r="AC552" s="220">
        <f>IF(AND(SUM(AC527:AC551)=0,COUNTIF(AC527:AC551,"NS")&gt;0),"NS",IF(AND(SUM(AC527:AC551)=0, COUNTIF(AC527:AC551,"NA")&gt;0),"NA",SUM(AC527:AC551)))</f>
        <v>0</v>
      </c>
      <c r="AD552" s="220">
        <f>IF(AND(SUM(AD527:AD551)=0,COUNTIF(AD527:AD551,"NS")&gt;0),"NS",IF(AND(SUM(AD527:AD551)=0, COUNTIF(AD527:AD551,"NA")&gt;0),"NA",SUM(AD527:AD551)))</f>
        <v>0</v>
      </c>
    </row>
    <row r="553" spans="1:138">
      <c r="A553" s="83"/>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F553">
        <f>IF(SUM(AF527:AF552,AP527:AP552,AZ527:AZ552,BJ527:BJ552,BT527:BT552,CD527:CD552,CN527:CN552,CX527:CX552,DH527:DH552,DR527:DR552,EB527:EB552)&gt;0,1,0)</f>
        <v>0</v>
      </c>
      <c r="AG553">
        <f>IF(SUM(AG527:AG552,AQ527:AQ552,BA527:BA552,BK527:BK552,BU527:BU552,CE527:CE552,CO527:CO552,CY527:CY552,DI527:DI552,DS527:DS552,EC527:EC552)&gt;0,2,0)</f>
        <v>0</v>
      </c>
      <c r="AH553">
        <f>IF(SUM(AH527:AH552,AR527:AR552,BB527:BB552,BL527:BL552,BV527:BV552,CF527:CF552,CP527:CP552,CZ527:CZ552,DJ527:DJ552,DT527:DT552,ED527:ED552)&gt;0,4,0)</f>
        <v>0</v>
      </c>
      <c r="AI553">
        <f>IF(SUM(AI527:AI552,AS527:AS552,BC527:BC552,BM527:BM552,BW527:BW552,CG527:CG552,CQ527:CQ552,DA527:DA552,DK527:DK552,DU527:DU552,EE527:EE552)&gt;0,4,0)</f>
        <v>0</v>
      </c>
      <c r="AJ553">
        <f>IF(SUM(AJ527:AJ552,AT527:AT552,BD527:BD552,BN527:BN552,BX527:BX552,CH527:CH552,CR527:CR552,DB527:DB552,DL527:DL552,DV527:DV552,EF527:EF552)&gt;0,5,0)</f>
        <v>0</v>
      </c>
      <c r="AK553">
        <f>IF(SUM(AK527:AK552,AU527:AU552,BE527:BE552,BO527:BO552,BY527:BY552,CI527:CI552,CS527:CS552,DC527:DC552,DM527:DM552,DW527:DW552,EG527:EG552)&gt;0,6,0)</f>
        <v>0</v>
      </c>
    </row>
    <row r="554" spans="1:138">
      <c r="A554" s="73"/>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455" t="s">
        <v>820</v>
      </c>
      <c r="AB554" s="256"/>
      <c r="AC554" s="256"/>
      <c r="AD554" s="256"/>
      <c r="AH554">
        <f>SUM(AF553:AH553)</f>
        <v>0</v>
      </c>
      <c r="AK554">
        <f>SUM(AI553:AK553)</f>
        <v>0</v>
      </c>
    </row>
    <row r="555" spans="1:138" ht="24" customHeight="1">
      <c r="A555" s="71"/>
      <c r="B555" s="40"/>
      <c r="C555" s="265" t="s">
        <v>185</v>
      </c>
      <c r="D555" s="278"/>
      <c r="E555" s="278"/>
      <c r="F555" s="279"/>
      <c r="G555" s="265" t="s">
        <v>1331</v>
      </c>
      <c r="H555" s="266"/>
      <c r="I555" s="266"/>
      <c r="J555" s="266"/>
      <c r="K555" s="266"/>
      <c r="L555" s="266"/>
      <c r="M555" s="266"/>
      <c r="N555" s="266"/>
      <c r="O555" s="266"/>
      <c r="P555" s="266"/>
      <c r="Q555" s="266"/>
      <c r="R555" s="266"/>
      <c r="S555" s="266"/>
      <c r="T555" s="266"/>
      <c r="U555" s="266"/>
      <c r="V555" s="266"/>
      <c r="W555" s="266"/>
      <c r="X555" s="266"/>
      <c r="Y555" s="266"/>
      <c r="Z555" s="266"/>
      <c r="AA555" s="266"/>
      <c r="AB555" s="266"/>
      <c r="AC555" s="266"/>
      <c r="AD555" s="267"/>
      <c r="AH555" t="e">
        <f ca="1">CAMBIAR(AH554,0,"",1,"El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55" t="e">
        <f ca="1">CAMBIAR(AK554,0,"",4,"Hay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56" spans="1:138" ht="36" customHeight="1">
      <c r="A556" s="71"/>
      <c r="B556" s="40"/>
      <c r="C556" s="280"/>
      <c r="D556" s="256"/>
      <c r="E556" s="256"/>
      <c r="F556" s="281"/>
      <c r="G556" s="461" t="s">
        <v>270</v>
      </c>
      <c r="H556" s="272"/>
      <c r="I556" s="272"/>
      <c r="J556" s="283"/>
      <c r="K556" s="461" t="s">
        <v>271</v>
      </c>
      <c r="L556" s="272"/>
      <c r="M556" s="272"/>
      <c r="N556" s="283"/>
      <c r="O556" s="461" t="s">
        <v>272</v>
      </c>
      <c r="P556" s="272"/>
      <c r="Q556" s="272"/>
      <c r="R556" s="283"/>
      <c r="S556" s="461" t="s">
        <v>273</v>
      </c>
      <c r="T556" s="272"/>
      <c r="U556" s="272"/>
      <c r="V556" s="283"/>
      <c r="W556" s="461" t="s">
        <v>274</v>
      </c>
      <c r="X556" s="272"/>
      <c r="Y556" s="272"/>
      <c r="Z556" s="283"/>
      <c r="AA556" s="461" t="s">
        <v>1332</v>
      </c>
      <c r="AB556" s="272"/>
      <c r="AC556" s="272"/>
      <c r="AD556" s="283"/>
    </row>
    <row r="557" spans="1:138" ht="48" customHeight="1">
      <c r="A557" s="71"/>
      <c r="B557" s="40"/>
      <c r="C557" s="282"/>
      <c r="D557" s="272"/>
      <c r="E557" s="272"/>
      <c r="F557" s="283"/>
      <c r="G557" s="325" t="s">
        <v>234</v>
      </c>
      <c r="H557" s="267"/>
      <c r="I557" s="218" t="s">
        <v>202</v>
      </c>
      <c r="J557" s="218" t="s">
        <v>203</v>
      </c>
      <c r="K557" s="325" t="s">
        <v>234</v>
      </c>
      <c r="L557" s="267"/>
      <c r="M557" s="218" t="s">
        <v>202</v>
      </c>
      <c r="N557" s="218" t="s">
        <v>203</v>
      </c>
      <c r="O557" s="325" t="s">
        <v>234</v>
      </c>
      <c r="P557" s="267"/>
      <c r="Q557" s="218" t="s">
        <v>202</v>
      </c>
      <c r="R557" s="218" t="s">
        <v>203</v>
      </c>
      <c r="S557" s="325" t="s">
        <v>234</v>
      </c>
      <c r="T557" s="267"/>
      <c r="U557" s="218" t="s">
        <v>202</v>
      </c>
      <c r="V557" s="218" t="s">
        <v>203</v>
      </c>
      <c r="W557" s="325" t="s">
        <v>234</v>
      </c>
      <c r="X557" s="267"/>
      <c r="Y557" s="218" t="s">
        <v>202</v>
      </c>
      <c r="Z557" s="218" t="s">
        <v>203</v>
      </c>
      <c r="AA557" s="325" t="s">
        <v>234</v>
      </c>
      <c r="AB557" s="267"/>
      <c r="AC557" s="218" t="s">
        <v>202</v>
      </c>
      <c r="AD557" s="218" t="s">
        <v>203</v>
      </c>
    </row>
    <row r="558" spans="1:138">
      <c r="A558" s="71"/>
      <c r="B558" s="40"/>
      <c r="C558" s="148" t="s">
        <v>131</v>
      </c>
      <c r="D558" s="320"/>
      <c r="E558" s="266"/>
      <c r="F558" s="267"/>
      <c r="G558" s="268"/>
      <c r="H558" s="267"/>
      <c r="I558" s="220"/>
      <c r="J558" s="220"/>
      <c r="K558" s="268"/>
      <c r="L558" s="267"/>
      <c r="M558" s="220"/>
      <c r="N558" s="220"/>
      <c r="O558" s="268"/>
      <c r="P558" s="267"/>
      <c r="Q558" s="220"/>
      <c r="R558" s="220"/>
      <c r="S558" s="268"/>
      <c r="T558" s="267"/>
      <c r="U558" s="220"/>
      <c r="V558" s="220"/>
      <c r="W558" s="268"/>
      <c r="X558" s="267"/>
      <c r="Y558" s="220"/>
      <c r="Z558" s="220"/>
      <c r="AA558" s="268"/>
      <c r="AB558" s="267"/>
      <c r="AC558" s="220"/>
      <c r="AD558" s="220"/>
    </row>
    <row r="559" spans="1:138">
      <c r="A559" s="71"/>
      <c r="B559" s="40"/>
      <c r="C559" s="148" t="s">
        <v>132</v>
      </c>
      <c r="D559" s="320"/>
      <c r="E559" s="266"/>
      <c r="F559" s="267"/>
      <c r="G559" s="268"/>
      <c r="H559" s="267"/>
      <c r="I559" s="220"/>
      <c r="J559" s="220"/>
      <c r="K559" s="268"/>
      <c r="L559" s="267"/>
      <c r="M559" s="220"/>
      <c r="N559" s="220"/>
      <c r="O559" s="268"/>
      <c r="P559" s="267"/>
      <c r="Q559" s="220"/>
      <c r="R559" s="220"/>
      <c r="S559" s="268"/>
      <c r="T559" s="267"/>
      <c r="U559" s="220"/>
      <c r="V559" s="220"/>
      <c r="W559" s="268"/>
      <c r="X559" s="267"/>
      <c r="Y559" s="220"/>
      <c r="Z559" s="220"/>
      <c r="AA559" s="268"/>
      <c r="AB559" s="267"/>
      <c r="AC559" s="220"/>
      <c r="AD559" s="220"/>
    </row>
    <row r="560" spans="1:138">
      <c r="A560" s="71"/>
      <c r="B560" s="40"/>
      <c r="C560" s="148" t="s">
        <v>133</v>
      </c>
      <c r="D560" s="320"/>
      <c r="E560" s="266"/>
      <c r="F560" s="267"/>
      <c r="G560" s="268"/>
      <c r="H560" s="267"/>
      <c r="I560" s="220"/>
      <c r="J560" s="220"/>
      <c r="K560" s="268"/>
      <c r="L560" s="267"/>
      <c r="M560" s="220"/>
      <c r="N560" s="220"/>
      <c r="O560" s="268"/>
      <c r="P560" s="267"/>
      <c r="Q560" s="220"/>
      <c r="R560" s="220"/>
      <c r="S560" s="268"/>
      <c r="T560" s="267"/>
      <c r="U560" s="220"/>
      <c r="V560" s="220"/>
      <c r="W560" s="268"/>
      <c r="X560" s="267"/>
      <c r="Y560" s="220"/>
      <c r="Z560" s="220"/>
      <c r="AA560" s="268"/>
      <c r="AB560" s="267"/>
      <c r="AC560" s="220"/>
      <c r="AD560" s="220"/>
    </row>
    <row r="561" spans="1:30">
      <c r="A561" s="71"/>
      <c r="B561" s="40"/>
      <c r="C561" s="148" t="s">
        <v>134</v>
      </c>
      <c r="D561" s="320"/>
      <c r="E561" s="266"/>
      <c r="F561" s="267"/>
      <c r="G561" s="268"/>
      <c r="H561" s="267"/>
      <c r="I561" s="220"/>
      <c r="J561" s="220"/>
      <c r="K561" s="268"/>
      <c r="L561" s="267"/>
      <c r="M561" s="220"/>
      <c r="N561" s="220"/>
      <c r="O561" s="268"/>
      <c r="P561" s="267"/>
      <c r="Q561" s="220"/>
      <c r="R561" s="220"/>
      <c r="S561" s="268"/>
      <c r="T561" s="267"/>
      <c r="U561" s="220"/>
      <c r="V561" s="220"/>
      <c r="W561" s="268"/>
      <c r="X561" s="267"/>
      <c r="Y561" s="220"/>
      <c r="Z561" s="220"/>
      <c r="AA561" s="268"/>
      <c r="AB561" s="267"/>
      <c r="AC561" s="220"/>
      <c r="AD561" s="220"/>
    </row>
    <row r="562" spans="1:30">
      <c r="A562" s="71"/>
      <c r="B562" s="40"/>
      <c r="C562" s="148" t="s">
        <v>135</v>
      </c>
      <c r="D562" s="320"/>
      <c r="E562" s="266"/>
      <c r="F562" s="267"/>
      <c r="G562" s="268"/>
      <c r="H562" s="267"/>
      <c r="I562" s="220"/>
      <c r="J562" s="220"/>
      <c r="K562" s="268"/>
      <c r="L562" s="267"/>
      <c r="M562" s="220"/>
      <c r="N562" s="220"/>
      <c r="O562" s="268"/>
      <c r="P562" s="267"/>
      <c r="Q562" s="220"/>
      <c r="R562" s="220"/>
      <c r="S562" s="268"/>
      <c r="T562" s="267"/>
      <c r="U562" s="220"/>
      <c r="V562" s="220"/>
      <c r="W562" s="268"/>
      <c r="X562" s="267"/>
      <c r="Y562" s="220"/>
      <c r="Z562" s="220"/>
      <c r="AA562" s="268"/>
      <c r="AB562" s="267"/>
      <c r="AC562" s="220"/>
      <c r="AD562" s="220"/>
    </row>
    <row r="563" spans="1:30">
      <c r="A563" s="71"/>
      <c r="B563" s="40"/>
      <c r="C563" s="148" t="s">
        <v>136</v>
      </c>
      <c r="D563" s="320"/>
      <c r="E563" s="266"/>
      <c r="F563" s="267"/>
      <c r="G563" s="268"/>
      <c r="H563" s="267"/>
      <c r="I563" s="220"/>
      <c r="J563" s="220"/>
      <c r="K563" s="268"/>
      <c r="L563" s="267"/>
      <c r="M563" s="220"/>
      <c r="N563" s="220"/>
      <c r="O563" s="268"/>
      <c r="P563" s="267"/>
      <c r="Q563" s="220"/>
      <c r="R563" s="220"/>
      <c r="S563" s="268"/>
      <c r="T563" s="267"/>
      <c r="U563" s="220"/>
      <c r="V563" s="220"/>
      <c r="W563" s="268"/>
      <c r="X563" s="267"/>
      <c r="Y563" s="220"/>
      <c r="Z563" s="220"/>
      <c r="AA563" s="268"/>
      <c r="AB563" s="267"/>
      <c r="AC563" s="220"/>
      <c r="AD563" s="220"/>
    </row>
    <row r="564" spans="1:30">
      <c r="A564" s="71"/>
      <c r="B564" s="40"/>
      <c r="C564" s="148" t="s">
        <v>137</v>
      </c>
      <c r="D564" s="320"/>
      <c r="E564" s="266"/>
      <c r="F564" s="267"/>
      <c r="G564" s="268"/>
      <c r="H564" s="267"/>
      <c r="I564" s="220"/>
      <c r="J564" s="220"/>
      <c r="K564" s="268"/>
      <c r="L564" s="267"/>
      <c r="M564" s="220"/>
      <c r="N564" s="220"/>
      <c r="O564" s="268"/>
      <c r="P564" s="267"/>
      <c r="Q564" s="220"/>
      <c r="R564" s="220"/>
      <c r="S564" s="268"/>
      <c r="T564" s="267"/>
      <c r="U564" s="220"/>
      <c r="V564" s="220"/>
      <c r="W564" s="268"/>
      <c r="X564" s="267"/>
      <c r="Y564" s="220"/>
      <c r="Z564" s="220"/>
      <c r="AA564" s="268"/>
      <c r="AB564" s="267"/>
      <c r="AC564" s="220"/>
      <c r="AD564" s="220"/>
    </row>
    <row r="565" spans="1:30">
      <c r="A565" s="71"/>
      <c r="B565" s="40"/>
      <c r="C565" s="148" t="s">
        <v>138</v>
      </c>
      <c r="D565" s="320"/>
      <c r="E565" s="266"/>
      <c r="F565" s="267"/>
      <c r="G565" s="268"/>
      <c r="H565" s="267"/>
      <c r="I565" s="220"/>
      <c r="J565" s="220"/>
      <c r="K565" s="268"/>
      <c r="L565" s="267"/>
      <c r="M565" s="220"/>
      <c r="N565" s="220"/>
      <c r="O565" s="268"/>
      <c r="P565" s="267"/>
      <c r="Q565" s="220"/>
      <c r="R565" s="220"/>
      <c r="S565" s="268"/>
      <c r="T565" s="267"/>
      <c r="U565" s="220"/>
      <c r="V565" s="220"/>
      <c r="W565" s="268"/>
      <c r="X565" s="267"/>
      <c r="Y565" s="220"/>
      <c r="Z565" s="220"/>
      <c r="AA565" s="268"/>
      <c r="AB565" s="267"/>
      <c r="AC565" s="220"/>
      <c r="AD565" s="220"/>
    </row>
    <row r="566" spans="1:30">
      <c r="A566" s="71"/>
      <c r="B566" s="40"/>
      <c r="C566" s="148" t="s">
        <v>139</v>
      </c>
      <c r="D566" s="320"/>
      <c r="E566" s="266"/>
      <c r="F566" s="267"/>
      <c r="G566" s="268"/>
      <c r="H566" s="267"/>
      <c r="I566" s="220"/>
      <c r="J566" s="220"/>
      <c r="K566" s="268"/>
      <c r="L566" s="267"/>
      <c r="M566" s="220"/>
      <c r="N566" s="220"/>
      <c r="O566" s="268"/>
      <c r="P566" s="267"/>
      <c r="Q566" s="220"/>
      <c r="R566" s="220"/>
      <c r="S566" s="268"/>
      <c r="T566" s="267"/>
      <c r="U566" s="220"/>
      <c r="V566" s="220"/>
      <c r="W566" s="268"/>
      <c r="X566" s="267"/>
      <c r="Y566" s="220"/>
      <c r="Z566" s="220"/>
      <c r="AA566" s="268"/>
      <c r="AB566" s="267"/>
      <c r="AC566" s="220"/>
      <c r="AD566" s="220"/>
    </row>
    <row r="567" spans="1:30">
      <c r="A567" s="71"/>
      <c r="B567" s="40"/>
      <c r="C567" s="148" t="s">
        <v>140</v>
      </c>
      <c r="D567" s="320"/>
      <c r="E567" s="266"/>
      <c r="F567" s="267"/>
      <c r="G567" s="268"/>
      <c r="H567" s="267"/>
      <c r="I567" s="220"/>
      <c r="J567" s="220"/>
      <c r="K567" s="268"/>
      <c r="L567" s="267"/>
      <c r="M567" s="220"/>
      <c r="N567" s="220"/>
      <c r="O567" s="268"/>
      <c r="P567" s="267"/>
      <c r="Q567" s="220"/>
      <c r="R567" s="220"/>
      <c r="S567" s="268"/>
      <c r="T567" s="267"/>
      <c r="U567" s="220"/>
      <c r="V567" s="220"/>
      <c r="W567" s="268"/>
      <c r="X567" s="267"/>
      <c r="Y567" s="220"/>
      <c r="Z567" s="220"/>
      <c r="AA567" s="268"/>
      <c r="AB567" s="267"/>
      <c r="AC567" s="220"/>
      <c r="AD567" s="220"/>
    </row>
    <row r="568" spans="1:30">
      <c r="A568" s="71"/>
      <c r="B568" s="40"/>
      <c r="C568" s="148" t="s">
        <v>141</v>
      </c>
      <c r="D568" s="320"/>
      <c r="E568" s="266"/>
      <c r="F568" s="267"/>
      <c r="G568" s="268"/>
      <c r="H568" s="267"/>
      <c r="I568" s="220"/>
      <c r="J568" s="220"/>
      <c r="K568" s="268"/>
      <c r="L568" s="267"/>
      <c r="M568" s="220"/>
      <c r="N568" s="220"/>
      <c r="O568" s="268"/>
      <c r="P568" s="267"/>
      <c r="Q568" s="220"/>
      <c r="R568" s="220"/>
      <c r="S568" s="268"/>
      <c r="T568" s="267"/>
      <c r="U568" s="220"/>
      <c r="V568" s="220"/>
      <c r="W568" s="268"/>
      <c r="X568" s="267"/>
      <c r="Y568" s="220"/>
      <c r="Z568" s="220"/>
      <c r="AA568" s="268"/>
      <c r="AB568" s="267"/>
      <c r="AC568" s="220"/>
      <c r="AD568" s="220"/>
    </row>
    <row r="569" spans="1:30">
      <c r="A569" s="71"/>
      <c r="B569" s="40"/>
      <c r="C569" s="148" t="s">
        <v>142</v>
      </c>
      <c r="D569" s="320"/>
      <c r="E569" s="266"/>
      <c r="F569" s="267"/>
      <c r="G569" s="268"/>
      <c r="H569" s="267"/>
      <c r="I569" s="220"/>
      <c r="J569" s="220"/>
      <c r="K569" s="268"/>
      <c r="L569" s="267"/>
      <c r="M569" s="220"/>
      <c r="N569" s="220"/>
      <c r="O569" s="268"/>
      <c r="P569" s="267"/>
      <c r="Q569" s="220"/>
      <c r="R569" s="220"/>
      <c r="S569" s="268"/>
      <c r="T569" s="267"/>
      <c r="U569" s="220"/>
      <c r="V569" s="220"/>
      <c r="W569" s="268"/>
      <c r="X569" s="267"/>
      <c r="Y569" s="220"/>
      <c r="Z569" s="220"/>
      <c r="AA569" s="268"/>
      <c r="AB569" s="267"/>
      <c r="AC569" s="220"/>
      <c r="AD569" s="220"/>
    </row>
    <row r="570" spans="1:30">
      <c r="A570" s="71"/>
      <c r="B570" s="40"/>
      <c r="C570" s="148" t="s">
        <v>143</v>
      </c>
      <c r="D570" s="320"/>
      <c r="E570" s="266"/>
      <c r="F570" s="267"/>
      <c r="G570" s="268"/>
      <c r="H570" s="267"/>
      <c r="I570" s="220"/>
      <c r="J570" s="220"/>
      <c r="K570" s="268"/>
      <c r="L570" s="267"/>
      <c r="M570" s="220"/>
      <c r="N570" s="220"/>
      <c r="O570" s="268"/>
      <c r="P570" s="267"/>
      <c r="Q570" s="220"/>
      <c r="R570" s="220"/>
      <c r="S570" s="268"/>
      <c r="T570" s="267"/>
      <c r="U570" s="220"/>
      <c r="V570" s="220"/>
      <c r="W570" s="268"/>
      <c r="X570" s="267"/>
      <c r="Y570" s="220"/>
      <c r="Z570" s="220"/>
      <c r="AA570" s="268"/>
      <c r="AB570" s="267"/>
      <c r="AC570" s="220"/>
      <c r="AD570" s="220"/>
    </row>
    <row r="571" spans="1:30">
      <c r="A571" s="71"/>
      <c r="B571" s="40"/>
      <c r="C571" s="148" t="s">
        <v>144</v>
      </c>
      <c r="D571" s="320"/>
      <c r="E571" s="266"/>
      <c r="F571" s="267"/>
      <c r="G571" s="268">
        <v>0</v>
      </c>
      <c r="H571" s="267"/>
      <c r="I571" s="220">
        <v>0</v>
      </c>
      <c r="J571" s="220">
        <v>0</v>
      </c>
      <c r="K571" s="268">
        <v>0</v>
      </c>
      <c r="L571" s="267"/>
      <c r="M571" s="220">
        <v>0</v>
      </c>
      <c r="N571" s="220">
        <v>0</v>
      </c>
      <c r="O571" s="268">
        <v>25</v>
      </c>
      <c r="P571" s="267"/>
      <c r="Q571" s="220">
        <v>0</v>
      </c>
      <c r="R571" s="220">
        <v>25</v>
      </c>
      <c r="S571" s="268">
        <v>25</v>
      </c>
      <c r="T571" s="267"/>
      <c r="U571" s="220">
        <v>25</v>
      </c>
      <c r="V571" s="220">
        <v>0</v>
      </c>
      <c r="W571" s="268">
        <v>0</v>
      </c>
      <c r="X571" s="267"/>
      <c r="Y571" s="220">
        <v>0</v>
      </c>
      <c r="Z571" s="220">
        <v>0</v>
      </c>
      <c r="AA571" s="268">
        <v>0</v>
      </c>
      <c r="AB571" s="267"/>
      <c r="AC571" s="220">
        <v>0</v>
      </c>
      <c r="AD571" s="220">
        <v>0</v>
      </c>
    </row>
    <row r="572" spans="1:30">
      <c r="A572" s="71"/>
      <c r="B572" s="40"/>
      <c r="C572" s="148" t="s">
        <v>145</v>
      </c>
      <c r="D572" s="320"/>
      <c r="E572" s="266"/>
      <c r="F572" s="267"/>
      <c r="G572" s="268"/>
      <c r="H572" s="267"/>
      <c r="I572" s="220"/>
      <c r="J572" s="220"/>
      <c r="K572" s="268"/>
      <c r="L572" s="267"/>
      <c r="M572" s="220"/>
      <c r="N572" s="220"/>
      <c r="O572" s="268"/>
      <c r="P572" s="267"/>
      <c r="Q572" s="220"/>
      <c r="R572" s="220"/>
      <c r="S572" s="268"/>
      <c r="T572" s="267"/>
      <c r="U572" s="220"/>
      <c r="V572" s="220"/>
      <c r="W572" s="268"/>
      <c r="X572" s="267"/>
      <c r="Y572" s="220"/>
      <c r="Z572" s="220"/>
      <c r="AA572" s="268"/>
      <c r="AB572" s="267"/>
      <c r="AC572" s="220"/>
      <c r="AD572" s="220"/>
    </row>
    <row r="573" spans="1:30">
      <c r="A573" s="71"/>
      <c r="B573" s="40"/>
      <c r="C573" s="148" t="s">
        <v>146</v>
      </c>
      <c r="D573" s="320"/>
      <c r="E573" s="266"/>
      <c r="F573" s="267"/>
      <c r="G573" s="268"/>
      <c r="H573" s="267"/>
      <c r="I573" s="220"/>
      <c r="J573" s="220"/>
      <c r="K573" s="268"/>
      <c r="L573" s="267"/>
      <c r="M573" s="220"/>
      <c r="N573" s="220"/>
      <c r="O573" s="268"/>
      <c r="P573" s="267"/>
      <c r="Q573" s="220"/>
      <c r="R573" s="220"/>
      <c r="S573" s="268"/>
      <c r="T573" s="267"/>
      <c r="U573" s="220"/>
      <c r="V573" s="220"/>
      <c r="W573" s="268"/>
      <c r="X573" s="267"/>
      <c r="Y573" s="220"/>
      <c r="Z573" s="220"/>
      <c r="AA573" s="268"/>
      <c r="AB573" s="267"/>
      <c r="AC573" s="220"/>
      <c r="AD573" s="220"/>
    </row>
    <row r="574" spans="1:30">
      <c r="A574" s="71"/>
      <c r="B574" s="40"/>
      <c r="C574" s="148" t="s">
        <v>147</v>
      </c>
      <c r="D574" s="320"/>
      <c r="E574" s="266"/>
      <c r="F574" s="267"/>
      <c r="G574" s="268"/>
      <c r="H574" s="267"/>
      <c r="I574" s="220"/>
      <c r="J574" s="220"/>
      <c r="K574" s="268"/>
      <c r="L574" s="267"/>
      <c r="M574" s="220"/>
      <c r="N574" s="220"/>
      <c r="O574" s="268"/>
      <c r="P574" s="267"/>
      <c r="Q574" s="220"/>
      <c r="R574" s="220"/>
      <c r="S574" s="268"/>
      <c r="T574" s="267"/>
      <c r="U574" s="220"/>
      <c r="V574" s="220"/>
      <c r="W574" s="268"/>
      <c r="X574" s="267"/>
      <c r="Y574" s="220"/>
      <c r="Z574" s="220"/>
      <c r="AA574" s="268"/>
      <c r="AB574" s="267"/>
      <c r="AC574" s="220"/>
      <c r="AD574" s="220"/>
    </row>
    <row r="575" spans="1:30">
      <c r="A575" s="71"/>
      <c r="B575" s="40"/>
      <c r="C575" s="148" t="s">
        <v>148</v>
      </c>
      <c r="D575" s="320"/>
      <c r="E575" s="266"/>
      <c r="F575" s="267"/>
      <c r="G575" s="268"/>
      <c r="H575" s="267"/>
      <c r="I575" s="220"/>
      <c r="J575" s="220"/>
      <c r="K575" s="268"/>
      <c r="L575" s="267"/>
      <c r="M575" s="220"/>
      <c r="N575" s="220"/>
      <c r="O575" s="268"/>
      <c r="P575" s="267"/>
      <c r="Q575" s="220"/>
      <c r="R575" s="220"/>
      <c r="S575" s="268"/>
      <c r="T575" s="267"/>
      <c r="U575" s="220"/>
      <c r="V575" s="220"/>
      <c r="W575" s="268"/>
      <c r="X575" s="267"/>
      <c r="Y575" s="220"/>
      <c r="Z575" s="220"/>
      <c r="AA575" s="268"/>
      <c r="AB575" s="267"/>
      <c r="AC575" s="220"/>
      <c r="AD575" s="220"/>
    </row>
    <row r="576" spans="1:30">
      <c r="A576" s="71"/>
      <c r="B576" s="40"/>
      <c r="C576" s="148" t="s">
        <v>149</v>
      </c>
      <c r="D576" s="320"/>
      <c r="E576" s="266"/>
      <c r="F576" s="267"/>
      <c r="G576" s="268"/>
      <c r="H576" s="267"/>
      <c r="I576" s="220"/>
      <c r="J576" s="220"/>
      <c r="K576" s="268"/>
      <c r="L576" s="267"/>
      <c r="M576" s="220"/>
      <c r="N576" s="220"/>
      <c r="O576" s="268"/>
      <c r="P576" s="267"/>
      <c r="Q576" s="220"/>
      <c r="R576" s="220"/>
      <c r="S576" s="268"/>
      <c r="T576" s="267"/>
      <c r="U576" s="220"/>
      <c r="V576" s="220"/>
      <c r="W576" s="268"/>
      <c r="X576" s="267"/>
      <c r="Y576" s="220"/>
      <c r="Z576" s="220"/>
      <c r="AA576" s="268"/>
      <c r="AB576" s="267"/>
      <c r="AC576" s="220"/>
      <c r="AD576" s="220"/>
    </row>
    <row r="577" spans="1:30">
      <c r="A577" s="71"/>
      <c r="B577" s="40"/>
      <c r="C577" s="148" t="s">
        <v>150</v>
      </c>
      <c r="D577" s="320"/>
      <c r="E577" s="266"/>
      <c r="F577" s="267"/>
      <c r="G577" s="268"/>
      <c r="H577" s="267"/>
      <c r="I577" s="220"/>
      <c r="J577" s="220"/>
      <c r="K577" s="268"/>
      <c r="L577" s="267"/>
      <c r="M577" s="220"/>
      <c r="N577" s="220"/>
      <c r="O577" s="268"/>
      <c r="P577" s="267"/>
      <c r="Q577" s="220"/>
      <c r="R577" s="220"/>
      <c r="S577" s="268"/>
      <c r="T577" s="267"/>
      <c r="U577" s="220"/>
      <c r="V577" s="220"/>
      <c r="W577" s="268"/>
      <c r="X577" s="267"/>
      <c r="Y577" s="220"/>
      <c r="Z577" s="220"/>
      <c r="AA577" s="268"/>
      <c r="AB577" s="267"/>
      <c r="AC577" s="220"/>
      <c r="AD577" s="220"/>
    </row>
    <row r="578" spans="1:30">
      <c r="A578" s="71"/>
      <c r="B578" s="40"/>
      <c r="C578" s="148" t="s">
        <v>151</v>
      </c>
      <c r="D578" s="320"/>
      <c r="E578" s="266"/>
      <c r="F578" s="267"/>
      <c r="G578" s="268"/>
      <c r="H578" s="267"/>
      <c r="I578" s="220"/>
      <c r="J578" s="220"/>
      <c r="K578" s="268"/>
      <c r="L578" s="267"/>
      <c r="M578" s="220"/>
      <c r="N578" s="220"/>
      <c r="O578" s="268"/>
      <c r="P578" s="267"/>
      <c r="Q578" s="220"/>
      <c r="R578" s="220"/>
      <c r="S578" s="268"/>
      <c r="T578" s="267"/>
      <c r="U578" s="220"/>
      <c r="V578" s="220"/>
      <c r="W578" s="268"/>
      <c r="X578" s="267"/>
      <c r="Y578" s="220"/>
      <c r="Z578" s="220"/>
      <c r="AA578" s="268"/>
      <c r="AB578" s="267"/>
      <c r="AC578" s="220"/>
      <c r="AD578" s="220"/>
    </row>
    <row r="579" spans="1:30">
      <c r="A579" s="71"/>
      <c r="B579" s="40"/>
      <c r="C579" s="148" t="s">
        <v>152</v>
      </c>
      <c r="D579" s="320"/>
      <c r="E579" s="266"/>
      <c r="F579" s="267"/>
      <c r="G579" s="268"/>
      <c r="H579" s="267"/>
      <c r="I579" s="220"/>
      <c r="J579" s="220"/>
      <c r="K579" s="268"/>
      <c r="L579" s="267"/>
      <c r="M579" s="220"/>
      <c r="N579" s="220"/>
      <c r="O579" s="268"/>
      <c r="P579" s="267"/>
      <c r="Q579" s="220"/>
      <c r="R579" s="220"/>
      <c r="S579" s="268"/>
      <c r="T579" s="267"/>
      <c r="U579" s="220"/>
      <c r="V579" s="220"/>
      <c r="W579" s="268"/>
      <c r="X579" s="267"/>
      <c r="Y579" s="220"/>
      <c r="Z579" s="220"/>
      <c r="AA579" s="268"/>
      <c r="AB579" s="267"/>
      <c r="AC579" s="220"/>
      <c r="AD579" s="220"/>
    </row>
    <row r="580" spans="1:30">
      <c r="A580" s="71"/>
      <c r="B580" s="40"/>
      <c r="C580" s="148" t="s">
        <v>153</v>
      </c>
      <c r="D580" s="320"/>
      <c r="E580" s="266"/>
      <c r="F580" s="267"/>
      <c r="G580" s="268"/>
      <c r="H580" s="267"/>
      <c r="I580" s="220"/>
      <c r="J580" s="220"/>
      <c r="K580" s="268"/>
      <c r="L580" s="267"/>
      <c r="M580" s="220"/>
      <c r="N580" s="220"/>
      <c r="O580" s="268"/>
      <c r="P580" s="267"/>
      <c r="Q580" s="220"/>
      <c r="R580" s="220"/>
      <c r="S580" s="268"/>
      <c r="T580" s="267"/>
      <c r="U580" s="220"/>
      <c r="V580" s="220"/>
      <c r="W580" s="268"/>
      <c r="X580" s="267"/>
      <c r="Y580" s="220"/>
      <c r="Z580" s="220"/>
      <c r="AA580" s="268"/>
      <c r="AB580" s="267"/>
      <c r="AC580" s="220"/>
      <c r="AD580" s="220"/>
    </row>
    <row r="581" spans="1:30">
      <c r="A581" s="83"/>
      <c r="B581" s="15"/>
      <c r="C581" s="148" t="s">
        <v>154</v>
      </c>
      <c r="D581" s="320"/>
      <c r="E581" s="266"/>
      <c r="F581" s="267"/>
      <c r="G581" s="268"/>
      <c r="H581" s="267"/>
      <c r="I581" s="220"/>
      <c r="J581" s="220"/>
      <c r="K581" s="268"/>
      <c r="L581" s="267"/>
      <c r="M581" s="220"/>
      <c r="N581" s="220"/>
      <c r="O581" s="268"/>
      <c r="P581" s="267"/>
      <c r="Q581" s="220"/>
      <c r="R581" s="220"/>
      <c r="S581" s="268"/>
      <c r="T581" s="267"/>
      <c r="U581" s="220"/>
      <c r="V581" s="220"/>
      <c r="W581" s="268"/>
      <c r="X581" s="267"/>
      <c r="Y581" s="220"/>
      <c r="Z581" s="220"/>
      <c r="AA581" s="268"/>
      <c r="AB581" s="267"/>
      <c r="AC581" s="220"/>
      <c r="AD581" s="220"/>
    </row>
    <row r="582" spans="1:30">
      <c r="A582" s="83"/>
      <c r="B582" s="15"/>
      <c r="C582" s="148" t="s">
        <v>155</v>
      </c>
      <c r="D582" s="320"/>
      <c r="E582" s="266"/>
      <c r="F582" s="267"/>
      <c r="G582" s="268"/>
      <c r="H582" s="267"/>
      <c r="I582" s="220"/>
      <c r="J582" s="220"/>
      <c r="K582" s="268"/>
      <c r="L582" s="267"/>
      <c r="M582" s="220"/>
      <c r="N582" s="220"/>
      <c r="O582" s="268"/>
      <c r="P582" s="267"/>
      <c r="Q582" s="220"/>
      <c r="R582" s="220"/>
      <c r="S582" s="268"/>
      <c r="T582" s="267"/>
      <c r="U582" s="220"/>
      <c r="V582" s="220"/>
      <c r="W582" s="268"/>
      <c r="X582" s="267"/>
      <c r="Y582" s="220"/>
      <c r="Z582" s="220"/>
      <c r="AA582" s="268"/>
      <c r="AB582" s="267"/>
      <c r="AC582" s="220"/>
      <c r="AD582" s="220"/>
    </row>
    <row r="583" spans="1:30">
      <c r="A583" s="83"/>
      <c r="B583" s="15"/>
      <c r="C583" s="15"/>
      <c r="D583" s="15"/>
      <c r="E583" s="15"/>
      <c r="F583" s="81"/>
      <c r="G583" s="268">
        <f>IF(AND(SUM(G558:G582)=0,COUNTIF(G558:G582,"NS")&gt;0),"NS",IF(AND(SUM(G558:G582)=0, COUNTIF(G558:G582,"NA")&gt;0),"NA",SUM(G558:G582)))</f>
        <v>0</v>
      </c>
      <c r="H583" s="267"/>
      <c r="I583" s="220">
        <f>IF(AND(SUM(I558:I582)=0,COUNTIF(I558:I582,"NS")&gt;0),"NS",IF(AND(SUM(I558:I582)=0, COUNTIF(I558:I582,"NA")&gt;0),"NA",SUM(I558:I582)))</f>
        <v>0</v>
      </c>
      <c r="J583" s="220">
        <f>IF(AND(SUM(J558:J582)=0,COUNTIF(J558:J582,"NS")&gt;0),"NS",IF(AND(SUM(J558:J582)=0, COUNTIF(J558:J582,"NA")&gt;0),"NA",SUM(J558:J582)))</f>
        <v>0</v>
      </c>
      <c r="K583" s="268">
        <f>IF(AND(SUM(K558:K582)=0,COUNTIF(K558:K582,"NS")&gt;0),"NS",IF(AND(SUM(K558:K582)=0, COUNTIF(K558:K582,"NA")&gt;0),"NA",SUM(K558:K582)))</f>
        <v>0</v>
      </c>
      <c r="L583" s="267"/>
      <c r="M583" s="220">
        <f>IF(AND(SUM(M558:M582)=0,COUNTIF(M558:M582,"NS")&gt;0),"NS",IF(AND(SUM(M558:M582)=0, COUNTIF(M558:M582,"NA")&gt;0),"NA",SUM(M558:M582)))</f>
        <v>0</v>
      </c>
      <c r="N583" s="220">
        <f>IF(AND(SUM(N558:N582)=0,COUNTIF(N558:N582,"NS")&gt;0),"NS",IF(AND(SUM(N558:N582)=0, COUNTIF(N558:N582,"NA")&gt;0),"NA",SUM(N558:N582)))</f>
        <v>0</v>
      </c>
      <c r="O583" s="268">
        <f>IF(AND(SUM(O558:O582)=0,COUNTIF(O558:O582,"NS")&gt;0),"NS",IF(AND(SUM(O558:O582)=0, COUNTIF(O558:O582,"NA")&gt;0),"NA",SUM(O558:O582)))</f>
        <v>25</v>
      </c>
      <c r="P583" s="267"/>
      <c r="Q583" s="220">
        <f>IF(AND(SUM(Q558:Q582)=0,COUNTIF(Q558:Q582,"NS")&gt;0),"NS",IF(AND(SUM(Q558:Q582)=0, COUNTIF(Q558:Q582,"NA")&gt;0),"NA",SUM(Q558:Q582)))</f>
        <v>0</v>
      </c>
      <c r="R583" s="220">
        <f>IF(AND(SUM(R558:R582)=0,COUNTIF(R558:R582,"NS")&gt;0),"NS",IF(AND(SUM(R558:R582)=0, COUNTIF(R558:R582,"NA")&gt;0),"NA",SUM(R558:R582)))</f>
        <v>25</v>
      </c>
      <c r="S583" s="268">
        <f>IF(AND(SUM(S558:S582)=0,COUNTIF(S558:S582,"NS")&gt;0),"NS",IF(AND(SUM(S558:S582)=0, COUNTIF(S558:S582,"NA")&gt;0),"NA",SUM(S558:S582)))</f>
        <v>25</v>
      </c>
      <c r="T583" s="267"/>
      <c r="U583" s="220">
        <f>IF(AND(SUM(U558:U582)=0,COUNTIF(U558:U582,"NS")&gt;0),"NS",IF(AND(SUM(U558:U582)=0, COUNTIF(U558:U582,"NA")&gt;0),"NA",SUM(U558:U582)))</f>
        <v>25</v>
      </c>
      <c r="V583" s="220">
        <f>IF(AND(SUM(V558:V582)=0,COUNTIF(V558:V582,"NS")&gt;0),"NS",IF(AND(SUM(V558:V582)=0, COUNTIF(V558:V582,"NA")&gt;0),"NA",SUM(V558:V582)))</f>
        <v>0</v>
      </c>
      <c r="W583" s="268">
        <f>IF(AND(SUM(W558:W582)=0,COUNTIF(W558:W582,"NS")&gt;0),"NS",IF(AND(SUM(W558:W582)=0, COUNTIF(W558:W582,"NA")&gt;0),"NA",SUM(W558:W582)))</f>
        <v>0</v>
      </c>
      <c r="X583" s="267"/>
      <c r="Y583" s="220">
        <f>IF(AND(SUM(Y558:Y582)=0,COUNTIF(Y558:Y582,"NS")&gt;0),"NS",IF(AND(SUM(Y558:Y582)=0, COUNTIF(Y558:Y582,"NA")&gt;0),"NA",SUM(Y558:Y582)))</f>
        <v>0</v>
      </c>
      <c r="Z583" s="220">
        <f>IF(AND(SUM(Z558:Z582)=0,COUNTIF(Z558:Z582,"NS")&gt;0),"NS",IF(AND(SUM(Z558:Z582)=0, COUNTIF(Z558:Z582,"NA")&gt;0),"NA",SUM(Z558:Z582)))</f>
        <v>0</v>
      </c>
      <c r="AA583" s="268">
        <f>IF(AND(SUM(AA558:AA582)=0,COUNTIF(AA558:AA582,"NS")&gt;0),"NS",IF(AND(SUM(AA558:AA582)=0, COUNTIF(AA558:AA582,"NA")&gt;0),"NA",SUM(AA558:AA582)))</f>
        <v>0</v>
      </c>
      <c r="AB583" s="267"/>
      <c r="AC583" s="220">
        <f>IF(AND(SUM(AC558:AC582)=0,COUNTIF(AC558:AC582,"NS")&gt;0),"NS",IF(AND(SUM(AC558:AC582)=0, COUNTIF(AC558:AC582,"NA")&gt;0),"NA",SUM(AC558:AC582)))</f>
        <v>0</v>
      </c>
      <c r="AD583" s="220">
        <f>IF(AND(SUM(AD558:AD582)=0,COUNTIF(AD558:AD582,"NS")&gt;0),"NS",IF(AND(SUM(AD558:AD582)=0, COUNTIF(AD558:AD582,"NA")&gt;0),"NA",SUM(AD558:AD582)))</f>
        <v>0</v>
      </c>
    </row>
    <row r="584" spans="1:30">
      <c r="A584" s="83"/>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spans="1:30" ht="45" customHeight="1">
      <c r="A585" s="83"/>
      <c r="B585" s="15"/>
      <c r="C585" s="385" t="s">
        <v>1333</v>
      </c>
      <c r="D585" s="256"/>
      <c r="E585" s="256"/>
      <c r="F585" s="268"/>
      <c r="G585" s="266"/>
      <c r="H585" s="266"/>
      <c r="I585" s="266"/>
      <c r="J585" s="266"/>
      <c r="K585" s="266"/>
      <c r="L585" s="266"/>
      <c r="M585" s="266"/>
      <c r="N585" s="266"/>
      <c r="O585" s="266"/>
      <c r="P585" s="266"/>
      <c r="Q585" s="266"/>
      <c r="R585" s="266"/>
      <c r="S585" s="266"/>
      <c r="T585" s="266"/>
      <c r="U585" s="266"/>
      <c r="V585" s="266"/>
      <c r="W585" s="266"/>
      <c r="X585" s="266"/>
      <c r="Y585" s="266"/>
      <c r="Z585" s="266"/>
      <c r="AA585" s="266"/>
      <c r="AB585" s="266"/>
      <c r="AC585" s="266"/>
      <c r="AD585" s="267"/>
    </row>
    <row r="586" spans="1:30">
      <c r="A586" s="83"/>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spans="1:30" ht="24" customHeight="1">
      <c r="A587" s="83"/>
      <c r="B587" s="15"/>
      <c r="C587" s="321" t="s">
        <v>187</v>
      </c>
      <c r="D587" s="256"/>
      <c r="E587" s="256"/>
      <c r="F587" s="256"/>
      <c r="G587" s="256"/>
      <c r="H587" s="256"/>
      <c r="I587" s="256"/>
      <c r="J587" s="256"/>
      <c r="K587" s="256"/>
      <c r="L587" s="256"/>
      <c r="M587" s="256"/>
      <c r="N587" s="256"/>
      <c r="O587" s="256"/>
      <c r="P587" s="256"/>
      <c r="Q587" s="256"/>
      <c r="R587" s="256"/>
      <c r="S587" s="256"/>
      <c r="T587" s="256"/>
      <c r="U587" s="256"/>
      <c r="V587" s="256"/>
      <c r="W587" s="256"/>
      <c r="X587" s="256"/>
      <c r="Y587" s="256"/>
      <c r="Z587" s="256"/>
      <c r="AA587" s="256"/>
      <c r="AB587" s="256"/>
      <c r="AC587" s="256"/>
      <c r="AD587" s="256"/>
    </row>
    <row r="588" spans="1:30" ht="60" customHeight="1">
      <c r="A588" s="83"/>
      <c r="B588" s="15"/>
      <c r="C588" s="322"/>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c r="AC588" s="323"/>
      <c r="AD588" s="324"/>
    </row>
    <row r="589" spans="1:30">
      <c r="A589" s="71"/>
      <c r="B589" s="40"/>
      <c r="C589" s="246" t="e">
        <f ca="1">AH555</f>
        <v>#NAME?</v>
      </c>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row>
    <row r="590" spans="1:30">
      <c r="A590" s="73"/>
      <c r="B590" s="74"/>
      <c r="C590" s="248" t="e">
        <f ca="1">AK555</f>
        <v>#NAME?</v>
      </c>
      <c r="D590" s="150"/>
      <c r="E590" s="150"/>
      <c r="F590" s="150"/>
      <c r="G590" s="150"/>
      <c r="H590" s="9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row>
    <row r="591" spans="1:30">
      <c r="A591" s="73"/>
      <c r="B591" s="74"/>
      <c r="C591" s="150"/>
      <c r="D591" s="150"/>
      <c r="E591" s="150"/>
      <c r="F591" s="150"/>
      <c r="G591" s="150"/>
      <c r="H591" s="9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row>
    <row r="592" spans="1:30">
      <c r="A592" s="73"/>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188">
      <c r="A593" s="73"/>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row>
    <row r="594" spans="1:188">
      <c r="A594" s="73"/>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188" ht="36" customHeight="1">
      <c r="A595" s="72" t="s">
        <v>1334</v>
      </c>
      <c r="B595" s="326" t="s">
        <v>1335</v>
      </c>
      <c r="C595" s="256"/>
      <c r="D595" s="256"/>
      <c r="E595" s="256"/>
      <c r="F595" s="256"/>
      <c r="G595" s="256"/>
      <c r="H595" s="256"/>
      <c r="I595" s="256"/>
      <c r="J595" s="256"/>
      <c r="K595" s="256"/>
      <c r="L595" s="256"/>
      <c r="M595" s="256"/>
      <c r="N595" s="256"/>
      <c r="O595" s="256"/>
      <c r="P595" s="256"/>
      <c r="Q595" s="256"/>
      <c r="R595" s="256"/>
      <c r="S595" s="256"/>
      <c r="T595" s="256"/>
      <c r="U595" s="256"/>
      <c r="V595" s="256"/>
      <c r="W595" s="256"/>
      <c r="X595" s="256"/>
      <c r="Y595" s="256"/>
      <c r="Z595" s="256"/>
      <c r="AA595" s="256"/>
      <c r="AB595" s="256"/>
      <c r="AC595" s="256"/>
      <c r="AD595" s="256"/>
    </row>
    <row r="596" spans="1:188" ht="24" customHeight="1">
      <c r="A596" s="83"/>
      <c r="B596" s="15"/>
      <c r="C596" s="321" t="s">
        <v>1336</v>
      </c>
      <c r="D596" s="256"/>
      <c r="E596" s="256"/>
      <c r="F596" s="256"/>
      <c r="G596" s="256"/>
      <c r="H596" s="256"/>
      <c r="I596" s="256"/>
      <c r="J596" s="256"/>
      <c r="K596" s="256"/>
      <c r="L596" s="256"/>
      <c r="M596" s="256"/>
      <c r="N596" s="256"/>
      <c r="O596" s="256"/>
      <c r="P596" s="256"/>
      <c r="Q596" s="256"/>
      <c r="R596" s="256"/>
      <c r="S596" s="256"/>
      <c r="T596" s="256"/>
      <c r="U596" s="256"/>
      <c r="V596" s="256"/>
      <c r="W596" s="256"/>
      <c r="X596" s="256"/>
      <c r="Y596" s="256"/>
      <c r="Z596" s="256"/>
      <c r="AA596" s="256"/>
      <c r="AB596" s="256"/>
      <c r="AC596" s="256"/>
      <c r="AD596" s="256"/>
    </row>
    <row r="597" spans="1:188" ht="36" customHeight="1">
      <c r="A597" s="83"/>
      <c r="B597" s="15"/>
      <c r="C597" s="327" t="s">
        <v>1337</v>
      </c>
      <c r="D597" s="256"/>
      <c r="E597" s="256"/>
      <c r="F597" s="256"/>
      <c r="G597" s="256"/>
      <c r="H597" s="256"/>
      <c r="I597" s="256"/>
      <c r="J597" s="256"/>
      <c r="K597" s="256"/>
      <c r="L597" s="256"/>
      <c r="M597" s="256"/>
      <c r="N597" s="256"/>
      <c r="O597" s="256"/>
      <c r="P597" s="256"/>
      <c r="Q597" s="256"/>
      <c r="R597" s="256"/>
      <c r="S597" s="256"/>
      <c r="T597" s="256"/>
      <c r="U597" s="256"/>
      <c r="V597" s="256"/>
      <c r="W597" s="256"/>
      <c r="X597" s="256"/>
      <c r="Y597" s="256"/>
      <c r="Z597" s="256"/>
      <c r="AA597" s="256"/>
      <c r="AB597" s="256"/>
      <c r="AC597" s="256"/>
      <c r="AD597" s="256"/>
    </row>
    <row r="598" spans="1:188" ht="36" customHeight="1">
      <c r="A598" s="83"/>
      <c r="B598" s="15"/>
      <c r="C598" s="327" t="s">
        <v>1338</v>
      </c>
      <c r="D598" s="256"/>
      <c r="E598" s="256"/>
      <c r="F598" s="256"/>
      <c r="G598" s="256"/>
      <c r="H598" s="256"/>
      <c r="I598" s="256"/>
      <c r="J598" s="256"/>
      <c r="K598" s="256"/>
      <c r="L598" s="256"/>
      <c r="M598" s="256"/>
      <c r="N598" s="256"/>
      <c r="O598" s="256"/>
      <c r="P598" s="256"/>
      <c r="Q598" s="256"/>
      <c r="R598" s="256"/>
      <c r="S598" s="256"/>
      <c r="T598" s="256"/>
      <c r="U598" s="256"/>
      <c r="V598" s="256"/>
      <c r="W598" s="256"/>
      <c r="X598" s="256"/>
      <c r="Y598" s="256"/>
      <c r="Z598" s="256"/>
      <c r="AA598" s="256"/>
      <c r="AB598" s="256"/>
      <c r="AC598" s="256"/>
      <c r="AD598" s="256"/>
    </row>
    <row r="599" spans="1:188" ht="24" customHeight="1">
      <c r="A599" s="83"/>
      <c r="B599" s="15"/>
      <c r="C599" s="321" t="s">
        <v>1339</v>
      </c>
      <c r="D599" s="256"/>
      <c r="E599" s="256"/>
      <c r="F599" s="256"/>
      <c r="G599" s="256"/>
      <c r="H599" s="256"/>
      <c r="I599" s="256"/>
      <c r="J599" s="256"/>
      <c r="K599" s="256"/>
      <c r="L599" s="256"/>
      <c r="M599" s="256"/>
      <c r="N599" s="256"/>
      <c r="O599" s="256"/>
      <c r="P599" s="256"/>
      <c r="Q599" s="256"/>
      <c r="R599" s="256"/>
      <c r="S599" s="256"/>
      <c r="T599" s="256"/>
      <c r="U599" s="256"/>
      <c r="V599" s="256"/>
      <c r="W599" s="256"/>
      <c r="X599" s="256"/>
      <c r="Y599" s="256"/>
      <c r="Z599" s="256"/>
      <c r="AA599" s="256"/>
      <c r="AB599" s="256"/>
      <c r="AC599" s="256"/>
      <c r="AD599" s="256"/>
    </row>
    <row r="600" spans="1:188" ht="36" customHeight="1">
      <c r="A600" s="83"/>
      <c r="B600" s="15"/>
      <c r="C600" s="321" t="s">
        <v>1340</v>
      </c>
      <c r="D600" s="256"/>
      <c r="E600" s="256"/>
      <c r="F600" s="256"/>
      <c r="G600" s="256"/>
      <c r="H600" s="256"/>
      <c r="I600" s="256"/>
      <c r="J600" s="256"/>
      <c r="K600" s="256"/>
      <c r="L600" s="256"/>
      <c r="M600" s="256"/>
      <c r="N600" s="256"/>
      <c r="O600" s="256"/>
      <c r="P600" s="256"/>
      <c r="Q600" s="256"/>
      <c r="R600" s="256"/>
      <c r="S600" s="256"/>
      <c r="T600" s="256"/>
      <c r="U600" s="256"/>
      <c r="V600" s="256"/>
      <c r="W600" s="256"/>
      <c r="X600" s="256"/>
      <c r="Y600" s="256"/>
      <c r="Z600" s="256"/>
      <c r="AA600" s="256"/>
      <c r="AB600" s="256"/>
      <c r="AC600" s="256"/>
      <c r="AD600" s="256"/>
    </row>
    <row r="601" spans="1:188">
      <c r="A601" s="83"/>
      <c r="B601" s="15"/>
      <c r="C601" s="240"/>
      <c r="D601" s="240"/>
      <c r="E601" s="240"/>
      <c r="F601" s="240"/>
      <c r="G601" s="240"/>
      <c r="H601" s="240"/>
      <c r="I601" s="240"/>
      <c r="J601" s="240"/>
      <c r="K601" s="240"/>
      <c r="L601" s="240"/>
      <c r="M601" s="240"/>
      <c r="N601" s="240"/>
      <c r="O601" s="240"/>
      <c r="P601" s="240"/>
      <c r="Q601" s="240"/>
      <c r="R601" s="240"/>
      <c r="S601" s="240"/>
      <c r="T601" s="240"/>
      <c r="U601" s="240"/>
      <c r="V601" s="240"/>
      <c r="W601" s="240"/>
      <c r="X601" s="240"/>
      <c r="Y601" s="240"/>
      <c r="Z601" s="240"/>
      <c r="AA601" s="240"/>
      <c r="AB601" s="240"/>
      <c r="AC601" s="240"/>
      <c r="AD601" s="240"/>
    </row>
    <row r="602" spans="1:188">
      <c r="A602" s="73"/>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403" t="s">
        <v>815</v>
      </c>
      <c r="AB602" s="272"/>
      <c r="AC602" s="272"/>
      <c r="AD602" s="272"/>
    </row>
    <row r="603" spans="1:188" ht="24" customHeight="1">
      <c r="A603" s="83"/>
      <c r="B603" s="15"/>
      <c r="C603" s="330" t="s">
        <v>185</v>
      </c>
      <c r="D603" s="278"/>
      <c r="E603" s="278"/>
      <c r="F603" s="278"/>
      <c r="G603" s="278"/>
      <c r="H603" s="325" t="s">
        <v>1125</v>
      </c>
      <c r="I603" s="279"/>
      <c r="J603" s="375" t="s">
        <v>1341</v>
      </c>
      <c r="K603" s="278"/>
      <c r="L603" s="278"/>
      <c r="M603" s="278"/>
      <c r="N603" s="278"/>
      <c r="O603" s="278"/>
      <c r="P603" s="278"/>
      <c r="Q603" s="278"/>
      <c r="R603" s="278"/>
      <c r="S603" s="278"/>
      <c r="T603" s="278"/>
      <c r="U603" s="278"/>
      <c r="V603" s="278"/>
      <c r="W603" s="278"/>
      <c r="X603" s="278"/>
      <c r="Y603" s="278"/>
      <c r="Z603" s="278"/>
      <c r="AA603" s="278"/>
      <c r="AB603" s="278"/>
      <c r="AC603" s="278"/>
      <c r="AD603" s="279"/>
    </row>
    <row r="604" spans="1:188" ht="15" customHeight="1">
      <c r="A604" s="83"/>
      <c r="B604" s="15"/>
      <c r="C604" s="280"/>
      <c r="D604" s="256"/>
      <c r="E604" s="256"/>
      <c r="F604" s="256"/>
      <c r="G604" s="256"/>
      <c r="H604" s="280"/>
      <c r="I604" s="281"/>
      <c r="J604" s="400" t="s">
        <v>201</v>
      </c>
      <c r="K604" s="279"/>
      <c r="L604" s="331" t="s">
        <v>202</v>
      </c>
      <c r="M604" s="279"/>
      <c r="N604" s="331" t="s">
        <v>203</v>
      </c>
      <c r="O604" s="279"/>
      <c r="P604" s="268" t="s">
        <v>1342</v>
      </c>
      <c r="Q604" s="266"/>
      <c r="R604" s="266"/>
      <c r="S604" s="266"/>
      <c r="T604" s="266"/>
      <c r="U604" s="266"/>
      <c r="V604" s="266"/>
      <c r="W604" s="266"/>
      <c r="X604" s="266"/>
      <c r="Y604" s="266"/>
      <c r="Z604" s="266"/>
      <c r="AA604" s="266"/>
      <c r="AB604" s="266"/>
      <c r="AC604" s="266"/>
      <c r="AD604" s="267"/>
    </row>
    <row r="605" spans="1:188" ht="84" customHeight="1">
      <c r="A605" s="83"/>
      <c r="B605" s="15"/>
      <c r="C605" s="280"/>
      <c r="D605" s="256"/>
      <c r="E605" s="256"/>
      <c r="F605" s="256"/>
      <c r="G605" s="256"/>
      <c r="H605" s="280"/>
      <c r="I605" s="281"/>
      <c r="J605" s="256"/>
      <c r="K605" s="281"/>
      <c r="L605" s="280"/>
      <c r="M605" s="281"/>
      <c r="N605" s="280"/>
      <c r="O605" s="281"/>
      <c r="P605" s="451" t="s">
        <v>1343</v>
      </c>
      <c r="Q605" s="266"/>
      <c r="R605" s="267"/>
      <c r="S605" s="331" t="s">
        <v>1344</v>
      </c>
      <c r="T605" s="266"/>
      <c r="U605" s="267"/>
      <c r="V605" s="331" t="s">
        <v>1345</v>
      </c>
      <c r="W605" s="266"/>
      <c r="X605" s="267"/>
      <c r="Y605" s="331" t="s">
        <v>1346</v>
      </c>
      <c r="Z605" s="266"/>
      <c r="AA605" s="267"/>
      <c r="AB605" s="331" t="s">
        <v>1347</v>
      </c>
      <c r="AC605" s="266"/>
      <c r="AD605" s="267"/>
    </row>
    <row r="606" spans="1:188" ht="48" customHeight="1">
      <c r="A606" s="83"/>
      <c r="B606" s="15"/>
      <c r="C606" s="282"/>
      <c r="D606" s="272"/>
      <c r="E606" s="272"/>
      <c r="F606" s="272"/>
      <c r="G606" s="272"/>
      <c r="H606" s="282"/>
      <c r="I606" s="283"/>
      <c r="J606" s="272"/>
      <c r="K606" s="283"/>
      <c r="L606" s="282"/>
      <c r="M606" s="283"/>
      <c r="N606" s="282"/>
      <c r="O606" s="283"/>
      <c r="P606" s="217" t="s">
        <v>234</v>
      </c>
      <c r="Q606" s="218" t="s">
        <v>202</v>
      </c>
      <c r="R606" s="218" t="s">
        <v>203</v>
      </c>
      <c r="S606" s="217" t="s">
        <v>234</v>
      </c>
      <c r="T606" s="218" t="s">
        <v>202</v>
      </c>
      <c r="U606" s="218" t="s">
        <v>203</v>
      </c>
      <c r="V606" s="217" t="s">
        <v>234</v>
      </c>
      <c r="W606" s="218" t="s">
        <v>202</v>
      </c>
      <c r="X606" s="218" t="s">
        <v>203</v>
      </c>
      <c r="Y606" s="217" t="s">
        <v>234</v>
      </c>
      <c r="Z606" s="218" t="s">
        <v>202</v>
      </c>
      <c r="AA606" s="218" t="s">
        <v>203</v>
      </c>
      <c r="AB606" s="217" t="s">
        <v>234</v>
      </c>
      <c r="AC606" s="218" t="s">
        <v>202</v>
      </c>
      <c r="AD606" s="218" t="s">
        <v>203</v>
      </c>
      <c r="AF606" t="s">
        <v>204</v>
      </c>
      <c r="AG606" t="s">
        <v>205</v>
      </c>
      <c r="AH606" t="s">
        <v>206</v>
      </c>
      <c r="AI606" t="s">
        <v>207</v>
      </c>
      <c r="AJ606" t="s">
        <v>208</v>
      </c>
      <c r="AK606" t="s">
        <v>209</v>
      </c>
      <c r="AL606" t="s">
        <v>210</v>
      </c>
      <c r="AP606" t="s">
        <v>204</v>
      </c>
      <c r="AQ606" t="s">
        <v>205</v>
      </c>
      <c r="AR606" t="s">
        <v>206</v>
      </c>
      <c r="AS606" t="s">
        <v>207</v>
      </c>
      <c r="AT606" t="s">
        <v>208</v>
      </c>
      <c r="AU606" t="s">
        <v>209</v>
      </c>
      <c r="AV606" t="s">
        <v>210</v>
      </c>
      <c r="AZ606" t="s">
        <v>204</v>
      </c>
      <c r="BA606" t="s">
        <v>205</v>
      </c>
      <c r="BB606" t="s">
        <v>206</v>
      </c>
      <c r="BC606" t="s">
        <v>207</v>
      </c>
      <c r="BD606" t="s">
        <v>208</v>
      </c>
      <c r="BE606" t="s">
        <v>209</v>
      </c>
      <c r="BF606" t="s">
        <v>210</v>
      </c>
      <c r="BJ606" t="s">
        <v>204</v>
      </c>
      <c r="BK606" t="s">
        <v>205</v>
      </c>
      <c r="BL606" t="s">
        <v>206</v>
      </c>
      <c r="BM606" t="s">
        <v>207</v>
      </c>
      <c r="BN606" t="s">
        <v>208</v>
      </c>
      <c r="BO606" t="s">
        <v>209</v>
      </c>
      <c r="BP606" t="s">
        <v>210</v>
      </c>
      <c r="BT606" t="s">
        <v>204</v>
      </c>
      <c r="BU606" t="s">
        <v>205</v>
      </c>
      <c r="BV606" t="s">
        <v>206</v>
      </c>
      <c r="BW606" t="s">
        <v>207</v>
      </c>
      <c r="BX606" t="s">
        <v>208</v>
      </c>
      <c r="BY606" t="s">
        <v>209</v>
      </c>
      <c r="BZ606" t="s">
        <v>210</v>
      </c>
      <c r="CD606" t="s">
        <v>204</v>
      </c>
      <c r="CE606" t="s">
        <v>205</v>
      </c>
      <c r="CF606" t="s">
        <v>206</v>
      </c>
      <c r="CG606" t="s">
        <v>207</v>
      </c>
      <c r="CH606" t="s">
        <v>208</v>
      </c>
      <c r="CI606" t="s">
        <v>209</v>
      </c>
      <c r="CJ606" t="s">
        <v>210</v>
      </c>
      <c r="CN606" t="s">
        <v>204</v>
      </c>
      <c r="CO606" t="s">
        <v>205</v>
      </c>
      <c r="CP606" t="s">
        <v>206</v>
      </c>
      <c r="CQ606" t="s">
        <v>207</v>
      </c>
      <c r="CR606" t="s">
        <v>208</v>
      </c>
      <c r="CS606" t="s">
        <v>209</v>
      </c>
      <c r="CT606" t="s">
        <v>210</v>
      </c>
      <c r="CX606" t="s">
        <v>204</v>
      </c>
      <c r="CY606" t="s">
        <v>205</v>
      </c>
      <c r="CZ606" t="s">
        <v>206</v>
      </c>
      <c r="DA606" t="s">
        <v>207</v>
      </c>
      <c r="DB606" t="s">
        <v>208</v>
      </c>
      <c r="DC606" t="s">
        <v>209</v>
      </c>
      <c r="DD606" t="s">
        <v>210</v>
      </c>
      <c r="DH606" t="s">
        <v>204</v>
      </c>
      <c r="DI606" t="s">
        <v>205</v>
      </c>
      <c r="DJ606" t="s">
        <v>206</v>
      </c>
      <c r="DK606" t="s">
        <v>207</v>
      </c>
      <c r="DL606" t="s">
        <v>208</v>
      </c>
      <c r="DM606" t="s">
        <v>209</v>
      </c>
      <c r="DN606" t="s">
        <v>210</v>
      </c>
      <c r="DR606" t="s">
        <v>204</v>
      </c>
      <c r="DS606" t="s">
        <v>205</v>
      </c>
      <c r="DT606" t="s">
        <v>206</v>
      </c>
      <c r="DU606" t="s">
        <v>207</v>
      </c>
      <c r="DV606" t="s">
        <v>208</v>
      </c>
      <c r="DW606" t="s">
        <v>209</v>
      </c>
      <c r="DX606" t="s">
        <v>210</v>
      </c>
      <c r="EB606" t="s">
        <v>204</v>
      </c>
      <c r="EC606" t="s">
        <v>205</v>
      </c>
      <c r="ED606" t="s">
        <v>206</v>
      </c>
      <c r="EE606" t="s">
        <v>207</v>
      </c>
      <c r="EF606" t="s">
        <v>208</v>
      </c>
      <c r="EG606" t="s">
        <v>209</v>
      </c>
      <c r="EH606" t="s">
        <v>210</v>
      </c>
      <c r="EL606" t="s">
        <v>204</v>
      </c>
      <c r="EM606" t="s">
        <v>205</v>
      </c>
      <c r="EN606" t="s">
        <v>206</v>
      </c>
      <c r="EO606" t="s">
        <v>207</v>
      </c>
      <c r="EP606" t="s">
        <v>208</v>
      </c>
      <c r="EQ606" t="s">
        <v>209</v>
      </c>
      <c r="ER606" t="s">
        <v>210</v>
      </c>
      <c r="EV606" t="s">
        <v>204</v>
      </c>
      <c r="EW606" t="s">
        <v>205</v>
      </c>
      <c r="EX606" t="s">
        <v>206</v>
      </c>
      <c r="EY606" t="s">
        <v>207</v>
      </c>
      <c r="EZ606" t="s">
        <v>208</v>
      </c>
      <c r="FA606" t="s">
        <v>209</v>
      </c>
      <c r="FB606" t="s">
        <v>210</v>
      </c>
      <c r="FF606" t="s">
        <v>204</v>
      </c>
      <c r="FG606" t="s">
        <v>205</v>
      </c>
      <c r="FH606" t="s">
        <v>206</v>
      </c>
      <c r="FI606" t="s">
        <v>207</v>
      </c>
      <c r="FJ606" t="s">
        <v>208</v>
      </c>
      <c r="FK606" t="s">
        <v>209</v>
      </c>
      <c r="FL606" t="s">
        <v>210</v>
      </c>
      <c r="FP606" t="s">
        <v>204</v>
      </c>
      <c r="FQ606" t="s">
        <v>205</v>
      </c>
      <c r="FR606" t="s">
        <v>206</v>
      </c>
      <c r="FS606" t="s">
        <v>207</v>
      </c>
      <c r="FT606" t="s">
        <v>208</v>
      </c>
      <c r="FU606" t="s">
        <v>209</v>
      </c>
      <c r="FV606" t="s">
        <v>210</v>
      </c>
      <c r="FZ606" t="s">
        <v>204</v>
      </c>
      <c r="GA606" t="s">
        <v>205</v>
      </c>
      <c r="GB606" t="s">
        <v>206</v>
      </c>
      <c r="GC606" t="s">
        <v>207</v>
      </c>
      <c r="GD606" t="s">
        <v>208</v>
      </c>
      <c r="GE606" t="s">
        <v>209</v>
      </c>
      <c r="GF606" t="s">
        <v>210</v>
      </c>
    </row>
    <row r="607" spans="1:188">
      <c r="A607" s="71"/>
      <c r="B607" s="40"/>
      <c r="C607" s="79" t="s">
        <v>131</v>
      </c>
      <c r="D607" s="320"/>
      <c r="E607" s="266"/>
      <c r="F607" s="266"/>
      <c r="G607" s="267"/>
      <c r="H607" s="268"/>
      <c r="I607" s="267"/>
      <c r="J607" s="268"/>
      <c r="K607" s="267"/>
      <c r="L607" s="268"/>
      <c r="M607" s="267"/>
      <c r="N607" s="268"/>
      <c r="O607" s="267"/>
      <c r="P607" s="220"/>
      <c r="Q607" s="220"/>
      <c r="R607" s="220"/>
      <c r="S607" s="220"/>
      <c r="T607" s="220"/>
      <c r="U607" s="220"/>
      <c r="V607" s="220"/>
      <c r="W607" s="220"/>
      <c r="X607" s="220"/>
      <c r="Y607" s="220"/>
      <c r="Z607" s="220"/>
      <c r="AA607" s="220"/>
      <c r="AB607" s="220"/>
      <c r="AC607" s="220"/>
      <c r="AD607" s="220"/>
      <c r="AF607">
        <f>IF(AND(P607=0,OR(SUM(Q607:R607)&gt;0,COUNTIF(P607:R607,"NS")&gt;0)),1,0)</f>
        <v>0</v>
      </c>
      <c r="AG607">
        <f>IF(OR(AND(P607="NS",SUM(Q607:R607)&gt;0),AND(P607="NS",COUNTIF(P607:R607,"NS")&lt;2)),1,0)</f>
        <v>0</v>
      </c>
      <c r="AH607">
        <f>IF(AND(P607="NA",OR(SUM(Q607:R607)&gt;0,COUNTIF(P607:R607,"NS")&gt;0,COUNTIF(P607:R607,"NA")&gt;1)),1,0)</f>
        <v>0</v>
      </c>
      <c r="AI607">
        <f>IF(AND(COUNTBLANK(P607)+COUNTBLANK(Q607)+COUNTBLANK(R607)&gt;0,COUNTBLANK(P607)+COUNTBLANK(Q607)+COUNTBLANK(R607)&lt;3,P607&lt;&gt;"NA"),1,0)</f>
        <v>0</v>
      </c>
      <c r="AJ607">
        <f>IF(AND(IF(OR(SUM(Q607:R607)=P607,P607="",AND(P607&gt;0,COUNTIF(P607:R607,"NS")=2)),0,1)=1,P607&lt;&gt;"NS",P607&lt;&gt;"NA"),1,0)</f>
        <v>0</v>
      </c>
      <c r="AK607">
        <f>IF(COUNTIF(P607:R607,"=*")&lt;&gt;SUM(COUNTIF(P607:R607,"NS"),COUNTIF(P607:R607,"NA")),1,0)</f>
        <v>0</v>
      </c>
      <c r="AL607">
        <f>IF(SUM(AF607:AK607)&gt;0,1,0)</f>
        <v>0</v>
      </c>
      <c r="AP607">
        <f>IF(AND(S607=0,OR(SUM(T607:U607)&gt;0,COUNTIF(S607:U607,"NS")&gt;0)),1,0)</f>
        <v>0</v>
      </c>
      <c r="AQ607">
        <f>IF(OR(AND(S607="NS",SUM(T607:U607)&gt;0),AND(S607="NS",COUNTIF(S607:U607,"NS")&lt;2)),1,0)</f>
        <v>0</v>
      </c>
      <c r="AR607">
        <f>IF(AND(S607="NA",OR(SUM(T607:U607)&gt;0,COUNTIF(S607:U607,"NS")&gt;0,COUNTIF(S607:U607,"NA")&gt;1)),1,0)</f>
        <v>0</v>
      </c>
      <c r="AS607">
        <f>IF(AND(COUNTBLANK(S607)+COUNTBLANK(T607)+COUNTBLANK(U607)&gt;0,COUNTBLANK(S607)+COUNTBLANK(T607)+COUNTBLANK(U607)&lt;3,S607&lt;&gt;"NA"),1,0)</f>
        <v>0</v>
      </c>
      <c r="AT607">
        <f>IF(AND(IF(OR(SUM(T607:U607)=S607,S607="",AND(S607&gt;0,COUNTIF(S607:U607,"NS")=2)),0,1)=1,S607&lt;&gt;"NS",S607&lt;&gt;"NA"),1,0)</f>
        <v>0</v>
      </c>
      <c r="AU607">
        <f>IF(COUNTIF(S607:U607,"=*")&lt;&gt;SUM(COUNTIF(S607:U607,"NS"),COUNTIF(S607:U607,"NA")),1,0)</f>
        <v>0</v>
      </c>
      <c r="AV607">
        <f>IF(SUM(AP607:AU607)&gt;0,1,0)</f>
        <v>0</v>
      </c>
      <c r="AZ607">
        <f>IF(AND(V607=0,OR(SUM(W607:X607)&gt;0,COUNTIF(V607:X607,"NS")&gt;0)),1,0)</f>
        <v>0</v>
      </c>
      <c r="BA607">
        <f>IF(OR(AND(V607="NS",SUM(W607:X607)&gt;0),AND(V607="NS",COUNTIF(V607:X607,"NS")&lt;2)),1,0)</f>
        <v>0</v>
      </c>
      <c r="BB607">
        <f>IF(AND(V607="NA",OR(SUM(W607:X607)&gt;0,COUNTIF(V607:X607,"NS")&gt;0,COUNTIF(V607:X607,"NA")&gt;1)),1,0)</f>
        <v>0</v>
      </c>
      <c r="BC607">
        <f>IF(AND(COUNTBLANK(V607)+COUNTBLANK(W607)+COUNTBLANK(X607)&gt;0,COUNTBLANK(V607)+COUNTBLANK(W607)+COUNTBLANK(X607)&lt;3,V607&lt;&gt;"NA"),1,0)</f>
        <v>0</v>
      </c>
      <c r="BD607">
        <f>IF(AND(IF(OR(SUM(W607:X607)=V607,V607="",AND(V607&gt;0,COUNTIF(V607:X607,"NS")=2)),0,1)=1,V607&lt;&gt;"NS",V607&lt;&gt;"NA"),1,0)</f>
        <v>0</v>
      </c>
      <c r="BE607">
        <f>IF(COUNTIF(V607:X607,"=*")&lt;&gt;SUM(COUNTIF(V607:X607,"NS"),COUNTIF(V607:X607,"NA")),1,0)</f>
        <v>0</v>
      </c>
      <c r="BF607">
        <f>IF(SUM(AZ607:BE607)&gt;0,1,0)</f>
        <v>0</v>
      </c>
      <c r="BJ607">
        <f>IF(AND(Y607=0,OR(SUM(Z607:AA607)&gt;0,COUNTIF(Y607:AA607,"NS")&gt;0)),1,0)</f>
        <v>0</v>
      </c>
      <c r="BK607">
        <f>IF(OR(AND(Y607="NS",SUM(Z607:AA607)&gt;0),AND(Y607="NS",COUNTIF(Y607:AA607,"NS")&lt;2)),1,0)</f>
        <v>0</v>
      </c>
      <c r="BL607">
        <f>IF(AND(Y607="NA",OR(SUM(Z607:AA607)&gt;0,COUNTIF(Y607:AA607,"NS")&gt;0,COUNTIF(Y607:AA607,"NA")&gt;1)),1,0)</f>
        <v>0</v>
      </c>
      <c r="BM607">
        <f>IF(AND(COUNTBLANK(Y607)+COUNTBLANK(Z607)+COUNTBLANK(AA607)&gt;0,COUNTBLANK(Y607)+COUNTBLANK(Z607)+COUNTBLANK(AA607)&lt;3,Y607&lt;&gt;"NA"),1,0)</f>
        <v>0</v>
      </c>
      <c r="BN607">
        <f>IF(AND(IF(OR(SUM(Z607:AA607)=Y607,Y607="",AND(Y607&gt;0,COUNTIF(Y607:AA607,"NS")=2)),0,1)=1,Y607&lt;&gt;"NS",Y607&lt;&gt;"NA"),1,0)</f>
        <v>0</v>
      </c>
      <c r="BO607">
        <f>IF(COUNTIF(Y607:AA607,"=*")&lt;&gt;SUM(COUNTIF(Y607:AA607,"NS"),COUNTIF(Y607:AA607,"NA")),1,0)</f>
        <v>0</v>
      </c>
      <c r="BP607">
        <f>IF(SUM(BJ607:BO607)&gt;0,1,0)</f>
        <v>0</v>
      </c>
      <c r="BT607">
        <f>IF(AND(AB607=0,OR(SUM(AC607:AD607)&gt;0,COUNTIF(AB607:AD607,"NS")&gt;0)),1,0)</f>
        <v>0</v>
      </c>
      <c r="BU607">
        <f>IF(OR(AND(AB607="NS",SUM(AC607:AD607)&gt;0),AND(AB607="NS",COUNTIF(AB607:AD607,"NS")&lt;2)),1,0)</f>
        <v>0</v>
      </c>
      <c r="BV607">
        <f>IF(AND(AB607="NA",OR(SUM(AC607:AD607)&gt;0,COUNTIF(AB607:AD607,"NS")&gt;0,COUNTIF(AB607:AD607,"NA")&gt;1)),1,0)</f>
        <v>0</v>
      </c>
      <c r="BW607">
        <f>IF(AND(COUNTBLANK(AB607)+COUNTBLANK(AC607)+COUNTBLANK(AD607)&gt;0,COUNTBLANK(AB607)+COUNTBLANK(AC607)+COUNTBLANK(AD607)&lt;3,AB607&lt;&gt;"NA"),1,0)</f>
        <v>0</v>
      </c>
      <c r="BX607">
        <f>IF(AND(IF(OR(SUM(AC607:AD607)=AB607,AB607="",AND(AB607&gt;0,COUNTIF(AB607:AD607,"NS")=2)),0,1)=1,AB607&lt;&gt;"NS",AB607&lt;&gt;"NA"),1,0)</f>
        <v>0</v>
      </c>
      <c r="BY607">
        <f>IF(COUNTIF(AB607:AD607,"=*")&lt;&gt;SUM(COUNTIF(AB607:AD607,"NS"),COUNTIF(AB607:AD607,"NA")),1,0)</f>
        <v>0</v>
      </c>
      <c r="BZ607">
        <f>IF(SUM(BT607:BY607)&gt;0,1,0)</f>
        <v>0</v>
      </c>
      <c r="CD607">
        <f>IF(AND(G639=0,OR(SUM(H639:I639)&gt;0,COUNTIF(G639:I639,"NS")&gt;0)),1,0)</f>
        <v>0</v>
      </c>
      <c r="CE607">
        <f>IF(OR(AND(G639="NS",SUM(H639:I639)&gt;0),AND(G639="NS",COUNTIF(G639:I639,"NS")&lt;2)),1,0)</f>
        <v>0</v>
      </c>
      <c r="CF607">
        <f>IF(AND(G639="NA",OR(SUM(H639:I639)&gt;0,COUNTIF(G639:I639,"NS")&gt;0,COUNTIF(G639:I639,"NA")&gt;1)),1,0)</f>
        <v>0</v>
      </c>
      <c r="CG607">
        <f>IF(AND(COUNTBLANK(G639)+COUNTBLANK(H639)+COUNTBLANK(I639)&gt;0,COUNTBLANK(G639)+COUNTBLANK(H639)+COUNTBLANK(I639)&lt;3,G639&lt;&gt;"NA"),1,0)</f>
        <v>0</v>
      </c>
      <c r="CH607">
        <f>IF(AND(IF(OR(SUM(H639:I639)=G639,G639="",AND(G639&gt;0,COUNTIF(G639:I639,"NS")=2)),0,1)=1,G639&lt;&gt;"NS",G639&lt;&gt;"NA"),1,0)</f>
        <v>0</v>
      </c>
      <c r="CI607">
        <f>IF(COUNTIF(G639:I639,"=*")&lt;&gt;SUM(COUNTIF(G639:I639,"NS"),COUNTIF(G639:I639,"NA")),1,0)</f>
        <v>0</v>
      </c>
      <c r="CJ607">
        <f>IF(SUM(CD607:CI607)&gt;0,1,0)</f>
        <v>0</v>
      </c>
      <c r="CN607">
        <f>IF(AND(J639=0,OR(SUM(K639:L639)&gt;0,COUNTIF(J639:L639,"NS")&gt;0)),1,0)</f>
        <v>0</v>
      </c>
      <c r="CO607">
        <f>IF(OR(AND(J639="NS",SUM(K639:L639)&gt;0),AND(J639="NS",COUNTIF(J639:L639,"NS")&lt;2)),1,0)</f>
        <v>0</v>
      </c>
      <c r="CP607">
        <f>IF(AND(J639="NA",OR(SUM(K639:L639)&gt;0,COUNTIF(J639:L639,"NS")&gt;0,COUNTIF(J639:L639,"NA")&gt;1)),1,0)</f>
        <v>0</v>
      </c>
      <c r="CQ607">
        <f>IF(AND(COUNTBLANK(J639)+COUNTBLANK(K639)+COUNTBLANK(L639)&gt;0,COUNTBLANK(J639)+COUNTBLANK(K639)+COUNTBLANK(L639)&lt;3,J639&lt;&gt;"NA"),1,0)</f>
        <v>0</v>
      </c>
      <c r="CR607">
        <f>IF(AND(IF(OR(SUM(K639:L639)=J639,J639="",AND(J639&gt;0,COUNTIF(J639:L639,"NS")=2)),0,1)=1,J639&lt;&gt;"NS",J639&lt;&gt;"NA"),1,0)</f>
        <v>0</v>
      </c>
      <c r="CS607">
        <f>IF(COUNTIF(J639:L639,"=*")&lt;&gt;SUM(COUNTIF(J639:L639,"NS"),COUNTIF(J639:L639,"NA")),1,0)</f>
        <v>0</v>
      </c>
      <c r="CT607">
        <f>IF(SUM(CN607:CS607)&gt;0,1,0)</f>
        <v>0</v>
      </c>
      <c r="CX607">
        <f>IF(AND(M639=0,OR(SUM(N639:O639)&gt;0,COUNTIF(M639:O639,"NS")&gt;0)),1,0)</f>
        <v>0</v>
      </c>
      <c r="CY607">
        <f>IF(OR(AND(M639="NS",SUM(N639:O639)&gt;0),AND(M639="NS",COUNTIF(M639:O639,"NS")&lt;2)),1,0)</f>
        <v>0</v>
      </c>
      <c r="CZ607">
        <f>IF(AND(M639="NA",OR(SUM(N639:O639)&gt;0,COUNTIF(M639:O639,"NS")&gt;0,COUNTIF(M639:O639,"NA")&gt;1)),1,0)</f>
        <v>0</v>
      </c>
      <c r="DA607">
        <f>IF(AND(COUNTBLANK(M639)+COUNTBLANK(N639)+COUNTBLANK(O639)&gt;0,COUNTBLANK(M639)+COUNTBLANK(N639)+COUNTBLANK(O639)&lt;3,M639&lt;&gt;"NA"),1,0)</f>
        <v>0</v>
      </c>
      <c r="DB607">
        <f>IF(AND(IF(OR(SUM(N639:O639)=M639,M639="",AND(M639&gt;0,COUNTIF(M639:O639,"NS")=2)),0,1)=1,M639&lt;&gt;"NS",M639&lt;&gt;"NA"),1,0)</f>
        <v>0</v>
      </c>
      <c r="DC607">
        <f>IF(COUNTIF(M639:O639,"=*")&lt;&gt;SUM(COUNTIF(M639:O639,"NS"),COUNTIF(M639:O639,"NA")),1,0)</f>
        <v>0</v>
      </c>
      <c r="DD607">
        <f>IF(SUM(CX607:DC607)&gt;0,1,0)</f>
        <v>0</v>
      </c>
      <c r="DH607">
        <f>IF(AND(P639=0,OR(SUM(Q639:R639)&gt;0,COUNTIF(P639:R639,"NS")&gt;0)),1,0)</f>
        <v>0</v>
      </c>
      <c r="DI607">
        <f>IF(OR(AND(P639="NS",SUM(Q639:R639)&gt;0),AND(P639="NS",COUNTIF(P639:R639,"NS")&lt;2)),1,0)</f>
        <v>0</v>
      </c>
      <c r="DJ607">
        <f>IF(AND(P639="NA",OR(SUM(Q639:R639)&gt;0,COUNTIF(P639:R639,"NS")&gt;0,COUNTIF(P639:R639,"NA")&gt;1)),1,0)</f>
        <v>0</v>
      </c>
      <c r="DK607">
        <f>IF(AND(COUNTBLANK(P639)+COUNTBLANK(Q639)+COUNTBLANK(R639)&gt;0,COUNTBLANK(P639)+COUNTBLANK(Q639)+COUNTBLANK(R639)&lt;3,P639&lt;&gt;"NA"),1,0)</f>
        <v>0</v>
      </c>
      <c r="DL607">
        <f>IF(AND(IF(OR(SUM(Q639:R639)=P639,P639="",AND(P639&gt;0,COUNTIF(P639:R639,"NS")=2)),0,1)=1,P639&lt;&gt;"NS",P639&lt;&gt;"NA"),1,0)</f>
        <v>0</v>
      </c>
      <c r="DM607">
        <f>IF(COUNTIF(P639:R639,"=*")&lt;&gt;SUM(COUNTIF(P639:R639,"NS"),COUNTIF(P639:R639,"NA")),1,0)</f>
        <v>0</v>
      </c>
      <c r="DN607">
        <f>IF(SUM(DH607:DM607)&gt;0,1,0)</f>
        <v>0</v>
      </c>
      <c r="DR607">
        <f>IF(AND(S639=0,OR(SUM(T639:U639)&gt;0,COUNTIF(S639:U639,"NS")&gt;0)),1,0)</f>
        <v>0</v>
      </c>
      <c r="DS607">
        <f>IF(OR(AND(S639="NS",SUM(T639:U639)&gt;0),AND(S639="NS",COUNTIF(S639:U639,"NS")&lt;2)),1,0)</f>
        <v>0</v>
      </c>
      <c r="DT607">
        <f>IF(AND(S639="NA",OR(SUM(T639:U639)&gt;0,COUNTIF(S639:U639,"NS")&gt;0,COUNTIF(S639:U639,"NA")&gt;1)),1,0)</f>
        <v>0</v>
      </c>
      <c r="DU607">
        <f>IF(AND(COUNTBLANK(S639)+COUNTBLANK(T639)+COUNTBLANK(U639)&gt;0,COUNTBLANK(S639)+COUNTBLANK(T639)+COUNTBLANK(U639)&lt;3,S639&lt;&gt;"NA"),1,0)</f>
        <v>0</v>
      </c>
      <c r="DV607">
        <f>IF(AND(IF(OR(SUM(T639:U639)=S639,S639="",AND(S639&gt;0,COUNTIF(S639:U639,"NS")=2)),0,1)=1,S639&lt;&gt;"NS",S639&lt;&gt;"NA"),1,0)</f>
        <v>0</v>
      </c>
      <c r="DW607">
        <f>IF(COUNTIF(S639:U639,"=*")&lt;&gt;SUM(COUNTIF(S639:U639,"NS"),COUNTIF(S639:U639,"NA")),1,0)</f>
        <v>0</v>
      </c>
      <c r="DX607">
        <f>IF(SUM(DR607:DW607)&gt;0,1,0)</f>
        <v>0</v>
      </c>
      <c r="EB607">
        <f>IF(AND(V639=0,OR(SUM(W639:X639)&gt;0,COUNTIF(V639:X639,"NS")&gt;0)),1,0)</f>
        <v>0</v>
      </c>
      <c r="EC607">
        <f>IF(OR(AND(V639="NS",SUM(W639:X639)&gt;0),AND(V639="NS",COUNTIF(V639:X639,"NS")&lt;2)),1,0)</f>
        <v>0</v>
      </c>
      <c r="ED607">
        <f>IF(AND(V639="NA",OR(SUM(W639:X639)&gt;0,COUNTIF(V639:X639,"NS")&gt;0,COUNTIF(V639:X639,"NA")&gt;1)),1,0)</f>
        <v>0</v>
      </c>
      <c r="EE607">
        <f>IF(AND(COUNTBLANK(V639)+COUNTBLANK(W639)+COUNTBLANK(X639)&gt;0,COUNTBLANK(V639)+COUNTBLANK(W639)+COUNTBLANK(X639)&lt;3,V639&lt;&gt;"NA"),1,0)</f>
        <v>0</v>
      </c>
      <c r="EF607">
        <f>IF(AND(IF(OR(SUM(W639:X639)=V639,V639="",AND(V639&gt;0,COUNTIF(V639:X639,"NS")=2)),0,1)=1,V639&lt;&gt;"NS",V639&lt;&gt;"NA"),1,0)</f>
        <v>0</v>
      </c>
      <c r="EG607">
        <f>IF(COUNTIF(V639:X639,"=*")&lt;&gt;SUM(COUNTIF(V639:X639,"NS"),COUNTIF(V639:X639,"NA")),1,0)</f>
        <v>0</v>
      </c>
      <c r="EH607">
        <f>IF(SUM(EB607:EG607)&gt;0,1,0)</f>
        <v>0</v>
      </c>
      <c r="EL607">
        <f>IF(AND(Y639=0,OR(SUM(Z639:AA639)&gt;0,COUNTIF(Y639:AA639,"NS")&gt;0)),1,0)</f>
        <v>0</v>
      </c>
      <c r="EM607">
        <f>IF(OR(AND(Y639="NS",SUM(Z639:AA639)&gt;0),AND(Y639="NS",COUNTIF(Y639:AA639,"NS")&lt;2)),1,0)</f>
        <v>0</v>
      </c>
      <c r="EN607">
        <f>IF(AND(Y639="NA",OR(SUM(Z639:AA639)&gt;0,COUNTIF(Y639:AA639,"NS")&gt;0,COUNTIF(Y639:AA639,"NA")&gt;1)),1,0)</f>
        <v>0</v>
      </c>
      <c r="EO607">
        <f>IF(AND(COUNTBLANK(Y639)+COUNTBLANK(Z639)+COUNTBLANK(AA639)&gt;0,COUNTBLANK(Y639)+COUNTBLANK(Z639)+COUNTBLANK(AA639)&lt;3,Y639&lt;&gt;"NA"),1,0)</f>
        <v>0</v>
      </c>
      <c r="EP607">
        <f>IF(AND(IF(OR(SUM(Z639:AA639)=Y639,Y639="",AND(Y639&gt;0,COUNTIF(Y639:AA639,"NS")=2)),0,1)=1,Y639&lt;&gt;"NS",Y639&lt;&gt;"NA"),1,0)</f>
        <v>0</v>
      </c>
      <c r="EQ607">
        <f>IF(COUNTIF(Y639:AA639,"=*")&lt;&gt;SUM(COUNTIF(Y639:AA639,"NS"),COUNTIF(Y639:AA639,"NA")),1,0)</f>
        <v>0</v>
      </c>
      <c r="ER607">
        <f>IF(SUM(EL607:EQ607)&gt;0,1,0)</f>
        <v>0</v>
      </c>
      <c r="EV607">
        <f>IF(AND(AB639=0,OR(SUM(AC639:AD639)&gt;0,COUNTIF(AB639:AD639,"NS")&gt;0)),1,0)</f>
        <v>0</v>
      </c>
      <c r="EW607">
        <f>IF(OR(AND(AB639="NS",SUM(AC639:AD639)&gt;0),AND(AB639="NS",COUNTIF(AB639:AD639,"NS")&lt;2)),1,0)</f>
        <v>0</v>
      </c>
      <c r="EX607">
        <f>IF(AND(AB639="NA",OR(SUM(AC639:AD639)&gt;0,COUNTIF(AB639:AD639,"NS")&gt;0,COUNTIF(AB639:AD639,"NA")&gt;1)),1,0)</f>
        <v>0</v>
      </c>
      <c r="EY607">
        <f>IF(AND(COUNTBLANK(AB639)+COUNTBLANK(AC639)+COUNTBLANK(AD639)&gt;0,COUNTBLANK(AB639)+COUNTBLANK(AC639)+COUNTBLANK(AD639)&lt;3,AB639&lt;&gt;"NA"),1,0)</f>
        <v>0</v>
      </c>
      <c r="EZ607">
        <f>IF(AND(IF(OR(SUM(AC639:AD639)=AB639,AB639="",AND(AB639&gt;0,COUNTIF(AB639:AD639,"NS")=2)),0,1)=1,AB639&lt;&gt;"NS",AB639&lt;&gt;"NA"),1,0)</f>
        <v>0</v>
      </c>
      <c r="FA607">
        <f>IF(COUNTIF(AB639:AD639,"=*")&lt;&gt;SUM(COUNTIF(AB639:AD639,"NS"),COUNTIF(AB639:AD639,"NA")),1,0)</f>
        <v>0</v>
      </c>
      <c r="FB607">
        <f>IF(SUM(EV607:FA607)&gt;0,1,0)</f>
        <v>0</v>
      </c>
      <c r="FF607">
        <f>IF(AND(L607=0,OR(SUM(Q607,T607,W607,Z607,AC607,H639,K639,N639,Q639,T639,W639,Z639,AC639)&gt;0,COUNTIF(L607,"NS")+COUNTIF(Q607,"NS")+COUNTIF(T607,"NS")+COUNTIF(W607,"NS")+COUNTIF(Z607,"NS")+COUNTIF(AC607,"NS")+COUNTIF(H639,"NS")+COUNTIF(K639,"NS")+COUNTIF(N639,"NS")+COUNTIF(Q639,"NS")+COUNTIF(T639,"NS")+COUNTIF(W639,"NS")+COUNTIF(Z639,"NS")+COUNTIF(AC639,"NS")&gt;0)),1,0)</f>
        <v>0</v>
      </c>
      <c r="FG607">
        <f>IF(OR(AND(L607="NS",SUM(Q607,T607,W607,Z607,AC607,H639,K639,N639,Q639,T639,W639,Z639,AC639)&gt;0),AND(L607="NS",COUNTIF(L607,"NS")+COUNTIF(Q607,"NS")+COUNTIF(T607,"NS")+COUNTIF(W607,"NS")+COUNTIF(Z607,"NS")+COUNTIF(AC607,"NS")+COUNTIF(H639,"NS")+COUNTIF(K639,"NS")+COUNTIF(N639,"NS")+COUNTIF(Q639,"NS")+COUNTIF(T639,"NS")+COUNTIF(W639,"NS")+COUNTIF(Z639,"NS")+COUNTIF(AC639,"NS")&lt;2)),1,0)</f>
        <v>0</v>
      </c>
      <c r="FH607">
        <f>IF(AND(L607="NA",OR(SUM(Q607,T607,W607,Z607,AC607,H639,K639,N639,Q639,T639,W639,Z639,AC639)&gt;0,COUNTIF(L607,"NS")+COUNTIF(Q607,"NS")+COUNTIF(T607,"NS")+COUNTIF(W607,"NS")+COUNTIF(Z607,"NS")+COUNTIF(AC607,"NS")+COUNTIF(H639,"NS")+COUNTIF(K639,"NS")+COUNTIF(N639,"NS")+COUNTIF(Q639,"NS")+COUNTIF(T639,"NS")+COUNTIF(W639,"NS")+COUNTIF(Z639,"NS")+COUNTIF(AC639,"NS")&gt;0,COUNTIF(L607,"NA")+COUNTIF(Q607,"NA")+COUNTIF(T607,"NA")+COUNTIF(W607,"NA")+COUNTIF(Z607,"NA")+COUNTIF(AC607,"NA")+COUNTIF(H639,"NA")+COUNTIF(K639,"NA")+COUNTIF(N639,"NA")+COUNTIF(Q639,"NA")+COUNTIF(T639,"NA")+COUNTIF(W639,"NA")+COUNTIF(Z639,"NA")+COUNTIF(AC639,"NA")&gt;1)),1,0)</f>
        <v>0</v>
      </c>
      <c r="FI607">
        <f>IF(AND(COUNTBLANK(L607)+COUNTBLANK(Q607)+COUNTBLANK(T607)+COUNTBLANK(W607)+COUNTBLANK(Z607)+COUNTBLANK(AC607)+COUNTBLANK(H639)+COUNTBLANK(K639)+COUNTBLANK(N639)+COUNTBLANK(Q639)+COUNTBLANK(T639)+COUNTBLANK(W639)+COUNTBLANK(Z639)+COUNTBLANK(AC639)&gt;0,COUNTBLANK(L607)+COUNTBLANK(Q607)+COUNTBLANK(T607)+COUNTBLANK(W607)+COUNTBLANK(Z607)+COUNTBLANK(AC607)+COUNTBLANK(H639)+COUNTBLANK(K639)+COUNTBLANK(N639)+COUNTBLANK(Q639)+COUNTBLANK(T639)+COUNTBLANK(W639)+COUNTBLANK(Z639)+COUNTBLANK(AC639)&lt;14,L607&lt;&gt;"NA"),1,0)</f>
        <v>0</v>
      </c>
      <c r="FJ607">
        <f>IF(AND(IF(OR(SUM(Q607,T607,W607,Z607,AC607,H639,K639,N639,Q639,T639,W639,Z639,AC639)=L607,L607="",AND(L607&gt;0,COUNTIF(L607,"NS")+COUNTIF(Q607,"NS")+COUNTIF(T607,"NS")+COUNTIF(W607,"NS")+COUNTIF(Z607,"NS")+COUNTIF(AC607,"NS")+COUNTIF(H639,"NS")+COUNTIF(K639,"NS")+COUNTIF(N639,"NS")+COUNTIF(Q639,"NS")+COUNTIF(T639,"NS")+COUNTIF(W639,"NS")+COUNTIF(Z639,"NS")+COUNTIF(AC639,"NS")=13)),0,1)=1,L607&lt;&gt;"NS",L607&lt;&gt;"NA"),1,0)</f>
        <v>0</v>
      </c>
      <c r="FK607">
        <f>IF(COUNTIF(L607,"=*")+COUNTIF(Q607,"=*")+COUNTIF(T607,"=*")+COUNTIF(W607,"=*")+COUNTIF(Z607,"=*")+COUNTIF(AC607,"=*")+COUNTIF(H639,"=*")+COUNTIF(K639,"=*")+COUNTIF(N639,"=*")+COUNTIF(Q639,"=*")+COUNTIF(T639,"=*")+COUNTIF(W639,"=*")+COUNTIF(Z639,"=*")+COUNTIF(AC639,"=*")&lt;&gt;SUM(COUNTIF(L607,"NS")+COUNTIF(Q607,"NS")+COUNTIF(T607,"NS")+COUNTIF(W607,"NS")+COUNTIF(Z607,"NS")+COUNTIF(AC607,"NS")+COUNTIF(H639,"NS")+COUNTIF(K639,"NS")+COUNTIF(N639,"NS")+COUNTIF(Q639,"NS")+COUNTIF(T639,"NS")+COUNTIF(W639,"NS")+COUNTIF(Z639,"NS")+COUNTIF(AC639,"NS"),COUNTIF(L607,"NA")+COUNTIF(Q607,"NA")+COUNTIF(T607,"NA")+COUNTIF(W607,"NA")+COUNTIF(Z607,"NA")+COUNTIF(AC607,"NA")+COUNTIF(H639,"NA")+COUNTIF(K639,"NA")+COUNTIF(N639,"NA")+COUNTIF(Q639,"NA")+COUNTIF(T639,"NA")+COUNTIF(W639,"NA")+COUNTIF(Z639,"NA")+COUNTIF(AC639,"NA")),1,0)</f>
        <v>0</v>
      </c>
      <c r="FL607">
        <f>IF(SUM(FF607:FK607)&gt;0,1,0)</f>
        <v>0</v>
      </c>
      <c r="FP607">
        <f>IF(AND(N607=0,OR(SUM(R607,U607,X607,AA607,AD607,I639,L639,O639,R639,U639,X639,AA639,AD639)&gt;0,COUNTIF(N607,"NS")+COUNTIF(R607,"NS")+COUNTIF(U607,"NS")+COUNTIF(X607,"NS")+COUNTIF(AA607,"NS")+COUNTIF(AD607,"NS")+COUNTIF(I639,"NS")+COUNTIF(L639,"NS")+COUNTIF(O639,"NS")+COUNTIF(R639,"NS")+COUNTIF(U639,"NS")+COUNTIF(X639,"NS")+COUNTIF(AA639,"NS")+COUNTIF(AD639,"NS")&gt;0)),1,0)</f>
        <v>0</v>
      </c>
      <c r="FQ607">
        <f>IF(OR(AND(N607="NS",SUM(R607,U607,X607,AA607,AD607,I639,L639,O639,R639,U639,X639,AA639,AD639)&gt;0),AND(N607="NS",COUNTIF(N607,"NS")+COUNTIF(R607,"NS")+COUNTIF(U607,"NS")+COUNTIF(X607,"NS")+COUNTIF(AA607,"NS")+COUNTIF(AD607,"NS")+COUNTIF(I639,"NS")+COUNTIF(L639,"NS")+COUNTIF(O639,"NS")+COUNTIF(R639,"NS")+COUNTIF(U639,"NS")+COUNTIF(X639,"NS")+COUNTIF(AA639,"NS")+COUNTIF(AD639,"NS")&lt;2)),1,0)</f>
        <v>0</v>
      </c>
      <c r="FR607">
        <f>IF(AND(N607="NA",OR(SUM(R607,U607,X607,AA607,AD607,I639,L639,O639,R639,U639,X639,AA639,AD639)&gt;0,COUNTIF(N607,"NS")+COUNTIF(R607,"NS")+COUNTIF(U607,"NS")+COUNTIF(X607,"NS")+COUNTIF(AA607,"NS")+COUNTIF(AD607,"NS")+COUNTIF(I639,"NS")+COUNTIF(L639,"NS")+COUNTIF(O639,"NS")+COUNTIF(R639,"NS")+COUNTIF(U639,"NS")+COUNTIF(X639,"NS")+COUNTIF(AA639,"NS")+COUNTIF(AD639,"NS")&gt;0,COUNTIF(N607,"NA")+COUNTIF(R607,"NA")+COUNTIF(U607,"NA")+COUNTIF(X607,"NA")+COUNTIF(AA607,"NA")+COUNTIF(AD607,"NA")+COUNTIF(I639,"NA")+COUNTIF(L639,"NA")+COUNTIF(O639,"NA")+COUNTIF(R639,"NA")+COUNTIF(U639,"NA")+COUNTIF(X639,"NA")+COUNTIF(AA639,"NA")+COUNTIF(AD639,"NA")&gt;1)),1,0)</f>
        <v>0</v>
      </c>
      <c r="FS607">
        <f>IF(AND(COUNTBLANK(N607)+COUNTBLANK(R607)+COUNTBLANK(U607)+COUNTBLANK(X607)+COUNTBLANK(AA607)+COUNTBLANK(AD607)+COUNTBLANK(I639)+COUNTBLANK(L639)+COUNTBLANK(O639)+COUNTBLANK(R639)+COUNTBLANK(U639)+COUNTBLANK(X639)+COUNTBLANK(AA639)+COUNTBLANK(AD639)&gt;0,COUNTBLANK(N607)+COUNTBLANK(R607)+COUNTBLANK(U607)+COUNTBLANK(X607)+COUNTBLANK(AA607)+COUNTBLANK(AD607)+COUNTBLANK(I639)+COUNTBLANK(L639)+COUNTBLANK(O639)+COUNTBLANK(R639)+COUNTBLANK(U639)+COUNTBLANK(X639)+COUNTBLANK(AA639)+COUNTBLANK(AD639)&lt;14,N607&lt;&gt;"NA"),1,0)</f>
        <v>0</v>
      </c>
      <c r="FT607">
        <f>IF(AND(IF(OR(SUM(R607,U607,X607,AA607,AD607,I639,L639,O639,R639,U639,X639,AA639,AD639)=N607,N607="",AND(N607&gt;0,COUNTIF(N607,"NS")+COUNTIF(R607,"NS")+COUNTIF(U607,"NS")+COUNTIF(X607,"NS")+COUNTIF(AA607,"NS")+COUNTIF(AD607,"NS")+COUNTIF(I639,"NS")+COUNTIF(L639,"NS")+COUNTIF(O639,"NS")+COUNTIF(R639,"NS")+COUNTIF(U639,"NS")+COUNTIF(X639,"NS")+COUNTIF(AA639,"NS")+COUNTIF(AD639,"NS")=13)),0,1)=1,N607&lt;&gt;"NS",N607&lt;&gt;"NA"),1,0)</f>
        <v>0</v>
      </c>
      <c r="FU607">
        <f>IF(COUNTIF(N607,"=*")+COUNTIF(R607,"=*")+COUNTIF(U607,"=*")+COUNTIF(X607,"=*")+COUNTIF(AA607,"=*")+COUNTIF(AD607,"=*")+COUNTIF(I639,"=*")+COUNTIF(L639,"=*")+COUNTIF(O639,"=*")+COUNTIF(R639,"=*")+COUNTIF(U639,"=*")+COUNTIF(X639,"=*")+COUNTIF(AA639,"=*")+COUNTIF(AD639,"=*")&lt;&gt;SUM(COUNTIF(N607,"NS")+COUNTIF(R607,"NS")+COUNTIF(U607,"NS")+COUNTIF(X607,"NS")+COUNTIF(AA607,"NS")+COUNTIF(AD607,"NS")+COUNTIF(I639,"NS")+COUNTIF(L639,"NS")+COUNTIF(O639,"NS")+COUNTIF(R639,"NS")+COUNTIF(U639,"NS")+COUNTIF(X639,"NS")+COUNTIF(AA639,"NS")+COUNTIF(AD639,"NS"),COUNTIF(N607,"NA")+COUNTIF(R607,"NA")+COUNTIF(U607,"NA")+COUNTIF(X607,"NA")+COUNTIF(AA607,"NA")+COUNTIF(AD607,"NA")+COUNTIF(I639,"NA")+COUNTIF(L639,"NA")+COUNTIF(O639,"NA")+COUNTIF(R639,"NA")+COUNTIF(U639,"NA")+COUNTIF(X639,"NA")+COUNTIF(AA639,"NA")+COUNTIF(AD639,"NA")),1,0)</f>
        <v>0</v>
      </c>
      <c r="FV607">
        <f>IF(SUM(FP607:FU607)&gt;0,1,0)</f>
        <v>0</v>
      </c>
      <c r="FZ607">
        <f>IF(AND(J607=0,OR(SUM(P607,S607,V607,Y607,AB607,G639,J639,M639,P639,S639,V639,Y639,AB639)&gt;0,COUNTIF(J607,"NS")+COUNTIF(P607,"NS")+COUNTIF(S607,"NS")+COUNTIF(V607,"NS")+COUNTIF(Y607,"NS")+COUNTIF(AB607,"NS")+COUNTIF(G639,"NS")+COUNTIF(J639,"NS")+COUNTIF(M639,"NS")+COUNTIF(P639,"NS")+COUNTIF(S639,"NS")+COUNTIF(V639,"NS")+COUNTIF(Y639,"NS")+COUNTIF(AB639,"NS")&gt;0)),1,0)</f>
        <v>0</v>
      </c>
      <c r="GA607">
        <f>IF(OR(AND(J607="NS",SUM(P607,S607,V607,Y607,AB607,G639,J639,M639,P639,S639,V639,Y639,AB639)&gt;0),AND(J607="NS",COUNTIF(J607,"NS")+COUNTIF(P607,"NS")+COUNTIF(S607,"NS")+COUNTIF(V607,"NS")+COUNTIF(Y607,"NS")+COUNTIF(AB607,"NS")+COUNTIF(G639,"NS")+COUNTIF(J639,"NS")+COUNTIF(M639,"NS")+COUNTIF(P639,"NS")+COUNTIF(S639,"NS")+COUNTIF(V639,"NS")+COUNTIF(Y639,"NS")+COUNTIF(AB639,"NS")&lt;2)),1,0)</f>
        <v>0</v>
      </c>
      <c r="GB607">
        <f>IF(AND(J607="NA",OR(SUM(P607,S607,V607,Y607,AB607,G639,J639,M639,P639,S639,V639,Y639,AB639)&gt;0,COUNTIF(J607,"NS")+COUNTIF(P607,"NS")+COUNTIF(S607,"NS")+COUNTIF(V607,"NS")+COUNTIF(Y607,"NS")+COUNTIF(AB607,"NS")+COUNTIF(G639,"NS")+COUNTIF(J639,"NS")+COUNTIF(M639,"NS")+COUNTIF(P639,"NS")+COUNTIF(S639,"NS")+COUNTIF(V639,"NS")+COUNTIF(Y639,"NS")+COUNTIF(AB639,"NS")&gt;0,COUNTIF(J607,"NA")+COUNTIF(P607,"NA")+COUNTIF(S607,"NA")+COUNTIF(V607,"NA")+COUNTIF(Y607,"NA")+COUNTIF(AB607,"NA")+COUNTIF(G639,"NA")+COUNTIF(J639,"NA")+COUNTIF(M639,"NA")+COUNTIF(P639,"NA")+COUNTIF(S639,"NA")+COUNTIF(V639,"NA")+COUNTIF(Y639,"NA")+COUNTIF(AB639,"NA")&gt;1)),1,0)</f>
        <v>0</v>
      </c>
      <c r="GC607">
        <f>IF(AND(COUNTBLANK(J607)+COUNTBLANK(P607)+COUNTBLANK(S607)+COUNTBLANK(V607)+COUNTBLANK(Y607)+COUNTBLANK(AB607)+COUNTBLANK(G639)+COUNTBLANK(J639)+COUNTBLANK(M639)+COUNTBLANK(P639)+COUNTBLANK(S639)+COUNTBLANK(V639)+COUNTBLANK(Y639)+COUNTBLANK(AB639)&gt;0,COUNTBLANK(J607)+COUNTBLANK(P607)+COUNTBLANK(S607)+COUNTBLANK(V607)+COUNTBLANK(Y607)+COUNTBLANK(AB607)+COUNTBLANK(G639)+COUNTBLANK(J639)+COUNTBLANK(M639)+COUNTBLANK(P639)+COUNTBLANK(S639)+COUNTBLANK(V639)+COUNTBLANK(Y639)+COUNTBLANK(AB639)&lt;14,J607&lt;&gt;"NA"),1,0)</f>
        <v>0</v>
      </c>
      <c r="GD607">
        <f>IF(AND(IF(OR(SUM(P607,S607,V607,Y607,AB607,G639,J639,M639,P639,S639,V639,Y639,AB639)=J607,J607="",AND(J607&gt;0,COUNTIF(J607,"NS")+COUNTIF(P607,"NS")+COUNTIF(S607,"NS")+COUNTIF(V607,"NS")+COUNTIF(Y607,"NS")+COUNTIF(AB607,"NS")+COUNTIF(G639,"NS")+COUNTIF(J639,"NS")+COUNTIF(M639,"NS")+COUNTIF(P639,"NS")+COUNTIF(S639,"NS")+COUNTIF(V639,"NS")+COUNTIF(Y639,"NS")+COUNTIF(AB639,"NS")=13)),0,1)=1,J607&lt;&gt;"NS",J607&lt;&gt;"NA"),1,0)</f>
        <v>0</v>
      </c>
      <c r="GE607">
        <f>IF(COUNTIF(J607,"=*")+COUNTIF(P607,"=*")+COUNTIF(S607,"=*")+COUNTIF(V607,"=*")+COUNTIF(Y607,"=*")+COUNTIF(AB607,"=*")+COUNTIF(G639,"=*")+COUNTIF(J639,"=*")+COUNTIF(M639,"=*")+COUNTIF(P639,"=*")+COUNTIF(S639,"=*")+COUNTIF(V639,"=*")+COUNTIF(Y639,"=*")+COUNTIF(AB639,"=*")&lt;&gt;SUM(COUNTIF(J607,"NS")+COUNTIF(P607,"NS")+COUNTIF(S607,"NS")+COUNTIF(V607,"NS")+COUNTIF(Y607,"NS")+COUNTIF(AB607,"NS")+COUNTIF(G639,"NS")+COUNTIF(J639,"NS")+COUNTIF(M639,"NS")+COUNTIF(P639,"NS")+COUNTIF(S639,"NS")+COUNTIF(V639,"NS")+COUNTIF(Y639,"NS")+COUNTIF(AB639,"NS"),COUNTIF(J607,"NA")+COUNTIF(P607,"NA")+COUNTIF(S607,"NA")+COUNTIF(V607,"NA")+COUNTIF(Y607,"NA")+COUNTIF(AB607,"NA")+COUNTIF(G639,"NA")+COUNTIF(J639,"NA")+COUNTIF(M639,"NA")+COUNTIF(P639,"NA")+COUNTIF(S639,"NA")+COUNTIF(V639,"NA")+COUNTIF(Y639,"NA")+COUNTIF(AB639,"NA")),1,0)</f>
        <v>0</v>
      </c>
      <c r="GF607">
        <f>IF(SUM(FZ607:GE607)&gt;0,1,0)</f>
        <v>0</v>
      </c>
    </row>
    <row r="608" spans="1:188">
      <c r="A608" s="71"/>
      <c r="B608" s="40"/>
      <c r="C608" s="80" t="s">
        <v>132</v>
      </c>
      <c r="D608" s="320"/>
      <c r="E608" s="266"/>
      <c r="F608" s="266"/>
      <c r="G608" s="267"/>
      <c r="H608" s="268"/>
      <c r="I608" s="267"/>
      <c r="J608" s="268"/>
      <c r="K608" s="267"/>
      <c r="L608" s="268"/>
      <c r="M608" s="267"/>
      <c r="N608" s="268"/>
      <c r="O608" s="267"/>
      <c r="P608" s="220"/>
      <c r="Q608" s="220"/>
      <c r="R608" s="220"/>
      <c r="S608" s="220"/>
      <c r="T608" s="220"/>
      <c r="U608" s="220"/>
      <c r="V608" s="220"/>
      <c r="W608" s="220"/>
      <c r="X608" s="220"/>
      <c r="Y608" s="220"/>
      <c r="Z608" s="220"/>
      <c r="AA608" s="220"/>
      <c r="AB608" s="220"/>
      <c r="AC608" s="220"/>
      <c r="AD608" s="220"/>
      <c r="AF608">
        <f t="shared" ref="AF608:AF631" si="465">IF(AND(P608=0,OR(SUM(Q608:R608)&gt;0,COUNTIF(P608:R608,"NS")&gt;0)),1,0)</f>
        <v>0</v>
      </c>
      <c r="AG608">
        <f t="shared" ref="AG608:AG631" si="466">IF(OR(AND(P608="NS",SUM(Q608:R608)&gt;0),AND(P608="NS",COUNTIF(P608:R608,"NS")&lt;2)),1,0)</f>
        <v>0</v>
      </c>
      <c r="AH608">
        <f t="shared" ref="AH608:AH631" si="467">IF(AND(P608="NA",OR(SUM(Q608:R608)&gt;0,COUNTIF(P608:R608,"NS")&gt;0,COUNTIF(P608:R608,"NA")&gt;1)),1,0)</f>
        <v>0</v>
      </c>
      <c r="AI608">
        <f t="shared" ref="AI608:AI631" si="468">IF(AND(COUNTBLANK(P608)+COUNTBLANK(Q608)+COUNTBLANK(R608)&gt;0,COUNTBLANK(P608)+COUNTBLANK(Q608)+COUNTBLANK(R608)&lt;3,P608&lt;&gt;"NA"),1,0)</f>
        <v>0</v>
      </c>
      <c r="AJ608">
        <f t="shared" ref="AJ608:AJ631" si="469">IF(AND(IF(OR(SUM(Q608:R608)=P608,P608="",AND(P608&gt;0,COUNTIF(P608:R608,"NS")=2)),0,1)=1,P608&lt;&gt;"NS",P608&lt;&gt;"NA"),1,0)</f>
        <v>0</v>
      </c>
      <c r="AK608">
        <f t="shared" ref="AK608:AK631" si="470">IF(COUNTIF(P608:R608,"=*")&lt;&gt;SUM(COUNTIF(P608:R608,"NS"),COUNTIF(P608:R608,"NA")),1,0)</f>
        <v>0</v>
      </c>
      <c r="AL608">
        <f t="shared" ref="AL608:AL631" si="471">IF(SUM(AF608:AK608)&gt;0,1,0)</f>
        <v>0</v>
      </c>
      <c r="AP608">
        <f t="shared" ref="AP608:AP631" si="472">IF(AND(S608=0,OR(SUM(T608:U608)&gt;0,COUNTIF(S608:U608,"NS")&gt;0)),1,0)</f>
        <v>0</v>
      </c>
      <c r="AQ608">
        <f t="shared" ref="AQ608:AQ631" si="473">IF(OR(AND(S608="NS",SUM(T608:U608)&gt;0),AND(S608="NS",COUNTIF(S608:U608,"NS")&lt;2)),1,0)</f>
        <v>0</v>
      </c>
      <c r="AR608">
        <f t="shared" ref="AR608:AR631" si="474">IF(AND(S608="NA",OR(SUM(T608:U608)&gt;0,COUNTIF(S608:U608,"NS")&gt;0,COUNTIF(S608:U608,"NA")&gt;1)),1,0)</f>
        <v>0</v>
      </c>
      <c r="AS608">
        <f t="shared" ref="AS608:AS631" si="475">IF(AND(COUNTBLANK(S608)+COUNTBLANK(T608)+COUNTBLANK(U608)&gt;0,COUNTBLANK(S608)+COUNTBLANK(T608)+COUNTBLANK(U608)&lt;3,S608&lt;&gt;"NA"),1,0)</f>
        <v>0</v>
      </c>
      <c r="AT608">
        <f t="shared" ref="AT608:AT631" si="476">IF(AND(IF(OR(SUM(T608:U608)=S608,S608="",AND(S608&gt;0,COUNTIF(S608:U608,"NS")=2)),0,1)=1,S608&lt;&gt;"NS",S608&lt;&gt;"NA"),1,0)</f>
        <v>0</v>
      </c>
      <c r="AU608">
        <f t="shared" ref="AU608:AU631" si="477">IF(COUNTIF(S608:U608,"=*")&lt;&gt;SUM(COUNTIF(S608:U608,"NS"),COUNTIF(S608:U608,"NA")),1,0)</f>
        <v>0</v>
      </c>
      <c r="AV608">
        <f t="shared" ref="AV608:AV631" si="478">IF(SUM(AP608:AU608)&gt;0,1,0)</f>
        <v>0</v>
      </c>
      <c r="AZ608">
        <f t="shared" ref="AZ608:AZ631" si="479">IF(AND(V608=0,OR(SUM(W608:X608)&gt;0,COUNTIF(V608:X608,"NS")&gt;0)),1,0)</f>
        <v>0</v>
      </c>
      <c r="BA608">
        <f t="shared" ref="BA608:BA631" si="480">IF(OR(AND(V608="NS",SUM(W608:X608)&gt;0),AND(V608="NS",COUNTIF(V608:X608,"NS")&lt;2)),1,0)</f>
        <v>0</v>
      </c>
      <c r="BB608">
        <f t="shared" ref="BB608:BB631" si="481">IF(AND(V608="NA",OR(SUM(W608:X608)&gt;0,COUNTIF(V608:X608,"NS")&gt;0,COUNTIF(V608:X608,"NA")&gt;1)),1,0)</f>
        <v>0</v>
      </c>
      <c r="BC608">
        <f t="shared" ref="BC608:BC631" si="482">IF(AND(COUNTBLANK(V608)+COUNTBLANK(W608)+COUNTBLANK(X608)&gt;0,COUNTBLANK(V608)+COUNTBLANK(W608)+COUNTBLANK(X608)&lt;3,V608&lt;&gt;"NA"),1,0)</f>
        <v>0</v>
      </c>
      <c r="BD608">
        <f t="shared" ref="BD608:BD631" si="483">IF(AND(IF(OR(SUM(W608:X608)=V608,V608="",AND(V608&gt;0,COUNTIF(V608:X608,"NS")=2)),0,1)=1,V608&lt;&gt;"NS",V608&lt;&gt;"NA"),1,0)</f>
        <v>0</v>
      </c>
      <c r="BE608">
        <f t="shared" ref="BE608:BE631" si="484">IF(COUNTIF(V608:X608,"=*")&lt;&gt;SUM(COUNTIF(V608:X608,"NS"),COUNTIF(V608:X608,"NA")),1,0)</f>
        <v>0</v>
      </c>
      <c r="BF608">
        <f t="shared" ref="BF608:BF631" si="485">IF(SUM(AZ608:BE608)&gt;0,1,0)</f>
        <v>0</v>
      </c>
      <c r="BJ608">
        <f t="shared" ref="BJ608:BJ631" si="486">IF(AND(Y608=0,OR(SUM(Z608:AA608)&gt;0,COUNTIF(Y608:AA608,"NS")&gt;0)),1,0)</f>
        <v>0</v>
      </c>
      <c r="BK608">
        <f t="shared" ref="BK608:BK631" si="487">IF(OR(AND(Y608="NS",SUM(Z608:AA608)&gt;0),AND(Y608="NS",COUNTIF(Y608:AA608,"NS")&lt;2)),1,0)</f>
        <v>0</v>
      </c>
      <c r="BL608">
        <f t="shared" ref="BL608:BL631" si="488">IF(AND(Y608="NA",OR(SUM(Z608:AA608)&gt;0,COUNTIF(Y608:AA608,"NS")&gt;0,COUNTIF(Y608:AA608,"NA")&gt;1)),1,0)</f>
        <v>0</v>
      </c>
      <c r="BM608">
        <f t="shared" ref="BM608:BM631" si="489">IF(AND(COUNTBLANK(Y608)+COUNTBLANK(Z608)+COUNTBLANK(AA608)&gt;0,COUNTBLANK(Y608)+COUNTBLANK(Z608)+COUNTBLANK(AA608)&lt;3,Y608&lt;&gt;"NA"),1,0)</f>
        <v>0</v>
      </c>
      <c r="BN608">
        <f t="shared" ref="BN608:BN631" si="490">IF(AND(IF(OR(SUM(Z608:AA608)=Y608,Y608="",AND(Y608&gt;0,COUNTIF(Y608:AA608,"NS")=2)),0,1)=1,Y608&lt;&gt;"NS",Y608&lt;&gt;"NA"),1,0)</f>
        <v>0</v>
      </c>
      <c r="BO608">
        <f t="shared" ref="BO608:BO631" si="491">IF(COUNTIF(Y608:AA608,"=*")&lt;&gt;SUM(COUNTIF(Y608:AA608,"NS"),COUNTIF(Y608:AA608,"NA")),1,0)</f>
        <v>0</v>
      </c>
      <c r="BP608">
        <f t="shared" ref="BP608:BP631" si="492">IF(SUM(BJ608:BO608)&gt;0,1,0)</f>
        <v>0</v>
      </c>
      <c r="BT608">
        <f t="shared" ref="BT608:BT631" si="493">IF(AND(AB608=0,OR(SUM(AC608:AD608)&gt;0,COUNTIF(AB608:AD608,"NS")&gt;0)),1,0)</f>
        <v>0</v>
      </c>
      <c r="BU608">
        <f t="shared" ref="BU608:BU631" si="494">IF(OR(AND(AB608="NS",SUM(AC608:AD608)&gt;0),AND(AB608="NS",COUNTIF(AB608:AD608,"NS")&lt;2)),1,0)</f>
        <v>0</v>
      </c>
      <c r="BV608">
        <f t="shared" ref="BV608:BV631" si="495">IF(AND(AB608="NA",OR(SUM(AC608:AD608)&gt;0,COUNTIF(AB608:AD608,"NS")&gt;0,COUNTIF(AB608:AD608,"NA")&gt;1)),1,0)</f>
        <v>0</v>
      </c>
      <c r="BW608">
        <f t="shared" ref="BW608:BW631" si="496">IF(AND(COUNTBLANK(AB608)+COUNTBLANK(AC608)+COUNTBLANK(AD608)&gt;0,COUNTBLANK(AB608)+COUNTBLANK(AC608)+COUNTBLANK(AD608)&lt;3,AB608&lt;&gt;"NA"),1,0)</f>
        <v>0</v>
      </c>
      <c r="BX608">
        <f t="shared" ref="BX608:BX631" si="497">IF(AND(IF(OR(SUM(AC608:AD608)=AB608,AB608="",AND(AB608&gt;0,COUNTIF(AB608:AD608,"NS")=2)),0,1)=1,AB608&lt;&gt;"NS",AB608&lt;&gt;"NA"),1,0)</f>
        <v>0</v>
      </c>
      <c r="BY608">
        <f t="shared" ref="BY608:BY631" si="498">IF(COUNTIF(AB608:AD608,"=*")&lt;&gt;SUM(COUNTIF(AB608:AD608,"NS"),COUNTIF(AB608:AD608,"NA")),1,0)</f>
        <v>0</v>
      </c>
      <c r="BZ608">
        <f t="shared" ref="BZ608:BZ631" si="499">IF(SUM(BT608:BY608)&gt;0,1,0)</f>
        <v>0</v>
      </c>
      <c r="CD608">
        <f t="shared" ref="CD608:CD631" si="500">IF(AND(G640=0,OR(SUM(H640:I640)&gt;0,COUNTIF(G640:I640,"NS")&gt;0)),1,0)</f>
        <v>0</v>
      </c>
      <c r="CE608">
        <f t="shared" ref="CE608:CE631" si="501">IF(OR(AND(G640="NS",SUM(H640:I640)&gt;0),AND(G640="NS",COUNTIF(G640:I640,"NS")&lt;2)),1,0)</f>
        <v>0</v>
      </c>
      <c r="CF608">
        <f t="shared" ref="CF608:CF631" si="502">IF(AND(G640="NA",OR(SUM(H640:I640)&gt;0,COUNTIF(G640:I640,"NS")&gt;0,COUNTIF(G640:I640,"NA")&gt;1)),1,0)</f>
        <v>0</v>
      </c>
      <c r="CG608">
        <f t="shared" ref="CG608:CG631" si="503">IF(AND(COUNTBLANK(G640)+COUNTBLANK(H640)+COUNTBLANK(I640)&gt;0,COUNTBLANK(G640)+COUNTBLANK(H640)+COUNTBLANK(I640)&lt;3,G640&lt;&gt;"NA"),1,0)</f>
        <v>0</v>
      </c>
      <c r="CH608">
        <f t="shared" ref="CH608:CH631" si="504">IF(AND(IF(OR(SUM(H640:I640)=G640,G640="",AND(G640&gt;0,COUNTIF(G640:I640,"NS")=2)),0,1)=1,G640&lt;&gt;"NS",G640&lt;&gt;"NA"),1,0)</f>
        <v>0</v>
      </c>
      <c r="CI608">
        <f t="shared" ref="CI608:CI631" si="505">IF(COUNTIF(G640:I640,"=*")&lt;&gt;SUM(COUNTIF(G640:I640,"NS"),COUNTIF(G640:I640,"NA")),1,0)</f>
        <v>0</v>
      </c>
      <c r="CJ608">
        <f t="shared" ref="CJ608:CJ631" si="506">IF(SUM(CD608:CI608)&gt;0,1,0)</f>
        <v>0</v>
      </c>
      <c r="CN608">
        <f t="shared" ref="CN608:CN631" si="507">IF(AND(J640=0,OR(SUM(K640:L640)&gt;0,COUNTIF(J640:L640,"NS")&gt;0)),1,0)</f>
        <v>0</v>
      </c>
      <c r="CO608">
        <f t="shared" ref="CO608:CO631" si="508">IF(OR(AND(J640="NS",SUM(K640:L640)&gt;0),AND(J640="NS",COUNTIF(J640:L640,"NS")&lt;2)),1,0)</f>
        <v>0</v>
      </c>
      <c r="CP608">
        <f t="shared" ref="CP608:CP631" si="509">IF(AND(J640="NA",OR(SUM(K640:L640)&gt;0,COUNTIF(J640:L640,"NS")&gt;0,COUNTIF(J640:L640,"NA")&gt;1)),1,0)</f>
        <v>0</v>
      </c>
      <c r="CQ608">
        <f t="shared" ref="CQ608:CQ631" si="510">IF(AND(COUNTBLANK(J640)+COUNTBLANK(K640)+COUNTBLANK(L640)&gt;0,COUNTBLANK(J640)+COUNTBLANK(K640)+COUNTBLANK(L640)&lt;3,J640&lt;&gt;"NA"),1,0)</f>
        <v>0</v>
      </c>
      <c r="CR608">
        <f t="shared" ref="CR608:CR631" si="511">IF(AND(IF(OR(SUM(K640:L640)=J640,J640="",AND(J640&gt;0,COUNTIF(J640:L640,"NS")=2)),0,1)=1,J640&lt;&gt;"NS",J640&lt;&gt;"NA"),1,0)</f>
        <v>0</v>
      </c>
      <c r="CS608">
        <f t="shared" ref="CS608:CS631" si="512">IF(COUNTIF(J640:L640,"=*")&lt;&gt;SUM(COUNTIF(J640:L640,"NS"),COUNTIF(J640:L640,"NA")),1,0)</f>
        <v>0</v>
      </c>
      <c r="CT608">
        <f t="shared" ref="CT608:CT631" si="513">IF(SUM(CN608:CS608)&gt;0,1,0)</f>
        <v>0</v>
      </c>
      <c r="CX608">
        <f t="shared" ref="CX608:CX631" si="514">IF(AND(M640=0,OR(SUM(N640:O640)&gt;0,COUNTIF(M640:O640,"NS")&gt;0)),1,0)</f>
        <v>0</v>
      </c>
      <c r="CY608">
        <f t="shared" ref="CY608:CY631" si="515">IF(OR(AND(M640="NS",SUM(N640:O640)&gt;0),AND(M640="NS",COUNTIF(M640:O640,"NS")&lt;2)),1,0)</f>
        <v>0</v>
      </c>
      <c r="CZ608">
        <f t="shared" ref="CZ608:CZ631" si="516">IF(AND(M640="NA",OR(SUM(N640:O640)&gt;0,COUNTIF(M640:O640,"NS")&gt;0,COUNTIF(M640:O640,"NA")&gt;1)),1,0)</f>
        <v>0</v>
      </c>
      <c r="DA608">
        <f t="shared" ref="DA608:DA631" si="517">IF(AND(COUNTBLANK(M640)+COUNTBLANK(N640)+COUNTBLANK(O640)&gt;0,COUNTBLANK(M640)+COUNTBLANK(N640)+COUNTBLANK(O640)&lt;3,M640&lt;&gt;"NA"),1,0)</f>
        <v>0</v>
      </c>
      <c r="DB608">
        <f t="shared" ref="DB608:DB631" si="518">IF(AND(IF(OR(SUM(N640:O640)=M640,M640="",AND(M640&gt;0,COUNTIF(M640:O640,"NS")=2)),0,1)=1,M640&lt;&gt;"NS",M640&lt;&gt;"NA"),1,0)</f>
        <v>0</v>
      </c>
      <c r="DC608">
        <f t="shared" ref="DC608:DC631" si="519">IF(COUNTIF(M640:O640,"=*")&lt;&gt;SUM(COUNTIF(M640:O640,"NS"),COUNTIF(M640:O640,"NA")),1,0)</f>
        <v>0</v>
      </c>
      <c r="DD608">
        <f t="shared" ref="DD608:DD631" si="520">IF(SUM(CX608:DC608)&gt;0,1,0)</f>
        <v>0</v>
      </c>
      <c r="DH608">
        <f t="shared" ref="DH608:DH631" si="521">IF(AND(P640=0,OR(SUM(Q640:R640)&gt;0,COUNTIF(P640:R640,"NS")&gt;0)),1,0)</f>
        <v>0</v>
      </c>
      <c r="DI608">
        <f t="shared" ref="DI608:DI631" si="522">IF(OR(AND(P640="NS",SUM(Q640:R640)&gt;0),AND(P640="NS",COUNTIF(P640:R640,"NS")&lt;2)),1,0)</f>
        <v>0</v>
      </c>
      <c r="DJ608">
        <f t="shared" ref="DJ608:DJ631" si="523">IF(AND(P640="NA",OR(SUM(Q640:R640)&gt;0,COUNTIF(P640:R640,"NS")&gt;0,COUNTIF(P640:R640,"NA")&gt;1)),1,0)</f>
        <v>0</v>
      </c>
      <c r="DK608">
        <f t="shared" ref="DK608:DK631" si="524">IF(AND(COUNTBLANK(P640)+COUNTBLANK(Q640)+COUNTBLANK(R640)&gt;0,COUNTBLANK(P640)+COUNTBLANK(Q640)+COUNTBLANK(R640)&lt;3,P640&lt;&gt;"NA"),1,0)</f>
        <v>0</v>
      </c>
      <c r="DL608">
        <f t="shared" ref="DL608:DL631" si="525">IF(AND(IF(OR(SUM(Q640:R640)=P640,P640="",AND(P640&gt;0,COUNTIF(P640:R640,"NS")=2)),0,1)=1,P640&lt;&gt;"NS",P640&lt;&gt;"NA"),1,0)</f>
        <v>0</v>
      </c>
      <c r="DM608">
        <f t="shared" ref="DM608:DM631" si="526">IF(COUNTIF(P640:R640,"=*")&lt;&gt;SUM(COUNTIF(P640:R640,"NS"),COUNTIF(P640:R640,"NA")),1,0)</f>
        <v>0</v>
      </c>
      <c r="DN608">
        <f t="shared" ref="DN608:DN631" si="527">IF(SUM(DH608:DM608)&gt;0,1,0)</f>
        <v>0</v>
      </c>
      <c r="DR608">
        <f t="shared" ref="DR608:DR631" si="528">IF(AND(S640=0,OR(SUM(T640:U640)&gt;0,COUNTIF(S640:U640,"NS")&gt;0)),1,0)</f>
        <v>0</v>
      </c>
      <c r="DS608">
        <f t="shared" ref="DS608:DS631" si="529">IF(OR(AND(S640="NS",SUM(T640:U640)&gt;0),AND(S640="NS",COUNTIF(S640:U640,"NS")&lt;2)),1,0)</f>
        <v>0</v>
      </c>
      <c r="DT608">
        <f t="shared" ref="DT608:DT631" si="530">IF(AND(S640="NA",OR(SUM(T640:U640)&gt;0,COUNTIF(S640:U640,"NS")&gt;0,COUNTIF(S640:U640,"NA")&gt;1)),1,0)</f>
        <v>0</v>
      </c>
      <c r="DU608">
        <f t="shared" ref="DU608:DU631" si="531">IF(AND(COUNTBLANK(S640)+COUNTBLANK(T640)+COUNTBLANK(U640)&gt;0,COUNTBLANK(S640)+COUNTBLANK(T640)+COUNTBLANK(U640)&lt;3,S640&lt;&gt;"NA"),1,0)</f>
        <v>0</v>
      </c>
      <c r="DV608">
        <f t="shared" ref="DV608:DV631" si="532">IF(AND(IF(OR(SUM(T640:U640)=S640,S640="",AND(S640&gt;0,COUNTIF(S640:U640,"NS")=2)),0,1)=1,S640&lt;&gt;"NS",S640&lt;&gt;"NA"),1,0)</f>
        <v>0</v>
      </c>
      <c r="DW608">
        <f t="shared" ref="DW608:DW631" si="533">IF(COUNTIF(S640:U640,"=*")&lt;&gt;SUM(COUNTIF(S640:U640,"NS"),COUNTIF(S640:U640,"NA")),1,0)</f>
        <v>0</v>
      </c>
      <c r="DX608">
        <f t="shared" ref="DX608:DX631" si="534">IF(SUM(DR608:DW608)&gt;0,1,0)</f>
        <v>0</v>
      </c>
      <c r="EB608">
        <f t="shared" ref="EB608:EB631" si="535">IF(AND(V640=0,OR(SUM(W640:X640)&gt;0,COUNTIF(V640:X640,"NS")&gt;0)),1,0)</f>
        <v>0</v>
      </c>
      <c r="EC608">
        <f t="shared" ref="EC608:EC631" si="536">IF(OR(AND(V640="NS",SUM(W640:X640)&gt;0),AND(V640="NS",COUNTIF(V640:X640,"NS")&lt;2)),1,0)</f>
        <v>0</v>
      </c>
      <c r="ED608">
        <f t="shared" ref="ED608:ED631" si="537">IF(AND(V640="NA",OR(SUM(W640:X640)&gt;0,COUNTIF(V640:X640,"NS")&gt;0,COUNTIF(V640:X640,"NA")&gt;1)),1,0)</f>
        <v>0</v>
      </c>
      <c r="EE608">
        <f t="shared" ref="EE608:EE631" si="538">IF(AND(COUNTBLANK(V640)+COUNTBLANK(W640)+COUNTBLANK(X640)&gt;0,COUNTBLANK(V640)+COUNTBLANK(W640)+COUNTBLANK(X640)&lt;3,V640&lt;&gt;"NA"),1,0)</f>
        <v>0</v>
      </c>
      <c r="EF608">
        <f t="shared" ref="EF608:EF631" si="539">IF(AND(IF(OR(SUM(W640:X640)=V640,V640="",AND(V640&gt;0,COUNTIF(V640:X640,"NS")=2)),0,1)=1,V640&lt;&gt;"NS",V640&lt;&gt;"NA"),1,0)</f>
        <v>0</v>
      </c>
      <c r="EG608">
        <f t="shared" ref="EG608:EG631" si="540">IF(COUNTIF(V640:X640,"=*")&lt;&gt;SUM(COUNTIF(V640:X640,"NS"),COUNTIF(V640:X640,"NA")),1,0)</f>
        <v>0</v>
      </c>
      <c r="EH608">
        <f t="shared" ref="EH608:EH631" si="541">IF(SUM(EB608:EG608)&gt;0,1,0)</f>
        <v>0</v>
      </c>
      <c r="EL608">
        <f t="shared" ref="EL608:EL631" si="542">IF(AND(Y640=0,OR(SUM(Z640:AA640)&gt;0,COUNTIF(Y640:AA640,"NS")&gt;0)),1,0)</f>
        <v>0</v>
      </c>
      <c r="EM608">
        <f t="shared" ref="EM608:EM631" si="543">IF(OR(AND(Y640="NS",SUM(Z640:AA640)&gt;0),AND(Y640="NS",COUNTIF(Y640:AA640,"NS")&lt;2)),1,0)</f>
        <v>0</v>
      </c>
      <c r="EN608">
        <f t="shared" ref="EN608:EN631" si="544">IF(AND(Y640="NA",OR(SUM(Z640:AA640)&gt;0,COUNTIF(Y640:AA640,"NS")&gt;0,COUNTIF(Y640:AA640,"NA")&gt;1)),1,0)</f>
        <v>0</v>
      </c>
      <c r="EO608">
        <f t="shared" ref="EO608:EO631" si="545">IF(AND(COUNTBLANK(Y640)+COUNTBLANK(Z640)+COUNTBLANK(AA640)&gt;0,COUNTBLANK(Y640)+COUNTBLANK(Z640)+COUNTBLANK(AA640)&lt;3,Y640&lt;&gt;"NA"),1,0)</f>
        <v>0</v>
      </c>
      <c r="EP608">
        <f t="shared" ref="EP608:EP631" si="546">IF(AND(IF(OR(SUM(Z640:AA640)=Y640,Y640="",AND(Y640&gt;0,COUNTIF(Y640:AA640,"NS")=2)),0,1)=1,Y640&lt;&gt;"NS",Y640&lt;&gt;"NA"),1,0)</f>
        <v>0</v>
      </c>
      <c r="EQ608">
        <f t="shared" ref="EQ608:EQ631" si="547">IF(COUNTIF(Y640:AA640,"=*")&lt;&gt;SUM(COUNTIF(Y640:AA640,"NS"),COUNTIF(Y640:AA640,"NA")),1,0)</f>
        <v>0</v>
      </c>
      <c r="ER608">
        <f t="shared" ref="ER608:ER631" si="548">IF(SUM(EL608:EQ608)&gt;0,1,0)</f>
        <v>0</v>
      </c>
      <c r="EV608">
        <f t="shared" ref="EV608:EV631" si="549">IF(AND(AB640=0,OR(SUM(AC640:AD640)&gt;0,COUNTIF(AB640:AD640,"NS")&gt;0)),1,0)</f>
        <v>0</v>
      </c>
      <c r="EW608">
        <f t="shared" ref="EW608:EW631" si="550">IF(OR(AND(AB640="NS",SUM(AC640:AD640)&gt;0),AND(AB640="NS",COUNTIF(AB640:AD640,"NS")&lt;2)),1,0)</f>
        <v>0</v>
      </c>
      <c r="EX608">
        <f t="shared" ref="EX608:EX631" si="551">IF(AND(AB640="NA",OR(SUM(AC640:AD640)&gt;0,COUNTIF(AB640:AD640,"NS")&gt;0,COUNTIF(AB640:AD640,"NA")&gt;1)),1,0)</f>
        <v>0</v>
      </c>
      <c r="EY608">
        <f t="shared" ref="EY608:EY631" si="552">IF(AND(COUNTBLANK(AB640)+COUNTBLANK(AC640)+COUNTBLANK(AD640)&gt;0,COUNTBLANK(AB640)+COUNTBLANK(AC640)+COUNTBLANK(AD640)&lt;3,AB640&lt;&gt;"NA"),1,0)</f>
        <v>0</v>
      </c>
      <c r="EZ608">
        <f t="shared" ref="EZ608:EZ631" si="553">IF(AND(IF(OR(SUM(AC640:AD640)=AB640,AB640="",AND(AB640&gt;0,COUNTIF(AB640:AD640,"NS")=2)),0,1)=1,AB640&lt;&gt;"NS",AB640&lt;&gt;"NA"),1,0)</f>
        <v>0</v>
      </c>
      <c r="FA608">
        <f t="shared" ref="FA608:FA631" si="554">IF(COUNTIF(AB640:AD640,"=*")&lt;&gt;SUM(COUNTIF(AB640:AD640,"NS"),COUNTIF(AB640:AD640,"NA")),1,0)</f>
        <v>0</v>
      </c>
      <c r="FB608">
        <f t="shared" ref="FB608:FB631" si="555">IF(SUM(EV608:FA608)&gt;0,1,0)</f>
        <v>0</v>
      </c>
      <c r="FF608">
        <f t="shared" ref="FF608:FF631" si="556">IF(AND(L608=0,OR(SUM(Q608,T608,W608,Z608,AC608,H640,K640,N640,Q640,T640,W640,Z640,AC640)&gt;0,COUNTIF(L608,"NS")+COUNTIF(Q608,"NS")+COUNTIF(T608,"NS")+COUNTIF(W608,"NS")+COUNTIF(Z608,"NS")+COUNTIF(AC608,"NS")+COUNTIF(H640,"NS")+COUNTIF(K640,"NS")+COUNTIF(N640,"NS")+COUNTIF(Q640,"NS")+COUNTIF(T640,"NS")+COUNTIF(W640,"NS")+COUNTIF(Z640,"NS")+COUNTIF(AC640,"NS")&gt;0)),1,0)</f>
        <v>0</v>
      </c>
      <c r="FG608">
        <f t="shared" ref="FG608:FG631" si="557">IF(OR(AND(L608="NS",SUM(Q608,T608,W608,Z608,AC608,H640,K640,N640,Q640,T640,W640,Z640,AC640)&gt;0),AND(L608="NS",COUNTIF(L608,"NS")+COUNTIF(Q608,"NS")+COUNTIF(T608,"NS")+COUNTIF(W608,"NS")+COUNTIF(Z608,"NS")+COUNTIF(AC608,"NS")+COUNTIF(H640,"NS")+COUNTIF(K640,"NS")+COUNTIF(N640,"NS")+COUNTIF(Q640,"NS")+COUNTIF(T640,"NS")+COUNTIF(W640,"NS")+COUNTIF(Z640,"NS")+COUNTIF(AC640,"NS")&lt;2)),1,0)</f>
        <v>0</v>
      </c>
      <c r="FH608">
        <f t="shared" ref="FH608:FH631" si="558">IF(AND(L608="NA",OR(SUM(Q608,T608,W608,Z608,AC608,H640,K640,N640,Q640,T640,W640,Z640,AC640)&gt;0,COUNTIF(L608,"NS")+COUNTIF(Q608,"NS")+COUNTIF(T608,"NS")+COUNTIF(W608,"NS")+COUNTIF(Z608,"NS")+COUNTIF(AC608,"NS")+COUNTIF(H640,"NS")+COUNTIF(K640,"NS")+COUNTIF(N640,"NS")+COUNTIF(Q640,"NS")+COUNTIF(T640,"NS")+COUNTIF(W640,"NS")+COUNTIF(Z640,"NS")+COUNTIF(AC640,"NS")&gt;0,COUNTIF(L608,"NA")+COUNTIF(Q608,"NA")+COUNTIF(T608,"NA")+COUNTIF(W608,"NA")+COUNTIF(Z608,"NA")+COUNTIF(AC608,"NA")+COUNTIF(H640,"NA")+COUNTIF(K640,"NA")+COUNTIF(N640,"NA")+COUNTIF(Q640,"NA")+COUNTIF(T640,"NA")+COUNTIF(W640,"NA")+COUNTIF(Z640,"NA")+COUNTIF(AC640,"NA")&gt;1)),1,0)</f>
        <v>0</v>
      </c>
      <c r="FI608">
        <f t="shared" ref="FI608:FI631" si="559">IF(AND(COUNTBLANK(L608)+COUNTBLANK(Q608)+COUNTBLANK(T608)+COUNTBLANK(W608)+COUNTBLANK(Z608)+COUNTBLANK(AC608)+COUNTBLANK(H640)+COUNTBLANK(K640)+COUNTBLANK(N640)+COUNTBLANK(Q640)+COUNTBLANK(T640)+COUNTBLANK(W640)+COUNTBLANK(Z640)+COUNTBLANK(AC640)&gt;0,COUNTBLANK(L608)+COUNTBLANK(Q608)+COUNTBLANK(T608)+COUNTBLANK(W608)+COUNTBLANK(Z608)+COUNTBLANK(AC608)+COUNTBLANK(H640)+COUNTBLANK(K640)+COUNTBLANK(N640)+COUNTBLANK(Q640)+COUNTBLANK(T640)+COUNTBLANK(W640)+COUNTBLANK(Z640)+COUNTBLANK(AC640)&lt;14,L608&lt;&gt;"NA"),1,0)</f>
        <v>0</v>
      </c>
      <c r="FJ608">
        <f t="shared" ref="FJ608:FJ631" si="560">IF(AND(IF(OR(SUM(Q608,T608,W608,Z608,AC608,H640,K640,N640,Q640,T640,W640,Z640,AC640)=L608,L608="",AND(L608&gt;0,COUNTIF(L608,"NS")+COUNTIF(Q608,"NS")+COUNTIF(T608,"NS")+COUNTIF(W608,"NS")+COUNTIF(Z608,"NS")+COUNTIF(AC608,"NS")+COUNTIF(H640,"NS")+COUNTIF(K640,"NS")+COUNTIF(N640,"NS")+COUNTIF(Q640,"NS")+COUNTIF(T640,"NS")+COUNTIF(W640,"NS")+COUNTIF(Z640,"NS")+COUNTIF(AC640,"NS")=13)),0,1)=1,L608&lt;&gt;"NS",L608&lt;&gt;"NA"),1,0)</f>
        <v>0</v>
      </c>
      <c r="FK608">
        <f t="shared" ref="FK608:FK631" si="561">IF(COUNTIF(L608,"=*")+COUNTIF(Q608,"=*")+COUNTIF(T608,"=*")+COUNTIF(W608,"=*")+COUNTIF(Z608,"=*")+COUNTIF(AC608,"=*")+COUNTIF(H640,"=*")+COUNTIF(K640,"=*")+COUNTIF(N640,"=*")+COUNTIF(Q640,"=*")+COUNTIF(T640,"=*")+COUNTIF(W640,"=*")+COUNTIF(Z640,"=*")+COUNTIF(AC640,"=*")&lt;&gt;SUM(COUNTIF(L608,"NS")+COUNTIF(Q608,"NS")+COUNTIF(T608,"NS")+COUNTIF(W608,"NS")+COUNTIF(Z608,"NS")+COUNTIF(AC608,"NS")+COUNTIF(H640,"NS")+COUNTIF(K640,"NS")+COUNTIF(N640,"NS")+COUNTIF(Q640,"NS")+COUNTIF(T640,"NS")+COUNTIF(W640,"NS")+COUNTIF(Z640,"NS")+COUNTIF(AC640,"NS"),COUNTIF(L608,"NA")+COUNTIF(Q608,"NA")+COUNTIF(T608,"NA")+COUNTIF(W608,"NA")+COUNTIF(Z608,"NA")+COUNTIF(AC608,"NA")+COUNTIF(H640,"NA")+COUNTIF(K640,"NA")+COUNTIF(N640,"NA")+COUNTIF(Q640,"NA")+COUNTIF(T640,"NA")+COUNTIF(W640,"NA")+COUNTIF(Z640,"NA")+COUNTIF(AC640,"NA")),1,0)</f>
        <v>0</v>
      </c>
      <c r="FL608">
        <f t="shared" ref="FL608:FL631" si="562">IF(SUM(FF608:FK608)&gt;0,1,0)</f>
        <v>0</v>
      </c>
      <c r="FP608">
        <f t="shared" ref="FP608:FP631" si="563">IF(AND(N608=0,OR(SUM(R608,U608,X608,AA608,AD608,I640,L640,O640,R640,U640,X640,AA640,AD640)&gt;0,COUNTIF(N608,"NS")+COUNTIF(R608,"NS")+COUNTIF(U608,"NS")+COUNTIF(X608,"NS")+COUNTIF(AA608,"NS")+COUNTIF(AD608,"NS")+COUNTIF(I640,"NS")+COUNTIF(L640,"NS")+COUNTIF(O640,"NS")+COUNTIF(R640,"NS")+COUNTIF(U640,"NS")+COUNTIF(X640,"NS")+COUNTIF(AA640,"NS")+COUNTIF(AD640,"NS")&gt;0)),1,0)</f>
        <v>0</v>
      </c>
      <c r="FQ608">
        <f t="shared" ref="FQ608:FQ631" si="564">IF(OR(AND(N608="NS",SUM(R608,U608,X608,AA608,AD608,I640,L640,O640,R640,U640,X640,AA640,AD640)&gt;0),AND(N608="NS",COUNTIF(N608,"NS")+COUNTIF(R608,"NS")+COUNTIF(U608,"NS")+COUNTIF(X608,"NS")+COUNTIF(AA608,"NS")+COUNTIF(AD608,"NS")+COUNTIF(I640,"NS")+COUNTIF(L640,"NS")+COUNTIF(O640,"NS")+COUNTIF(R640,"NS")+COUNTIF(U640,"NS")+COUNTIF(X640,"NS")+COUNTIF(AA640,"NS")+COUNTIF(AD640,"NS")&lt;2)),1,0)</f>
        <v>0</v>
      </c>
      <c r="FR608">
        <f t="shared" ref="FR608:FR631" si="565">IF(AND(N608="NA",OR(SUM(R608,U608,X608,AA608,AD608,I640,L640,O640,R640,U640,X640,AA640,AD640)&gt;0,COUNTIF(N608,"NS")+COUNTIF(R608,"NS")+COUNTIF(U608,"NS")+COUNTIF(X608,"NS")+COUNTIF(AA608,"NS")+COUNTIF(AD608,"NS")+COUNTIF(I640,"NS")+COUNTIF(L640,"NS")+COUNTIF(O640,"NS")+COUNTIF(R640,"NS")+COUNTIF(U640,"NS")+COUNTIF(X640,"NS")+COUNTIF(AA640,"NS")+COUNTIF(AD640,"NS")&gt;0,COUNTIF(N608,"NA")+COUNTIF(R608,"NA")+COUNTIF(U608,"NA")+COUNTIF(X608,"NA")+COUNTIF(AA608,"NA")+COUNTIF(AD608,"NA")+COUNTIF(I640,"NA")+COUNTIF(L640,"NA")+COUNTIF(O640,"NA")+COUNTIF(R640,"NA")+COUNTIF(U640,"NA")+COUNTIF(X640,"NA")+COUNTIF(AA640,"NA")+COUNTIF(AD640,"NA")&gt;1)),1,0)</f>
        <v>0</v>
      </c>
      <c r="FS608">
        <f t="shared" ref="FS608:FS631" si="566">IF(AND(COUNTBLANK(N608)+COUNTBLANK(R608)+COUNTBLANK(U608)+COUNTBLANK(X608)+COUNTBLANK(AA608)+COUNTBLANK(AD608)+COUNTBLANK(I640)+COUNTBLANK(L640)+COUNTBLANK(O640)+COUNTBLANK(R640)+COUNTBLANK(U640)+COUNTBLANK(X640)+COUNTBLANK(AA640)+COUNTBLANK(AD640)&gt;0,COUNTBLANK(N608)+COUNTBLANK(R608)+COUNTBLANK(U608)+COUNTBLANK(X608)+COUNTBLANK(AA608)+COUNTBLANK(AD608)+COUNTBLANK(I640)+COUNTBLANK(L640)+COUNTBLANK(O640)+COUNTBLANK(R640)+COUNTBLANK(U640)+COUNTBLANK(X640)+COUNTBLANK(AA640)+COUNTBLANK(AD640)&lt;14,N608&lt;&gt;"NA"),1,0)</f>
        <v>0</v>
      </c>
      <c r="FT608">
        <f t="shared" ref="FT608:FT631" si="567">IF(AND(IF(OR(SUM(R608,U608,X608,AA608,AD608,I640,L640,O640,R640,U640,X640,AA640,AD640)=N608,N608="",AND(N608&gt;0,COUNTIF(N608,"NS")+COUNTIF(R608,"NS")+COUNTIF(U608,"NS")+COUNTIF(X608,"NS")+COUNTIF(AA608,"NS")+COUNTIF(AD608,"NS")+COUNTIF(I640,"NS")+COUNTIF(L640,"NS")+COUNTIF(O640,"NS")+COUNTIF(R640,"NS")+COUNTIF(U640,"NS")+COUNTIF(X640,"NS")+COUNTIF(AA640,"NS")+COUNTIF(AD640,"NS")=13)),0,1)=1,N608&lt;&gt;"NS",N608&lt;&gt;"NA"),1,0)</f>
        <v>0</v>
      </c>
      <c r="FU608">
        <f t="shared" ref="FU608:FU631" si="568">IF(COUNTIF(N608,"=*")+COUNTIF(R608,"=*")+COUNTIF(U608,"=*")+COUNTIF(X608,"=*")+COUNTIF(AA608,"=*")+COUNTIF(AD608,"=*")+COUNTIF(I640,"=*")+COUNTIF(L640,"=*")+COUNTIF(O640,"=*")+COUNTIF(R640,"=*")+COUNTIF(U640,"=*")+COUNTIF(X640,"=*")+COUNTIF(AA640,"=*")+COUNTIF(AD640,"=*")&lt;&gt;SUM(COUNTIF(N608,"NS")+COUNTIF(R608,"NS")+COUNTIF(U608,"NS")+COUNTIF(X608,"NS")+COUNTIF(AA608,"NS")+COUNTIF(AD608,"NS")+COUNTIF(I640,"NS")+COUNTIF(L640,"NS")+COUNTIF(O640,"NS")+COUNTIF(R640,"NS")+COUNTIF(U640,"NS")+COUNTIF(X640,"NS")+COUNTIF(AA640,"NS")+COUNTIF(AD640,"NS"),COUNTIF(N608,"NA")+COUNTIF(R608,"NA")+COUNTIF(U608,"NA")+COUNTIF(X608,"NA")+COUNTIF(AA608,"NA")+COUNTIF(AD608,"NA")+COUNTIF(I640,"NA")+COUNTIF(L640,"NA")+COUNTIF(O640,"NA")+COUNTIF(R640,"NA")+COUNTIF(U640,"NA")+COUNTIF(X640,"NA")+COUNTIF(AA640,"NA")+COUNTIF(AD640,"NA")),1,0)</f>
        <v>0</v>
      </c>
      <c r="FV608">
        <f t="shared" ref="FV608:FV631" si="569">IF(SUM(FP608:FU608)&gt;0,1,0)</f>
        <v>0</v>
      </c>
      <c r="FZ608">
        <f t="shared" ref="FZ608:FZ631" si="570">IF(AND(J608=0,OR(SUM(P608,S608,V608,Y608,AB608,G640,J640,M640,P640,S640,V640,Y640,AB640)&gt;0,COUNTIF(J608,"NS")+COUNTIF(P608,"NS")+COUNTIF(S608,"NS")+COUNTIF(V608,"NS")+COUNTIF(Y608,"NS")+COUNTIF(AB608,"NS")+COUNTIF(G640,"NS")+COUNTIF(J640,"NS")+COUNTIF(M640,"NS")+COUNTIF(P640,"NS")+COUNTIF(S640,"NS")+COUNTIF(V640,"NS")+COUNTIF(Y640,"NS")+COUNTIF(AB640,"NS")&gt;0)),1,0)</f>
        <v>0</v>
      </c>
      <c r="GA608">
        <f t="shared" ref="GA608:GA631" si="571">IF(OR(AND(J608="NS",SUM(P608,S608,V608,Y608,AB608,G640,J640,M640,P640,S640,V640,Y640,AB640)&gt;0),AND(J608="NS",COUNTIF(J608,"NS")+COUNTIF(P608,"NS")+COUNTIF(S608,"NS")+COUNTIF(V608,"NS")+COUNTIF(Y608,"NS")+COUNTIF(AB608,"NS")+COUNTIF(G640,"NS")+COUNTIF(J640,"NS")+COUNTIF(M640,"NS")+COUNTIF(P640,"NS")+COUNTIF(S640,"NS")+COUNTIF(V640,"NS")+COUNTIF(Y640,"NS")+COUNTIF(AB640,"NS")&lt;2)),1,0)</f>
        <v>0</v>
      </c>
      <c r="GB608">
        <f t="shared" ref="GB608:GB631" si="572">IF(AND(J608="NA",OR(SUM(P608,S608,V608,Y608,AB608,G640,J640,M640,P640,S640,V640,Y640,AB640)&gt;0,COUNTIF(J608,"NS")+COUNTIF(P608,"NS")+COUNTIF(S608,"NS")+COUNTIF(V608,"NS")+COUNTIF(Y608,"NS")+COUNTIF(AB608,"NS")+COUNTIF(G640,"NS")+COUNTIF(J640,"NS")+COUNTIF(M640,"NS")+COUNTIF(P640,"NS")+COUNTIF(S640,"NS")+COUNTIF(V640,"NS")+COUNTIF(Y640,"NS")+COUNTIF(AB640,"NS")&gt;0,COUNTIF(J608,"NA")+COUNTIF(P608,"NA")+COUNTIF(S608,"NA")+COUNTIF(V608,"NA")+COUNTIF(Y608,"NA")+COUNTIF(AB608,"NA")+COUNTIF(G640,"NA")+COUNTIF(J640,"NA")+COUNTIF(M640,"NA")+COUNTIF(P640,"NA")+COUNTIF(S640,"NA")+COUNTIF(V640,"NA")+COUNTIF(Y640,"NA")+COUNTIF(AB640,"NA")&gt;1)),1,0)</f>
        <v>0</v>
      </c>
      <c r="GC608">
        <f t="shared" ref="GC608:GC631" si="573">IF(AND(COUNTBLANK(J608)+COUNTBLANK(P608)+COUNTBLANK(S608)+COUNTBLANK(V608)+COUNTBLANK(Y608)+COUNTBLANK(AB608)+COUNTBLANK(G640)+COUNTBLANK(J640)+COUNTBLANK(M640)+COUNTBLANK(P640)+COUNTBLANK(S640)+COUNTBLANK(V640)+COUNTBLANK(Y640)+COUNTBLANK(AB640)&gt;0,COUNTBLANK(J608)+COUNTBLANK(P608)+COUNTBLANK(S608)+COUNTBLANK(V608)+COUNTBLANK(Y608)+COUNTBLANK(AB608)+COUNTBLANK(G640)+COUNTBLANK(J640)+COUNTBLANK(M640)+COUNTBLANK(P640)+COUNTBLANK(S640)+COUNTBLANK(V640)+COUNTBLANK(Y640)+COUNTBLANK(AB640)&lt;14,J608&lt;&gt;"NA"),1,0)</f>
        <v>0</v>
      </c>
      <c r="GD608">
        <f t="shared" ref="GD608:GD631" si="574">IF(AND(IF(OR(SUM(P608,S608,V608,Y608,AB608,G640,J640,M640,P640,S640,V640,Y640,AB640)=J608,J608="",AND(J608&gt;0,COUNTIF(J608,"NS")+COUNTIF(P608,"NS")+COUNTIF(S608,"NS")+COUNTIF(V608,"NS")+COUNTIF(Y608,"NS")+COUNTIF(AB608,"NS")+COUNTIF(G640,"NS")+COUNTIF(J640,"NS")+COUNTIF(M640,"NS")+COUNTIF(P640,"NS")+COUNTIF(S640,"NS")+COUNTIF(V640,"NS")+COUNTIF(Y640,"NS")+COUNTIF(AB640,"NS")=13)),0,1)=1,J608&lt;&gt;"NS",J608&lt;&gt;"NA"),1,0)</f>
        <v>0</v>
      </c>
      <c r="GE608">
        <f t="shared" ref="GE608:GE631" si="575">IF(COUNTIF(J608,"=*")+COUNTIF(P608,"=*")+COUNTIF(S608,"=*")+COUNTIF(V608,"=*")+COUNTIF(Y608,"=*")+COUNTIF(AB608,"=*")+COUNTIF(G640,"=*")+COUNTIF(J640,"=*")+COUNTIF(M640,"=*")+COUNTIF(P640,"=*")+COUNTIF(S640,"=*")+COUNTIF(V640,"=*")+COUNTIF(Y640,"=*")+COUNTIF(AB640,"=*")&lt;&gt;SUM(COUNTIF(J608,"NS")+COUNTIF(P608,"NS")+COUNTIF(S608,"NS")+COUNTIF(V608,"NS")+COUNTIF(Y608,"NS")+COUNTIF(AB608,"NS")+COUNTIF(G640,"NS")+COUNTIF(J640,"NS")+COUNTIF(M640,"NS")+COUNTIF(P640,"NS")+COUNTIF(S640,"NS")+COUNTIF(V640,"NS")+COUNTIF(Y640,"NS")+COUNTIF(AB640,"NS"),COUNTIF(J608,"NA")+COUNTIF(P608,"NA")+COUNTIF(S608,"NA")+COUNTIF(V608,"NA")+COUNTIF(Y608,"NA")+COUNTIF(AB608,"NA")+COUNTIF(G640,"NA")+COUNTIF(J640,"NA")+COUNTIF(M640,"NA")+COUNTIF(P640,"NA")+COUNTIF(S640,"NA")+COUNTIF(V640,"NA")+COUNTIF(Y640,"NA")+COUNTIF(AB640,"NA")),1,0)</f>
        <v>0</v>
      </c>
      <c r="GF608">
        <f t="shared" ref="GF608:GF631" si="576">IF(SUM(FZ608:GE608)&gt;0,1,0)</f>
        <v>0</v>
      </c>
    </row>
    <row r="609" spans="1:188">
      <c r="A609" s="71"/>
      <c r="B609" s="40"/>
      <c r="C609" s="80" t="s">
        <v>133</v>
      </c>
      <c r="D609" s="320"/>
      <c r="E609" s="266"/>
      <c r="F609" s="266"/>
      <c r="G609" s="267"/>
      <c r="H609" s="268"/>
      <c r="I609" s="267"/>
      <c r="J609" s="268"/>
      <c r="K609" s="267"/>
      <c r="L609" s="268"/>
      <c r="M609" s="267"/>
      <c r="N609" s="268"/>
      <c r="O609" s="267"/>
      <c r="P609" s="220"/>
      <c r="Q609" s="220"/>
      <c r="R609" s="220"/>
      <c r="S609" s="220"/>
      <c r="T609" s="220"/>
      <c r="U609" s="220"/>
      <c r="V609" s="220"/>
      <c r="W609" s="220"/>
      <c r="X609" s="220"/>
      <c r="Y609" s="220"/>
      <c r="Z609" s="220"/>
      <c r="AA609" s="220"/>
      <c r="AB609" s="220"/>
      <c r="AC609" s="220"/>
      <c r="AD609" s="220"/>
      <c r="AF609">
        <f t="shared" si="465"/>
        <v>0</v>
      </c>
      <c r="AG609">
        <f t="shared" si="466"/>
        <v>0</v>
      </c>
      <c r="AH609">
        <f t="shared" si="467"/>
        <v>0</v>
      </c>
      <c r="AI609">
        <f t="shared" si="468"/>
        <v>0</v>
      </c>
      <c r="AJ609">
        <f t="shared" si="469"/>
        <v>0</v>
      </c>
      <c r="AK609">
        <f t="shared" si="470"/>
        <v>0</v>
      </c>
      <c r="AL609">
        <f t="shared" si="471"/>
        <v>0</v>
      </c>
      <c r="AP609">
        <f t="shared" si="472"/>
        <v>0</v>
      </c>
      <c r="AQ609">
        <f t="shared" si="473"/>
        <v>0</v>
      </c>
      <c r="AR609">
        <f t="shared" si="474"/>
        <v>0</v>
      </c>
      <c r="AS609">
        <f t="shared" si="475"/>
        <v>0</v>
      </c>
      <c r="AT609">
        <f t="shared" si="476"/>
        <v>0</v>
      </c>
      <c r="AU609">
        <f t="shared" si="477"/>
        <v>0</v>
      </c>
      <c r="AV609">
        <f t="shared" si="478"/>
        <v>0</v>
      </c>
      <c r="AZ609">
        <f t="shared" si="479"/>
        <v>0</v>
      </c>
      <c r="BA609">
        <f t="shared" si="480"/>
        <v>0</v>
      </c>
      <c r="BB609">
        <f t="shared" si="481"/>
        <v>0</v>
      </c>
      <c r="BC609">
        <f t="shared" si="482"/>
        <v>0</v>
      </c>
      <c r="BD609">
        <f t="shared" si="483"/>
        <v>0</v>
      </c>
      <c r="BE609">
        <f t="shared" si="484"/>
        <v>0</v>
      </c>
      <c r="BF609">
        <f t="shared" si="485"/>
        <v>0</v>
      </c>
      <c r="BJ609">
        <f t="shared" si="486"/>
        <v>0</v>
      </c>
      <c r="BK609">
        <f t="shared" si="487"/>
        <v>0</v>
      </c>
      <c r="BL609">
        <f t="shared" si="488"/>
        <v>0</v>
      </c>
      <c r="BM609">
        <f t="shared" si="489"/>
        <v>0</v>
      </c>
      <c r="BN609">
        <f t="shared" si="490"/>
        <v>0</v>
      </c>
      <c r="BO609">
        <f t="shared" si="491"/>
        <v>0</v>
      </c>
      <c r="BP609">
        <f t="shared" si="492"/>
        <v>0</v>
      </c>
      <c r="BT609">
        <f t="shared" si="493"/>
        <v>0</v>
      </c>
      <c r="BU609">
        <f t="shared" si="494"/>
        <v>0</v>
      </c>
      <c r="BV609">
        <f t="shared" si="495"/>
        <v>0</v>
      </c>
      <c r="BW609">
        <f t="shared" si="496"/>
        <v>0</v>
      </c>
      <c r="BX609">
        <f t="shared" si="497"/>
        <v>0</v>
      </c>
      <c r="BY609">
        <f t="shared" si="498"/>
        <v>0</v>
      </c>
      <c r="BZ609">
        <f t="shared" si="499"/>
        <v>0</v>
      </c>
      <c r="CD609">
        <f t="shared" si="500"/>
        <v>0</v>
      </c>
      <c r="CE609">
        <f t="shared" si="501"/>
        <v>0</v>
      </c>
      <c r="CF609">
        <f t="shared" si="502"/>
        <v>0</v>
      </c>
      <c r="CG609">
        <f t="shared" si="503"/>
        <v>0</v>
      </c>
      <c r="CH609">
        <f t="shared" si="504"/>
        <v>0</v>
      </c>
      <c r="CI609">
        <f t="shared" si="505"/>
        <v>0</v>
      </c>
      <c r="CJ609">
        <f t="shared" si="506"/>
        <v>0</v>
      </c>
      <c r="CN609">
        <f t="shared" si="507"/>
        <v>0</v>
      </c>
      <c r="CO609">
        <f t="shared" si="508"/>
        <v>0</v>
      </c>
      <c r="CP609">
        <f t="shared" si="509"/>
        <v>0</v>
      </c>
      <c r="CQ609">
        <f t="shared" si="510"/>
        <v>0</v>
      </c>
      <c r="CR609">
        <f t="shared" si="511"/>
        <v>0</v>
      </c>
      <c r="CS609">
        <f t="shared" si="512"/>
        <v>0</v>
      </c>
      <c r="CT609">
        <f t="shared" si="513"/>
        <v>0</v>
      </c>
      <c r="CX609">
        <f t="shared" si="514"/>
        <v>0</v>
      </c>
      <c r="CY609">
        <f t="shared" si="515"/>
        <v>0</v>
      </c>
      <c r="CZ609">
        <f t="shared" si="516"/>
        <v>0</v>
      </c>
      <c r="DA609">
        <f t="shared" si="517"/>
        <v>0</v>
      </c>
      <c r="DB609">
        <f t="shared" si="518"/>
        <v>0</v>
      </c>
      <c r="DC609">
        <f t="shared" si="519"/>
        <v>0</v>
      </c>
      <c r="DD609">
        <f t="shared" si="520"/>
        <v>0</v>
      </c>
      <c r="DH609">
        <f t="shared" si="521"/>
        <v>0</v>
      </c>
      <c r="DI609">
        <f t="shared" si="522"/>
        <v>0</v>
      </c>
      <c r="DJ609">
        <f t="shared" si="523"/>
        <v>0</v>
      </c>
      <c r="DK609">
        <f t="shared" si="524"/>
        <v>0</v>
      </c>
      <c r="DL609">
        <f t="shared" si="525"/>
        <v>0</v>
      </c>
      <c r="DM609">
        <f t="shared" si="526"/>
        <v>0</v>
      </c>
      <c r="DN609">
        <f t="shared" si="527"/>
        <v>0</v>
      </c>
      <c r="DR609">
        <f t="shared" si="528"/>
        <v>0</v>
      </c>
      <c r="DS609">
        <f t="shared" si="529"/>
        <v>0</v>
      </c>
      <c r="DT609">
        <f t="shared" si="530"/>
        <v>0</v>
      </c>
      <c r="DU609">
        <f t="shared" si="531"/>
        <v>0</v>
      </c>
      <c r="DV609">
        <f t="shared" si="532"/>
        <v>0</v>
      </c>
      <c r="DW609">
        <f t="shared" si="533"/>
        <v>0</v>
      </c>
      <c r="DX609">
        <f t="shared" si="534"/>
        <v>0</v>
      </c>
      <c r="EB609">
        <f t="shared" si="535"/>
        <v>0</v>
      </c>
      <c r="EC609">
        <f t="shared" si="536"/>
        <v>0</v>
      </c>
      <c r="ED609">
        <f t="shared" si="537"/>
        <v>0</v>
      </c>
      <c r="EE609">
        <f t="shared" si="538"/>
        <v>0</v>
      </c>
      <c r="EF609">
        <f t="shared" si="539"/>
        <v>0</v>
      </c>
      <c r="EG609">
        <f t="shared" si="540"/>
        <v>0</v>
      </c>
      <c r="EH609">
        <f t="shared" si="541"/>
        <v>0</v>
      </c>
      <c r="EL609">
        <f t="shared" si="542"/>
        <v>0</v>
      </c>
      <c r="EM609">
        <f t="shared" si="543"/>
        <v>0</v>
      </c>
      <c r="EN609">
        <f t="shared" si="544"/>
        <v>0</v>
      </c>
      <c r="EO609">
        <f t="shared" si="545"/>
        <v>0</v>
      </c>
      <c r="EP609">
        <f t="shared" si="546"/>
        <v>0</v>
      </c>
      <c r="EQ609">
        <f t="shared" si="547"/>
        <v>0</v>
      </c>
      <c r="ER609">
        <f t="shared" si="548"/>
        <v>0</v>
      </c>
      <c r="EV609">
        <f t="shared" si="549"/>
        <v>0</v>
      </c>
      <c r="EW609">
        <f t="shared" si="550"/>
        <v>0</v>
      </c>
      <c r="EX609">
        <f t="shared" si="551"/>
        <v>0</v>
      </c>
      <c r="EY609">
        <f t="shared" si="552"/>
        <v>0</v>
      </c>
      <c r="EZ609">
        <f t="shared" si="553"/>
        <v>0</v>
      </c>
      <c r="FA609">
        <f t="shared" si="554"/>
        <v>0</v>
      </c>
      <c r="FB609">
        <f t="shared" si="555"/>
        <v>0</v>
      </c>
      <c r="FF609">
        <f t="shared" si="556"/>
        <v>0</v>
      </c>
      <c r="FG609">
        <f t="shared" si="557"/>
        <v>0</v>
      </c>
      <c r="FH609">
        <f t="shared" si="558"/>
        <v>0</v>
      </c>
      <c r="FI609">
        <f t="shared" si="559"/>
        <v>0</v>
      </c>
      <c r="FJ609">
        <f t="shared" si="560"/>
        <v>0</v>
      </c>
      <c r="FK609">
        <f t="shared" si="561"/>
        <v>0</v>
      </c>
      <c r="FL609">
        <f t="shared" si="562"/>
        <v>0</v>
      </c>
      <c r="FP609">
        <f t="shared" si="563"/>
        <v>0</v>
      </c>
      <c r="FQ609">
        <f t="shared" si="564"/>
        <v>0</v>
      </c>
      <c r="FR609">
        <f t="shared" si="565"/>
        <v>0</v>
      </c>
      <c r="FS609">
        <f t="shared" si="566"/>
        <v>0</v>
      </c>
      <c r="FT609">
        <f t="shared" si="567"/>
        <v>0</v>
      </c>
      <c r="FU609">
        <f t="shared" si="568"/>
        <v>0</v>
      </c>
      <c r="FV609">
        <f t="shared" si="569"/>
        <v>0</v>
      </c>
      <c r="FZ609">
        <f t="shared" si="570"/>
        <v>0</v>
      </c>
      <c r="GA609">
        <f t="shared" si="571"/>
        <v>0</v>
      </c>
      <c r="GB609">
        <f t="shared" si="572"/>
        <v>0</v>
      </c>
      <c r="GC609">
        <f t="shared" si="573"/>
        <v>0</v>
      </c>
      <c r="GD609">
        <f t="shared" si="574"/>
        <v>0</v>
      </c>
      <c r="GE609">
        <f t="shared" si="575"/>
        <v>0</v>
      </c>
      <c r="GF609">
        <f t="shared" si="576"/>
        <v>0</v>
      </c>
    </row>
    <row r="610" spans="1:188">
      <c r="A610" s="71"/>
      <c r="B610" s="40"/>
      <c r="C610" s="80" t="s">
        <v>134</v>
      </c>
      <c r="D610" s="320"/>
      <c r="E610" s="266"/>
      <c r="F610" s="266"/>
      <c r="G610" s="267"/>
      <c r="H610" s="268"/>
      <c r="I610" s="267"/>
      <c r="J610" s="268"/>
      <c r="K610" s="267"/>
      <c r="L610" s="268"/>
      <c r="M610" s="267"/>
      <c r="N610" s="268"/>
      <c r="O610" s="267"/>
      <c r="P610" s="220"/>
      <c r="Q610" s="220"/>
      <c r="R610" s="220"/>
      <c r="S610" s="220"/>
      <c r="T610" s="220"/>
      <c r="U610" s="220"/>
      <c r="V610" s="220"/>
      <c r="W610" s="220"/>
      <c r="X610" s="220"/>
      <c r="Y610" s="220"/>
      <c r="Z610" s="220"/>
      <c r="AA610" s="220"/>
      <c r="AB610" s="220"/>
      <c r="AC610" s="220"/>
      <c r="AD610" s="220"/>
      <c r="AF610">
        <f t="shared" si="465"/>
        <v>0</v>
      </c>
      <c r="AG610">
        <f t="shared" si="466"/>
        <v>0</v>
      </c>
      <c r="AH610">
        <f t="shared" si="467"/>
        <v>0</v>
      </c>
      <c r="AI610">
        <f t="shared" si="468"/>
        <v>0</v>
      </c>
      <c r="AJ610">
        <f t="shared" si="469"/>
        <v>0</v>
      </c>
      <c r="AK610">
        <f t="shared" si="470"/>
        <v>0</v>
      </c>
      <c r="AL610">
        <f t="shared" si="471"/>
        <v>0</v>
      </c>
      <c r="AP610">
        <f t="shared" si="472"/>
        <v>0</v>
      </c>
      <c r="AQ610">
        <f t="shared" si="473"/>
        <v>0</v>
      </c>
      <c r="AR610">
        <f t="shared" si="474"/>
        <v>0</v>
      </c>
      <c r="AS610">
        <f t="shared" si="475"/>
        <v>0</v>
      </c>
      <c r="AT610">
        <f t="shared" si="476"/>
        <v>0</v>
      </c>
      <c r="AU610">
        <f t="shared" si="477"/>
        <v>0</v>
      </c>
      <c r="AV610">
        <f t="shared" si="478"/>
        <v>0</v>
      </c>
      <c r="AZ610">
        <f t="shared" si="479"/>
        <v>0</v>
      </c>
      <c r="BA610">
        <f t="shared" si="480"/>
        <v>0</v>
      </c>
      <c r="BB610">
        <f t="shared" si="481"/>
        <v>0</v>
      </c>
      <c r="BC610">
        <f t="shared" si="482"/>
        <v>0</v>
      </c>
      <c r="BD610">
        <f t="shared" si="483"/>
        <v>0</v>
      </c>
      <c r="BE610">
        <f t="shared" si="484"/>
        <v>0</v>
      </c>
      <c r="BF610">
        <f t="shared" si="485"/>
        <v>0</v>
      </c>
      <c r="BJ610">
        <f t="shared" si="486"/>
        <v>0</v>
      </c>
      <c r="BK610">
        <f t="shared" si="487"/>
        <v>0</v>
      </c>
      <c r="BL610">
        <f t="shared" si="488"/>
        <v>0</v>
      </c>
      <c r="BM610">
        <f t="shared" si="489"/>
        <v>0</v>
      </c>
      <c r="BN610">
        <f t="shared" si="490"/>
        <v>0</v>
      </c>
      <c r="BO610">
        <f t="shared" si="491"/>
        <v>0</v>
      </c>
      <c r="BP610">
        <f t="shared" si="492"/>
        <v>0</v>
      </c>
      <c r="BT610">
        <f t="shared" si="493"/>
        <v>0</v>
      </c>
      <c r="BU610">
        <f t="shared" si="494"/>
        <v>0</v>
      </c>
      <c r="BV610">
        <f t="shared" si="495"/>
        <v>0</v>
      </c>
      <c r="BW610">
        <f t="shared" si="496"/>
        <v>0</v>
      </c>
      <c r="BX610">
        <f t="shared" si="497"/>
        <v>0</v>
      </c>
      <c r="BY610">
        <f t="shared" si="498"/>
        <v>0</v>
      </c>
      <c r="BZ610">
        <f t="shared" si="499"/>
        <v>0</v>
      </c>
      <c r="CD610">
        <f t="shared" si="500"/>
        <v>0</v>
      </c>
      <c r="CE610">
        <f t="shared" si="501"/>
        <v>0</v>
      </c>
      <c r="CF610">
        <f t="shared" si="502"/>
        <v>0</v>
      </c>
      <c r="CG610">
        <f t="shared" si="503"/>
        <v>0</v>
      </c>
      <c r="CH610">
        <f t="shared" si="504"/>
        <v>0</v>
      </c>
      <c r="CI610">
        <f t="shared" si="505"/>
        <v>0</v>
      </c>
      <c r="CJ610">
        <f t="shared" si="506"/>
        <v>0</v>
      </c>
      <c r="CN610">
        <f t="shared" si="507"/>
        <v>0</v>
      </c>
      <c r="CO610">
        <f t="shared" si="508"/>
        <v>0</v>
      </c>
      <c r="CP610">
        <f t="shared" si="509"/>
        <v>0</v>
      </c>
      <c r="CQ610">
        <f t="shared" si="510"/>
        <v>0</v>
      </c>
      <c r="CR610">
        <f t="shared" si="511"/>
        <v>0</v>
      </c>
      <c r="CS610">
        <f t="shared" si="512"/>
        <v>0</v>
      </c>
      <c r="CT610">
        <f t="shared" si="513"/>
        <v>0</v>
      </c>
      <c r="CX610">
        <f t="shared" si="514"/>
        <v>0</v>
      </c>
      <c r="CY610">
        <f t="shared" si="515"/>
        <v>0</v>
      </c>
      <c r="CZ610">
        <f t="shared" si="516"/>
        <v>0</v>
      </c>
      <c r="DA610">
        <f t="shared" si="517"/>
        <v>0</v>
      </c>
      <c r="DB610">
        <f t="shared" si="518"/>
        <v>0</v>
      </c>
      <c r="DC610">
        <f t="shared" si="519"/>
        <v>0</v>
      </c>
      <c r="DD610">
        <f t="shared" si="520"/>
        <v>0</v>
      </c>
      <c r="DH610">
        <f t="shared" si="521"/>
        <v>0</v>
      </c>
      <c r="DI610">
        <f t="shared" si="522"/>
        <v>0</v>
      </c>
      <c r="DJ610">
        <f t="shared" si="523"/>
        <v>0</v>
      </c>
      <c r="DK610">
        <f t="shared" si="524"/>
        <v>0</v>
      </c>
      <c r="DL610">
        <f t="shared" si="525"/>
        <v>0</v>
      </c>
      <c r="DM610">
        <f t="shared" si="526"/>
        <v>0</v>
      </c>
      <c r="DN610">
        <f t="shared" si="527"/>
        <v>0</v>
      </c>
      <c r="DR610">
        <f t="shared" si="528"/>
        <v>0</v>
      </c>
      <c r="DS610">
        <f t="shared" si="529"/>
        <v>0</v>
      </c>
      <c r="DT610">
        <f t="shared" si="530"/>
        <v>0</v>
      </c>
      <c r="DU610">
        <f t="shared" si="531"/>
        <v>0</v>
      </c>
      <c r="DV610">
        <f t="shared" si="532"/>
        <v>0</v>
      </c>
      <c r="DW610">
        <f t="shared" si="533"/>
        <v>0</v>
      </c>
      <c r="DX610">
        <f t="shared" si="534"/>
        <v>0</v>
      </c>
      <c r="EB610">
        <f t="shared" si="535"/>
        <v>0</v>
      </c>
      <c r="EC610">
        <f t="shared" si="536"/>
        <v>0</v>
      </c>
      <c r="ED610">
        <f t="shared" si="537"/>
        <v>0</v>
      </c>
      <c r="EE610">
        <f t="shared" si="538"/>
        <v>0</v>
      </c>
      <c r="EF610">
        <f t="shared" si="539"/>
        <v>0</v>
      </c>
      <c r="EG610">
        <f t="shared" si="540"/>
        <v>0</v>
      </c>
      <c r="EH610">
        <f t="shared" si="541"/>
        <v>0</v>
      </c>
      <c r="EL610">
        <f t="shared" si="542"/>
        <v>0</v>
      </c>
      <c r="EM610">
        <f t="shared" si="543"/>
        <v>0</v>
      </c>
      <c r="EN610">
        <f t="shared" si="544"/>
        <v>0</v>
      </c>
      <c r="EO610">
        <f t="shared" si="545"/>
        <v>0</v>
      </c>
      <c r="EP610">
        <f t="shared" si="546"/>
        <v>0</v>
      </c>
      <c r="EQ610">
        <f t="shared" si="547"/>
        <v>0</v>
      </c>
      <c r="ER610">
        <f t="shared" si="548"/>
        <v>0</v>
      </c>
      <c r="EV610">
        <f t="shared" si="549"/>
        <v>0</v>
      </c>
      <c r="EW610">
        <f t="shared" si="550"/>
        <v>0</v>
      </c>
      <c r="EX610">
        <f t="shared" si="551"/>
        <v>0</v>
      </c>
      <c r="EY610">
        <f t="shared" si="552"/>
        <v>0</v>
      </c>
      <c r="EZ610">
        <f t="shared" si="553"/>
        <v>0</v>
      </c>
      <c r="FA610">
        <f t="shared" si="554"/>
        <v>0</v>
      </c>
      <c r="FB610">
        <f t="shared" si="555"/>
        <v>0</v>
      </c>
      <c r="FF610">
        <f t="shared" si="556"/>
        <v>0</v>
      </c>
      <c r="FG610">
        <f t="shared" si="557"/>
        <v>0</v>
      </c>
      <c r="FH610">
        <f t="shared" si="558"/>
        <v>0</v>
      </c>
      <c r="FI610">
        <f t="shared" si="559"/>
        <v>0</v>
      </c>
      <c r="FJ610">
        <f t="shared" si="560"/>
        <v>0</v>
      </c>
      <c r="FK610">
        <f t="shared" si="561"/>
        <v>0</v>
      </c>
      <c r="FL610">
        <f t="shared" si="562"/>
        <v>0</v>
      </c>
      <c r="FP610">
        <f t="shared" si="563"/>
        <v>0</v>
      </c>
      <c r="FQ610">
        <f t="shared" si="564"/>
        <v>0</v>
      </c>
      <c r="FR610">
        <f t="shared" si="565"/>
        <v>0</v>
      </c>
      <c r="FS610">
        <f t="shared" si="566"/>
        <v>0</v>
      </c>
      <c r="FT610">
        <f t="shared" si="567"/>
        <v>0</v>
      </c>
      <c r="FU610">
        <f t="shared" si="568"/>
        <v>0</v>
      </c>
      <c r="FV610">
        <f t="shared" si="569"/>
        <v>0</v>
      </c>
      <c r="FZ610">
        <f t="shared" si="570"/>
        <v>0</v>
      </c>
      <c r="GA610">
        <f t="shared" si="571"/>
        <v>0</v>
      </c>
      <c r="GB610">
        <f t="shared" si="572"/>
        <v>0</v>
      </c>
      <c r="GC610">
        <f t="shared" si="573"/>
        <v>0</v>
      </c>
      <c r="GD610">
        <f t="shared" si="574"/>
        <v>0</v>
      </c>
      <c r="GE610">
        <f t="shared" si="575"/>
        <v>0</v>
      </c>
      <c r="GF610">
        <f t="shared" si="576"/>
        <v>0</v>
      </c>
    </row>
    <row r="611" spans="1:188">
      <c r="A611" s="71"/>
      <c r="B611" s="40"/>
      <c r="C611" s="80" t="s">
        <v>135</v>
      </c>
      <c r="D611" s="320"/>
      <c r="E611" s="266"/>
      <c r="F611" s="266"/>
      <c r="G611" s="267"/>
      <c r="H611" s="268"/>
      <c r="I611" s="267"/>
      <c r="J611" s="268"/>
      <c r="K611" s="267"/>
      <c r="L611" s="268"/>
      <c r="M611" s="267"/>
      <c r="N611" s="268"/>
      <c r="O611" s="267"/>
      <c r="P611" s="220"/>
      <c r="Q611" s="220"/>
      <c r="R611" s="220"/>
      <c r="S611" s="220"/>
      <c r="T611" s="220"/>
      <c r="U611" s="220"/>
      <c r="V611" s="220"/>
      <c r="W611" s="220"/>
      <c r="X611" s="220"/>
      <c r="Y611" s="220"/>
      <c r="Z611" s="220"/>
      <c r="AA611" s="220"/>
      <c r="AB611" s="220"/>
      <c r="AC611" s="220"/>
      <c r="AD611" s="220"/>
      <c r="AF611">
        <f t="shared" si="465"/>
        <v>0</v>
      </c>
      <c r="AG611">
        <f t="shared" si="466"/>
        <v>0</v>
      </c>
      <c r="AH611">
        <f t="shared" si="467"/>
        <v>0</v>
      </c>
      <c r="AI611">
        <f t="shared" si="468"/>
        <v>0</v>
      </c>
      <c r="AJ611">
        <f t="shared" si="469"/>
        <v>0</v>
      </c>
      <c r="AK611">
        <f t="shared" si="470"/>
        <v>0</v>
      </c>
      <c r="AL611">
        <f t="shared" si="471"/>
        <v>0</v>
      </c>
      <c r="AP611">
        <f t="shared" si="472"/>
        <v>0</v>
      </c>
      <c r="AQ611">
        <f t="shared" si="473"/>
        <v>0</v>
      </c>
      <c r="AR611">
        <f t="shared" si="474"/>
        <v>0</v>
      </c>
      <c r="AS611">
        <f t="shared" si="475"/>
        <v>0</v>
      </c>
      <c r="AT611">
        <f t="shared" si="476"/>
        <v>0</v>
      </c>
      <c r="AU611">
        <f t="shared" si="477"/>
        <v>0</v>
      </c>
      <c r="AV611">
        <f t="shared" si="478"/>
        <v>0</v>
      </c>
      <c r="AZ611">
        <f t="shared" si="479"/>
        <v>0</v>
      </c>
      <c r="BA611">
        <f t="shared" si="480"/>
        <v>0</v>
      </c>
      <c r="BB611">
        <f t="shared" si="481"/>
        <v>0</v>
      </c>
      <c r="BC611">
        <f t="shared" si="482"/>
        <v>0</v>
      </c>
      <c r="BD611">
        <f t="shared" si="483"/>
        <v>0</v>
      </c>
      <c r="BE611">
        <f t="shared" si="484"/>
        <v>0</v>
      </c>
      <c r="BF611">
        <f t="shared" si="485"/>
        <v>0</v>
      </c>
      <c r="BJ611">
        <f t="shared" si="486"/>
        <v>0</v>
      </c>
      <c r="BK611">
        <f t="shared" si="487"/>
        <v>0</v>
      </c>
      <c r="BL611">
        <f t="shared" si="488"/>
        <v>0</v>
      </c>
      <c r="BM611">
        <f t="shared" si="489"/>
        <v>0</v>
      </c>
      <c r="BN611">
        <f t="shared" si="490"/>
        <v>0</v>
      </c>
      <c r="BO611">
        <f t="shared" si="491"/>
        <v>0</v>
      </c>
      <c r="BP611">
        <f t="shared" si="492"/>
        <v>0</v>
      </c>
      <c r="BT611">
        <f t="shared" si="493"/>
        <v>0</v>
      </c>
      <c r="BU611">
        <f t="shared" si="494"/>
        <v>0</v>
      </c>
      <c r="BV611">
        <f t="shared" si="495"/>
        <v>0</v>
      </c>
      <c r="BW611">
        <f t="shared" si="496"/>
        <v>0</v>
      </c>
      <c r="BX611">
        <f t="shared" si="497"/>
        <v>0</v>
      </c>
      <c r="BY611">
        <f t="shared" si="498"/>
        <v>0</v>
      </c>
      <c r="BZ611">
        <f t="shared" si="499"/>
        <v>0</v>
      </c>
      <c r="CD611">
        <f t="shared" si="500"/>
        <v>0</v>
      </c>
      <c r="CE611">
        <f t="shared" si="501"/>
        <v>0</v>
      </c>
      <c r="CF611">
        <f t="shared" si="502"/>
        <v>0</v>
      </c>
      <c r="CG611">
        <f t="shared" si="503"/>
        <v>0</v>
      </c>
      <c r="CH611">
        <f t="shared" si="504"/>
        <v>0</v>
      </c>
      <c r="CI611">
        <f t="shared" si="505"/>
        <v>0</v>
      </c>
      <c r="CJ611">
        <f t="shared" si="506"/>
        <v>0</v>
      </c>
      <c r="CN611">
        <f t="shared" si="507"/>
        <v>0</v>
      </c>
      <c r="CO611">
        <f t="shared" si="508"/>
        <v>0</v>
      </c>
      <c r="CP611">
        <f t="shared" si="509"/>
        <v>0</v>
      </c>
      <c r="CQ611">
        <f t="shared" si="510"/>
        <v>0</v>
      </c>
      <c r="CR611">
        <f t="shared" si="511"/>
        <v>0</v>
      </c>
      <c r="CS611">
        <f t="shared" si="512"/>
        <v>0</v>
      </c>
      <c r="CT611">
        <f t="shared" si="513"/>
        <v>0</v>
      </c>
      <c r="CX611">
        <f t="shared" si="514"/>
        <v>0</v>
      </c>
      <c r="CY611">
        <f t="shared" si="515"/>
        <v>0</v>
      </c>
      <c r="CZ611">
        <f t="shared" si="516"/>
        <v>0</v>
      </c>
      <c r="DA611">
        <f t="shared" si="517"/>
        <v>0</v>
      </c>
      <c r="DB611">
        <f t="shared" si="518"/>
        <v>0</v>
      </c>
      <c r="DC611">
        <f t="shared" si="519"/>
        <v>0</v>
      </c>
      <c r="DD611">
        <f t="shared" si="520"/>
        <v>0</v>
      </c>
      <c r="DH611">
        <f t="shared" si="521"/>
        <v>0</v>
      </c>
      <c r="DI611">
        <f t="shared" si="522"/>
        <v>0</v>
      </c>
      <c r="DJ611">
        <f t="shared" si="523"/>
        <v>0</v>
      </c>
      <c r="DK611">
        <f t="shared" si="524"/>
        <v>0</v>
      </c>
      <c r="DL611">
        <f t="shared" si="525"/>
        <v>0</v>
      </c>
      <c r="DM611">
        <f t="shared" si="526"/>
        <v>0</v>
      </c>
      <c r="DN611">
        <f t="shared" si="527"/>
        <v>0</v>
      </c>
      <c r="DR611">
        <f t="shared" si="528"/>
        <v>0</v>
      </c>
      <c r="DS611">
        <f t="shared" si="529"/>
        <v>0</v>
      </c>
      <c r="DT611">
        <f t="shared" si="530"/>
        <v>0</v>
      </c>
      <c r="DU611">
        <f t="shared" si="531"/>
        <v>0</v>
      </c>
      <c r="DV611">
        <f t="shared" si="532"/>
        <v>0</v>
      </c>
      <c r="DW611">
        <f t="shared" si="533"/>
        <v>0</v>
      </c>
      <c r="DX611">
        <f t="shared" si="534"/>
        <v>0</v>
      </c>
      <c r="EB611">
        <f t="shared" si="535"/>
        <v>0</v>
      </c>
      <c r="EC611">
        <f t="shared" si="536"/>
        <v>0</v>
      </c>
      <c r="ED611">
        <f t="shared" si="537"/>
        <v>0</v>
      </c>
      <c r="EE611">
        <f t="shared" si="538"/>
        <v>0</v>
      </c>
      <c r="EF611">
        <f t="shared" si="539"/>
        <v>0</v>
      </c>
      <c r="EG611">
        <f t="shared" si="540"/>
        <v>0</v>
      </c>
      <c r="EH611">
        <f t="shared" si="541"/>
        <v>0</v>
      </c>
      <c r="EL611">
        <f t="shared" si="542"/>
        <v>0</v>
      </c>
      <c r="EM611">
        <f t="shared" si="543"/>
        <v>0</v>
      </c>
      <c r="EN611">
        <f t="shared" si="544"/>
        <v>0</v>
      </c>
      <c r="EO611">
        <f t="shared" si="545"/>
        <v>0</v>
      </c>
      <c r="EP611">
        <f t="shared" si="546"/>
        <v>0</v>
      </c>
      <c r="EQ611">
        <f t="shared" si="547"/>
        <v>0</v>
      </c>
      <c r="ER611">
        <f t="shared" si="548"/>
        <v>0</v>
      </c>
      <c r="EV611">
        <f t="shared" si="549"/>
        <v>0</v>
      </c>
      <c r="EW611">
        <f t="shared" si="550"/>
        <v>0</v>
      </c>
      <c r="EX611">
        <f t="shared" si="551"/>
        <v>0</v>
      </c>
      <c r="EY611">
        <f t="shared" si="552"/>
        <v>0</v>
      </c>
      <c r="EZ611">
        <f t="shared" si="553"/>
        <v>0</v>
      </c>
      <c r="FA611">
        <f t="shared" si="554"/>
        <v>0</v>
      </c>
      <c r="FB611">
        <f t="shared" si="555"/>
        <v>0</v>
      </c>
      <c r="FF611">
        <f t="shared" si="556"/>
        <v>0</v>
      </c>
      <c r="FG611">
        <f t="shared" si="557"/>
        <v>0</v>
      </c>
      <c r="FH611">
        <f t="shared" si="558"/>
        <v>0</v>
      </c>
      <c r="FI611">
        <f t="shared" si="559"/>
        <v>0</v>
      </c>
      <c r="FJ611">
        <f t="shared" si="560"/>
        <v>0</v>
      </c>
      <c r="FK611">
        <f t="shared" si="561"/>
        <v>0</v>
      </c>
      <c r="FL611">
        <f t="shared" si="562"/>
        <v>0</v>
      </c>
      <c r="FP611">
        <f t="shared" si="563"/>
        <v>0</v>
      </c>
      <c r="FQ611">
        <f t="shared" si="564"/>
        <v>0</v>
      </c>
      <c r="FR611">
        <f t="shared" si="565"/>
        <v>0</v>
      </c>
      <c r="FS611">
        <f t="shared" si="566"/>
        <v>0</v>
      </c>
      <c r="FT611">
        <f t="shared" si="567"/>
        <v>0</v>
      </c>
      <c r="FU611">
        <f t="shared" si="568"/>
        <v>0</v>
      </c>
      <c r="FV611">
        <f t="shared" si="569"/>
        <v>0</v>
      </c>
      <c r="FZ611">
        <f t="shared" si="570"/>
        <v>0</v>
      </c>
      <c r="GA611">
        <f t="shared" si="571"/>
        <v>0</v>
      </c>
      <c r="GB611">
        <f t="shared" si="572"/>
        <v>0</v>
      </c>
      <c r="GC611">
        <f t="shared" si="573"/>
        <v>0</v>
      </c>
      <c r="GD611">
        <f t="shared" si="574"/>
        <v>0</v>
      </c>
      <c r="GE611">
        <f t="shared" si="575"/>
        <v>0</v>
      </c>
      <c r="GF611">
        <f t="shared" si="576"/>
        <v>0</v>
      </c>
    </row>
    <row r="612" spans="1:188">
      <c r="A612" s="71"/>
      <c r="B612" s="40"/>
      <c r="C612" s="80" t="s">
        <v>136</v>
      </c>
      <c r="D612" s="320"/>
      <c r="E612" s="266"/>
      <c r="F612" s="266"/>
      <c r="G612" s="267"/>
      <c r="H612" s="268"/>
      <c r="I612" s="267"/>
      <c r="J612" s="268"/>
      <c r="K612" s="267"/>
      <c r="L612" s="268"/>
      <c r="M612" s="267"/>
      <c r="N612" s="268"/>
      <c r="O612" s="267"/>
      <c r="P612" s="220"/>
      <c r="Q612" s="220"/>
      <c r="R612" s="220"/>
      <c r="S612" s="220"/>
      <c r="T612" s="220"/>
      <c r="U612" s="220"/>
      <c r="V612" s="220"/>
      <c r="W612" s="220"/>
      <c r="X612" s="220"/>
      <c r="Y612" s="220"/>
      <c r="Z612" s="220"/>
      <c r="AA612" s="220"/>
      <c r="AB612" s="220"/>
      <c r="AC612" s="220"/>
      <c r="AD612" s="220"/>
      <c r="AF612">
        <f t="shared" si="465"/>
        <v>0</v>
      </c>
      <c r="AG612">
        <f t="shared" si="466"/>
        <v>0</v>
      </c>
      <c r="AH612">
        <f t="shared" si="467"/>
        <v>0</v>
      </c>
      <c r="AI612">
        <f t="shared" si="468"/>
        <v>0</v>
      </c>
      <c r="AJ612">
        <f t="shared" si="469"/>
        <v>0</v>
      </c>
      <c r="AK612">
        <f t="shared" si="470"/>
        <v>0</v>
      </c>
      <c r="AL612">
        <f t="shared" si="471"/>
        <v>0</v>
      </c>
      <c r="AP612">
        <f t="shared" si="472"/>
        <v>0</v>
      </c>
      <c r="AQ612">
        <f t="shared" si="473"/>
        <v>0</v>
      </c>
      <c r="AR612">
        <f t="shared" si="474"/>
        <v>0</v>
      </c>
      <c r="AS612">
        <f t="shared" si="475"/>
        <v>0</v>
      </c>
      <c r="AT612">
        <f t="shared" si="476"/>
        <v>0</v>
      </c>
      <c r="AU612">
        <f t="shared" si="477"/>
        <v>0</v>
      </c>
      <c r="AV612">
        <f t="shared" si="478"/>
        <v>0</v>
      </c>
      <c r="AZ612">
        <f t="shared" si="479"/>
        <v>0</v>
      </c>
      <c r="BA612">
        <f t="shared" si="480"/>
        <v>0</v>
      </c>
      <c r="BB612">
        <f t="shared" si="481"/>
        <v>0</v>
      </c>
      <c r="BC612">
        <f t="shared" si="482"/>
        <v>0</v>
      </c>
      <c r="BD612">
        <f t="shared" si="483"/>
        <v>0</v>
      </c>
      <c r="BE612">
        <f t="shared" si="484"/>
        <v>0</v>
      </c>
      <c r="BF612">
        <f t="shared" si="485"/>
        <v>0</v>
      </c>
      <c r="BJ612">
        <f t="shared" si="486"/>
        <v>0</v>
      </c>
      <c r="BK612">
        <f t="shared" si="487"/>
        <v>0</v>
      </c>
      <c r="BL612">
        <f t="shared" si="488"/>
        <v>0</v>
      </c>
      <c r="BM612">
        <f t="shared" si="489"/>
        <v>0</v>
      </c>
      <c r="BN612">
        <f t="shared" si="490"/>
        <v>0</v>
      </c>
      <c r="BO612">
        <f t="shared" si="491"/>
        <v>0</v>
      </c>
      <c r="BP612">
        <f t="shared" si="492"/>
        <v>0</v>
      </c>
      <c r="BT612">
        <f t="shared" si="493"/>
        <v>0</v>
      </c>
      <c r="BU612">
        <f t="shared" si="494"/>
        <v>0</v>
      </c>
      <c r="BV612">
        <f t="shared" si="495"/>
        <v>0</v>
      </c>
      <c r="BW612">
        <f t="shared" si="496"/>
        <v>0</v>
      </c>
      <c r="BX612">
        <f t="shared" si="497"/>
        <v>0</v>
      </c>
      <c r="BY612">
        <f t="shared" si="498"/>
        <v>0</v>
      </c>
      <c r="BZ612">
        <f t="shared" si="499"/>
        <v>0</v>
      </c>
      <c r="CD612">
        <f t="shared" si="500"/>
        <v>0</v>
      </c>
      <c r="CE612">
        <f t="shared" si="501"/>
        <v>0</v>
      </c>
      <c r="CF612">
        <f t="shared" si="502"/>
        <v>0</v>
      </c>
      <c r="CG612">
        <f t="shared" si="503"/>
        <v>0</v>
      </c>
      <c r="CH612">
        <f t="shared" si="504"/>
        <v>0</v>
      </c>
      <c r="CI612">
        <f t="shared" si="505"/>
        <v>0</v>
      </c>
      <c r="CJ612">
        <f t="shared" si="506"/>
        <v>0</v>
      </c>
      <c r="CN612">
        <f t="shared" si="507"/>
        <v>0</v>
      </c>
      <c r="CO612">
        <f t="shared" si="508"/>
        <v>0</v>
      </c>
      <c r="CP612">
        <f t="shared" si="509"/>
        <v>0</v>
      </c>
      <c r="CQ612">
        <f t="shared" si="510"/>
        <v>0</v>
      </c>
      <c r="CR612">
        <f t="shared" si="511"/>
        <v>0</v>
      </c>
      <c r="CS612">
        <f t="shared" si="512"/>
        <v>0</v>
      </c>
      <c r="CT612">
        <f t="shared" si="513"/>
        <v>0</v>
      </c>
      <c r="CX612">
        <f t="shared" si="514"/>
        <v>0</v>
      </c>
      <c r="CY612">
        <f t="shared" si="515"/>
        <v>0</v>
      </c>
      <c r="CZ612">
        <f t="shared" si="516"/>
        <v>0</v>
      </c>
      <c r="DA612">
        <f t="shared" si="517"/>
        <v>0</v>
      </c>
      <c r="DB612">
        <f t="shared" si="518"/>
        <v>0</v>
      </c>
      <c r="DC612">
        <f t="shared" si="519"/>
        <v>0</v>
      </c>
      <c r="DD612">
        <f t="shared" si="520"/>
        <v>0</v>
      </c>
      <c r="DH612">
        <f t="shared" si="521"/>
        <v>0</v>
      </c>
      <c r="DI612">
        <f t="shared" si="522"/>
        <v>0</v>
      </c>
      <c r="DJ612">
        <f t="shared" si="523"/>
        <v>0</v>
      </c>
      <c r="DK612">
        <f t="shared" si="524"/>
        <v>0</v>
      </c>
      <c r="DL612">
        <f t="shared" si="525"/>
        <v>0</v>
      </c>
      <c r="DM612">
        <f t="shared" si="526"/>
        <v>0</v>
      </c>
      <c r="DN612">
        <f t="shared" si="527"/>
        <v>0</v>
      </c>
      <c r="DR612">
        <f t="shared" si="528"/>
        <v>0</v>
      </c>
      <c r="DS612">
        <f t="shared" si="529"/>
        <v>0</v>
      </c>
      <c r="DT612">
        <f t="shared" si="530"/>
        <v>0</v>
      </c>
      <c r="DU612">
        <f t="shared" si="531"/>
        <v>0</v>
      </c>
      <c r="DV612">
        <f t="shared" si="532"/>
        <v>0</v>
      </c>
      <c r="DW612">
        <f t="shared" si="533"/>
        <v>0</v>
      </c>
      <c r="DX612">
        <f t="shared" si="534"/>
        <v>0</v>
      </c>
      <c r="EB612">
        <f t="shared" si="535"/>
        <v>0</v>
      </c>
      <c r="EC612">
        <f t="shared" si="536"/>
        <v>0</v>
      </c>
      <c r="ED612">
        <f t="shared" si="537"/>
        <v>0</v>
      </c>
      <c r="EE612">
        <f t="shared" si="538"/>
        <v>0</v>
      </c>
      <c r="EF612">
        <f t="shared" si="539"/>
        <v>0</v>
      </c>
      <c r="EG612">
        <f t="shared" si="540"/>
        <v>0</v>
      </c>
      <c r="EH612">
        <f t="shared" si="541"/>
        <v>0</v>
      </c>
      <c r="EL612">
        <f t="shared" si="542"/>
        <v>0</v>
      </c>
      <c r="EM612">
        <f t="shared" si="543"/>
        <v>0</v>
      </c>
      <c r="EN612">
        <f t="shared" si="544"/>
        <v>0</v>
      </c>
      <c r="EO612">
        <f t="shared" si="545"/>
        <v>0</v>
      </c>
      <c r="EP612">
        <f t="shared" si="546"/>
        <v>0</v>
      </c>
      <c r="EQ612">
        <f t="shared" si="547"/>
        <v>0</v>
      </c>
      <c r="ER612">
        <f t="shared" si="548"/>
        <v>0</v>
      </c>
      <c r="EV612">
        <f t="shared" si="549"/>
        <v>0</v>
      </c>
      <c r="EW612">
        <f t="shared" si="550"/>
        <v>0</v>
      </c>
      <c r="EX612">
        <f t="shared" si="551"/>
        <v>0</v>
      </c>
      <c r="EY612">
        <f t="shared" si="552"/>
        <v>0</v>
      </c>
      <c r="EZ612">
        <f t="shared" si="553"/>
        <v>0</v>
      </c>
      <c r="FA612">
        <f t="shared" si="554"/>
        <v>0</v>
      </c>
      <c r="FB612">
        <f t="shared" si="555"/>
        <v>0</v>
      </c>
      <c r="FF612">
        <f t="shared" si="556"/>
        <v>0</v>
      </c>
      <c r="FG612">
        <f t="shared" si="557"/>
        <v>0</v>
      </c>
      <c r="FH612">
        <f t="shared" si="558"/>
        <v>0</v>
      </c>
      <c r="FI612">
        <f t="shared" si="559"/>
        <v>0</v>
      </c>
      <c r="FJ612">
        <f t="shared" si="560"/>
        <v>0</v>
      </c>
      <c r="FK612">
        <f t="shared" si="561"/>
        <v>0</v>
      </c>
      <c r="FL612">
        <f t="shared" si="562"/>
        <v>0</v>
      </c>
      <c r="FP612">
        <f t="shared" si="563"/>
        <v>0</v>
      </c>
      <c r="FQ612">
        <f t="shared" si="564"/>
        <v>0</v>
      </c>
      <c r="FR612">
        <f t="shared" si="565"/>
        <v>0</v>
      </c>
      <c r="FS612">
        <f t="shared" si="566"/>
        <v>0</v>
      </c>
      <c r="FT612">
        <f t="shared" si="567"/>
        <v>0</v>
      </c>
      <c r="FU612">
        <f t="shared" si="568"/>
        <v>0</v>
      </c>
      <c r="FV612">
        <f t="shared" si="569"/>
        <v>0</v>
      </c>
      <c r="FZ612">
        <f t="shared" si="570"/>
        <v>0</v>
      </c>
      <c r="GA612">
        <f t="shared" si="571"/>
        <v>0</v>
      </c>
      <c r="GB612">
        <f t="shared" si="572"/>
        <v>0</v>
      </c>
      <c r="GC612">
        <f t="shared" si="573"/>
        <v>0</v>
      </c>
      <c r="GD612">
        <f t="shared" si="574"/>
        <v>0</v>
      </c>
      <c r="GE612">
        <f t="shared" si="575"/>
        <v>0</v>
      </c>
      <c r="GF612">
        <f t="shared" si="576"/>
        <v>0</v>
      </c>
    </row>
    <row r="613" spans="1:188">
      <c r="A613" s="71"/>
      <c r="B613" s="40"/>
      <c r="C613" s="80" t="s">
        <v>137</v>
      </c>
      <c r="D613" s="320"/>
      <c r="E613" s="266"/>
      <c r="F613" s="266"/>
      <c r="G613" s="267"/>
      <c r="H613" s="268"/>
      <c r="I613" s="267"/>
      <c r="J613" s="268"/>
      <c r="K613" s="267"/>
      <c r="L613" s="268"/>
      <c r="M613" s="267"/>
      <c r="N613" s="268"/>
      <c r="O613" s="267"/>
      <c r="P613" s="220"/>
      <c r="Q613" s="220"/>
      <c r="R613" s="220"/>
      <c r="S613" s="220"/>
      <c r="T613" s="220"/>
      <c r="U613" s="220"/>
      <c r="V613" s="220"/>
      <c r="W613" s="220"/>
      <c r="X613" s="220"/>
      <c r="Y613" s="220"/>
      <c r="Z613" s="220"/>
      <c r="AA613" s="220"/>
      <c r="AB613" s="220"/>
      <c r="AC613" s="220"/>
      <c r="AD613" s="220"/>
      <c r="AF613">
        <f t="shared" si="465"/>
        <v>0</v>
      </c>
      <c r="AG613">
        <f t="shared" si="466"/>
        <v>0</v>
      </c>
      <c r="AH613">
        <f t="shared" si="467"/>
        <v>0</v>
      </c>
      <c r="AI613">
        <f t="shared" si="468"/>
        <v>0</v>
      </c>
      <c r="AJ613">
        <f t="shared" si="469"/>
        <v>0</v>
      </c>
      <c r="AK613">
        <f t="shared" si="470"/>
        <v>0</v>
      </c>
      <c r="AL613">
        <f t="shared" si="471"/>
        <v>0</v>
      </c>
      <c r="AP613">
        <f t="shared" si="472"/>
        <v>0</v>
      </c>
      <c r="AQ613">
        <f t="shared" si="473"/>
        <v>0</v>
      </c>
      <c r="AR613">
        <f t="shared" si="474"/>
        <v>0</v>
      </c>
      <c r="AS613">
        <f t="shared" si="475"/>
        <v>0</v>
      </c>
      <c r="AT613">
        <f t="shared" si="476"/>
        <v>0</v>
      </c>
      <c r="AU613">
        <f t="shared" si="477"/>
        <v>0</v>
      </c>
      <c r="AV613">
        <f t="shared" si="478"/>
        <v>0</v>
      </c>
      <c r="AZ613">
        <f t="shared" si="479"/>
        <v>0</v>
      </c>
      <c r="BA613">
        <f t="shared" si="480"/>
        <v>0</v>
      </c>
      <c r="BB613">
        <f t="shared" si="481"/>
        <v>0</v>
      </c>
      <c r="BC613">
        <f t="shared" si="482"/>
        <v>0</v>
      </c>
      <c r="BD613">
        <f t="shared" si="483"/>
        <v>0</v>
      </c>
      <c r="BE613">
        <f t="shared" si="484"/>
        <v>0</v>
      </c>
      <c r="BF613">
        <f t="shared" si="485"/>
        <v>0</v>
      </c>
      <c r="BJ613">
        <f t="shared" si="486"/>
        <v>0</v>
      </c>
      <c r="BK613">
        <f t="shared" si="487"/>
        <v>0</v>
      </c>
      <c r="BL613">
        <f t="shared" si="488"/>
        <v>0</v>
      </c>
      <c r="BM613">
        <f t="shared" si="489"/>
        <v>0</v>
      </c>
      <c r="BN613">
        <f t="shared" si="490"/>
        <v>0</v>
      </c>
      <c r="BO613">
        <f t="shared" si="491"/>
        <v>0</v>
      </c>
      <c r="BP613">
        <f t="shared" si="492"/>
        <v>0</v>
      </c>
      <c r="BT613">
        <f t="shared" si="493"/>
        <v>0</v>
      </c>
      <c r="BU613">
        <f t="shared" si="494"/>
        <v>0</v>
      </c>
      <c r="BV613">
        <f t="shared" si="495"/>
        <v>0</v>
      </c>
      <c r="BW613">
        <f t="shared" si="496"/>
        <v>0</v>
      </c>
      <c r="BX613">
        <f t="shared" si="497"/>
        <v>0</v>
      </c>
      <c r="BY613">
        <f t="shared" si="498"/>
        <v>0</v>
      </c>
      <c r="BZ613">
        <f t="shared" si="499"/>
        <v>0</v>
      </c>
      <c r="CD613">
        <f t="shared" si="500"/>
        <v>0</v>
      </c>
      <c r="CE613">
        <f t="shared" si="501"/>
        <v>0</v>
      </c>
      <c r="CF613">
        <f t="shared" si="502"/>
        <v>0</v>
      </c>
      <c r="CG613">
        <f t="shared" si="503"/>
        <v>0</v>
      </c>
      <c r="CH613">
        <f t="shared" si="504"/>
        <v>0</v>
      </c>
      <c r="CI613">
        <f t="shared" si="505"/>
        <v>0</v>
      </c>
      <c r="CJ613">
        <f t="shared" si="506"/>
        <v>0</v>
      </c>
      <c r="CN613">
        <f t="shared" si="507"/>
        <v>0</v>
      </c>
      <c r="CO613">
        <f t="shared" si="508"/>
        <v>0</v>
      </c>
      <c r="CP613">
        <f t="shared" si="509"/>
        <v>0</v>
      </c>
      <c r="CQ613">
        <f t="shared" si="510"/>
        <v>0</v>
      </c>
      <c r="CR613">
        <f t="shared" si="511"/>
        <v>0</v>
      </c>
      <c r="CS613">
        <f t="shared" si="512"/>
        <v>0</v>
      </c>
      <c r="CT613">
        <f t="shared" si="513"/>
        <v>0</v>
      </c>
      <c r="CX613">
        <f t="shared" si="514"/>
        <v>0</v>
      </c>
      <c r="CY613">
        <f t="shared" si="515"/>
        <v>0</v>
      </c>
      <c r="CZ613">
        <f t="shared" si="516"/>
        <v>0</v>
      </c>
      <c r="DA613">
        <f t="shared" si="517"/>
        <v>0</v>
      </c>
      <c r="DB613">
        <f t="shared" si="518"/>
        <v>0</v>
      </c>
      <c r="DC613">
        <f t="shared" si="519"/>
        <v>0</v>
      </c>
      <c r="DD613">
        <f t="shared" si="520"/>
        <v>0</v>
      </c>
      <c r="DH613">
        <f t="shared" si="521"/>
        <v>0</v>
      </c>
      <c r="DI613">
        <f t="shared" si="522"/>
        <v>0</v>
      </c>
      <c r="DJ613">
        <f t="shared" si="523"/>
        <v>0</v>
      </c>
      <c r="DK613">
        <f t="shared" si="524"/>
        <v>0</v>
      </c>
      <c r="DL613">
        <f t="shared" si="525"/>
        <v>0</v>
      </c>
      <c r="DM613">
        <f t="shared" si="526"/>
        <v>0</v>
      </c>
      <c r="DN613">
        <f t="shared" si="527"/>
        <v>0</v>
      </c>
      <c r="DR613">
        <f t="shared" si="528"/>
        <v>0</v>
      </c>
      <c r="DS613">
        <f t="shared" si="529"/>
        <v>0</v>
      </c>
      <c r="DT613">
        <f t="shared" si="530"/>
        <v>0</v>
      </c>
      <c r="DU613">
        <f t="shared" si="531"/>
        <v>0</v>
      </c>
      <c r="DV613">
        <f t="shared" si="532"/>
        <v>0</v>
      </c>
      <c r="DW613">
        <f t="shared" si="533"/>
        <v>0</v>
      </c>
      <c r="DX613">
        <f t="shared" si="534"/>
        <v>0</v>
      </c>
      <c r="EB613">
        <f t="shared" si="535"/>
        <v>0</v>
      </c>
      <c r="EC613">
        <f t="shared" si="536"/>
        <v>0</v>
      </c>
      <c r="ED613">
        <f t="shared" si="537"/>
        <v>0</v>
      </c>
      <c r="EE613">
        <f t="shared" si="538"/>
        <v>0</v>
      </c>
      <c r="EF613">
        <f t="shared" si="539"/>
        <v>0</v>
      </c>
      <c r="EG613">
        <f t="shared" si="540"/>
        <v>0</v>
      </c>
      <c r="EH613">
        <f t="shared" si="541"/>
        <v>0</v>
      </c>
      <c r="EL613">
        <f t="shared" si="542"/>
        <v>0</v>
      </c>
      <c r="EM613">
        <f t="shared" si="543"/>
        <v>0</v>
      </c>
      <c r="EN613">
        <f t="shared" si="544"/>
        <v>0</v>
      </c>
      <c r="EO613">
        <f t="shared" si="545"/>
        <v>0</v>
      </c>
      <c r="EP613">
        <f t="shared" si="546"/>
        <v>0</v>
      </c>
      <c r="EQ613">
        <f t="shared" si="547"/>
        <v>0</v>
      </c>
      <c r="ER613">
        <f t="shared" si="548"/>
        <v>0</v>
      </c>
      <c r="EV613">
        <f t="shared" si="549"/>
        <v>0</v>
      </c>
      <c r="EW613">
        <f t="shared" si="550"/>
        <v>0</v>
      </c>
      <c r="EX613">
        <f t="shared" si="551"/>
        <v>0</v>
      </c>
      <c r="EY613">
        <f t="shared" si="552"/>
        <v>0</v>
      </c>
      <c r="EZ613">
        <f t="shared" si="553"/>
        <v>0</v>
      </c>
      <c r="FA613">
        <f t="shared" si="554"/>
        <v>0</v>
      </c>
      <c r="FB613">
        <f t="shared" si="555"/>
        <v>0</v>
      </c>
      <c r="FF613">
        <f t="shared" si="556"/>
        <v>0</v>
      </c>
      <c r="FG613">
        <f t="shared" si="557"/>
        <v>0</v>
      </c>
      <c r="FH613">
        <f t="shared" si="558"/>
        <v>0</v>
      </c>
      <c r="FI613">
        <f t="shared" si="559"/>
        <v>0</v>
      </c>
      <c r="FJ613">
        <f t="shared" si="560"/>
        <v>0</v>
      </c>
      <c r="FK613">
        <f t="shared" si="561"/>
        <v>0</v>
      </c>
      <c r="FL613">
        <f t="shared" si="562"/>
        <v>0</v>
      </c>
      <c r="FP613">
        <f t="shared" si="563"/>
        <v>0</v>
      </c>
      <c r="FQ613">
        <f t="shared" si="564"/>
        <v>0</v>
      </c>
      <c r="FR613">
        <f t="shared" si="565"/>
        <v>0</v>
      </c>
      <c r="FS613">
        <f t="shared" si="566"/>
        <v>0</v>
      </c>
      <c r="FT613">
        <f t="shared" si="567"/>
        <v>0</v>
      </c>
      <c r="FU613">
        <f t="shared" si="568"/>
        <v>0</v>
      </c>
      <c r="FV613">
        <f t="shared" si="569"/>
        <v>0</v>
      </c>
      <c r="FZ613">
        <f t="shared" si="570"/>
        <v>0</v>
      </c>
      <c r="GA613">
        <f t="shared" si="571"/>
        <v>0</v>
      </c>
      <c r="GB613">
        <f t="shared" si="572"/>
        <v>0</v>
      </c>
      <c r="GC613">
        <f t="shared" si="573"/>
        <v>0</v>
      </c>
      <c r="GD613">
        <f t="shared" si="574"/>
        <v>0</v>
      </c>
      <c r="GE613">
        <f t="shared" si="575"/>
        <v>0</v>
      </c>
      <c r="GF613">
        <f t="shared" si="576"/>
        <v>0</v>
      </c>
    </row>
    <row r="614" spans="1:188">
      <c r="A614" s="71"/>
      <c r="B614" s="40"/>
      <c r="C614" s="80" t="s">
        <v>138</v>
      </c>
      <c r="D614" s="320"/>
      <c r="E614" s="266"/>
      <c r="F614" s="266"/>
      <c r="G614" s="267"/>
      <c r="H614" s="268"/>
      <c r="I614" s="267"/>
      <c r="J614" s="268"/>
      <c r="K614" s="267"/>
      <c r="L614" s="268"/>
      <c r="M614" s="267"/>
      <c r="N614" s="268"/>
      <c r="O614" s="267"/>
      <c r="P614" s="220"/>
      <c r="Q614" s="220"/>
      <c r="R614" s="220"/>
      <c r="S614" s="220"/>
      <c r="T614" s="220"/>
      <c r="U614" s="220"/>
      <c r="V614" s="220"/>
      <c r="W614" s="220"/>
      <c r="X614" s="220"/>
      <c r="Y614" s="220"/>
      <c r="Z614" s="220"/>
      <c r="AA614" s="220"/>
      <c r="AB614" s="220"/>
      <c r="AC614" s="220"/>
      <c r="AD614" s="220"/>
      <c r="AF614">
        <f t="shared" si="465"/>
        <v>0</v>
      </c>
      <c r="AG614">
        <f t="shared" si="466"/>
        <v>0</v>
      </c>
      <c r="AH614">
        <f t="shared" si="467"/>
        <v>0</v>
      </c>
      <c r="AI614">
        <f t="shared" si="468"/>
        <v>0</v>
      </c>
      <c r="AJ614">
        <f t="shared" si="469"/>
        <v>0</v>
      </c>
      <c r="AK614">
        <f t="shared" si="470"/>
        <v>0</v>
      </c>
      <c r="AL614">
        <f t="shared" si="471"/>
        <v>0</v>
      </c>
      <c r="AP614">
        <f t="shared" si="472"/>
        <v>0</v>
      </c>
      <c r="AQ614">
        <f t="shared" si="473"/>
        <v>0</v>
      </c>
      <c r="AR614">
        <f t="shared" si="474"/>
        <v>0</v>
      </c>
      <c r="AS614">
        <f t="shared" si="475"/>
        <v>0</v>
      </c>
      <c r="AT614">
        <f t="shared" si="476"/>
        <v>0</v>
      </c>
      <c r="AU614">
        <f t="shared" si="477"/>
        <v>0</v>
      </c>
      <c r="AV614">
        <f t="shared" si="478"/>
        <v>0</v>
      </c>
      <c r="AZ614">
        <f t="shared" si="479"/>
        <v>0</v>
      </c>
      <c r="BA614">
        <f t="shared" si="480"/>
        <v>0</v>
      </c>
      <c r="BB614">
        <f t="shared" si="481"/>
        <v>0</v>
      </c>
      <c r="BC614">
        <f t="shared" si="482"/>
        <v>0</v>
      </c>
      <c r="BD614">
        <f t="shared" si="483"/>
        <v>0</v>
      </c>
      <c r="BE614">
        <f t="shared" si="484"/>
        <v>0</v>
      </c>
      <c r="BF614">
        <f t="shared" si="485"/>
        <v>0</v>
      </c>
      <c r="BJ614">
        <f t="shared" si="486"/>
        <v>0</v>
      </c>
      <c r="BK614">
        <f t="shared" si="487"/>
        <v>0</v>
      </c>
      <c r="BL614">
        <f t="shared" si="488"/>
        <v>0</v>
      </c>
      <c r="BM614">
        <f t="shared" si="489"/>
        <v>0</v>
      </c>
      <c r="BN614">
        <f t="shared" si="490"/>
        <v>0</v>
      </c>
      <c r="BO614">
        <f t="shared" si="491"/>
        <v>0</v>
      </c>
      <c r="BP614">
        <f t="shared" si="492"/>
        <v>0</v>
      </c>
      <c r="BT614">
        <f t="shared" si="493"/>
        <v>0</v>
      </c>
      <c r="BU614">
        <f t="shared" si="494"/>
        <v>0</v>
      </c>
      <c r="BV614">
        <f t="shared" si="495"/>
        <v>0</v>
      </c>
      <c r="BW614">
        <f t="shared" si="496"/>
        <v>0</v>
      </c>
      <c r="BX614">
        <f t="shared" si="497"/>
        <v>0</v>
      </c>
      <c r="BY614">
        <f t="shared" si="498"/>
        <v>0</v>
      </c>
      <c r="BZ614">
        <f t="shared" si="499"/>
        <v>0</v>
      </c>
      <c r="CD614">
        <f t="shared" si="500"/>
        <v>0</v>
      </c>
      <c r="CE614">
        <f t="shared" si="501"/>
        <v>0</v>
      </c>
      <c r="CF614">
        <f t="shared" si="502"/>
        <v>0</v>
      </c>
      <c r="CG614">
        <f t="shared" si="503"/>
        <v>0</v>
      </c>
      <c r="CH614">
        <f t="shared" si="504"/>
        <v>0</v>
      </c>
      <c r="CI614">
        <f t="shared" si="505"/>
        <v>0</v>
      </c>
      <c r="CJ614">
        <f t="shared" si="506"/>
        <v>0</v>
      </c>
      <c r="CN614">
        <f t="shared" si="507"/>
        <v>0</v>
      </c>
      <c r="CO614">
        <f t="shared" si="508"/>
        <v>0</v>
      </c>
      <c r="CP614">
        <f t="shared" si="509"/>
        <v>0</v>
      </c>
      <c r="CQ614">
        <f t="shared" si="510"/>
        <v>0</v>
      </c>
      <c r="CR614">
        <f t="shared" si="511"/>
        <v>0</v>
      </c>
      <c r="CS614">
        <f t="shared" si="512"/>
        <v>0</v>
      </c>
      <c r="CT614">
        <f t="shared" si="513"/>
        <v>0</v>
      </c>
      <c r="CX614">
        <f t="shared" si="514"/>
        <v>0</v>
      </c>
      <c r="CY614">
        <f t="shared" si="515"/>
        <v>0</v>
      </c>
      <c r="CZ614">
        <f t="shared" si="516"/>
        <v>0</v>
      </c>
      <c r="DA614">
        <f t="shared" si="517"/>
        <v>0</v>
      </c>
      <c r="DB614">
        <f t="shared" si="518"/>
        <v>0</v>
      </c>
      <c r="DC614">
        <f t="shared" si="519"/>
        <v>0</v>
      </c>
      <c r="DD614">
        <f t="shared" si="520"/>
        <v>0</v>
      </c>
      <c r="DH614">
        <f t="shared" si="521"/>
        <v>0</v>
      </c>
      <c r="DI614">
        <f t="shared" si="522"/>
        <v>0</v>
      </c>
      <c r="DJ614">
        <f t="shared" si="523"/>
        <v>0</v>
      </c>
      <c r="DK614">
        <f t="shared" si="524"/>
        <v>0</v>
      </c>
      <c r="DL614">
        <f t="shared" si="525"/>
        <v>0</v>
      </c>
      <c r="DM614">
        <f t="shared" si="526"/>
        <v>0</v>
      </c>
      <c r="DN614">
        <f t="shared" si="527"/>
        <v>0</v>
      </c>
      <c r="DR614">
        <f t="shared" si="528"/>
        <v>0</v>
      </c>
      <c r="DS614">
        <f t="shared" si="529"/>
        <v>0</v>
      </c>
      <c r="DT614">
        <f t="shared" si="530"/>
        <v>0</v>
      </c>
      <c r="DU614">
        <f t="shared" si="531"/>
        <v>0</v>
      </c>
      <c r="DV614">
        <f t="shared" si="532"/>
        <v>0</v>
      </c>
      <c r="DW614">
        <f t="shared" si="533"/>
        <v>0</v>
      </c>
      <c r="DX614">
        <f t="shared" si="534"/>
        <v>0</v>
      </c>
      <c r="EB614">
        <f t="shared" si="535"/>
        <v>0</v>
      </c>
      <c r="EC614">
        <f t="shared" si="536"/>
        <v>0</v>
      </c>
      <c r="ED614">
        <f t="shared" si="537"/>
        <v>0</v>
      </c>
      <c r="EE614">
        <f t="shared" si="538"/>
        <v>0</v>
      </c>
      <c r="EF614">
        <f t="shared" si="539"/>
        <v>0</v>
      </c>
      <c r="EG614">
        <f t="shared" si="540"/>
        <v>0</v>
      </c>
      <c r="EH614">
        <f t="shared" si="541"/>
        <v>0</v>
      </c>
      <c r="EL614">
        <f t="shared" si="542"/>
        <v>0</v>
      </c>
      <c r="EM614">
        <f t="shared" si="543"/>
        <v>0</v>
      </c>
      <c r="EN614">
        <f t="shared" si="544"/>
        <v>0</v>
      </c>
      <c r="EO614">
        <f t="shared" si="545"/>
        <v>0</v>
      </c>
      <c r="EP614">
        <f t="shared" si="546"/>
        <v>0</v>
      </c>
      <c r="EQ614">
        <f t="shared" si="547"/>
        <v>0</v>
      </c>
      <c r="ER614">
        <f t="shared" si="548"/>
        <v>0</v>
      </c>
      <c r="EV614">
        <f t="shared" si="549"/>
        <v>0</v>
      </c>
      <c r="EW614">
        <f t="shared" si="550"/>
        <v>0</v>
      </c>
      <c r="EX614">
        <f t="shared" si="551"/>
        <v>0</v>
      </c>
      <c r="EY614">
        <f t="shared" si="552"/>
        <v>0</v>
      </c>
      <c r="EZ614">
        <f t="shared" si="553"/>
        <v>0</v>
      </c>
      <c r="FA614">
        <f t="shared" si="554"/>
        <v>0</v>
      </c>
      <c r="FB614">
        <f t="shared" si="555"/>
        <v>0</v>
      </c>
      <c r="FF614">
        <f t="shared" si="556"/>
        <v>0</v>
      </c>
      <c r="FG614">
        <f t="shared" si="557"/>
        <v>0</v>
      </c>
      <c r="FH614">
        <f t="shared" si="558"/>
        <v>0</v>
      </c>
      <c r="FI614">
        <f t="shared" si="559"/>
        <v>0</v>
      </c>
      <c r="FJ614">
        <f t="shared" si="560"/>
        <v>0</v>
      </c>
      <c r="FK614">
        <f t="shared" si="561"/>
        <v>0</v>
      </c>
      <c r="FL614">
        <f t="shared" si="562"/>
        <v>0</v>
      </c>
      <c r="FP614">
        <f t="shared" si="563"/>
        <v>0</v>
      </c>
      <c r="FQ614">
        <f t="shared" si="564"/>
        <v>0</v>
      </c>
      <c r="FR614">
        <f t="shared" si="565"/>
        <v>0</v>
      </c>
      <c r="FS614">
        <f t="shared" si="566"/>
        <v>0</v>
      </c>
      <c r="FT614">
        <f t="shared" si="567"/>
        <v>0</v>
      </c>
      <c r="FU614">
        <f t="shared" si="568"/>
        <v>0</v>
      </c>
      <c r="FV614">
        <f t="shared" si="569"/>
        <v>0</v>
      </c>
      <c r="FZ614">
        <f t="shared" si="570"/>
        <v>0</v>
      </c>
      <c r="GA614">
        <f t="shared" si="571"/>
        <v>0</v>
      </c>
      <c r="GB614">
        <f t="shared" si="572"/>
        <v>0</v>
      </c>
      <c r="GC614">
        <f t="shared" si="573"/>
        <v>0</v>
      </c>
      <c r="GD614">
        <f t="shared" si="574"/>
        <v>0</v>
      </c>
      <c r="GE614">
        <f t="shared" si="575"/>
        <v>0</v>
      </c>
      <c r="GF614">
        <f t="shared" si="576"/>
        <v>0</v>
      </c>
    </row>
    <row r="615" spans="1:188">
      <c r="A615" s="71"/>
      <c r="B615" s="40"/>
      <c r="C615" s="80" t="s">
        <v>139</v>
      </c>
      <c r="D615" s="320"/>
      <c r="E615" s="266"/>
      <c r="F615" s="266"/>
      <c r="G615" s="267"/>
      <c r="H615" s="268"/>
      <c r="I615" s="267"/>
      <c r="J615" s="268"/>
      <c r="K615" s="267"/>
      <c r="L615" s="268"/>
      <c r="M615" s="267"/>
      <c r="N615" s="268"/>
      <c r="O615" s="267"/>
      <c r="P615" s="220"/>
      <c r="Q615" s="220"/>
      <c r="R615" s="220"/>
      <c r="S615" s="220"/>
      <c r="T615" s="220"/>
      <c r="U615" s="220"/>
      <c r="V615" s="220"/>
      <c r="W615" s="220"/>
      <c r="X615" s="220"/>
      <c r="Y615" s="220"/>
      <c r="Z615" s="220"/>
      <c r="AA615" s="220"/>
      <c r="AB615" s="220"/>
      <c r="AC615" s="220"/>
      <c r="AD615" s="220"/>
      <c r="AF615">
        <f t="shared" si="465"/>
        <v>0</v>
      </c>
      <c r="AG615">
        <f t="shared" si="466"/>
        <v>0</v>
      </c>
      <c r="AH615">
        <f t="shared" si="467"/>
        <v>0</v>
      </c>
      <c r="AI615">
        <f t="shared" si="468"/>
        <v>0</v>
      </c>
      <c r="AJ615">
        <f t="shared" si="469"/>
        <v>0</v>
      </c>
      <c r="AK615">
        <f t="shared" si="470"/>
        <v>0</v>
      </c>
      <c r="AL615">
        <f t="shared" si="471"/>
        <v>0</v>
      </c>
      <c r="AP615">
        <f t="shared" si="472"/>
        <v>0</v>
      </c>
      <c r="AQ615">
        <f t="shared" si="473"/>
        <v>0</v>
      </c>
      <c r="AR615">
        <f t="shared" si="474"/>
        <v>0</v>
      </c>
      <c r="AS615">
        <f t="shared" si="475"/>
        <v>0</v>
      </c>
      <c r="AT615">
        <f t="shared" si="476"/>
        <v>0</v>
      </c>
      <c r="AU615">
        <f t="shared" si="477"/>
        <v>0</v>
      </c>
      <c r="AV615">
        <f t="shared" si="478"/>
        <v>0</v>
      </c>
      <c r="AZ615">
        <f t="shared" si="479"/>
        <v>0</v>
      </c>
      <c r="BA615">
        <f t="shared" si="480"/>
        <v>0</v>
      </c>
      <c r="BB615">
        <f t="shared" si="481"/>
        <v>0</v>
      </c>
      <c r="BC615">
        <f t="shared" si="482"/>
        <v>0</v>
      </c>
      <c r="BD615">
        <f t="shared" si="483"/>
        <v>0</v>
      </c>
      <c r="BE615">
        <f t="shared" si="484"/>
        <v>0</v>
      </c>
      <c r="BF615">
        <f t="shared" si="485"/>
        <v>0</v>
      </c>
      <c r="BJ615">
        <f t="shared" si="486"/>
        <v>0</v>
      </c>
      <c r="BK615">
        <f t="shared" si="487"/>
        <v>0</v>
      </c>
      <c r="BL615">
        <f t="shared" si="488"/>
        <v>0</v>
      </c>
      <c r="BM615">
        <f t="shared" si="489"/>
        <v>0</v>
      </c>
      <c r="BN615">
        <f t="shared" si="490"/>
        <v>0</v>
      </c>
      <c r="BO615">
        <f t="shared" si="491"/>
        <v>0</v>
      </c>
      <c r="BP615">
        <f t="shared" si="492"/>
        <v>0</v>
      </c>
      <c r="BT615">
        <f t="shared" si="493"/>
        <v>0</v>
      </c>
      <c r="BU615">
        <f t="shared" si="494"/>
        <v>0</v>
      </c>
      <c r="BV615">
        <f t="shared" si="495"/>
        <v>0</v>
      </c>
      <c r="BW615">
        <f t="shared" si="496"/>
        <v>0</v>
      </c>
      <c r="BX615">
        <f t="shared" si="497"/>
        <v>0</v>
      </c>
      <c r="BY615">
        <f t="shared" si="498"/>
        <v>0</v>
      </c>
      <c r="BZ615">
        <f t="shared" si="499"/>
        <v>0</v>
      </c>
      <c r="CD615">
        <f t="shared" si="500"/>
        <v>0</v>
      </c>
      <c r="CE615">
        <f t="shared" si="501"/>
        <v>0</v>
      </c>
      <c r="CF615">
        <f t="shared" si="502"/>
        <v>0</v>
      </c>
      <c r="CG615">
        <f t="shared" si="503"/>
        <v>0</v>
      </c>
      <c r="CH615">
        <f t="shared" si="504"/>
        <v>0</v>
      </c>
      <c r="CI615">
        <f t="shared" si="505"/>
        <v>0</v>
      </c>
      <c r="CJ615">
        <f t="shared" si="506"/>
        <v>0</v>
      </c>
      <c r="CN615">
        <f t="shared" si="507"/>
        <v>0</v>
      </c>
      <c r="CO615">
        <f t="shared" si="508"/>
        <v>0</v>
      </c>
      <c r="CP615">
        <f t="shared" si="509"/>
        <v>0</v>
      </c>
      <c r="CQ615">
        <f t="shared" si="510"/>
        <v>0</v>
      </c>
      <c r="CR615">
        <f t="shared" si="511"/>
        <v>0</v>
      </c>
      <c r="CS615">
        <f t="shared" si="512"/>
        <v>0</v>
      </c>
      <c r="CT615">
        <f t="shared" si="513"/>
        <v>0</v>
      </c>
      <c r="CX615">
        <f t="shared" si="514"/>
        <v>0</v>
      </c>
      <c r="CY615">
        <f t="shared" si="515"/>
        <v>0</v>
      </c>
      <c r="CZ615">
        <f t="shared" si="516"/>
        <v>0</v>
      </c>
      <c r="DA615">
        <f t="shared" si="517"/>
        <v>0</v>
      </c>
      <c r="DB615">
        <f t="shared" si="518"/>
        <v>0</v>
      </c>
      <c r="DC615">
        <f t="shared" si="519"/>
        <v>0</v>
      </c>
      <c r="DD615">
        <f t="shared" si="520"/>
        <v>0</v>
      </c>
      <c r="DH615">
        <f t="shared" si="521"/>
        <v>0</v>
      </c>
      <c r="DI615">
        <f t="shared" si="522"/>
        <v>0</v>
      </c>
      <c r="DJ615">
        <f t="shared" si="523"/>
        <v>0</v>
      </c>
      <c r="DK615">
        <f t="shared" si="524"/>
        <v>0</v>
      </c>
      <c r="DL615">
        <f t="shared" si="525"/>
        <v>0</v>
      </c>
      <c r="DM615">
        <f t="shared" si="526"/>
        <v>0</v>
      </c>
      <c r="DN615">
        <f t="shared" si="527"/>
        <v>0</v>
      </c>
      <c r="DR615">
        <f t="shared" si="528"/>
        <v>0</v>
      </c>
      <c r="DS615">
        <f t="shared" si="529"/>
        <v>0</v>
      </c>
      <c r="DT615">
        <f t="shared" si="530"/>
        <v>0</v>
      </c>
      <c r="DU615">
        <f t="shared" si="531"/>
        <v>0</v>
      </c>
      <c r="DV615">
        <f t="shared" si="532"/>
        <v>0</v>
      </c>
      <c r="DW615">
        <f t="shared" si="533"/>
        <v>0</v>
      </c>
      <c r="DX615">
        <f t="shared" si="534"/>
        <v>0</v>
      </c>
      <c r="EB615">
        <f t="shared" si="535"/>
        <v>0</v>
      </c>
      <c r="EC615">
        <f t="shared" si="536"/>
        <v>0</v>
      </c>
      <c r="ED615">
        <f t="shared" si="537"/>
        <v>0</v>
      </c>
      <c r="EE615">
        <f t="shared" si="538"/>
        <v>0</v>
      </c>
      <c r="EF615">
        <f t="shared" si="539"/>
        <v>0</v>
      </c>
      <c r="EG615">
        <f t="shared" si="540"/>
        <v>0</v>
      </c>
      <c r="EH615">
        <f t="shared" si="541"/>
        <v>0</v>
      </c>
      <c r="EL615">
        <f t="shared" si="542"/>
        <v>0</v>
      </c>
      <c r="EM615">
        <f t="shared" si="543"/>
        <v>0</v>
      </c>
      <c r="EN615">
        <f t="shared" si="544"/>
        <v>0</v>
      </c>
      <c r="EO615">
        <f t="shared" si="545"/>
        <v>0</v>
      </c>
      <c r="EP615">
        <f t="shared" si="546"/>
        <v>0</v>
      </c>
      <c r="EQ615">
        <f t="shared" si="547"/>
        <v>0</v>
      </c>
      <c r="ER615">
        <f t="shared" si="548"/>
        <v>0</v>
      </c>
      <c r="EV615">
        <f t="shared" si="549"/>
        <v>0</v>
      </c>
      <c r="EW615">
        <f t="shared" si="550"/>
        <v>0</v>
      </c>
      <c r="EX615">
        <f t="shared" si="551"/>
        <v>0</v>
      </c>
      <c r="EY615">
        <f t="shared" si="552"/>
        <v>0</v>
      </c>
      <c r="EZ615">
        <f t="shared" si="553"/>
        <v>0</v>
      </c>
      <c r="FA615">
        <f t="shared" si="554"/>
        <v>0</v>
      </c>
      <c r="FB615">
        <f t="shared" si="555"/>
        <v>0</v>
      </c>
      <c r="FF615">
        <f t="shared" si="556"/>
        <v>0</v>
      </c>
      <c r="FG615">
        <f t="shared" si="557"/>
        <v>0</v>
      </c>
      <c r="FH615">
        <f t="shared" si="558"/>
        <v>0</v>
      </c>
      <c r="FI615">
        <f t="shared" si="559"/>
        <v>0</v>
      </c>
      <c r="FJ615">
        <f t="shared" si="560"/>
        <v>0</v>
      </c>
      <c r="FK615">
        <f t="shared" si="561"/>
        <v>0</v>
      </c>
      <c r="FL615">
        <f t="shared" si="562"/>
        <v>0</v>
      </c>
      <c r="FP615">
        <f t="shared" si="563"/>
        <v>0</v>
      </c>
      <c r="FQ615">
        <f t="shared" si="564"/>
        <v>0</v>
      </c>
      <c r="FR615">
        <f t="shared" si="565"/>
        <v>0</v>
      </c>
      <c r="FS615">
        <f t="shared" si="566"/>
        <v>0</v>
      </c>
      <c r="FT615">
        <f t="shared" si="567"/>
        <v>0</v>
      </c>
      <c r="FU615">
        <f t="shared" si="568"/>
        <v>0</v>
      </c>
      <c r="FV615">
        <f t="shared" si="569"/>
        <v>0</v>
      </c>
      <c r="FZ615">
        <f t="shared" si="570"/>
        <v>0</v>
      </c>
      <c r="GA615">
        <f t="shared" si="571"/>
        <v>0</v>
      </c>
      <c r="GB615">
        <f t="shared" si="572"/>
        <v>0</v>
      </c>
      <c r="GC615">
        <f t="shared" si="573"/>
        <v>0</v>
      </c>
      <c r="GD615">
        <f t="shared" si="574"/>
        <v>0</v>
      </c>
      <c r="GE615">
        <f t="shared" si="575"/>
        <v>0</v>
      </c>
      <c r="GF615">
        <f t="shared" si="576"/>
        <v>0</v>
      </c>
    </row>
    <row r="616" spans="1:188">
      <c r="A616" s="71"/>
      <c r="B616" s="40"/>
      <c r="C616" s="80" t="s">
        <v>140</v>
      </c>
      <c r="D616" s="320"/>
      <c r="E616" s="266"/>
      <c r="F616" s="266"/>
      <c r="G616" s="267"/>
      <c r="H616" s="268"/>
      <c r="I616" s="267"/>
      <c r="J616" s="268"/>
      <c r="K616" s="267"/>
      <c r="L616" s="268"/>
      <c r="M616" s="267"/>
      <c r="N616" s="268"/>
      <c r="O616" s="267"/>
      <c r="P616" s="220"/>
      <c r="Q616" s="220"/>
      <c r="R616" s="220"/>
      <c r="S616" s="220"/>
      <c r="T616" s="220"/>
      <c r="U616" s="220"/>
      <c r="V616" s="220"/>
      <c r="W616" s="220"/>
      <c r="X616" s="220"/>
      <c r="Y616" s="220"/>
      <c r="Z616" s="220"/>
      <c r="AA616" s="220"/>
      <c r="AB616" s="220"/>
      <c r="AC616" s="220"/>
      <c r="AD616" s="220"/>
      <c r="AF616">
        <f t="shared" si="465"/>
        <v>0</v>
      </c>
      <c r="AG616">
        <f t="shared" si="466"/>
        <v>0</v>
      </c>
      <c r="AH616">
        <f t="shared" si="467"/>
        <v>0</v>
      </c>
      <c r="AI616">
        <f t="shared" si="468"/>
        <v>0</v>
      </c>
      <c r="AJ616">
        <f t="shared" si="469"/>
        <v>0</v>
      </c>
      <c r="AK616">
        <f t="shared" si="470"/>
        <v>0</v>
      </c>
      <c r="AL616">
        <f t="shared" si="471"/>
        <v>0</v>
      </c>
      <c r="AP616">
        <f t="shared" si="472"/>
        <v>0</v>
      </c>
      <c r="AQ616">
        <f t="shared" si="473"/>
        <v>0</v>
      </c>
      <c r="AR616">
        <f t="shared" si="474"/>
        <v>0</v>
      </c>
      <c r="AS616">
        <f t="shared" si="475"/>
        <v>0</v>
      </c>
      <c r="AT616">
        <f t="shared" si="476"/>
        <v>0</v>
      </c>
      <c r="AU616">
        <f t="shared" si="477"/>
        <v>0</v>
      </c>
      <c r="AV616">
        <f t="shared" si="478"/>
        <v>0</v>
      </c>
      <c r="AZ616">
        <f t="shared" si="479"/>
        <v>0</v>
      </c>
      <c r="BA616">
        <f t="shared" si="480"/>
        <v>0</v>
      </c>
      <c r="BB616">
        <f t="shared" si="481"/>
        <v>0</v>
      </c>
      <c r="BC616">
        <f t="shared" si="482"/>
        <v>0</v>
      </c>
      <c r="BD616">
        <f t="shared" si="483"/>
        <v>0</v>
      </c>
      <c r="BE616">
        <f t="shared" si="484"/>
        <v>0</v>
      </c>
      <c r="BF616">
        <f t="shared" si="485"/>
        <v>0</v>
      </c>
      <c r="BJ616">
        <f t="shared" si="486"/>
        <v>0</v>
      </c>
      <c r="BK616">
        <f t="shared" si="487"/>
        <v>0</v>
      </c>
      <c r="BL616">
        <f t="shared" si="488"/>
        <v>0</v>
      </c>
      <c r="BM616">
        <f t="shared" si="489"/>
        <v>0</v>
      </c>
      <c r="BN616">
        <f t="shared" si="490"/>
        <v>0</v>
      </c>
      <c r="BO616">
        <f t="shared" si="491"/>
        <v>0</v>
      </c>
      <c r="BP616">
        <f t="shared" si="492"/>
        <v>0</v>
      </c>
      <c r="BT616">
        <f t="shared" si="493"/>
        <v>0</v>
      </c>
      <c r="BU616">
        <f t="shared" si="494"/>
        <v>0</v>
      </c>
      <c r="BV616">
        <f t="shared" si="495"/>
        <v>0</v>
      </c>
      <c r="BW616">
        <f t="shared" si="496"/>
        <v>0</v>
      </c>
      <c r="BX616">
        <f t="shared" si="497"/>
        <v>0</v>
      </c>
      <c r="BY616">
        <f t="shared" si="498"/>
        <v>0</v>
      </c>
      <c r="BZ616">
        <f t="shared" si="499"/>
        <v>0</v>
      </c>
      <c r="CD616">
        <f t="shared" si="500"/>
        <v>0</v>
      </c>
      <c r="CE616">
        <f t="shared" si="501"/>
        <v>0</v>
      </c>
      <c r="CF616">
        <f t="shared" si="502"/>
        <v>0</v>
      </c>
      <c r="CG616">
        <f t="shared" si="503"/>
        <v>0</v>
      </c>
      <c r="CH616">
        <f t="shared" si="504"/>
        <v>0</v>
      </c>
      <c r="CI616">
        <f t="shared" si="505"/>
        <v>0</v>
      </c>
      <c r="CJ616">
        <f t="shared" si="506"/>
        <v>0</v>
      </c>
      <c r="CN616">
        <f t="shared" si="507"/>
        <v>0</v>
      </c>
      <c r="CO616">
        <f t="shared" si="508"/>
        <v>0</v>
      </c>
      <c r="CP616">
        <f t="shared" si="509"/>
        <v>0</v>
      </c>
      <c r="CQ616">
        <f t="shared" si="510"/>
        <v>0</v>
      </c>
      <c r="CR616">
        <f t="shared" si="511"/>
        <v>0</v>
      </c>
      <c r="CS616">
        <f t="shared" si="512"/>
        <v>0</v>
      </c>
      <c r="CT616">
        <f t="shared" si="513"/>
        <v>0</v>
      </c>
      <c r="CX616">
        <f t="shared" si="514"/>
        <v>0</v>
      </c>
      <c r="CY616">
        <f t="shared" si="515"/>
        <v>0</v>
      </c>
      <c r="CZ616">
        <f t="shared" si="516"/>
        <v>0</v>
      </c>
      <c r="DA616">
        <f t="shared" si="517"/>
        <v>0</v>
      </c>
      <c r="DB616">
        <f t="shared" si="518"/>
        <v>0</v>
      </c>
      <c r="DC616">
        <f t="shared" si="519"/>
        <v>0</v>
      </c>
      <c r="DD616">
        <f t="shared" si="520"/>
        <v>0</v>
      </c>
      <c r="DH616">
        <f t="shared" si="521"/>
        <v>0</v>
      </c>
      <c r="DI616">
        <f t="shared" si="522"/>
        <v>0</v>
      </c>
      <c r="DJ616">
        <f t="shared" si="523"/>
        <v>0</v>
      </c>
      <c r="DK616">
        <f t="shared" si="524"/>
        <v>0</v>
      </c>
      <c r="DL616">
        <f t="shared" si="525"/>
        <v>0</v>
      </c>
      <c r="DM616">
        <f t="shared" si="526"/>
        <v>0</v>
      </c>
      <c r="DN616">
        <f t="shared" si="527"/>
        <v>0</v>
      </c>
      <c r="DR616">
        <f t="shared" si="528"/>
        <v>0</v>
      </c>
      <c r="DS616">
        <f t="shared" si="529"/>
        <v>0</v>
      </c>
      <c r="DT616">
        <f t="shared" si="530"/>
        <v>0</v>
      </c>
      <c r="DU616">
        <f t="shared" si="531"/>
        <v>0</v>
      </c>
      <c r="DV616">
        <f t="shared" si="532"/>
        <v>0</v>
      </c>
      <c r="DW616">
        <f t="shared" si="533"/>
        <v>0</v>
      </c>
      <c r="DX616">
        <f t="shared" si="534"/>
        <v>0</v>
      </c>
      <c r="EB616">
        <f t="shared" si="535"/>
        <v>0</v>
      </c>
      <c r="EC616">
        <f t="shared" si="536"/>
        <v>0</v>
      </c>
      <c r="ED616">
        <f t="shared" si="537"/>
        <v>0</v>
      </c>
      <c r="EE616">
        <f t="shared" si="538"/>
        <v>0</v>
      </c>
      <c r="EF616">
        <f t="shared" si="539"/>
        <v>0</v>
      </c>
      <c r="EG616">
        <f t="shared" si="540"/>
        <v>0</v>
      </c>
      <c r="EH616">
        <f t="shared" si="541"/>
        <v>0</v>
      </c>
      <c r="EL616">
        <f t="shared" si="542"/>
        <v>0</v>
      </c>
      <c r="EM616">
        <f t="shared" si="543"/>
        <v>0</v>
      </c>
      <c r="EN616">
        <f t="shared" si="544"/>
        <v>0</v>
      </c>
      <c r="EO616">
        <f t="shared" si="545"/>
        <v>0</v>
      </c>
      <c r="EP616">
        <f t="shared" si="546"/>
        <v>0</v>
      </c>
      <c r="EQ616">
        <f t="shared" si="547"/>
        <v>0</v>
      </c>
      <c r="ER616">
        <f t="shared" si="548"/>
        <v>0</v>
      </c>
      <c r="EV616">
        <f t="shared" si="549"/>
        <v>0</v>
      </c>
      <c r="EW616">
        <f t="shared" si="550"/>
        <v>0</v>
      </c>
      <c r="EX616">
        <f t="shared" si="551"/>
        <v>0</v>
      </c>
      <c r="EY616">
        <f t="shared" si="552"/>
        <v>0</v>
      </c>
      <c r="EZ616">
        <f t="shared" si="553"/>
        <v>0</v>
      </c>
      <c r="FA616">
        <f t="shared" si="554"/>
        <v>0</v>
      </c>
      <c r="FB616">
        <f t="shared" si="555"/>
        <v>0</v>
      </c>
      <c r="FF616">
        <f t="shared" si="556"/>
        <v>0</v>
      </c>
      <c r="FG616">
        <f t="shared" si="557"/>
        <v>0</v>
      </c>
      <c r="FH616">
        <f t="shared" si="558"/>
        <v>0</v>
      </c>
      <c r="FI616">
        <f t="shared" si="559"/>
        <v>0</v>
      </c>
      <c r="FJ616">
        <f t="shared" si="560"/>
        <v>0</v>
      </c>
      <c r="FK616">
        <f t="shared" si="561"/>
        <v>0</v>
      </c>
      <c r="FL616">
        <f t="shared" si="562"/>
        <v>0</v>
      </c>
      <c r="FP616">
        <f t="shared" si="563"/>
        <v>0</v>
      </c>
      <c r="FQ616">
        <f t="shared" si="564"/>
        <v>0</v>
      </c>
      <c r="FR616">
        <f t="shared" si="565"/>
        <v>0</v>
      </c>
      <c r="FS616">
        <f t="shared" si="566"/>
        <v>0</v>
      </c>
      <c r="FT616">
        <f t="shared" si="567"/>
        <v>0</v>
      </c>
      <c r="FU616">
        <f t="shared" si="568"/>
        <v>0</v>
      </c>
      <c r="FV616">
        <f t="shared" si="569"/>
        <v>0</v>
      </c>
      <c r="FZ616">
        <f t="shared" si="570"/>
        <v>0</v>
      </c>
      <c r="GA616">
        <f t="shared" si="571"/>
        <v>0</v>
      </c>
      <c r="GB616">
        <f t="shared" si="572"/>
        <v>0</v>
      </c>
      <c r="GC616">
        <f t="shared" si="573"/>
        <v>0</v>
      </c>
      <c r="GD616">
        <f t="shared" si="574"/>
        <v>0</v>
      </c>
      <c r="GE616">
        <f t="shared" si="575"/>
        <v>0</v>
      </c>
      <c r="GF616">
        <f t="shared" si="576"/>
        <v>0</v>
      </c>
    </row>
    <row r="617" spans="1:188">
      <c r="A617" s="71"/>
      <c r="B617" s="40"/>
      <c r="C617" s="80" t="s">
        <v>141</v>
      </c>
      <c r="D617" s="320"/>
      <c r="E617" s="266"/>
      <c r="F617" s="266"/>
      <c r="G617" s="267"/>
      <c r="H617" s="268"/>
      <c r="I617" s="267"/>
      <c r="J617" s="268"/>
      <c r="K617" s="267"/>
      <c r="L617" s="268"/>
      <c r="M617" s="267"/>
      <c r="N617" s="268"/>
      <c r="O617" s="267"/>
      <c r="P617" s="220"/>
      <c r="Q617" s="220"/>
      <c r="R617" s="220"/>
      <c r="S617" s="220"/>
      <c r="T617" s="220"/>
      <c r="U617" s="220"/>
      <c r="V617" s="220"/>
      <c r="W617" s="220"/>
      <c r="X617" s="220"/>
      <c r="Y617" s="220"/>
      <c r="Z617" s="220"/>
      <c r="AA617" s="220"/>
      <c r="AB617" s="220"/>
      <c r="AC617" s="220"/>
      <c r="AD617" s="220"/>
      <c r="AF617">
        <f t="shared" si="465"/>
        <v>0</v>
      </c>
      <c r="AG617">
        <f t="shared" si="466"/>
        <v>0</v>
      </c>
      <c r="AH617">
        <f t="shared" si="467"/>
        <v>0</v>
      </c>
      <c r="AI617">
        <f t="shared" si="468"/>
        <v>0</v>
      </c>
      <c r="AJ617">
        <f t="shared" si="469"/>
        <v>0</v>
      </c>
      <c r="AK617">
        <f t="shared" si="470"/>
        <v>0</v>
      </c>
      <c r="AL617">
        <f t="shared" si="471"/>
        <v>0</v>
      </c>
      <c r="AP617">
        <f t="shared" si="472"/>
        <v>0</v>
      </c>
      <c r="AQ617">
        <f t="shared" si="473"/>
        <v>0</v>
      </c>
      <c r="AR617">
        <f t="shared" si="474"/>
        <v>0</v>
      </c>
      <c r="AS617">
        <f t="shared" si="475"/>
        <v>0</v>
      </c>
      <c r="AT617">
        <f t="shared" si="476"/>
        <v>0</v>
      </c>
      <c r="AU617">
        <f t="shared" si="477"/>
        <v>0</v>
      </c>
      <c r="AV617">
        <f t="shared" si="478"/>
        <v>0</v>
      </c>
      <c r="AZ617">
        <f t="shared" si="479"/>
        <v>0</v>
      </c>
      <c r="BA617">
        <f t="shared" si="480"/>
        <v>0</v>
      </c>
      <c r="BB617">
        <f t="shared" si="481"/>
        <v>0</v>
      </c>
      <c r="BC617">
        <f t="shared" si="482"/>
        <v>0</v>
      </c>
      <c r="BD617">
        <f t="shared" si="483"/>
        <v>0</v>
      </c>
      <c r="BE617">
        <f t="shared" si="484"/>
        <v>0</v>
      </c>
      <c r="BF617">
        <f t="shared" si="485"/>
        <v>0</v>
      </c>
      <c r="BJ617">
        <f t="shared" si="486"/>
        <v>0</v>
      </c>
      <c r="BK617">
        <f t="shared" si="487"/>
        <v>0</v>
      </c>
      <c r="BL617">
        <f t="shared" si="488"/>
        <v>0</v>
      </c>
      <c r="BM617">
        <f t="shared" si="489"/>
        <v>0</v>
      </c>
      <c r="BN617">
        <f t="shared" si="490"/>
        <v>0</v>
      </c>
      <c r="BO617">
        <f t="shared" si="491"/>
        <v>0</v>
      </c>
      <c r="BP617">
        <f t="shared" si="492"/>
        <v>0</v>
      </c>
      <c r="BT617">
        <f t="shared" si="493"/>
        <v>0</v>
      </c>
      <c r="BU617">
        <f t="shared" si="494"/>
        <v>0</v>
      </c>
      <c r="BV617">
        <f t="shared" si="495"/>
        <v>0</v>
      </c>
      <c r="BW617">
        <f t="shared" si="496"/>
        <v>0</v>
      </c>
      <c r="BX617">
        <f t="shared" si="497"/>
        <v>0</v>
      </c>
      <c r="BY617">
        <f t="shared" si="498"/>
        <v>0</v>
      </c>
      <c r="BZ617">
        <f t="shared" si="499"/>
        <v>0</v>
      </c>
      <c r="CD617">
        <f t="shared" si="500"/>
        <v>0</v>
      </c>
      <c r="CE617">
        <f t="shared" si="501"/>
        <v>0</v>
      </c>
      <c r="CF617">
        <f t="shared" si="502"/>
        <v>0</v>
      </c>
      <c r="CG617">
        <f t="shared" si="503"/>
        <v>0</v>
      </c>
      <c r="CH617">
        <f t="shared" si="504"/>
        <v>0</v>
      </c>
      <c r="CI617">
        <f t="shared" si="505"/>
        <v>0</v>
      </c>
      <c r="CJ617">
        <f t="shared" si="506"/>
        <v>0</v>
      </c>
      <c r="CN617">
        <f t="shared" si="507"/>
        <v>0</v>
      </c>
      <c r="CO617">
        <f t="shared" si="508"/>
        <v>0</v>
      </c>
      <c r="CP617">
        <f t="shared" si="509"/>
        <v>0</v>
      </c>
      <c r="CQ617">
        <f t="shared" si="510"/>
        <v>0</v>
      </c>
      <c r="CR617">
        <f t="shared" si="511"/>
        <v>0</v>
      </c>
      <c r="CS617">
        <f t="shared" si="512"/>
        <v>0</v>
      </c>
      <c r="CT617">
        <f t="shared" si="513"/>
        <v>0</v>
      </c>
      <c r="CX617">
        <f t="shared" si="514"/>
        <v>0</v>
      </c>
      <c r="CY617">
        <f t="shared" si="515"/>
        <v>0</v>
      </c>
      <c r="CZ617">
        <f t="shared" si="516"/>
        <v>0</v>
      </c>
      <c r="DA617">
        <f t="shared" si="517"/>
        <v>0</v>
      </c>
      <c r="DB617">
        <f t="shared" si="518"/>
        <v>0</v>
      </c>
      <c r="DC617">
        <f t="shared" si="519"/>
        <v>0</v>
      </c>
      <c r="DD617">
        <f t="shared" si="520"/>
        <v>0</v>
      </c>
      <c r="DH617">
        <f t="shared" si="521"/>
        <v>0</v>
      </c>
      <c r="DI617">
        <f t="shared" si="522"/>
        <v>0</v>
      </c>
      <c r="DJ617">
        <f t="shared" si="523"/>
        <v>0</v>
      </c>
      <c r="DK617">
        <f t="shared" si="524"/>
        <v>0</v>
      </c>
      <c r="DL617">
        <f t="shared" si="525"/>
        <v>0</v>
      </c>
      <c r="DM617">
        <f t="shared" si="526"/>
        <v>0</v>
      </c>
      <c r="DN617">
        <f t="shared" si="527"/>
        <v>0</v>
      </c>
      <c r="DR617">
        <f t="shared" si="528"/>
        <v>0</v>
      </c>
      <c r="DS617">
        <f t="shared" si="529"/>
        <v>0</v>
      </c>
      <c r="DT617">
        <f t="shared" si="530"/>
        <v>0</v>
      </c>
      <c r="DU617">
        <f t="shared" si="531"/>
        <v>0</v>
      </c>
      <c r="DV617">
        <f t="shared" si="532"/>
        <v>0</v>
      </c>
      <c r="DW617">
        <f t="shared" si="533"/>
        <v>0</v>
      </c>
      <c r="DX617">
        <f t="shared" si="534"/>
        <v>0</v>
      </c>
      <c r="EB617">
        <f t="shared" si="535"/>
        <v>0</v>
      </c>
      <c r="EC617">
        <f t="shared" si="536"/>
        <v>0</v>
      </c>
      <c r="ED617">
        <f t="shared" si="537"/>
        <v>0</v>
      </c>
      <c r="EE617">
        <f t="shared" si="538"/>
        <v>0</v>
      </c>
      <c r="EF617">
        <f t="shared" si="539"/>
        <v>0</v>
      </c>
      <c r="EG617">
        <f t="shared" si="540"/>
        <v>0</v>
      </c>
      <c r="EH617">
        <f t="shared" si="541"/>
        <v>0</v>
      </c>
      <c r="EL617">
        <f t="shared" si="542"/>
        <v>0</v>
      </c>
      <c r="EM617">
        <f t="shared" si="543"/>
        <v>0</v>
      </c>
      <c r="EN617">
        <f t="shared" si="544"/>
        <v>0</v>
      </c>
      <c r="EO617">
        <f t="shared" si="545"/>
        <v>0</v>
      </c>
      <c r="EP617">
        <f t="shared" si="546"/>
        <v>0</v>
      </c>
      <c r="EQ617">
        <f t="shared" si="547"/>
        <v>0</v>
      </c>
      <c r="ER617">
        <f t="shared" si="548"/>
        <v>0</v>
      </c>
      <c r="EV617">
        <f t="shared" si="549"/>
        <v>0</v>
      </c>
      <c r="EW617">
        <f t="shared" si="550"/>
        <v>0</v>
      </c>
      <c r="EX617">
        <f t="shared" si="551"/>
        <v>0</v>
      </c>
      <c r="EY617">
        <f t="shared" si="552"/>
        <v>0</v>
      </c>
      <c r="EZ617">
        <f t="shared" si="553"/>
        <v>0</v>
      </c>
      <c r="FA617">
        <f t="shared" si="554"/>
        <v>0</v>
      </c>
      <c r="FB617">
        <f t="shared" si="555"/>
        <v>0</v>
      </c>
      <c r="FF617">
        <f t="shared" si="556"/>
        <v>0</v>
      </c>
      <c r="FG617">
        <f t="shared" si="557"/>
        <v>0</v>
      </c>
      <c r="FH617">
        <f t="shared" si="558"/>
        <v>0</v>
      </c>
      <c r="FI617">
        <f t="shared" si="559"/>
        <v>0</v>
      </c>
      <c r="FJ617">
        <f t="shared" si="560"/>
        <v>0</v>
      </c>
      <c r="FK617">
        <f t="shared" si="561"/>
        <v>0</v>
      </c>
      <c r="FL617">
        <f t="shared" si="562"/>
        <v>0</v>
      </c>
      <c r="FP617">
        <f t="shared" si="563"/>
        <v>0</v>
      </c>
      <c r="FQ617">
        <f t="shared" si="564"/>
        <v>0</v>
      </c>
      <c r="FR617">
        <f t="shared" si="565"/>
        <v>0</v>
      </c>
      <c r="FS617">
        <f t="shared" si="566"/>
        <v>0</v>
      </c>
      <c r="FT617">
        <f t="shared" si="567"/>
        <v>0</v>
      </c>
      <c r="FU617">
        <f t="shared" si="568"/>
        <v>0</v>
      </c>
      <c r="FV617">
        <f t="shared" si="569"/>
        <v>0</v>
      </c>
      <c r="FZ617">
        <f t="shared" si="570"/>
        <v>0</v>
      </c>
      <c r="GA617">
        <f t="shared" si="571"/>
        <v>0</v>
      </c>
      <c r="GB617">
        <f t="shared" si="572"/>
        <v>0</v>
      </c>
      <c r="GC617">
        <f t="shared" si="573"/>
        <v>0</v>
      </c>
      <c r="GD617">
        <f t="shared" si="574"/>
        <v>0</v>
      </c>
      <c r="GE617">
        <f t="shared" si="575"/>
        <v>0</v>
      </c>
      <c r="GF617">
        <f t="shared" si="576"/>
        <v>0</v>
      </c>
    </row>
    <row r="618" spans="1:188">
      <c r="A618" s="71"/>
      <c r="B618" s="40"/>
      <c r="C618" s="80" t="s">
        <v>142</v>
      </c>
      <c r="D618" s="320"/>
      <c r="E618" s="266"/>
      <c r="F618" s="266"/>
      <c r="G618" s="267"/>
      <c r="H618" s="268"/>
      <c r="I618" s="267"/>
      <c r="J618" s="268"/>
      <c r="K618" s="267"/>
      <c r="L618" s="268"/>
      <c r="M618" s="267"/>
      <c r="N618" s="268"/>
      <c r="O618" s="267"/>
      <c r="P618" s="220"/>
      <c r="Q618" s="220"/>
      <c r="R618" s="220"/>
      <c r="S618" s="220"/>
      <c r="T618" s="220"/>
      <c r="U618" s="220"/>
      <c r="V618" s="220"/>
      <c r="W618" s="220"/>
      <c r="X618" s="220"/>
      <c r="Y618" s="220"/>
      <c r="Z618" s="220"/>
      <c r="AA618" s="220"/>
      <c r="AB618" s="220"/>
      <c r="AC618" s="220"/>
      <c r="AD618" s="220"/>
      <c r="AF618">
        <f t="shared" si="465"/>
        <v>0</v>
      </c>
      <c r="AG618">
        <f t="shared" si="466"/>
        <v>0</v>
      </c>
      <c r="AH618">
        <f t="shared" si="467"/>
        <v>0</v>
      </c>
      <c r="AI618">
        <f t="shared" si="468"/>
        <v>0</v>
      </c>
      <c r="AJ618">
        <f t="shared" si="469"/>
        <v>0</v>
      </c>
      <c r="AK618">
        <f t="shared" si="470"/>
        <v>0</v>
      </c>
      <c r="AL618">
        <f t="shared" si="471"/>
        <v>0</v>
      </c>
      <c r="AP618">
        <f t="shared" si="472"/>
        <v>0</v>
      </c>
      <c r="AQ618">
        <f t="shared" si="473"/>
        <v>0</v>
      </c>
      <c r="AR618">
        <f t="shared" si="474"/>
        <v>0</v>
      </c>
      <c r="AS618">
        <f t="shared" si="475"/>
        <v>0</v>
      </c>
      <c r="AT618">
        <f t="shared" si="476"/>
        <v>0</v>
      </c>
      <c r="AU618">
        <f t="shared" si="477"/>
        <v>0</v>
      </c>
      <c r="AV618">
        <f t="shared" si="478"/>
        <v>0</v>
      </c>
      <c r="AZ618">
        <f t="shared" si="479"/>
        <v>0</v>
      </c>
      <c r="BA618">
        <f t="shared" si="480"/>
        <v>0</v>
      </c>
      <c r="BB618">
        <f t="shared" si="481"/>
        <v>0</v>
      </c>
      <c r="BC618">
        <f t="shared" si="482"/>
        <v>0</v>
      </c>
      <c r="BD618">
        <f t="shared" si="483"/>
        <v>0</v>
      </c>
      <c r="BE618">
        <f t="shared" si="484"/>
        <v>0</v>
      </c>
      <c r="BF618">
        <f t="shared" si="485"/>
        <v>0</v>
      </c>
      <c r="BJ618">
        <f t="shared" si="486"/>
        <v>0</v>
      </c>
      <c r="BK618">
        <f t="shared" si="487"/>
        <v>0</v>
      </c>
      <c r="BL618">
        <f t="shared" si="488"/>
        <v>0</v>
      </c>
      <c r="BM618">
        <f t="shared" si="489"/>
        <v>0</v>
      </c>
      <c r="BN618">
        <f t="shared" si="490"/>
        <v>0</v>
      </c>
      <c r="BO618">
        <f t="shared" si="491"/>
        <v>0</v>
      </c>
      <c r="BP618">
        <f t="shared" si="492"/>
        <v>0</v>
      </c>
      <c r="BT618">
        <f t="shared" si="493"/>
        <v>0</v>
      </c>
      <c r="BU618">
        <f t="shared" si="494"/>
        <v>0</v>
      </c>
      <c r="BV618">
        <f t="shared" si="495"/>
        <v>0</v>
      </c>
      <c r="BW618">
        <f t="shared" si="496"/>
        <v>0</v>
      </c>
      <c r="BX618">
        <f t="shared" si="497"/>
        <v>0</v>
      </c>
      <c r="BY618">
        <f t="shared" si="498"/>
        <v>0</v>
      </c>
      <c r="BZ618">
        <f t="shared" si="499"/>
        <v>0</v>
      </c>
      <c r="CD618">
        <f t="shared" si="500"/>
        <v>0</v>
      </c>
      <c r="CE618">
        <f t="shared" si="501"/>
        <v>0</v>
      </c>
      <c r="CF618">
        <f t="shared" si="502"/>
        <v>0</v>
      </c>
      <c r="CG618">
        <f t="shared" si="503"/>
        <v>0</v>
      </c>
      <c r="CH618">
        <f t="shared" si="504"/>
        <v>0</v>
      </c>
      <c r="CI618">
        <f t="shared" si="505"/>
        <v>0</v>
      </c>
      <c r="CJ618">
        <f t="shared" si="506"/>
        <v>0</v>
      </c>
      <c r="CN618">
        <f t="shared" si="507"/>
        <v>0</v>
      </c>
      <c r="CO618">
        <f t="shared" si="508"/>
        <v>0</v>
      </c>
      <c r="CP618">
        <f t="shared" si="509"/>
        <v>0</v>
      </c>
      <c r="CQ618">
        <f t="shared" si="510"/>
        <v>0</v>
      </c>
      <c r="CR618">
        <f t="shared" si="511"/>
        <v>0</v>
      </c>
      <c r="CS618">
        <f t="shared" si="512"/>
        <v>0</v>
      </c>
      <c r="CT618">
        <f t="shared" si="513"/>
        <v>0</v>
      </c>
      <c r="CX618">
        <f t="shared" si="514"/>
        <v>0</v>
      </c>
      <c r="CY618">
        <f t="shared" si="515"/>
        <v>0</v>
      </c>
      <c r="CZ618">
        <f t="shared" si="516"/>
        <v>0</v>
      </c>
      <c r="DA618">
        <f t="shared" si="517"/>
        <v>0</v>
      </c>
      <c r="DB618">
        <f t="shared" si="518"/>
        <v>0</v>
      </c>
      <c r="DC618">
        <f t="shared" si="519"/>
        <v>0</v>
      </c>
      <c r="DD618">
        <f t="shared" si="520"/>
        <v>0</v>
      </c>
      <c r="DH618">
        <f t="shared" si="521"/>
        <v>0</v>
      </c>
      <c r="DI618">
        <f t="shared" si="522"/>
        <v>0</v>
      </c>
      <c r="DJ618">
        <f t="shared" si="523"/>
        <v>0</v>
      </c>
      <c r="DK618">
        <f t="shared" si="524"/>
        <v>0</v>
      </c>
      <c r="DL618">
        <f t="shared" si="525"/>
        <v>0</v>
      </c>
      <c r="DM618">
        <f t="shared" si="526"/>
        <v>0</v>
      </c>
      <c r="DN618">
        <f t="shared" si="527"/>
        <v>0</v>
      </c>
      <c r="DR618">
        <f t="shared" si="528"/>
        <v>0</v>
      </c>
      <c r="DS618">
        <f t="shared" si="529"/>
        <v>0</v>
      </c>
      <c r="DT618">
        <f t="shared" si="530"/>
        <v>0</v>
      </c>
      <c r="DU618">
        <f t="shared" si="531"/>
        <v>0</v>
      </c>
      <c r="DV618">
        <f t="shared" si="532"/>
        <v>0</v>
      </c>
      <c r="DW618">
        <f t="shared" si="533"/>
        <v>0</v>
      </c>
      <c r="DX618">
        <f t="shared" si="534"/>
        <v>0</v>
      </c>
      <c r="EB618">
        <f t="shared" si="535"/>
        <v>0</v>
      </c>
      <c r="EC618">
        <f t="shared" si="536"/>
        <v>0</v>
      </c>
      <c r="ED618">
        <f t="shared" si="537"/>
        <v>0</v>
      </c>
      <c r="EE618">
        <f t="shared" si="538"/>
        <v>0</v>
      </c>
      <c r="EF618">
        <f t="shared" si="539"/>
        <v>0</v>
      </c>
      <c r="EG618">
        <f t="shared" si="540"/>
        <v>0</v>
      </c>
      <c r="EH618">
        <f t="shared" si="541"/>
        <v>0</v>
      </c>
      <c r="EL618">
        <f t="shared" si="542"/>
        <v>0</v>
      </c>
      <c r="EM618">
        <f t="shared" si="543"/>
        <v>0</v>
      </c>
      <c r="EN618">
        <f t="shared" si="544"/>
        <v>0</v>
      </c>
      <c r="EO618">
        <f t="shared" si="545"/>
        <v>0</v>
      </c>
      <c r="EP618">
        <f t="shared" si="546"/>
        <v>0</v>
      </c>
      <c r="EQ618">
        <f t="shared" si="547"/>
        <v>0</v>
      </c>
      <c r="ER618">
        <f t="shared" si="548"/>
        <v>0</v>
      </c>
      <c r="EV618">
        <f t="shared" si="549"/>
        <v>0</v>
      </c>
      <c r="EW618">
        <f t="shared" si="550"/>
        <v>0</v>
      </c>
      <c r="EX618">
        <f t="shared" si="551"/>
        <v>0</v>
      </c>
      <c r="EY618">
        <f t="shared" si="552"/>
        <v>0</v>
      </c>
      <c r="EZ618">
        <f t="shared" si="553"/>
        <v>0</v>
      </c>
      <c r="FA618">
        <f t="shared" si="554"/>
        <v>0</v>
      </c>
      <c r="FB618">
        <f t="shared" si="555"/>
        <v>0</v>
      </c>
      <c r="FF618">
        <f t="shared" si="556"/>
        <v>0</v>
      </c>
      <c r="FG618">
        <f t="shared" si="557"/>
        <v>0</v>
      </c>
      <c r="FH618">
        <f t="shared" si="558"/>
        <v>0</v>
      </c>
      <c r="FI618">
        <f t="shared" si="559"/>
        <v>0</v>
      </c>
      <c r="FJ618">
        <f t="shared" si="560"/>
        <v>0</v>
      </c>
      <c r="FK618">
        <f t="shared" si="561"/>
        <v>0</v>
      </c>
      <c r="FL618">
        <f t="shared" si="562"/>
        <v>0</v>
      </c>
      <c r="FP618">
        <f t="shared" si="563"/>
        <v>0</v>
      </c>
      <c r="FQ618">
        <f t="shared" si="564"/>
        <v>0</v>
      </c>
      <c r="FR618">
        <f t="shared" si="565"/>
        <v>0</v>
      </c>
      <c r="FS618">
        <f t="shared" si="566"/>
        <v>0</v>
      </c>
      <c r="FT618">
        <f t="shared" si="567"/>
        <v>0</v>
      </c>
      <c r="FU618">
        <f t="shared" si="568"/>
        <v>0</v>
      </c>
      <c r="FV618">
        <f t="shared" si="569"/>
        <v>0</v>
      </c>
      <c r="FZ618">
        <f t="shared" si="570"/>
        <v>0</v>
      </c>
      <c r="GA618">
        <f t="shared" si="571"/>
        <v>0</v>
      </c>
      <c r="GB618">
        <f t="shared" si="572"/>
        <v>0</v>
      </c>
      <c r="GC618">
        <f t="shared" si="573"/>
        <v>0</v>
      </c>
      <c r="GD618">
        <f t="shared" si="574"/>
        <v>0</v>
      </c>
      <c r="GE618">
        <f t="shared" si="575"/>
        <v>0</v>
      </c>
      <c r="GF618">
        <f t="shared" si="576"/>
        <v>0</v>
      </c>
    </row>
    <row r="619" spans="1:188">
      <c r="A619" s="71"/>
      <c r="B619" s="40"/>
      <c r="C619" s="80" t="s">
        <v>143</v>
      </c>
      <c r="D619" s="320"/>
      <c r="E619" s="266"/>
      <c r="F619" s="266"/>
      <c r="G619" s="267"/>
      <c r="H619" s="268"/>
      <c r="I619" s="267"/>
      <c r="J619" s="268"/>
      <c r="K619" s="267"/>
      <c r="L619" s="268"/>
      <c r="M619" s="267"/>
      <c r="N619" s="268"/>
      <c r="O619" s="267"/>
      <c r="P619" s="220"/>
      <c r="Q619" s="220"/>
      <c r="R619" s="220"/>
      <c r="S619" s="220"/>
      <c r="T619" s="220"/>
      <c r="U619" s="220"/>
      <c r="V619" s="220"/>
      <c r="W619" s="220"/>
      <c r="X619" s="220"/>
      <c r="Y619" s="220"/>
      <c r="Z619" s="220"/>
      <c r="AA619" s="220"/>
      <c r="AB619" s="220"/>
      <c r="AC619" s="220"/>
      <c r="AD619" s="220"/>
      <c r="AF619">
        <f t="shared" si="465"/>
        <v>0</v>
      </c>
      <c r="AG619">
        <f t="shared" si="466"/>
        <v>0</v>
      </c>
      <c r="AH619">
        <f t="shared" si="467"/>
        <v>0</v>
      </c>
      <c r="AI619">
        <f t="shared" si="468"/>
        <v>0</v>
      </c>
      <c r="AJ619">
        <f t="shared" si="469"/>
        <v>0</v>
      </c>
      <c r="AK619">
        <f t="shared" si="470"/>
        <v>0</v>
      </c>
      <c r="AL619">
        <f t="shared" si="471"/>
        <v>0</v>
      </c>
      <c r="AP619">
        <f t="shared" si="472"/>
        <v>0</v>
      </c>
      <c r="AQ619">
        <f t="shared" si="473"/>
        <v>0</v>
      </c>
      <c r="AR619">
        <f t="shared" si="474"/>
        <v>0</v>
      </c>
      <c r="AS619">
        <f t="shared" si="475"/>
        <v>0</v>
      </c>
      <c r="AT619">
        <f t="shared" si="476"/>
        <v>0</v>
      </c>
      <c r="AU619">
        <f t="shared" si="477"/>
        <v>0</v>
      </c>
      <c r="AV619">
        <f t="shared" si="478"/>
        <v>0</v>
      </c>
      <c r="AZ619">
        <f t="shared" si="479"/>
        <v>0</v>
      </c>
      <c r="BA619">
        <f t="shared" si="480"/>
        <v>0</v>
      </c>
      <c r="BB619">
        <f t="shared" si="481"/>
        <v>0</v>
      </c>
      <c r="BC619">
        <f t="shared" si="482"/>
        <v>0</v>
      </c>
      <c r="BD619">
        <f t="shared" si="483"/>
        <v>0</v>
      </c>
      <c r="BE619">
        <f t="shared" si="484"/>
        <v>0</v>
      </c>
      <c r="BF619">
        <f t="shared" si="485"/>
        <v>0</v>
      </c>
      <c r="BJ619">
        <f t="shared" si="486"/>
        <v>0</v>
      </c>
      <c r="BK619">
        <f t="shared" si="487"/>
        <v>0</v>
      </c>
      <c r="BL619">
        <f t="shared" si="488"/>
        <v>0</v>
      </c>
      <c r="BM619">
        <f t="shared" si="489"/>
        <v>0</v>
      </c>
      <c r="BN619">
        <f t="shared" si="490"/>
        <v>0</v>
      </c>
      <c r="BO619">
        <f t="shared" si="491"/>
        <v>0</v>
      </c>
      <c r="BP619">
        <f t="shared" si="492"/>
        <v>0</v>
      </c>
      <c r="BT619">
        <f t="shared" si="493"/>
        <v>0</v>
      </c>
      <c r="BU619">
        <f t="shared" si="494"/>
        <v>0</v>
      </c>
      <c r="BV619">
        <f t="shared" si="495"/>
        <v>0</v>
      </c>
      <c r="BW619">
        <f t="shared" si="496"/>
        <v>0</v>
      </c>
      <c r="BX619">
        <f t="shared" si="497"/>
        <v>0</v>
      </c>
      <c r="BY619">
        <f t="shared" si="498"/>
        <v>0</v>
      </c>
      <c r="BZ619">
        <f t="shared" si="499"/>
        <v>0</v>
      </c>
      <c r="CD619">
        <f t="shared" si="500"/>
        <v>0</v>
      </c>
      <c r="CE619">
        <f t="shared" si="501"/>
        <v>0</v>
      </c>
      <c r="CF619">
        <f t="shared" si="502"/>
        <v>0</v>
      </c>
      <c r="CG619">
        <f t="shared" si="503"/>
        <v>0</v>
      </c>
      <c r="CH619">
        <f t="shared" si="504"/>
        <v>0</v>
      </c>
      <c r="CI619">
        <f t="shared" si="505"/>
        <v>0</v>
      </c>
      <c r="CJ619">
        <f t="shared" si="506"/>
        <v>0</v>
      </c>
      <c r="CN619">
        <f t="shared" si="507"/>
        <v>0</v>
      </c>
      <c r="CO619">
        <f t="shared" si="508"/>
        <v>0</v>
      </c>
      <c r="CP619">
        <f t="shared" si="509"/>
        <v>0</v>
      </c>
      <c r="CQ619">
        <f t="shared" si="510"/>
        <v>0</v>
      </c>
      <c r="CR619">
        <f t="shared" si="511"/>
        <v>0</v>
      </c>
      <c r="CS619">
        <f t="shared" si="512"/>
        <v>0</v>
      </c>
      <c r="CT619">
        <f t="shared" si="513"/>
        <v>0</v>
      </c>
      <c r="CX619">
        <f t="shared" si="514"/>
        <v>0</v>
      </c>
      <c r="CY619">
        <f t="shared" si="515"/>
        <v>0</v>
      </c>
      <c r="CZ619">
        <f t="shared" si="516"/>
        <v>0</v>
      </c>
      <c r="DA619">
        <f t="shared" si="517"/>
        <v>0</v>
      </c>
      <c r="DB619">
        <f t="shared" si="518"/>
        <v>0</v>
      </c>
      <c r="DC619">
        <f t="shared" si="519"/>
        <v>0</v>
      </c>
      <c r="DD619">
        <f t="shared" si="520"/>
        <v>0</v>
      </c>
      <c r="DH619">
        <f t="shared" si="521"/>
        <v>0</v>
      </c>
      <c r="DI619">
        <f t="shared" si="522"/>
        <v>0</v>
      </c>
      <c r="DJ619">
        <f t="shared" si="523"/>
        <v>0</v>
      </c>
      <c r="DK619">
        <f t="shared" si="524"/>
        <v>0</v>
      </c>
      <c r="DL619">
        <f t="shared" si="525"/>
        <v>0</v>
      </c>
      <c r="DM619">
        <f t="shared" si="526"/>
        <v>0</v>
      </c>
      <c r="DN619">
        <f t="shared" si="527"/>
        <v>0</v>
      </c>
      <c r="DR619">
        <f t="shared" si="528"/>
        <v>0</v>
      </c>
      <c r="DS619">
        <f t="shared" si="529"/>
        <v>0</v>
      </c>
      <c r="DT619">
        <f t="shared" si="530"/>
        <v>0</v>
      </c>
      <c r="DU619">
        <f t="shared" si="531"/>
        <v>0</v>
      </c>
      <c r="DV619">
        <f t="shared" si="532"/>
        <v>0</v>
      </c>
      <c r="DW619">
        <f t="shared" si="533"/>
        <v>0</v>
      </c>
      <c r="DX619">
        <f t="shared" si="534"/>
        <v>0</v>
      </c>
      <c r="EB619">
        <f t="shared" si="535"/>
        <v>0</v>
      </c>
      <c r="EC619">
        <f t="shared" si="536"/>
        <v>0</v>
      </c>
      <c r="ED619">
        <f t="shared" si="537"/>
        <v>0</v>
      </c>
      <c r="EE619">
        <f t="shared" si="538"/>
        <v>0</v>
      </c>
      <c r="EF619">
        <f t="shared" si="539"/>
        <v>0</v>
      </c>
      <c r="EG619">
        <f t="shared" si="540"/>
        <v>0</v>
      </c>
      <c r="EH619">
        <f t="shared" si="541"/>
        <v>0</v>
      </c>
      <c r="EL619">
        <f t="shared" si="542"/>
        <v>0</v>
      </c>
      <c r="EM619">
        <f t="shared" si="543"/>
        <v>0</v>
      </c>
      <c r="EN619">
        <f t="shared" si="544"/>
        <v>0</v>
      </c>
      <c r="EO619">
        <f t="shared" si="545"/>
        <v>0</v>
      </c>
      <c r="EP619">
        <f t="shared" si="546"/>
        <v>0</v>
      </c>
      <c r="EQ619">
        <f t="shared" si="547"/>
        <v>0</v>
      </c>
      <c r="ER619">
        <f t="shared" si="548"/>
        <v>0</v>
      </c>
      <c r="EV619">
        <f t="shared" si="549"/>
        <v>0</v>
      </c>
      <c r="EW619">
        <f t="shared" si="550"/>
        <v>0</v>
      </c>
      <c r="EX619">
        <f t="shared" si="551"/>
        <v>0</v>
      </c>
      <c r="EY619">
        <f t="shared" si="552"/>
        <v>0</v>
      </c>
      <c r="EZ619">
        <f t="shared" si="553"/>
        <v>0</v>
      </c>
      <c r="FA619">
        <f t="shared" si="554"/>
        <v>0</v>
      </c>
      <c r="FB619">
        <f t="shared" si="555"/>
        <v>0</v>
      </c>
      <c r="FF619">
        <f t="shared" si="556"/>
        <v>0</v>
      </c>
      <c r="FG619">
        <f t="shared" si="557"/>
        <v>0</v>
      </c>
      <c r="FH619">
        <f t="shared" si="558"/>
        <v>0</v>
      </c>
      <c r="FI619">
        <f t="shared" si="559"/>
        <v>0</v>
      </c>
      <c r="FJ619">
        <f t="shared" si="560"/>
        <v>0</v>
      </c>
      <c r="FK619">
        <f t="shared" si="561"/>
        <v>0</v>
      </c>
      <c r="FL619">
        <f t="shared" si="562"/>
        <v>0</v>
      </c>
      <c r="FP619">
        <f t="shared" si="563"/>
        <v>0</v>
      </c>
      <c r="FQ619">
        <f t="shared" si="564"/>
        <v>0</v>
      </c>
      <c r="FR619">
        <f t="shared" si="565"/>
        <v>0</v>
      </c>
      <c r="FS619">
        <f t="shared" si="566"/>
        <v>0</v>
      </c>
      <c r="FT619">
        <f t="shared" si="567"/>
        <v>0</v>
      </c>
      <c r="FU619">
        <f t="shared" si="568"/>
        <v>0</v>
      </c>
      <c r="FV619">
        <f t="shared" si="569"/>
        <v>0</v>
      </c>
      <c r="FZ619">
        <f t="shared" si="570"/>
        <v>0</v>
      </c>
      <c r="GA619">
        <f t="shared" si="571"/>
        <v>0</v>
      </c>
      <c r="GB619">
        <f t="shared" si="572"/>
        <v>0</v>
      </c>
      <c r="GC619">
        <f t="shared" si="573"/>
        <v>0</v>
      </c>
      <c r="GD619">
        <f t="shared" si="574"/>
        <v>0</v>
      </c>
      <c r="GE619">
        <f t="shared" si="575"/>
        <v>0</v>
      </c>
      <c r="GF619">
        <f t="shared" si="576"/>
        <v>0</v>
      </c>
    </row>
    <row r="620" spans="1:188">
      <c r="A620" s="71"/>
      <c r="B620" s="40"/>
      <c r="C620" s="80" t="s">
        <v>144</v>
      </c>
      <c r="D620" s="320"/>
      <c r="E620" s="266"/>
      <c r="F620" s="266"/>
      <c r="G620" s="267"/>
      <c r="H620" s="268"/>
      <c r="I620" s="267"/>
      <c r="J620" s="268"/>
      <c r="K620" s="267"/>
      <c r="L620" s="268"/>
      <c r="M620" s="267"/>
      <c r="N620" s="268"/>
      <c r="O620" s="267"/>
      <c r="P620" s="220"/>
      <c r="Q620" s="220"/>
      <c r="R620" s="220"/>
      <c r="S620" s="220"/>
      <c r="T620" s="220"/>
      <c r="U620" s="220"/>
      <c r="V620" s="220"/>
      <c r="W620" s="220"/>
      <c r="X620" s="220"/>
      <c r="Y620" s="220"/>
      <c r="Z620" s="220"/>
      <c r="AA620" s="220"/>
      <c r="AB620" s="220"/>
      <c r="AC620" s="220"/>
      <c r="AD620" s="220"/>
      <c r="AF620">
        <f t="shared" si="465"/>
        <v>0</v>
      </c>
      <c r="AG620">
        <f t="shared" si="466"/>
        <v>0</v>
      </c>
      <c r="AH620">
        <f t="shared" si="467"/>
        <v>0</v>
      </c>
      <c r="AI620">
        <f t="shared" si="468"/>
        <v>0</v>
      </c>
      <c r="AJ620">
        <f t="shared" si="469"/>
        <v>0</v>
      </c>
      <c r="AK620">
        <f t="shared" si="470"/>
        <v>0</v>
      </c>
      <c r="AL620">
        <f t="shared" si="471"/>
        <v>0</v>
      </c>
      <c r="AP620">
        <f t="shared" si="472"/>
        <v>0</v>
      </c>
      <c r="AQ620">
        <f t="shared" si="473"/>
        <v>0</v>
      </c>
      <c r="AR620">
        <f t="shared" si="474"/>
        <v>0</v>
      </c>
      <c r="AS620">
        <f t="shared" si="475"/>
        <v>0</v>
      </c>
      <c r="AT620">
        <f t="shared" si="476"/>
        <v>0</v>
      </c>
      <c r="AU620">
        <f t="shared" si="477"/>
        <v>0</v>
      </c>
      <c r="AV620">
        <f t="shared" si="478"/>
        <v>0</v>
      </c>
      <c r="AZ620">
        <f t="shared" si="479"/>
        <v>0</v>
      </c>
      <c r="BA620">
        <f t="shared" si="480"/>
        <v>0</v>
      </c>
      <c r="BB620">
        <f t="shared" si="481"/>
        <v>0</v>
      </c>
      <c r="BC620">
        <f t="shared" si="482"/>
        <v>0</v>
      </c>
      <c r="BD620">
        <f t="shared" si="483"/>
        <v>0</v>
      </c>
      <c r="BE620">
        <f t="shared" si="484"/>
        <v>0</v>
      </c>
      <c r="BF620">
        <f t="shared" si="485"/>
        <v>0</v>
      </c>
      <c r="BJ620">
        <f t="shared" si="486"/>
        <v>0</v>
      </c>
      <c r="BK620">
        <f t="shared" si="487"/>
        <v>0</v>
      </c>
      <c r="BL620">
        <f t="shared" si="488"/>
        <v>0</v>
      </c>
      <c r="BM620">
        <f t="shared" si="489"/>
        <v>0</v>
      </c>
      <c r="BN620">
        <f t="shared" si="490"/>
        <v>0</v>
      </c>
      <c r="BO620">
        <f t="shared" si="491"/>
        <v>0</v>
      </c>
      <c r="BP620">
        <f t="shared" si="492"/>
        <v>0</v>
      </c>
      <c r="BT620">
        <f t="shared" si="493"/>
        <v>0</v>
      </c>
      <c r="BU620">
        <f t="shared" si="494"/>
        <v>0</v>
      </c>
      <c r="BV620">
        <f t="shared" si="495"/>
        <v>0</v>
      </c>
      <c r="BW620">
        <f t="shared" si="496"/>
        <v>0</v>
      </c>
      <c r="BX620">
        <f t="shared" si="497"/>
        <v>0</v>
      </c>
      <c r="BY620">
        <f t="shared" si="498"/>
        <v>0</v>
      </c>
      <c r="BZ620">
        <f t="shared" si="499"/>
        <v>0</v>
      </c>
      <c r="CD620">
        <f t="shared" si="500"/>
        <v>0</v>
      </c>
      <c r="CE620">
        <f t="shared" si="501"/>
        <v>0</v>
      </c>
      <c r="CF620">
        <f t="shared" si="502"/>
        <v>0</v>
      </c>
      <c r="CG620">
        <f t="shared" si="503"/>
        <v>0</v>
      </c>
      <c r="CH620">
        <f t="shared" si="504"/>
        <v>0</v>
      </c>
      <c r="CI620">
        <f t="shared" si="505"/>
        <v>0</v>
      </c>
      <c r="CJ620">
        <f t="shared" si="506"/>
        <v>0</v>
      </c>
      <c r="CN620">
        <f t="shared" si="507"/>
        <v>0</v>
      </c>
      <c r="CO620">
        <f t="shared" si="508"/>
        <v>0</v>
      </c>
      <c r="CP620">
        <f t="shared" si="509"/>
        <v>0</v>
      </c>
      <c r="CQ620">
        <f t="shared" si="510"/>
        <v>0</v>
      </c>
      <c r="CR620">
        <f t="shared" si="511"/>
        <v>0</v>
      </c>
      <c r="CS620">
        <f t="shared" si="512"/>
        <v>0</v>
      </c>
      <c r="CT620">
        <f t="shared" si="513"/>
        <v>0</v>
      </c>
      <c r="CX620">
        <f t="shared" si="514"/>
        <v>0</v>
      </c>
      <c r="CY620">
        <f t="shared" si="515"/>
        <v>0</v>
      </c>
      <c r="CZ620">
        <f t="shared" si="516"/>
        <v>0</v>
      </c>
      <c r="DA620">
        <f t="shared" si="517"/>
        <v>0</v>
      </c>
      <c r="DB620">
        <f t="shared" si="518"/>
        <v>0</v>
      </c>
      <c r="DC620">
        <f t="shared" si="519"/>
        <v>0</v>
      </c>
      <c r="DD620">
        <f t="shared" si="520"/>
        <v>0</v>
      </c>
      <c r="DH620">
        <f t="shared" si="521"/>
        <v>0</v>
      </c>
      <c r="DI620">
        <f t="shared" si="522"/>
        <v>0</v>
      </c>
      <c r="DJ620">
        <f t="shared" si="523"/>
        <v>0</v>
      </c>
      <c r="DK620">
        <f t="shared" si="524"/>
        <v>0</v>
      </c>
      <c r="DL620">
        <f t="shared" si="525"/>
        <v>0</v>
      </c>
      <c r="DM620">
        <f t="shared" si="526"/>
        <v>0</v>
      </c>
      <c r="DN620">
        <f t="shared" si="527"/>
        <v>0</v>
      </c>
      <c r="DR620">
        <f t="shared" si="528"/>
        <v>0</v>
      </c>
      <c r="DS620">
        <f t="shared" si="529"/>
        <v>0</v>
      </c>
      <c r="DT620">
        <f t="shared" si="530"/>
        <v>0</v>
      </c>
      <c r="DU620">
        <f t="shared" si="531"/>
        <v>0</v>
      </c>
      <c r="DV620">
        <f t="shared" si="532"/>
        <v>0</v>
      </c>
      <c r="DW620">
        <f t="shared" si="533"/>
        <v>0</v>
      </c>
      <c r="DX620">
        <f t="shared" si="534"/>
        <v>0</v>
      </c>
      <c r="EB620">
        <f t="shared" si="535"/>
        <v>0</v>
      </c>
      <c r="EC620">
        <f t="shared" si="536"/>
        <v>0</v>
      </c>
      <c r="ED620">
        <f t="shared" si="537"/>
        <v>0</v>
      </c>
      <c r="EE620">
        <f t="shared" si="538"/>
        <v>0</v>
      </c>
      <c r="EF620">
        <f t="shared" si="539"/>
        <v>0</v>
      </c>
      <c r="EG620">
        <f t="shared" si="540"/>
        <v>0</v>
      </c>
      <c r="EH620">
        <f t="shared" si="541"/>
        <v>0</v>
      </c>
      <c r="EL620">
        <f t="shared" si="542"/>
        <v>0</v>
      </c>
      <c r="EM620">
        <f t="shared" si="543"/>
        <v>0</v>
      </c>
      <c r="EN620">
        <f t="shared" si="544"/>
        <v>0</v>
      </c>
      <c r="EO620">
        <f t="shared" si="545"/>
        <v>0</v>
      </c>
      <c r="EP620">
        <f t="shared" si="546"/>
        <v>0</v>
      </c>
      <c r="EQ620">
        <f t="shared" si="547"/>
        <v>0</v>
      </c>
      <c r="ER620">
        <f t="shared" si="548"/>
        <v>0</v>
      </c>
      <c r="EV620">
        <f t="shared" si="549"/>
        <v>0</v>
      </c>
      <c r="EW620">
        <f t="shared" si="550"/>
        <v>0</v>
      </c>
      <c r="EX620">
        <f t="shared" si="551"/>
        <v>0</v>
      </c>
      <c r="EY620">
        <f t="shared" si="552"/>
        <v>0</v>
      </c>
      <c r="EZ620">
        <f t="shared" si="553"/>
        <v>0</v>
      </c>
      <c r="FA620">
        <f t="shared" si="554"/>
        <v>0</v>
      </c>
      <c r="FB620">
        <f t="shared" si="555"/>
        <v>0</v>
      </c>
      <c r="FF620">
        <f t="shared" si="556"/>
        <v>0</v>
      </c>
      <c r="FG620">
        <f t="shared" si="557"/>
        <v>0</v>
      </c>
      <c r="FH620">
        <f t="shared" si="558"/>
        <v>0</v>
      </c>
      <c r="FI620">
        <f t="shared" si="559"/>
        <v>0</v>
      </c>
      <c r="FJ620">
        <f t="shared" si="560"/>
        <v>0</v>
      </c>
      <c r="FK620">
        <f t="shared" si="561"/>
        <v>0</v>
      </c>
      <c r="FL620">
        <f t="shared" si="562"/>
        <v>0</v>
      </c>
      <c r="FP620">
        <f t="shared" si="563"/>
        <v>0</v>
      </c>
      <c r="FQ620">
        <f t="shared" si="564"/>
        <v>0</v>
      </c>
      <c r="FR620">
        <f t="shared" si="565"/>
        <v>0</v>
      </c>
      <c r="FS620">
        <f t="shared" si="566"/>
        <v>0</v>
      </c>
      <c r="FT620">
        <f t="shared" si="567"/>
        <v>0</v>
      </c>
      <c r="FU620">
        <f t="shared" si="568"/>
        <v>0</v>
      </c>
      <c r="FV620">
        <f t="shared" si="569"/>
        <v>0</v>
      </c>
      <c r="FZ620">
        <f t="shared" si="570"/>
        <v>0</v>
      </c>
      <c r="GA620">
        <f t="shared" si="571"/>
        <v>0</v>
      </c>
      <c r="GB620">
        <f t="shared" si="572"/>
        <v>0</v>
      </c>
      <c r="GC620">
        <f t="shared" si="573"/>
        <v>0</v>
      </c>
      <c r="GD620">
        <f t="shared" si="574"/>
        <v>0</v>
      </c>
      <c r="GE620">
        <f t="shared" si="575"/>
        <v>0</v>
      </c>
      <c r="GF620">
        <f t="shared" si="576"/>
        <v>0</v>
      </c>
    </row>
    <row r="621" spans="1:188">
      <c r="A621" s="71"/>
      <c r="B621" s="40"/>
      <c r="C621" s="80" t="s">
        <v>145</v>
      </c>
      <c r="D621" s="320"/>
      <c r="E621" s="266"/>
      <c r="F621" s="266"/>
      <c r="G621" s="267"/>
      <c r="H621" s="268"/>
      <c r="I621" s="267"/>
      <c r="J621" s="268"/>
      <c r="K621" s="267"/>
      <c r="L621" s="268"/>
      <c r="M621" s="267"/>
      <c r="N621" s="268"/>
      <c r="O621" s="267"/>
      <c r="P621" s="220"/>
      <c r="Q621" s="220"/>
      <c r="R621" s="220"/>
      <c r="S621" s="220"/>
      <c r="T621" s="220"/>
      <c r="U621" s="220"/>
      <c r="V621" s="220"/>
      <c r="W621" s="220"/>
      <c r="X621" s="220"/>
      <c r="Y621" s="220"/>
      <c r="Z621" s="220"/>
      <c r="AA621" s="220"/>
      <c r="AB621" s="220"/>
      <c r="AC621" s="220"/>
      <c r="AD621" s="220"/>
      <c r="AF621">
        <f t="shared" si="465"/>
        <v>0</v>
      </c>
      <c r="AG621">
        <f t="shared" si="466"/>
        <v>0</v>
      </c>
      <c r="AH621">
        <f t="shared" si="467"/>
        <v>0</v>
      </c>
      <c r="AI621">
        <f t="shared" si="468"/>
        <v>0</v>
      </c>
      <c r="AJ621">
        <f t="shared" si="469"/>
        <v>0</v>
      </c>
      <c r="AK621">
        <f t="shared" si="470"/>
        <v>0</v>
      </c>
      <c r="AL621">
        <f t="shared" si="471"/>
        <v>0</v>
      </c>
      <c r="AP621">
        <f t="shared" si="472"/>
        <v>0</v>
      </c>
      <c r="AQ621">
        <f t="shared" si="473"/>
        <v>0</v>
      </c>
      <c r="AR621">
        <f t="shared" si="474"/>
        <v>0</v>
      </c>
      <c r="AS621">
        <f t="shared" si="475"/>
        <v>0</v>
      </c>
      <c r="AT621">
        <f t="shared" si="476"/>
        <v>0</v>
      </c>
      <c r="AU621">
        <f t="shared" si="477"/>
        <v>0</v>
      </c>
      <c r="AV621">
        <f t="shared" si="478"/>
        <v>0</v>
      </c>
      <c r="AZ621">
        <f t="shared" si="479"/>
        <v>0</v>
      </c>
      <c r="BA621">
        <f t="shared" si="480"/>
        <v>0</v>
      </c>
      <c r="BB621">
        <f t="shared" si="481"/>
        <v>0</v>
      </c>
      <c r="BC621">
        <f t="shared" si="482"/>
        <v>0</v>
      </c>
      <c r="BD621">
        <f t="shared" si="483"/>
        <v>0</v>
      </c>
      <c r="BE621">
        <f t="shared" si="484"/>
        <v>0</v>
      </c>
      <c r="BF621">
        <f t="shared" si="485"/>
        <v>0</v>
      </c>
      <c r="BJ621">
        <f t="shared" si="486"/>
        <v>0</v>
      </c>
      <c r="BK621">
        <f t="shared" si="487"/>
        <v>0</v>
      </c>
      <c r="BL621">
        <f t="shared" si="488"/>
        <v>0</v>
      </c>
      <c r="BM621">
        <f t="shared" si="489"/>
        <v>0</v>
      </c>
      <c r="BN621">
        <f t="shared" si="490"/>
        <v>0</v>
      </c>
      <c r="BO621">
        <f t="shared" si="491"/>
        <v>0</v>
      </c>
      <c r="BP621">
        <f t="shared" si="492"/>
        <v>0</v>
      </c>
      <c r="BT621">
        <f t="shared" si="493"/>
        <v>0</v>
      </c>
      <c r="BU621">
        <f t="shared" si="494"/>
        <v>0</v>
      </c>
      <c r="BV621">
        <f t="shared" si="495"/>
        <v>0</v>
      </c>
      <c r="BW621">
        <f t="shared" si="496"/>
        <v>0</v>
      </c>
      <c r="BX621">
        <f t="shared" si="497"/>
        <v>0</v>
      </c>
      <c r="BY621">
        <f t="shared" si="498"/>
        <v>0</v>
      </c>
      <c r="BZ621">
        <f t="shared" si="499"/>
        <v>0</v>
      </c>
      <c r="CD621">
        <f t="shared" si="500"/>
        <v>0</v>
      </c>
      <c r="CE621">
        <f t="shared" si="501"/>
        <v>0</v>
      </c>
      <c r="CF621">
        <f t="shared" si="502"/>
        <v>0</v>
      </c>
      <c r="CG621">
        <f t="shared" si="503"/>
        <v>0</v>
      </c>
      <c r="CH621">
        <f t="shared" si="504"/>
        <v>0</v>
      </c>
      <c r="CI621">
        <f t="shared" si="505"/>
        <v>0</v>
      </c>
      <c r="CJ621">
        <f t="shared" si="506"/>
        <v>0</v>
      </c>
      <c r="CN621">
        <f t="shared" si="507"/>
        <v>0</v>
      </c>
      <c r="CO621">
        <f t="shared" si="508"/>
        <v>0</v>
      </c>
      <c r="CP621">
        <f t="shared" si="509"/>
        <v>0</v>
      </c>
      <c r="CQ621">
        <f t="shared" si="510"/>
        <v>0</v>
      </c>
      <c r="CR621">
        <f t="shared" si="511"/>
        <v>0</v>
      </c>
      <c r="CS621">
        <f t="shared" si="512"/>
        <v>0</v>
      </c>
      <c r="CT621">
        <f t="shared" si="513"/>
        <v>0</v>
      </c>
      <c r="CX621">
        <f t="shared" si="514"/>
        <v>0</v>
      </c>
      <c r="CY621">
        <f t="shared" si="515"/>
        <v>0</v>
      </c>
      <c r="CZ621">
        <f t="shared" si="516"/>
        <v>0</v>
      </c>
      <c r="DA621">
        <f t="shared" si="517"/>
        <v>0</v>
      </c>
      <c r="DB621">
        <f t="shared" si="518"/>
        <v>0</v>
      </c>
      <c r="DC621">
        <f t="shared" si="519"/>
        <v>0</v>
      </c>
      <c r="DD621">
        <f t="shared" si="520"/>
        <v>0</v>
      </c>
      <c r="DH621">
        <f t="shared" si="521"/>
        <v>0</v>
      </c>
      <c r="DI621">
        <f t="shared" si="522"/>
        <v>0</v>
      </c>
      <c r="DJ621">
        <f t="shared" si="523"/>
        <v>0</v>
      </c>
      <c r="DK621">
        <f t="shared" si="524"/>
        <v>0</v>
      </c>
      <c r="DL621">
        <f t="shared" si="525"/>
        <v>0</v>
      </c>
      <c r="DM621">
        <f t="shared" si="526"/>
        <v>0</v>
      </c>
      <c r="DN621">
        <f t="shared" si="527"/>
        <v>0</v>
      </c>
      <c r="DR621">
        <f t="shared" si="528"/>
        <v>0</v>
      </c>
      <c r="DS621">
        <f t="shared" si="529"/>
        <v>0</v>
      </c>
      <c r="DT621">
        <f t="shared" si="530"/>
        <v>0</v>
      </c>
      <c r="DU621">
        <f t="shared" si="531"/>
        <v>0</v>
      </c>
      <c r="DV621">
        <f t="shared" si="532"/>
        <v>0</v>
      </c>
      <c r="DW621">
        <f t="shared" si="533"/>
        <v>0</v>
      </c>
      <c r="DX621">
        <f t="shared" si="534"/>
        <v>0</v>
      </c>
      <c r="EB621">
        <f t="shared" si="535"/>
        <v>0</v>
      </c>
      <c r="EC621">
        <f t="shared" si="536"/>
        <v>0</v>
      </c>
      <c r="ED621">
        <f t="shared" si="537"/>
        <v>0</v>
      </c>
      <c r="EE621">
        <f t="shared" si="538"/>
        <v>0</v>
      </c>
      <c r="EF621">
        <f t="shared" si="539"/>
        <v>0</v>
      </c>
      <c r="EG621">
        <f t="shared" si="540"/>
        <v>0</v>
      </c>
      <c r="EH621">
        <f t="shared" si="541"/>
        <v>0</v>
      </c>
      <c r="EL621">
        <f t="shared" si="542"/>
        <v>0</v>
      </c>
      <c r="EM621">
        <f t="shared" si="543"/>
        <v>0</v>
      </c>
      <c r="EN621">
        <f t="shared" si="544"/>
        <v>0</v>
      </c>
      <c r="EO621">
        <f t="shared" si="545"/>
        <v>0</v>
      </c>
      <c r="EP621">
        <f t="shared" si="546"/>
        <v>0</v>
      </c>
      <c r="EQ621">
        <f t="shared" si="547"/>
        <v>0</v>
      </c>
      <c r="ER621">
        <f t="shared" si="548"/>
        <v>0</v>
      </c>
      <c r="EV621">
        <f t="shared" si="549"/>
        <v>0</v>
      </c>
      <c r="EW621">
        <f t="shared" si="550"/>
        <v>0</v>
      </c>
      <c r="EX621">
        <f t="shared" si="551"/>
        <v>0</v>
      </c>
      <c r="EY621">
        <f t="shared" si="552"/>
        <v>0</v>
      </c>
      <c r="EZ621">
        <f t="shared" si="553"/>
        <v>0</v>
      </c>
      <c r="FA621">
        <f t="shared" si="554"/>
        <v>0</v>
      </c>
      <c r="FB621">
        <f t="shared" si="555"/>
        <v>0</v>
      </c>
      <c r="FF621">
        <f t="shared" si="556"/>
        <v>0</v>
      </c>
      <c r="FG621">
        <f t="shared" si="557"/>
        <v>0</v>
      </c>
      <c r="FH621">
        <f t="shared" si="558"/>
        <v>0</v>
      </c>
      <c r="FI621">
        <f t="shared" si="559"/>
        <v>0</v>
      </c>
      <c r="FJ621">
        <f t="shared" si="560"/>
        <v>0</v>
      </c>
      <c r="FK621">
        <f t="shared" si="561"/>
        <v>0</v>
      </c>
      <c r="FL621">
        <f t="shared" si="562"/>
        <v>0</v>
      </c>
      <c r="FP621">
        <f t="shared" si="563"/>
        <v>0</v>
      </c>
      <c r="FQ621">
        <f t="shared" si="564"/>
        <v>0</v>
      </c>
      <c r="FR621">
        <f t="shared" si="565"/>
        <v>0</v>
      </c>
      <c r="FS621">
        <f t="shared" si="566"/>
        <v>0</v>
      </c>
      <c r="FT621">
        <f t="shared" si="567"/>
        <v>0</v>
      </c>
      <c r="FU621">
        <f t="shared" si="568"/>
        <v>0</v>
      </c>
      <c r="FV621">
        <f t="shared" si="569"/>
        <v>0</v>
      </c>
      <c r="FZ621">
        <f t="shared" si="570"/>
        <v>0</v>
      </c>
      <c r="GA621">
        <f t="shared" si="571"/>
        <v>0</v>
      </c>
      <c r="GB621">
        <f t="shared" si="572"/>
        <v>0</v>
      </c>
      <c r="GC621">
        <f t="shared" si="573"/>
        <v>0</v>
      </c>
      <c r="GD621">
        <f t="shared" si="574"/>
        <v>0</v>
      </c>
      <c r="GE621">
        <f t="shared" si="575"/>
        <v>0</v>
      </c>
      <c r="GF621">
        <f t="shared" si="576"/>
        <v>0</v>
      </c>
    </row>
    <row r="622" spans="1:188">
      <c r="A622" s="71"/>
      <c r="B622" s="40"/>
      <c r="C622" s="80" t="s">
        <v>146</v>
      </c>
      <c r="D622" s="320"/>
      <c r="E622" s="266"/>
      <c r="F622" s="266"/>
      <c r="G622" s="267"/>
      <c r="H622" s="268"/>
      <c r="I622" s="267"/>
      <c r="J622" s="268"/>
      <c r="K622" s="267"/>
      <c r="L622" s="268"/>
      <c r="M622" s="267"/>
      <c r="N622" s="268"/>
      <c r="O622" s="267"/>
      <c r="P622" s="220"/>
      <c r="Q622" s="220"/>
      <c r="R622" s="220"/>
      <c r="S622" s="220"/>
      <c r="T622" s="220"/>
      <c r="U622" s="220"/>
      <c r="V622" s="220"/>
      <c r="W622" s="220"/>
      <c r="X622" s="220"/>
      <c r="Y622" s="220"/>
      <c r="Z622" s="220"/>
      <c r="AA622" s="220"/>
      <c r="AB622" s="220"/>
      <c r="AC622" s="220"/>
      <c r="AD622" s="220"/>
      <c r="AF622">
        <f t="shared" si="465"/>
        <v>0</v>
      </c>
      <c r="AG622">
        <f t="shared" si="466"/>
        <v>0</v>
      </c>
      <c r="AH622">
        <f t="shared" si="467"/>
        <v>0</v>
      </c>
      <c r="AI622">
        <f t="shared" si="468"/>
        <v>0</v>
      </c>
      <c r="AJ622">
        <f t="shared" si="469"/>
        <v>0</v>
      </c>
      <c r="AK622">
        <f t="shared" si="470"/>
        <v>0</v>
      </c>
      <c r="AL622">
        <f t="shared" si="471"/>
        <v>0</v>
      </c>
      <c r="AP622">
        <f t="shared" si="472"/>
        <v>0</v>
      </c>
      <c r="AQ622">
        <f t="shared" si="473"/>
        <v>0</v>
      </c>
      <c r="AR622">
        <f t="shared" si="474"/>
        <v>0</v>
      </c>
      <c r="AS622">
        <f t="shared" si="475"/>
        <v>0</v>
      </c>
      <c r="AT622">
        <f t="shared" si="476"/>
        <v>0</v>
      </c>
      <c r="AU622">
        <f t="shared" si="477"/>
        <v>0</v>
      </c>
      <c r="AV622">
        <f t="shared" si="478"/>
        <v>0</v>
      </c>
      <c r="AZ622">
        <f t="shared" si="479"/>
        <v>0</v>
      </c>
      <c r="BA622">
        <f t="shared" si="480"/>
        <v>0</v>
      </c>
      <c r="BB622">
        <f t="shared" si="481"/>
        <v>0</v>
      </c>
      <c r="BC622">
        <f t="shared" si="482"/>
        <v>0</v>
      </c>
      <c r="BD622">
        <f t="shared" si="483"/>
        <v>0</v>
      </c>
      <c r="BE622">
        <f t="shared" si="484"/>
        <v>0</v>
      </c>
      <c r="BF622">
        <f t="shared" si="485"/>
        <v>0</v>
      </c>
      <c r="BJ622">
        <f t="shared" si="486"/>
        <v>0</v>
      </c>
      <c r="BK622">
        <f t="shared" si="487"/>
        <v>0</v>
      </c>
      <c r="BL622">
        <f t="shared" si="488"/>
        <v>0</v>
      </c>
      <c r="BM622">
        <f t="shared" si="489"/>
        <v>0</v>
      </c>
      <c r="BN622">
        <f t="shared" si="490"/>
        <v>0</v>
      </c>
      <c r="BO622">
        <f t="shared" si="491"/>
        <v>0</v>
      </c>
      <c r="BP622">
        <f t="shared" si="492"/>
        <v>0</v>
      </c>
      <c r="BT622">
        <f t="shared" si="493"/>
        <v>0</v>
      </c>
      <c r="BU622">
        <f t="shared" si="494"/>
        <v>0</v>
      </c>
      <c r="BV622">
        <f t="shared" si="495"/>
        <v>0</v>
      </c>
      <c r="BW622">
        <f t="shared" si="496"/>
        <v>0</v>
      </c>
      <c r="BX622">
        <f t="shared" si="497"/>
        <v>0</v>
      </c>
      <c r="BY622">
        <f t="shared" si="498"/>
        <v>0</v>
      </c>
      <c r="BZ622">
        <f t="shared" si="499"/>
        <v>0</v>
      </c>
      <c r="CD622">
        <f t="shared" si="500"/>
        <v>0</v>
      </c>
      <c r="CE622">
        <f t="shared" si="501"/>
        <v>0</v>
      </c>
      <c r="CF622">
        <f t="shared" si="502"/>
        <v>0</v>
      </c>
      <c r="CG622">
        <f t="shared" si="503"/>
        <v>0</v>
      </c>
      <c r="CH622">
        <f t="shared" si="504"/>
        <v>0</v>
      </c>
      <c r="CI622">
        <f t="shared" si="505"/>
        <v>0</v>
      </c>
      <c r="CJ622">
        <f t="shared" si="506"/>
        <v>0</v>
      </c>
      <c r="CN622">
        <f t="shared" si="507"/>
        <v>0</v>
      </c>
      <c r="CO622">
        <f t="shared" si="508"/>
        <v>0</v>
      </c>
      <c r="CP622">
        <f t="shared" si="509"/>
        <v>0</v>
      </c>
      <c r="CQ622">
        <f t="shared" si="510"/>
        <v>0</v>
      </c>
      <c r="CR622">
        <f t="shared" si="511"/>
        <v>0</v>
      </c>
      <c r="CS622">
        <f t="shared" si="512"/>
        <v>0</v>
      </c>
      <c r="CT622">
        <f t="shared" si="513"/>
        <v>0</v>
      </c>
      <c r="CX622">
        <f t="shared" si="514"/>
        <v>0</v>
      </c>
      <c r="CY622">
        <f t="shared" si="515"/>
        <v>0</v>
      </c>
      <c r="CZ622">
        <f t="shared" si="516"/>
        <v>0</v>
      </c>
      <c r="DA622">
        <f t="shared" si="517"/>
        <v>0</v>
      </c>
      <c r="DB622">
        <f t="shared" si="518"/>
        <v>0</v>
      </c>
      <c r="DC622">
        <f t="shared" si="519"/>
        <v>0</v>
      </c>
      <c r="DD622">
        <f t="shared" si="520"/>
        <v>0</v>
      </c>
      <c r="DH622">
        <f t="shared" si="521"/>
        <v>0</v>
      </c>
      <c r="DI622">
        <f t="shared" si="522"/>
        <v>0</v>
      </c>
      <c r="DJ622">
        <f t="shared" si="523"/>
        <v>0</v>
      </c>
      <c r="DK622">
        <f t="shared" si="524"/>
        <v>0</v>
      </c>
      <c r="DL622">
        <f t="shared" si="525"/>
        <v>0</v>
      </c>
      <c r="DM622">
        <f t="shared" si="526"/>
        <v>0</v>
      </c>
      <c r="DN622">
        <f t="shared" si="527"/>
        <v>0</v>
      </c>
      <c r="DR622">
        <f t="shared" si="528"/>
        <v>0</v>
      </c>
      <c r="DS622">
        <f t="shared" si="529"/>
        <v>0</v>
      </c>
      <c r="DT622">
        <f t="shared" si="530"/>
        <v>0</v>
      </c>
      <c r="DU622">
        <f t="shared" si="531"/>
        <v>0</v>
      </c>
      <c r="DV622">
        <f t="shared" si="532"/>
        <v>0</v>
      </c>
      <c r="DW622">
        <f t="shared" si="533"/>
        <v>0</v>
      </c>
      <c r="DX622">
        <f t="shared" si="534"/>
        <v>0</v>
      </c>
      <c r="EB622">
        <f t="shared" si="535"/>
        <v>0</v>
      </c>
      <c r="EC622">
        <f t="shared" si="536"/>
        <v>0</v>
      </c>
      <c r="ED622">
        <f t="shared" si="537"/>
        <v>0</v>
      </c>
      <c r="EE622">
        <f t="shared" si="538"/>
        <v>0</v>
      </c>
      <c r="EF622">
        <f t="shared" si="539"/>
        <v>0</v>
      </c>
      <c r="EG622">
        <f t="shared" si="540"/>
        <v>0</v>
      </c>
      <c r="EH622">
        <f t="shared" si="541"/>
        <v>0</v>
      </c>
      <c r="EL622">
        <f t="shared" si="542"/>
        <v>0</v>
      </c>
      <c r="EM622">
        <f t="shared" si="543"/>
        <v>0</v>
      </c>
      <c r="EN622">
        <f t="shared" si="544"/>
        <v>0</v>
      </c>
      <c r="EO622">
        <f t="shared" si="545"/>
        <v>0</v>
      </c>
      <c r="EP622">
        <f t="shared" si="546"/>
        <v>0</v>
      </c>
      <c r="EQ622">
        <f t="shared" si="547"/>
        <v>0</v>
      </c>
      <c r="ER622">
        <f t="shared" si="548"/>
        <v>0</v>
      </c>
      <c r="EV622">
        <f t="shared" si="549"/>
        <v>0</v>
      </c>
      <c r="EW622">
        <f t="shared" si="550"/>
        <v>0</v>
      </c>
      <c r="EX622">
        <f t="shared" si="551"/>
        <v>0</v>
      </c>
      <c r="EY622">
        <f t="shared" si="552"/>
        <v>0</v>
      </c>
      <c r="EZ622">
        <f t="shared" si="553"/>
        <v>0</v>
      </c>
      <c r="FA622">
        <f t="shared" si="554"/>
        <v>0</v>
      </c>
      <c r="FB622">
        <f t="shared" si="555"/>
        <v>0</v>
      </c>
      <c r="FF622">
        <f t="shared" si="556"/>
        <v>0</v>
      </c>
      <c r="FG622">
        <f t="shared" si="557"/>
        <v>0</v>
      </c>
      <c r="FH622">
        <f t="shared" si="558"/>
        <v>0</v>
      </c>
      <c r="FI622">
        <f t="shared" si="559"/>
        <v>0</v>
      </c>
      <c r="FJ622">
        <f t="shared" si="560"/>
        <v>0</v>
      </c>
      <c r="FK622">
        <f t="shared" si="561"/>
        <v>0</v>
      </c>
      <c r="FL622">
        <f t="shared" si="562"/>
        <v>0</v>
      </c>
      <c r="FP622">
        <f t="shared" si="563"/>
        <v>0</v>
      </c>
      <c r="FQ622">
        <f t="shared" si="564"/>
        <v>0</v>
      </c>
      <c r="FR622">
        <f t="shared" si="565"/>
        <v>0</v>
      </c>
      <c r="FS622">
        <f t="shared" si="566"/>
        <v>0</v>
      </c>
      <c r="FT622">
        <f t="shared" si="567"/>
        <v>0</v>
      </c>
      <c r="FU622">
        <f t="shared" si="568"/>
        <v>0</v>
      </c>
      <c r="FV622">
        <f t="shared" si="569"/>
        <v>0</v>
      </c>
      <c r="FZ622">
        <f t="shared" si="570"/>
        <v>0</v>
      </c>
      <c r="GA622">
        <f t="shared" si="571"/>
        <v>0</v>
      </c>
      <c r="GB622">
        <f t="shared" si="572"/>
        <v>0</v>
      </c>
      <c r="GC622">
        <f t="shared" si="573"/>
        <v>0</v>
      </c>
      <c r="GD622">
        <f t="shared" si="574"/>
        <v>0</v>
      </c>
      <c r="GE622">
        <f t="shared" si="575"/>
        <v>0</v>
      </c>
      <c r="GF622">
        <f t="shared" si="576"/>
        <v>0</v>
      </c>
    </row>
    <row r="623" spans="1:188">
      <c r="A623" s="83"/>
      <c r="B623" s="15"/>
      <c r="C623" s="80" t="s">
        <v>147</v>
      </c>
      <c r="D623" s="320"/>
      <c r="E623" s="266"/>
      <c r="F623" s="266"/>
      <c r="G623" s="267"/>
      <c r="H623" s="268"/>
      <c r="I623" s="267"/>
      <c r="J623" s="268"/>
      <c r="K623" s="267"/>
      <c r="L623" s="268"/>
      <c r="M623" s="267"/>
      <c r="N623" s="268"/>
      <c r="O623" s="267"/>
      <c r="P623" s="220"/>
      <c r="Q623" s="220"/>
      <c r="R623" s="220"/>
      <c r="S623" s="220"/>
      <c r="T623" s="220"/>
      <c r="U623" s="220"/>
      <c r="V623" s="220"/>
      <c r="W623" s="220"/>
      <c r="X623" s="220"/>
      <c r="Y623" s="220"/>
      <c r="Z623" s="220"/>
      <c r="AA623" s="220"/>
      <c r="AB623" s="220"/>
      <c r="AC623" s="220"/>
      <c r="AD623" s="220"/>
      <c r="AF623">
        <f t="shared" si="465"/>
        <v>0</v>
      </c>
      <c r="AG623">
        <f t="shared" si="466"/>
        <v>0</v>
      </c>
      <c r="AH623">
        <f t="shared" si="467"/>
        <v>0</v>
      </c>
      <c r="AI623">
        <f t="shared" si="468"/>
        <v>0</v>
      </c>
      <c r="AJ623">
        <f t="shared" si="469"/>
        <v>0</v>
      </c>
      <c r="AK623">
        <f t="shared" si="470"/>
        <v>0</v>
      </c>
      <c r="AL623">
        <f t="shared" si="471"/>
        <v>0</v>
      </c>
      <c r="AP623">
        <f t="shared" si="472"/>
        <v>0</v>
      </c>
      <c r="AQ623">
        <f t="shared" si="473"/>
        <v>0</v>
      </c>
      <c r="AR623">
        <f t="shared" si="474"/>
        <v>0</v>
      </c>
      <c r="AS623">
        <f t="shared" si="475"/>
        <v>0</v>
      </c>
      <c r="AT623">
        <f t="shared" si="476"/>
        <v>0</v>
      </c>
      <c r="AU623">
        <f t="shared" si="477"/>
        <v>0</v>
      </c>
      <c r="AV623">
        <f t="shared" si="478"/>
        <v>0</v>
      </c>
      <c r="AZ623">
        <f t="shared" si="479"/>
        <v>0</v>
      </c>
      <c r="BA623">
        <f t="shared" si="480"/>
        <v>0</v>
      </c>
      <c r="BB623">
        <f t="shared" si="481"/>
        <v>0</v>
      </c>
      <c r="BC623">
        <f t="shared" si="482"/>
        <v>0</v>
      </c>
      <c r="BD623">
        <f t="shared" si="483"/>
        <v>0</v>
      </c>
      <c r="BE623">
        <f t="shared" si="484"/>
        <v>0</v>
      </c>
      <c r="BF623">
        <f t="shared" si="485"/>
        <v>0</v>
      </c>
      <c r="BJ623">
        <f t="shared" si="486"/>
        <v>0</v>
      </c>
      <c r="BK623">
        <f t="shared" si="487"/>
        <v>0</v>
      </c>
      <c r="BL623">
        <f t="shared" si="488"/>
        <v>0</v>
      </c>
      <c r="BM623">
        <f t="shared" si="489"/>
        <v>0</v>
      </c>
      <c r="BN623">
        <f t="shared" si="490"/>
        <v>0</v>
      </c>
      <c r="BO623">
        <f t="shared" si="491"/>
        <v>0</v>
      </c>
      <c r="BP623">
        <f t="shared" si="492"/>
        <v>0</v>
      </c>
      <c r="BT623">
        <f t="shared" si="493"/>
        <v>0</v>
      </c>
      <c r="BU623">
        <f t="shared" si="494"/>
        <v>0</v>
      </c>
      <c r="BV623">
        <f t="shared" si="495"/>
        <v>0</v>
      </c>
      <c r="BW623">
        <f t="shared" si="496"/>
        <v>0</v>
      </c>
      <c r="BX623">
        <f t="shared" si="497"/>
        <v>0</v>
      </c>
      <c r="BY623">
        <f t="shared" si="498"/>
        <v>0</v>
      </c>
      <c r="BZ623">
        <f t="shared" si="499"/>
        <v>0</v>
      </c>
      <c r="CD623">
        <f t="shared" si="500"/>
        <v>0</v>
      </c>
      <c r="CE623">
        <f t="shared" si="501"/>
        <v>0</v>
      </c>
      <c r="CF623">
        <f t="shared" si="502"/>
        <v>0</v>
      </c>
      <c r="CG623">
        <f t="shared" si="503"/>
        <v>0</v>
      </c>
      <c r="CH623">
        <f t="shared" si="504"/>
        <v>0</v>
      </c>
      <c r="CI623">
        <f t="shared" si="505"/>
        <v>0</v>
      </c>
      <c r="CJ623">
        <f t="shared" si="506"/>
        <v>0</v>
      </c>
      <c r="CN623">
        <f t="shared" si="507"/>
        <v>0</v>
      </c>
      <c r="CO623">
        <f t="shared" si="508"/>
        <v>0</v>
      </c>
      <c r="CP623">
        <f t="shared" si="509"/>
        <v>0</v>
      </c>
      <c r="CQ623">
        <f t="shared" si="510"/>
        <v>0</v>
      </c>
      <c r="CR623">
        <f t="shared" si="511"/>
        <v>0</v>
      </c>
      <c r="CS623">
        <f t="shared" si="512"/>
        <v>0</v>
      </c>
      <c r="CT623">
        <f t="shared" si="513"/>
        <v>0</v>
      </c>
      <c r="CX623">
        <f t="shared" si="514"/>
        <v>0</v>
      </c>
      <c r="CY623">
        <f t="shared" si="515"/>
        <v>0</v>
      </c>
      <c r="CZ623">
        <f t="shared" si="516"/>
        <v>0</v>
      </c>
      <c r="DA623">
        <f t="shared" si="517"/>
        <v>0</v>
      </c>
      <c r="DB623">
        <f t="shared" si="518"/>
        <v>0</v>
      </c>
      <c r="DC623">
        <f t="shared" si="519"/>
        <v>0</v>
      </c>
      <c r="DD623">
        <f t="shared" si="520"/>
        <v>0</v>
      </c>
      <c r="DH623">
        <f t="shared" si="521"/>
        <v>0</v>
      </c>
      <c r="DI623">
        <f t="shared" si="522"/>
        <v>0</v>
      </c>
      <c r="DJ623">
        <f t="shared" si="523"/>
        <v>0</v>
      </c>
      <c r="DK623">
        <f t="shared" si="524"/>
        <v>0</v>
      </c>
      <c r="DL623">
        <f t="shared" si="525"/>
        <v>0</v>
      </c>
      <c r="DM623">
        <f t="shared" si="526"/>
        <v>0</v>
      </c>
      <c r="DN623">
        <f t="shared" si="527"/>
        <v>0</v>
      </c>
      <c r="DR623">
        <f t="shared" si="528"/>
        <v>0</v>
      </c>
      <c r="DS623">
        <f t="shared" si="529"/>
        <v>0</v>
      </c>
      <c r="DT623">
        <f t="shared" si="530"/>
        <v>0</v>
      </c>
      <c r="DU623">
        <f t="shared" si="531"/>
        <v>0</v>
      </c>
      <c r="DV623">
        <f t="shared" si="532"/>
        <v>0</v>
      </c>
      <c r="DW623">
        <f t="shared" si="533"/>
        <v>0</v>
      </c>
      <c r="DX623">
        <f t="shared" si="534"/>
        <v>0</v>
      </c>
      <c r="EB623">
        <f t="shared" si="535"/>
        <v>0</v>
      </c>
      <c r="EC623">
        <f t="shared" si="536"/>
        <v>0</v>
      </c>
      <c r="ED623">
        <f t="shared" si="537"/>
        <v>0</v>
      </c>
      <c r="EE623">
        <f t="shared" si="538"/>
        <v>0</v>
      </c>
      <c r="EF623">
        <f t="shared" si="539"/>
        <v>0</v>
      </c>
      <c r="EG623">
        <f t="shared" si="540"/>
        <v>0</v>
      </c>
      <c r="EH623">
        <f t="shared" si="541"/>
        <v>0</v>
      </c>
      <c r="EL623">
        <f t="shared" si="542"/>
        <v>0</v>
      </c>
      <c r="EM623">
        <f t="shared" si="543"/>
        <v>0</v>
      </c>
      <c r="EN623">
        <f t="shared" si="544"/>
        <v>0</v>
      </c>
      <c r="EO623">
        <f t="shared" si="545"/>
        <v>0</v>
      </c>
      <c r="EP623">
        <f t="shared" si="546"/>
        <v>0</v>
      </c>
      <c r="EQ623">
        <f t="shared" si="547"/>
        <v>0</v>
      </c>
      <c r="ER623">
        <f t="shared" si="548"/>
        <v>0</v>
      </c>
      <c r="EV623">
        <f t="shared" si="549"/>
        <v>0</v>
      </c>
      <c r="EW623">
        <f t="shared" si="550"/>
        <v>0</v>
      </c>
      <c r="EX623">
        <f t="shared" si="551"/>
        <v>0</v>
      </c>
      <c r="EY623">
        <f t="shared" si="552"/>
        <v>0</v>
      </c>
      <c r="EZ623">
        <f t="shared" si="553"/>
        <v>0</v>
      </c>
      <c r="FA623">
        <f t="shared" si="554"/>
        <v>0</v>
      </c>
      <c r="FB623">
        <f t="shared" si="555"/>
        <v>0</v>
      </c>
      <c r="FF623">
        <f t="shared" si="556"/>
        <v>0</v>
      </c>
      <c r="FG623">
        <f t="shared" si="557"/>
        <v>0</v>
      </c>
      <c r="FH623">
        <f t="shared" si="558"/>
        <v>0</v>
      </c>
      <c r="FI623">
        <f t="shared" si="559"/>
        <v>0</v>
      </c>
      <c r="FJ623">
        <f t="shared" si="560"/>
        <v>0</v>
      </c>
      <c r="FK623">
        <f t="shared" si="561"/>
        <v>0</v>
      </c>
      <c r="FL623">
        <f t="shared" si="562"/>
        <v>0</v>
      </c>
      <c r="FP623">
        <f t="shared" si="563"/>
        <v>0</v>
      </c>
      <c r="FQ623">
        <f t="shared" si="564"/>
        <v>0</v>
      </c>
      <c r="FR623">
        <f t="shared" si="565"/>
        <v>0</v>
      </c>
      <c r="FS623">
        <f t="shared" si="566"/>
        <v>0</v>
      </c>
      <c r="FT623">
        <f t="shared" si="567"/>
        <v>0</v>
      </c>
      <c r="FU623">
        <f t="shared" si="568"/>
        <v>0</v>
      </c>
      <c r="FV623">
        <f t="shared" si="569"/>
        <v>0</v>
      </c>
      <c r="FZ623">
        <f t="shared" si="570"/>
        <v>0</v>
      </c>
      <c r="GA623">
        <f t="shared" si="571"/>
        <v>0</v>
      </c>
      <c r="GB623">
        <f t="shared" si="572"/>
        <v>0</v>
      </c>
      <c r="GC623">
        <f t="shared" si="573"/>
        <v>0</v>
      </c>
      <c r="GD623">
        <f t="shared" si="574"/>
        <v>0</v>
      </c>
      <c r="GE623">
        <f t="shared" si="575"/>
        <v>0</v>
      </c>
      <c r="GF623">
        <f t="shared" si="576"/>
        <v>0</v>
      </c>
    </row>
    <row r="624" spans="1:188">
      <c r="A624" s="83"/>
      <c r="B624" s="15"/>
      <c r="C624" s="80" t="s">
        <v>148</v>
      </c>
      <c r="D624" s="320"/>
      <c r="E624" s="266"/>
      <c r="F624" s="266"/>
      <c r="G624" s="267"/>
      <c r="H624" s="268"/>
      <c r="I624" s="267"/>
      <c r="J624" s="268"/>
      <c r="K624" s="267"/>
      <c r="L624" s="268"/>
      <c r="M624" s="267"/>
      <c r="N624" s="268"/>
      <c r="O624" s="267"/>
      <c r="P624" s="220"/>
      <c r="Q624" s="220"/>
      <c r="R624" s="220"/>
      <c r="S624" s="220"/>
      <c r="T624" s="220"/>
      <c r="U624" s="220"/>
      <c r="V624" s="220"/>
      <c r="W624" s="220"/>
      <c r="X624" s="220"/>
      <c r="Y624" s="220"/>
      <c r="Z624" s="220"/>
      <c r="AA624" s="220"/>
      <c r="AB624" s="220"/>
      <c r="AC624" s="220"/>
      <c r="AD624" s="220"/>
      <c r="AF624">
        <f t="shared" si="465"/>
        <v>0</v>
      </c>
      <c r="AG624">
        <f t="shared" si="466"/>
        <v>0</v>
      </c>
      <c r="AH624">
        <f t="shared" si="467"/>
        <v>0</v>
      </c>
      <c r="AI624">
        <f t="shared" si="468"/>
        <v>0</v>
      </c>
      <c r="AJ624">
        <f t="shared" si="469"/>
        <v>0</v>
      </c>
      <c r="AK624">
        <f t="shared" si="470"/>
        <v>0</v>
      </c>
      <c r="AL624">
        <f t="shared" si="471"/>
        <v>0</v>
      </c>
      <c r="AP624">
        <f t="shared" si="472"/>
        <v>0</v>
      </c>
      <c r="AQ624">
        <f t="shared" si="473"/>
        <v>0</v>
      </c>
      <c r="AR624">
        <f t="shared" si="474"/>
        <v>0</v>
      </c>
      <c r="AS624">
        <f t="shared" si="475"/>
        <v>0</v>
      </c>
      <c r="AT624">
        <f t="shared" si="476"/>
        <v>0</v>
      </c>
      <c r="AU624">
        <f t="shared" si="477"/>
        <v>0</v>
      </c>
      <c r="AV624">
        <f t="shared" si="478"/>
        <v>0</v>
      </c>
      <c r="AZ624">
        <f t="shared" si="479"/>
        <v>0</v>
      </c>
      <c r="BA624">
        <f t="shared" si="480"/>
        <v>0</v>
      </c>
      <c r="BB624">
        <f t="shared" si="481"/>
        <v>0</v>
      </c>
      <c r="BC624">
        <f t="shared" si="482"/>
        <v>0</v>
      </c>
      <c r="BD624">
        <f t="shared" si="483"/>
        <v>0</v>
      </c>
      <c r="BE624">
        <f t="shared" si="484"/>
        <v>0</v>
      </c>
      <c r="BF624">
        <f t="shared" si="485"/>
        <v>0</v>
      </c>
      <c r="BJ624">
        <f t="shared" si="486"/>
        <v>0</v>
      </c>
      <c r="BK624">
        <f t="shared" si="487"/>
        <v>0</v>
      </c>
      <c r="BL624">
        <f t="shared" si="488"/>
        <v>0</v>
      </c>
      <c r="BM624">
        <f t="shared" si="489"/>
        <v>0</v>
      </c>
      <c r="BN624">
        <f t="shared" si="490"/>
        <v>0</v>
      </c>
      <c r="BO624">
        <f t="shared" si="491"/>
        <v>0</v>
      </c>
      <c r="BP624">
        <f t="shared" si="492"/>
        <v>0</v>
      </c>
      <c r="BT624">
        <f t="shared" si="493"/>
        <v>0</v>
      </c>
      <c r="BU624">
        <f t="shared" si="494"/>
        <v>0</v>
      </c>
      <c r="BV624">
        <f t="shared" si="495"/>
        <v>0</v>
      </c>
      <c r="BW624">
        <f t="shared" si="496"/>
        <v>0</v>
      </c>
      <c r="BX624">
        <f t="shared" si="497"/>
        <v>0</v>
      </c>
      <c r="BY624">
        <f t="shared" si="498"/>
        <v>0</v>
      </c>
      <c r="BZ624">
        <f t="shared" si="499"/>
        <v>0</v>
      </c>
      <c r="CD624">
        <f t="shared" si="500"/>
        <v>0</v>
      </c>
      <c r="CE624">
        <f t="shared" si="501"/>
        <v>0</v>
      </c>
      <c r="CF624">
        <f t="shared" si="502"/>
        <v>0</v>
      </c>
      <c r="CG624">
        <f t="shared" si="503"/>
        <v>0</v>
      </c>
      <c r="CH624">
        <f t="shared" si="504"/>
        <v>0</v>
      </c>
      <c r="CI624">
        <f t="shared" si="505"/>
        <v>0</v>
      </c>
      <c r="CJ624">
        <f t="shared" si="506"/>
        <v>0</v>
      </c>
      <c r="CN624">
        <f t="shared" si="507"/>
        <v>0</v>
      </c>
      <c r="CO624">
        <f t="shared" si="508"/>
        <v>0</v>
      </c>
      <c r="CP624">
        <f t="shared" si="509"/>
        <v>0</v>
      </c>
      <c r="CQ624">
        <f t="shared" si="510"/>
        <v>0</v>
      </c>
      <c r="CR624">
        <f t="shared" si="511"/>
        <v>0</v>
      </c>
      <c r="CS624">
        <f t="shared" si="512"/>
        <v>0</v>
      </c>
      <c r="CT624">
        <f t="shared" si="513"/>
        <v>0</v>
      </c>
      <c r="CX624">
        <f t="shared" si="514"/>
        <v>0</v>
      </c>
      <c r="CY624">
        <f t="shared" si="515"/>
        <v>0</v>
      </c>
      <c r="CZ624">
        <f t="shared" si="516"/>
        <v>0</v>
      </c>
      <c r="DA624">
        <f t="shared" si="517"/>
        <v>0</v>
      </c>
      <c r="DB624">
        <f t="shared" si="518"/>
        <v>0</v>
      </c>
      <c r="DC624">
        <f t="shared" si="519"/>
        <v>0</v>
      </c>
      <c r="DD624">
        <f t="shared" si="520"/>
        <v>0</v>
      </c>
      <c r="DH624">
        <f t="shared" si="521"/>
        <v>0</v>
      </c>
      <c r="DI624">
        <f t="shared" si="522"/>
        <v>0</v>
      </c>
      <c r="DJ624">
        <f t="shared" si="523"/>
        <v>0</v>
      </c>
      <c r="DK624">
        <f t="shared" si="524"/>
        <v>0</v>
      </c>
      <c r="DL624">
        <f t="shared" si="525"/>
        <v>0</v>
      </c>
      <c r="DM624">
        <f t="shared" si="526"/>
        <v>0</v>
      </c>
      <c r="DN624">
        <f t="shared" si="527"/>
        <v>0</v>
      </c>
      <c r="DR624">
        <f t="shared" si="528"/>
        <v>0</v>
      </c>
      <c r="DS624">
        <f t="shared" si="529"/>
        <v>0</v>
      </c>
      <c r="DT624">
        <f t="shared" si="530"/>
        <v>0</v>
      </c>
      <c r="DU624">
        <f t="shared" si="531"/>
        <v>0</v>
      </c>
      <c r="DV624">
        <f t="shared" si="532"/>
        <v>0</v>
      </c>
      <c r="DW624">
        <f t="shared" si="533"/>
        <v>0</v>
      </c>
      <c r="DX624">
        <f t="shared" si="534"/>
        <v>0</v>
      </c>
      <c r="EB624">
        <f t="shared" si="535"/>
        <v>0</v>
      </c>
      <c r="EC624">
        <f t="shared" si="536"/>
        <v>0</v>
      </c>
      <c r="ED624">
        <f t="shared" si="537"/>
        <v>0</v>
      </c>
      <c r="EE624">
        <f t="shared" si="538"/>
        <v>0</v>
      </c>
      <c r="EF624">
        <f t="shared" si="539"/>
        <v>0</v>
      </c>
      <c r="EG624">
        <f t="shared" si="540"/>
        <v>0</v>
      </c>
      <c r="EH624">
        <f t="shared" si="541"/>
        <v>0</v>
      </c>
      <c r="EL624">
        <f t="shared" si="542"/>
        <v>0</v>
      </c>
      <c r="EM624">
        <f t="shared" si="543"/>
        <v>0</v>
      </c>
      <c r="EN624">
        <f t="shared" si="544"/>
        <v>0</v>
      </c>
      <c r="EO624">
        <f t="shared" si="545"/>
        <v>0</v>
      </c>
      <c r="EP624">
        <f t="shared" si="546"/>
        <v>0</v>
      </c>
      <c r="EQ624">
        <f t="shared" si="547"/>
        <v>0</v>
      </c>
      <c r="ER624">
        <f t="shared" si="548"/>
        <v>0</v>
      </c>
      <c r="EV624">
        <f t="shared" si="549"/>
        <v>0</v>
      </c>
      <c r="EW624">
        <f t="shared" si="550"/>
        <v>0</v>
      </c>
      <c r="EX624">
        <f t="shared" si="551"/>
        <v>0</v>
      </c>
      <c r="EY624">
        <f t="shared" si="552"/>
        <v>0</v>
      </c>
      <c r="EZ624">
        <f t="shared" si="553"/>
        <v>0</v>
      </c>
      <c r="FA624">
        <f t="shared" si="554"/>
        <v>0</v>
      </c>
      <c r="FB624">
        <f t="shared" si="555"/>
        <v>0</v>
      </c>
      <c r="FF624">
        <f t="shared" si="556"/>
        <v>0</v>
      </c>
      <c r="FG624">
        <f t="shared" si="557"/>
        <v>0</v>
      </c>
      <c r="FH624">
        <f t="shared" si="558"/>
        <v>0</v>
      </c>
      <c r="FI624">
        <f t="shared" si="559"/>
        <v>0</v>
      </c>
      <c r="FJ624">
        <f t="shared" si="560"/>
        <v>0</v>
      </c>
      <c r="FK624">
        <f t="shared" si="561"/>
        <v>0</v>
      </c>
      <c r="FL624">
        <f t="shared" si="562"/>
        <v>0</v>
      </c>
      <c r="FP624">
        <f t="shared" si="563"/>
        <v>0</v>
      </c>
      <c r="FQ624">
        <f t="shared" si="564"/>
        <v>0</v>
      </c>
      <c r="FR624">
        <f t="shared" si="565"/>
        <v>0</v>
      </c>
      <c r="FS624">
        <f t="shared" si="566"/>
        <v>0</v>
      </c>
      <c r="FT624">
        <f t="shared" si="567"/>
        <v>0</v>
      </c>
      <c r="FU624">
        <f t="shared" si="568"/>
        <v>0</v>
      </c>
      <c r="FV624">
        <f t="shared" si="569"/>
        <v>0</v>
      </c>
      <c r="FZ624">
        <f t="shared" si="570"/>
        <v>0</v>
      </c>
      <c r="GA624">
        <f t="shared" si="571"/>
        <v>0</v>
      </c>
      <c r="GB624">
        <f t="shared" si="572"/>
        <v>0</v>
      </c>
      <c r="GC624">
        <f t="shared" si="573"/>
        <v>0</v>
      </c>
      <c r="GD624">
        <f t="shared" si="574"/>
        <v>0</v>
      </c>
      <c r="GE624">
        <f t="shared" si="575"/>
        <v>0</v>
      </c>
      <c r="GF624">
        <f t="shared" si="576"/>
        <v>0</v>
      </c>
    </row>
    <row r="625" spans="1:188">
      <c r="A625" s="83"/>
      <c r="B625" s="15"/>
      <c r="C625" s="80" t="s">
        <v>149</v>
      </c>
      <c r="D625" s="320"/>
      <c r="E625" s="266"/>
      <c r="F625" s="266"/>
      <c r="G625" s="267"/>
      <c r="H625" s="268"/>
      <c r="I625" s="267"/>
      <c r="J625" s="268"/>
      <c r="K625" s="267"/>
      <c r="L625" s="268"/>
      <c r="M625" s="267"/>
      <c r="N625" s="268"/>
      <c r="O625" s="267"/>
      <c r="P625" s="220"/>
      <c r="Q625" s="220"/>
      <c r="R625" s="220"/>
      <c r="S625" s="220"/>
      <c r="T625" s="220"/>
      <c r="U625" s="220"/>
      <c r="V625" s="220"/>
      <c r="W625" s="220"/>
      <c r="X625" s="220"/>
      <c r="Y625" s="220"/>
      <c r="Z625" s="220"/>
      <c r="AA625" s="220"/>
      <c r="AB625" s="220"/>
      <c r="AC625" s="220"/>
      <c r="AD625" s="220"/>
      <c r="AF625">
        <f t="shared" si="465"/>
        <v>0</v>
      </c>
      <c r="AG625">
        <f t="shared" si="466"/>
        <v>0</v>
      </c>
      <c r="AH625">
        <f t="shared" si="467"/>
        <v>0</v>
      </c>
      <c r="AI625">
        <f t="shared" si="468"/>
        <v>0</v>
      </c>
      <c r="AJ625">
        <f t="shared" si="469"/>
        <v>0</v>
      </c>
      <c r="AK625">
        <f t="shared" si="470"/>
        <v>0</v>
      </c>
      <c r="AL625">
        <f t="shared" si="471"/>
        <v>0</v>
      </c>
      <c r="AP625">
        <f t="shared" si="472"/>
        <v>0</v>
      </c>
      <c r="AQ625">
        <f t="shared" si="473"/>
        <v>0</v>
      </c>
      <c r="AR625">
        <f t="shared" si="474"/>
        <v>0</v>
      </c>
      <c r="AS625">
        <f t="shared" si="475"/>
        <v>0</v>
      </c>
      <c r="AT625">
        <f t="shared" si="476"/>
        <v>0</v>
      </c>
      <c r="AU625">
        <f t="shared" si="477"/>
        <v>0</v>
      </c>
      <c r="AV625">
        <f t="shared" si="478"/>
        <v>0</v>
      </c>
      <c r="AZ625">
        <f t="shared" si="479"/>
        <v>0</v>
      </c>
      <c r="BA625">
        <f t="shared" si="480"/>
        <v>0</v>
      </c>
      <c r="BB625">
        <f t="shared" si="481"/>
        <v>0</v>
      </c>
      <c r="BC625">
        <f t="shared" si="482"/>
        <v>0</v>
      </c>
      <c r="BD625">
        <f t="shared" si="483"/>
        <v>0</v>
      </c>
      <c r="BE625">
        <f t="shared" si="484"/>
        <v>0</v>
      </c>
      <c r="BF625">
        <f t="shared" si="485"/>
        <v>0</v>
      </c>
      <c r="BJ625">
        <f t="shared" si="486"/>
        <v>0</v>
      </c>
      <c r="BK625">
        <f t="shared" si="487"/>
        <v>0</v>
      </c>
      <c r="BL625">
        <f t="shared" si="488"/>
        <v>0</v>
      </c>
      <c r="BM625">
        <f t="shared" si="489"/>
        <v>0</v>
      </c>
      <c r="BN625">
        <f t="shared" si="490"/>
        <v>0</v>
      </c>
      <c r="BO625">
        <f t="shared" si="491"/>
        <v>0</v>
      </c>
      <c r="BP625">
        <f t="shared" si="492"/>
        <v>0</v>
      </c>
      <c r="BT625">
        <f t="shared" si="493"/>
        <v>0</v>
      </c>
      <c r="BU625">
        <f t="shared" si="494"/>
        <v>0</v>
      </c>
      <c r="BV625">
        <f t="shared" si="495"/>
        <v>0</v>
      </c>
      <c r="BW625">
        <f t="shared" si="496"/>
        <v>0</v>
      </c>
      <c r="BX625">
        <f t="shared" si="497"/>
        <v>0</v>
      </c>
      <c r="BY625">
        <f t="shared" si="498"/>
        <v>0</v>
      </c>
      <c r="BZ625">
        <f t="shared" si="499"/>
        <v>0</v>
      </c>
      <c r="CD625">
        <f t="shared" si="500"/>
        <v>0</v>
      </c>
      <c r="CE625">
        <f t="shared" si="501"/>
        <v>0</v>
      </c>
      <c r="CF625">
        <f t="shared" si="502"/>
        <v>0</v>
      </c>
      <c r="CG625">
        <f t="shared" si="503"/>
        <v>0</v>
      </c>
      <c r="CH625">
        <f t="shared" si="504"/>
        <v>0</v>
      </c>
      <c r="CI625">
        <f t="shared" si="505"/>
        <v>0</v>
      </c>
      <c r="CJ625">
        <f t="shared" si="506"/>
        <v>0</v>
      </c>
      <c r="CN625">
        <f t="shared" si="507"/>
        <v>0</v>
      </c>
      <c r="CO625">
        <f t="shared" si="508"/>
        <v>0</v>
      </c>
      <c r="CP625">
        <f t="shared" si="509"/>
        <v>0</v>
      </c>
      <c r="CQ625">
        <f t="shared" si="510"/>
        <v>0</v>
      </c>
      <c r="CR625">
        <f t="shared" si="511"/>
        <v>0</v>
      </c>
      <c r="CS625">
        <f t="shared" si="512"/>
        <v>0</v>
      </c>
      <c r="CT625">
        <f t="shared" si="513"/>
        <v>0</v>
      </c>
      <c r="CX625">
        <f t="shared" si="514"/>
        <v>0</v>
      </c>
      <c r="CY625">
        <f t="shared" si="515"/>
        <v>0</v>
      </c>
      <c r="CZ625">
        <f t="shared" si="516"/>
        <v>0</v>
      </c>
      <c r="DA625">
        <f t="shared" si="517"/>
        <v>0</v>
      </c>
      <c r="DB625">
        <f t="shared" si="518"/>
        <v>0</v>
      </c>
      <c r="DC625">
        <f t="shared" si="519"/>
        <v>0</v>
      </c>
      <c r="DD625">
        <f t="shared" si="520"/>
        <v>0</v>
      </c>
      <c r="DH625">
        <f t="shared" si="521"/>
        <v>0</v>
      </c>
      <c r="DI625">
        <f t="shared" si="522"/>
        <v>0</v>
      </c>
      <c r="DJ625">
        <f t="shared" si="523"/>
        <v>0</v>
      </c>
      <c r="DK625">
        <f t="shared" si="524"/>
        <v>0</v>
      </c>
      <c r="DL625">
        <f t="shared" si="525"/>
        <v>0</v>
      </c>
      <c r="DM625">
        <f t="shared" si="526"/>
        <v>0</v>
      </c>
      <c r="DN625">
        <f t="shared" si="527"/>
        <v>0</v>
      </c>
      <c r="DR625">
        <f t="shared" si="528"/>
        <v>0</v>
      </c>
      <c r="DS625">
        <f t="shared" si="529"/>
        <v>0</v>
      </c>
      <c r="DT625">
        <f t="shared" si="530"/>
        <v>0</v>
      </c>
      <c r="DU625">
        <f t="shared" si="531"/>
        <v>0</v>
      </c>
      <c r="DV625">
        <f t="shared" si="532"/>
        <v>0</v>
      </c>
      <c r="DW625">
        <f t="shared" si="533"/>
        <v>0</v>
      </c>
      <c r="DX625">
        <f t="shared" si="534"/>
        <v>0</v>
      </c>
      <c r="EB625">
        <f t="shared" si="535"/>
        <v>0</v>
      </c>
      <c r="EC625">
        <f t="shared" si="536"/>
        <v>0</v>
      </c>
      <c r="ED625">
        <f t="shared" si="537"/>
        <v>0</v>
      </c>
      <c r="EE625">
        <f t="shared" si="538"/>
        <v>0</v>
      </c>
      <c r="EF625">
        <f t="shared" si="539"/>
        <v>0</v>
      </c>
      <c r="EG625">
        <f t="shared" si="540"/>
        <v>0</v>
      </c>
      <c r="EH625">
        <f t="shared" si="541"/>
        <v>0</v>
      </c>
      <c r="EL625">
        <f t="shared" si="542"/>
        <v>0</v>
      </c>
      <c r="EM625">
        <f t="shared" si="543"/>
        <v>0</v>
      </c>
      <c r="EN625">
        <f t="shared" si="544"/>
        <v>0</v>
      </c>
      <c r="EO625">
        <f t="shared" si="545"/>
        <v>0</v>
      </c>
      <c r="EP625">
        <f t="shared" si="546"/>
        <v>0</v>
      </c>
      <c r="EQ625">
        <f t="shared" si="547"/>
        <v>0</v>
      </c>
      <c r="ER625">
        <f t="shared" si="548"/>
        <v>0</v>
      </c>
      <c r="EV625">
        <f t="shared" si="549"/>
        <v>0</v>
      </c>
      <c r="EW625">
        <f t="shared" si="550"/>
        <v>0</v>
      </c>
      <c r="EX625">
        <f t="shared" si="551"/>
        <v>0</v>
      </c>
      <c r="EY625">
        <f t="shared" si="552"/>
        <v>0</v>
      </c>
      <c r="EZ625">
        <f t="shared" si="553"/>
        <v>0</v>
      </c>
      <c r="FA625">
        <f t="shared" si="554"/>
        <v>0</v>
      </c>
      <c r="FB625">
        <f t="shared" si="555"/>
        <v>0</v>
      </c>
      <c r="FF625">
        <f t="shared" si="556"/>
        <v>0</v>
      </c>
      <c r="FG625">
        <f t="shared" si="557"/>
        <v>0</v>
      </c>
      <c r="FH625">
        <f t="shared" si="558"/>
        <v>0</v>
      </c>
      <c r="FI625">
        <f t="shared" si="559"/>
        <v>0</v>
      </c>
      <c r="FJ625">
        <f t="shared" si="560"/>
        <v>0</v>
      </c>
      <c r="FK625">
        <f t="shared" si="561"/>
        <v>0</v>
      </c>
      <c r="FL625">
        <f t="shared" si="562"/>
        <v>0</v>
      </c>
      <c r="FP625">
        <f t="shared" si="563"/>
        <v>0</v>
      </c>
      <c r="FQ625">
        <f t="shared" si="564"/>
        <v>0</v>
      </c>
      <c r="FR625">
        <f t="shared" si="565"/>
        <v>0</v>
      </c>
      <c r="FS625">
        <f t="shared" si="566"/>
        <v>0</v>
      </c>
      <c r="FT625">
        <f t="shared" si="567"/>
        <v>0</v>
      </c>
      <c r="FU625">
        <f t="shared" si="568"/>
        <v>0</v>
      </c>
      <c r="FV625">
        <f t="shared" si="569"/>
        <v>0</v>
      </c>
      <c r="FZ625">
        <f t="shared" si="570"/>
        <v>0</v>
      </c>
      <c r="GA625">
        <f t="shared" si="571"/>
        <v>0</v>
      </c>
      <c r="GB625">
        <f t="shared" si="572"/>
        <v>0</v>
      </c>
      <c r="GC625">
        <f t="shared" si="573"/>
        <v>0</v>
      </c>
      <c r="GD625">
        <f t="shared" si="574"/>
        <v>0</v>
      </c>
      <c r="GE625">
        <f t="shared" si="575"/>
        <v>0</v>
      </c>
      <c r="GF625">
        <f t="shared" si="576"/>
        <v>0</v>
      </c>
    </row>
    <row r="626" spans="1:188">
      <c r="A626" s="83"/>
      <c r="B626" s="15"/>
      <c r="C626" s="80" t="s">
        <v>150</v>
      </c>
      <c r="D626" s="320"/>
      <c r="E626" s="266"/>
      <c r="F626" s="266"/>
      <c r="G626" s="267"/>
      <c r="H626" s="268"/>
      <c r="I626" s="267"/>
      <c r="J626" s="268"/>
      <c r="K626" s="267"/>
      <c r="L626" s="268"/>
      <c r="M626" s="267"/>
      <c r="N626" s="268"/>
      <c r="O626" s="267"/>
      <c r="P626" s="220"/>
      <c r="Q626" s="220"/>
      <c r="R626" s="220"/>
      <c r="S626" s="220"/>
      <c r="T626" s="220"/>
      <c r="U626" s="220"/>
      <c r="V626" s="220"/>
      <c r="W626" s="220"/>
      <c r="X626" s="220"/>
      <c r="Y626" s="220"/>
      <c r="Z626" s="220"/>
      <c r="AA626" s="220"/>
      <c r="AB626" s="220"/>
      <c r="AC626" s="220"/>
      <c r="AD626" s="220"/>
      <c r="AF626">
        <f t="shared" si="465"/>
        <v>0</v>
      </c>
      <c r="AG626">
        <f t="shared" si="466"/>
        <v>0</v>
      </c>
      <c r="AH626">
        <f t="shared" si="467"/>
        <v>0</v>
      </c>
      <c r="AI626">
        <f t="shared" si="468"/>
        <v>0</v>
      </c>
      <c r="AJ626">
        <f t="shared" si="469"/>
        <v>0</v>
      </c>
      <c r="AK626">
        <f t="shared" si="470"/>
        <v>0</v>
      </c>
      <c r="AL626">
        <f t="shared" si="471"/>
        <v>0</v>
      </c>
      <c r="AP626">
        <f t="shared" si="472"/>
        <v>0</v>
      </c>
      <c r="AQ626">
        <f t="shared" si="473"/>
        <v>0</v>
      </c>
      <c r="AR626">
        <f t="shared" si="474"/>
        <v>0</v>
      </c>
      <c r="AS626">
        <f t="shared" si="475"/>
        <v>0</v>
      </c>
      <c r="AT626">
        <f t="shared" si="476"/>
        <v>0</v>
      </c>
      <c r="AU626">
        <f t="shared" si="477"/>
        <v>0</v>
      </c>
      <c r="AV626">
        <f t="shared" si="478"/>
        <v>0</v>
      </c>
      <c r="AZ626">
        <f t="shared" si="479"/>
        <v>0</v>
      </c>
      <c r="BA626">
        <f t="shared" si="480"/>
        <v>0</v>
      </c>
      <c r="BB626">
        <f t="shared" si="481"/>
        <v>0</v>
      </c>
      <c r="BC626">
        <f t="shared" si="482"/>
        <v>0</v>
      </c>
      <c r="BD626">
        <f t="shared" si="483"/>
        <v>0</v>
      </c>
      <c r="BE626">
        <f t="shared" si="484"/>
        <v>0</v>
      </c>
      <c r="BF626">
        <f t="shared" si="485"/>
        <v>0</v>
      </c>
      <c r="BJ626">
        <f t="shared" si="486"/>
        <v>0</v>
      </c>
      <c r="BK626">
        <f t="shared" si="487"/>
        <v>0</v>
      </c>
      <c r="BL626">
        <f t="shared" si="488"/>
        <v>0</v>
      </c>
      <c r="BM626">
        <f t="shared" si="489"/>
        <v>0</v>
      </c>
      <c r="BN626">
        <f t="shared" si="490"/>
        <v>0</v>
      </c>
      <c r="BO626">
        <f t="shared" si="491"/>
        <v>0</v>
      </c>
      <c r="BP626">
        <f t="shared" si="492"/>
        <v>0</v>
      </c>
      <c r="BT626">
        <f t="shared" si="493"/>
        <v>0</v>
      </c>
      <c r="BU626">
        <f t="shared" si="494"/>
        <v>0</v>
      </c>
      <c r="BV626">
        <f t="shared" si="495"/>
        <v>0</v>
      </c>
      <c r="BW626">
        <f t="shared" si="496"/>
        <v>0</v>
      </c>
      <c r="BX626">
        <f t="shared" si="497"/>
        <v>0</v>
      </c>
      <c r="BY626">
        <f t="shared" si="498"/>
        <v>0</v>
      </c>
      <c r="BZ626">
        <f t="shared" si="499"/>
        <v>0</v>
      </c>
      <c r="CD626">
        <f t="shared" si="500"/>
        <v>0</v>
      </c>
      <c r="CE626">
        <f t="shared" si="501"/>
        <v>0</v>
      </c>
      <c r="CF626">
        <f t="shared" si="502"/>
        <v>0</v>
      </c>
      <c r="CG626">
        <f t="shared" si="503"/>
        <v>0</v>
      </c>
      <c r="CH626">
        <f t="shared" si="504"/>
        <v>0</v>
      </c>
      <c r="CI626">
        <f t="shared" si="505"/>
        <v>0</v>
      </c>
      <c r="CJ626">
        <f t="shared" si="506"/>
        <v>0</v>
      </c>
      <c r="CN626">
        <f t="shared" si="507"/>
        <v>0</v>
      </c>
      <c r="CO626">
        <f t="shared" si="508"/>
        <v>0</v>
      </c>
      <c r="CP626">
        <f t="shared" si="509"/>
        <v>0</v>
      </c>
      <c r="CQ626">
        <f t="shared" si="510"/>
        <v>0</v>
      </c>
      <c r="CR626">
        <f t="shared" si="511"/>
        <v>0</v>
      </c>
      <c r="CS626">
        <f t="shared" si="512"/>
        <v>0</v>
      </c>
      <c r="CT626">
        <f t="shared" si="513"/>
        <v>0</v>
      </c>
      <c r="CX626">
        <f t="shared" si="514"/>
        <v>0</v>
      </c>
      <c r="CY626">
        <f t="shared" si="515"/>
        <v>0</v>
      </c>
      <c r="CZ626">
        <f t="shared" si="516"/>
        <v>0</v>
      </c>
      <c r="DA626">
        <f t="shared" si="517"/>
        <v>0</v>
      </c>
      <c r="DB626">
        <f t="shared" si="518"/>
        <v>0</v>
      </c>
      <c r="DC626">
        <f t="shared" si="519"/>
        <v>0</v>
      </c>
      <c r="DD626">
        <f t="shared" si="520"/>
        <v>0</v>
      </c>
      <c r="DH626">
        <f t="shared" si="521"/>
        <v>0</v>
      </c>
      <c r="DI626">
        <f t="shared" si="522"/>
        <v>0</v>
      </c>
      <c r="DJ626">
        <f t="shared" si="523"/>
        <v>0</v>
      </c>
      <c r="DK626">
        <f t="shared" si="524"/>
        <v>0</v>
      </c>
      <c r="DL626">
        <f t="shared" si="525"/>
        <v>0</v>
      </c>
      <c r="DM626">
        <f t="shared" si="526"/>
        <v>0</v>
      </c>
      <c r="DN626">
        <f t="shared" si="527"/>
        <v>0</v>
      </c>
      <c r="DR626">
        <f t="shared" si="528"/>
        <v>0</v>
      </c>
      <c r="DS626">
        <f t="shared" si="529"/>
        <v>0</v>
      </c>
      <c r="DT626">
        <f t="shared" si="530"/>
        <v>0</v>
      </c>
      <c r="DU626">
        <f t="shared" si="531"/>
        <v>0</v>
      </c>
      <c r="DV626">
        <f t="shared" si="532"/>
        <v>0</v>
      </c>
      <c r="DW626">
        <f t="shared" si="533"/>
        <v>0</v>
      </c>
      <c r="DX626">
        <f t="shared" si="534"/>
        <v>0</v>
      </c>
      <c r="EB626">
        <f t="shared" si="535"/>
        <v>0</v>
      </c>
      <c r="EC626">
        <f t="shared" si="536"/>
        <v>0</v>
      </c>
      <c r="ED626">
        <f t="shared" si="537"/>
        <v>0</v>
      </c>
      <c r="EE626">
        <f t="shared" si="538"/>
        <v>0</v>
      </c>
      <c r="EF626">
        <f t="shared" si="539"/>
        <v>0</v>
      </c>
      <c r="EG626">
        <f t="shared" si="540"/>
        <v>0</v>
      </c>
      <c r="EH626">
        <f t="shared" si="541"/>
        <v>0</v>
      </c>
      <c r="EL626">
        <f t="shared" si="542"/>
        <v>0</v>
      </c>
      <c r="EM626">
        <f t="shared" si="543"/>
        <v>0</v>
      </c>
      <c r="EN626">
        <f t="shared" si="544"/>
        <v>0</v>
      </c>
      <c r="EO626">
        <f t="shared" si="545"/>
        <v>0</v>
      </c>
      <c r="EP626">
        <f t="shared" si="546"/>
        <v>0</v>
      </c>
      <c r="EQ626">
        <f t="shared" si="547"/>
        <v>0</v>
      </c>
      <c r="ER626">
        <f t="shared" si="548"/>
        <v>0</v>
      </c>
      <c r="EV626">
        <f t="shared" si="549"/>
        <v>0</v>
      </c>
      <c r="EW626">
        <f t="shared" si="550"/>
        <v>0</v>
      </c>
      <c r="EX626">
        <f t="shared" si="551"/>
        <v>0</v>
      </c>
      <c r="EY626">
        <f t="shared" si="552"/>
        <v>0</v>
      </c>
      <c r="EZ626">
        <f t="shared" si="553"/>
        <v>0</v>
      </c>
      <c r="FA626">
        <f t="shared" si="554"/>
        <v>0</v>
      </c>
      <c r="FB626">
        <f t="shared" si="555"/>
        <v>0</v>
      </c>
      <c r="FF626">
        <f t="shared" si="556"/>
        <v>0</v>
      </c>
      <c r="FG626">
        <f t="shared" si="557"/>
        <v>0</v>
      </c>
      <c r="FH626">
        <f t="shared" si="558"/>
        <v>0</v>
      </c>
      <c r="FI626">
        <f t="shared" si="559"/>
        <v>0</v>
      </c>
      <c r="FJ626">
        <f t="shared" si="560"/>
        <v>0</v>
      </c>
      <c r="FK626">
        <f t="shared" si="561"/>
        <v>0</v>
      </c>
      <c r="FL626">
        <f t="shared" si="562"/>
        <v>0</v>
      </c>
      <c r="FP626">
        <f t="shared" si="563"/>
        <v>0</v>
      </c>
      <c r="FQ626">
        <f t="shared" si="564"/>
        <v>0</v>
      </c>
      <c r="FR626">
        <f t="shared" si="565"/>
        <v>0</v>
      </c>
      <c r="FS626">
        <f t="shared" si="566"/>
        <v>0</v>
      </c>
      <c r="FT626">
        <f t="shared" si="567"/>
        <v>0</v>
      </c>
      <c r="FU626">
        <f t="shared" si="568"/>
        <v>0</v>
      </c>
      <c r="FV626">
        <f t="shared" si="569"/>
        <v>0</v>
      </c>
      <c r="FZ626">
        <f t="shared" si="570"/>
        <v>0</v>
      </c>
      <c r="GA626">
        <f t="shared" si="571"/>
        <v>0</v>
      </c>
      <c r="GB626">
        <f t="shared" si="572"/>
        <v>0</v>
      </c>
      <c r="GC626">
        <f t="shared" si="573"/>
        <v>0</v>
      </c>
      <c r="GD626">
        <f t="shared" si="574"/>
        <v>0</v>
      </c>
      <c r="GE626">
        <f t="shared" si="575"/>
        <v>0</v>
      </c>
      <c r="GF626">
        <f t="shared" si="576"/>
        <v>0</v>
      </c>
    </row>
    <row r="627" spans="1:188">
      <c r="A627" s="83"/>
      <c r="B627" s="15"/>
      <c r="C627" s="80" t="s">
        <v>151</v>
      </c>
      <c r="D627" s="320"/>
      <c r="E627" s="266"/>
      <c r="F627" s="266"/>
      <c r="G627" s="267"/>
      <c r="H627" s="268"/>
      <c r="I627" s="267"/>
      <c r="J627" s="268">
        <v>15</v>
      </c>
      <c r="K627" s="267"/>
      <c r="L627" s="268">
        <v>15</v>
      </c>
      <c r="M627" s="267"/>
      <c r="N627" s="268">
        <v>0</v>
      </c>
      <c r="O627" s="267"/>
      <c r="P627" s="220">
        <v>15</v>
      </c>
      <c r="Q627" s="220">
        <v>15</v>
      </c>
      <c r="R627" s="220">
        <v>0</v>
      </c>
      <c r="S627" s="220">
        <v>0</v>
      </c>
      <c r="T627" s="220">
        <v>0</v>
      </c>
      <c r="U627" s="220">
        <v>0</v>
      </c>
      <c r="V627" s="220">
        <v>0</v>
      </c>
      <c r="W627" s="220">
        <v>0</v>
      </c>
      <c r="X627" s="220">
        <v>0</v>
      </c>
      <c r="Y627" s="220">
        <v>0</v>
      </c>
      <c r="Z627" s="220">
        <v>0</v>
      </c>
      <c r="AA627" s="220">
        <v>0</v>
      </c>
      <c r="AB627" s="220">
        <v>0</v>
      </c>
      <c r="AC627" s="220">
        <v>0</v>
      </c>
      <c r="AD627" s="220">
        <v>0</v>
      </c>
      <c r="AF627">
        <f t="shared" si="465"/>
        <v>0</v>
      </c>
      <c r="AG627">
        <f t="shared" si="466"/>
        <v>0</v>
      </c>
      <c r="AH627">
        <f t="shared" si="467"/>
        <v>0</v>
      </c>
      <c r="AI627">
        <f t="shared" si="468"/>
        <v>0</v>
      </c>
      <c r="AJ627">
        <f t="shared" si="469"/>
        <v>0</v>
      </c>
      <c r="AK627">
        <f t="shared" si="470"/>
        <v>0</v>
      </c>
      <c r="AL627">
        <f t="shared" si="471"/>
        <v>0</v>
      </c>
      <c r="AP627">
        <f t="shared" si="472"/>
        <v>0</v>
      </c>
      <c r="AQ627">
        <f t="shared" si="473"/>
        <v>0</v>
      </c>
      <c r="AR627">
        <f t="shared" si="474"/>
        <v>0</v>
      </c>
      <c r="AS627">
        <f t="shared" si="475"/>
        <v>0</v>
      </c>
      <c r="AT627">
        <f t="shared" si="476"/>
        <v>0</v>
      </c>
      <c r="AU627">
        <f t="shared" si="477"/>
        <v>0</v>
      </c>
      <c r="AV627">
        <f t="shared" si="478"/>
        <v>0</v>
      </c>
      <c r="AZ627">
        <f t="shared" si="479"/>
        <v>0</v>
      </c>
      <c r="BA627">
        <f t="shared" si="480"/>
        <v>0</v>
      </c>
      <c r="BB627">
        <f t="shared" si="481"/>
        <v>0</v>
      </c>
      <c r="BC627">
        <f t="shared" si="482"/>
        <v>0</v>
      </c>
      <c r="BD627">
        <f t="shared" si="483"/>
        <v>0</v>
      </c>
      <c r="BE627">
        <f t="shared" si="484"/>
        <v>0</v>
      </c>
      <c r="BF627">
        <f t="shared" si="485"/>
        <v>0</v>
      </c>
      <c r="BJ627">
        <f t="shared" si="486"/>
        <v>0</v>
      </c>
      <c r="BK627">
        <f t="shared" si="487"/>
        <v>0</v>
      </c>
      <c r="BL627">
        <f t="shared" si="488"/>
        <v>0</v>
      </c>
      <c r="BM627">
        <f t="shared" si="489"/>
        <v>0</v>
      </c>
      <c r="BN627">
        <f t="shared" si="490"/>
        <v>0</v>
      </c>
      <c r="BO627">
        <f t="shared" si="491"/>
        <v>0</v>
      </c>
      <c r="BP627">
        <f t="shared" si="492"/>
        <v>0</v>
      </c>
      <c r="BT627">
        <f t="shared" si="493"/>
        <v>0</v>
      </c>
      <c r="BU627">
        <f t="shared" si="494"/>
        <v>0</v>
      </c>
      <c r="BV627">
        <f t="shared" si="495"/>
        <v>0</v>
      </c>
      <c r="BW627">
        <f t="shared" si="496"/>
        <v>0</v>
      </c>
      <c r="BX627">
        <f t="shared" si="497"/>
        <v>0</v>
      </c>
      <c r="BY627">
        <f t="shared" si="498"/>
        <v>0</v>
      </c>
      <c r="BZ627">
        <f t="shared" si="499"/>
        <v>0</v>
      </c>
      <c r="CD627">
        <f t="shared" si="500"/>
        <v>0</v>
      </c>
      <c r="CE627">
        <f t="shared" si="501"/>
        <v>0</v>
      </c>
      <c r="CF627">
        <f t="shared" si="502"/>
        <v>0</v>
      </c>
      <c r="CG627">
        <f t="shared" si="503"/>
        <v>0</v>
      </c>
      <c r="CH627">
        <f t="shared" si="504"/>
        <v>0</v>
      </c>
      <c r="CI627">
        <f t="shared" si="505"/>
        <v>0</v>
      </c>
      <c r="CJ627">
        <f t="shared" si="506"/>
        <v>0</v>
      </c>
      <c r="CN627">
        <f t="shared" si="507"/>
        <v>0</v>
      </c>
      <c r="CO627">
        <f t="shared" si="508"/>
        <v>0</v>
      </c>
      <c r="CP627">
        <f t="shared" si="509"/>
        <v>0</v>
      </c>
      <c r="CQ627">
        <f t="shared" si="510"/>
        <v>0</v>
      </c>
      <c r="CR627">
        <f t="shared" si="511"/>
        <v>0</v>
      </c>
      <c r="CS627">
        <f t="shared" si="512"/>
        <v>0</v>
      </c>
      <c r="CT627">
        <f t="shared" si="513"/>
        <v>0</v>
      </c>
      <c r="CX627">
        <f t="shared" si="514"/>
        <v>0</v>
      </c>
      <c r="CY627">
        <f t="shared" si="515"/>
        <v>0</v>
      </c>
      <c r="CZ627">
        <f t="shared" si="516"/>
        <v>0</v>
      </c>
      <c r="DA627">
        <f t="shared" si="517"/>
        <v>0</v>
      </c>
      <c r="DB627">
        <f t="shared" si="518"/>
        <v>0</v>
      </c>
      <c r="DC627">
        <f t="shared" si="519"/>
        <v>0</v>
      </c>
      <c r="DD627">
        <f t="shared" si="520"/>
        <v>0</v>
      </c>
      <c r="DH627">
        <f t="shared" si="521"/>
        <v>0</v>
      </c>
      <c r="DI627">
        <f t="shared" si="522"/>
        <v>0</v>
      </c>
      <c r="DJ627">
        <f t="shared" si="523"/>
        <v>0</v>
      </c>
      <c r="DK627">
        <f t="shared" si="524"/>
        <v>0</v>
      </c>
      <c r="DL627">
        <f t="shared" si="525"/>
        <v>0</v>
      </c>
      <c r="DM627">
        <f t="shared" si="526"/>
        <v>0</v>
      </c>
      <c r="DN627">
        <f t="shared" si="527"/>
        <v>0</v>
      </c>
      <c r="DR627">
        <f t="shared" si="528"/>
        <v>0</v>
      </c>
      <c r="DS627">
        <f t="shared" si="529"/>
        <v>0</v>
      </c>
      <c r="DT627">
        <f t="shared" si="530"/>
        <v>0</v>
      </c>
      <c r="DU627">
        <f t="shared" si="531"/>
        <v>0</v>
      </c>
      <c r="DV627">
        <f t="shared" si="532"/>
        <v>0</v>
      </c>
      <c r="DW627">
        <f t="shared" si="533"/>
        <v>0</v>
      </c>
      <c r="DX627">
        <f t="shared" si="534"/>
        <v>0</v>
      </c>
      <c r="EB627">
        <f t="shared" si="535"/>
        <v>0</v>
      </c>
      <c r="EC627">
        <f t="shared" si="536"/>
        <v>0</v>
      </c>
      <c r="ED627">
        <f t="shared" si="537"/>
        <v>0</v>
      </c>
      <c r="EE627">
        <f t="shared" si="538"/>
        <v>0</v>
      </c>
      <c r="EF627">
        <f t="shared" si="539"/>
        <v>0</v>
      </c>
      <c r="EG627">
        <f t="shared" si="540"/>
        <v>0</v>
      </c>
      <c r="EH627">
        <f t="shared" si="541"/>
        <v>0</v>
      </c>
      <c r="EL627">
        <f t="shared" si="542"/>
        <v>0</v>
      </c>
      <c r="EM627">
        <f t="shared" si="543"/>
        <v>0</v>
      </c>
      <c r="EN627">
        <f t="shared" si="544"/>
        <v>0</v>
      </c>
      <c r="EO627">
        <f t="shared" si="545"/>
        <v>0</v>
      </c>
      <c r="EP627">
        <f t="shared" si="546"/>
        <v>0</v>
      </c>
      <c r="EQ627">
        <f t="shared" si="547"/>
        <v>0</v>
      </c>
      <c r="ER627">
        <f t="shared" si="548"/>
        <v>0</v>
      </c>
      <c r="EV627">
        <f t="shared" si="549"/>
        <v>0</v>
      </c>
      <c r="EW627">
        <f t="shared" si="550"/>
        <v>0</v>
      </c>
      <c r="EX627">
        <f t="shared" si="551"/>
        <v>0</v>
      </c>
      <c r="EY627">
        <f t="shared" si="552"/>
        <v>0</v>
      </c>
      <c r="EZ627">
        <f t="shared" si="553"/>
        <v>0</v>
      </c>
      <c r="FA627">
        <f t="shared" si="554"/>
        <v>0</v>
      </c>
      <c r="FB627">
        <f t="shared" si="555"/>
        <v>0</v>
      </c>
      <c r="FF627">
        <f t="shared" si="556"/>
        <v>0</v>
      </c>
      <c r="FG627">
        <f t="shared" si="557"/>
        <v>0</v>
      </c>
      <c r="FH627">
        <f t="shared" si="558"/>
        <v>0</v>
      </c>
      <c r="FI627">
        <f t="shared" si="559"/>
        <v>0</v>
      </c>
      <c r="FJ627">
        <f t="shared" si="560"/>
        <v>0</v>
      </c>
      <c r="FK627">
        <f t="shared" si="561"/>
        <v>0</v>
      </c>
      <c r="FL627">
        <f t="shared" si="562"/>
        <v>0</v>
      </c>
      <c r="FP627">
        <f t="shared" si="563"/>
        <v>0</v>
      </c>
      <c r="FQ627">
        <f t="shared" si="564"/>
        <v>0</v>
      </c>
      <c r="FR627">
        <f t="shared" si="565"/>
        <v>0</v>
      </c>
      <c r="FS627">
        <f t="shared" si="566"/>
        <v>0</v>
      </c>
      <c r="FT627">
        <f t="shared" si="567"/>
        <v>0</v>
      </c>
      <c r="FU627">
        <f t="shared" si="568"/>
        <v>0</v>
      </c>
      <c r="FV627">
        <f t="shared" si="569"/>
        <v>0</v>
      </c>
      <c r="FZ627">
        <f t="shared" si="570"/>
        <v>0</v>
      </c>
      <c r="GA627">
        <f t="shared" si="571"/>
        <v>0</v>
      </c>
      <c r="GB627">
        <f t="shared" si="572"/>
        <v>0</v>
      </c>
      <c r="GC627">
        <f t="shared" si="573"/>
        <v>0</v>
      </c>
      <c r="GD627">
        <f t="shared" si="574"/>
        <v>0</v>
      </c>
      <c r="GE627">
        <f t="shared" si="575"/>
        <v>0</v>
      </c>
      <c r="GF627">
        <f t="shared" si="576"/>
        <v>0</v>
      </c>
    </row>
    <row r="628" spans="1:188">
      <c r="A628" s="83"/>
      <c r="B628" s="15"/>
      <c r="C628" s="80" t="s">
        <v>152</v>
      </c>
      <c r="D628" s="320"/>
      <c r="E628" s="266"/>
      <c r="F628" s="266"/>
      <c r="G628" s="267"/>
      <c r="H628" s="268"/>
      <c r="I628" s="267"/>
      <c r="J628" s="268"/>
      <c r="K628" s="267"/>
      <c r="L628" s="268"/>
      <c r="M628" s="267"/>
      <c r="N628" s="268"/>
      <c r="O628" s="267"/>
      <c r="P628" s="220"/>
      <c r="Q628" s="220"/>
      <c r="R628" s="220"/>
      <c r="S628" s="220"/>
      <c r="T628" s="220"/>
      <c r="U628" s="220"/>
      <c r="V628" s="220"/>
      <c r="W628" s="220"/>
      <c r="X628" s="220"/>
      <c r="Y628" s="220"/>
      <c r="Z628" s="220"/>
      <c r="AA628" s="220"/>
      <c r="AB628" s="220"/>
      <c r="AC628" s="220"/>
      <c r="AD628" s="220"/>
      <c r="AF628">
        <f t="shared" si="465"/>
        <v>0</v>
      </c>
      <c r="AG628">
        <f t="shared" si="466"/>
        <v>0</v>
      </c>
      <c r="AH628">
        <f t="shared" si="467"/>
        <v>0</v>
      </c>
      <c r="AI628">
        <f t="shared" si="468"/>
        <v>0</v>
      </c>
      <c r="AJ628">
        <f t="shared" si="469"/>
        <v>0</v>
      </c>
      <c r="AK628">
        <f t="shared" si="470"/>
        <v>0</v>
      </c>
      <c r="AL628">
        <f t="shared" si="471"/>
        <v>0</v>
      </c>
      <c r="AP628">
        <f t="shared" si="472"/>
        <v>0</v>
      </c>
      <c r="AQ628">
        <f t="shared" si="473"/>
        <v>0</v>
      </c>
      <c r="AR628">
        <f t="shared" si="474"/>
        <v>0</v>
      </c>
      <c r="AS628">
        <f t="shared" si="475"/>
        <v>0</v>
      </c>
      <c r="AT628">
        <f t="shared" si="476"/>
        <v>0</v>
      </c>
      <c r="AU628">
        <f t="shared" si="477"/>
        <v>0</v>
      </c>
      <c r="AV628">
        <f t="shared" si="478"/>
        <v>0</v>
      </c>
      <c r="AZ628">
        <f t="shared" si="479"/>
        <v>0</v>
      </c>
      <c r="BA628">
        <f t="shared" si="480"/>
        <v>0</v>
      </c>
      <c r="BB628">
        <f t="shared" si="481"/>
        <v>0</v>
      </c>
      <c r="BC628">
        <f t="shared" si="482"/>
        <v>0</v>
      </c>
      <c r="BD628">
        <f t="shared" si="483"/>
        <v>0</v>
      </c>
      <c r="BE628">
        <f t="shared" si="484"/>
        <v>0</v>
      </c>
      <c r="BF628">
        <f t="shared" si="485"/>
        <v>0</v>
      </c>
      <c r="BJ628">
        <f t="shared" si="486"/>
        <v>0</v>
      </c>
      <c r="BK628">
        <f t="shared" si="487"/>
        <v>0</v>
      </c>
      <c r="BL628">
        <f t="shared" si="488"/>
        <v>0</v>
      </c>
      <c r="BM628">
        <f t="shared" si="489"/>
        <v>0</v>
      </c>
      <c r="BN628">
        <f t="shared" si="490"/>
        <v>0</v>
      </c>
      <c r="BO628">
        <f t="shared" si="491"/>
        <v>0</v>
      </c>
      <c r="BP628">
        <f t="shared" si="492"/>
        <v>0</v>
      </c>
      <c r="BT628">
        <f t="shared" si="493"/>
        <v>0</v>
      </c>
      <c r="BU628">
        <f t="shared" si="494"/>
        <v>0</v>
      </c>
      <c r="BV628">
        <f t="shared" si="495"/>
        <v>0</v>
      </c>
      <c r="BW628">
        <f t="shared" si="496"/>
        <v>0</v>
      </c>
      <c r="BX628">
        <f t="shared" si="497"/>
        <v>0</v>
      </c>
      <c r="BY628">
        <f t="shared" si="498"/>
        <v>0</v>
      </c>
      <c r="BZ628">
        <f t="shared" si="499"/>
        <v>0</v>
      </c>
      <c r="CD628">
        <f t="shared" si="500"/>
        <v>0</v>
      </c>
      <c r="CE628">
        <f t="shared" si="501"/>
        <v>0</v>
      </c>
      <c r="CF628">
        <f t="shared" si="502"/>
        <v>0</v>
      </c>
      <c r="CG628">
        <f t="shared" si="503"/>
        <v>0</v>
      </c>
      <c r="CH628">
        <f t="shared" si="504"/>
        <v>0</v>
      </c>
      <c r="CI628">
        <f t="shared" si="505"/>
        <v>0</v>
      </c>
      <c r="CJ628">
        <f t="shared" si="506"/>
        <v>0</v>
      </c>
      <c r="CN628">
        <f t="shared" si="507"/>
        <v>0</v>
      </c>
      <c r="CO628">
        <f t="shared" si="508"/>
        <v>0</v>
      </c>
      <c r="CP628">
        <f t="shared" si="509"/>
        <v>0</v>
      </c>
      <c r="CQ628">
        <f t="shared" si="510"/>
        <v>0</v>
      </c>
      <c r="CR628">
        <f t="shared" si="511"/>
        <v>0</v>
      </c>
      <c r="CS628">
        <f t="shared" si="512"/>
        <v>0</v>
      </c>
      <c r="CT628">
        <f t="shared" si="513"/>
        <v>0</v>
      </c>
      <c r="CX628">
        <f t="shared" si="514"/>
        <v>0</v>
      </c>
      <c r="CY628">
        <f t="shared" si="515"/>
        <v>0</v>
      </c>
      <c r="CZ628">
        <f t="shared" si="516"/>
        <v>0</v>
      </c>
      <c r="DA628">
        <f t="shared" si="517"/>
        <v>0</v>
      </c>
      <c r="DB628">
        <f t="shared" si="518"/>
        <v>0</v>
      </c>
      <c r="DC628">
        <f t="shared" si="519"/>
        <v>0</v>
      </c>
      <c r="DD628">
        <f t="shared" si="520"/>
        <v>0</v>
      </c>
      <c r="DH628">
        <f t="shared" si="521"/>
        <v>0</v>
      </c>
      <c r="DI628">
        <f t="shared" si="522"/>
        <v>0</v>
      </c>
      <c r="DJ628">
        <f t="shared" si="523"/>
        <v>0</v>
      </c>
      <c r="DK628">
        <f t="shared" si="524"/>
        <v>0</v>
      </c>
      <c r="DL628">
        <f t="shared" si="525"/>
        <v>0</v>
      </c>
      <c r="DM628">
        <f t="shared" si="526"/>
        <v>0</v>
      </c>
      <c r="DN628">
        <f t="shared" si="527"/>
        <v>0</v>
      </c>
      <c r="DR628">
        <f t="shared" si="528"/>
        <v>0</v>
      </c>
      <c r="DS628">
        <f t="shared" si="529"/>
        <v>0</v>
      </c>
      <c r="DT628">
        <f t="shared" si="530"/>
        <v>0</v>
      </c>
      <c r="DU628">
        <f t="shared" si="531"/>
        <v>0</v>
      </c>
      <c r="DV628">
        <f t="shared" si="532"/>
        <v>0</v>
      </c>
      <c r="DW628">
        <f t="shared" si="533"/>
        <v>0</v>
      </c>
      <c r="DX628">
        <f t="shared" si="534"/>
        <v>0</v>
      </c>
      <c r="EB628">
        <f t="shared" si="535"/>
        <v>0</v>
      </c>
      <c r="EC628">
        <f t="shared" si="536"/>
        <v>0</v>
      </c>
      <c r="ED628">
        <f t="shared" si="537"/>
        <v>0</v>
      </c>
      <c r="EE628">
        <f t="shared" si="538"/>
        <v>0</v>
      </c>
      <c r="EF628">
        <f t="shared" si="539"/>
        <v>0</v>
      </c>
      <c r="EG628">
        <f t="shared" si="540"/>
        <v>0</v>
      </c>
      <c r="EH628">
        <f t="shared" si="541"/>
        <v>0</v>
      </c>
      <c r="EL628">
        <f t="shared" si="542"/>
        <v>0</v>
      </c>
      <c r="EM628">
        <f t="shared" si="543"/>
        <v>0</v>
      </c>
      <c r="EN628">
        <f t="shared" si="544"/>
        <v>0</v>
      </c>
      <c r="EO628">
        <f t="shared" si="545"/>
        <v>0</v>
      </c>
      <c r="EP628">
        <f t="shared" si="546"/>
        <v>0</v>
      </c>
      <c r="EQ628">
        <f t="shared" si="547"/>
        <v>0</v>
      </c>
      <c r="ER628">
        <f t="shared" si="548"/>
        <v>0</v>
      </c>
      <c r="EV628">
        <f t="shared" si="549"/>
        <v>0</v>
      </c>
      <c r="EW628">
        <f t="shared" si="550"/>
        <v>0</v>
      </c>
      <c r="EX628">
        <f t="shared" si="551"/>
        <v>0</v>
      </c>
      <c r="EY628">
        <f t="shared" si="552"/>
        <v>0</v>
      </c>
      <c r="EZ628">
        <f t="shared" si="553"/>
        <v>0</v>
      </c>
      <c r="FA628">
        <f t="shared" si="554"/>
        <v>0</v>
      </c>
      <c r="FB628">
        <f t="shared" si="555"/>
        <v>0</v>
      </c>
      <c r="FF628">
        <f t="shared" si="556"/>
        <v>0</v>
      </c>
      <c r="FG628">
        <f t="shared" si="557"/>
        <v>0</v>
      </c>
      <c r="FH628">
        <f t="shared" si="558"/>
        <v>0</v>
      </c>
      <c r="FI628">
        <f t="shared" si="559"/>
        <v>0</v>
      </c>
      <c r="FJ628">
        <f t="shared" si="560"/>
        <v>0</v>
      </c>
      <c r="FK628">
        <f t="shared" si="561"/>
        <v>0</v>
      </c>
      <c r="FL628">
        <f t="shared" si="562"/>
        <v>0</v>
      </c>
      <c r="FP628">
        <f t="shared" si="563"/>
        <v>0</v>
      </c>
      <c r="FQ628">
        <f t="shared" si="564"/>
        <v>0</v>
      </c>
      <c r="FR628">
        <f t="shared" si="565"/>
        <v>0</v>
      </c>
      <c r="FS628">
        <f t="shared" si="566"/>
        <v>0</v>
      </c>
      <c r="FT628">
        <f t="shared" si="567"/>
        <v>0</v>
      </c>
      <c r="FU628">
        <f t="shared" si="568"/>
        <v>0</v>
      </c>
      <c r="FV628">
        <f t="shared" si="569"/>
        <v>0</v>
      </c>
      <c r="FZ628">
        <f t="shared" si="570"/>
        <v>0</v>
      </c>
      <c r="GA628">
        <f t="shared" si="571"/>
        <v>0</v>
      </c>
      <c r="GB628">
        <f t="shared" si="572"/>
        <v>0</v>
      </c>
      <c r="GC628">
        <f t="shared" si="573"/>
        <v>0</v>
      </c>
      <c r="GD628">
        <f t="shared" si="574"/>
        <v>0</v>
      </c>
      <c r="GE628">
        <f t="shared" si="575"/>
        <v>0</v>
      </c>
      <c r="GF628">
        <f t="shared" si="576"/>
        <v>0</v>
      </c>
    </row>
    <row r="629" spans="1:188">
      <c r="A629" s="83"/>
      <c r="B629" s="15"/>
      <c r="C629" s="80" t="s">
        <v>153</v>
      </c>
      <c r="D629" s="320"/>
      <c r="E629" s="266"/>
      <c r="F629" s="266"/>
      <c r="G629" s="267"/>
      <c r="H629" s="268"/>
      <c r="I629" s="267"/>
      <c r="J629" s="268"/>
      <c r="K629" s="267"/>
      <c r="L629" s="268"/>
      <c r="M629" s="267"/>
      <c r="N629" s="268"/>
      <c r="O629" s="267"/>
      <c r="P629" s="220"/>
      <c r="Q629" s="220"/>
      <c r="R629" s="220"/>
      <c r="S629" s="220"/>
      <c r="T629" s="220"/>
      <c r="U629" s="220"/>
      <c r="V629" s="220"/>
      <c r="W629" s="220"/>
      <c r="X629" s="220"/>
      <c r="Y629" s="220"/>
      <c r="Z629" s="220"/>
      <c r="AA629" s="220"/>
      <c r="AB629" s="220"/>
      <c r="AC629" s="220"/>
      <c r="AD629" s="220"/>
      <c r="AF629">
        <f t="shared" si="465"/>
        <v>0</v>
      </c>
      <c r="AG629">
        <f t="shared" si="466"/>
        <v>0</v>
      </c>
      <c r="AH629">
        <f t="shared" si="467"/>
        <v>0</v>
      </c>
      <c r="AI629">
        <f t="shared" si="468"/>
        <v>0</v>
      </c>
      <c r="AJ629">
        <f t="shared" si="469"/>
        <v>0</v>
      </c>
      <c r="AK629">
        <f t="shared" si="470"/>
        <v>0</v>
      </c>
      <c r="AL629">
        <f t="shared" si="471"/>
        <v>0</v>
      </c>
      <c r="AP629">
        <f t="shared" si="472"/>
        <v>0</v>
      </c>
      <c r="AQ629">
        <f t="shared" si="473"/>
        <v>0</v>
      </c>
      <c r="AR629">
        <f t="shared" si="474"/>
        <v>0</v>
      </c>
      <c r="AS629">
        <f t="shared" si="475"/>
        <v>0</v>
      </c>
      <c r="AT629">
        <f t="shared" si="476"/>
        <v>0</v>
      </c>
      <c r="AU629">
        <f t="shared" si="477"/>
        <v>0</v>
      </c>
      <c r="AV629">
        <f t="shared" si="478"/>
        <v>0</v>
      </c>
      <c r="AZ629">
        <f t="shared" si="479"/>
        <v>0</v>
      </c>
      <c r="BA629">
        <f t="shared" si="480"/>
        <v>0</v>
      </c>
      <c r="BB629">
        <f t="shared" si="481"/>
        <v>0</v>
      </c>
      <c r="BC629">
        <f t="shared" si="482"/>
        <v>0</v>
      </c>
      <c r="BD629">
        <f t="shared" si="483"/>
        <v>0</v>
      </c>
      <c r="BE629">
        <f t="shared" si="484"/>
        <v>0</v>
      </c>
      <c r="BF629">
        <f t="shared" si="485"/>
        <v>0</v>
      </c>
      <c r="BJ629">
        <f t="shared" si="486"/>
        <v>0</v>
      </c>
      <c r="BK629">
        <f t="shared" si="487"/>
        <v>0</v>
      </c>
      <c r="BL629">
        <f t="shared" si="488"/>
        <v>0</v>
      </c>
      <c r="BM629">
        <f t="shared" si="489"/>
        <v>0</v>
      </c>
      <c r="BN629">
        <f t="shared" si="490"/>
        <v>0</v>
      </c>
      <c r="BO629">
        <f t="shared" si="491"/>
        <v>0</v>
      </c>
      <c r="BP629">
        <f t="shared" si="492"/>
        <v>0</v>
      </c>
      <c r="BT629">
        <f t="shared" si="493"/>
        <v>0</v>
      </c>
      <c r="BU629">
        <f t="shared" si="494"/>
        <v>0</v>
      </c>
      <c r="BV629">
        <f t="shared" si="495"/>
        <v>0</v>
      </c>
      <c r="BW629">
        <f t="shared" si="496"/>
        <v>0</v>
      </c>
      <c r="BX629">
        <f t="shared" si="497"/>
        <v>0</v>
      </c>
      <c r="BY629">
        <f t="shared" si="498"/>
        <v>0</v>
      </c>
      <c r="BZ629">
        <f t="shared" si="499"/>
        <v>0</v>
      </c>
      <c r="CD629">
        <f t="shared" si="500"/>
        <v>0</v>
      </c>
      <c r="CE629">
        <f t="shared" si="501"/>
        <v>0</v>
      </c>
      <c r="CF629">
        <f t="shared" si="502"/>
        <v>0</v>
      </c>
      <c r="CG629">
        <f t="shared" si="503"/>
        <v>0</v>
      </c>
      <c r="CH629">
        <f t="shared" si="504"/>
        <v>0</v>
      </c>
      <c r="CI629">
        <f t="shared" si="505"/>
        <v>0</v>
      </c>
      <c r="CJ629">
        <f t="shared" si="506"/>
        <v>0</v>
      </c>
      <c r="CN629">
        <f t="shared" si="507"/>
        <v>0</v>
      </c>
      <c r="CO629">
        <f t="shared" si="508"/>
        <v>0</v>
      </c>
      <c r="CP629">
        <f t="shared" si="509"/>
        <v>0</v>
      </c>
      <c r="CQ629">
        <f t="shared" si="510"/>
        <v>0</v>
      </c>
      <c r="CR629">
        <f t="shared" si="511"/>
        <v>0</v>
      </c>
      <c r="CS629">
        <f t="shared" si="512"/>
        <v>0</v>
      </c>
      <c r="CT629">
        <f t="shared" si="513"/>
        <v>0</v>
      </c>
      <c r="CX629">
        <f t="shared" si="514"/>
        <v>0</v>
      </c>
      <c r="CY629">
        <f t="shared" si="515"/>
        <v>0</v>
      </c>
      <c r="CZ629">
        <f t="shared" si="516"/>
        <v>0</v>
      </c>
      <c r="DA629">
        <f t="shared" si="517"/>
        <v>0</v>
      </c>
      <c r="DB629">
        <f t="shared" si="518"/>
        <v>0</v>
      </c>
      <c r="DC629">
        <f t="shared" si="519"/>
        <v>0</v>
      </c>
      <c r="DD629">
        <f t="shared" si="520"/>
        <v>0</v>
      </c>
      <c r="DH629">
        <f t="shared" si="521"/>
        <v>0</v>
      </c>
      <c r="DI629">
        <f t="shared" si="522"/>
        <v>0</v>
      </c>
      <c r="DJ629">
        <f t="shared" si="523"/>
        <v>0</v>
      </c>
      <c r="DK629">
        <f t="shared" si="524"/>
        <v>0</v>
      </c>
      <c r="DL629">
        <f t="shared" si="525"/>
        <v>0</v>
      </c>
      <c r="DM629">
        <f t="shared" si="526"/>
        <v>0</v>
      </c>
      <c r="DN629">
        <f t="shared" si="527"/>
        <v>0</v>
      </c>
      <c r="DR629">
        <f t="shared" si="528"/>
        <v>0</v>
      </c>
      <c r="DS629">
        <f t="shared" si="529"/>
        <v>0</v>
      </c>
      <c r="DT629">
        <f t="shared" si="530"/>
        <v>0</v>
      </c>
      <c r="DU629">
        <f t="shared" si="531"/>
        <v>0</v>
      </c>
      <c r="DV629">
        <f t="shared" si="532"/>
        <v>0</v>
      </c>
      <c r="DW629">
        <f t="shared" si="533"/>
        <v>0</v>
      </c>
      <c r="DX629">
        <f t="shared" si="534"/>
        <v>0</v>
      </c>
      <c r="EB629">
        <f t="shared" si="535"/>
        <v>0</v>
      </c>
      <c r="EC629">
        <f t="shared" si="536"/>
        <v>0</v>
      </c>
      <c r="ED629">
        <f t="shared" si="537"/>
        <v>0</v>
      </c>
      <c r="EE629">
        <f t="shared" si="538"/>
        <v>0</v>
      </c>
      <c r="EF629">
        <f t="shared" si="539"/>
        <v>0</v>
      </c>
      <c r="EG629">
        <f t="shared" si="540"/>
        <v>0</v>
      </c>
      <c r="EH629">
        <f t="shared" si="541"/>
        <v>0</v>
      </c>
      <c r="EL629">
        <f t="shared" si="542"/>
        <v>0</v>
      </c>
      <c r="EM629">
        <f t="shared" si="543"/>
        <v>0</v>
      </c>
      <c r="EN629">
        <f t="shared" si="544"/>
        <v>0</v>
      </c>
      <c r="EO629">
        <f t="shared" si="545"/>
        <v>0</v>
      </c>
      <c r="EP629">
        <f t="shared" si="546"/>
        <v>0</v>
      </c>
      <c r="EQ629">
        <f t="shared" si="547"/>
        <v>0</v>
      </c>
      <c r="ER629">
        <f t="shared" si="548"/>
        <v>0</v>
      </c>
      <c r="EV629">
        <f t="shared" si="549"/>
        <v>0</v>
      </c>
      <c r="EW629">
        <f t="shared" si="550"/>
        <v>0</v>
      </c>
      <c r="EX629">
        <f t="shared" si="551"/>
        <v>0</v>
      </c>
      <c r="EY629">
        <f t="shared" si="552"/>
        <v>0</v>
      </c>
      <c r="EZ629">
        <f t="shared" si="553"/>
        <v>0</v>
      </c>
      <c r="FA629">
        <f t="shared" si="554"/>
        <v>0</v>
      </c>
      <c r="FB629">
        <f t="shared" si="555"/>
        <v>0</v>
      </c>
      <c r="FF629">
        <f t="shared" si="556"/>
        <v>0</v>
      </c>
      <c r="FG629">
        <f t="shared" si="557"/>
        <v>0</v>
      </c>
      <c r="FH629">
        <f t="shared" si="558"/>
        <v>0</v>
      </c>
      <c r="FI629">
        <f t="shared" si="559"/>
        <v>0</v>
      </c>
      <c r="FJ629">
        <f t="shared" si="560"/>
        <v>0</v>
      </c>
      <c r="FK629">
        <f t="shared" si="561"/>
        <v>0</v>
      </c>
      <c r="FL629">
        <f t="shared" si="562"/>
        <v>0</v>
      </c>
      <c r="FP629">
        <f t="shared" si="563"/>
        <v>0</v>
      </c>
      <c r="FQ629">
        <f t="shared" si="564"/>
        <v>0</v>
      </c>
      <c r="FR629">
        <f t="shared" si="565"/>
        <v>0</v>
      </c>
      <c r="FS629">
        <f t="shared" si="566"/>
        <v>0</v>
      </c>
      <c r="FT629">
        <f t="shared" si="567"/>
        <v>0</v>
      </c>
      <c r="FU629">
        <f t="shared" si="568"/>
        <v>0</v>
      </c>
      <c r="FV629">
        <f t="shared" si="569"/>
        <v>0</v>
      </c>
      <c r="FZ629">
        <f t="shared" si="570"/>
        <v>0</v>
      </c>
      <c r="GA629">
        <f t="shared" si="571"/>
        <v>0</v>
      </c>
      <c r="GB629">
        <f t="shared" si="572"/>
        <v>0</v>
      </c>
      <c r="GC629">
        <f t="shared" si="573"/>
        <v>0</v>
      </c>
      <c r="GD629">
        <f t="shared" si="574"/>
        <v>0</v>
      </c>
      <c r="GE629">
        <f t="shared" si="575"/>
        <v>0</v>
      </c>
      <c r="GF629">
        <f t="shared" si="576"/>
        <v>0</v>
      </c>
    </row>
    <row r="630" spans="1:188">
      <c r="A630" s="83"/>
      <c r="B630" s="15"/>
      <c r="C630" s="80" t="s">
        <v>154</v>
      </c>
      <c r="D630" s="320"/>
      <c r="E630" s="266"/>
      <c r="F630" s="266"/>
      <c r="G630" s="267"/>
      <c r="H630" s="268"/>
      <c r="I630" s="267"/>
      <c r="J630" s="268"/>
      <c r="K630" s="267"/>
      <c r="L630" s="268"/>
      <c r="M630" s="267"/>
      <c r="N630" s="268"/>
      <c r="O630" s="267"/>
      <c r="P630" s="220"/>
      <c r="Q630" s="220"/>
      <c r="R630" s="220"/>
      <c r="S630" s="220"/>
      <c r="T630" s="220"/>
      <c r="U630" s="220"/>
      <c r="V630" s="220"/>
      <c r="W630" s="220"/>
      <c r="X630" s="220"/>
      <c r="Y630" s="220"/>
      <c r="Z630" s="220"/>
      <c r="AA630" s="220"/>
      <c r="AB630" s="220"/>
      <c r="AC630" s="220"/>
      <c r="AD630" s="220"/>
      <c r="AF630">
        <f t="shared" si="465"/>
        <v>0</v>
      </c>
      <c r="AG630">
        <f t="shared" si="466"/>
        <v>0</v>
      </c>
      <c r="AH630">
        <f t="shared" si="467"/>
        <v>0</v>
      </c>
      <c r="AI630">
        <f t="shared" si="468"/>
        <v>0</v>
      </c>
      <c r="AJ630">
        <f t="shared" si="469"/>
        <v>0</v>
      </c>
      <c r="AK630">
        <f t="shared" si="470"/>
        <v>0</v>
      </c>
      <c r="AL630">
        <f t="shared" si="471"/>
        <v>0</v>
      </c>
      <c r="AP630">
        <f t="shared" si="472"/>
        <v>0</v>
      </c>
      <c r="AQ630">
        <f t="shared" si="473"/>
        <v>0</v>
      </c>
      <c r="AR630">
        <f t="shared" si="474"/>
        <v>0</v>
      </c>
      <c r="AS630">
        <f t="shared" si="475"/>
        <v>0</v>
      </c>
      <c r="AT630">
        <f t="shared" si="476"/>
        <v>0</v>
      </c>
      <c r="AU630">
        <f t="shared" si="477"/>
        <v>0</v>
      </c>
      <c r="AV630">
        <f t="shared" si="478"/>
        <v>0</v>
      </c>
      <c r="AZ630">
        <f t="shared" si="479"/>
        <v>0</v>
      </c>
      <c r="BA630">
        <f t="shared" si="480"/>
        <v>0</v>
      </c>
      <c r="BB630">
        <f t="shared" si="481"/>
        <v>0</v>
      </c>
      <c r="BC630">
        <f t="shared" si="482"/>
        <v>0</v>
      </c>
      <c r="BD630">
        <f t="shared" si="483"/>
        <v>0</v>
      </c>
      <c r="BE630">
        <f t="shared" si="484"/>
        <v>0</v>
      </c>
      <c r="BF630">
        <f t="shared" si="485"/>
        <v>0</v>
      </c>
      <c r="BJ630">
        <f t="shared" si="486"/>
        <v>0</v>
      </c>
      <c r="BK630">
        <f t="shared" si="487"/>
        <v>0</v>
      </c>
      <c r="BL630">
        <f t="shared" si="488"/>
        <v>0</v>
      </c>
      <c r="BM630">
        <f t="shared" si="489"/>
        <v>0</v>
      </c>
      <c r="BN630">
        <f t="shared" si="490"/>
        <v>0</v>
      </c>
      <c r="BO630">
        <f t="shared" si="491"/>
        <v>0</v>
      </c>
      <c r="BP630">
        <f t="shared" si="492"/>
        <v>0</v>
      </c>
      <c r="BT630">
        <f t="shared" si="493"/>
        <v>0</v>
      </c>
      <c r="BU630">
        <f t="shared" si="494"/>
        <v>0</v>
      </c>
      <c r="BV630">
        <f t="shared" si="495"/>
        <v>0</v>
      </c>
      <c r="BW630">
        <f t="shared" si="496"/>
        <v>0</v>
      </c>
      <c r="BX630">
        <f t="shared" si="497"/>
        <v>0</v>
      </c>
      <c r="BY630">
        <f t="shared" si="498"/>
        <v>0</v>
      </c>
      <c r="BZ630">
        <f t="shared" si="499"/>
        <v>0</v>
      </c>
      <c r="CD630">
        <f t="shared" si="500"/>
        <v>0</v>
      </c>
      <c r="CE630">
        <f t="shared" si="501"/>
        <v>0</v>
      </c>
      <c r="CF630">
        <f t="shared" si="502"/>
        <v>0</v>
      </c>
      <c r="CG630">
        <f t="shared" si="503"/>
        <v>0</v>
      </c>
      <c r="CH630">
        <f t="shared" si="504"/>
        <v>0</v>
      </c>
      <c r="CI630">
        <f t="shared" si="505"/>
        <v>0</v>
      </c>
      <c r="CJ630">
        <f t="shared" si="506"/>
        <v>0</v>
      </c>
      <c r="CN630">
        <f t="shared" si="507"/>
        <v>0</v>
      </c>
      <c r="CO630">
        <f t="shared" si="508"/>
        <v>0</v>
      </c>
      <c r="CP630">
        <f t="shared" si="509"/>
        <v>0</v>
      </c>
      <c r="CQ630">
        <f t="shared" si="510"/>
        <v>0</v>
      </c>
      <c r="CR630">
        <f t="shared" si="511"/>
        <v>0</v>
      </c>
      <c r="CS630">
        <f t="shared" si="512"/>
        <v>0</v>
      </c>
      <c r="CT630">
        <f t="shared" si="513"/>
        <v>0</v>
      </c>
      <c r="CX630">
        <f t="shared" si="514"/>
        <v>0</v>
      </c>
      <c r="CY630">
        <f t="shared" si="515"/>
        <v>0</v>
      </c>
      <c r="CZ630">
        <f t="shared" si="516"/>
        <v>0</v>
      </c>
      <c r="DA630">
        <f t="shared" si="517"/>
        <v>0</v>
      </c>
      <c r="DB630">
        <f t="shared" si="518"/>
        <v>0</v>
      </c>
      <c r="DC630">
        <f t="shared" si="519"/>
        <v>0</v>
      </c>
      <c r="DD630">
        <f t="shared" si="520"/>
        <v>0</v>
      </c>
      <c r="DH630">
        <f t="shared" si="521"/>
        <v>0</v>
      </c>
      <c r="DI630">
        <f t="shared" si="522"/>
        <v>0</v>
      </c>
      <c r="DJ630">
        <f t="shared" si="523"/>
        <v>0</v>
      </c>
      <c r="DK630">
        <f t="shared" si="524"/>
        <v>0</v>
      </c>
      <c r="DL630">
        <f t="shared" si="525"/>
        <v>0</v>
      </c>
      <c r="DM630">
        <f t="shared" si="526"/>
        <v>0</v>
      </c>
      <c r="DN630">
        <f t="shared" si="527"/>
        <v>0</v>
      </c>
      <c r="DR630">
        <f t="shared" si="528"/>
        <v>0</v>
      </c>
      <c r="DS630">
        <f t="shared" si="529"/>
        <v>0</v>
      </c>
      <c r="DT630">
        <f t="shared" si="530"/>
        <v>0</v>
      </c>
      <c r="DU630">
        <f t="shared" si="531"/>
        <v>0</v>
      </c>
      <c r="DV630">
        <f t="shared" si="532"/>
        <v>0</v>
      </c>
      <c r="DW630">
        <f t="shared" si="533"/>
        <v>0</v>
      </c>
      <c r="DX630">
        <f t="shared" si="534"/>
        <v>0</v>
      </c>
      <c r="EB630">
        <f t="shared" si="535"/>
        <v>0</v>
      </c>
      <c r="EC630">
        <f t="shared" si="536"/>
        <v>0</v>
      </c>
      <c r="ED630">
        <f t="shared" si="537"/>
        <v>0</v>
      </c>
      <c r="EE630">
        <f t="shared" si="538"/>
        <v>0</v>
      </c>
      <c r="EF630">
        <f t="shared" si="539"/>
        <v>0</v>
      </c>
      <c r="EG630">
        <f t="shared" si="540"/>
        <v>0</v>
      </c>
      <c r="EH630">
        <f t="shared" si="541"/>
        <v>0</v>
      </c>
      <c r="EL630">
        <f t="shared" si="542"/>
        <v>0</v>
      </c>
      <c r="EM630">
        <f t="shared" si="543"/>
        <v>0</v>
      </c>
      <c r="EN630">
        <f t="shared" si="544"/>
        <v>0</v>
      </c>
      <c r="EO630">
        <f t="shared" si="545"/>
        <v>0</v>
      </c>
      <c r="EP630">
        <f t="shared" si="546"/>
        <v>0</v>
      </c>
      <c r="EQ630">
        <f t="shared" si="547"/>
        <v>0</v>
      </c>
      <c r="ER630">
        <f t="shared" si="548"/>
        <v>0</v>
      </c>
      <c r="EV630">
        <f t="shared" si="549"/>
        <v>0</v>
      </c>
      <c r="EW630">
        <f t="shared" si="550"/>
        <v>0</v>
      </c>
      <c r="EX630">
        <f t="shared" si="551"/>
        <v>0</v>
      </c>
      <c r="EY630">
        <f t="shared" si="552"/>
        <v>0</v>
      </c>
      <c r="EZ630">
        <f t="shared" si="553"/>
        <v>0</v>
      </c>
      <c r="FA630">
        <f t="shared" si="554"/>
        <v>0</v>
      </c>
      <c r="FB630">
        <f t="shared" si="555"/>
        <v>0</v>
      </c>
      <c r="FF630">
        <f t="shared" si="556"/>
        <v>0</v>
      </c>
      <c r="FG630">
        <f t="shared" si="557"/>
        <v>0</v>
      </c>
      <c r="FH630">
        <f t="shared" si="558"/>
        <v>0</v>
      </c>
      <c r="FI630">
        <f t="shared" si="559"/>
        <v>0</v>
      </c>
      <c r="FJ630">
        <f t="shared" si="560"/>
        <v>0</v>
      </c>
      <c r="FK630">
        <f t="shared" si="561"/>
        <v>0</v>
      </c>
      <c r="FL630">
        <f t="shared" si="562"/>
        <v>0</v>
      </c>
      <c r="FP630">
        <f t="shared" si="563"/>
        <v>0</v>
      </c>
      <c r="FQ630">
        <f t="shared" si="564"/>
        <v>0</v>
      </c>
      <c r="FR630">
        <f t="shared" si="565"/>
        <v>0</v>
      </c>
      <c r="FS630">
        <f t="shared" si="566"/>
        <v>0</v>
      </c>
      <c r="FT630">
        <f t="shared" si="567"/>
        <v>0</v>
      </c>
      <c r="FU630">
        <f t="shared" si="568"/>
        <v>0</v>
      </c>
      <c r="FV630">
        <f t="shared" si="569"/>
        <v>0</v>
      </c>
      <c r="FZ630">
        <f t="shared" si="570"/>
        <v>0</v>
      </c>
      <c r="GA630">
        <f t="shared" si="571"/>
        <v>0</v>
      </c>
      <c r="GB630">
        <f t="shared" si="572"/>
        <v>0</v>
      </c>
      <c r="GC630">
        <f t="shared" si="573"/>
        <v>0</v>
      </c>
      <c r="GD630">
        <f t="shared" si="574"/>
        <v>0</v>
      </c>
      <c r="GE630">
        <f t="shared" si="575"/>
        <v>0</v>
      </c>
      <c r="GF630">
        <f t="shared" si="576"/>
        <v>0</v>
      </c>
    </row>
    <row r="631" spans="1:188">
      <c r="A631" s="83"/>
      <c r="B631" s="15"/>
      <c r="C631" s="80" t="s">
        <v>155</v>
      </c>
      <c r="D631" s="320"/>
      <c r="E631" s="266"/>
      <c r="F631" s="266"/>
      <c r="G631" s="267"/>
      <c r="H631" s="268"/>
      <c r="I631" s="267"/>
      <c r="J631" s="268"/>
      <c r="K631" s="267"/>
      <c r="L631" s="268"/>
      <c r="M631" s="267"/>
      <c r="N631" s="268"/>
      <c r="O631" s="267"/>
      <c r="P631" s="220"/>
      <c r="Q631" s="220"/>
      <c r="R631" s="220"/>
      <c r="S631" s="220"/>
      <c r="T631" s="220"/>
      <c r="U631" s="220"/>
      <c r="V631" s="220"/>
      <c r="W631" s="220"/>
      <c r="X631" s="220"/>
      <c r="Y631" s="220"/>
      <c r="Z631" s="220"/>
      <c r="AA631" s="220"/>
      <c r="AB631" s="220"/>
      <c r="AC631" s="220"/>
      <c r="AD631" s="220"/>
      <c r="AF631">
        <f t="shared" si="465"/>
        <v>0</v>
      </c>
      <c r="AG631">
        <f t="shared" si="466"/>
        <v>0</v>
      </c>
      <c r="AH631">
        <f t="shared" si="467"/>
        <v>0</v>
      </c>
      <c r="AI631">
        <f t="shared" si="468"/>
        <v>0</v>
      </c>
      <c r="AJ631">
        <f t="shared" si="469"/>
        <v>0</v>
      </c>
      <c r="AK631">
        <f t="shared" si="470"/>
        <v>0</v>
      </c>
      <c r="AL631">
        <f t="shared" si="471"/>
        <v>0</v>
      </c>
      <c r="AP631">
        <f t="shared" si="472"/>
        <v>0</v>
      </c>
      <c r="AQ631">
        <f t="shared" si="473"/>
        <v>0</v>
      </c>
      <c r="AR631">
        <f t="shared" si="474"/>
        <v>0</v>
      </c>
      <c r="AS631">
        <f t="shared" si="475"/>
        <v>0</v>
      </c>
      <c r="AT631">
        <f t="shared" si="476"/>
        <v>0</v>
      </c>
      <c r="AU631">
        <f t="shared" si="477"/>
        <v>0</v>
      </c>
      <c r="AV631">
        <f t="shared" si="478"/>
        <v>0</v>
      </c>
      <c r="AZ631">
        <f t="shared" si="479"/>
        <v>0</v>
      </c>
      <c r="BA631">
        <f t="shared" si="480"/>
        <v>0</v>
      </c>
      <c r="BB631">
        <f t="shared" si="481"/>
        <v>0</v>
      </c>
      <c r="BC631">
        <f t="shared" si="482"/>
        <v>0</v>
      </c>
      <c r="BD631">
        <f t="shared" si="483"/>
        <v>0</v>
      </c>
      <c r="BE631">
        <f t="shared" si="484"/>
        <v>0</v>
      </c>
      <c r="BF631">
        <f t="shared" si="485"/>
        <v>0</v>
      </c>
      <c r="BJ631">
        <f t="shared" si="486"/>
        <v>0</v>
      </c>
      <c r="BK631">
        <f t="shared" si="487"/>
        <v>0</v>
      </c>
      <c r="BL631">
        <f t="shared" si="488"/>
        <v>0</v>
      </c>
      <c r="BM631">
        <f t="shared" si="489"/>
        <v>0</v>
      </c>
      <c r="BN631">
        <f t="shared" si="490"/>
        <v>0</v>
      </c>
      <c r="BO631">
        <f t="shared" si="491"/>
        <v>0</v>
      </c>
      <c r="BP631">
        <f t="shared" si="492"/>
        <v>0</v>
      </c>
      <c r="BT631">
        <f t="shared" si="493"/>
        <v>0</v>
      </c>
      <c r="BU631">
        <f t="shared" si="494"/>
        <v>0</v>
      </c>
      <c r="BV631">
        <f t="shared" si="495"/>
        <v>0</v>
      </c>
      <c r="BW631">
        <f t="shared" si="496"/>
        <v>0</v>
      </c>
      <c r="BX631">
        <f t="shared" si="497"/>
        <v>0</v>
      </c>
      <c r="BY631">
        <f t="shared" si="498"/>
        <v>0</v>
      </c>
      <c r="BZ631">
        <f t="shared" si="499"/>
        <v>0</v>
      </c>
      <c r="CD631">
        <f t="shared" si="500"/>
        <v>0</v>
      </c>
      <c r="CE631">
        <f t="shared" si="501"/>
        <v>0</v>
      </c>
      <c r="CF631">
        <f t="shared" si="502"/>
        <v>0</v>
      </c>
      <c r="CG631">
        <f t="shared" si="503"/>
        <v>0</v>
      </c>
      <c r="CH631">
        <f t="shared" si="504"/>
        <v>0</v>
      </c>
      <c r="CI631">
        <f t="shared" si="505"/>
        <v>0</v>
      </c>
      <c r="CJ631">
        <f t="shared" si="506"/>
        <v>0</v>
      </c>
      <c r="CN631">
        <f t="shared" si="507"/>
        <v>0</v>
      </c>
      <c r="CO631">
        <f t="shared" si="508"/>
        <v>0</v>
      </c>
      <c r="CP631">
        <f t="shared" si="509"/>
        <v>0</v>
      </c>
      <c r="CQ631">
        <f t="shared" si="510"/>
        <v>0</v>
      </c>
      <c r="CR631">
        <f t="shared" si="511"/>
        <v>0</v>
      </c>
      <c r="CS631">
        <f t="shared" si="512"/>
        <v>0</v>
      </c>
      <c r="CT631">
        <f t="shared" si="513"/>
        <v>0</v>
      </c>
      <c r="CX631">
        <f t="shared" si="514"/>
        <v>0</v>
      </c>
      <c r="CY631">
        <f t="shared" si="515"/>
        <v>0</v>
      </c>
      <c r="CZ631">
        <f t="shared" si="516"/>
        <v>0</v>
      </c>
      <c r="DA631">
        <f t="shared" si="517"/>
        <v>0</v>
      </c>
      <c r="DB631">
        <f t="shared" si="518"/>
        <v>0</v>
      </c>
      <c r="DC631">
        <f t="shared" si="519"/>
        <v>0</v>
      </c>
      <c r="DD631">
        <f t="shared" si="520"/>
        <v>0</v>
      </c>
      <c r="DH631">
        <f t="shared" si="521"/>
        <v>0</v>
      </c>
      <c r="DI631">
        <f t="shared" si="522"/>
        <v>0</v>
      </c>
      <c r="DJ631">
        <f t="shared" si="523"/>
        <v>0</v>
      </c>
      <c r="DK631">
        <f t="shared" si="524"/>
        <v>0</v>
      </c>
      <c r="DL631">
        <f t="shared" si="525"/>
        <v>0</v>
      </c>
      <c r="DM631">
        <f t="shared" si="526"/>
        <v>0</v>
      </c>
      <c r="DN631">
        <f t="shared" si="527"/>
        <v>0</v>
      </c>
      <c r="DR631">
        <f t="shared" si="528"/>
        <v>0</v>
      </c>
      <c r="DS631">
        <f t="shared" si="529"/>
        <v>0</v>
      </c>
      <c r="DT631">
        <f t="shared" si="530"/>
        <v>0</v>
      </c>
      <c r="DU631">
        <f t="shared" si="531"/>
        <v>0</v>
      </c>
      <c r="DV631">
        <f t="shared" si="532"/>
        <v>0</v>
      </c>
      <c r="DW631">
        <f t="shared" si="533"/>
        <v>0</v>
      </c>
      <c r="DX631">
        <f t="shared" si="534"/>
        <v>0</v>
      </c>
      <c r="EB631">
        <f t="shared" si="535"/>
        <v>0</v>
      </c>
      <c r="EC631">
        <f t="shared" si="536"/>
        <v>0</v>
      </c>
      <c r="ED631">
        <f t="shared" si="537"/>
        <v>0</v>
      </c>
      <c r="EE631">
        <f t="shared" si="538"/>
        <v>0</v>
      </c>
      <c r="EF631">
        <f t="shared" si="539"/>
        <v>0</v>
      </c>
      <c r="EG631">
        <f t="shared" si="540"/>
        <v>0</v>
      </c>
      <c r="EH631">
        <f t="shared" si="541"/>
        <v>0</v>
      </c>
      <c r="EL631">
        <f t="shared" si="542"/>
        <v>0</v>
      </c>
      <c r="EM631">
        <f t="shared" si="543"/>
        <v>0</v>
      </c>
      <c r="EN631">
        <f t="shared" si="544"/>
        <v>0</v>
      </c>
      <c r="EO631">
        <f t="shared" si="545"/>
        <v>0</v>
      </c>
      <c r="EP631">
        <f t="shared" si="546"/>
        <v>0</v>
      </c>
      <c r="EQ631">
        <f t="shared" si="547"/>
        <v>0</v>
      </c>
      <c r="ER631">
        <f t="shared" si="548"/>
        <v>0</v>
      </c>
      <c r="EV631">
        <f t="shared" si="549"/>
        <v>0</v>
      </c>
      <c r="EW631">
        <f t="shared" si="550"/>
        <v>0</v>
      </c>
      <c r="EX631">
        <f t="shared" si="551"/>
        <v>0</v>
      </c>
      <c r="EY631">
        <f t="shared" si="552"/>
        <v>0</v>
      </c>
      <c r="EZ631">
        <f t="shared" si="553"/>
        <v>0</v>
      </c>
      <c r="FA631">
        <f t="shared" si="554"/>
        <v>0</v>
      </c>
      <c r="FB631">
        <f t="shared" si="555"/>
        <v>0</v>
      </c>
      <c r="FF631">
        <f t="shared" si="556"/>
        <v>0</v>
      </c>
      <c r="FG631">
        <f t="shared" si="557"/>
        <v>0</v>
      </c>
      <c r="FH631">
        <f t="shared" si="558"/>
        <v>0</v>
      </c>
      <c r="FI631">
        <f t="shared" si="559"/>
        <v>0</v>
      </c>
      <c r="FJ631">
        <f t="shared" si="560"/>
        <v>0</v>
      </c>
      <c r="FK631">
        <f t="shared" si="561"/>
        <v>0</v>
      </c>
      <c r="FL631">
        <f t="shared" si="562"/>
        <v>0</v>
      </c>
      <c r="FP631">
        <f t="shared" si="563"/>
        <v>0</v>
      </c>
      <c r="FQ631">
        <f t="shared" si="564"/>
        <v>0</v>
      </c>
      <c r="FR631">
        <f t="shared" si="565"/>
        <v>0</v>
      </c>
      <c r="FS631">
        <f t="shared" si="566"/>
        <v>0</v>
      </c>
      <c r="FT631">
        <f t="shared" si="567"/>
        <v>0</v>
      </c>
      <c r="FU631">
        <f t="shared" si="568"/>
        <v>0</v>
      </c>
      <c r="FV631">
        <f t="shared" si="569"/>
        <v>0</v>
      </c>
      <c r="FZ631">
        <f t="shared" si="570"/>
        <v>0</v>
      </c>
      <c r="GA631">
        <f t="shared" si="571"/>
        <v>0</v>
      </c>
      <c r="GB631">
        <f t="shared" si="572"/>
        <v>0</v>
      </c>
      <c r="GC631">
        <f t="shared" si="573"/>
        <v>0</v>
      </c>
      <c r="GD631">
        <f t="shared" si="574"/>
        <v>0</v>
      </c>
      <c r="GE631">
        <f t="shared" si="575"/>
        <v>0</v>
      </c>
      <c r="GF631">
        <f t="shared" si="576"/>
        <v>0</v>
      </c>
    </row>
    <row r="632" spans="1:188">
      <c r="A632" s="83"/>
      <c r="B632" s="15"/>
      <c r="C632" s="15"/>
      <c r="D632" s="15"/>
      <c r="E632" s="15"/>
      <c r="F632" s="15"/>
      <c r="G632" s="15"/>
      <c r="H632" s="15"/>
      <c r="I632" s="81" t="s">
        <v>211</v>
      </c>
      <c r="J632" s="268">
        <f>IF(AND(SUM(J607:J631)=0,COUNTIF(J607:J631,"NS")&gt;0),"NS",IF(AND(SUM(J607:J631)=0, COUNTIF(J607:J631,"NA")&gt;0),"NA",SUM(J607:J631)))</f>
        <v>15</v>
      </c>
      <c r="K632" s="267"/>
      <c r="L632" s="268">
        <f>IF(AND(SUM(L607:L631)=0,COUNTIF(L607:L631,"NS")&gt;0),"NS",IF(AND(SUM(L607:L631)=0, COUNTIF(L607:L631,"NA")&gt;0),"NA",SUM(L607:L631)))</f>
        <v>15</v>
      </c>
      <c r="M632" s="267"/>
      <c r="N632" s="268">
        <f>IF(AND(SUM(N607:N631)=0,COUNTIF(N607:N631,"NS")&gt;0),"NS",IF(AND(SUM(N607:N631)=0, COUNTIF(N607:N631,"NA")&gt;0),"NA",SUM(N607:N631)))</f>
        <v>0</v>
      </c>
      <c r="O632" s="267"/>
      <c r="P632" s="220">
        <f t="shared" ref="P632:AD632" si="577">IF(AND(SUM(P607:P631)=0,COUNTIF(P607:P631,"NS")&gt;0),"NS",IF(AND(SUM(P607:P631)=0, COUNTIF(P607:P631,"NA")&gt;0),"NA",SUM(P607:P631)))</f>
        <v>15</v>
      </c>
      <c r="Q632" s="220">
        <f t="shared" si="577"/>
        <v>15</v>
      </c>
      <c r="R632" s="220">
        <f t="shared" si="577"/>
        <v>0</v>
      </c>
      <c r="S632" s="220">
        <f t="shared" si="577"/>
        <v>0</v>
      </c>
      <c r="T632" s="220">
        <f t="shared" si="577"/>
        <v>0</v>
      </c>
      <c r="U632" s="220">
        <f t="shared" si="577"/>
        <v>0</v>
      </c>
      <c r="V632" s="220">
        <f t="shared" si="577"/>
        <v>0</v>
      </c>
      <c r="W632" s="220">
        <f t="shared" si="577"/>
        <v>0</v>
      </c>
      <c r="X632" s="220">
        <f t="shared" si="577"/>
        <v>0</v>
      </c>
      <c r="Y632" s="220">
        <f t="shared" si="577"/>
        <v>0</v>
      </c>
      <c r="Z632" s="220">
        <f t="shared" si="577"/>
        <v>0</v>
      </c>
      <c r="AA632" s="220">
        <f t="shared" si="577"/>
        <v>0</v>
      </c>
      <c r="AB632" s="220">
        <f t="shared" si="577"/>
        <v>0</v>
      </c>
      <c r="AC632" s="220">
        <f t="shared" si="577"/>
        <v>0</v>
      </c>
      <c r="AD632" s="220">
        <f t="shared" si="577"/>
        <v>0</v>
      </c>
    </row>
    <row r="633" spans="1:188">
      <c r="A633" s="73"/>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F633">
        <f>IF(SUM(AF607:AF632,AP607:AP632,AZ607:AZ632,BJ607:BJ632,BT607:BT632,CD607:CD632,CN607:CN632,CX607:CX632,DH607:DH632,DR607:DR632,EB607:EB632,EL607:EL632,EV607:EV632,FF607:FF632,FP607:FP632,FZ607:FZ632)&gt;0,1,0)</f>
        <v>0</v>
      </c>
      <c r="AG633">
        <f>IF(SUM(AG607:AG632,AQ607:AQ632,BA607:BA632,BK607:BK632,BU607:BU632,CE607:CE632,CO607:CO632,CY607:CY632,DI607:DI632,DS607:DS632,EC607:EC632,EM607:EM632,EW607:EW632,FG607:FG632,FQ607:FQ632,GA607:GA632)&gt;0,2,0)</f>
        <v>0</v>
      </c>
      <c r="AH633">
        <f>IF(SUM(AH607:AH632,AR607:AR632,BB607:BB632,BL607:BL632,BV607:BV632,CF607:CF632,CP607:CP632,CZ607:CZ632,DJ607:DJ632,DT607:DT632,ED607:ED632,EN607:EN632,EX607:EX632,FH607:FH632,FR607:FR632,GB607:GB632)&gt;0,4,0)</f>
        <v>0</v>
      </c>
      <c r="AI633">
        <f>IF(SUM(AI607:AI632,AS607:AS632,BC607:BC632,BM607:BM632,BW607:BW632,CG607:CG632,CQ607:CQ632,DA607:DA632,DK607:DK632,DU607:DU632,EE607:EE632,EO607:EO632,EY607:EY632,FI607:FI632,FS607:FS632,GC607:GC632)&gt;0,4,0)</f>
        <v>0</v>
      </c>
      <c r="AJ633">
        <f>IF(SUM(AJ607:AJ632,AT607:AT632,BD607:BD632,BN607:BN632,BX607:BX632,CH607:CH632,CR607:CR632,DB607:DB632,DL607:DL632,DV607:DV632,EF607:EF632,EP607:EP632,EZ607:EZ632,FJ607:FJ632,FT607:FT632,GD607:GD632)&gt;0,5,0)</f>
        <v>0</v>
      </c>
      <c r="AK633">
        <f>IF(SUM(AK607:AK632,AU607:AU632,BE607:BE632,BO607:BO632,BY607:BY632,CI607:CI632,CS607:CS632,DC607:DC632,DM607:DM632,DW607:DW632,EG607:EG632,EQ607:EQ632,FA607:FA632,FK607:FK632,FU607:FU632,GE607:GE632)&gt;0,6,0)</f>
        <v>0</v>
      </c>
    </row>
    <row r="634" spans="1:188">
      <c r="A634" s="73"/>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403" t="s">
        <v>820</v>
      </c>
      <c r="AB634" s="272"/>
      <c r="AC634" s="272"/>
      <c r="AD634" s="272"/>
      <c r="AH634">
        <f>SUM(AF633:AH633)</f>
        <v>0</v>
      </c>
      <c r="AK634">
        <f>SUM(AI633:AK633)</f>
        <v>0</v>
      </c>
    </row>
    <row r="635" spans="1:188" ht="24" customHeight="1">
      <c r="A635" s="83"/>
      <c r="B635" s="40"/>
      <c r="C635" s="265" t="s">
        <v>185</v>
      </c>
      <c r="D635" s="278"/>
      <c r="E635" s="278"/>
      <c r="F635" s="279"/>
      <c r="G635" s="265" t="s">
        <v>1341</v>
      </c>
      <c r="H635" s="266"/>
      <c r="I635" s="266"/>
      <c r="J635" s="266"/>
      <c r="K635" s="266"/>
      <c r="L635" s="266"/>
      <c r="M635" s="266"/>
      <c r="N635" s="266"/>
      <c r="O635" s="266"/>
      <c r="P635" s="266"/>
      <c r="Q635" s="266"/>
      <c r="R635" s="266"/>
      <c r="S635" s="266"/>
      <c r="T635" s="266"/>
      <c r="U635" s="266"/>
      <c r="V635" s="266"/>
      <c r="W635" s="266"/>
      <c r="X635" s="266"/>
      <c r="Y635" s="266"/>
      <c r="Z635" s="266"/>
      <c r="AA635" s="266"/>
      <c r="AB635" s="266"/>
      <c r="AC635" s="266"/>
      <c r="AD635" s="267"/>
      <c r="AH635" t="e">
        <f ca="1">CAMBIAR(AH634,0,"",1,"El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35" t="e">
        <f ca="1">CAMBIAR(AK634,0,"",4,"Hay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36" spans="1:188" ht="15" customHeight="1">
      <c r="A636" s="83"/>
      <c r="B636" s="40"/>
      <c r="C636" s="280"/>
      <c r="D636" s="256"/>
      <c r="E636" s="256"/>
      <c r="F636" s="281"/>
      <c r="G636" s="268" t="s">
        <v>1342</v>
      </c>
      <c r="H636" s="266"/>
      <c r="I636" s="266"/>
      <c r="J636" s="266"/>
      <c r="K636" s="266"/>
      <c r="L636" s="266"/>
      <c r="M636" s="266"/>
      <c r="N636" s="266"/>
      <c r="O636" s="266"/>
      <c r="P636" s="266"/>
      <c r="Q636" s="266"/>
      <c r="R636" s="266"/>
      <c r="S636" s="266"/>
      <c r="T636" s="266"/>
      <c r="U636" s="266"/>
      <c r="V636" s="266"/>
      <c r="W636" s="266"/>
      <c r="X636" s="266"/>
      <c r="Y636" s="266"/>
      <c r="Z636" s="266"/>
      <c r="AA636" s="266"/>
      <c r="AB636" s="266"/>
      <c r="AC636" s="266"/>
      <c r="AD636" s="267"/>
    </row>
    <row r="637" spans="1:188" ht="84" customHeight="1">
      <c r="A637" s="83"/>
      <c r="B637" s="40"/>
      <c r="C637" s="280"/>
      <c r="D637" s="256"/>
      <c r="E637" s="256"/>
      <c r="F637" s="281"/>
      <c r="G637" s="331" t="s">
        <v>1348</v>
      </c>
      <c r="H637" s="266"/>
      <c r="I637" s="267"/>
      <c r="J637" s="331" t="s">
        <v>1349</v>
      </c>
      <c r="K637" s="266"/>
      <c r="L637" s="267"/>
      <c r="M637" s="456" t="s">
        <v>1350</v>
      </c>
      <c r="N637" s="272"/>
      <c r="O637" s="272"/>
      <c r="P637" s="331" t="s">
        <v>1351</v>
      </c>
      <c r="Q637" s="266"/>
      <c r="R637" s="267"/>
      <c r="S637" s="428" t="s">
        <v>1352</v>
      </c>
      <c r="T637" s="272"/>
      <c r="U637" s="283"/>
      <c r="V637" s="428" t="s">
        <v>1353</v>
      </c>
      <c r="W637" s="272"/>
      <c r="X637" s="283"/>
      <c r="Y637" s="428" t="s">
        <v>1354</v>
      </c>
      <c r="Z637" s="272"/>
      <c r="AA637" s="283"/>
      <c r="AB637" s="428" t="s">
        <v>1355</v>
      </c>
      <c r="AC637" s="272"/>
      <c r="AD637" s="283"/>
    </row>
    <row r="638" spans="1:188" ht="48" customHeight="1">
      <c r="A638" s="83"/>
      <c r="B638" s="40"/>
      <c r="C638" s="282"/>
      <c r="D638" s="272"/>
      <c r="E638" s="272"/>
      <c r="F638" s="283"/>
      <c r="G638" s="217" t="s">
        <v>234</v>
      </c>
      <c r="H638" s="218" t="s">
        <v>202</v>
      </c>
      <c r="I638" s="218" t="s">
        <v>203</v>
      </c>
      <c r="J638" s="217" t="s">
        <v>234</v>
      </c>
      <c r="K638" s="218" t="s">
        <v>202</v>
      </c>
      <c r="L638" s="218" t="s">
        <v>203</v>
      </c>
      <c r="M638" s="217" t="s">
        <v>234</v>
      </c>
      <c r="N638" s="218" t="s">
        <v>202</v>
      </c>
      <c r="O638" s="218" t="s">
        <v>203</v>
      </c>
      <c r="P638" s="217" t="s">
        <v>234</v>
      </c>
      <c r="Q638" s="218" t="s">
        <v>202</v>
      </c>
      <c r="R638" s="218" t="s">
        <v>203</v>
      </c>
      <c r="S638" s="217" t="s">
        <v>234</v>
      </c>
      <c r="T638" s="218" t="s">
        <v>202</v>
      </c>
      <c r="U638" s="218" t="s">
        <v>203</v>
      </c>
      <c r="V638" s="217" t="s">
        <v>234</v>
      </c>
      <c r="W638" s="218" t="s">
        <v>202</v>
      </c>
      <c r="X638" s="218" t="s">
        <v>203</v>
      </c>
      <c r="Y638" s="217" t="s">
        <v>234</v>
      </c>
      <c r="Z638" s="218" t="s">
        <v>202</v>
      </c>
      <c r="AA638" s="218" t="s">
        <v>203</v>
      </c>
      <c r="AB638" s="217" t="s">
        <v>234</v>
      </c>
      <c r="AC638" s="218" t="s">
        <v>202</v>
      </c>
      <c r="AD638" s="218" t="s">
        <v>203</v>
      </c>
    </row>
    <row r="639" spans="1:188">
      <c r="A639" s="71"/>
      <c r="B639" s="40"/>
      <c r="C639" s="148" t="s">
        <v>131</v>
      </c>
      <c r="D639" s="320"/>
      <c r="E639" s="266"/>
      <c r="F639" s="267"/>
      <c r="G639" s="220"/>
      <c r="H639" s="220"/>
      <c r="I639" s="220"/>
      <c r="J639" s="220"/>
      <c r="K639" s="220"/>
      <c r="L639" s="220"/>
      <c r="M639" s="220"/>
      <c r="N639" s="220"/>
      <c r="O639" s="220"/>
      <c r="P639" s="220"/>
      <c r="Q639" s="220"/>
      <c r="R639" s="220"/>
      <c r="S639" s="220"/>
      <c r="T639" s="220"/>
      <c r="U639" s="220"/>
      <c r="V639" s="220"/>
      <c r="W639" s="220"/>
      <c r="X639" s="220"/>
      <c r="Y639" s="220"/>
      <c r="Z639" s="220"/>
      <c r="AA639" s="220"/>
      <c r="AB639" s="220"/>
      <c r="AC639" s="220"/>
      <c r="AD639" s="220"/>
      <c r="AE639" s="154"/>
    </row>
    <row r="640" spans="1:188">
      <c r="A640" s="71"/>
      <c r="B640" s="40"/>
      <c r="C640" s="148" t="s">
        <v>132</v>
      </c>
      <c r="D640" s="320"/>
      <c r="E640" s="266"/>
      <c r="F640" s="267"/>
      <c r="G640" s="220"/>
      <c r="H640" s="220"/>
      <c r="I640" s="220"/>
      <c r="J640" s="220"/>
      <c r="K640" s="220"/>
      <c r="L640" s="220"/>
      <c r="M640" s="220"/>
      <c r="N640" s="220"/>
      <c r="O640" s="220"/>
      <c r="P640" s="220"/>
      <c r="Q640" s="220"/>
      <c r="R640" s="220"/>
      <c r="S640" s="220"/>
      <c r="T640" s="220"/>
      <c r="U640" s="220"/>
      <c r="V640" s="220"/>
      <c r="W640" s="220"/>
      <c r="X640" s="220"/>
      <c r="Y640" s="220"/>
      <c r="Z640" s="220"/>
      <c r="AA640" s="220"/>
      <c r="AB640" s="220"/>
      <c r="AC640" s="220"/>
      <c r="AD640" s="220"/>
      <c r="AE640" s="154"/>
    </row>
    <row r="641" spans="1:31">
      <c r="A641" s="71"/>
      <c r="B641" s="40"/>
      <c r="C641" s="148" t="s">
        <v>133</v>
      </c>
      <c r="D641" s="320"/>
      <c r="E641" s="266"/>
      <c r="F641" s="267"/>
      <c r="G641" s="220"/>
      <c r="H641" s="220"/>
      <c r="I641" s="220"/>
      <c r="J641" s="220"/>
      <c r="K641" s="220"/>
      <c r="L641" s="220"/>
      <c r="M641" s="220"/>
      <c r="N641" s="220"/>
      <c r="O641" s="220"/>
      <c r="P641" s="220"/>
      <c r="Q641" s="220"/>
      <c r="R641" s="220"/>
      <c r="S641" s="220"/>
      <c r="T641" s="220"/>
      <c r="U641" s="220"/>
      <c r="V641" s="220"/>
      <c r="W641" s="220"/>
      <c r="X641" s="220"/>
      <c r="Y641" s="220"/>
      <c r="Z641" s="220"/>
      <c r="AA641" s="220"/>
      <c r="AB641" s="220"/>
      <c r="AC641" s="220"/>
      <c r="AD641" s="220"/>
      <c r="AE641" s="154"/>
    </row>
    <row r="642" spans="1:31">
      <c r="A642" s="71"/>
      <c r="B642" s="40"/>
      <c r="C642" s="148" t="s">
        <v>134</v>
      </c>
      <c r="D642" s="320"/>
      <c r="E642" s="266"/>
      <c r="F642" s="267"/>
      <c r="G642" s="220"/>
      <c r="H642" s="220"/>
      <c r="I642" s="220"/>
      <c r="J642" s="220"/>
      <c r="K642" s="220"/>
      <c r="L642" s="220"/>
      <c r="M642" s="220"/>
      <c r="N642" s="220"/>
      <c r="O642" s="220"/>
      <c r="P642" s="220"/>
      <c r="Q642" s="220"/>
      <c r="R642" s="220"/>
      <c r="S642" s="220"/>
      <c r="T642" s="220"/>
      <c r="U642" s="220"/>
      <c r="V642" s="220"/>
      <c r="W642" s="220"/>
      <c r="X642" s="220"/>
      <c r="Y642" s="220"/>
      <c r="Z642" s="220"/>
      <c r="AA642" s="220"/>
      <c r="AB642" s="220"/>
      <c r="AC642" s="220"/>
      <c r="AD642" s="220"/>
      <c r="AE642" s="154"/>
    </row>
    <row r="643" spans="1:31">
      <c r="A643" s="71"/>
      <c r="B643" s="40"/>
      <c r="C643" s="148" t="s">
        <v>135</v>
      </c>
      <c r="D643" s="320"/>
      <c r="E643" s="266"/>
      <c r="F643" s="267"/>
      <c r="G643" s="220"/>
      <c r="H643" s="220"/>
      <c r="I643" s="220"/>
      <c r="J643" s="220"/>
      <c r="K643" s="220"/>
      <c r="L643" s="220"/>
      <c r="M643" s="220"/>
      <c r="N643" s="220"/>
      <c r="O643" s="220"/>
      <c r="P643" s="220"/>
      <c r="Q643" s="220"/>
      <c r="R643" s="220"/>
      <c r="S643" s="220"/>
      <c r="T643" s="220"/>
      <c r="U643" s="220"/>
      <c r="V643" s="220"/>
      <c r="W643" s="220"/>
      <c r="X643" s="220"/>
      <c r="Y643" s="220"/>
      <c r="Z643" s="220"/>
      <c r="AA643" s="220"/>
      <c r="AB643" s="220"/>
      <c r="AC643" s="220"/>
      <c r="AD643" s="220"/>
      <c r="AE643" s="154"/>
    </row>
    <row r="644" spans="1:31">
      <c r="A644" s="71"/>
      <c r="B644" s="40"/>
      <c r="C644" s="148" t="s">
        <v>136</v>
      </c>
      <c r="D644" s="320"/>
      <c r="E644" s="266"/>
      <c r="F644" s="267"/>
      <c r="G644" s="220"/>
      <c r="H644" s="220"/>
      <c r="I644" s="220"/>
      <c r="J644" s="220"/>
      <c r="K644" s="220"/>
      <c r="L644" s="220"/>
      <c r="M644" s="220"/>
      <c r="N644" s="220"/>
      <c r="O644" s="220"/>
      <c r="P644" s="220"/>
      <c r="Q644" s="220"/>
      <c r="R644" s="220"/>
      <c r="S644" s="220"/>
      <c r="T644" s="220"/>
      <c r="U644" s="220"/>
      <c r="V644" s="220"/>
      <c r="W644" s="220"/>
      <c r="X644" s="220"/>
      <c r="Y644" s="220"/>
      <c r="Z644" s="220"/>
      <c r="AA644" s="220"/>
      <c r="AB644" s="220"/>
      <c r="AC644" s="220"/>
      <c r="AD644" s="220"/>
      <c r="AE644" s="154"/>
    </row>
    <row r="645" spans="1:31">
      <c r="A645" s="71"/>
      <c r="B645" s="40"/>
      <c r="C645" s="148" t="s">
        <v>137</v>
      </c>
      <c r="D645" s="320"/>
      <c r="E645" s="266"/>
      <c r="F645" s="267"/>
      <c r="G645" s="220"/>
      <c r="H645" s="220"/>
      <c r="I645" s="220"/>
      <c r="J645" s="220"/>
      <c r="K645" s="220"/>
      <c r="L645" s="220"/>
      <c r="M645" s="220"/>
      <c r="N645" s="220"/>
      <c r="O645" s="220"/>
      <c r="P645" s="220"/>
      <c r="Q645" s="220"/>
      <c r="R645" s="220"/>
      <c r="S645" s="220"/>
      <c r="T645" s="220"/>
      <c r="U645" s="220"/>
      <c r="V645" s="220"/>
      <c r="W645" s="220"/>
      <c r="X645" s="220"/>
      <c r="Y645" s="220"/>
      <c r="Z645" s="220"/>
      <c r="AA645" s="220"/>
      <c r="AB645" s="220"/>
      <c r="AC645" s="220"/>
      <c r="AD645" s="220"/>
      <c r="AE645" s="154"/>
    </row>
    <row r="646" spans="1:31">
      <c r="A646" s="71"/>
      <c r="B646" s="40"/>
      <c r="C646" s="148" t="s">
        <v>138</v>
      </c>
      <c r="D646" s="320"/>
      <c r="E646" s="266"/>
      <c r="F646" s="267"/>
      <c r="G646" s="220"/>
      <c r="H646" s="220"/>
      <c r="I646" s="220"/>
      <c r="J646" s="220"/>
      <c r="K646" s="220"/>
      <c r="L646" s="220"/>
      <c r="M646" s="220"/>
      <c r="N646" s="220"/>
      <c r="O646" s="220"/>
      <c r="P646" s="220"/>
      <c r="Q646" s="220"/>
      <c r="R646" s="220"/>
      <c r="S646" s="220"/>
      <c r="T646" s="220"/>
      <c r="U646" s="220"/>
      <c r="V646" s="220"/>
      <c r="W646" s="220"/>
      <c r="X646" s="220"/>
      <c r="Y646" s="220"/>
      <c r="Z646" s="220"/>
      <c r="AA646" s="220"/>
      <c r="AB646" s="220"/>
      <c r="AC646" s="220"/>
      <c r="AD646" s="220"/>
      <c r="AE646" s="154"/>
    </row>
    <row r="647" spans="1:31">
      <c r="A647" s="71"/>
      <c r="B647" s="40"/>
      <c r="C647" s="148" t="s">
        <v>139</v>
      </c>
      <c r="D647" s="320"/>
      <c r="E647" s="266"/>
      <c r="F647" s="267"/>
      <c r="G647" s="220"/>
      <c r="H647" s="220"/>
      <c r="I647" s="220"/>
      <c r="J647" s="220"/>
      <c r="K647" s="220"/>
      <c r="L647" s="220"/>
      <c r="M647" s="220"/>
      <c r="N647" s="220"/>
      <c r="O647" s="220"/>
      <c r="P647" s="220"/>
      <c r="Q647" s="220"/>
      <c r="R647" s="220"/>
      <c r="S647" s="220"/>
      <c r="T647" s="220"/>
      <c r="U647" s="220"/>
      <c r="V647" s="220"/>
      <c r="W647" s="220"/>
      <c r="X647" s="220"/>
      <c r="Y647" s="220"/>
      <c r="Z647" s="220"/>
      <c r="AA647" s="220"/>
      <c r="AB647" s="220"/>
      <c r="AC647" s="220"/>
      <c r="AD647" s="220"/>
      <c r="AE647" s="154"/>
    </row>
    <row r="648" spans="1:31">
      <c r="A648" s="71"/>
      <c r="B648" s="40"/>
      <c r="C648" s="148" t="s">
        <v>140</v>
      </c>
      <c r="D648" s="320"/>
      <c r="E648" s="266"/>
      <c r="F648" s="267"/>
      <c r="G648" s="220"/>
      <c r="H648" s="220"/>
      <c r="I648" s="220"/>
      <c r="J648" s="220"/>
      <c r="K648" s="220"/>
      <c r="L648" s="220"/>
      <c r="M648" s="220"/>
      <c r="N648" s="220"/>
      <c r="O648" s="220"/>
      <c r="P648" s="220"/>
      <c r="Q648" s="220"/>
      <c r="R648" s="220"/>
      <c r="S648" s="220"/>
      <c r="T648" s="220"/>
      <c r="U648" s="220"/>
      <c r="V648" s="220"/>
      <c r="W648" s="220"/>
      <c r="X648" s="220"/>
      <c r="Y648" s="220"/>
      <c r="Z648" s="220"/>
      <c r="AA648" s="220"/>
      <c r="AB648" s="220"/>
      <c r="AC648" s="220"/>
      <c r="AD648" s="220"/>
      <c r="AE648" s="154"/>
    </row>
    <row r="649" spans="1:31">
      <c r="A649" s="71"/>
      <c r="B649" s="40"/>
      <c r="C649" s="148" t="s">
        <v>141</v>
      </c>
      <c r="D649" s="320"/>
      <c r="E649" s="266"/>
      <c r="F649" s="267"/>
      <c r="G649" s="220"/>
      <c r="H649" s="220"/>
      <c r="I649" s="220"/>
      <c r="J649" s="220"/>
      <c r="K649" s="220"/>
      <c r="L649" s="220"/>
      <c r="M649" s="220"/>
      <c r="N649" s="220"/>
      <c r="O649" s="220"/>
      <c r="P649" s="220"/>
      <c r="Q649" s="220"/>
      <c r="R649" s="220"/>
      <c r="S649" s="220"/>
      <c r="T649" s="220"/>
      <c r="U649" s="220"/>
      <c r="V649" s="220"/>
      <c r="W649" s="220"/>
      <c r="X649" s="220"/>
      <c r="Y649" s="220"/>
      <c r="Z649" s="220"/>
      <c r="AA649" s="220"/>
      <c r="AB649" s="220"/>
      <c r="AC649" s="220"/>
      <c r="AD649" s="220"/>
      <c r="AE649" s="154"/>
    </row>
    <row r="650" spans="1:31">
      <c r="A650" s="71"/>
      <c r="B650" s="40"/>
      <c r="C650" s="148" t="s">
        <v>142</v>
      </c>
      <c r="D650" s="320"/>
      <c r="E650" s="266"/>
      <c r="F650" s="267"/>
      <c r="G650" s="220"/>
      <c r="H650" s="220"/>
      <c r="I650" s="220"/>
      <c r="J650" s="220"/>
      <c r="K650" s="220"/>
      <c r="L650" s="220"/>
      <c r="M650" s="220"/>
      <c r="N650" s="220"/>
      <c r="O650" s="220"/>
      <c r="P650" s="220"/>
      <c r="Q650" s="220"/>
      <c r="R650" s="220"/>
      <c r="S650" s="220"/>
      <c r="T650" s="220"/>
      <c r="U650" s="220"/>
      <c r="V650" s="220"/>
      <c r="W650" s="220"/>
      <c r="X650" s="220"/>
      <c r="Y650" s="220"/>
      <c r="Z650" s="220"/>
      <c r="AA650" s="220"/>
      <c r="AB650" s="220"/>
      <c r="AC650" s="220"/>
      <c r="AD650" s="220"/>
      <c r="AE650" s="154"/>
    </row>
    <row r="651" spans="1:31">
      <c r="A651" s="71"/>
      <c r="B651" s="40"/>
      <c r="C651" s="148" t="s">
        <v>143</v>
      </c>
      <c r="D651" s="320"/>
      <c r="E651" s="266"/>
      <c r="F651" s="267"/>
      <c r="G651" s="220"/>
      <c r="H651" s="220"/>
      <c r="I651" s="220"/>
      <c r="J651" s="220"/>
      <c r="K651" s="220"/>
      <c r="L651" s="220"/>
      <c r="M651" s="220"/>
      <c r="N651" s="220"/>
      <c r="O651" s="220"/>
      <c r="P651" s="220"/>
      <c r="Q651" s="220"/>
      <c r="R651" s="220"/>
      <c r="S651" s="220"/>
      <c r="T651" s="220"/>
      <c r="U651" s="220"/>
      <c r="V651" s="220"/>
      <c r="W651" s="220"/>
      <c r="X651" s="220"/>
      <c r="Y651" s="220"/>
      <c r="Z651" s="220"/>
      <c r="AA651" s="220"/>
      <c r="AB651" s="220"/>
      <c r="AC651" s="220"/>
      <c r="AD651" s="220"/>
      <c r="AE651" s="154"/>
    </row>
    <row r="652" spans="1:31">
      <c r="A652" s="71"/>
      <c r="B652" s="40"/>
      <c r="C652" s="148" t="s">
        <v>144</v>
      </c>
      <c r="D652" s="320"/>
      <c r="E652" s="266"/>
      <c r="F652" s="267"/>
      <c r="G652" s="220"/>
      <c r="H652" s="220"/>
      <c r="I652" s="220"/>
      <c r="J652" s="220"/>
      <c r="K652" s="220"/>
      <c r="L652" s="220"/>
      <c r="M652" s="220"/>
      <c r="N652" s="220"/>
      <c r="O652" s="220"/>
      <c r="P652" s="220"/>
      <c r="Q652" s="220"/>
      <c r="R652" s="220"/>
      <c r="S652" s="220"/>
      <c r="T652" s="220"/>
      <c r="U652" s="220"/>
      <c r="V652" s="220"/>
      <c r="W652" s="220"/>
      <c r="X652" s="220"/>
      <c r="Y652" s="220"/>
      <c r="Z652" s="220"/>
      <c r="AA652" s="220"/>
      <c r="AB652" s="220"/>
      <c r="AC652" s="220"/>
      <c r="AD652" s="220"/>
      <c r="AE652" s="154"/>
    </row>
    <row r="653" spans="1:31">
      <c r="A653" s="71"/>
      <c r="B653" s="40"/>
      <c r="C653" s="148" t="s">
        <v>145</v>
      </c>
      <c r="D653" s="320"/>
      <c r="E653" s="266"/>
      <c r="F653" s="267"/>
      <c r="G653" s="220"/>
      <c r="H653" s="220"/>
      <c r="I653" s="220"/>
      <c r="J653" s="220"/>
      <c r="K653" s="220"/>
      <c r="L653" s="220"/>
      <c r="M653" s="220"/>
      <c r="N653" s="220"/>
      <c r="O653" s="220"/>
      <c r="P653" s="220"/>
      <c r="Q653" s="220"/>
      <c r="R653" s="220"/>
      <c r="S653" s="220"/>
      <c r="T653" s="220"/>
      <c r="U653" s="220"/>
      <c r="V653" s="220"/>
      <c r="W653" s="220"/>
      <c r="X653" s="220"/>
      <c r="Y653" s="220"/>
      <c r="Z653" s="220"/>
      <c r="AA653" s="220"/>
      <c r="AB653" s="220"/>
      <c r="AC653" s="220"/>
      <c r="AD653" s="220"/>
      <c r="AE653" s="154"/>
    </row>
    <row r="654" spans="1:31">
      <c r="A654" s="71"/>
      <c r="B654" s="40"/>
      <c r="C654" s="148" t="s">
        <v>146</v>
      </c>
      <c r="D654" s="320"/>
      <c r="E654" s="266"/>
      <c r="F654" s="267"/>
      <c r="G654" s="220"/>
      <c r="H654" s="220"/>
      <c r="I654" s="220"/>
      <c r="J654" s="220"/>
      <c r="K654" s="220"/>
      <c r="L654" s="220"/>
      <c r="M654" s="220"/>
      <c r="N654" s="220"/>
      <c r="O654" s="220"/>
      <c r="P654" s="220"/>
      <c r="Q654" s="220"/>
      <c r="R654" s="220"/>
      <c r="S654" s="220"/>
      <c r="T654" s="220"/>
      <c r="U654" s="220"/>
      <c r="V654" s="220"/>
      <c r="W654" s="220"/>
      <c r="X654" s="220"/>
      <c r="Y654" s="220"/>
      <c r="Z654" s="220"/>
      <c r="AA654" s="220"/>
      <c r="AB654" s="220"/>
      <c r="AC654" s="220"/>
      <c r="AD654" s="220"/>
      <c r="AE654" s="154"/>
    </row>
    <row r="655" spans="1:31">
      <c r="A655" s="83"/>
      <c r="B655" s="15"/>
      <c r="C655" s="148" t="s">
        <v>147</v>
      </c>
      <c r="D655" s="320"/>
      <c r="E655" s="266"/>
      <c r="F655" s="267"/>
      <c r="G655" s="220"/>
      <c r="H655" s="220"/>
      <c r="I655" s="220"/>
      <c r="J655" s="220"/>
      <c r="K655" s="220"/>
      <c r="L655" s="220"/>
      <c r="M655" s="220"/>
      <c r="N655" s="220"/>
      <c r="O655" s="220"/>
      <c r="P655" s="220"/>
      <c r="Q655" s="220"/>
      <c r="R655" s="220"/>
      <c r="S655" s="220"/>
      <c r="T655" s="220"/>
      <c r="U655" s="220"/>
      <c r="V655" s="220"/>
      <c r="W655" s="220"/>
      <c r="X655" s="220"/>
      <c r="Y655" s="220"/>
      <c r="Z655" s="220"/>
      <c r="AA655" s="220"/>
      <c r="AB655" s="220"/>
      <c r="AC655" s="220"/>
      <c r="AD655" s="220"/>
      <c r="AE655" s="154"/>
    </row>
    <row r="656" spans="1:31">
      <c r="A656" s="83"/>
      <c r="B656" s="15"/>
      <c r="C656" s="148" t="s">
        <v>148</v>
      </c>
      <c r="D656" s="320"/>
      <c r="E656" s="266"/>
      <c r="F656" s="267"/>
      <c r="G656" s="220"/>
      <c r="H656" s="220"/>
      <c r="I656" s="220"/>
      <c r="J656" s="220"/>
      <c r="K656" s="220"/>
      <c r="L656" s="220"/>
      <c r="M656" s="220"/>
      <c r="N656" s="220"/>
      <c r="O656" s="220"/>
      <c r="P656" s="220"/>
      <c r="Q656" s="220"/>
      <c r="R656" s="220"/>
      <c r="S656" s="220"/>
      <c r="T656" s="220"/>
      <c r="U656" s="220"/>
      <c r="V656" s="220"/>
      <c r="W656" s="220"/>
      <c r="X656" s="220"/>
      <c r="Y656" s="220"/>
      <c r="Z656" s="220"/>
      <c r="AA656" s="220"/>
      <c r="AB656" s="220"/>
      <c r="AC656" s="220"/>
      <c r="AD656" s="220"/>
      <c r="AE656" s="154"/>
    </row>
    <row r="657" spans="1:31">
      <c r="A657" s="83"/>
      <c r="B657" s="15"/>
      <c r="C657" s="148" t="s">
        <v>149</v>
      </c>
      <c r="D657" s="320"/>
      <c r="E657" s="266"/>
      <c r="F657" s="267"/>
      <c r="G657" s="220"/>
      <c r="H657" s="220"/>
      <c r="I657" s="220"/>
      <c r="J657" s="220"/>
      <c r="K657" s="220"/>
      <c r="L657" s="220"/>
      <c r="M657" s="220"/>
      <c r="N657" s="220"/>
      <c r="O657" s="220"/>
      <c r="P657" s="220"/>
      <c r="Q657" s="220"/>
      <c r="R657" s="220"/>
      <c r="S657" s="220"/>
      <c r="T657" s="220"/>
      <c r="U657" s="220"/>
      <c r="V657" s="220"/>
      <c r="W657" s="220"/>
      <c r="X657" s="220"/>
      <c r="Y657" s="220"/>
      <c r="Z657" s="220"/>
      <c r="AA657" s="220"/>
      <c r="AB657" s="220"/>
      <c r="AC657" s="220"/>
      <c r="AD657" s="220"/>
      <c r="AE657" s="154"/>
    </row>
    <row r="658" spans="1:31">
      <c r="A658" s="83"/>
      <c r="B658" s="15"/>
      <c r="C658" s="148" t="s">
        <v>150</v>
      </c>
      <c r="D658" s="320"/>
      <c r="E658" s="266"/>
      <c r="F658" s="267"/>
      <c r="G658" s="220"/>
      <c r="H658" s="220"/>
      <c r="I658" s="220"/>
      <c r="J658" s="220"/>
      <c r="K658" s="220"/>
      <c r="L658" s="220"/>
      <c r="M658" s="220"/>
      <c r="N658" s="220"/>
      <c r="O658" s="220"/>
      <c r="P658" s="220"/>
      <c r="Q658" s="220"/>
      <c r="R658" s="220"/>
      <c r="S658" s="220"/>
      <c r="T658" s="220"/>
      <c r="U658" s="220"/>
      <c r="V658" s="220"/>
      <c r="W658" s="220"/>
      <c r="X658" s="220"/>
      <c r="Y658" s="220"/>
      <c r="Z658" s="220"/>
      <c r="AA658" s="220"/>
      <c r="AB658" s="220"/>
      <c r="AC658" s="220"/>
      <c r="AD658" s="220"/>
      <c r="AE658" s="154"/>
    </row>
    <row r="659" spans="1:31">
      <c r="A659" s="83"/>
      <c r="B659" s="15"/>
      <c r="C659" s="148" t="s">
        <v>151</v>
      </c>
      <c r="D659" s="320"/>
      <c r="E659" s="266"/>
      <c r="F659" s="267"/>
      <c r="G659" s="220">
        <v>0</v>
      </c>
      <c r="H659" s="220">
        <v>0</v>
      </c>
      <c r="I659" s="220">
        <v>0</v>
      </c>
      <c r="J659" s="220">
        <v>0</v>
      </c>
      <c r="K659" s="220">
        <v>0</v>
      </c>
      <c r="L659" s="220">
        <v>0</v>
      </c>
      <c r="M659" s="220">
        <v>0</v>
      </c>
      <c r="N659" s="220">
        <v>0</v>
      </c>
      <c r="O659" s="220">
        <v>0</v>
      </c>
      <c r="P659" s="220">
        <v>0</v>
      </c>
      <c r="Q659" s="220">
        <v>0</v>
      </c>
      <c r="R659" s="220">
        <v>0</v>
      </c>
      <c r="S659" s="220">
        <v>0</v>
      </c>
      <c r="T659" s="220">
        <v>0</v>
      </c>
      <c r="U659" s="220">
        <v>0</v>
      </c>
      <c r="V659" s="220">
        <v>0</v>
      </c>
      <c r="W659" s="220">
        <v>0</v>
      </c>
      <c r="X659" s="220">
        <v>0</v>
      </c>
      <c r="Y659" s="220">
        <v>0</v>
      </c>
      <c r="Z659" s="220">
        <v>0</v>
      </c>
      <c r="AA659" s="220">
        <v>0</v>
      </c>
      <c r="AB659" s="220">
        <v>0</v>
      </c>
      <c r="AC659" s="220">
        <v>0</v>
      </c>
      <c r="AD659" s="220">
        <v>0</v>
      </c>
      <c r="AE659" s="154"/>
    </row>
    <row r="660" spans="1:31">
      <c r="A660" s="83"/>
      <c r="B660" s="15"/>
      <c r="C660" s="148" t="s">
        <v>152</v>
      </c>
      <c r="D660" s="320"/>
      <c r="E660" s="266"/>
      <c r="F660" s="267"/>
      <c r="G660" s="220"/>
      <c r="H660" s="220"/>
      <c r="I660" s="220"/>
      <c r="J660" s="220"/>
      <c r="K660" s="220"/>
      <c r="L660" s="220"/>
      <c r="M660" s="220"/>
      <c r="N660" s="220"/>
      <c r="O660" s="220"/>
      <c r="P660" s="220"/>
      <c r="Q660" s="220"/>
      <c r="R660" s="220"/>
      <c r="S660" s="220"/>
      <c r="T660" s="220"/>
      <c r="U660" s="220"/>
      <c r="V660" s="220"/>
      <c r="W660" s="220"/>
      <c r="X660" s="220"/>
      <c r="Y660" s="220"/>
      <c r="Z660" s="220"/>
      <c r="AA660" s="220"/>
      <c r="AB660" s="220"/>
      <c r="AC660" s="220"/>
      <c r="AD660" s="220"/>
      <c r="AE660" s="154"/>
    </row>
    <row r="661" spans="1:31">
      <c r="A661" s="83"/>
      <c r="B661" s="15"/>
      <c r="C661" s="148" t="s">
        <v>153</v>
      </c>
      <c r="D661" s="320"/>
      <c r="E661" s="266"/>
      <c r="F661" s="267"/>
      <c r="G661" s="220"/>
      <c r="H661" s="220"/>
      <c r="I661" s="220"/>
      <c r="J661" s="220"/>
      <c r="K661" s="220"/>
      <c r="L661" s="220"/>
      <c r="M661" s="220"/>
      <c r="N661" s="220"/>
      <c r="O661" s="220"/>
      <c r="P661" s="220"/>
      <c r="Q661" s="220"/>
      <c r="R661" s="220"/>
      <c r="S661" s="220"/>
      <c r="T661" s="220"/>
      <c r="U661" s="220"/>
      <c r="V661" s="220"/>
      <c r="W661" s="220"/>
      <c r="X661" s="220"/>
      <c r="Y661" s="220"/>
      <c r="Z661" s="220"/>
      <c r="AA661" s="220"/>
      <c r="AB661" s="220"/>
      <c r="AC661" s="220"/>
      <c r="AD661" s="220"/>
      <c r="AE661" s="154"/>
    </row>
    <row r="662" spans="1:31">
      <c r="A662" s="83"/>
      <c r="B662" s="15"/>
      <c r="C662" s="148" t="s">
        <v>154</v>
      </c>
      <c r="D662" s="320"/>
      <c r="E662" s="266"/>
      <c r="F662" s="267"/>
      <c r="G662" s="220"/>
      <c r="H662" s="220"/>
      <c r="I662" s="220"/>
      <c r="J662" s="220"/>
      <c r="K662" s="220"/>
      <c r="L662" s="220"/>
      <c r="M662" s="220"/>
      <c r="N662" s="220"/>
      <c r="O662" s="220"/>
      <c r="P662" s="220"/>
      <c r="Q662" s="220"/>
      <c r="R662" s="220"/>
      <c r="S662" s="220"/>
      <c r="T662" s="220"/>
      <c r="U662" s="220"/>
      <c r="V662" s="220"/>
      <c r="W662" s="220"/>
      <c r="X662" s="220"/>
      <c r="Y662" s="220"/>
      <c r="Z662" s="220"/>
      <c r="AA662" s="220"/>
      <c r="AB662" s="220"/>
      <c r="AC662" s="220"/>
      <c r="AD662" s="220"/>
      <c r="AE662" s="154"/>
    </row>
    <row r="663" spans="1:31">
      <c r="A663" s="83"/>
      <c r="B663" s="15"/>
      <c r="C663" s="148" t="s">
        <v>155</v>
      </c>
      <c r="D663" s="320"/>
      <c r="E663" s="266"/>
      <c r="F663" s="267"/>
      <c r="G663" s="220"/>
      <c r="H663" s="220"/>
      <c r="I663" s="220"/>
      <c r="J663" s="220"/>
      <c r="K663" s="220"/>
      <c r="L663" s="220"/>
      <c r="M663" s="220"/>
      <c r="N663" s="220"/>
      <c r="O663" s="220"/>
      <c r="P663" s="220"/>
      <c r="Q663" s="220"/>
      <c r="R663" s="220"/>
      <c r="S663" s="220"/>
      <c r="T663" s="220"/>
      <c r="U663" s="220"/>
      <c r="V663" s="220"/>
      <c r="W663" s="220"/>
      <c r="X663" s="220"/>
      <c r="Y663" s="220"/>
      <c r="Z663" s="220"/>
      <c r="AA663" s="220"/>
      <c r="AB663" s="220"/>
      <c r="AC663" s="220"/>
      <c r="AD663" s="220"/>
      <c r="AE663" s="154"/>
    </row>
    <row r="664" spans="1:31">
      <c r="A664" s="83"/>
      <c r="B664" s="15"/>
      <c r="C664" s="15"/>
      <c r="D664" s="215"/>
      <c r="E664" s="215"/>
      <c r="F664" s="215"/>
      <c r="G664" s="220">
        <f t="shared" ref="G664:AD664" si="578">IF(AND(SUM(G639:G663)=0,COUNTIF(G639:G663,"NS")&gt;0),"NS",IF(AND(SUM(G639:G663)=0, COUNTIF(G639:G663,"NA")&gt;0),"NA",SUM(G639:G663)))</f>
        <v>0</v>
      </c>
      <c r="H664" s="220">
        <f t="shared" si="578"/>
        <v>0</v>
      </c>
      <c r="I664" s="220">
        <f t="shared" si="578"/>
        <v>0</v>
      </c>
      <c r="J664" s="220">
        <f t="shared" si="578"/>
        <v>0</v>
      </c>
      <c r="K664" s="220">
        <f t="shared" si="578"/>
        <v>0</v>
      </c>
      <c r="L664" s="220">
        <f t="shared" si="578"/>
        <v>0</v>
      </c>
      <c r="M664" s="220">
        <f t="shared" si="578"/>
        <v>0</v>
      </c>
      <c r="N664" s="220">
        <f t="shared" si="578"/>
        <v>0</v>
      </c>
      <c r="O664" s="220">
        <f t="shared" si="578"/>
        <v>0</v>
      </c>
      <c r="P664" s="220">
        <f t="shared" si="578"/>
        <v>0</v>
      </c>
      <c r="Q664" s="220">
        <f t="shared" si="578"/>
        <v>0</v>
      </c>
      <c r="R664" s="220">
        <f t="shared" si="578"/>
        <v>0</v>
      </c>
      <c r="S664" s="220">
        <f t="shared" si="578"/>
        <v>0</v>
      </c>
      <c r="T664" s="220">
        <f t="shared" si="578"/>
        <v>0</v>
      </c>
      <c r="U664" s="220">
        <f t="shared" si="578"/>
        <v>0</v>
      </c>
      <c r="V664" s="220">
        <f t="shared" si="578"/>
        <v>0</v>
      </c>
      <c r="W664" s="220">
        <f t="shared" si="578"/>
        <v>0</v>
      </c>
      <c r="X664" s="220">
        <f t="shared" si="578"/>
        <v>0</v>
      </c>
      <c r="Y664" s="220">
        <f t="shared" si="578"/>
        <v>0</v>
      </c>
      <c r="Z664" s="220">
        <f t="shared" si="578"/>
        <v>0</v>
      </c>
      <c r="AA664" s="220">
        <f t="shared" si="578"/>
        <v>0</v>
      </c>
      <c r="AB664" s="220">
        <f t="shared" si="578"/>
        <v>0</v>
      </c>
      <c r="AC664" s="220">
        <f t="shared" si="578"/>
        <v>0</v>
      </c>
      <c r="AD664" s="220">
        <f t="shared" si="578"/>
        <v>0</v>
      </c>
      <c r="AE664" s="154"/>
    </row>
    <row r="665" spans="1:31">
      <c r="A665" s="73"/>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row>
    <row r="666" spans="1:31" ht="45" customHeight="1">
      <c r="A666" s="83"/>
      <c r="B666" s="15"/>
      <c r="C666" s="385" t="s">
        <v>1356</v>
      </c>
      <c r="D666" s="256"/>
      <c r="E666" s="256"/>
      <c r="F666" s="268"/>
      <c r="G666" s="266"/>
      <c r="H666" s="266"/>
      <c r="I666" s="266"/>
      <c r="J666" s="266"/>
      <c r="K666" s="266"/>
      <c r="L666" s="266"/>
      <c r="M666" s="266"/>
      <c r="N666" s="266"/>
      <c r="O666" s="266"/>
      <c r="P666" s="266"/>
      <c r="Q666" s="266"/>
      <c r="R666" s="266"/>
      <c r="S666" s="266"/>
      <c r="T666" s="266"/>
      <c r="U666" s="266"/>
      <c r="V666" s="266"/>
      <c r="W666" s="266"/>
      <c r="X666" s="266"/>
      <c r="Y666" s="266"/>
      <c r="Z666" s="266"/>
      <c r="AA666" s="266"/>
      <c r="AB666" s="266"/>
      <c r="AC666" s="266"/>
      <c r="AD666" s="267"/>
    </row>
    <row r="667" spans="1:31">
      <c r="A667" s="83"/>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spans="1:31" ht="24" customHeight="1">
      <c r="A668" s="83"/>
      <c r="B668" s="15"/>
      <c r="C668" s="321" t="s">
        <v>187</v>
      </c>
      <c r="D668" s="256"/>
      <c r="E668" s="256"/>
      <c r="F668" s="256"/>
      <c r="G668" s="256"/>
      <c r="H668" s="256"/>
      <c r="I668" s="256"/>
      <c r="J668" s="256"/>
      <c r="K668" s="256"/>
      <c r="L668" s="256"/>
      <c r="M668" s="256"/>
      <c r="N668" s="256"/>
      <c r="O668" s="256"/>
      <c r="P668" s="256"/>
      <c r="Q668" s="256"/>
      <c r="R668" s="256"/>
      <c r="S668" s="256"/>
      <c r="T668" s="256"/>
      <c r="U668" s="256"/>
      <c r="V668" s="256"/>
      <c r="W668" s="256"/>
      <c r="X668" s="256"/>
      <c r="Y668" s="256"/>
      <c r="Z668" s="256"/>
      <c r="AA668" s="256"/>
      <c r="AB668" s="256"/>
      <c r="AC668" s="256"/>
      <c r="AD668" s="256"/>
    </row>
    <row r="669" spans="1:31" ht="60" customHeight="1">
      <c r="A669" s="83"/>
      <c r="B669" s="15"/>
      <c r="C669" s="322"/>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c r="AC669" s="323"/>
      <c r="AD669" s="324"/>
    </row>
    <row r="670" spans="1:31">
      <c r="A670" s="71"/>
      <c r="B670" s="40"/>
      <c r="C670" s="246" t="e">
        <f ca="1">AH635</f>
        <v>#NAME?</v>
      </c>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row>
    <row r="671" spans="1:31">
      <c r="A671" s="73"/>
      <c r="B671" s="74"/>
      <c r="C671" s="246" t="e">
        <f ca="1">AK635</f>
        <v>#NAME?</v>
      </c>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row>
    <row r="672" spans="1:31">
      <c r="A672" s="73"/>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188">
      <c r="A673" s="73"/>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row>
    <row r="674" spans="1:188">
      <c r="A674" s="155"/>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188">
      <c r="A675" s="73"/>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row>
    <row r="676" spans="1:188" ht="36" customHeight="1">
      <c r="A676" s="72" t="s">
        <v>1357</v>
      </c>
      <c r="B676" s="326" t="s">
        <v>1358</v>
      </c>
      <c r="C676" s="256"/>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c r="AC676" s="256"/>
      <c r="AD676" s="256"/>
    </row>
    <row r="677" spans="1:188" ht="24" customHeight="1">
      <c r="A677" s="83"/>
      <c r="B677" s="15"/>
      <c r="C677" s="321" t="s">
        <v>1336</v>
      </c>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c r="AC677" s="256"/>
      <c r="AD677" s="256"/>
    </row>
    <row r="678" spans="1:188" ht="24" customHeight="1">
      <c r="A678" s="83"/>
      <c r="B678" s="15"/>
      <c r="C678" s="327" t="s">
        <v>1359</v>
      </c>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c r="AC678" s="256"/>
      <c r="AD678" s="256"/>
    </row>
    <row r="679" spans="1:188" ht="36" customHeight="1">
      <c r="A679" s="83"/>
      <c r="B679" s="15"/>
      <c r="C679" s="327" t="s">
        <v>1360</v>
      </c>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c r="AC679" s="256"/>
      <c r="AD679" s="256"/>
    </row>
    <row r="680" spans="1:188" ht="36" customHeight="1">
      <c r="A680" s="83"/>
      <c r="B680" s="15"/>
      <c r="C680" s="327" t="s">
        <v>1361</v>
      </c>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c r="AC680" s="256"/>
      <c r="AD680" s="256"/>
    </row>
    <row r="681" spans="1:188" ht="36" customHeight="1">
      <c r="A681" s="83"/>
      <c r="B681" s="15"/>
      <c r="C681" s="321" t="s">
        <v>1362</v>
      </c>
      <c r="D681" s="256"/>
      <c r="E681" s="256"/>
      <c r="F681" s="256"/>
      <c r="G681" s="256"/>
      <c r="H681" s="256"/>
      <c r="I681" s="256"/>
      <c r="J681" s="256"/>
      <c r="K681" s="256"/>
      <c r="L681" s="256"/>
      <c r="M681" s="256"/>
      <c r="N681" s="256"/>
      <c r="O681" s="256"/>
      <c r="P681" s="256"/>
      <c r="Q681" s="256"/>
      <c r="R681" s="256"/>
      <c r="S681" s="256"/>
      <c r="T681" s="256"/>
      <c r="U681" s="256"/>
      <c r="V681" s="256"/>
      <c r="W681" s="256"/>
      <c r="X681" s="256"/>
      <c r="Y681" s="256"/>
      <c r="Z681" s="256"/>
      <c r="AA681" s="256"/>
      <c r="AB681" s="256"/>
      <c r="AC681" s="256"/>
      <c r="AD681" s="256"/>
    </row>
    <row r="682" spans="1:188">
      <c r="A682" s="83"/>
      <c r="B682" s="15"/>
      <c r="C682" s="240"/>
      <c r="D682" s="240"/>
      <c r="E682" s="240"/>
      <c r="F682" s="240"/>
      <c r="G682" s="240"/>
      <c r="H682" s="240"/>
      <c r="I682" s="240"/>
      <c r="J682" s="240"/>
      <c r="K682" s="240"/>
      <c r="L682" s="240"/>
      <c r="M682" s="240"/>
      <c r="N682" s="240"/>
      <c r="O682" s="240"/>
      <c r="P682" s="240"/>
      <c r="Q682" s="240"/>
      <c r="R682" s="240"/>
      <c r="S682" s="240"/>
      <c r="T682" s="240"/>
      <c r="U682" s="240"/>
      <c r="V682" s="240"/>
      <c r="W682" s="240"/>
      <c r="X682" s="240"/>
      <c r="Y682" s="240"/>
      <c r="Z682" s="240"/>
      <c r="AA682" s="240"/>
      <c r="AB682" s="240"/>
      <c r="AC682" s="240"/>
      <c r="AD682" s="240"/>
    </row>
    <row r="683" spans="1:188">
      <c r="A683" s="73"/>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403" t="s">
        <v>815</v>
      </c>
      <c r="AB683" s="272"/>
      <c r="AC683" s="272"/>
      <c r="AD683" s="272"/>
    </row>
    <row r="684" spans="1:188" ht="24" customHeight="1">
      <c r="A684" s="83"/>
      <c r="B684" s="15"/>
      <c r="C684" s="330" t="s">
        <v>185</v>
      </c>
      <c r="D684" s="278"/>
      <c r="E684" s="278"/>
      <c r="F684" s="278"/>
      <c r="G684" s="278"/>
      <c r="H684" s="325" t="s">
        <v>1125</v>
      </c>
      <c r="I684" s="279"/>
      <c r="J684" s="375" t="s">
        <v>1363</v>
      </c>
      <c r="K684" s="278"/>
      <c r="L684" s="278"/>
      <c r="M684" s="278"/>
      <c r="N684" s="278"/>
      <c r="O684" s="278"/>
      <c r="P684" s="278"/>
      <c r="Q684" s="278"/>
      <c r="R684" s="278"/>
      <c r="S684" s="278"/>
      <c r="T684" s="278"/>
      <c r="U684" s="278"/>
      <c r="V684" s="278"/>
      <c r="W684" s="278"/>
      <c r="X684" s="278"/>
      <c r="Y684" s="278"/>
      <c r="Z684" s="278"/>
      <c r="AA684" s="278"/>
      <c r="AB684" s="278"/>
      <c r="AC684" s="278"/>
      <c r="AD684" s="279"/>
    </row>
    <row r="685" spans="1:188" ht="15" customHeight="1">
      <c r="A685" s="83"/>
      <c r="B685" s="15"/>
      <c r="C685" s="280"/>
      <c r="D685" s="256"/>
      <c r="E685" s="256"/>
      <c r="F685" s="256"/>
      <c r="G685" s="256"/>
      <c r="H685" s="280"/>
      <c r="I685" s="281"/>
      <c r="J685" s="400" t="s">
        <v>201</v>
      </c>
      <c r="K685" s="279"/>
      <c r="L685" s="331" t="s">
        <v>1364</v>
      </c>
      <c r="M685" s="279"/>
      <c r="N685" s="331" t="s">
        <v>1365</v>
      </c>
      <c r="O685" s="279"/>
      <c r="P685" s="460" t="s">
        <v>1342</v>
      </c>
      <c r="Q685" s="278"/>
      <c r="R685" s="278"/>
      <c r="S685" s="278"/>
      <c r="T685" s="278"/>
      <c r="U685" s="278"/>
      <c r="V685" s="278"/>
      <c r="W685" s="278"/>
      <c r="X685" s="278"/>
      <c r="Y685" s="278"/>
      <c r="Z685" s="278"/>
      <c r="AA685" s="278"/>
      <c r="AB685" s="278"/>
      <c r="AC685" s="278"/>
      <c r="AD685" s="279"/>
    </row>
    <row r="686" spans="1:188" ht="84" customHeight="1">
      <c r="A686" s="83"/>
      <c r="B686" s="15"/>
      <c r="C686" s="280"/>
      <c r="D686" s="256"/>
      <c r="E686" s="256"/>
      <c r="F686" s="256"/>
      <c r="G686" s="256"/>
      <c r="H686" s="280"/>
      <c r="I686" s="281"/>
      <c r="J686" s="256"/>
      <c r="K686" s="281"/>
      <c r="L686" s="280"/>
      <c r="M686" s="281"/>
      <c r="N686" s="280"/>
      <c r="O686" s="281"/>
      <c r="P686" s="451" t="s">
        <v>1343</v>
      </c>
      <c r="Q686" s="266"/>
      <c r="R686" s="267"/>
      <c r="S686" s="331" t="s">
        <v>1344</v>
      </c>
      <c r="T686" s="266"/>
      <c r="U686" s="267"/>
      <c r="V686" s="331" t="s">
        <v>1345</v>
      </c>
      <c r="W686" s="266"/>
      <c r="X686" s="267"/>
      <c r="Y686" s="331" t="s">
        <v>1346</v>
      </c>
      <c r="Z686" s="266"/>
      <c r="AA686" s="267"/>
      <c r="AB686" s="331" t="s">
        <v>1347</v>
      </c>
      <c r="AC686" s="266"/>
      <c r="AD686" s="267"/>
    </row>
    <row r="687" spans="1:188" ht="72" customHeight="1">
      <c r="A687" s="83"/>
      <c r="B687" s="15"/>
      <c r="C687" s="282"/>
      <c r="D687" s="272"/>
      <c r="E687" s="272"/>
      <c r="F687" s="272"/>
      <c r="G687" s="272"/>
      <c r="H687" s="282"/>
      <c r="I687" s="283"/>
      <c r="J687" s="272"/>
      <c r="K687" s="283"/>
      <c r="L687" s="282"/>
      <c r="M687" s="283"/>
      <c r="N687" s="282"/>
      <c r="O687" s="283"/>
      <c r="P687" s="217" t="s">
        <v>234</v>
      </c>
      <c r="Q687" s="218" t="s">
        <v>1364</v>
      </c>
      <c r="R687" s="218" t="s">
        <v>1365</v>
      </c>
      <c r="S687" s="217" t="s">
        <v>234</v>
      </c>
      <c r="T687" s="218" t="s">
        <v>1364</v>
      </c>
      <c r="U687" s="218" t="s">
        <v>1365</v>
      </c>
      <c r="V687" s="217" t="s">
        <v>234</v>
      </c>
      <c r="W687" s="218" t="s">
        <v>1364</v>
      </c>
      <c r="X687" s="218" t="s">
        <v>1365</v>
      </c>
      <c r="Y687" s="217" t="s">
        <v>234</v>
      </c>
      <c r="Z687" s="218" t="s">
        <v>1364</v>
      </c>
      <c r="AA687" s="218" t="s">
        <v>1365</v>
      </c>
      <c r="AB687" s="217" t="s">
        <v>234</v>
      </c>
      <c r="AC687" s="218" t="s">
        <v>1364</v>
      </c>
      <c r="AD687" s="218" t="s">
        <v>1365</v>
      </c>
      <c r="AF687" t="s">
        <v>204</v>
      </c>
      <c r="AG687" t="s">
        <v>205</v>
      </c>
      <c r="AH687" t="s">
        <v>206</v>
      </c>
      <c r="AI687" t="s">
        <v>207</v>
      </c>
      <c r="AJ687" t="s">
        <v>208</v>
      </c>
      <c r="AK687" t="s">
        <v>209</v>
      </c>
      <c r="AL687" t="s">
        <v>210</v>
      </c>
      <c r="AP687" t="s">
        <v>204</v>
      </c>
      <c r="AQ687" t="s">
        <v>205</v>
      </c>
      <c r="AR687" t="s">
        <v>206</v>
      </c>
      <c r="AS687" t="s">
        <v>207</v>
      </c>
      <c r="AT687" t="s">
        <v>208</v>
      </c>
      <c r="AU687" t="s">
        <v>209</v>
      </c>
      <c r="AV687" t="s">
        <v>210</v>
      </c>
      <c r="AZ687" t="s">
        <v>204</v>
      </c>
      <c r="BA687" t="s">
        <v>205</v>
      </c>
      <c r="BB687" t="s">
        <v>206</v>
      </c>
      <c r="BC687" t="s">
        <v>207</v>
      </c>
      <c r="BD687" t="s">
        <v>208</v>
      </c>
      <c r="BE687" t="s">
        <v>209</v>
      </c>
      <c r="BF687" t="s">
        <v>210</v>
      </c>
      <c r="BJ687" t="s">
        <v>204</v>
      </c>
      <c r="BK687" t="s">
        <v>205</v>
      </c>
      <c r="BL687" t="s">
        <v>206</v>
      </c>
      <c r="BM687" t="s">
        <v>207</v>
      </c>
      <c r="BN687" t="s">
        <v>208</v>
      </c>
      <c r="BO687" t="s">
        <v>209</v>
      </c>
      <c r="BP687" t="s">
        <v>210</v>
      </c>
      <c r="BT687" t="s">
        <v>204</v>
      </c>
      <c r="BU687" t="s">
        <v>205</v>
      </c>
      <c r="BV687" t="s">
        <v>206</v>
      </c>
      <c r="BW687" t="s">
        <v>207</v>
      </c>
      <c r="BX687" t="s">
        <v>208</v>
      </c>
      <c r="BY687" t="s">
        <v>209</v>
      </c>
      <c r="BZ687" t="s">
        <v>210</v>
      </c>
      <c r="CD687" t="s">
        <v>204</v>
      </c>
      <c r="CE687" t="s">
        <v>205</v>
      </c>
      <c r="CF687" t="s">
        <v>206</v>
      </c>
      <c r="CG687" t="s">
        <v>207</v>
      </c>
      <c r="CH687" t="s">
        <v>208</v>
      </c>
      <c r="CI687" t="s">
        <v>209</v>
      </c>
      <c r="CJ687" t="s">
        <v>210</v>
      </c>
      <c r="CN687" t="s">
        <v>204</v>
      </c>
      <c r="CO687" t="s">
        <v>205</v>
      </c>
      <c r="CP687" t="s">
        <v>206</v>
      </c>
      <c r="CQ687" t="s">
        <v>207</v>
      </c>
      <c r="CR687" t="s">
        <v>208</v>
      </c>
      <c r="CS687" t="s">
        <v>209</v>
      </c>
      <c r="CT687" t="s">
        <v>210</v>
      </c>
      <c r="CX687" t="s">
        <v>204</v>
      </c>
      <c r="CY687" t="s">
        <v>205</v>
      </c>
      <c r="CZ687" t="s">
        <v>206</v>
      </c>
      <c r="DA687" t="s">
        <v>207</v>
      </c>
      <c r="DB687" t="s">
        <v>208</v>
      </c>
      <c r="DC687" t="s">
        <v>209</v>
      </c>
      <c r="DD687" t="s">
        <v>210</v>
      </c>
      <c r="DH687" t="s">
        <v>204</v>
      </c>
      <c r="DI687" t="s">
        <v>205</v>
      </c>
      <c r="DJ687" t="s">
        <v>206</v>
      </c>
      <c r="DK687" t="s">
        <v>207</v>
      </c>
      <c r="DL687" t="s">
        <v>208</v>
      </c>
      <c r="DM687" t="s">
        <v>209</v>
      </c>
      <c r="DN687" t="s">
        <v>210</v>
      </c>
      <c r="DR687" t="s">
        <v>204</v>
      </c>
      <c r="DS687" t="s">
        <v>205</v>
      </c>
      <c r="DT687" t="s">
        <v>206</v>
      </c>
      <c r="DU687" t="s">
        <v>207</v>
      </c>
      <c r="DV687" t="s">
        <v>208</v>
      </c>
      <c r="DW687" t="s">
        <v>209</v>
      </c>
      <c r="DX687" t="s">
        <v>210</v>
      </c>
      <c r="EB687" t="s">
        <v>204</v>
      </c>
      <c r="EC687" t="s">
        <v>205</v>
      </c>
      <c r="ED687" t="s">
        <v>206</v>
      </c>
      <c r="EE687" t="s">
        <v>207</v>
      </c>
      <c r="EF687" t="s">
        <v>208</v>
      </c>
      <c r="EG687" t="s">
        <v>209</v>
      </c>
      <c r="EH687" t="s">
        <v>210</v>
      </c>
      <c r="EL687" t="s">
        <v>204</v>
      </c>
      <c r="EM687" t="s">
        <v>205</v>
      </c>
      <c r="EN687" t="s">
        <v>206</v>
      </c>
      <c r="EO687" t="s">
        <v>207</v>
      </c>
      <c r="EP687" t="s">
        <v>208</v>
      </c>
      <c r="EQ687" t="s">
        <v>209</v>
      </c>
      <c r="ER687" t="s">
        <v>210</v>
      </c>
      <c r="EV687" t="s">
        <v>204</v>
      </c>
      <c r="EW687" t="s">
        <v>205</v>
      </c>
      <c r="EX687" t="s">
        <v>206</v>
      </c>
      <c r="EY687" t="s">
        <v>207</v>
      </c>
      <c r="EZ687" t="s">
        <v>208</v>
      </c>
      <c r="FA687" t="s">
        <v>209</v>
      </c>
      <c r="FB687" t="s">
        <v>210</v>
      </c>
      <c r="FF687" t="s">
        <v>204</v>
      </c>
      <c r="FG687" t="s">
        <v>205</v>
      </c>
      <c r="FH687" t="s">
        <v>206</v>
      </c>
      <c r="FI687" t="s">
        <v>207</v>
      </c>
      <c r="FJ687" t="s">
        <v>208</v>
      </c>
      <c r="FK687" t="s">
        <v>209</v>
      </c>
      <c r="FL687" t="s">
        <v>210</v>
      </c>
      <c r="FP687" t="s">
        <v>204</v>
      </c>
      <c r="FQ687" t="s">
        <v>205</v>
      </c>
      <c r="FR687" t="s">
        <v>206</v>
      </c>
      <c r="FS687" t="s">
        <v>207</v>
      </c>
      <c r="FT687" t="s">
        <v>208</v>
      </c>
      <c r="FU687" t="s">
        <v>209</v>
      </c>
      <c r="FV687" t="s">
        <v>210</v>
      </c>
      <c r="FZ687" t="s">
        <v>204</v>
      </c>
      <c r="GA687" t="s">
        <v>205</v>
      </c>
      <c r="GB687" t="s">
        <v>206</v>
      </c>
      <c r="GC687" t="s">
        <v>207</v>
      </c>
      <c r="GD687" t="s">
        <v>208</v>
      </c>
      <c r="GE687" t="s">
        <v>209</v>
      </c>
      <c r="GF687" t="s">
        <v>210</v>
      </c>
    </row>
    <row r="688" spans="1:188">
      <c r="A688" s="71"/>
      <c r="B688" s="40"/>
      <c r="C688" s="79" t="s">
        <v>131</v>
      </c>
      <c r="D688" s="320"/>
      <c r="E688" s="266"/>
      <c r="F688" s="266"/>
      <c r="G688" s="267"/>
      <c r="H688" s="268"/>
      <c r="I688" s="267"/>
      <c r="J688" s="268"/>
      <c r="K688" s="267"/>
      <c r="L688" s="268"/>
      <c r="M688" s="267"/>
      <c r="N688" s="268"/>
      <c r="O688" s="267"/>
      <c r="P688" s="220"/>
      <c r="Q688" s="220"/>
      <c r="R688" s="220"/>
      <c r="S688" s="220"/>
      <c r="T688" s="220"/>
      <c r="U688" s="220"/>
      <c r="V688" s="220"/>
      <c r="W688" s="220"/>
      <c r="X688" s="220"/>
      <c r="Y688" s="220"/>
      <c r="Z688" s="220"/>
      <c r="AA688" s="220"/>
      <c r="AB688" s="220"/>
      <c r="AC688" s="220"/>
      <c r="AD688" s="220"/>
      <c r="AF688">
        <f>IF(AND(P688=0,OR(SUM(Q688:R688)&gt;0,COUNTIF(P688:R688,"NS")&gt;0)),1,0)</f>
        <v>0</v>
      </c>
      <c r="AG688">
        <f>IF(OR(AND(P688="NS",SUM(Q688:R688)&gt;0),AND(P688="NS",COUNTIF(P688:R688,"NS")&lt;2)),1,0)</f>
        <v>0</v>
      </c>
      <c r="AH688">
        <f>IF(AND(P688="NA",OR(SUM(Q688:R688)&gt;0,COUNTIF(P688:R688,"NS")&gt;0,COUNTIF(P688:R688,"NA")&gt;1)),1,0)</f>
        <v>0</v>
      </c>
      <c r="AI688">
        <f>IF(AND(COUNTBLANK(P688)+COUNTBLANK(Q688)+COUNTBLANK(R688)&gt;0,COUNTBLANK(P688)+COUNTBLANK(Q688)+COUNTBLANK(R688)&lt;3,P688&lt;&gt;"NA"),1,0)</f>
        <v>0</v>
      </c>
      <c r="AJ688">
        <f>IF(AND(IF(OR(SUM(Q688:R688)=P688,P688="",AND(P688&gt;0,COUNTIF(P688:R688,"NS")=2)),0,1)=1,P688&lt;&gt;"NS",P688&lt;&gt;"NA"),1,0)</f>
        <v>0</v>
      </c>
      <c r="AK688">
        <f>IF(COUNTIF(P688:R688,"=*")&lt;&gt;SUM(COUNTIF(P688:R688,"NS"),COUNTIF(P688:R688,"NA")),1,0)</f>
        <v>0</v>
      </c>
      <c r="AL688">
        <f>IF(SUM(AF688:AK688)&gt;0,1,0)</f>
        <v>0</v>
      </c>
      <c r="AP688">
        <f>IF(AND(S688=0,OR(SUM(T688:U688)&gt;0,COUNTIF(S688:U688,"NS")&gt;0)),1,0)</f>
        <v>0</v>
      </c>
      <c r="AQ688">
        <f>IF(OR(AND(S688="NS",SUM(T688:U688)&gt;0),AND(S688="NS",COUNTIF(S688:U688,"NS")&lt;2)),1,0)</f>
        <v>0</v>
      </c>
      <c r="AR688">
        <f>IF(AND(S688="NA",OR(SUM(T688:U688)&gt;0,COUNTIF(S688:U688,"NS")&gt;0,COUNTIF(S688:U688,"NA")&gt;1)),1,0)</f>
        <v>0</v>
      </c>
      <c r="AS688">
        <f>IF(AND(COUNTBLANK(S688)+COUNTBLANK(T688)+COUNTBLANK(U688)&gt;0,COUNTBLANK(S688)+COUNTBLANK(T688)+COUNTBLANK(U688)&lt;3,S688&lt;&gt;"NA"),1,0)</f>
        <v>0</v>
      </c>
      <c r="AT688">
        <f>IF(AND(IF(OR(SUM(T688:U688)=S688,S688="",AND(S688&gt;0,COUNTIF(S688:U688,"NS")=2)),0,1)=1,S688&lt;&gt;"NS",S688&lt;&gt;"NA"),1,0)</f>
        <v>0</v>
      </c>
      <c r="AU688">
        <f>IF(COUNTIF(S688:U688,"=*")&lt;&gt;SUM(COUNTIF(S688:U688,"NS"),COUNTIF(S688:U688,"NA")),1,0)</f>
        <v>0</v>
      </c>
      <c r="AV688">
        <f>IF(SUM(AP688:AU688)&gt;0,1,0)</f>
        <v>0</v>
      </c>
      <c r="AZ688">
        <f>IF(AND(V688=0,OR(SUM(W688:X688)&gt;0,COUNTIF(V688:X688,"NS")&gt;0)),1,0)</f>
        <v>0</v>
      </c>
      <c r="BA688">
        <f>IF(OR(AND(V688="NS",SUM(W688:X688)&gt;0),AND(V688="NS",COUNTIF(V688:X688,"NS")&lt;2)),1,0)</f>
        <v>0</v>
      </c>
      <c r="BB688">
        <f>IF(AND(V688="NA",OR(SUM(W688:X688)&gt;0,COUNTIF(V688:X688,"NS")&gt;0,COUNTIF(V688:X688,"NA")&gt;1)),1,0)</f>
        <v>0</v>
      </c>
      <c r="BC688">
        <f>IF(AND(COUNTBLANK(V688)+COUNTBLANK(W688)+COUNTBLANK(X688)&gt;0,COUNTBLANK(V688)+COUNTBLANK(W688)+COUNTBLANK(X688)&lt;3,V688&lt;&gt;"NA"),1,0)</f>
        <v>0</v>
      </c>
      <c r="BD688">
        <f>IF(AND(IF(OR(SUM(W688:X688)=V688,V688="",AND(V688&gt;0,COUNTIF(V688:X688,"NS")=2)),0,1)=1,V688&lt;&gt;"NS",V688&lt;&gt;"NA"),1,0)</f>
        <v>0</v>
      </c>
      <c r="BE688">
        <f>IF(COUNTIF(V688:X688,"=*")&lt;&gt;SUM(COUNTIF(V688:X688,"NS"),COUNTIF(V688:X688,"NA")),1,0)</f>
        <v>0</v>
      </c>
      <c r="BF688">
        <f>IF(SUM(AZ688:BE688)&gt;0,1,0)</f>
        <v>0</v>
      </c>
      <c r="BJ688">
        <f>IF(AND(Y688=0,OR(SUM(Z688:AA688)&gt;0,COUNTIF(Y688:AA688,"NS")&gt;0)),1,0)</f>
        <v>0</v>
      </c>
      <c r="BK688">
        <f>IF(OR(AND(Y688="NS",SUM(Z688:AA688)&gt;0),AND(Y688="NS",COUNTIF(Y688:AA688,"NS")&lt;2)),1,0)</f>
        <v>0</v>
      </c>
      <c r="BL688">
        <f>IF(AND(Y688="NA",OR(SUM(Z688:AA688)&gt;0,COUNTIF(Y688:AA688,"NS")&gt;0,COUNTIF(Y688:AA688,"NA")&gt;1)),1,0)</f>
        <v>0</v>
      </c>
      <c r="BM688">
        <f>IF(AND(COUNTBLANK(Y688)+COUNTBLANK(Z688)+COUNTBLANK(AA688)&gt;0,COUNTBLANK(Y688)+COUNTBLANK(Z688)+COUNTBLANK(AA688)&lt;3,Y688&lt;&gt;"NA"),1,0)</f>
        <v>0</v>
      </c>
      <c r="BN688">
        <f>IF(AND(IF(OR(SUM(Z688:AA688)=Y688,Y688="",AND(Y688&gt;0,COUNTIF(Y688:AA688,"NS")=2)),0,1)=1,Y688&lt;&gt;"NS",Y688&lt;&gt;"NA"),1,0)</f>
        <v>0</v>
      </c>
      <c r="BO688">
        <f>IF(COUNTIF(Y688:AA688,"=*")&lt;&gt;SUM(COUNTIF(Y688:AA688,"NS"),COUNTIF(Y688:AA688,"NA")),1,0)</f>
        <v>0</v>
      </c>
      <c r="BP688">
        <f>IF(SUM(BJ688:BO688)&gt;0,1,0)</f>
        <v>0</v>
      </c>
      <c r="BT688">
        <f>IF(AND(AB688=0,OR(SUM(AC688:AD688)&gt;0,COUNTIF(AB688:AD688,"NS")&gt;0)),1,0)</f>
        <v>0</v>
      </c>
      <c r="BU688">
        <f>IF(OR(AND(AB688="NS",SUM(AC688:AD688)&gt;0),AND(AB688="NS",COUNTIF(AB688:AD688,"NS")&lt;2)),1,0)</f>
        <v>0</v>
      </c>
      <c r="BV688">
        <f>IF(AND(AB688="NA",OR(SUM(AC688:AD688)&gt;0,COUNTIF(AB688:AD688,"NS")&gt;0,COUNTIF(AB688:AD688,"NA")&gt;1)),1,0)</f>
        <v>0</v>
      </c>
      <c r="BW688">
        <f>IF(AND(COUNTBLANK(AB688)+COUNTBLANK(AC688)+COUNTBLANK(AD688)&gt;0,COUNTBLANK(AB688)+COUNTBLANK(AC688)+COUNTBLANK(AD688)&lt;3,AB688&lt;&gt;"NA"),1,0)</f>
        <v>0</v>
      </c>
      <c r="BX688">
        <f>IF(AND(IF(OR(SUM(AC688:AD688)=AB688,AB688="",AND(AB688&gt;0,COUNTIF(AB688:AD688,"NS")=2)),0,1)=1,AB688&lt;&gt;"NS",AB688&lt;&gt;"NA"),1,0)</f>
        <v>0</v>
      </c>
      <c r="BY688">
        <f>IF(COUNTIF(AB688:AD688,"=*")&lt;&gt;SUM(COUNTIF(AB688:AD688,"NS"),COUNTIF(AB688:AD688,"NA")),1,0)</f>
        <v>0</v>
      </c>
      <c r="BZ688">
        <f>IF(SUM(BT688:BY688)&gt;0,1,0)</f>
        <v>0</v>
      </c>
      <c r="CD688">
        <f>IF(AND(G720=0,OR(SUM(H720:I720)&gt;0,COUNTIF(G720:I720,"NS")&gt;0)),1,0)</f>
        <v>0</v>
      </c>
      <c r="CE688">
        <f>IF(OR(AND(G720="NS",SUM(H720:I720)&gt;0),AND(G720="NS",COUNTIF(G720:I720,"NS")&lt;2)),1,0)</f>
        <v>0</v>
      </c>
      <c r="CF688">
        <f>IF(AND(G720="NA",OR(SUM(H720:I720)&gt;0,COUNTIF(G720:I720,"NS")&gt;0,COUNTIF(G720:I720,"NA")&gt;1)),1,0)</f>
        <v>0</v>
      </c>
      <c r="CG688">
        <f>IF(AND(COUNTBLANK(G720)+COUNTBLANK(H720)+COUNTBLANK(I720)&gt;0,COUNTBLANK(G720)+COUNTBLANK(H720)+COUNTBLANK(I720)&lt;3,G720&lt;&gt;"NA"),1,0)</f>
        <v>0</v>
      </c>
      <c r="CH688">
        <f>IF(AND(IF(OR(SUM(H720:I720)=G720,G720="",AND(G720&gt;0,COUNTIF(G720:I720,"NS")=2)),0,1)=1,G720&lt;&gt;"NS",G720&lt;&gt;"NA"),1,0)</f>
        <v>0</v>
      </c>
      <c r="CI688">
        <f>IF(COUNTIF(G720:I720,"=*")&lt;&gt;SUM(COUNTIF(G720:I720,"NS"),COUNTIF(G720:I720,"NA")),1,0)</f>
        <v>0</v>
      </c>
      <c r="CJ688">
        <f>IF(SUM(CD688:CI688)&gt;0,1,0)</f>
        <v>0</v>
      </c>
      <c r="CN688">
        <f>IF(AND(J720=0,OR(SUM(K720:L720)&gt;0,COUNTIF(J720:L720,"NS")&gt;0)),1,0)</f>
        <v>0</v>
      </c>
      <c r="CO688">
        <f>IF(OR(AND(J720="NS",SUM(K720:L720)&gt;0),AND(J720="NS",COUNTIF(J720:L720,"NS")&lt;2)),1,0)</f>
        <v>0</v>
      </c>
      <c r="CP688">
        <f>IF(AND(J720="NA",OR(SUM(K720:L720)&gt;0,COUNTIF(J720:L720,"NS")&gt;0,COUNTIF(J720:L720,"NA")&gt;1)),1,0)</f>
        <v>0</v>
      </c>
      <c r="CQ688">
        <f>IF(AND(COUNTBLANK(J720)+COUNTBLANK(K720)+COUNTBLANK(L720)&gt;0,COUNTBLANK(J720)+COUNTBLANK(K720)+COUNTBLANK(L720)&lt;3,J720&lt;&gt;"NA"),1,0)</f>
        <v>0</v>
      </c>
      <c r="CR688">
        <f>IF(AND(IF(OR(SUM(K720:L720)=J720,J720="",AND(J720&gt;0,COUNTIF(J720:L720,"NS")=2)),0,1)=1,J720&lt;&gt;"NS",J720&lt;&gt;"NA"),1,0)</f>
        <v>0</v>
      </c>
      <c r="CS688">
        <f>IF(COUNTIF(J720:L720,"=*")&lt;&gt;SUM(COUNTIF(J720:L720,"NS"),COUNTIF(J720:L720,"NA")),1,0)</f>
        <v>0</v>
      </c>
      <c r="CT688">
        <f>IF(SUM(CN688:CS688)&gt;0,1,0)</f>
        <v>0</v>
      </c>
      <c r="CX688">
        <f>IF(AND(M720=0,OR(SUM(N720:O720)&gt;0,COUNTIF(M720:O720,"NS")&gt;0)),1,0)</f>
        <v>0</v>
      </c>
      <c r="CY688">
        <f>IF(OR(AND(M720="NS",SUM(N720:O720)&gt;0),AND(M720="NS",COUNTIF(M720:O720,"NS")&lt;2)),1,0)</f>
        <v>0</v>
      </c>
      <c r="CZ688">
        <f>IF(AND(M720="NA",OR(SUM(N720:O720)&gt;0,COUNTIF(M720:O720,"NS")&gt;0,COUNTIF(M720:O720,"NA")&gt;1)),1,0)</f>
        <v>0</v>
      </c>
      <c r="DA688">
        <f>IF(AND(COUNTBLANK(M720)+COUNTBLANK(N720)+COUNTBLANK(O720)&gt;0,COUNTBLANK(M720)+COUNTBLANK(N720)+COUNTBLANK(O720)&lt;3,M720&lt;&gt;"NA"),1,0)</f>
        <v>0</v>
      </c>
      <c r="DB688">
        <f>IF(AND(IF(OR(SUM(N720:O720)=M720,M720="",AND(M720&gt;0,COUNTIF(M720:O720,"NS")=2)),0,1)=1,M720&lt;&gt;"NS",M720&lt;&gt;"NA"),1,0)</f>
        <v>0</v>
      </c>
      <c r="DC688">
        <f>IF(COUNTIF(M720:O720,"=*")&lt;&gt;SUM(COUNTIF(M720:O720,"NS"),COUNTIF(M720:O720,"NA")),1,0)</f>
        <v>0</v>
      </c>
      <c r="DD688">
        <f>IF(SUM(CX688:DC688)&gt;0,1,0)</f>
        <v>0</v>
      </c>
      <c r="DH688">
        <f>IF(AND(P720=0,OR(SUM(Q720:R720)&gt;0,COUNTIF(P720:R720,"NS")&gt;0)),1,0)</f>
        <v>0</v>
      </c>
      <c r="DI688">
        <f>IF(OR(AND(P720="NS",SUM(Q720:R720)&gt;0),AND(P720="NS",COUNTIF(P720:R720,"NS")&lt;2)),1,0)</f>
        <v>0</v>
      </c>
      <c r="DJ688">
        <f>IF(AND(P720="NA",OR(SUM(Q720:R720)&gt;0,COUNTIF(P720:R720,"NS")&gt;0,COUNTIF(P720:R720,"NA")&gt;1)),1,0)</f>
        <v>0</v>
      </c>
      <c r="DK688">
        <f>IF(AND(COUNTBLANK(P720)+COUNTBLANK(Q720)+COUNTBLANK(R720)&gt;0,COUNTBLANK(P720)+COUNTBLANK(Q720)+COUNTBLANK(R720)&lt;3,P720&lt;&gt;"NA"),1,0)</f>
        <v>0</v>
      </c>
      <c r="DL688">
        <f>IF(AND(IF(OR(SUM(Q720:R720)=P720,P720="",AND(P720&gt;0,COUNTIF(P720:R720,"NS")=2)),0,1)=1,P720&lt;&gt;"NS",P720&lt;&gt;"NA"),1,0)</f>
        <v>0</v>
      </c>
      <c r="DM688">
        <f>IF(COUNTIF(P720:R720,"=*")&lt;&gt;SUM(COUNTIF(P720:R720,"NS"),COUNTIF(P720:R720,"NA")),1,0)</f>
        <v>0</v>
      </c>
      <c r="DN688">
        <f>IF(SUM(DH688:DM688)&gt;0,1,0)</f>
        <v>0</v>
      </c>
      <c r="DR688">
        <f>IF(AND(S720=0,OR(SUM(T720:U720)&gt;0,COUNTIF(S720:U720,"NS")&gt;0)),1,0)</f>
        <v>0</v>
      </c>
      <c r="DS688">
        <f>IF(OR(AND(S720="NS",SUM(T720:U720)&gt;0),AND(S720="NS",COUNTIF(S720:U720,"NS")&lt;2)),1,0)</f>
        <v>0</v>
      </c>
      <c r="DT688">
        <f>IF(AND(S720="NA",OR(SUM(T720:U720)&gt;0,COUNTIF(S720:U720,"NS")&gt;0,COUNTIF(S720:U720,"NA")&gt;1)),1,0)</f>
        <v>0</v>
      </c>
      <c r="DU688">
        <f>IF(AND(COUNTBLANK(S720)+COUNTBLANK(T720)+COUNTBLANK(U720)&gt;0,COUNTBLANK(S720)+COUNTBLANK(T720)+COUNTBLANK(U720)&lt;3,S720&lt;&gt;"NA"),1,0)</f>
        <v>0</v>
      </c>
      <c r="DV688">
        <f>IF(AND(IF(OR(SUM(T720:U720)=S720,S720="",AND(S720&gt;0,COUNTIF(S720:U720,"NS")=2)),0,1)=1,S720&lt;&gt;"NS",S720&lt;&gt;"NA"),1,0)</f>
        <v>0</v>
      </c>
      <c r="DW688">
        <f>IF(COUNTIF(S720:U720,"=*")&lt;&gt;SUM(COUNTIF(S720:U720,"NS"),COUNTIF(S720:U720,"NA")),1,0)</f>
        <v>0</v>
      </c>
      <c r="DX688">
        <f>IF(SUM(DR688:DW688)&gt;0,1,0)</f>
        <v>0</v>
      </c>
      <c r="EB688">
        <f>IF(AND(V720=0,OR(SUM(W720:X720)&gt;0,COUNTIF(V720:X720,"NS")&gt;0)),1,0)</f>
        <v>0</v>
      </c>
      <c r="EC688">
        <f>IF(OR(AND(V720="NS",SUM(W720:X720)&gt;0),AND(V720="NS",COUNTIF(V720:X720,"NS")&lt;2)),1,0)</f>
        <v>0</v>
      </c>
      <c r="ED688">
        <f>IF(AND(V720="NA",OR(SUM(W720:X720)&gt;0,COUNTIF(V720:X720,"NS")&gt;0,COUNTIF(V720:X720,"NA")&gt;1)),1,0)</f>
        <v>0</v>
      </c>
      <c r="EE688">
        <f>IF(AND(COUNTBLANK(V720)+COUNTBLANK(W720)+COUNTBLANK(X720)&gt;0,COUNTBLANK(V720)+COUNTBLANK(W720)+COUNTBLANK(X720)&lt;3,V720&lt;&gt;"NA"),1,0)</f>
        <v>0</v>
      </c>
      <c r="EF688">
        <f>IF(AND(IF(OR(SUM(W720:X720)=V720,V720="",AND(V720&gt;0,COUNTIF(V720:X720,"NS")=2)),0,1)=1,V720&lt;&gt;"NS",V720&lt;&gt;"NA"),1,0)</f>
        <v>0</v>
      </c>
      <c r="EG688">
        <f>IF(COUNTIF(V720:X720,"=*")&lt;&gt;SUM(COUNTIF(V720:X720,"NS"),COUNTIF(V720:X720,"NA")),1,0)</f>
        <v>0</v>
      </c>
      <c r="EH688">
        <f>IF(SUM(EB688:EG688)&gt;0,1,0)</f>
        <v>0</v>
      </c>
      <c r="EL688">
        <f>IF(AND(Y720=0,OR(SUM(Z720:AA720)&gt;0,COUNTIF(Y720:AA720,"NS")&gt;0)),1,0)</f>
        <v>0</v>
      </c>
      <c r="EM688">
        <f>IF(OR(AND(Y720="NS",SUM(Z720:AA720)&gt;0),AND(Y720="NS",COUNTIF(Y720:AA720,"NS")&lt;2)),1,0)</f>
        <v>0</v>
      </c>
      <c r="EN688">
        <f>IF(AND(Y720="NA",OR(SUM(Z720:AA720)&gt;0,COUNTIF(Y720:AA720,"NS")&gt;0,COUNTIF(Y720:AA720,"NA")&gt;1)),1,0)</f>
        <v>0</v>
      </c>
      <c r="EO688">
        <f>IF(AND(COUNTBLANK(Y720)+COUNTBLANK(Z720)+COUNTBLANK(AA720)&gt;0,COUNTBLANK(Y720)+COUNTBLANK(Z720)+COUNTBLANK(AA720)&lt;3,Y720&lt;&gt;"NA"),1,0)</f>
        <v>0</v>
      </c>
      <c r="EP688">
        <f>IF(AND(IF(OR(SUM(Z720:AA720)=Y720,Y720="",AND(Y720&gt;0,COUNTIF(Y720:AA720,"NS")=2)),0,1)=1,Y720&lt;&gt;"NS",Y720&lt;&gt;"NA"),1,0)</f>
        <v>0</v>
      </c>
      <c r="EQ688">
        <f>IF(COUNTIF(Y720:AA720,"=*")&lt;&gt;SUM(COUNTIF(Y720:AA720,"NS"),COUNTIF(Y720:AA720,"NA")),1,0)</f>
        <v>0</v>
      </c>
      <c r="ER688">
        <f>IF(SUM(EL688:EQ688)&gt;0,1,0)</f>
        <v>0</v>
      </c>
      <c r="EV688">
        <f>IF(AND(AB720=0,OR(SUM(AC720:AD720)&gt;0,COUNTIF(AB720:AD720,"NS")&gt;0)),1,0)</f>
        <v>0</v>
      </c>
      <c r="EW688">
        <f>IF(OR(AND(AB720="NS",SUM(AC720:AD720)&gt;0),AND(AB720="NS",COUNTIF(AB720:AD720,"NS")&lt;2)),1,0)</f>
        <v>0</v>
      </c>
      <c r="EX688">
        <f>IF(AND(AB720="NA",OR(SUM(AC720:AD720)&gt;0,COUNTIF(AB720:AD720,"NS")&gt;0,COUNTIF(AB720:AD720,"NA")&gt;1)),1,0)</f>
        <v>0</v>
      </c>
      <c r="EY688">
        <f>IF(AND(COUNTBLANK(AB720)+COUNTBLANK(AC720)+COUNTBLANK(AD720)&gt;0,COUNTBLANK(AB720)+COUNTBLANK(AC720)+COUNTBLANK(AD720)&lt;3,AB720&lt;&gt;"NA"),1,0)</f>
        <v>0</v>
      </c>
      <c r="EZ688">
        <f>IF(AND(IF(OR(SUM(AC720:AD720)=AB720,AB720="",AND(AB720&gt;0,COUNTIF(AB720:AD720,"NS")=2)),0,1)=1,AB720&lt;&gt;"NS",AB720&lt;&gt;"NA"),1,0)</f>
        <v>0</v>
      </c>
      <c r="FA688">
        <f>IF(COUNTIF(AB720:AD720,"=*")&lt;&gt;SUM(COUNTIF(AB720:AD720,"NS"),COUNTIF(AB720:AD720,"NA")),1,0)</f>
        <v>0</v>
      </c>
      <c r="FB688">
        <f>IF(SUM(EV688:FA688)&gt;0,1,0)</f>
        <v>0</v>
      </c>
      <c r="FF688">
        <f>IF(AND(L688=0,OR(SUM(Q688,T688,W688,Z688,AC688,H720,K720,N720,Q720,T720,W720,Z720,AC720)&gt;0,COUNTIF(L688,"NS")+COUNTIF(Q688,"NS")+COUNTIF(T688,"NS")+COUNTIF(W688,"NS")+COUNTIF(Z688,"NS")+COUNTIF(AC688,"NS")+COUNTIF(H720,"NS")+COUNTIF(K720,"NS")+COUNTIF(N720,"NS")+COUNTIF(Q720,"NS")+COUNTIF(T720,"NS")+COUNTIF(W720,"NS")+COUNTIF(Z720,"NS")+COUNTIF(AC720,"NS")&gt;0)),1,0)</f>
        <v>0</v>
      </c>
      <c r="FG688">
        <f>IF(OR(AND(L688="NS",SUM(Q688,T688,W688,Z688,AC688,H720,K720,N720,Q720,T720,W720,Z720,AC720)&gt;0),AND(L688="NS",COUNTIF(L688,"NS")+COUNTIF(Q688,"NS")+COUNTIF(T688,"NS")+COUNTIF(W688,"NS")+COUNTIF(Z688,"NS")+COUNTIF(AC688,"NS")+COUNTIF(H720,"NS")+COUNTIF(K720,"NS")+COUNTIF(N720,"NS")+COUNTIF(Q720,"NS")+COUNTIF(T720,"NS")+COUNTIF(W720,"NS")+COUNTIF(Z720,"NS")+COUNTIF(AC720,"NS")&lt;2)),1,0)</f>
        <v>0</v>
      </c>
      <c r="FH688">
        <f>IF(AND(L688="NA",OR(SUM(Q688,T688,W688,Z688,AC688,H720,K720,N720,Q720,T720,W720,Z720,AC720)&gt;0,COUNTIF(L688,"NS")+COUNTIF(Q688,"NS")+COUNTIF(T688,"NS")+COUNTIF(W688,"NS")+COUNTIF(Z688,"NS")+COUNTIF(AC688,"NS")+COUNTIF(H720,"NS")+COUNTIF(K720,"NS")+COUNTIF(N720,"NS")+COUNTIF(Q720,"NS")+COUNTIF(T720,"NS")+COUNTIF(W720,"NS")+COUNTIF(Z720,"NS")+COUNTIF(AC720,"NS")&gt;0,COUNTIF(L688,"NA")+COUNTIF(Q688,"NA")+COUNTIF(T688,"NA")+COUNTIF(W688,"NA")+COUNTIF(Z688,"NA")+COUNTIF(AC688,"NA")+COUNTIF(H720,"NA")+COUNTIF(K720,"NA")+COUNTIF(N720,"NA")+COUNTIF(Q720,"NA")+COUNTIF(T720,"NA")+COUNTIF(W720,"NA")+COUNTIF(Z720,"NA")+COUNTIF(AC720,"NA")&gt;1)),1,0)</f>
        <v>0</v>
      </c>
      <c r="FI688">
        <f>IF(AND(COUNTBLANK(L688)+COUNTBLANK(Q688)+COUNTBLANK(T688)+COUNTBLANK(W688)+COUNTBLANK(Z688)+COUNTBLANK(AC688)+COUNTBLANK(H720)+COUNTBLANK(K720)+COUNTBLANK(N720)+COUNTBLANK(Q720)+COUNTBLANK(T720)+COUNTBLANK(W720)+COUNTBLANK(Z720)+COUNTBLANK(AC720)&gt;0,COUNTBLANK(L688)+COUNTBLANK(Q688)+COUNTBLANK(T688)+COUNTBLANK(W688)+COUNTBLANK(Z688)+COUNTBLANK(AC688)+COUNTBLANK(H720)+COUNTBLANK(K720)+COUNTBLANK(N720)+COUNTBLANK(Q720)+COUNTBLANK(T720)+COUNTBLANK(W720)+COUNTBLANK(Z720)+COUNTBLANK(AC720)&lt;14,L688&lt;&gt;"NA"),1,0)</f>
        <v>0</v>
      </c>
      <c r="FJ688">
        <f>IF(AND(IF(OR(SUM(Q688,T688,W688,Z688,AC688,H720,K720,N720,Q720,T720,W720,Z720,AC720)=L688,L688="",AND(L688&gt;0,COUNTIF(L688,"NS")+COUNTIF(Q688,"NS")+COUNTIF(T688,"NS")+COUNTIF(W688,"NS")+COUNTIF(Z688,"NS")+COUNTIF(AC688,"NS")+COUNTIF(H720,"NS")+COUNTIF(K720,"NS")+COUNTIF(N720,"NS")+COUNTIF(Q720,"NS")+COUNTIF(T720,"NS")+COUNTIF(W720,"NS")+COUNTIF(Z720,"NS")+COUNTIF(AC720,"NS")=13)),0,1)=1,L688&lt;&gt;"NS",L688&lt;&gt;"NA"),1,0)</f>
        <v>0</v>
      </c>
      <c r="FK688">
        <f>IF(COUNTIF(L688,"=*")+COUNTIF(Q688,"=*")+COUNTIF(T688,"=*")+COUNTIF(W688,"=*")+COUNTIF(Z688,"=*")+COUNTIF(AC688,"=*")+COUNTIF(H720,"=*")+COUNTIF(K720,"=*")+COUNTIF(N720,"=*")+COUNTIF(Q720,"=*")+COUNTIF(T720,"=*")+COUNTIF(W720,"=*")+COUNTIF(Z720,"=*")+COUNTIF(AC720,"=*")&lt;&gt;SUM(COUNTIF(L688,"NS")+COUNTIF(Q688,"NS")+COUNTIF(T688,"NS")+COUNTIF(W688,"NS")+COUNTIF(Z688,"NS")+COUNTIF(AC688,"NS")+COUNTIF(H720,"NS")+COUNTIF(K720,"NS")+COUNTIF(N720,"NS")+COUNTIF(Q720,"NS")+COUNTIF(T720,"NS")+COUNTIF(W720,"NS")+COUNTIF(Z720,"NS")+COUNTIF(AC720,"NS"),COUNTIF(L688,"NA")+COUNTIF(Q688,"NA")+COUNTIF(T688,"NA")+COUNTIF(W688,"NA")+COUNTIF(Z688,"NA")+COUNTIF(AC688,"NA")+COUNTIF(H720,"NA")+COUNTIF(K720,"NA")+COUNTIF(N720,"NA")+COUNTIF(Q720,"NA")+COUNTIF(T720,"NA")+COUNTIF(W720,"NA")+COUNTIF(Z720,"NA")+COUNTIF(AC720,"NA")),1,0)</f>
        <v>0</v>
      </c>
      <c r="FL688">
        <f>IF(SUM(FF688:FK688)&gt;0,1,0)</f>
        <v>0</v>
      </c>
      <c r="FP688">
        <f>IF(AND(N688=0,OR(SUM(R688,U688,X688,AA688,AD688,I720,L720,O720,R720,U720,X720,AA720,AD720)&gt;0,COUNTIF(N688,"NS")+COUNTIF(R688,"NS")+COUNTIF(U688,"NS")+COUNTIF(X688,"NS")+COUNTIF(AA688,"NS")+COUNTIF(AD688,"NS")+COUNTIF(I720,"NS")+COUNTIF(L720,"NS")+COUNTIF(O720,"NS")+COUNTIF(R720,"NS")+COUNTIF(U720,"NS")+COUNTIF(X720,"NS")+COUNTIF(AA720,"NS")+COUNTIF(AD720,"NS")&gt;0)),1,0)</f>
        <v>0</v>
      </c>
      <c r="FQ688">
        <f>IF(OR(AND(N688="NS",SUM(R688,U688,X688,AA688,AD688,I720,L720,O720,R720,U720,X720,AA720,AD720)&gt;0),AND(N688="NS",COUNTIF(N688,"NS")+COUNTIF(R688,"NS")+COUNTIF(U688,"NS")+COUNTIF(X688,"NS")+COUNTIF(AA688,"NS")+COUNTIF(AD688,"NS")+COUNTIF(I720,"NS")+COUNTIF(L720,"NS")+COUNTIF(O720,"NS")+COUNTIF(R720,"NS")+COUNTIF(U720,"NS")+COUNTIF(X720,"NS")+COUNTIF(AA720,"NS")+COUNTIF(AD720,"NS")&lt;2)),1,0)</f>
        <v>0</v>
      </c>
      <c r="FR688">
        <f>IF(AND(N688="NA",OR(SUM(R688,U688,X688,AA688,AD688,I720,L720,O720,R720,U720,X720,AA720,AD720)&gt;0,COUNTIF(N688,"NS")+COUNTIF(R688,"NS")+COUNTIF(U688,"NS")+COUNTIF(X688,"NS")+COUNTIF(AA688,"NS")+COUNTIF(AD688,"NS")+COUNTIF(I720,"NS")+COUNTIF(L720,"NS")+COUNTIF(O720,"NS")+COUNTIF(R720,"NS")+COUNTIF(U720,"NS")+COUNTIF(X720,"NS")+COUNTIF(AA720,"NS")+COUNTIF(AD720,"NS")&gt;0,COUNTIF(N688,"NA")+COUNTIF(R688,"NA")+COUNTIF(U688,"NA")+COUNTIF(X688,"NA")+COUNTIF(AA688,"NA")+COUNTIF(AD688,"NA")+COUNTIF(I720,"NA")+COUNTIF(L720,"NA")+COUNTIF(O720,"NA")+COUNTIF(R720,"NA")+COUNTIF(U720,"NA")+COUNTIF(X720,"NA")+COUNTIF(AA720,"NA")+COUNTIF(AD720,"NA")&gt;1)),1,0)</f>
        <v>0</v>
      </c>
      <c r="FS688">
        <f>IF(AND(COUNTBLANK(N688)+COUNTBLANK(R688)+COUNTBLANK(U688)+COUNTBLANK(X688)+COUNTBLANK(AA688)+COUNTBLANK(AD688)+COUNTBLANK(I720)+COUNTBLANK(L720)+COUNTBLANK(O720)+COUNTBLANK(R720)+COUNTBLANK(U720)+COUNTBLANK(X720)+COUNTBLANK(AA720)+COUNTBLANK(AD720)&gt;0,COUNTBLANK(N688)+COUNTBLANK(R688)+COUNTBLANK(U688)+COUNTBLANK(X688)+COUNTBLANK(AA688)+COUNTBLANK(AD688)+COUNTBLANK(I720)+COUNTBLANK(L720)+COUNTBLANK(O720)+COUNTBLANK(R720)+COUNTBLANK(U720)+COUNTBLANK(X720)+COUNTBLANK(AA720)+COUNTBLANK(AD720)&lt;14,N688&lt;&gt;"NA"),1,0)</f>
        <v>0</v>
      </c>
      <c r="FT688">
        <f>IF(AND(IF(OR(SUM(R688,U688,X688,AA688,AD688,I720,L720,O720,R720,U720,X720,AA720,AD720)=N688,N688="",AND(N688&gt;0,COUNTIF(N688,"NS")+COUNTIF(R688,"NS")+COUNTIF(U688,"NS")+COUNTIF(X688,"NS")+COUNTIF(AA688,"NS")+COUNTIF(AD688,"NS")+COUNTIF(I720,"NS")+COUNTIF(L720,"NS")+COUNTIF(O720,"NS")+COUNTIF(R720,"NS")+COUNTIF(U720,"NS")+COUNTIF(X720,"NS")+COUNTIF(AA720,"NS")+COUNTIF(AD720,"NS")=13)),0,1)=1,N688&lt;&gt;"NS",N688&lt;&gt;"NA"),1,0)</f>
        <v>0</v>
      </c>
      <c r="FU688">
        <f>IF(COUNTIF(N688,"=*")+COUNTIF(R688,"=*")+COUNTIF(U688,"=*")+COUNTIF(X688,"=*")+COUNTIF(AA688,"=*")+COUNTIF(AD688,"=*")+COUNTIF(I720,"=*")+COUNTIF(L720,"=*")+COUNTIF(O720,"=*")+COUNTIF(R720,"=*")+COUNTIF(U720,"=*")+COUNTIF(X720,"=*")+COUNTIF(AA720,"=*")+COUNTIF(AD720,"=*")&lt;&gt;SUM(COUNTIF(N688,"NS")+COUNTIF(R688,"NS")+COUNTIF(U688,"NS")+COUNTIF(X688,"NS")+COUNTIF(AA688,"NS")+COUNTIF(AD688,"NS")+COUNTIF(I720,"NS")+COUNTIF(L720,"NS")+COUNTIF(O720,"NS")+COUNTIF(R720,"NS")+COUNTIF(U720,"NS")+COUNTIF(X720,"NS")+COUNTIF(AA720,"NS")+COUNTIF(AD720,"NS"),COUNTIF(N688,"NA")+COUNTIF(R688,"NA")+COUNTIF(U688,"NA")+COUNTIF(X688,"NA")+COUNTIF(AA688,"NA")+COUNTIF(AD688,"NA")+COUNTIF(I720,"NA")+COUNTIF(L720,"NA")+COUNTIF(O720,"NA")+COUNTIF(R720,"NA")+COUNTIF(U720,"NA")+COUNTIF(X720,"NA")+COUNTIF(AA720,"NA")+COUNTIF(AD720,"NA")),1,0)</f>
        <v>0</v>
      </c>
      <c r="FV688">
        <f>IF(SUM(FP688:FU688)&gt;0,1,0)</f>
        <v>0</v>
      </c>
      <c r="FZ688">
        <f>IF(AND(J688=0,OR(SUM(P688,S688,V688,Y688,AB688,G720,J720,M720,P720,S720,V720,Y720,AB720)&gt;0,COUNTIF(J688,"NS")+COUNTIF(P688,"NS")+COUNTIF(S688,"NS")+COUNTIF(V688,"NS")+COUNTIF(Y688,"NS")+COUNTIF(AB688,"NS")+COUNTIF(G720,"NS")+COUNTIF(J720,"NS")+COUNTIF(M720,"NS")+COUNTIF(P720,"NS")+COUNTIF(S720,"NS")+COUNTIF(V720,"NS")+COUNTIF(Y720,"NS")+COUNTIF(AB720,"NS")&gt;0)),1,0)</f>
        <v>0</v>
      </c>
      <c r="GA688">
        <f>IF(OR(AND(J688="NS",SUM(P688,S688,V688,Y688,AB688,G720,J720,M720,P720,S720,V720,Y720,AB720)&gt;0),AND(J688="NS",COUNTIF(J688,"NS")+COUNTIF(P688,"NS")+COUNTIF(S688,"NS")+COUNTIF(V688,"NS")+COUNTIF(Y688,"NS")+COUNTIF(AB688,"NS")+COUNTIF(G720,"NS")+COUNTIF(J720,"NS")+COUNTIF(M720,"NS")+COUNTIF(P720,"NS")+COUNTIF(S720,"NS")+COUNTIF(V720,"NS")+COUNTIF(Y720,"NS")+COUNTIF(AB720,"NS")&lt;2)),1,0)</f>
        <v>0</v>
      </c>
      <c r="GB688">
        <f>IF(AND(J688="NA",OR(SUM(P688,S688,V688,Y688,AB688,G720,J720,M720,P720,S720,V720,Y720,AB720)&gt;0,COUNTIF(J688,"NS")+COUNTIF(P688,"NS")+COUNTIF(S688,"NS")+COUNTIF(V688,"NS")+COUNTIF(Y688,"NS")+COUNTIF(AB688,"NS")+COUNTIF(G720,"NS")+COUNTIF(J720,"NS")+COUNTIF(M720,"NS")+COUNTIF(P720,"NS")+COUNTIF(S720,"NS")+COUNTIF(V720,"NS")+COUNTIF(Y720,"NS")+COUNTIF(AB720,"NS")&gt;0,COUNTIF(J688,"NA")+COUNTIF(P688,"NA")+COUNTIF(S688,"NA")+COUNTIF(V688,"NA")+COUNTIF(Y688,"NA")+COUNTIF(AB688,"NA")+COUNTIF(G720,"NA")+COUNTIF(J720,"NA")+COUNTIF(M720,"NA")+COUNTIF(P720,"NA")+COUNTIF(S720,"NA")+COUNTIF(V720,"NA")+COUNTIF(Y720,"NA")+COUNTIF(AB720,"NA")&gt;1)),1,0)</f>
        <v>0</v>
      </c>
      <c r="GC688">
        <f>IF(AND(COUNTBLANK(J688)+COUNTBLANK(P688)+COUNTBLANK(S688)+COUNTBLANK(V688)+COUNTBLANK(Y688)+COUNTBLANK(AB688)+COUNTBLANK(G720)+COUNTBLANK(J720)+COUNTBLANK(M720)+COUNTBLANK(P720)+COUNTBLANK(S720)+COUNTBLANK(V720)+COUNTBLANK(Y720)+COUNTBLANK(AB720)&gt;0,COUNTBLANK(J688)+COUNTBLANK(P688)+COUNTBLANK(S688)+COUNTBLANK(V688)+COUNTBLANK(Y688)+COUNTBLANK(AB688)+COUNTBLANK(G720)+COUNTBLANK(J720)+COUNTBLANK(M720)+COUNTBLANK(P720)+COUNTBLANK(S720)+COUNTBLANK(V720)+COUNTBLANK(Y720)+COUNTBLANK(AB720)&lt;14,J688&lt;&gt;"NA"),1,0)</f>
        <v>0</v>
      </c>
      <c r="GD688">
        <f>IF(AND(IF(OR(SUM(P688,S688,V688,Y688,AB688,G720,J720,M720,P720,S720,V720,Y720,AB720)=J688,J688="",AND(J688&gt;0,COUNTIF(J688,"NS")+COUNTIF(P688,"NS")+COUNTIF(S688,"NS")+COUNTIF(V688,"NS")+COUNTIF(Y688,"NS")+COUNTIF(AB688,"NS")+COUNTIF(G720,"NS")+COUNTIF(J720,"NS")+COUNTIF(M720,"NS")+COUNTIF(P720,"NS")+COUNTIF(S720,"NS")+COUNTIF(V720,"NS")+COUNTIF(Y720,"NS")+COUNTIF(AB720,"NS")=13)),0,1)=1,J688&lt;&gt;"NS",J688&lt;&gt;"NA"),1,0)</f>
        <v>0</v>
      </c>
      <c r="GE688">
        <f>IF(COUNTIF(J688,"=*")+COUNTIF(P688,"=*")+COUNTIF(S688,"=*")+COUNTIF(V688,"=*")+COUNTIF(Y688,"=*")+COUNTIF(AB688,"=*")+COUNTIF(G720,"=*")+COUNTIF(J720,"=*")+COUNTIF(M720,"=*")+COUNTIF(P720,"=*")+COUNTIF(S720,"=*")+COUNTIF(V720,"=*")+COUNTIF(Y720,"=*")+COUNTIF(AB720,"=*")&lt;&gt;SUM(COUNTIF(J688,"NS")+COUNTIF(P688,"NS")+COUNTIF(S688,"NS")+COUNTIF(V688,"NS")+COUNTIF(Y688,"NS")+COUNTIF(AB688,"NS")+COUNTIF(G720,"NS")+COUNTIF(J720,"NS")+COUNTIF(M720,"NS")+COUNTIF(P720,"NS")+COUNTIF(S720,"NS")+COUNTIF(V720,"NS")+COUNTIF(Y720,"NS")+COUNTIF(AB720,"NS"),COUNTIF(J688,"NA")+COUNTIF(P688,"NA")+COUNTIF(S688,"NA")+COUNTIF(V688,"NA")+COUNTIF(Y688,"NA")+COUNTIF(AB688,"NA")+COUNTIF(G720,"NA")+COUNTIF(J720,"NA")+COUNTIF(M720,"NA")+COUNTIF(P720,"NA")+COUNTIF(S720,"NA")+COUNTIF(V720,"NA")+COUNTIF(Y720,"NA")+COUNTIF(AB720,"NA")),1,0)</f>
        <v>0</v>
      </c>
      <c r="GF688">
        <f>IF(SUM(FZ688:GE688)&gt;0,1,0)</f>
        <v>0</v>
      </c>
    </row>
    <row r="689" spans="1:30">
      <c r="A689" s="71"/>
      <c r="B689" s="40"/>
      <c r="C689" s="80" t="s">
        <v>132</v>
      </c>
      <c r="D689" s="320"/>
      <c r="E689" s="266"/>
      <c r="F689" s="266"/>
      <c r="G689" s="267"/>
      <c r="H689" s="268"/>
      <c r="I689" s="267"/>
      <c r="J689" s="268"/>
      <c r="K689" s="267"/>
      <c r="L689" s="268"/>
      <c r="M689" s="267"/>
      <c r="N689" s="268"/>
      <c r="O689" s="267"/>
      <c r="P689" s="220"/>
      <c r="Q689" s="220"/>
      <c r="R689" s="220"/>
      <c r="S689" s="220"/>
      <c r="T689" s="220"/>
      <c r="U689" s="220"/>
      <c r="V689" s="220"/>
      <c r="W689" s="220"/>
      <c r="X689" s="220"/>
      <c r="Y689" s="220"/>
      <c r="Z689" s="220"/>
      <c r="AA689" s="220"/>
      <c r="AB689" s="220"/>
      <c r="AC689" s="220"/>
      <c r="AD689" s="220"/>
    </row>
    <row r="690" spans="1:30">
      <c r="A690" s="71"/>
      <c r="B690" s="40"/>
      <c r="C690" s="80" t="s">
        <v>133</v>
      </c>
      <c r="D690" s="320"/>
      <c r="E690" s="266"/>
      <c r="F690" s="266"/>
      <c r="G690" s="267"/>
      <c r="H690" s="268"/>
      <c r="I690" s="267"/>
      <c r="J690" s="268"/>
      <c r="K690" s="267"/>
      <c r="L690" s="268"/>
      <c r="M690" s="267"/>
      <c r="N690" s="268"/>
      <c r="O690" s="267"/>
      <c r="P690" s="220"/>
      <c r="Q690" s="220"/>
      <c r="R690" s="220"/>
      <c r="S690" s="220"/>
      <c r="T690" s="220"/>
      <c r="U690" s="220"/>
      <c r="V690" s="220"/>
      <c r="W690" s="220"/>
      <c r="X690" s="220"/>
      <c r="Y690" s="220"/>
      <c r="Z690" s="220"/>
      <c r="AA690" s="220"/>
      <c r="AB690" s="220"/>
      <c r="AC690" s="220"/>
      <c r="AD690" s="220"/>
    </row>
    <row r="691" spans="1:30">
      <c r="A691" s="71"/>
      <c r="B691" s="40"/>
      <c r="C691" s="80" t="s">
        <v>134</v>
      </c>
      <c r="D691" s="320"/>
      <c r="E691" s="266"/>
      <c r="F691" s="266"/>
      <c r="G691" s="267"/>
      <c r="H691" s="268"/>
      <c r="I691" s="267"/>
      <c r="J691" s="268"/>
      <c r="K691" s="267"/>
      <c r="L691" s="268"/>
      <c r="M691" s="267"/>
      <c r="N691" s="268"/>
      <c r="O691" s="267"/>
      <c r="P691" s="220"/>
      <c r="Q691" s="220"/>
      <c r="R691" s="220"/>
      <c r="S691" s="220"/>
      <c r="T691" s="220"/>
      <c r="U691" s="220"/>
      <c r="V691" s="220"/>
      <c r="W691" s="220"/>
      <c r="X691" s="220"/>
      <c r="Y691" s="220"/>
      <c r="Z691" s="220"/>
      <c r="AA691" s="220"/>
      <c r="AB691" s="220"/>
      <c r="AC691" s="220"/>
      <c r="AD691" s="220"/>
    </row>
    <row r="692" spans="1:30">
      <c r="A692" s="71"/>
      <c r="B692" s="40"/>
      <c r="C692" s="80" t="s">
        <v>135</v>
      </c>
      <c r="D692" s="320"/>
      <c r="E692" s="266"/>
      <c r="F692" s="266"/>
      <c r="G692" s="267"/>
      <c r="H692" s="268"/>
      <c r="I692" s="267"/>
      <c r="J692" s="268"/>
      <c r="K692" s="267"/>
      <c r="L692" s="268"/>
      <c r="M692" s="267"/>
      <c r="N692" s="268"/>
      <c r="O692" s="267"/>
      <c r="P692" s="220"/>
      <c r="Q692" s="220"/>
      <c r="R692" s="220"/>
      <c r="S692" s="220"/>
      <c r="T692" s="220"/>
      <c r="U692" s="220"/>
      <c r="V692" s="220"/>
      <c r="W692" s="220"/>
      <c r="X692" s="220"/>
      <c r="Y692" s="220"/>
      <c r="Z692" s="220"/>
      <c r="AA692" s="220"/>
      <c r="AB692" s="220"/>
      <c r="AC692" s="220"/>
      <c r="AD692" s="220"/>
    </row>
    <row r="693" spans="1:30">
      <c r="A693" s="71"/>
      <c r="B693" s="40"/>
      <c r="C693" s="80" t="s">
        <v>136</v>
      </c>
      <c r="D693" s="320"/>
      <c r="E693" s="266"/>
      <c r="F693" s="266"/>
      <c r="G693" s="267"/>
      <c r="H693" s="268"/>
      <c r="I693" s="267"/>
      <c r="J693" s="268"/>
      <c r="K693" s="267"/>
      <c r="L693" s="268"/>
      <c r="M693" s="267"/>
      <c r="N693" s="268"/>
      <c r="O693" s="267"/>
      <c r="P693" s="220"/>
      <c r="Q693" s="220"/>
      <c r="R693" s="220"/>
      <c r="S693" s="220"/>
      <c r="T693" s="220"/>
      <c r="U693" s="220"/>
      <c r="V693" s="220"/>
      <c r="W693" s="220"/>
      <c r="X693" s="220"/>
      <c r="Y693" s="220"/>
      <c r="Z693" s="220"/>
      <c r="AA693" s="220"/>
      <c r="AB693" s="220"/>
      <c r="AC693" s="220"/>
      <c r="AD693" s="220"/>
    </row>
    <row r="694" spans="1:30">
      <c r="A694" s="71"/>
      <c r="B694" s="40"/>
      <c r="C694" s="80" t="s">
        <v>137</v>
      </c>
      <c r="D694" s="320"/>
      <c r="E694" s="266"/>
      <c r="F694" s="266"/>
      <c r="G694" s="267"/>
      <c r="H694" s="268"/>
      <c r="I694" s="267"/>
      <c r="J694" s="268"/>
      <c r="K694" s="267"/>
      <c r="L694" s="268"/>
      <c r="M694" s="267"/>
      <c r="N694" s="268"/>
      <c r="O694" s="267"/>
      <c r="P694" s="220"/>
      <c r="Q694" s="220"/>
      <c r="R694" s="220"/>
      <c r="S694" s="220"/>
      <c r="T694" s="220"/>
      <c r="U694" s="220"/>
      <c r="V694" s="220"/>
      <c r="W694" s="220"/>
      <c r="X694" s="220"/>
      <c r="Y694" s="220"/>
      <c r="Z694" s="220"/>
      <c r="AA694" s="220"/>
      <c r="AB694" s="220"/>
      <c r="AC694" s="220"/>
      <c r="AD694" s="220"/>
    </row>
    <row r="695" spans="1:30">
      <c r="A695" s="71"/>
      <c r="B695" s="40"/>
      <c r="C695" s="80" t="s">
        <v>138</v>
      </c>
      <c r="D695" s="320"/>
      <c r="E695" s="266"/>
      <c r="F695" s="266"/>
      <c r="G695" s="267"/>
      <c r="H695" s="268"/>
      <c r="I695" s="267"/>
      <c r="J695" s="268"/>
      <c r="K695" s="267"/>
      <c r="L695" s="268"/>
      <c r="M695" s="267"/>
      <c r="N695" s="268"/>
      <c r="O695" s="267"/>
      <c r="P695" s="220"/>
      <c r="Q695" s="220"/>
      <c r="R695" s="220"/>
      <c r="S695" s="220"/>
      <c r="T695" s="220"/>
      <c r="U695" s="220"/>
      <c r="V695" s="220"/>
      <c r="W695" s="220"/>
      <c r="X695" s="220"/>
      <c r="Y695" s="220"/>
      <c r="Z695" s="220"/>
      <c r="AA695" s="220"/>
      <c r="AB695" s="220"/>
      <c r="AC695" s="220"/>
      <c r="AD695" s="220"/>
    </row>
    <row r="696" spans="1:30">
      <c r="A696" s="71"/>
      <c r="B696" s="40"/>
      <c r="C696" s="80" t="s">
        <v>139</v>
      </c>
      <c r="D696" s="320"/>
      <c r="E696" s="266"/>
      <c r="F696" s="266"/>
      <c r="G696" s="267"/>
      <c r="H696" s="268"/>
      <c r="I696" s="267"/>
      <c r="J696" s="268"/>
      <c r="K696" s="267"/>
      <c r="L696" s="268"/>
      <c r="M696" s="267"/>
      <c r="N696" s="268"/>
      <c r="O696" s="267"/>
      <c r="P696" s="220"/>
      <c r="Q696" s="220"/>
      <c r="R696" s="220"/>
      <c r="S696" s="220"/>
      <c r="T696" s="220"/>
      <c r="U696" s="220"/>
      <c r="V696" s="220"/>
      <c r="W696" s="220"/>
      <c r="X696" s="220"/>
      <c r="Y696" s="220"/>
      <c r="Z696" s="220"/>
      <c r="AA696" s="220"/>
      <c r="AB696" s="220"/>
      <c r="AC696" s="220"/>
      <c r="AD696" s="220"/>
    </row>
    <row r="697" spans="1:30">
      <c r="A697" s="71"/>
      <c r="B697" s="40"/>
      <c r="C697" s="80" t="s">
        <v>140</v>
      </c>
      <c r="D697" s="320"/>
      <c r="E697" s="266"/>
      <c r="F697" s="266"/>
      <c r="G697" s="267"/>
      <c r="H697" s="268"/>
      <c r="I697" s="267"/>
      <c r="J697" s="268"/>
      <c r="K697" s="267"/>
      <c r="L697" s="268"/>
      <c r="M697" s="267"/>
      <c r="N697" s="268"/>
      <c r="O697" s="267"/>
      <c r="P697" s="220"/>
      <c r="Q697" s="220"/>
      <c r="R697" s="220"/>
      <c r="S697" s="220"/>
      <c r="T697" s="220"/>
      <c r="U697" s="220"/>
      <c r="V697" s="220"/>
      <c r="W697" s="220"/>
      <c r="X697" s="220"/>
      <c r="Y697" s="220"/>
      <c r="Z697" s="220"/>
      <c r="AA697" s="220"/>
      <c r="AB697" s="220"/>
      <c r="AC697" s="220"/>
      <c r="AD697" s="220"/>
    </row>
    <row r="698" spans="1:30">
      <c r="A698" s="71"/>
      <c r="B698" s="40"/>
      <c r="C698" s="80" t="s">
        <v>141</v>
      </c>
      <c r="D698" s="320"/>
      <c r="E698" s="266"/>
      <c r="F698" s="266"/>
      <c r="G698" s="267"/>
      <c r="H698" s="268"/>
      <c r="I698" s="267"/>
      <c r="J698" s="268"/>
      <c r="K698" s="267"/>
      <c r="L698" s="268"/>
      <c r="M698" s="267"/>
      <c r="N698" s="268"/>
      <c r="O698" s="267"/>
      <c r="P698" s="220"/>
      <c r="Q698" s="220"/>
      <c r="R698" s="220"/>
      <c r="S698" s="220"/>
      <c r="T698" s="220"/>
      <c r="U698" s="220"/>
      <c r="V698" s="220"/>
      <c r="W698" s="220"/>
      <c r="X698" s="220"/>
      <c r="Y698" s="220"/>
      <c r="Z698" s="220"/>
      <c r="AA698" s="220"/>
      <c r="AB698" s="220"/>
      <c r="AC698" s="220"/>
      <c r="AD698" s="220"/>
    </row>
    <row r="699" spans="1:30">
      <c r="A699" s="71"/>
      <c r="B699" s="40"/>
      <c r="C699" s="80" t="s">
        <v>142</v>
      </c>
      <c r="D699" s="320"/>
      <c r="E699" s="266"/>
      <c r="F699" s="266"/>
      <c r="G699" s="267"/>
      <c r="H699" s="268"/>
      <c r="I699" s="267"/>
      <c r="J699" s="268"/>
      <c r="K699" s="267"/>
      <c r="L699" s="268"/>
      <c r="M699" s="267"/>
      <c r="N699" s="268"/>
      <c r="O699" s="267"/>
      <c r="P699" s="220"/>
      <c r="Q699" s="220"/>
      <c r="R699" s="220"/>
      <c r="S699" s="220"/>
      <c r="T699" s="220"/>
      <c r="U699" s="220"/>
      <c r="V699" s="220"/>
      <c r="W699" s="220"/>
      <c r="X699" s="220"/>
      <c r="Y699" s="220"/>
      <c r="Z699" s="220"/>
      <c r="AA699" s="220"/>
      <c r="AB699" s="220"/>
      <c r="AC699" s="220"/>
      <c r="AD699" s="220"/>
    </row>
    <row r="700" spans="1:30">
      <c r="A700" s="71"/>
      <c r="B700" s="40"/>
      <c r="C700" s="80" t="s">
        <v>143</v>
      </c>
      <c r="D700" s="320"/>
      <c r="E700" s="266"/>
      <c r="F700" s="266"/>
      <c r="G700" s="267"/>
      <c r="H700" s="268"/>
      <c r="I700" s="267"/>
      <c r="J700" s="268"/>
      <c r="K700" s="267"/>
      <c r="L700" s="268"/>
      <c r="M700" s="267"/>
      <c r="N700" s="268"/>
      <c r="O700" s="267"/>
      <c r="P700" s="220"/>
      <c r="Q700" s="220"/>
      <c r="R700" s="220"/>
      <c r="S700" s="220"/>
      <c r="T700" s="220"/>
      <c r="U700" s="220"/>
      <c r="V700" s="220"/>
      <c r="W700" s="220"/>
      <c r="X700" s="220"/>
      <c r="Y700" s="220"/>
      <c r="Z700" s="220"/>
      <c r="AA700" s="220"/>
      <c r="AB700" s="220"/>
      <c r="AC700" s="220"/>
      <c r="AD700" s="220"/>
    </row>
    <row r="701" spans="1:30">
      <c r="A701" s="71"/>
      <c r="B701" s="40"/>
      <c r="C701" s="80" t="s">
        <v>144</v>
      </c>
      <c r="D701" s="320"/>
      <c r="E701" s="266"/>
      <c r="F701" s="266"/>
      <c r="G701" s="267"/>
      <c r="H701" s="268"/>
      <c r="I701" s="267"/>
      <c r="J701" s="268"/>
      <c r="K701" s="267"/>
      <c r="L701" s="268"/>
      <c r="M701" s="267"/>
      <c r="N701" s="268"/>
      <c r="O701" s="267"/>
      <c r="P701" s="220"/>
      <c r="Q701" s="220"/>
      <c r="R701" s="220"/>
      <c r="S701" s="220"/>
      <c r="T701" s="220"/>
      <c r="U701" s="220"/>
      <c r="V701" s="220"/>
      <c r="W701" s="220"/>
      <c r="X701" s="220"/>
      <c r="Y701" s="220"/>
      <c r="Z701" s="220"/>
      <c r="AA701" s="220"/>
      <c r="AB701" s="220"/>
      <c r="AC701" s="220"/>
      <c r="AD701" s="220"/>
    </row>
    <row r="702" spans="1:30">
      <c r="A702" s="71"/>
      <c r="B702" s="40"/>
      <c r="C702" s="80" t="s">
        <v>145</v>
      </c>
      <c r="D702" s="320"/>
      <c r="E702" s="266"/>
      <c r="F702" s="266"/>
      <c r="G702" s="267"/>
      <c r="H702" s="268"/>
      <c r="I702" s="267"/>
      <c r="J702" s="268"/>
      <c r="K702" s="267"/>
      <c r="L702" s="268"/>
      <c r="M702" s="267"/>
      <c r="N702" s="268"/>
      <c r="O702" s="267"/>
      <c r="P702" s="220"/>
      <c r="Q702" s="220"/>
      <c r="R702" s="220"/>
      <c r="S702" s="220"/>
      <c r="T702" s="220"/>
      <c r="U702" s="220"/>
      <c r="V702" s="220"/>
      <c r="W702" s="220"/>
      <c r="X702" s="220"/>
      <c r="Y702" s="220"/>
      <c r="Z702" s="220"/>
      <c r="AA702" s="220"/>
      <c r="AB702" s="220"/>
      <c r="AC702" s="220"/>
      <c r="AD702" s="220"/>
    </row>
    <row r="703" spans="1:30">
      <c r="A703" s="71"/>
      <c r="B703" s="40"/>
      <c r="C703" s="80" t="s">
        <v>146</v>
      </c>
      <c r="D703" s="320"/>
      <c r="E703" s="266"/>
      <c r="F703" s="266"/>
      <c r="G703" s="267"/>
      <c r="H703" s="268"/>
      <c r="I703" s="267"/>
      <c r="J703" s="268"/>
      <c r="K703" s="267"/>
      <c r="L703" s="268"/>
      <c r="M703" s="267"/>
      <c r="N703" s="268"/>
      <c r="O703" s="267"/>
      <c r="P703" s="220"/>
      <c r="Q703" s="220"/>
      <c r="R703" s="220"/>
      <c r="S703" s="220"/>
      <c r="T703" s="220"/>
      <c r="U703" s="220"/>
      <c r="V703" s="220"/>
      <c r="W703" s="220"/>
      <c r="X703" s="220"/>
      <c r="Y703" s="220"/>
      <c r="Z703" s="220"/>
      <c r="AA703" s="220"/>
      <c r="AB703" s="220"/>
      <c r="AC703" s="220"/>
      <c r="AD703" s="220"/>
    </row>
    <row r="704" spans="1:30">
      <c r="A704" s="83"/>
      <c r="B704" s="15"/>
      <c r="C704" s="80" t="s">
        <v>147</v>
      </c>
      <c r="D704" s="320"/>
      <c r="E704" s="266"/>
      <c r="F704" s="266"/>
      <c r="G704" s="267"/>
      <c r="H704" s="268"/>
      <c r="I704" s="267"/>
      <c r="J704" s="268"/>
      <c r="K704" s="267"/>
      <c r="L704" s="268"/>
      <c r="M704" s="267"/>
      <c r="N704" s="268"/>
      <c r="O704" s="267"/>
      <c r="P704" s="220"/>
      <c r="Q704" s="220"/>
      <c r="R704" s="220"/>
      <c r="S704" s="220"/>
      <c r="T704" s="220"/>
      <c r="U704" s="220"/>
      <c r="V704" s="220"/>
      <c r="W704" s="220"/>
      <c r="X704" s="220"/>
      <c r="Y704" s="220"/>
      <c r="Z704" s="220"/>
      <c r="AA704" s="220"/>
      <c r="AB704" s="220"/>
      <c r="AC704" s="220"/>
      <c r="AD704" s="220"/>
    </row>
    <row r="705" spans="1:37">
      <c r="A705" s="83"/>
      <c r="B705" s="15"/>
      <c r="C705" s="80" t="s">
        <v>148</v>
      </c>
      <c r="D705" s="320"/>
      <c r="E705" s="266"/>
      <c r="F705" s="266"/>
      <c r="G705" s="267"/>
      <c r="H705" s="268"/>
      <c r="I705" s="267"/>
      <c r="J705" s="268"/>
      <c r="K705" s="267"/>
      <c r="L705" s="268"/>
      <c r="M705" s="267"/>
      <c r="N705" s="268"/>
      <c r="O705" s="267"/>
      <c r="P705" s="220"/>
      <c r="Q705" s="220"/>
      <c r="R705" s="220"/>
      <c r="S705" s="220"/>
      <c r="T705" s="220"/>
      <c r="U705" s="220"/>
      <c r="V705" s="220"/>
      <c r="W705" s="220"/>
      <c r="X705" s="220"/>
      <c r="Y705" s="220"/>
      <c r="Z705" s="220"/>
      <c r="AA705" s="220"/>
      <c r="AB705" s="220"/>
      <c r="AC705" s="220"/>
      <c r="AD705" s="220"/>
    </row>
    <row r="706" spans="1:37">
      <c r="A706" s="83"/>
      <c r="B706" s="15"/>
      <c r="C706" s="80" t="s">
        <v>149</v>
      </c>
      <c r="D706" s="320"/>
      <c r="E706" s="266"/>
      <c r="F706" s="266"/>
      <c r="G706" s="267"/>
      <c r="H706" s="268"/>
      <c r="I706" s="267"/>
      <c r="J706" s="268"/>
      <c r="K706" s="267"/>
      <c r="L706" s="268"/>
      <c r="M706" s="267"/>
      <c r="N706" s="268"/>
      <c r="O706" s="267"/>
      <c r="P706" s="220"/>
      <c r="Q706" s="220"/>
      <c r="R706" s="220"/>
      <c r="S706" s="220"/>
      <c r="T706" s="220"/>
      <c r="U706" s="220"/>
      <c r="V706" s="220"/>
      <c r="W706" s="220"/>
      <c r="X706" s="220"/>
      <c r="Y706" s="220"/>
      <c r="Z706" s="220"/>
      <c r="AA706" s="220"/>
      <c r="AB706" s="220"/>
      <c r="AC706" s="220"/>
      <c r="AD706" s="220"/>
    </row>
    <row r="707" spans="1:37">
      <c r="A707" s="83"/>
      <c r="B707" s="15"/>
      <c r="C707" s="80" t="s">
        <v>150</v>
      </c>
      <c r="D707" s="320"/>
      <c r="E707" s="266"/>
      <c r="F707" s="266"/>
      <c r="G707" s="267"/>
      <c r="H707" s="268"/>
      <c r="I707" s="267"/>
      <c r="J707" s="268"/>
      <c r="K707" s="267"/>
      <c r="L707" s="268"/>
      <c r="M707" s="267"/>
      <c r="N707" s="268"/>
      <c r="O707" s="267"/>
      <c r="P707" s="220"/>
      <c r="Q707" s="220"/>
      <c r="R707" s="220"/>
      <c r="S707" s="220"/>
      <c r="T707" s="220"/>
      <c r="U707" s="220"/>
      <c r="V707" s="220"/>
      <c r="W707" s="220"/>
      <c r="X707" s="220"/>
      <c r="Y707" s="220"/>
      <c r="Z707" s="220"/>
      <c r="AA707" s="220"/>
      <c r="AB707" s="220"/>
      <c r="AC707" s="220"/>
      <c r="AD707" s="220"/>
    </row>
    <row r="708" spans="1:37">
      <c r="A708" s="83"/>
      <c r="B708" s="15"/>
      <c r="C708" s="80" t="s">
        <v>151</v>
      </c>
      <c r="D708" s="320"/>
      <c r="E708" s="266"/>
      <c r="F708" s="266"/>
      <c r="G708" s="267"/>
      <c r="H708" s="268"/>
      <c r="I708" s="267"/>
      <c r="J708" s="268"/>
      <c r="K708" s="267"/>
      <c r="L708" s="268"/>
      <c r="M708" s="267"/>
      <c r="N708" s="268"/>
      <c r="O708" s="267"/>
      <c r="P708" s="220"/>
      <c r="Q708" s="220"/>
      <c r="R708" s="220"/>
      <c r="S708" s="220"/>
      <c r="T708" s="220"/>
      <c r="U708" s="220"/>
      <c r="V708" s="220"/>
      <c r="W708" s="220"/>
      <c r="X708" s="220"/>
      <c r="Y708" s="220"/>
      <c r="Z708" s="220"/>
      <c r="AA708" s="220"/>
      <c r="AB708" s="220"/>
      <c r="AC708" s="220"/>
      <c r="AD708" s="220"/>
    </row>
    <row r="709" spans="1:37">
      <c r="A709" s="83"/>
      <c r="B709" s="15"/>
      <c r="C709" s="80" t="s">
        <v>152</v>
      </c>
      <c r="D709" s="320"/>
      <c r="E709" s="266"/>
      <c r="F709" s="266"/>
      <c r="G709" s="267"/>
      <c r="H709" s="268"/>
      <c r="I709" s="267"/>
      <c r="J709" s="268"/>
      <c r="K709" s="267"/>
      <c r="L709" s="268"/>
      <c r="M709" s="267"/>
      <c r="N709" s="268"/>
      <c r="O709" s="267"/>
      <c r="P709" s="220"/>
      <c r="Q709" s="220"/>
      <c r="R709" s="220"/>
      <c r="S709" s="220"/>
      <c r="T709" s="220"/>
      <c r="U709" s="220"/>
      <c r="V709" s="220"/>
      <c r="W709" s="220"/>
      <c r="X709" s="220"/>
      <c r="Y709" s="220"/>
      <c r="Z709" s="220"/>
      <c r="AA709" s="220"/>
      <c r="AB709" s="220"/>
      <c r="AC709" s="220"/>
      <c r="AD709" s="220"/>
    </row>
    <row r="710" spans="1:37">
      <c r="A710" s="83"/>
      <c r="B710" s="15"/>
      <c r="C710" s="80" t="s">
        <v>153</v>
      </c>
      <c r="D710" s="320"/>
      <c r="E710" s="266"/>
      <c r="F710" s="266"/>
      <c r="G710" s="267"/>
      <c r="H710" s="268"/>
      <c r="I710" s="267"/>
      <c r="J710" s="268"/>
      <c r="K710" s="267"/>
      <c r="L710" s="268"/>
      <c r="M710" s="267"/>
      <c r="N710" s="268"/>
      <c r="O710" s="267"/>
      <c r="P710" s="220"/>
      <c r="Q710" s="220"/>
      <c r="R710" s="220"/>
      <c r="S710" s="220"/>
      <c r="T710" s="220"/>
      <c r="U710" s="220"/>
      <c r="V710" s="220"/>
      <c r="W710" s="220"/>
      <c r="X710" s="220"/>
      <c r="Y710" s="220"/>
      <c r="Z710" s="220"/>
      <c r="AA710" s="220"/>
      <c r="AB710" s="220"/>
      <c r="AC710" s="220"/>
      <c r="AD710" s="220"/>
    </row>
    <row r="711" spans="1:37">
      <c r="A711" s="83"/>
      <c r="B711" s="15"/>
      <c r="C711" s="80" t="s">
        <v>154</v>
      </c>
      <c r="D711" s="320"/>
      <c r="E711" s="266"/>
      <c r="F711" s="266"/>
      <c r="G711" s="267"/>
      <c r="H711" s="268"/>
      <c r="I711" s="267"/>
      <c r="J711" s="268"/>
      <c r="K711" s="267"/>
      <c r="L711" s="268"/>
      <c r="M711" s="267"/>
      <c r="N711" s="268"/>
      <c r="O711" s="267"/>
      <c r="P711" s="220"/>
      <c r="Q711" s="220"/>
      <c r="R711" s="220"/>
      <c r="S711" s="220"/>
      <c r="T711" s="220"/>
      <c r="U711" s="220"/>
      <c r="V711" s="220"/>
      <c r="W711" s="220"/>
      <c r="X711" s="220"/>
      <c r="Y711" s="220"/>
      <c r="Z711" s="220"/>
      <c r="AA711" s="220"/>
      <c r="AB711" s="220"/>
      <c r="AC711" s="220"/>
      <c r="AD711" s="220"/>
    </row>
    <row r="712" spans="1:37">
      <c r="A712" s="83"/>
      <c r="B712" s="15"/>
      <c r="C712" s="80" t="s">
        <v>155</v>
      </c>
      <c r="D712" s="320"/>
      <c r="E712" s="266"/>
      <c r="F712" s="266"/>
      <c r="G712" s="267"/>
      <c r="H712" s="268"/>
      <c r="I712" s="267"/>
      <c r="J712" s="268"/>
      <c r="K712" s="267"/>
      <c r="L712" s="268"/>
      <c r="M712" s="267"/>
      <c r="N712" s="268"/>
      <c r="O712" s="267"/>
      <c r="P712" s="220"/>
      <c r="Q712" s="220"/>
      <c r="R712" s="220"/>
      <c r="S712" s="220"/>
      <c r="T712" s="220"/>
      <c r="U712" s="220"/>
      <c r="V712" s="220"/>
      <c r="W712" s="220"/>
      <c r="X712" s="220"/>
      <c r="Y712" s="220"/>
      <c r="Z712" s="220"/>
      <c r="AA712" s="220"/>
      <c r="AB712" s="220"/>
      <c r="AC712" s="220"/>
      <c r="AD712" s="220"/>
    </row>
    <row r="713" spans="1:37">
      <c r="A713" s="83"/>
      <c r="B713" s="15"/>
      <c r="C713" s="15"/>
      <c r="D713" s="15"/>
      <c r="E713" s="15"/>
      <c r="F713" s="15"/>
      <c r="G713" s="15"/>
      <c r="H713" s="15"/>
      <c r="I713" s="81" t="s">
        <v>211</v>
      </c>
      <c r="J713" s="268">
        <f>IF(AND(SUM(J688:J712)=0,COUNTIF(J688:J712,"NS")&gt;0),"NS",IF(AND(SUM(J688:J712)=0, COUNTIF(J688:J712,"NA")&gt;0),"NA",SUM(J688:J712)))</f>
        <v>0</v>
      </c>
      <c r="K713" s="267"/>
      <c r="L713" s="268">
        <f>IF(AND(SUM(L688:L712)=0,COUNTIF(L688:L712,"NS")&gt;0),"NS",IF(AND(SUM(L688:L712)=0, COUNTIF(L688:L712,"NA")&gt;0),"NA",SUM(L688:L712)))</f>
        <v>0</v>
      </c>
      <c r="M713" s="267"/>
      <c r="N713" s="268">
        <f>IF(AND(SUM(N688:N712)=0,COUNTIF(N688:N712,"NS")&gt;0),"NS",IF(AND(SUM(N688:N712)=0, COUNTIF(N688:N712,"NA")&gt;0),"NA",SUM(N688:N712)))</f>
        <v>0</v>
      </c>
      <c r="O713" s="267"/>
      <c r="P713" s="220">
        <f t="shared" ref="P713:AD713" si="579">IF(AND(SUM(P688:P712)=0,COUNTIF(P688:P712,"NS")&gt;0),"NS",IF(AND(SUM(P688:P712)=0, COUNTIF(P688:P712,"NA")&gt;0),"NA",SUM(P688:P712)))</f>
        <v>0</v>
      </c>
      <c r="Q713" s="220">
        <f t="shared" si="579"/>
        <v>0</v>
      </c>
      <c r="R713" s="220">
        <f t="shared" si="579"/>
        <v>0</v>
      </c>
      <c r="S713" s="220">
        <f t="shared" si="579"/>
        <v>0</v>
      </c>
      <c r="T713" s="220">
        <f t="shared" si="579"/>
        <v>0</v>
      </c>
      <c r="U713" s="220">
        <f t="shared" si="579"/>
        <v>0</v>
      </c>
      <c r="V713" s="220">
        <f t="shared" si="579"/>
        <v>0</v>
      </c>
      <c r="W713" s="220">
        <f t="shared" si="579"/>
        <v>0</v>
      </c>
      <c r="X713" s="220">
        <f t="shared" si="579"/>
        <v>0</v>
      </c>
      <c r="Y713" s="220">
        <f t="shared" si="579"/>
        <v>0</v>
      </c>
      <c r="Z713" s="220">
        <f t="shared" si="579"/>
        <v>0</v>
      </c>
      <c r="AA713" s="220">
        <f t="shared" si="579"/>
        <v>0</v>
      </c>
      <c r="AB713" s="220">
        <f t="shared" si="579"/>
        <v>0</v>
      </c>
      <c r="AC713" s="220">
        <f t="shared" si="579"/>
        <v>0</v>
      </c>
      <c r="AD713" s="220">
        <f t="shared" si="579"/>
        <v>0</v>
      </c>
    </row>
    <row r="714" spans="1:37">
      <c r="A714" s="73"/>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F714">
        <f>IF(SUM(AF688:AF713,AP688:AP713,AZ688:AZ713,BJ688:BJ713,BT688:BT713,CD688:CD713,CN688:CN713,CX688:CX713,DH688:DH713,DR688:DR713,EB688:EB713,EL688:EL713,EV688:EV713,FF688:FF713,FP688:FP713,FZ688:FZ713)&gt;0,1,0)</f>
        <v>0</v>
      </c>
      <c r="AG714">
        <f>IF(SUM(AG688:AG713,AQ688:AQ713,BA688:BA713,BK688:BK713,BU688:BU713,CE688:CE713,CO688:CO713,CY688:CY713,DI688:DI713,DS688:DS713,EC688:EC713,EM688:EM713,EW688:EW713,FG688:FG713,FQ688:FQ713,GA688:GA713)&gt;0,2,0)</f>
        <v>0</v>
      </c>
      <c r="AH714">
        <f>IF(SUM(AH688:AH713,AR688:AR713,BB688:BB713,BL688:BL713,BV688:BV713,CF688:CF713,CP688:CP713,CZ688:CZ713,DJ688:DJ713,DT688:DT713,ED688:ED713,EN688:EN713,EX688:EX713,FH688:FH713,FR688:FR713,GB688:GB713)&gt;0,4,0)</f>
        <v>0</v>
      </c>
      <c r="AI714">
        <f>IF(SUM(AI688:AI713,AS688:AS713,BC688:BC713,BM688:BM713,BW688:BW713,CG688:CG713,CQ688:CQ713,DA688:DA713,DK688:DK713,DU688:DU713,EE688:EE713,EO688:EO713,EY688:EY713,FI688:FI713,FS688:FS713,GC688:GC713)&gt;0,4,0)</f>
        <v>0</v>
      </c>
      <c r="AJ714">
        <f>IF(SUM(AJ688:AJ713,AT688:AT713,BD688:BD713,BN688:BN713,BX688:BX713,CH688:CH713,CR688:CR713,DB688:DB713,DL688:DL713,DV688:DV713,EF688:EF713,EP688:EP713,EZ688:EZ713,FJ688:FJ713,FT688:FT713,GD688:GD713)&gt;0,5,0)</f>
        <v>0</v>
      </c>
      <c r="AK714">
        <f>IF(SUM(AK688:AK713,AU688:AU713,BE688:BE713,BO688:BO713,BY688:BY713,CI688:CI713,CS688:CS713,DC688:DC713,DM688:DM713,DW688:DW713,EG688:EG713,EQ688:EQ713,FA688:FA713,FK688:FK713,FU688:FU713,GE688:GE713)&gt;0,6,0)</f>
        <v>0</v>
      </c>
    </row>
    <row r="715" spans="1:37">
      <c r="A715" s="73"/>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403" t="s">
        <v>820</v>
      </c>
      <c r="AB715" s="272"/>
      <c r="AC715" s="272"/>
      <c r="AD715" s="272"/>
      <c r="AH715">
        <f>SUM(AF714:AH714)</f>
        <v>0</v>
      </c>
      <c r="AK715">
        <f>SUM(AI714:AK714)</f>
        <v>0</v>
      </c>
    </row>
    <row r="716" spans="1:37" ht="24" customHeight="1">
      <c r="A716" s="83"/>
      <c r="B716" s="40"/>
      <c r="C716" s="265" t="s">
        <v>185</v>
      </c>
      <c r="D716" s="278"/>
      <c r="E716" s="278"/>
      <c r="F716" s="279"/>
      <c r="G716" s="265" t="s">
        <v>1363</v>
      </c>
      <c r="H716" s="266"/>
      <c r="I716" s="266"/>
      <c r="J716" s="266"/>
      <c r="K716" s="266"/>
      <c r="L716" s="266"/>
      <c r="M716" s="266"/>
      <c r="N716" s="266"/>
      <c r="O716" s="266"/>
      <c r="P716" s="266"/>
      <c r="Q716" s="266"/>
      <c r="R716" s="266"/>
      <c r="S716" s="266"/>
      <c r="T716" s="266"/>
      <c r="U716" s="266"/>
      <c r="V716" s="266"/>
      <c r="W716" s="266"/>
      <c r="X716" s="266"/>
      <c r="Y716" s="266"/>
      <c r="Z716" s="266"/>
      <c r="AA716" s="266"/>
      <c r="AB716" s="266"/>
      <c r="AC716" s="266"/>
      <c r="AD716" s="267"/>
      <c r="AH716" t="e">
        <f ca="1">CAMBIAR(AH715,0,"",1,"El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16" t="e">
        <f ca="1">CAMBIAR(AK715,0,"",4,"Hay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17" spans="1:37" ht="15" customHeight="1">
      <c r="A717" s="83"/>
      <c r="B717" s="40"/>
      <c r="C717" s="280"/>
      <c r="D717" s="256"/>
      <c r="E717" s="256"/>
      <c r="F717" s="281"/>
      <c r="G717" s="268" t="s">
        <v>1342</v>
      </c>
      <c r="H717" s="266"/>
      <c r="I717" s="266"/>
      <c r="J717" s="266"/>
      <c r="K717" s="266"/>
      <c r="L717" s="266"/>
      <c r="M717" s="266"/>
      <c r="N717" s="266"/>
      <c r="O717" s="266"/>
      <c r="P717" s="266"/>
      <c r="Q717" s="266"/>
      <c r="R717" s="266"/>
      <c r="S717" s="266"/>
      <c r="T717" s="266"/>
      <c r="U717" s="266"/>
      <c r="V717" s="266"/>
      <c r="W717" s="266"/>
      <c r="X717" s="266"/>
      <c r="Y717" s="266"/>
      <c r="Z717" s="266"/>
      <c r="AA717" s="266"/>
      <c r="AB717" s="266"/>
      <c r="AC717" s="266"/>
      <c r="AD717" s="267"/>
    </row>
    <row r="718" spans="1:37" ht="84" customHeight="1">
      <c r="A718" s="83"/>
      <c r="B718" s="40"/>
      <c r="C718" s="280"/>
      <c r="D718" s="256"/>
      <c r="E718" s="256"/>
      <c r="F718" s="281"/>
      <c r="G718" s="331" t="s">
        <v>1348</v>
      </c>
      <c r="H718" s="266"/>
      <c r="I718" s="267"/>
      <c r="J718" s="331" t="s">
        <v>1349</v>
      </c>
      <c r="K718" s="266"/>
      <c r="L718" s="267"/>
      <c r="M718" s="456" t="s">
        <v>1350</v>
      </c>
      <c r="N718" s="272"/>
      <c r="O718" s="272"/>
      <c r="P718" s="331" t="s">
        <v>1351</v>
      </c>
      <c r="Q718" s="266"/>
      <c r="R718" s="267"/>
      <c r="S718" s="428" t="s">
        <v>1352</v>
      </c>
      <c r="T718" s="272"/>
      <c r="U718" s="283"/>
      <c r="V718" s="428" t="s">
        <v>1353</v>
      </c>
      <c r="W718" s="272"/>
      <c r="X718" s="283"/>
      <c r="Y718" s="428" t="s">
        <v>1354</v>
      </c>
      <c r="Z718" s="272"/>
      <c r="AA718" s="283"/>
      <c r="AB718" s="428" t="s">
        <v>1366</v>
      </c>
      <c r="AC718" s="272"/>
      <c r="AD718" s="283"/>
    </row>
    <row r="719" spans="1:37" ht="72" customHeight="1">
      <c r="A719" s="83"/>
      <c r="B719" s="40"/>
      <c r="C719" s="282"/>
      <c r="D719" s="272"/>
      <c r="E719" s="272"/>
      <c r="F719" s="283"/>
      <c r="G719" s="217" t="s">
        <v>234</v>
      </c>
      <c r="H719" s="218" t="s">
        <v>1364</v>
      </c>
      <c r="I719" s="218" t="s">
        <v>1365</v>
      </c>
      <c r="J719" s="217" t="s">
        <v>234</v>
      </c>
      <c r="K719" s="218" t="s">
        <v>1364</v>
      </c>
      <c r="L719" s="218" t="s">
        <v>1365</v>
      </c>
      <c r="M719" s="217" t="s">
        <v>234</v>
      </c>
      <c r="N719" s="218" t="s">
        <v>1364</v>
      </c>
      <c r="O719" s="218" t="s">
        <v>1365</v>
      </c>
      <c r="P719" s="217" t="s">
        <v>234</v>
      </c>
      <c r="Q719" s="218" t="s">
        <v>1364</v>
      </c>
      <c r="R719" s="218" t="s">
        <v>1365</v>
      </c>
      <c r="S719" s="217" t="s">
        <v>234</v>
      </c>
      <c r="T719" s="218" t="s">
        <v>1364</v>
      </c>
      <c r="U719" s="218" t="s">
        <v>1365</v>
      </c>
      <c r="V719" s="217" t="s">
        <v>234</v>
      </c>
      <c r="W719" s="218" t="s">
        <v>1364</v>
      </c>
      <c r="X719" s="218" t="s">
        <v>1365</v>
      </c>
      <c r="Y719" s="217" t="s">
        <v>234</v>
      </c>
      <c r="Z719" s="218" t="s">
        <v>1364</v>
      </c>
      <c r="AA719" s="218" t="s">
        <v>1365</v>
      </c>
      <c r="AB719" s="217" t="s">
        <v>234</v>
      </c>
      <c r="AC719" s="218" t="s">
        <v>1364</v>
      </c>
      <c r="AD719" s="218" t="s">
        <v>1365</v>
      </c>
    </row>
    <row r="720" spans="1:37">
      <c r="A720" s="71"/>
      <c r="B720" s="40"/>
      <c r="C720" s="148" t="s">
        <v>131</v>
      </c>
      <c r="D720" s="320"/>
      <c r="E720" s="266"/>
      <c r="F720" s="267"/>
      <c r="G720" s="220"/>
      <c r="H720" s="220"/>
      <c r="I720" s="220"/>
      <c r="J720" s="220"/>
      <c r="K720" s="220"/>
      <c r="L720" s="220"/>
      <c r="M720" s="220"/>
      <c r="N720" s="220"/>
      <c r="O720" s="220"/>
      <c r="P720" s="220"/>
      <c r="Q720" s="220"/>
      <c r="R720" s="220"/>
      <c r="S720" s="220"/>
      <c r="T720" s="220"/>
      <c r="U720" s="220"/>
      <c r="V720" s="220"/>
      <c r="W720" s="220"/>
      <c r="X720" s="220"/>
      <c r="Y720" s="220"/>
      <c r="Z720" s="220"/>
      <c r="AA720" s="220"/>
      <c r="AB720" s="220"/>
      <c r="AC720" s="220"/>
      <c r="AD720" s="220"/>
      <c r="AE720" s="154"/>
    </row>
    <row r="721" spans="1:31">
      <c r="A721" s="71"/>
      <c r="B721" s="40"/>
      <c r="C721" s="148" t="s">
        <v>132</v>
      </c>
      <c r="D721" s="320"/>
      <c r="E721" s="266"/>
      <c r="F721" s="267"/>
      <c r="G721" s="220"/>
      <c r="H721" s="220"/>
      <c r="I721" s="220"/>
      <c r="J721" s="220"/>
      <c r="K721" s="220"/>
      <c r="L721" s="220"/>
      <c r="M721" s="220"/>
      <c r="N721" s="220"/>
      <c r="O721" s="220"/>
      <c r="P721" s="220"/>
      <c r="Q721" s="220"/>
      <c r="R721" s="220"/>
      <c r="S721" s="220"/>
      <c r="T721" s="220"/>
      <c r="U721" s="220"/>
      <c r="V721" s="220"/>
      <c r="W721" s="220"/>
      <c r="X721" s="220"/>
      <c r="Y721" s="220"/>
      <c r="Z721" s="220"/>
      <c r="AA721" s="220"/>
      <c r="AB721" s="220"/>
      <c r="AC721" s="220"/>
      <c r="AD721" s="220"/>
      <c r="AE721" s="154"/>
    </row>
    <row r="722" spans="1:31">
      <c r="A722" s="71"/>
      <c r="B722" s="40"/>
      <c r="C722" s="148" t="s">
        <v>133</v>
      </c>
      <c r="D722" s="320"/>
      <c r="E722" s="266"/>
      <c r="F722" s="267"/>
      <c r="G722" s="220"/>
      <c r="H722" s="220"/>
      <c r="I722" s="220"/>
      <c r="J722" s="220"/>
      <c r="K722" s="220"/>
      <c r="L722" s="220"/>
      <c r="M722" s="220"/>
      <c r="N722" s="220"/>
      <c r="O722" s="220"/>
      <c r="P722" s="220"/>
      <c r="Q722" s="220"/>
      <c r="R722" s="220"/>
      <c r="S722" s="220"/>
      <c r="T722" s="220"/>
      <c r="U722" s="220"/>
      <c r="V722" s="220"/>
      <c r="W722" s="220"/>
      <c r="X722" s="220"/>
      <c r="Y722" s="220"/>
      <c r="Z722" s="220"/>
      <c r="AA722" s="220"/>
      <c r="AB722" s="220"/>
      <c r="AC722" s="220"/>
      <c r="AD722" s="220"/>
      <c r="AE722" s="154"/>
    </row>
    <row r="723" spans="1:31">
      <c r="A723" s="71"/>
      <c r="B723" s="40"/>
      <c r="C723" s="148" t="s">
        <v>134</v>
      </c>
      <c r="D723" s="320"/>
      <c r="E723" s="266"/>
      <c r="F723" s="267"/>
      <c r="G723" s="220"/>
      <c r="H723" s="220"/>
      <c r="I723" s="220"/>
      <c r="J723" s="220"/>
      <c r="K723" s="220"/>
      <c r="L723" s="220"/>
      <c r="M723" s="220"/>
      <c r="N723" s="220"/>
      <c r="O723" s="220"/>
      <c r="P723" s="220"/>
      <c r="Q723" s="220"/>
      <c r="R723" s="220"/>
      <c r="S723" s="220"/>
      <c r="T723" s="220"/>
      <c r="U723" s="220"/>
      <c r="V723" s="220"/>
      <c r="W723" s="220"/>
      <c r="X723" s="220"/>
      <c r="Y723" s="220"/>
      <c r="Z723" s="220"/>
      <c r="AA723" s="220"/>
      <c r="AB723" s="220"/>
      <c r="AC723" s="220"/>
      <c r="AD723" s="220"/>
      <c r="AE723" s="154"/>
    </row>
    <row r="724" spans="1:31">
      <c r="A724" s="71"/>
      <c r="B724" s="40"/>
      <c r="C724" s="148" t="s">
        <v>135</v>
      </c>
      <c r="D724" s="320"/>
      <c r="E724" s="266"/>
      <c r="F724" s="267"/>
      <c r="G724" s="220"/>
      <c r="H724" s="220"/>
      <c r="I724" s="220"/>
      <c r="J724" s="220"/>
      <c r="K724" s="220"/>
      <c r="L724" s="220"/>
      <c r="M724" s="220"/>
      <c r="N724" s="220"/>
      <c r="O724" s="220"/>
      <c r="P724" s="220"/>
      <c r="Q724" s="220"/>
      <c r="R724" s="220"/>
      <c r="S724" s="220"/>
      <c r="T724" s="220"/>
      <c r="U724" s="220"/>
      <c r="V724" s="220"/>
      <c r="W724" s="220"/>
      <c r="X724" s="220"/>
      <c r="Y724" s="220"/>
      <c r="Z724" s="220"/>
      <c r="AA724" s="220"/>
      <c r="AB724" s="220"/>
      <c r="AC724" s="220"/>
      <c r="AD724" s="220"/>
      <c r="AE724" s="154"/>
    </row>
    <row r="725" spans="1:31">
      <c r="A725" s="71"/>
      <c r="B725" s="40"/>
      <c r="C725" s="148" t="s">
        <v>136</v>
      </c>
      <c r="D725" s="320"/>
      <c r="E725" s="266"/>
      <c r="F725" s="267"/>
      <c r="G725" s="220"/>
      <c r="H725" s="220"/>
      <c r="I725" s="220"/>
      <c r="J725" s="220"/>
      <c r="K725" s="220"/>
      <c r="L725" s="220"/>
      <c r="M725" s="220"/>
      <c r="N725" s="220"/>
      <c r="O725" s="220"/>
      <c r="P725" s="220"/>
      <c r="Q725" s="220"/>
      <c r="R725" s="220"/>
      <c r="S725" s="220"/>
      <c r="T725" s="220"/>
      <c r="U725" s="220"/>
      <c r="V725" s="220"/>
      <c r="W725" s="220"/>
      <c r="X725" s="220"/>
      <c r="Y725" s="220"/>
      <c r="Z725" s="220"/>
      <c r="AA725" s="220"/>
      <c r="AB725" s="220"/>
      <c r="AC725" s="220"/>
      <c r="AD725" s="220"/>
      <c r="AE725" s="154"/>
    </row>
    <row r="726" spans="1:31">
      <c r="A726" s="71"/>
      <c r="B726" s="40"/>
      <c r="C726" s="148" t="s">
        <v>137</v>
      </c>
      <c r="D726" s="320"/>
      <c r="E726" s="266"/>
      <c r="F726" s="267"/>
      <c r="G726" s="220"/>
      <c r="H726" s="220"/>
      <c r="I726" s="220"/>
      <c r="J726" s="220"/>
      <c r="K726" s="220"/>
      <c r="L726" s="220"/>
      <c r="M726" s="220"/>
      <c r="N726" s="220"/>
      <c r="O726" s="220"/>
      <c r="P726" s="220"/>
      <c r="Q726" s="220"/>
      <c r="R726" s="220"/>
      <c r="S726" s="220"/>
      <c r="T726" s="220"/>
      <c r="U726" s="220"/>
      <c r="V726" s="220"/>
      <c r="W726" s="220"/>
      <c r="X726" s="220"/>
      <c r="Y726" s="220"/>
      <c r="Z726" s="220"/>
      <c r="AA726" s="220"/>
      <c r="AB726" s="220"/>
      <c r="AC726" s="220"/>
      <c r="AD726" s="220"/>
      <c r="AE726" s="154"/>
    </row>
    <row r="727" spans="1:31">
      <c r="A727" s="71"/>
      <c r="B727" s="40"/>
      <c r="C727" s="148" t="s">
        <v>138</v>
      </c>
      <c r="D727" s="320"/>
      <c r="E727" s="266"/>
      <c r="F727" s="267"/>
      <c r="G727" s="220"/>
      <c r="H727" s="220"/>
      <c r="I727" s="220"/>
      <c r="J727" s="220"/>
      <c r="K727" s="220"/>
      <c r="L727" s="220"/>
      <c r="M727" s="220"/>
      <c r="N727" s="220"/>
      <c r="O727" s="220"/>
      <c r="P727" s="220"/>
      <c r="Q727" s="220"/>
      <c r="R727" s="220"/>
      <c r="S727" s="220"/>
      <c r="T727" s="220"/>
      <c r="U727" s="220"/>
      <c r="V727" s="220"/>
      <c r="W727" s="220"/>
      <c r="X727" s="220"/>
      <c r="Y727" s="220"/>
      <c r="Z727" s="220"/>
      <c r="AA727" s="220"/>
      <c r="AB727" s="220"/>
      <c r="AC727" s="220"/>
      <c r="AD727" s="220"/>
      <c r="AE727" s="154"/>
    </row>
    <row r="728" spans="1:31">
      <c r="A728" s="71"/>
      <c r="B728" s="40"/>
      <c r="C728" s="148" t="s">
        <v>139</v>
      </c>
      <c r="D728" s="320"/>
      <c r="E728" s="266"/>
      <c r="F728" s="267"/>
      <c r="G728" s="220"/>
      <c r="H728" s="220"/>
      <c r="I728" s="220"/>
      <c r="J728" s="220"/>
      <c r="K728" s="220"/>
      <c r="L728" s="220"/>
      <c r="M728" s="220"/>
      <c r="N728" s="220"/>
      <c r="O728" s="220"/>
      <c r="P728" s="220"/>
      <c r="Q728" s="220"/>
      <c r="R728" s="220"/>
      <c r="S728" s="220"/>
      <c r="T728" s="220"/>
      <c r="U728" s="220"/>
      <c r="V728" s="220"/>
      <c r="W728" s="220"/>
      <c r="X728" s="220"/>
      <c r="Y728" s="220"/>
      <c r="Z728" s="220"/>
      <c r="AA728" s="220"/>
      <c r="AB728" s="220"/>
      <c r="AC728" s="220"/>
      <c r="AD728" s="220"/>
      <c r="AE728" s="154"/>
    </row>
    <row r="729" spans="1:31">
      <c r="A729" s="71"/>
      <c r="B729" s="40"/>
      <c r="C729" s="148" t="s">
        <v>140</v>
      </c>
      <c r="D729" s="320"/>
      <c r="E729" s="266"/>
      <c r="F729" s="267"/>
      <c r="G729" s="220"/>
      <c r="H729" s="220"/>
      <c r="I729" s="220"/>
      <c r="J729" s="220"/>
      <c r="K729" s="220"/>
      <c r="L729" s="220"/>
      <c r="M729" s="220"/>
      <c r="N729" s="220"/>
      <c r="O729" s="220"/>
      <c r="P729" s="220"/>
      <c r="Q729" s="220"/>
      <c r="R729" s="220"/>
      <c r="S729" s="220"/>
      <c r="T729" s="220"/>
      <c r="U729" s="220"/>
      <c r="V729" s="220"/>
      <c r="W729" s="220"/>
      <c r="X729" s="220"/>
      <c r="Y729" s="220"/>
      <c r="Z729" s="220"/>
      <c r="AA729" s="220"/>
      <c r="AB729" s="220"/>
      <c r="AC729" s="220"/>
      <c r="AD729" s="220"/>
      <c r="AE729" s="154"/>
    </row>
    <row r="730" spans="1:31">
      <c r="A730" s="71"/>
      <c r="B730" s="40"/>
      <c r="C730" s="148" t="s">
        <v>141</v>
      </c>
      <c r="D730" s="320"/>
      <c r="E730" s="266"/>
      <c r="F730" s="267"/>
      <c r="G730" s="220"/>
      <c r="H730" s="220"/>
      <c r="I730" s="220"/>
      <c r="J730" s="220"/>
      <c r="K730" s="220"/>
      <c r="L730" s="220"/>
      <c r="M730" s="220"/>
      <c r="N730" s="220"/>
      <c r="O730" s="220"/>
      <c r="P730" s="220"/>
      <c r="Q730" s="220"/>
      <c r="R730" s="220"/>
      <c r="S730" s="220"/>
      <c r="T730" s="220"/>
      <c r="U730" s="220"/>
      <c r="V730" s="220"/>
      <c r="W730" s="220"/>
      <c r="X730" s="220"/>
      <c r="Y730" s="220"/>
      <c r="Z730" s="220"/>
      <c r="AA730" s="220"/>
      <c r="AB730" s="220"/>
      <c r="AC730" s="220"/>
      <c r="AD730" s="220"/>
      <c r="AE730" s="154"/>
    </row>
    <row r="731" spans="1:31">
      <c r="A731" s="71"/>
      <c r="B731" s="40"/>
      <c r="C731" s="148" t="s">
        <v>142</v>
      </c>
      <c r="D731" s="320"/>
      <c r="E731" s="266"/>
      <c r="F731" s="267"/>
      <c r="G731" s="220"/>
      <c r="H731" s="220"/>
      <c r="I731" s="220"/>
      <c r="J731" s="220"/>
      <c r="K731" s="220"/>
      <c r="L731" s="220"/>
      <c r="M731" s="220"/>
      <c r="N731" s="220"/>
      <c r="O731" s="220"/>
      <c r="P731" s="220"/>
      <c r="Q731" s="220"/>
      <c r="R731" s="220"/>
      <c r="S731" s="220"/>
      <c r="T731" s="220"/>
      <c r="U731" s="220"/>
      <c r="V731" s="220"/>
      <c r="W731" s="220"/>
      <c r="X731" s="220"/>
      <c r="Y731" s="220"/>
      <c r="Z731" s="220"/>
      <c r="AA731" s="220"/>
      <c r="AB731" s="220"/>
      <c r="AC731" s="220"/>
      <c r="AD731" s="220"/>
      <c r="AE731" s="154"/>
    </row>
    <row r="732" spans="1:31">
      <c r="A732" s="71"/>
      <c r="B732" s="40"/>
      <c r="C732" s="148" t="s">
        <v>143</v>
      </c>
      <c r="D732" s="320"/>
      <c r="E732" s="266"/>
      <c r="F732" s="267"/>
      <c r="G732" s="220"/>
      <c r="H732" s="220"/>
      <c r="I732" s="220"/>
      <c r="J732" s="220"/>
      <c r="K732" s="220"/>
      <c r="L732" s="220"/>
      <c r="M732" s="220"/>
      <c r="N732" s="220"/>
      <c r="O732" s="220"/>
      <c r="P732" s="220"/>
      <c r="Q732" s="220"/>
      <c r="R732" s="220"/>
      <c r="S732" s="220"/>
      <c r="T732" s="220"/>
      <c r="U732" s="220"/>
      <c r="V732" s="220"/>
      <c r="W732" s="220"/>
      <c r="X732" s="220"/>
      <c r="Y732" s="220"/>
      <c r="Z732" s="220"/>
      <c r="AA732" s="220"/>
      <c r="AB732" s="220"/>
      <c r="AC732" s="220"/>
      <c r="AD732" s="220"/>
      <c r="AE732" s="154"/>
    </row>
    <row r="733" spans="1:31">
      <c r="A733" s="71"/>
      <c r="B733" s="40"/>
      <c r="C733" s="148" t="s">
        <v>144</v>
      </c>
      <c r="D733" s="320"/>
      <c r="E733" s="266"/>
      <c r="F733" s="267"/>
      <c r="G733" s="220"/>
      <c r="H733" s="220"/>
      <c r="I733" s="220"/>
      <c r="J733" s="220"/>
      <c r="K733" s="220"/>
      <c r="L733" s="220"/>
      <c r="M733" s="220"/>
      <c r="N733" s="220"/>
      <c r="O733" s="220"/>
      <c r="P733" s="220"/>
      <c r="Q733" s="220"/>
      <c r="R733" s="220"/>
      <c r="S733" s="220"/>
      <c r="T733" s="220"/>
      <c r="U733" s="220"/>
      <c r="V733" s="220"/>
      <c r="W733" s="220"/>
      <c r="X733" s="220"/>
      <c r="Y733" s="220"/>
      <c r="Z733" s="220"/>
      <c r="AA733" s="220"/>
      <c r="AB733" s="220"/>
      <c r="AC733" s="220"/>
      <c r="AD733" s="220"/>
      <c r="AE733" s="154"/>
    </row>
    <row r="734" spans="1:31">
      <c r="A734" s="71"/>
      <c r="B734" s="40"/>
      <c r="C734" s="148" t="s">
        <v>145</v>
      </c>
      <c r="D734" s="320"/>
      <c r="E734" s="266"/>
      <c r="F734" s="267"/>
      <c r="G734" s="220"/>
      <c r="H734" s="220"/>
      <c r="I734" s="220"/>
      <c r="J734" s="220"/>
      <c r="K734" s="220"/>
      <c r="L734" s="220"/>
      <c r="M734" s="220"/>
      <c r="N734" s="220"/>
      <c r="O734" s="220"/>
      <c r="P734" s="220"/>
      <c r="Q734" s="220"/>
      <c r="R734" s="220"/>
      <c r="S734" s="220"/>
      <c r="T734" s="220"/>
      <c r="U734" s="220"/>
      <c r="V734" s="220"/>
      <c r="W734" s="220"/>
      <c r="X734" s="220"/>
      <c r="Y734" s="220"/>
      <c r="Z734" s="220"/>
      <c r="AA734" s="220"/>
      <c r="AB734" s="220"/>
      <c r="AC734" s="220"/>
      <c r="AD734" s="220"/>
      <c r="AE734" s="154"/>
    </row>
    <row r="735" spans="1:31">
      <c r="A735" s="71"/>
      <c r="B735" s="40"/>
      <c r="C735" s="148" t="s">
        <v>146</v>
      </c>
      <c r="D735" s="320"/>
      <c r="E735" s="266"/>
      <c r="F735" s="267"/>
      <c r="G735" s="220"/>
      <c r="H735" s="220"/>
      <c r="I735" s="220"/>
      <c r="J735" s="220"/>
      <c r="K735" s="220"/>
      <c r="L735" s="220"/>
      <c r="M735" s="220"/>
      <c r="N735" s="220"/>
      <c r="O735" s="220"/>
      <c r="P735" s="220"/>
      <c r="Q735" s="220"/>
      <c r="R735" s="220"/>
      <c r="S735" s="220"/>
      <c r="T735" s="220"/>
      <c r="U735" s="220"/>
      <c r="V735" s="220"/>
      <c r="W735" s="220"/>
      <c r="X735" s="220"/>
      <c r="Y735" s="220"/>
      <c r="Z735" s="220"/>
      <c r="AA735" s="220"/>
      <c r="AB735" s="220"/>
      <c r="AC735" s="220"/>
      <c r="AD735" s="220"/>
      <c r="AE735" s="154"/>
    </row>
    <row r="736" spans="1:31">
      <c r="A736" s="83"/>
      <c r="B736" s="15"/>
      <c r="C736" s="148" t="s">
        <v>147</v>
      </c>
      <c r="D736" s="320"/>
      <c r="E736" s="266"/>
      <c r="F736" s="267"/>
      <c r="G736" s="220"/>
      <c r="H736" s="220"/>
      <c r="I736" s="220"/>
      <c r="J736" s="220"/>
      <c r="K736" s="220"/>
      <c r="L736" s="220"/>
      <c r="M736" s="220"/>
      <c r="N736" s="220"/>
      <c r="O736" s="220"/>
      <c r="P736" s="220"/>
      <c r="Q736" s="220"/>
      <c r="R736" s="220"/>
      <c r="S736" s="220"/>
      <c r="T736" s="220"/>
      <c r="U736" s="220"/>
      <c r="V736" s="220"/>
      <c r="W736" s="220"/>
      <c r="X736" s="220"/>
      <c r="Y736" s="220"/>
      <c r="Z736" s="220"/>
      <c r="AA736" s="220"/>
      <c r="AB736" s="220"/>
      <c r="AC736" s="220"/>
      <c r="AD736" s="220"/>
      <c r="AE736" s="154"/>
    </row>
    <row r="737" spans="1:31">
      <c r="A737" s="83"/>
      <c r="B737" s="15"/>
      <c r="C737" s="148" t="s">
        <v>148</v>
      </c>
      <c r="D737" s="320"/>
      <c r="E737" s="266"/>
      <c r="F737" s="267"/>
      <c r="G737" s="220"/>
      <c r="H737" s="220"/>
      <c r="I737" s="220"/>
      <c r="J737" s="220"/>
      <c r="K737" s="220"/>
      <c r="L737" s="220"/>
      <c r="M737" s="220"/>
      <c r="N737" s="220"/>
      <c r="O737" s="220"/>
      <c r="P737" s="220"/>
      <c r="Q737" s="220"/>
      <c r="R737" s="220"/>
      <c r="S737" s="220"/>
      <c r="T737" s="220"/>
      <c r="U737" s="220"/>
      <c r="V737" s="220"/>
      <c r="W737" s="220"/>
      <c r="X737" s="220"/>
      <c r="Y737" s="220"/>
      <c r="Z737" s="220"/>
      <c r="AA737" s="220"/>
      <c r="AB737" s="220"/>
      <c r="AC737" s="220"/>
      <c r="AD737" s="220"/>
      <c r="AE737" s="154"/>
    </row>
    <row r="738" spans="1:31">
      <c r="A738" s="83"/>
      <c r="B738" s="15"/>
      <c r="C738" s="148" t="s">
        <v>149</v>
      </c>
      <c r="D738" s="320"/>
      <c r="E738" s="266"/>
      <c r="F738" s="267"/>
      <c r="G738" s="220"/>
      <c r="H738" s="220"/>
      <c r="I738" s="220"/>
      <c r="J738" s="220"/>
      <c r="K738" s="220"/>
      <c r="L738" s="220"/>
      <c r="M738" s="220"/>
      <c r="N738" s="220"/>
      <c r="O738" s="220"/>
      <c r="P738" s="220"/>
      <c r="Q738" s="220"/>
      <c r="R738" s="220"/>
      <c r="S738" s="220"/>
      <c r="T738" s="220"/>
      <c r="U738" s="220"/>
      <c r="V738" s="220"/>
      <c r="W738" s="220"/>
      <c r="X738" s="220"/>
      <c r="Y738" s="220"/>
      <c r="Z738" s="220"/>
      <c r="AA738" s="220"/>
      <c r="AB738" s="220"/>
      <c r="AC738" s="220"/>
      <c r="AD738" s="220"/>
      <c r="AE738" s="154"/>
    </row>
    <row r="739" spans="1:31">
      <c r="A739" s="83"/>
      <c r="B739" s="15"/>
      <c r="C739" s="148" t="s">
        <v>150</v>
      </c>
      <c r="D739" s="320"/>
      <c r="E739" s="266"/>
      <c r="F739" s="267"/>
      <c r="G739" s="220"/>
      <c r="H739" s="220"/>
      <c r="I739" s="220"/>
      <c r="J739" s="220"/>
      <c r="K739" s="220"/>
      <c r="L739" s="220"/>
      <c r="M739" s="220"/>
      <c r="N739" s="220"/>
      <c r="O739" s="220"/>
      <c r="P739" s="220"/>
      <c r="Q739" s="220"/>
      <c r="R739" s="220"/>
      <c r="S739" s="220"/>
      <c r="T739" s="220"/>
      <c r="U739" s="220"/>
      <c r="V739" s="220"/>
      <c r="W739" s="220"/>
      <c r="X739" s="220"/>
      <c r="Y739" s="220"/>
      <c r="Z739" s="220"/>
      <c r="AA739" s="220"/>
      <c r="AB739" s="220"/>
      <c r="AC739" s="220"/>
      <c r="AD739" s="220"/>
      <c r="AE739" s="154"/>
    </row>
    <row r="740" spans="1:31">
      <c r="A740" s="83"/>
      <c r="B740" s="15"/>
      <c r="C740" s="148" t="s">
        <v>151</v>
      </c>
      <c r="D740" s="320"/>
      <c r="E740" s="266"/>
      <c r="F740" s="267"/>
      <c r="G740" s="220"/>
      <c r="H740" s="220"/>
      <c r="I740" s="220"/>
      <c r="J740" s="220"/>
      <c r="K740" s="220"/>
      <c r="L740" s="220"/>
      <c r="M740" s="220"/>
      <c r="N740" s="220"/>
      <c r="O740" s="220"/>
      <c r="P740" s="220"/>
      <c r="Q740" s="220"/>
      <c r="R740" s="220"/>
      <c r="S740" s="220"/>
      <c r="T740" s="220"/>
      <c r="U740" s="220"/>
      <c r="V740" s="220"/>
      <c r="W740" s="220"/>
      <c r="X740" s="220"/>
      <c r="Y740" s="220"/>
      <c r="Z740" s="220"/>
      <c r="AA740" s="220"/>
      <c r="AB740" s="220"/>
      <c r="AC740" s="220"/>
      <c r="AD740" s="220"/>
      <c r="AE740" s="154"/>
    </row>
    <row r="741" spans="1:31">
      <c r="A741" s="83"/>
      <c r="B741" s="15"/>
      <c r="C741" s="148" t="s">
        <v>152</v>
      </c>
      <c r="D741" s="320"/>
      <c r="E741" s="266"/>
      <c r="F741" s="267"/>
      <c r="G741" s="220"/>
      <c r="H741" s="220"/>
      <c r="I741" s="220"/>
      <c r="J741" s="220"/>
      <c r="K741" s="220"/>
      <c r="L741" s="220"/>
      <c r="M741" s="220"/>
      <c r="N741" s="220"/>
      <c r="O741" s="220"/>
      <c r="P741" s="220"/>
      <c r="Q741" s="220"/>
      <c r="R741" s="220"/>
      <c r="S741" s="220"/>
      <c r="T741" s="220"/>
      <c r="U741" s="220"/>
      <c r="V741" s="220"/>
      <c r="W741" s="220"/>
      <c r="X741" s="220"/>
      <c r="Y741" s="220"/>
      <c r="Z741" s="220"/>
      <c r="AA741" s="220"/>
      <c r="AB741" s="220"/>
      <c r="AC741" s="220"/>
      <c r="AD741" s="220"/>
      <c r="AE741" s="154"/>
    </row>
    <row r="742" spans="1:31">
      <c r="A742" s="83"/>
      <c r="B742" s="15"/>
      <c r="C742" s="148" t="s">
        <v>153</v>
      </c>
      <c r="D742" s="320"/>
      <c r="E742" s="266"/>
      <c r="F742" s="267"/>
      <c r="G742" s="220"/>
      <c r="H742" s="220"/>
      <c r="I742" s="220"/>
      <c r="J742" s="220"/>
      <c r="K742" s="220"/>
      <c r="L742" s="220"/>
      <c r="M742" s="220"/>
      <c r="N742" s="220"/>
      <c r="O742" s="220"/>
      <c r="P742" s="220"/>
      <c r="Q742" s="220"/>
      <c r="R742" s="220"/>
      <c r="S742" s="220"/>
      <c r="T742" s="220"/>
      <c r="U742" s="220"/>
      <c r="V742" s="220"/>
      <c r="W742" s="220"/>
      <c r="X742" s="220"/>
      <c r="Y742" s="220"/>
      <c r="Z742" s="220"/>
      <c r="AA742" s="220"/>
      <c r="AB742" s="220"/>
      <c r="AC742" s="220"/>
      <c r="AD742" s="220"/>
      <c r="AE742" s="154"/>
    </row>
    <row r="743" spans="1:31">
      <c r="A743" s="83"/>
      <c r="B743" s="15"/>
      <c r="C743" s="148" t="s">
        <v>154</v>
      </c>
      <c r="D743" s="320"/>
      <c r="E743" s="266"/>
      <c r="F743" s="267"/>
      <c r="G743" s="220"/>
      <c r="H743" s="220"/>
      <c r="I743" s="220"/>
      <c r="J743" s="220"/>
      <c r="K743" s="220"/>
      <c r="L743" s="220"/>
      <c r="M743" s="220"/>
      <c r="N743" s="220"/>
      <c r="O743" s="220"/>
      <c r="P743" s="220"/>
      <c r="Q743" s="220"/>
      <c r="R743" s="220"/>
      <c r="S743" s="220"/>
      <c r="T743" s="220"/>
      <c r="U743" s="220"/>
      <c r="V743" s="220"/>
      <c r="W743" s="220"/>
      <c r="X743" s="220"/>
      <c r="Y743" s="220"/>
      <c r="Z743" s="220"/>
      <c r="AA743" s="220"/>
      <c r="AB743" s="220"/>
      <c r="AC743" s="220"/>
      <c r="AD743" s="220"/>
      <c r="AE743" s="154"/>
    </row>
    <row r="744" spans="1:31">
      <c r="A744" s="83"/>
      <c r="B744" s="15"/>
      <c r="C744" s="148" t="s">
        <v>155</v>
      </c>
      <c r="D744" s="320"/>
      <c r="E744" s="266"/>
      <c r="F744" s="267"/>
      <c r="G744" s="220"/>
      <c r="H744" s="220"/>
      <c r="I744" s="220"/>
      <c r="J744" s="220"/>
      <c r="K744" s="220"/>
      <c r="L744" s="220"/>
      <c r="M744" s="220"/>
      <c r="N744" s="220"/>
      <c r="O744" s="220"/>
      <c r="P744" s="220"/>
      <c r="Q744" s="220"/>
      <c r="R744" s="220"/>
      <c r="S744" s="220"/>
      <c r="T744" s="220"/>
      <c r="U744" s="220"/>
      <c r="V744" s="220"/>
      <c r="W744" s="220"/>
      <c r="X744" s="220"/>
      <c r="Y744" s="220"/>
      <c r="Z744" s="220"/>
      <c r="AA744" s="220"/>
      <c r="AB744" s="220"/>
      <c r="AC744" s="220"/>
      <c r="AD744" s="220"/>
      <c r="AE744" s="154"/>
    </row>
    <row r="745" spans="1:31">
      <c r="A745" s="83"/>
      <c r="B745" s="15"/>
      <c r="C745" s="15"/>
      <c r="D745" s="215"/>
      <c r="E745" s="215"/>
      <c r="F745" s="215"/>
      <c r="G745" s="220">
        <f t="shared" ref="G745:AD745" si="580">IF(AND(SUM(G720:G744)=0,COUNTIF(G720:G744,"NS")&gt;0),"NS",IF(AND(SUM(G720:G744)=0, COUNTIF(G720:G744,"NA")&gt;0),"NA",SUM(G720:G744)))</f>
        <v>0</v>
      </c>
      <c r="H745" s="220">
        <f t="shared" si="580"/>
        <v>0</v>
      </c>
      <c r="I745" s="220">
        <f t="shared" si="580"/>
        <v>0</v>
      </c>
      <c r="J745" s="220">
        <f t="shared" si="580"/>
        <v>0</v>
      </c>
      <c r="K745" s="220">
        <f t="shared" si="580"/>
        <v>0</v>
      </c>
      <c r="L745" s="220">
        <f t="shared" si="580"/>
        <v>0</v>
      </c>
      <c r="M745" s="220">
        <f t="shared" si="580"/>
        <v>0</v>
      </c>
      <c r="N745" s="220">
        <f t="shared" si="580"/>
        <v>0</v>
      </c>
      <c r="O745" s="220">
        <f t="shared" si="580"/>
        <v>0</v>
      </c>
      <c r="P745" s="220">
        <f t="shared" si="580"/>
        <v>0</v>
      </c>
      <c r="Q745" s="220">
        <f t="shared" si="580"/>
        <v>0</v>
      </c>
      <c r="R745" s="220">
        <f t="shared" si="580"/>
        <v>0</v>
      </c>
      <c r="S745" s="220">
        <f t="shared" si="580"/>
        <v>0</v>
      </c>
      <c r="T745" s="220">
        <f t="shared" si="580"/>
        <v>0</v>
      </c>
      <c r="U745" s="220">
        <f t="shared" si="580"/>
        <v>0</v>
      </c>
      <c r="V745" s="220">
        <f t="shared" si="580"/>
        <v>0</v>
      </c>
      <c r="W745" s="220">
        <f t="shared" si="580"/>
        <v>0</v>
      </c>
      <c r="X745" s="220">
        <f t="shared" si="580"/>
        <v>0</v>
      </c>
      <c r="Y745" s="220">
        <f t="shared" si="580"/>
        <v>0</v>
      </c>
      <c r="Z745" s="220">
        <f t="shared" si="580"/>
        <v>0</v>
      </c>
      <c r="AA745" s="220">
        <f t="shared" si="580"/>
        <v>0</v>
      </c>
      <c r="AB745" s="220">
        <f t="shared" si="580"/>
        <v>0</v>
      </c>
      <c r="AC745" s="220">
        <f t="shared" si="580"/>
        <v>0</v>
      </c>
      <c r="AD745" s="220">
        <f t="shared" si="580"/>
        <v>0</v>
      </c>
      <c r="AE745" s="154"/>
    </row>
    <row r="746" spans="1:31">
      <c r="A746" s="73"/>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1" ht="24" customHeight="1">
      <c r="A747" s="83"/>
      <c r="B747" s="15"/>
      <c r="C747" s="321" t="s">
        <v>187</v>
      </c>
      <c r="D747" s="256"/>
      <c r="E747" s="256"/>
      <c r="F747" s="256"/>
      <c r="G747" s="256"/>
      <c r="H747" s="256"/>
      <c r="I747" s="256"/>
      <c r="J747" s="256"/>
      <c r="K747" s="256"/>
      <c r="L747" s="256"/>
      <c r="M747" s="256"/>
      <c r="N747" s="256"/>
      <c r="O747" s="256"/>
      <c r="P747" s="256"/>
      <c r="Q747" s="256"/>
      <c r="R747" s="256"/>
      <c r="S747" s="256"/>
      <c r="T747" s="256"/>
      <c r="U747" s="256"/>
      <c r="V747" s="256"/>
      <c r="W747" s="256"/>
      <c r="X747" s="256"/>
      <c r="Y747" s="256"/>
      <c r="Z747" s="256"/>
      <c r="AA747" s="256"/>
      <c r="AB747" s="256"/>
      <c r="AC747" s="256"/>
      <c r="AD747" s="256"/>
    </row>
    <row r="748" spans="1:31" ht="60" customHeight="1">
      <c r="A748" s="83"/>
      <c r="B748" s="15"/>
      <c r="C748" s="322"/>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c r="AC748" s="323"/>
      <c r="AD748" s="324"/>
    </row>
    <row r="749" spans="1:31">
      <c r="A749" s="71"/>
      <c r="B749" s="40"/>
      <c r="C749" s="246" t="e">
        <f ca="1">AH716</f>
        <v>#NAME?</v>
      </c>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row>
    <row r="750" spans="1:31">
      <c r="A750" s="73"/>
      <c r="B750" s="74"/>
      <c r="C750" s="246" t="e">
        <f ca="1">AK716</f>
        <v>#NAME?</v>
      </c>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1">
      <c r="A751" s="73"/>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row>
    <row r="752" spans="1:31">
      <c r="A752" s="73"/>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8">
      <c r="A753" s="155"/>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row>
    <row r="754" spans="1:38">
      <c r="A754" s="73"/>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8" ht="36" customHeight="1">
      <c r="A755" s="72" t="s">
        <v>1367</v>
      </c>
      <c r="B755" s="326" t="s">
        <v>1368</v>
      </c>
      <c r="C755" s="256"/>
      <c r="D755" s="256"/>
      <c r="E755" s="256"/>
      <c r="F755" s="256"/>
      <c r="G755" s="256"/>
      <c r="H755" s="256"/>
      <c r="I755" s="256"/>
      <c r="J755" s="256"/>
      <c r="K755" s="256"/>
      <c r="L755" s="256"/>
      <c r="M755" s="256"/>
      <c r="N755" s="256"/>
      <c r="O755" s="256"/>
      <c r="P755" s="256"/>
      <c r="Q755" s="256"/>
      <c r="R755" s="256"/>
      <c r="S755" s="256"/>
      <c r="T755" s="256"/>
      <c r="U755" s="256"/>
      <c r="V755" s="256"/>
      <c r="W755" s="256"/>
      <c r="X755" s="256"/>
      <c r="Y755" s="256"/>
      <c r="Z755" s="256"/>
      <c r="AA755" s="256"/>
      <c r="AB755" s="256"/>
      <c r="AC755" s="256"/>
      <c r="AD755" s="256"/>
    </row>
    <row r="756" spans="1:38" ht="24" customHeight="1">
      <c r="A756" s="83"/>
      <c r="B756" s="15"/>
      <c r="C756" s="321" t="s">
        <v>1369</v>
      </c>
      <c r="D756" s="256"/>
      <c r="E756" s="256"/>
      <c r="F756" s="256"/>
      <c r="G756" s="256"/>
      <c r="H756" s="256"/>
      <c r="I756" s="256"/>
      <c r="J756" s="256"/>
      <c r="K756" s="256"/>
      <c r="L756" s="256"/>
      <c r="M756" s="256"/>
      <c r="N756" s="256"/>
      <c r="O756" s="256"/>
      <c r="P756" s="256"/>
      <c r="Q756" s="256"/>
      <c r="R756" s="256"/>
      <c r="S756" s="256"/>
      <c r="T756" s="256"/>
      <c r="U756" s="256"/>
      <c r="V756" s="256"/>
      <c r="W756" s="256"/>
      <c r="X756" s="256"/>
      <c r="Y756" s="256"/>
      <c r="Z756" s="256"/>
      <c r="AA756" s="256"/>
      <c r="AB756" s="256"/>
      <c r="AC756" s="256"/>
      <c r="AD756" s="256"/>
    </row>
    <row r="757" spans="1:38" ht="36" customHeight="1">
      <c r="A757" s="83"/>
      <c r="B757" s="15"/>
      <c r="C757" s="327" t="s">
        <v>1370</v>
      </c>
      <c r="D757" s="256"/>
      <c r="E757" s="256"/>
      <c r="F757" s="256"/>
      <c r="G757" s="256"/>
      <c r="H757" s="256"/>
      <c r="I757" s="256"/>
      <c r="J757" s="256"/>
      <c r="K757" s="256"/>
      <c r="L757" s="256"/>
      <c r="M757" s="256"/>
      <c r="N757" s="256"/>
      <c r="O757" s="256"/>
      <c r="P757" s="256"/>
      <c r="Q757" s="256"/>
      <c r="R757" s="256"/>
      <c r="S757" s="256"/>
      <c r="T757" s="256"/>
      <c r="U757" s="256"/>
      <c r="V757" s="256"/>
      <c r="W757" s="256"/>
      <c r="X757" s="256"/>
      <c r="Y757" s="256"/>
      <c r="Z757" s="256"/>
      <c r="AA757" s="256"/>
      <c r="AB757" s="256"/>
      <c r="AC757" s="256"/>
      <c r="AD757" s="256"/>
    </row>
    <row r="758" spans="1:38" ht="24" customHeight="1">
      <c r="A758" s="83"/>
      <c r="B758" s="15"/>
      <c r="C758" s="327" t="s">
        <v>1371</v>
      </c>
      <c r="D758" s="256"/>
      <c r="E758" s="256"/>
      <c r="F758" s="256"/>
      <c r="G758" s="256"/>
      <c r="H758" s="256"/>
      <c r="I758" s="256"/>
      <c r="J758" s="256"/>
      <c r="K758" s="256"/>
      <c r="L758" s="256"/>
      <c r="M758" s="256"/>
      <c r="N758" s="256"/>
      <c r="O758" s="256"/>
      <c r="P758" s="256"/>
      <c r="Q758" s="256"/>
      <c r="R758" s="256"/>
      <c r="S758" s="256"/>
      <c r="T758" s="256"/>
      <c r="U758" s="256"/>
      <c r="V758" s="256"/>
      <c r="W758" s="256"/>
      <c r="X758" s="256"/>
      <c r="Y758" s="256"/>
      <c r="Z758" s="256"/>
      <c r="AA758" s="256"/>
      <c r="AB758" s="256"/>
      <c r="AC758" s="256"/>
      <c r="AD758" s="256"/>
    </row>
    <row r="759" spans="1:38" ht="36" customHeight="1">
      <c r="A759" s="83"/>
      <c r="B759" s="15"/>
      <c r="C759" s="327" t="s">
        <v>1372</v>
      </c>
      <c r="D759" s="256"/>
      <c r="E759" s="256"/>
      <c r="F759" s="256"/>
      <c r="G759" s="256"/>
      <c r="H759" s="256"/>
      <c r="I759" s="256"/>
      <c r="J759" s="256"/>
      <c r="K759" s="256"/>
      <c r="L759" s="256"/>
      <c r="M759" s="256"/>
      <c r="N759" s="256"/>
      <c r="O759" s="256"/>
      <c r="P759" s="256"/>
      <c r="Q759" s="256"/>
      <c r="R759" s="256"/>
      <c r="S759" s="256"/>
      <c r="T759" s="256"/>
      <c r="U759" s="256"/>
      <c r="V759" s="256"/>
      <c r="W759" s="256"/>
      <c r="X759" s="256"/>
      <c r="Y759" s="256"/>
      <c r="Z759" s="256"/>
      <c r="AA759" s="256"/>
      <c r="AB759" s="256"/>
      <c r="AC759" s="256"/>
      <c r="AD759" s="256"/>
    </row>
    <row r="760" spans="1:38" ht="24" customHeight="1">
      <c r="A760" s="83"/>
      <c r="B760" s="15"/>
      <c r="C760" s="321" t="s">
        <v>1373</v>
      </c>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c r="AC760" s="256"/>
      <c r="AD760" s="256"/>
    </row>
    <row r="761" spans="1:38" ht="15" customHeight="1">
      <c r="A761" s="83"/>
      <c r="B761" s="15"/>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9"/>
    </row>
    <row r="762" spans="1:38" ht="24" customHeight="1">
      <c r="A762" s="73"/>
      <c r="B762" s="74"/>
      <c r="C762" s="265" t="s">
        <v>185</v>
      </c>
      <c r="D762" s="278"/>
      <c r="E762" s="278"/>
      <c r="F762" s="278"/>
      <c r="G762" s="279"/>
      <c r="H762" s="325" t="s">
        <v>1125</v>
      </c>
      <c r="I762" s="279"/>
      <c r="J762" s="325" t="s">
        <v>1374</v>
      </c>
      <c r="K762" s="278"/>
      <c r="L762" s="279"/>
      <c r="M762" s="265" t="s">
        <v>1375</v>
      </c>
      <c r="N762" s="266"/>
      <c r="O762" s="266"/>
      <c r="P762" s="266"/>
      <c r="Q762" s="266"/>
      <c r="R762" s="266"/>
      <c r="S762" s="266"/>
      <c r="T762" s="266"/>
      <c r="U762" s="266"/>
      <c r="V762" s="266"/>
      <c r="W762" s="266"/>
      <c r="X762" s="266"/>
      <c r="Y762" s="266"/>
      <c r="Z762" s="266"/>
      <c r="AA762" s="266"/>
      <c r="AB762" s="266"/>
      <c r="AC762" s="266"/>
      <c r="AD762" s="267"/>
    </row>
    <row r="763" spans="1:38" ht="15" customHeight="1">
      <c r="A763" s="73"/>
      <c r="B763" s="74"/>
      <c r="C763" s="280"/>
      <c r="D763" s="256"/>
      <c r="E763" s="256"/>
      <c r="F763" s="256"/>
      <c r="G763" s="281"/>
      <c r="H763" s="280"/>
      <c r="I763" s="281"/>
      <c r="J763" s="280"/>
      <c r="K763" s="256"/>
      <c r="L763" s="281"/>
      <c r="M763" s="265" t="s">
        <v>201</v>
      </c>
      <c r="N763" s="279"/>
      <c r="O763" s="268" t="s">
        <v>1376</v>
      </c>
      <c r="P763" s="266"/>
      <c r="Q763" s="266"/>
      <c r="R763" s="266"/>
      <c r="S763" s="266"/>
      <c r="T763" s="266"/>
      <c r="U763" s="266"/>
      <c r="V763" s="266"/>
      <c r="W763" s="266"/>
      <c r="X763" s="266"/>
      <c r="Y763" s="266"/>
      <c r="Z763" s="266"/>
      <c r="AA763" s="266"/>
      <c r="AB763" s="266"/>
      <c r="AC763" s="266"/>
      <c r="AD763" s="267"/>
    </row>
    <row r="764" spans="1:38" ht="159.94999999999999" customHeight="1">
      <c r="A764" s="73"/>
      <c r="B764" s="74"/>
      <c r="C764" s="282"/>
      <c r="D764" s="272"/>
      <c r="E764" s="272"/>
      <c r="F764" s="272"/>
      <c r="G764" s="283"/>
      <c r="H764" s="282"/>
      <c r="I764" s="283"/>
      <c r="J764" s="282"/>
      <c r="K764" s="272"/>
      <c r="L764" s="283"/>
      <c r="M764" s="282"/>
      <c r="N764" s="283"/>
      <c r="O764" s="218" t="s">
        <v>1377</v>
      </c>
      <c r="P764" s="218" t="s">
        <v>1378</v>
      </c>
      <c r="Q764" s="218" t="s">
        <v>1379</v>
      </c>
      <c r="R764" s="218" t="s">
        <v>1380</v>
      </c>
      <c r="S764" s="331" t="s">
        <v>1381</v>
      </c>
      <c r="T764" s="267"/>
      <c r="U764" s="218" t="s">
        <v>1382</v>
      </c>
      <c r="V764" s="331" t="s">
        <v>1383</v>
      </c>
      <c r="W764" s="267"/>
      <c r="X764" s="331" t="s">
        <v>1384</v>
      </c>
      <c r="Y764" s="267"/>
      <c r="Z764" s="331" t="s">
        <v>1385</v>
      </c>
      <c r="AA764" s="267"/>
      <c r="AB764" s="331" t="s">
        <v>1386</v>
      </c>
      <c r="AC764" s="267"/>
      <c r="AD764" s="218" t="s">
        <v>1387</v>
      </c>
      <c r="AF764" t="s">
        <v>204</v>
      </c>
      <c r="AG764" t="s">
        <v>205</v>
      </c>
      <c r="AH764" t="s">
        <v>206</v>
      </c>
      <c r="AI764" t="s">
        <v>207</v>
      </c>
      <c r="AJ764" t="s">
        <v>208</v>
      </c>
      <c r="AK764" t="s">
        <v>209</v>
      </c>
      <c r="AL764" t="s">
        <v>210</v>
      </c>
    </row>
    <row r="765" spans="1:38">
      <c r="A765" s="73"/>
      <c r="B765" s="74"/>
      <c r="C765" s="206" t="s">
        <v>131</v>
      </c>
      <c r="D765" s="320"/>
      <c r="E765" s="266"/>
      <c r="F765" s="266"/>
      <c r="G765" s="267"/>
      <c r="H765" s="268"/>
      <c r="I765" s="267"/>
      <c r="J765" s="268">
        <v>2</v>
      </c>
      <c r="K765" s="266"/>
      <c r="L765" s="267"/>
      <c r="M765" s="268"/>
      <c r="N765" s="267"/>
      <c r="O765" s="220"/>
      <c r="P765" s="220"/>
      <c r="Q765" s="220"/>
      <c r="R765" s="220"/>
      <c r="S765" s="268"/>
      <c r="T765" s="267"/>
      <c r="U765" s="220"/>
      <c r="V765" s="268"/>
      <c r="W765" s="267"/>
      <c r="X765" s="268"/>
      <c r="Y765" s="267"/>
      <c r="Z765" s="268"/>
      <c r="AA765" s="267"/>
      <c r="AB765" s="268"/>
      <c r="AC765" s="267"/>
      <c r="AD765" s="220"/>
      <c r="AF765">
        <f>IF(AND(M765=0,OR(SUM(O765:AD765)&gt;0,COUNTIF(M765:AD765,"NS")&gt;0)),1,0)</f>
        <v>0</v>
      </c>
      <c r="AG765">
        <f>IF(OR(AND(M765="NS",SUM(O765:AD765)&gt;0),AND(M765="NS",COUNTIF(M765:AD765,"NS")&lt;2)),1,0)</f>
        <v>0</v>
      </c>
      <c r="AH765">
        <f>IF(AND(M765="NA",OR(SUM(O765:AD765)&gt;0,COUNTIF(M765:AD765,"NS")&gt;0,COUNTIF(M765:AD765,"NA")&gt;1)),1,0)</f>
        <v>0</v>
      </c>
      <c r="AI765">
        <f>IF(AND(COUNTBLANK(M765)+COUNTBLANK(O765)+COUNTBLANK(P765)+COUNTBLANK(Q765)+COUNTBLANK(R765)+COUNTBLANK(S765)+COUNTBLANK(U765)+COUNTBLANK(V765)+COUNTBLANK(X765)+COUNTBLANK(Z765)+COUNTBLANK(AB765)+COUNTBLANK(AD765)&gt;0,COUNTBLANK(M765)+COUNTBLANK(O765)+COUNTBLANK(P765)+COUNTBLANK(Q765)+COUNTBLANK(R765)+COUNTBLANK(S765)+COUNTBLANK(U765)+COUNTBLANK(V765)+COUNTBLANK(X765)+COUNTBLANK(Z765)+COUNTBLANK(AB765)+COUNTBLANK(AD765)&lt;12,M765&lt;&gt;"NA"),1,0)</f>
        <v>0</v>
      </c>
      <c r="AJ765">
        <f>IF(AND(IF(OR(SUM(O765:AD765)=M765,M765="",AND(M765&gt;0,COUNTIF(M765:AD765,"NS")=11)),0,1)=1,M765&lt;&gt;"NS",M765&lt;&gt;"NA"),1,0)</f>
        <v>0</v>
      </c>
      <c r="AK765">
        <f>IF(COUNTIF(M765:AD765,"=*")&lt;&gt;SUM(COUNTIF(M765:AD765,"NS"),COUNTIF(M765:AD765,"NA")),1,0)</f>
        <v>0</v>
      </c>
      <c r="AL765">
        <f>IF(SUM(AF765:AK765)&gt;0,1,0)</f>
        <v>0</v>
      </c>
    </row>
    <row r="766" spans="1:38">
      <c r="A766" s="73"/>
      <c r="B766" s="74"/>
      <c r="C766" s="206" t="s">
        <v>132</v>
      </c>
      <c r="D766" s="320"/>
      <c r="E766" s="266"/>
      <c r="F766" s="266"/>
      <c r="G766" s="267"/>
      <c r="H766" s="268"/>
      <c r="I766" s="267"/>
      <c r="J766" s="268"/>
      <c r="K766" s="266"/>
      <c r="L766" s="267"/>
      <c r="M766" s="268"/>
      <c r="N766" s="267"/>
      <c r="O766" s="220"/>
      <c r="P766" s="220"/>
      <c r="Q766" s="220"/>
      <c r="R766" s="220"/>
      <c r="S766" s="268"/>
      <c r="T766" s="267"/>
      <c r="U766" s="220"/>
      <c r="V766" s="268"/>
      <c r="W766" s="267"/>
      <c r="X766" s="268"/>
      <c r="Y766" s="267"/>
      <c r="Z766" s="268"/>
      <c r="AA766" s="267"/>
      <c r="AB766" s="268"/>
      <c r="AC766" s="267"/>
      <c r="AD766" s="220"/>
    </row>
    <row r="767" spans="1:38">
      <c r="A767" s="73"/>
      <c r="B767" s="74"/>
      <c r="C767" s="206" t="s">
        <v>133</v>
      </c>
      <c r="D767" s="320"/>
      <c r="E767" s="266"/>
      <c r="F767" s="266"/>
      <c r="G767" s="267"/>
      <c r="H767" s="268"/>
      <c r="I767" s="267"/>
      <c r="J767" s="268"/>
      <c r="K767" s="266"/>
      <c r="L767" s="267"/>
      <c r="M767" s="268"/>
      <c r="N767" s="267"/>
      <c r="O767" s="220"/>
      <c r="P767" s="220"/>
      <c r="Q767" s="220"/>
      <c r="R767" s="220"/>
      <c r="S767" s="268"/>
      <c r="T767" s="267"/>
      <c r="U767" s="220"/>
      <c r="V767" s="268"/>
      <c r="W767" s="267"/>
      <c r="X767" s="268"/>
      <c r="Y767" s="267"/>
      <c r="Z767" s="268"/>
      <c r="AA767" s="267"/>
      <c r="AB767" s="268"/>
      <c r="AC767" s="267"/>
      <c r="AD767" s="220"/>
    </row>
    <row r="768" spans="1:38">
      <c r="A768" s="73"/>
      <c r="B768" s="74"/>
      <c r="C768" s="206" t="s">
        <v>134</v>
      </c>
      <c r="D768" s="320"/>
      <c r="E768" s="266"/>
      <c r="F768" s="266"/>
      <c r="G768" s="267"/>
      <c r="H768" s="268"/>
      <c r="I768" s="267"/>
      <c r="J768" s="268"/>
      <c r="K768" s="266"/>
      <c r="L768" s="267"/>
      <c r="M768" s="268"/>
      <c r="N768" s="267"/>
      <c r="O768" s="220"/>
      <c r="P768" s="220"/>
      <c r="Q768" s="220"/>
      <c r="R768" s="220"/>
      <c r="S768" s="268"/>
      <c r="T768" s="267"/>
      <c r="U768" s="220"/>
      <c r="V768" s="268"/>
      <c r="W768" s="267"/>
      <c r="X768" s="268"/>
      <c r="Y768" s="267"/>
      <c r="Z768" s="268"/>
      <c r="AA768" s="267"/>
      <c r="AB768" s="268"/>
      <c r="AC768" s="267"/>
      <c r="AD768" s="220"/>
    </row>
    <row r="769" spans="1:30">
      <c r="A769" s="73"/>
      <c r="B769" s="74"/>
      <c r="C769" s="206" t="s">
        <v>135</v>
      </c>
      <c r="D769" s="320"/>
      <c r="E769" s="266"/>
      <c r="F769" s="266"/>
      <c r="G769" s="267"/>
      <c r="H769" s="268"/>
      <c r="I769" s="267"/>
      <c r="J769" s="268"/>
      <c r="K769" s="266"/>
      <c r="L769" s="267"/>
      <c r="M769" s="268"/>
      <c r="N769" s="267"/>
      <c r="O769" s="220"/>
      <c r="P769" s="220"/>
      <c r="Q769" s="220"/>
      <c r="R769" s="220"/>
      <c r="S769" s="268"/>
      <c r="T769" s="267"/>
      <c r="U769" s="220"/>
      <c r="V769" s="268"/>
      <c r="W769" s="267"/>
      <c r="X769" s="268"/>
      <c r="Y769" s="267"/>
      <c r="Z769" s="268"/>
      <c r="AA769" s="267"/>
      <c r="AB769" s="268"/>
      <c r="AC769" s="267"/>
      <c r="AD769" s="220"/>
    </row>
    <row r="770" spans="1:30">
      <c r="A770" s="73"/>
      <c r="B770" s="74"/>
      <c r="C770" s="206" t="s">
        <v>136</v>
      </c>
      <c r="D770" s="320"/>
      <c r="E770" s="266"/>
      <c r="F770" s="266"/>
      <c r="G770" s="267"/>
      <c r="H770" s="268"/>
      <c r="I770" s="267"/>
      <c r="J770" s="268"/>
      <c r="K770" s="266"/>
      <c r="L770" s="267"/>
      <c r="M770" s="268"/>
      <c r="N770" s="267"/>
      <c r="O770" s="220"/>
      <c r="P770" s="220"/>
      <c r="Q770" s="220"/>
      <c r="R770" s="220"/>
      <c r="S770" s="268"/>
      <c r="T770" s="267"/>
      <c r="U770" s="220"/>
      <c r="V770" s="268"/>
      <c r="W770" s="267"/>
      <c r="X770" s="268"/>
      <c r="Y770" s="267"/>
      <c r="Z770" s="268"/>
      <c r="AA770" s="267"/>
      <c r="AB770" s="268"/>
      <c r="AC770" s="267"/>
      <c r="AD770" s="220"/>
    </row>
    <row r="771" spans="1:30">
      <c r="A771" s="73"/>
      <c r="B771" s="74"/>
      <c r="C771" s="206" t="s">
        <v>137</v>
      </c>
      <c r="D771" s="320"/>
      <c r="E771" s="266"/>
      <c r="F771" s="266"/>
      <c r="G771" s="267"/>
      <c r="H771" s="268"/>
      <c r="I771" s="267"/>
      <c r="J771" s="268"/>
      <c r="K771" s="266"/>
      <c r="L771" s="267"/>
      <c r="M771" s="268"/>
      <c r="N771" s="267"/>
      <c r="O771" s="220"/>
      <c r="P771" s="220"/>
      <c r="Q771" s="220"/>
      <c r="R771" s="220"/>
      <c r="S771" s="268"/>
      <c r="T771" s="267"/>
      <c r="U771" s="220"/>
      <c r="V771" s="268"/>
      <c r="W771" s="267"/>
      <c r="X771" s="268"/>
      <c r="Y771" s="267"/>
      <c r="Z771" s="268"/>
      <c r="AA771" s="267"/>
      <c r="AB771" s="268"/>
      <c r="AC771" s="267"/>
      <c r="AD771" s="220"/>
    </row>
    <row r="772" spans="1:30">
      <c r="A772" s="73"/>
      <c r="B772" s="74"/>
      <c r="C772" s="206" t="s">
        <v>138</v>
      </c>
      <c r="D772" s="320"/>
      <c r="E772" s="266"/>
      <c r="F772" s="266"/>
      <c r="G772" s="267"/>
      <c r="H772" s="268"/>
      <c r="I772" s="267"/>
      <c r="J772" s="268"/>
      <c r="K772" s="266"/>
      <c r="L772" s="267"/>
      <c r="M772" s="268"/>
      <c r="N772" s="267"/>
      <c r="O772" s="220"/>
      <c r="P772" s="220"/>
      <c r="Q772" s="220"/>
      <c r="R772" s="220"/>
      <c r="S772" s="268"/>
      <c r="T772" s="267"/>
      <c r="U772" s="220"/>
      <c r="V772" s="268"/>
      <c r="W772" s="267"/>
      <c r="X772" s="268"/>
      <c r="Y772" s="267"/>
      <c r="Z772" s="268"/>
      <c r="AA772" s="267"/>
      <c r="AB772" s="268"/>
      <c r="AC772" s="267"/>
      <c r="AD772" s="220"/>
    </row>
    <row r="773" spans="1:30">
      <c r="A773" s="73"/>
      <c r="B773" s="74"/>
      <c r="C773" s="206" t="s">
        <v>139</v>
      </c>
      <c r="D773" s="320"/>
      <c r="E773" s="266"/>
      <c r="F773" s="266"/>
      <c r="G773" s="267"/>
      <c r="H773" s="268"/>
      <c r="I773" s="267"/>
      <c r="J773" s="268"/>
      <c r="K773" s="266"/>
      <c r="L773" s="267"/>
      <c r="M773" s="268"/>
      <c r="N773" s="267"/>
      <c r="O773" s="220"/>
      <c r="P773" s="220"/>
      <c r="Q773" s="220"/>
      <c r="R773" s="220"/>
      <c r="S773" s="268"/>
      <c r="T773" s="267"/>
      <c r="U773" s="220"/>
      <c r="V773" s="268"/>
      <c r="W773" s="267"/>
      <c r="X773" s="268"/>
      <c r="Y773" s="267"/>
      <c r="Z773" s="268"/>
      <c r="AA773" s="267"/>
      <c r="AB773" s="268"/>
      <c r="AC773" s="267"/>
      <c r="AD773" s="220"/>
    </row>
    <row r="774" spans="1:30">
      <c r="A774" s="73"/>
      <c r="B774" s="74"/>
      <c r="C774" s="206" t="s">
        <v>140</v>
      </c>
      <c r="D774" s="320"/>
      <c r="E774" s="266"/>
      <c r="F774" s="266"/>
      <c r="G774" s="267"/>
      <c r="H774" s="268"/>
      <c r="I774" s="267"/>
      <c r="J774" s="268"/>
      <c r="K774" s="266"/>
      <c r="L774" s="267"/>
      <c r="M774" s="268"/>
      <c r="N774" s="267"/>
      <c r="O774" s="220"/>
      <c r="P774" s="220"/>
      <c r="Q774" s="220"/>
      <c r="R774" s="220"/>
      <c r="S774" s="268"/>
      <c r="T774" s="267"/>
      <c r="U774" s="220"/>
      <c r="V774" s="268"/>
      <c r="W774" s="267"/>
      <c r="X774" s="268"/>
      <c r="Y774" s="267"/>
      <c r="Z774" s="268"/>
      <c r="AA774" s="267"/>
      <c r="AB774" s="268"/>
      <c r="AC774" s="267"/>
      <c r="AD774" s="220"/>
    </row>
    <row r="775" spans="1:30">
      <c r="A775" s="73"/>
      <c r="B775" s="74"/>
      <c r="C775" s="206" t="s">
        <v>141</v>
      </c>
      <c r="D775" s="320"/>
      <c r="E775" s="266"/>
      <c r="F775" s="266"/>
      <c r="G775" s="267"/>
      <c r="H775" s="268"/>
      <c r="I775" s="267"/>
      <c r="J775" s="268"/>
      <c r="K775" s="266"/>
      <c r="L775" s="267"/>
      <c r="M775" s="268"/>
      <c r="N775" s="267"/>
      <c r="O775" s="220"/>
      <c r="P775" s="220"/>
      <c r="Q775" s="220"/>
      <c r="R775" s="220"/>
      <c r="S775" s="268"/>
      <c r="T775" s="267"/>
      <c r="U775" s="220"/>
      <c r="V775" s="268"/>
      <c r="W775" s="267"/>
      <c r="X775" s="268"/>
      <c r="Y775" s="267"/>
      <c r="Z775" s="268"/>
      <c r="AA775" s="267"/>
      <c r="AB775" s="268"/>
      <c r="AC775" s="267"/>
      <c r="AD775" s="220"/>
    </row>
    <row r="776" spans="1:30">
      <c r="A776" s="73"/>
      <c r="B776" s="74"/>
      <c r="C776" s="206" t="s">
        <v>142</v>
      </c>
      <c r="D776" s="320"/>
      <c r="E776" s="266"/>
      <c r="F776" s="266"/>
      <c r="G776" s="267"/>
      <c r="H776" s="268"/>
      <c r="I776" s="267"/>
      <c r="J776" s="268"/>
      <c r="K776" s="266"/>
      <c r="L776" s="267"/>
      <c r="M776" s="268"/>
      <c r="N776" s="267"/>
      <c r="O776" s="220"/>
      <c r="P776" s="220"/>
      <c r="Q776" s="220"/>
      <c r="R776" s="220"/>
      <c r="S776" s="268"/>
      <c r="T776" s="267"/>
      <c r="U776" s="220"/>
      <c r="V776" s="268"/>
      <c r="W776" s="267"/>
      <c r="X776" s="268"/>
      <c r="Y776" s="267"/>
      <c r="Z776" s="268"/>
      <c r="AA776" s="267"/>
      <c r="AB776" s="268"/>
      <c r="AC776" s="267"/>
      <c r="AD776" s="220"/>
    </row>
    <row r="777" spans="1:30">
      <c r="A777" s="73"/>
      <c r="B777" s="74"/>
      <c r="C777" s="206" t="s">
        <v>143</v>
      </c>
      <c r="D777" s="320"/>
      <c r="E777" s="266"/>
      <c r="F777" s="266"/>
      <c r="G777" s="267"/>
      <c r="H777" s="268"/>
      <c r="I777" s="267"/>
      <c r="J777" s="268"/>
      <c r="K777" s="266"/>
      <c r="L777" s="267"/>
      <c r="M777" s="268"/>
      <c r="N777" s="267"/>
      <c r="O777" s="220"/>
      <c r="P777" s="220"/>
      <c r="Q777" s="220"/>
      <c r="R777" s="220"/>
      <c r="S777" s="268"/>
      <c r="T777" s="267"/>
      <c r="U777" s="220"/>
      <c r="V777" s="268"/>
      <c r="W777" s="267"/>
      <c r="X777" s="268"/>
      <c r="Y777" s="267"/>
      <c r="Z777" s="268"/>
      <c r="AA777" s="267"/>
      <c r="AB777" s="268"/>
      <c r="AC777" s="267"/>
      <c r="AD777" s="220"/>
    </row>
    <row r="778" spans="1:30">
      <c r="A778" s="73"/>
      <c r="B778" s="74"/>
      <c r="C778" s="206" t="s">
        <v>144</v>
      </c>
      <c r="D778" s="320"/>
      <c r="E778" s="266"/>
      <c r="F778" s="266"/>
      <c r="G778" s="267"/>
      <c r="H778" s="268"/>
      <c r="I778" s="267"/>
      <c r="J778" s="268"/>
      <c r="K778" s="266"/>
      <c r="L778" s="267"/>
      <c r="M778" s="268"/>
      <c r="N778" s="267"/>
      <c r="O778" s="220"/>
      <c r="P778" s="220"/>
      <c r="Q778" s="220"/>
      <c r="R778" s="220"/>
      <c r="S778" s="268"/>
      <c r="T778" s="267"/>
      <c r="U778" s="220"/>
      <c r="V778" s="268"/>
      <c r="W778" s="267"/>
      <c r="X778" s="268"/>
      <c r="Y778" s="267"/>
      <c r="Z778" s="268"/>
      <c r="AA778" s="267"/>
      <c r="AB778" s="268"/>
      <c r="AC778" s="267"/>
      <c r="AD778" s="220"/>
    </row>
    <row r="779" spans="1:30">
      <c r="A779" s="73"/>
      <c r="B779" s="74"/>
      <c r="C779" s="206" t="s">
        <v>145</v>
      </c>
      <c r="D779" s="320"/>
      <c r="E779" s="266"/>
      <c r="F779" s="266"/>
      <c r="G779" s="267"/>
      <c r="H779" s="268"/>
      <c r="I779" s="267"/>
      <c r="J779" s="268"/>
      <c r="K779" s="266"/>
      <c r="L779" s="267"/>
      <c r="M779" s="268"/>
      <c r="N779" s="267"/>
      <c r="O779" s="220"/>
      <c r="P779" s="220"/>
      <c r="Q779" s="220"/>
      <c r="R779" s="220"/>
      <c r="S779" s="268"/>
      <c r="T779" s="267"/>
      <c r="U779" s="220"/>
      <c r="V779" s="268"/>
      <c r="W779" s="267"/>
      <c r="X779" s="268"/>
      <c r="Y779" s="267"/>
      <c r="Z779" s="268"/>
      <c r="AA779" s="267"/>
      <c r="AB779" s="268"/>
      <c r="AC779" s="267"/>
      <c r="AD779" s="220"/>
    </row>
    <row r="780" spans="1:30">
      <c r="A780" s="73"/>
      <c r="B780" s="74"/>
      <c r="C780" s="206" t="s">
        <v>146</v>
      </c>
      <c r="D780" s="320"/>
      <c r="E780" s="266"/>
      <c r="F780" s="266"/>
      <c r="G780" s="267"/>
      <c r="H780" s="268"/>
      <c r="I780" s="267"/>
      <c r="J780" s="268"/>
      <c r="K780" s="266"/>
      <c r="L780" s="267"/>
      <c r="M780" s="268"/>
      <c r="N780" s="267"/>
      <c r="O780" s="220"/>
      <c r="P780" s="220"/>
      <c r="Q780" s="220"/>
      <c r="R780" s="220"/>
      <c r="S780" s="268"/>
      <c r="T780" s="267"/>
      <c r="U780" s="220"/>
      <c r="V780" s="268"/>
      <c r="W780" s="267"/>
      <c r="X780" s="268"/>
      <c r="Y780" s="267"/>
      <c r="Z780" s="268"/>
      <c r="AA780" s="267"/>
      <c r="AB780" s="268"/>
      <c r="AC780" s="267"/>
      <c r="AD780" s="220"/>
    </row>
    <row r="781" spans="1:30">
      <c r="A781" s="73"/>
      <c r="B781" s="74"/>
      <c r="C781" s="206" t="s">
        <v>147</v>
      </c>
      <c r="D781" s="320"/>
      <c r="E781" s="266"/>
      <c r="F781" s="266"/>
      <c r="G781" s="267"/>
      <c r="H781" s="268"/>
      <c r="I781" s="267"/>
      <c r="J781" s="268"/>
      <c r="K781" s="266"/>
      <c r="L781" s="267"/>
      <c r="M781" s="268"/>
      <c r="N781" s="267"/>
      <c r="O781" s="220"/>
      <c r="P781" s="220"/>
      <c r="Q781" s="220"/>
      <c r="R781" s="220"/>
      <c r="S781" s="268"/>
      <c r="T781" s="267"/>
      <c r="U781" s="220"/>
      <c r="V781" s="268"/>
      <c r="W781" s="267"/>
      <c r="X781" s="268"/>
      <c r="Y781" s="267"/>
      <c r="Z781" s="268"/>
      <c r="AA781" s="267"/>
      <c r="AB781" s="268"/>
      <c r="AC781" s="267"/>
      <c r="AD781" s="220"/>
    </row>
    <row r="782" spans="1:30">
      <c r="A782" s="73"/>
      <c r="B782" s="74"/>
      <c r="C782" s="206" t="s">
        <v>148</v>
      </c>
      <c r="D782" s="320"/>
      <c r="E782" s="266"/>
      <c r="F782" s="266"/>
      <c r="G782" s="267"/>
      <c r="H782" s="268"/>
      <c r="I782" s="267"/>
      <c r="J782" s="268"/>
      <c r="K782" s="266"/>
      <c r="L782" s="267"/>
      <c r="M782" s="268"/>
      <c r="N782" s="267"/>
      <c r="O782" s="220"/>
      <c r="P782" s="220"/>
      <c r="Q782" s="220"/>
      <c r="R782" s="220"/>
      <c r="S782" s="268"/>
      <c r="T782" s="267"/>
      <c r="U782" s="220"/>
      <c r="V782" s="268"/>
      <c r="W782" s="267"/>
      <c r="X782" s="268"/>
      <c r="Y782" s="267"/>
      <c r="Z782" s="268"/>
      <c r="AA782" s="267"/>
      <c r="AB782" s="268"/>
      <c r="AC782" s="267"/>
      <c r="AD782" s="220"/>
    </row>
    <row r="783" spans="1:30">
      <c r="A783" s="73"/>
      <c r="B783" s="74"/>
      <c r="C783" s="206" t="s">
        <v>149</v>
      </c>
      <c r="D783" s="320"/>
      <c r="E783" s="266"/>
      <c r="F783" s="266"/>
      <c r="G783" s="267"/>
      <c r="H783" s="268"/>
      <c r="I783" s="267"/>
      <c r="J783" s="268"/>
      <c r="K783" s="266"/>
      <c r="L783" s="267"/>
      <c r="M783" s="268"/>
      <c r="N783" s="267"/>
      <c r="O783" s="220"/>
      <c r="P783" s="220"/>
      <c r="Q783" s="220"/>
      <c r="R783" s="220"/>
      <c r="S783" s="268"/>
      <c r="T783" s="267"/>
      <c r="U783" s="220"/>
      <c r="V783" s="268"/>
      <c r="W783" s="267"/>
      <c r="X783" s="268"/>
      <c r="Y783" s="267"/>
      <c r="Z783" s="268"/>
      <c r="AA783" s="267"/>
      <c r="AB783" s="268"/>
      <c r="AC783" s="267"/>
      <c r="AD783" s="220"/>
    </row>
    <row r="784" spans="1:30">
      <c r="A784" s="73"/>
      <c r="B784" s="74"/>
      <c r="C784" s="206" t="s">
        <v>150</v>
      </c>
      <c r="D784" s="320"/>
      <c r="E784" s="266"/>
      <c r="F784" s="266"/>
      <c r="G784" s="267"/>
      <c r="H784" s="268"/>
      <c r="I784" s="267"/>
      <c r="J784" s="268"/>
      <c r="K784" s="266"/>
      <c r="L784" s="267"/>
      <c r="M784" s="268"/>
      <c r="N784" s="267"/>
      <c r="O784" s="220"/>
      <c r="P784" s="220"/>
      <c r="Q784" s="220"/>
      <c r="R784" s="220"/>
      <c r="S784" s="268"/>
      <c r="T784" s="267"/>
      <c r="U784" s="220"/>
      <c r="V784" s="268"/>
      <c r="W784" s="267"/>
      <c r="X784" s="268"/>
      <c r="Y784" s="267"/>
      <c r="Z784" s="268"/>
      <c r="AA784" s="267"/>
      <c r="AB784" s="268"/>
      <c r="AC784" s="267"/>
      <c r="AD784" s="220"/>
    </row>
    <row r="785" spans="1:37">
      <c r="A785" s="73"/>
      <c r="B785" s="74"/>
      <c r="C785" s="206" t="s">
        <v>151</v>
      </c>
      <c r="D785" s="320"/>
      <c r="E785" s="266"/>
      <c r="F785" s="266"/>
      <c r="G785" s="267"/>
      <c r="H785" s="268"/>
      <c r="I785" s="267"/>
      <c r="J785" s="268"/>
      <c r="K785" s="266"/>
      <c r="L785" s="267"/>
      <c r="M785" s="268"/>
      <c r="N785" s="267"/>
      <c r="O785" s="220"/>
      <c r="P785" s="220"/>
      <c r="Q785" s="220"/>
      <c r="R785" s="220"/>
      <c r="S785" s="268"/>
      <c r="T785" s="267"/>
      <c r="U785" s="220"/>
      <c r="V785" s="268"/>
      <c r="W785" s="267"/>
      <c r="X785" s="268"/>
      <c r="Y785" s="267"/>
      <c r="Z785" s="268"/>
      <c r="AA785" s="267"/>
      <c r="AB785" s="268"/>
      <c r="AC785" s="267"/>
      <c r="AD785" s="220"/>
    </row>
    <row r="786" spans="1:37">
      <c r="A786" s="73"/>
      <c r="B786" s="74"/>
      <c r="C786" s="206" t="s">
        <v>152</v>
      </c>
      <c r="D786" s="320"/>
      <c r="E786" s="266"/>
      <c r="F786" s="266"/>
      <c r="G786" s="267"/>
      <c r="H786" s="268"/>
      <c r="I786" s="267"/>
      <c r="J786" s="268"/>
      <c r="K786" s="266"/>
      <c r="L786" s="267"/>
      <c r="M786" s="268"/>
      <c r="N786" s="267"/>
      <c r="O786" s="220"/>
      <c r="P786" s="220"/>
      <c r="Q786" s="220"/>
      <c r="R786" s="220"/>
      <c r="S786" s="268"/>
      <c r="T786" s="267"/>
      <c r="U786" s="220"/>
      <c r="V786" s="268"/>
      <c r="W786" s="267"/>
      <c r="X786" s="268"/>
      <c r="Y786" s="267"/>
      <c r="Z786" s="268"/>
      <c r="AA786" s="267"/>
      <c r="AB786" s="268"/>
      <c r="AC786" s="267"/>
      <c r="AD786" s="220"/>
    </row>
    <row r="787" spans="1:37">
      <c r="A787" s="73"/>
      <c r="B787" s="74"/>
      <c r="C787" s="206" t="s">
        <v>153</v>
      </c>
      <c r="D787" s="320"/>
      <c r="E787" s="266"/>
      <c r="F787" s="266"/>
      <c r="G787" s="267"/>
      <c r="H787" s="268"/>
      <c r="I787" s="267"/>
      <c r="J787" s="268"/>
      <c r="K787" s="266"/>
      <c r="L787" s="267"/>
      <c r="M787" s="268"/>
      <c r="N787" s="267"/>
      <c r="O787" s="220"/>
      <c r="P787" s="220"/>
      <c r="Q787" s="220"/>
      <c r="R787" s="220"/>
      <c r="S787" s="268"/>
      <c r="T787" s="267"/>
      <c r="U787" s="220"/>
      <c r="V787" s="268"/>
      <c r="W787" s="267"/>
      <c r="X787" s="268"/>
      <c r="Y787" s="267"/>
      <c r="Z787" s="268"/>
      <c r="AA787" s="267"/>
      <c r="AB787" s="268"/>
      <c r="AC787" s="267"/>
      <c r="AD787" s="220"/>
    </row>
    <row r="788" spans="1:37">
      <c r="A788" s="73"/>
      <c r="B788" s="74"/>
      <c r="C788" s="206" t="s">
        <v>154</v>
      </c>
      <c r="D788" s="320"/>
      <c r="E788" s="266"/>
      <c r="F788" s="266"/>
      <c r="G788" s="267"/>
      <c r="H788" s="268"/>
      <c r="I788" s="267"/>
      <c r="J788" s="268"/>
      <c r="K788" s="266"/>
      <c r="L788" s="267"/>
      <c r="M788" s="268"/>
      <c r="N788" s="267"/>
      <c r="O788" s="220"/>
      <c r="P788" s="220"/>
      <c r="Q788" s="220"/>
      <c r="R788" s="220"/>
      <c r="S788" s="268"/>
      <c r="T788" s="267"/>
      <c r="U788" s="220"/>
      <c r="V788" s="268"/>
      <c r="W788" s="267"/>
      <c r="X788" s="268"/>
      <c r="Y788" s="267"/>
      <c r="Z788" s="268"/>
      <c r="AA788" s="267"/>
      <c r="AB788" s="268"/>
      <c r="AC788" s="267"/>
      <c r="AD788" s="220"/>
    </row>
    <row r="789" spans="1:37">
      <c r="A789" s="73"/>
      <c r="B789" s="74"/>
      <c r="C789" s="206" t="s">
        <v>155</v>
      </c>
      <c r="D789" s="320"/>
      <c r="E789" s="266"/>
      <c r="F789" s="266"/>
      <c r="G789" s="267"/>
      <c r="H789" s="268"/>
      <c r="I789" s="267"/>
      <c r="J789" s="268"/>
      <c r="K789" s="266"/>
      <c r="L789" s="267"/>
      <c r="M789" s="268"/>
      <c r="N789" s="267"/>
      <c r="O789" s="220"/>
      <c r="P789" s="220"/>
      <c r="Q789" s="220"/>
      <c r="R789" s="220"/>
      <c r="S789" s="268"/>
      <c r="T789" s="267"/>
      <c r="U789" s="220"/>
      <c r="V789" s="268"/>
      <c r="W789" s="267"/>
      <c r="X789" s="268"/>
      <c r="Y789" s="267"/>
      <c r="Z789" s="268"/>
      <c r="AA789" s="267"/>
      <c r="AB789" s="268"/>
      <c r="AC789" s="267"/>
      <c r="AD789" s="220"/>
    </row>
    <row r="790" spans="1:37">
      <c r="A790" s="73"/>
      <c r="B790" s="74"/>
      <c r="C790" s="74"/>
      <c r="D790" s="74"/>
      <c r="E790" s="74"/>
      <c r="F790" s="74"/>
      <c r="G790" s="74"/>
      <c r="H790" s="74"/>
      <c r="I790" s="81"/>
      <c r="J790" s="81"/>
      <c r="K790" s="82"/>
      <c r="L790" s="81" t="s">
        <v>211</v>
      </c>
      <c r="M790" s="268">
        <f>IF(AND(SUM(M765:M789)=0,COUNTIF(M765:M789,"NS")&gt;0),"NS",IF(AND(SUM(M765:M789)=0, COUNTIF(M765:M789,"NA")&gt;0),"NA",SUM(M765:M789)))</f>
        <v>0</v>
      </c>
      <c r="N790" s="267"/>
      <c r="O790" s="220">
        <f>IF(AND(SUM(O765:O789)=0,COUNTIF(O765:O789,"NS")&gt;0),"NS",IF(AND(SUM(O765:O789)=0, COUNTIF(O765:O789,"NA")&gt;0),"NA",SUM(O765:O789)))</f>
        <v>0</v>
      </c>
      <c r="P790" s="220">
        <f>IF(AND(SUM(P765:P789)=0,COUNTIF(P765:P789,"NS")&gt;0),"NS",IF(AND(SUM(P765:P789)=0, COUNTIF(P765:P789,"NA")&gt;0),"NA",SUM(P765:P789)))</f>
        <v>0</v>
      </c>
      <c r="Q790" s="220">
        <f>IF(AND(SUM(Q765:Q789)=0,COUNTIF(Q765:Q789,"NS")&gt;0),"NS",IF(AND(SUM(Q765:Q789)=0, COUNTIF(Q765:Q789,"NA")&gt;0),"NA",SUM(Q765:Q789)))</f>
        <v>0</v>
      </c>
      <c r="R790" s="220">
        <f>IF(AND(SUM(R765:R789)=0,COUNTIF(R765:R789,"NS")&gt;0),"NS",IF(AND(SUM(R765:R789)=0, COUNTIF(R765:R789,"NA")&gt;0),"NA",SUM(R765:R789)))</f>
        <v>0</v>
      </c>
      <c r="S790" s="268">
        <f>IF(AND(SUM(S765:S789)=0,COUNTIF(S765:S789,"NS")&gt;0),"NS",IF(AND(SUM(S765:S789)=0, COUNTIF(S765:S789,"NA")&gt;0),"NA",SUM(S765:S789)))</f>
        <v>0</v>
      </c>
      <c r="T790" s="267"/>
      <c r="U790" s="220">
        <f>IF(AND(SUM(U765:U789)=0,COUNTIF(U765:U789,"NS")&gt;0),"NS",IF(AND(SUM(U765:U789)=0, COUNTIF(U765:U789,"NA")&gt;0),"NA",SUM(U765:U789)))</f>
        <v>0</v>
      </c>
      <c r="V790" s="268">
        <f>IF(AND(SUM(V765:V789)=0,COUNTIF(V765:V789,"NS")&gt;0),"NS",IF(AND(SUM(V765:V789)=0, COUNTIF(V765:V789,"NA")&gt;0),"NA",SUM(V765:V789)))</f>
        <v>0</v>
      </c>
      <c r="W790" s="267"/>
      <c r="X790" s="268">
        <f>IF(AND(SUM(X765:X789)=0,COUNTIF(X765:X789,"NS")&gt;0),"NS",IF(AND(SUM(X765:X789)=0, COUNTIF(X765:X789,"NA")&gt;0),"NA",SUM(X765:X789)))</f>
        <v>0</v>
      </c>
      <c r="Y790" s="267"/>
      <c r="Z790" s="268">
        <f>IF(AND(SUM(Z765:Z789)=0,COUNTIF(Z765:Z789,"NS")&gt;0),"NS",IF(AND(SUM(Z765:Z789)=0, COUNTIF(Z765:Z789,"NA")&gt;0),"NA",SUM(Z765:Z789)))</f>
        <v>0</v>
      </c>
      <c r="AA790" s="267"/>
      <c r="AB790" s="268">
        <f>IF(AND(SUM(AB765:AB789)=0,COUNTIF(AB765:AB789,"NS")&gt;0),"NS",IF(AND(SUM(AB765:AB789)=0, COUNTIF(AB765:AB789,"NA")&gt;0),"NA",SUM(AB765:AB789)))</f>
        <v>0</v>
      </c>
      <c r="AC790" s="267"/>
      <c r="AD790" s="220">
        <f>IF(AND(SUM(AD765:AD789)=0,COUNTIF(AD765:AD789,"NS")&gt;0),"NS",IF(AND(SUM(AD765:AD789)=0, COUNTIF(AD765:AD789,"NA")&gt;0),"NA",SUM(AD765:AD789)))</f>
        <v>0</v>
      </c>
    </row>
    <row r="791" spans="1:37">
      <c r="A791" s="73"/>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c r="AF791">
        <f>IF(SUM(AF765:AF790)&gt;0,1,0)</f>
        <v>0</v>
      </c>
      <c r="AG791">
        <f>IF(SUM(AG765:AG790)&gt;0,2,0)</f>
        <v>0</v>
      </c>
      <c r="AH791">
        <f>IF(SUM(AH765:AH790)&gt;0,4,0)</f>
        <v>0</v>
      </c>
      <c r="AI791">
        <f>IF(SUM(AI765:AI790)&gt;0,4,0)</f>
        <v>0</v>
      </c>
      <c r="AJ791">
        <f>IF(SUM(AJ765:AJ790)&gt;0,5,0)</f>
        <v>0</v>
      </c>
      <c r="AK791">
        <f>IF(SUM(AK765:AK790)&gt;0,6,0)</f>
        <v>0</v>
      </c>
    </row>
    <row r="792" spans="1:37" ht="24" customHeight="1">
      <c r="A792" s="73"/>
      <c r="B792" s="74"/>
      <c r="C792" s="321" t="s">
        <v>187</v>
      </c>
      <c r="D792" s="256"/>
      <c r="E792" s="256"/>
      <c r="F792" s="256"/>
      <c r="G792" s="256"/>
      <c r="H792" s="256"/>
      <c r="I792" s="256"/>
      <c r="J792" s="256"/>
      <c r="K792" s="256"/>
      <c r="L792" s="256"/>
      <c r="M792" s="256"/>
      <c r="N792" s="256"/>
      <c r="O792" s="256"/>
      <c r="P792" s="256"/>
      <c r="Q792" s="256"/>
      <c r="R792" s="256"/>
      <c r="S792" s="256"/>
      <c r="T792" s="256"/>
      <c r="U792" s="256"/>
      <c r="V792" s="256"/>
      <c r="W792" s="256"/>
      <c r="X792" s="256"/>
      <c r="Y792" s="256"/>
      <c r="Z792" s="256"/>
      <c r="AA792" s="256"/>
      <c r="AB792" s="256"/>
      <c r="AC792" s="256"/>
      <c r="AD792" s="256"/>
      <c r="AH792">
        <f>SUM(AF791:AH791)</f>
        <v>0</v>
      </c>
      <c r="AK792">
        <f>SUM(AI791:AK791)</f>
        <v>0</v>
      </c>
    </row>
    <row r="793" spans="1:37" ht="60" customHeight="1">
      <c r="A793" s="73"/>
      <c r="B793" s="74"/>
      <c r="C793" s="322"/>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c r="AC793" s="323"/>
      <c r="AD793" s="324"/>
      <c r="AH793" t="e">
        <f ca="1">CAMBIAR(AH792,0,"",1,"El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793" t="e">
        <f ca="1">CAMBIAR(AK792,0,"",4,"Hay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794" spans="1:37">
      <c r="A794" s="73"/>
      <c r="B794" s="74"/>
      <c r="C794" s="246" t="e">
        <f ca="1">AH793</f>
        <v>#NAME?</v>
      </c>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7">
      <c r="A795" s="73"/>
      <c r="B795" s="74"/>
      <c r="C795" s="246" t="e">
        <f ca="1">AK793</f>
        <v>#NAME?</v>
      </c>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row>
    <row r="796" spans="1:37">
      <c r="A796" s="73"/>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7">
      <c r="A797" s="73"/>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row>
    <row r="798" spans="1:37">
      <c r="A798" s="73"/>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7">
      <c r="A799" s="73"/>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row>
    <row r="800" spans="1:37" ht="36" customHeight="1">
      <c r="A800" s="72" t="s">
        <v>1388</v>
      </c>
      <c r="B800" s="326" t="s">
        <v>1389</v>
      </c>
      <c r="C800" s="256"/>
      <c r="D800" s="256"/>
      <c r="E800" s="256"/>
      <c r="F800" s="256"/>
      <c r="G800" s="256"/>
      <c r="H800" s="256"/>
      <c r="I800" s="256"/>
      <c r="J800" s="256"/>
      <c r="K800" s="256"/>
      <c r="L800" s="256"/>
      <c r="M800" s="256"/>
      <c r="N800" s="256"/>
      <c r="O800" s="256"/>
      <c r="P800" s="256"/>
      <c r="Q800" s="256"/>
      <c r="R800" s="256"/>
      <c r="S800" s="256"/>
      <c r="T800" s="256"/>
      <c r="U800" s="256"/>
      <c r="V800" s="256"/>
      <c r="W800" s="256"/>
      <c r="X800" s="256"/>
      <c r="Y800" s="256"/>
      <c r="Z800" s="256"/>
      <c r="AA800" s="256"/>
      <c r="AB800" s="256"/>
      <c r="AC800" s="256"/>
      <c r="AD800" s="256"/>
    </row>
    <row r="801" spans="1:138" ht="36" customHeight="1">
      <c r="A801" s="83"/>
      <c r="B801" s="15"/>
      <c r="C801" s="327" t="s">
        <v>1390</v>
      </c>
      <c r="D801" s="256"/>
      <c r="E801" s="256"/>
      <c r="F801" s="256"/>
      <c r="G801" s="256"/>
      <c r="H801" s="256"/>
      <c r="I801" s="256"/>
      <c r="J801" s="256"/>
      <c r="K801" s="256"/>
      <c r="L801" s="256"/>
      <c r="M801" s="256"/>
      <c r="N801" s="256"/>
      <c r="O801" s="256"/>
      <c r="P801" s="256"/>
      <c r="Q801" s="256"/>
      <c r="R801" s="256"/>
      <c r="S801" s="256"/>
      <c r="T801" s="256"/>
      <c r="U801" s="256"/>
      <c r="V801" s="256"/>
      <c r="W801" s="256"/>
      <c r="X801" s="256"/>
      <c r="Y801" s="256"/>
      <c r="Z801" s="256"/>
      <c r="AA801" s="256"/>
      <c r="AB801" s="256"/>
      <c r="AC801" s="256"/>
      <c r="AD801" s="256"/>
    </row>
    <row r="802" spans="1:138" ht="36" customHeight="1">
      <c r="A802" s="71"/>
      <c r="B802" s="40"/>
      <c r="C802" s="321" t="s">
        <v>1391</v>
      </c>
      <c r="D802" s="256"/>
      <c r="E802" s="256"/>
      <c r="F802" s="256"/>
      <c r="G802" s="256"/>
      <c r="H802" s="256"/>
      <c r="I802" s="256"/>
      <c r="J802" s="256"/>
      <c r="K802" s="256"/>
      <c r="L802" s="256"/>
      <c r="M802" s="256"/>
      <c r="N802" s="256"/>
      <c r="O802" s="256"/>
      <c r="P802" s="256"/>
      <c r="Q802" s="256"/>
      <c r="R802" s="256"/>
      <c r="S802" s="256"/>
      <c r="T802" s="256"/>
      <c r="U802" s="256"/>
      <c r="V802" s="256"/>
      <c r="W802" s="256"/>
      <c r="X802" s="256"/>
      <c r="Y802" s="256"/>
      <c r="Z802" s="256"/>
      <c r="AA802" s="256"/>
      <c r="AB802" s="256"/>
      <c r="AC802" s="256"/>
      <c r="AD802" s="256"/>
    </row>
    <row r="803" spans="1:138" ht="24" customHeight="1">
      <c r="A803" s="71"/>
      <c r="B803" s="40"/>
      <c r="C803" s="321" t="s">
        <v>1392</v>
      </c>
      <c r="D803" s="256"/>
      <c r="E803" s="256"/>
      <c r="F803" s="256"/>
      <c r="G803" s="256"/>
      <c r="H803" s="256"/>
      <c r="I803" s="256"/>
      <c r="J803" s="256"/>
      <c r="K803" s="256"/>
      <c r="L803" s="256"/>
      <c r="M803" s="256"/>
      <c r="N803" s="256"/>
      <c r="O803" s="256"/>
      <c r="P803" s="256"/>
      <c r="Q803" s="256"/>
      <c r="R803" s="256"/>
      <c r="S803" s="256"/>
      <c r="T803" s="256"/>
      <c r="U803" s="256"/>
      <c r="V803" s="256"/>
      <c r="W803" s="256"/>
      <c r="X803" s="256"/>
      <c r="Y803" s="256"/>
      <c r="Z803" s="256"/>
      <c r="AA803" s="256"/>
      <c r="AB803" s="256"/>
      <c r="AC803" s="256"/>
      <c r="AD803" s="256"/>
    </row>
    <row r="804" spans="1:138" ht="36" customHeight="1">
      <c r="A804" s="71"/>
      <c r="B804" s="40"/>
      <c r="C804" s="321" t="s">
        <v>1393</v>
      </c>
      <c r="D804" s="256"/>
      <c r="E804" s="256"/>
      <c r="F804" s="256"/>
      <c r="G804" s="256"/>
      <c r="H804" s="256"/>
      <c r="I804" s="256"/>
      <c r="J804" s="256"/>
      <c r="K804" s="256"/>
      <c r="L804" s="256"/>
      <c r="M804" s="256"/>
      <c r="N804" s="256"/>
      <c r="O804" s="256"/>
      <c r="P804" s="256"/>
      <c r="Q804" s="256"/>
      <c r="R804" s="256"/>
      <c r="S804" s="256"/>
      <c r="T804" s="256"/>
      <c r="U804" s="256"/>
      <c r="V804" s="256"/>
      <c r="W804" s="256"/>
      <c r="X804" s="256"/>
      <c r="Y804" s="256"/>
      <c r="Z804" s="256"/>
      <c r="AA804" s="256"/>
      <c r="AB804" s="256"/>
      <c r="AC804" s="256"/>
      <c r="AD804" s="256"/>
    </row>
    <row r="805" spans="1:138">
      <c r="A805" s="73"/>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row>
    <row r="806" spans="1:138">
      <c r="A806" s="73"/>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455" t="s">
        <v>815</v>
      </c>
      <c r="AB806" s="256"/>
      <c r="AC806" s="256"/>
      <c r="AD806" s="256"/>
    </row>
    <row r="807" spans="1:138" ht="36" customHeight="1">
      <c r="A807" s="73"/>
      <c r="B807" s="74"/>
      <c r="C807" s="265" t="s">
        <v>185</v>
      </c>
      <c r="D807" s="278"/>
      <c r="E807" s="278"/>
      <c r="F807" s="278"/>
      <c r="G807" s="278"/>
      <c r="H807" s="278"/>
      <c r="I807" s="278"/>
      <c r="J807" s="278"/>
      <c r="K807" s="278"/>
      <c r="L807" s="279"/>
      <c r="M807" s="265" t="s">
        <v>1394</v>
      </c>
      <c r="N807" s="278"/>
      <c r="O807" s="278"/>
      <c r="P807" s="279"/>
      <c r="Q807" s="265" t="s">
        <v>1395</v>
      </c>
      <c r="R807" s="266"/>
      <c r="S807" s="266"/>
      <c r="T807" s="266"/>
      <c r="U807" s="266"/>
      <c r="V807" s="266"/>
      <c r="W807" s="266"/>
      <c r="X807" s="266"/>
      <c r="Y807" s="266"/>
      <c r="Z807" s="266"/>
      <c r="AA807" s="266"/>
      <c r="AB807" s="266"/>
      <c r="AC807" s="266"/>
      <c r="AD807" s="267"/>
    </row>
    <row r="808" spans="1:138" ht="24" customHeight="1">
      <c r="A808" s="73"/>
      <c r="B808" s="74"/>
      <c r="C808" s="280"/>
      <c r="D808" s="256"/>
      <c r="E808" s="256"/>
      <c r="F808" s="256"/>
      <c r="G808" s="256"/>
      <c r="H808" s="256"/>
      <c r="I808" s="256"/>
      <c r="J808" s="256"/>
      <c r="K808" s="256"/>
      <c r="L808" s="281"/>
      <c r="M808" s="280"/>
      <c r="N808" s="256"/>
      <c r="O808" s="256"/>
      <c r="P808" s="281"/>
      <c r="Q808" s="265" t="s">
        <v>201</v>
      </c>
      <c r="R808" s="279"/>
      <c r="S808" s="331" t="s">
        <v>202</v>
      </c>
      <c r="T808" s="279"/>
      <c r="U808" s="331" t="s">
        <v>203</v>
      </c>
      <c r="V808" s="279"/>
      <c r="W808" s="268" t="s">
        <v>1396</v>
      </c>
      <c r="X808" s="266"/>
      <c r="Y808" s="266"/>
      <c r="Z808" s="266"/>
      <c r="AA808" s="266"/>
      <c r="AB808" s="266"/>
      <c r="AC808" s="266"/>
      <c r="AD808" s="267"/>
    </row>
    <row r="809" spans="1:138" ht="48" customHeight="1">
      <c r="A809" s="73"/>
      <c r="B809" s="74"/>
      <c r="C809" s="280"/>
      <c r="D809" s="256"/>
      <c r="E809" s="256"/>
      <c r="F809" s="256"/>
      <c r="G809" s="256"/>
      <c r="H809" s="256"/>
      <c r="I809" s="256"/>
      <c r="J809" s="256"/>
      <c r="K809" s="256"/>
      <c r="L809" s="281"/>
      <c r="M809" s="280"/>
      <c r="N809" s="256"/>
      <c r="O809" s="256"/>
      <c r="P809" s="281"/>
      <c r="Q809" s="280"/>
      <c r="R809" s="281"/>
      <c r="S809" s="280"/>
      <c r="T809" s="281"/>
      <c r="U809" s="280"/>
      <c r="V809" s="281"/>
      <c r="W809" s="268" t="s">
        <v>1397</v>
      </c>
      <c r="X809" s="266"/>
      <c r="Y809" s="266"/>
      <c r="Z809" s="267"/>
      <c r="AA809" s="268" t="s">
        <v>1398</v>
      </c>
      <c r="AB809" s="266"/>
      <c r="AC809" s="266"/>
      <c r="AD809" s="267"/>
    </row>
    <row r="810" spans="1:138" ht="48" customHeight="1">
      <c r="A810" s="73"/>
      <c r="B810" s="74"/>
      <c r="C810" s="282"/>
      <c r="D810" s="272"/>
      <c r="E810" s="272"/>
      <c r="F810" s="272"/>
      <c r="G810" s="272"/>
      <c r="H810" s="272"/>
      <c r="I810" s="272"/>
      <c r="J810" s="272"/>
      <c r="K810" s="272"/>
      <c r="L810" s="283"/>
      <c r="M810" s="282"/>
      <c r="N810" s="272"/>
      <c r="O810" s="272"/>
      <c r="P810" s="283"/>
      <c r="Q810" s="282"/>
      <c r="R810" s="283"/>
      <c r="S810" s="282"/>
      <c r="T810" s="283"/>
      <c r="U810" s="282"/>
      <c r="V810" s="283"/>
      <c r="W810" s="325" t="s">
        <v>234</v>
      </c>
      <c r="X810" s="267"/>
      <c r="Y810" s="218" t="s">
        <v>202</v>
      </c>
      <c r="Z810" s="218" t="s">
        <v>203</v>
      </c>
      <c r="AA810" s="325" t="s">
        <v>234</v>
      </c>
      <c r="AB810" s="267"/>
      <c r="AC810" s="218" t="s">
        <v>202</v>
      </c>
      <c r="AD810" s="218" t="s">
        <v>203</v>
      </c>
      <c r="AF810" t="s">
        <v>204</v>
      </c>
      <c r="AG810" t="s">
        <v>205</v>
      </c>
      <c r="AH810" t="s">
        <v>206</v>
      </c>
      <c r="AI810" t="s">
        <v>207</v>
      </c>
      <c r="AJ810" t="s">
        <v>208</v>
      </c>
      <c r="AK810" t="s">
        <v>209</v>
      </c>
      <c r="AL810" t="s">
        <v>210</v>
      </c>
      <c r="AP810" t="s">
        <v>204</v>
      </c>
      <c r="AQ810" t="s">
        <v>205</v>
      </c>
      <c r="AR810" t="s">
        <v>206</v>
      </c>
      <c r="AS810" t="s">
        <v>207</v>
      </c>
      <c r="AT810" t="s">
        <v>208</v>
      </c>
      <c r="AU810" t="s">
        <v>209</v>
      </c>
      <c r="AV810" t="s">
        <v>210</v>
      </c>
      <c r="AZ810" t="s">
        <v>204</v>
      </c>
      <c r="BA810" t="s">
        <v>205</v>
      </c>
      <c r="BB810" t="s">
        <v>206</v>
      </c>
      <c r="BC810" t="s">
        <v>207</v>
      </c>
      <c r="BD810" t="s">
        <v>208</v>
      </c>
      <c r="BE810" t="s">
        <v>209</v>
      </c>
      <c r="BF810" t="s">
        <v>210</v>
      </c>
      <c r="BJ810" t="s">
        <v>204</v>
      </c>
      <c r="BK810" t="s">
        <v>205</v>
      </c>
      <c r="BL810" t="s">
        <v>206</v>
      </c>
      <c r="BM810" t="s">
        <v>207</v>
      </c>
      <c r="BN810" t="s">
        <v>208</v>
      </c>
      <c r="BO810" t="s">
        <v>209</v>
      </c>
      <c r="BP810" t="s">
        <v>210</v>
      </c>
      <c r="BT810" t="s">
        <v>204</v>
      </c>
      <c r="BU810" t="s">
        <v>205</v>
      </c>
      <c r="BV810" t="s">
        <v>206</v>
      </c>
      <c r="BW810" t="s">
        <v>207</v>
      </c>
      <c r="BX810" t="s">
        <v>208</v>
      </c>
      <c r="BY810" t="s">
        <v>209</v>
      </c>
      <c r="BZ810" t="s">
        <v>210</v>
      </c>
      <c r="CD810" t="s">
        <v>204</v>
      </c>
      <c r="CE810" t="s">
        <v>205</v>
      </c>
      <c r="CF810" t="s">
        <v>206</v>
      </c>
      <c r="CG810" t="s">
        <v>207</v>
      </c>
      <c r="CH810" t="s">
        <v>208</v>
      </c>
      <c r="CI810" t="s">
        <v>209</v>
      </c>
      <c r="CJ810" t="s">
        <v>210</v>
      </c>
      <c r="CN810" t="s">
        <v>204</v>
      </c>
      <c r="CO810" t="s">
        <v>205</v>
      </c>
      <c r="CP810" t="s">
        <v>206</v>
      </c>
      <c r="CQ810" t="s">
        <v>207</v>
      </c>
      <c r="CR810" t="s">
        <v>208</v>
      </c>
      <c r="CS810" t="s">
        <v>209</v>
      </c>
      <c r="CT810" t="s">
        <v>210</v>
      </c>
      <c r="CX810" t="s">
        <v>204</v>
      </c>
      <c r="CY810" t="s">
        <v>205</v>
      </c>
      <c r="CZ810" t="s">
        <v>206</v>
      </c>
      <c r="DA810" t="s">
        <v>207</v>
      </c>
      <c r="DB810" t="s">
        <v>208</v>
      </c>
      <c r="DC810" t="s">
        <v>209</v>
      </c>
      <c r="DD810" t="s">
        <v>210</v>
      </c>
      <c r="DH810" t="s">
        <v>204</v>
      </c>
      <c r="DI810" t="s">
        <v>205</v>
      </c>
      <c r="DJ810" t="s">
        <v>206</v>
      </c>
      <c r="DK810" t="s">
        <v>207</v>
      </c>
      <c r="DL810" t="s">
        <v>208</v>
      </c>
      <c r="DM810" t="s">
        <v>209</v>
      </c>
      <c r="DN810" t="s">
        <v>210</v>
      </c>
      <c r="DR810" t="s">
        <v>204</v>
      </c>
      <c r="DS810" t="s">
        <v>205</v>
      </c>
      <c r="DT810" t="s">
        <v>206</v>
      </c>
      <c r="DU810" t="s">
        <v>207</v>
      </c>
      <c r="DV810" t="s">
        <v>208</v>
      </c>
      <c r="DW810" t="s">
        <v>209</v>
      </c>
      <c r="DX810" t="s">
        <v>210</v>
      </c>
      <c r="EB810" t="s">
        <v>204</v>
      </c>
      <c r="EC810" t="s">
        <v>205</v>
      </c>
      <c r="ED810" t="s">
        <v>206</v>
      </c>
      <c r="EE810" t="s">
        <v>207</v>
      </c>
      <c r="EF810" t="s">
        <v>208</v>
      </c>
      <c r="EG810" t="s">
        <v>209</v>
      </c>
      <c r="EH810" t="s">
        <v>210</v>
      </c>
    </row>
    <row r="811" spans="1:138">
      <c r="A811" s="73"/>
      <c r="B811" s="74"/>
      <c r="C811" s="148" t="s">
        <v>131</v>
      </c>
      <c r="D811" s="320"/>
      <c r="E811" s="266"/>
      <c r="F811" s="266"/>
      <c r="G811" s="266"/>
      <c r="H811" s="266"/>
      <c r="I811" s="266"/>
      <c r="J811" s="266"/>
      <c r="K811" s="266"/>
      <c r="L811" s="267"/>
      <c r="M811" s="268">
        <v>9</v>
      </c>
      <c r="N811" s="266"/>
      <c r="O811" s="266"/>
      <c r="P811" s="267"/>
      <c r="Q811" s="268"/>
      <c r="R811" s="267"/>
      <c r="S811" s="268"/>
      <c r="T811" s="267"/>
      <c r="U811" s="268"/>
      <c r="V811" s="267"/>
      <c r="W811" s="268"/>
      <c r="X811" s="267"/>
      <c r="Y811" s="220"/>
      <c r="Z811" s="220"/>
      <c r="AA811" s="268"/>
      <c r="AB811" s="267"/>
      <c r="AC811" s="220"/>
      <c r="AD811" s="220"/>
      <c r="AF811">
        <f>IF(AND(W811=0,OR(SUM(Y811:Z811)&gt;0,COUNTIF(W811:Z811,"NS")&gt;0)),1,0)</f>
        <v>0</v>
      </c>
      <c r="AG811">
        <f>IF(OR(AND(W811="NS",SUM(Y811:Z811)&gt;0),AND(W811="NS",COUNTIF(W811:Z811,"NS")&lt;2)),1,0)</f>
        <v>0</v>
      </c>
      <c r="AH811">
        <f>IF(AND(W811="NA",OR(SUM(Y811:Z811)&gt;0,COUNTIF(W811:Z811,"NS")&gt;0,COUNTIF(W811:Z811,"NA")&gt;1)),1,0)</f>
        <v>0</v>
      </c>
      <c r="AI811">
        <f>IF(AND(COUNTBLANK(W811)+COUNTBLANK(Y811)+COUNTBLANK(Z811)&gt;0,COUNTBLANK(W811)+COUNTBLANK(Y811)+COUNTBLANK(Z811)&lt;3,W811&lt;&gt;"NA"),1,0)</f>
        <v>0</v>
      </c>
      <c r="AJ811">
        <f>IF(AND(IF(OR(SUM(Y811:Z811)=W811,W811="",AND(W811&gt;0,COUNTIF(W811:Z811,"NS")=2)),0,1)=1,W811&lt;&gt;"NS",W811&lt;&gt;"NA"),1,0)</f>
        <v>0</v>
      </c>
      <c r="AK811">
        <f>IF(COUNTIF(W811:Z811,"=*")&lt;&gt;SUM(COUNTIF(W811:Z811,"NS"),COUNTIF(W811:Z811,"NA")),1,0)</f>
        <v>0</v>
      </c>
      <c r="AL811">
        <f>IF(SUM(AF811:AK811)&gt;0,1,0)</f>
        <v>0</v>
      </c>
      <c r="AP811">
        <f>IF(AND(AA811=0,OR(SUM(AC811:AD811)&gt;0,COUNTIF(AA811:AD811,"NS")&gt;0)),1,0)</f>
        <v>0</v>
      </c>
      <c r="AQ811">
        <f>IF(OR(AND(AA811="NS",SUM(AC811:AD811)&gt;0),AND(AA811="NS",COUNTIF(AA811:AD811,"NS")&lt;2)),1,0)</f>
        <v>0</v>
      </c>
      <c r="AR811">
        <f>IF(AND(AA811="NA",OR(SUM(AC811:AD811)&gt;0,COUNTIF(AA811:AD811,"NS")&gt;0,COUNTIF(AA811:AD811,"NA")&gt;1)),1,0)</f>
        <v>0</v>
      </c>
      <c r="AS811">
        <f>IF(AND(COUNTBLANK(AA811)+COUNTBLANK(AC811)+COUNTBLANK(AD811)&gt;0,COUNTBLANK(AA811)+COUNTBLANK(AC811)+COUNTBLANK(AD811)&lt;3,AA811&lt;&gt;"NA"),1,0)</f>
        <v>0</v>
      </c>
      <c r="AT811">
        <f>IF(AND(IF(OR(SUM(AC811:AD811)=AA811,AA811="",AND(AA811&gt;0,COUNTIF(AA811:AD811,"NS")=2)),0,1)=1,AA811&lt;&gt;"NS",AA811&lt;&gt;"NA"),1,0)</f>
        <v>0</v>
      </c>
      <c r="AU811">
        <f>IF(COUNTIF(AA811:AD811,"=*")&lt;&gt;SUM(COUNTIF(AA811:AD811,"NS"),COUNTIF(AA811:AD811,"NA")),1,0)</f>
        <v>0</v>
      </c>
      <c r="AV811">
        <f>IF(SUM(AP811:AU811)&gt;0,1,0)</f>
        <v>0</v>
      </c>
      <c r="AZ811">
        <f>IF(AND(G843=0,OR(SUM(I843:J843)&gt;0,COUNTIF(G843:J843,"NS")&gt;0)),1,0)</f>
        <v>0</v>
      </c>
      <c r="BA811">
        <f>IF(OR(AND(G843="NS",SUM(I843:J843)&gt;0),AND(G843="NS",COUNTIF(G843:J843,"NS")&lt;2)),1,0)</f>
        <v>0</v>
      </c>
      <c r="BB811">
        <f>IF(AND(G843="NA",OR(SUM(I843:J843)&gt;0,COUNTIF(G843:J843,"NS")&gt;0,COUNTIF(G843:J843,"NA")&gt;1)),1,0)</f>
        <v>0</v>
      </c>
      <c r="BC811">
        <f>IF(AND(COUNTBLANK(G843)+COUNTBLANK(I843)+COUNTBLANK(J843)&gt;0,COUNTBLANK(G843)+COUNTBLANK(I843)+COUNTBLANK(J843)&lt;3,G843&lt;&gt;"NA"),1,0)</f>
        <v>0</v>
      </c>
      <c r="BD811">
        <f>IF(AND(IF(OR(SUM(I843:J843)=G843,G843="",AND(G843&gt;0,COUNTIF(G843:J843,"NS")=2)),0,1)=1,G843&lt;&gt;"NS",G843&lt;&gt;"NA"),1,0)</f>
        <v>0</v>
      </c>
      <c r="BE811">
        <f>IF(COUNTIF(G843:J843,"=*")&lt;&gt;SUM(COUNTIF(G843:J843,"NS"),COUNTIF(G843:J843,"NA")),1,0)</f>
        <v>0</v>
      </c>
      <c r="BF811">
        <f>IF(SUM(AZ811:BE811)&gt;0,1,0)</f>
        <v>0</v>
      </c>
      <c r="BJ811">
        <f>IF(AND(K843=0,OR(SUM(M843:N843)&gt;0,COUNTIF(K843:N843,"NS")&gt;0)),1,0)</f>
        <v>0</v>
      </c>
      <c r="BK811">
        <f>IF(OR(AND(K843="NS",SUM(M843:N843)&gt;0),AND(K843="NS",COUNTIF(K843:N843,"NS")&lt;2)),1,0)</f>
        <v>0</v>
      </c>
      <c r="BL811">
        <f>IF(AND(K843="NA",OR(SUM(M843:N843)&gt;0,COUNTIF(K843:N843,"NS")&gt;0,COUNTIF(K843:N843,"NA")&gt;1)),1,0)</f>
        <v>0</v>
      </c>
      <c r="BM811">
        <f>IF(AND(COUNTBLANK(K843)+COUNTBLANK(M843)+COUNTBLANK(N843)&gt;0,COUNTBLANK(K843)+COUNTBLANK(M843)+COUNTBLANK(N843)&lt;3,K843&lt;&gt;"NA"),1,0)</f>
        <v>0</v>
      </c>
      <c r="BN811">
        <f>IF(AND(IF(OR(SUM(M843:N843)=K843,K843="",AND(K843&gt;0,COUNTIF(K843:N843,"NS")=2)),0,1)=1,K843&lt;&gt;"NS",K843&lt;&gt;"NA"),1,0)</f>
        <v>0</v>
      </c>
      <c r="BO811">
        <f>IF(COUNTIF(K843:N843,"=*")&lt;&gt;SUM(COUNTIF(K843:N843,"NS"),COUNTIF(K843:N843,"NA")),1,0)</f>
        <v>0</v>
      </c>
      <c r="BP811">
        <f>IF(SUM(BJ811:BO811)&gt;0,1,0)</f>
        <v>0</v>
      </c>
      <c r="BT811">
        <f>IF(AND(O843=0,OR(SUM(Q843:R843)&gt;0,COUNTIF(O843:R843,"NS")&gt;0)),1,0)</f>
        <v>0</v>
      </c>
      <c r="BU811">
        <f>IF(OR(AND(O843="NS",SUM(Q843:R843)&gt;0),AND(O843="NS",COUNTIF(O843:R843,"NS")&lt;2)),1,0)</f>
        <v>0</v>
      </c>
      <c r="BV811">
        <f>IF(AND(O843="NA",OR(SUM(Q843:R843)&gt;0,COUNTIF(O843:R843,"NS")&gt;0,COUNTIF(O843:R843,"NA")&gt;1)),1,0)</f>
        <v>0</v>
      </c>
      <c r="BW811">
        <f>IF(AND(COUNTBLANK(O843)+COUNTBLANK(Q843)+COUNTBLANK(R843)&gt;0,COUNTBLANK(O843)+COUNTBLANK(Q843)+COUNTBLANK(R843)&lt;3,O843&lt;&gt;"NA"),1,0)</f>
        <v>0</v>
      </c>
      <c r="BX811">
        <f>IF(AND(IF(OR(SUM(Q843:R843)=O843,O843="",AND(O843&gt;0,COUNTIF(O843:R843,"NS")=2)),0,1)=1,O843&lt;&gt;"NS",O843&lt;&gt;"NA"),1,0)</f>
        <v>0</v>
      </c>
      <c r="BY811">
        <f>IF(COUNTIF(O843:R843,"=*")&lt;&gt;SUM(COUNTIF(O843:R843,"NS"),COUNTIF(O843:R843,"NA")),1,0)</f>
        <v>0</v>
      </c>
      <c r="BZ811">
        <f>IF(SUM(BT811:BY811)&gt;0,1,0)</f>
        <v>0</v>
      </c>
      <c r="CD811">
        <f>IF(AND(S843=0,OR(SUM(U843:V843)&gt;0,COUNTIF(S843:V843,"NS")&gt;0)),1,0)</f>
        <v>0</v>
      </c>
      <c r="CE811">
        <f>IF(OR(AND(S843="NS",SUM(U843:V843)&gt;0),AND(S843="NS",COUNTIF(S843:V843,"NS")&lt;2)),1,0)</f>
        <v>0</v>
      </c>
      <c r="CF811">
        <f>IF(AND(S843="NA",OR(SUM(U843:V843)&gt;0,COUNTIF(S843:V843,"NS")&gt;0,COUNTIF(S843:V843,"NA")&gt;1)),1,0)</f>
        <v>0</v>
      </c>
      <c r="CG811">
        <f>IF(AND(COUNTBLANK(S843)+COUNTBLANK(U843)+COUNTBLANK(V843)&gt;0,COUNTBLANK(S843)+COUNTBLANK(U843)+COUNTBLANK(V843)&lt;3,S843&lt;&gt;"NA"),1,0)</f>
        <v>0</v>
      </c>
      <c r="CH811">
        <f>IF(AND(IF(OR(SUM(U843:V843)=S843,S843="",AND(S843&gt;0,COUNTIF(S843:V843,"NS")=2)),0,1)=1,S843&lt;&gt;"NS",S843&lt;&gt;"NA"),1,0)</f>
        <v>0</v>
      </c>
      <c r="CI811">
        <f>IF(COUNTIF(S843:V843,"=*")&lt;&gt;SUM(COUNTIF(S843:V843,"NS"),COUNTIF(S843:V843,"NA")),1,0)</f>
        <v>0</v>
      </c>
      <c r="CJ811">
        <f>IF(SUM(CD811:CI811)&gt;0,1,0)</f>
        <v>0</v>
      </c>
      <c r="CN811">
        <f>IF(AND(W843=0,OR(SUM(Y843:Z843)&gt;0,COUNTIF(W843:Z843,"NS")&gt;0)),1,0)</f>
        <v>0</v>
      </c>
      <c r="CO811">
        <f>IF(OR(AND(W843="NS",SUM(Y843:Z843)&gt;0),AND(W843="NS",COUNTIF(W843:Z843,"NS")&lt;2)),1,0)</f>
        <v>0</v>
      </c>
      <c r="CP811">
        <f>IF(AND(W843="NA",OR(SUM(Y843:Z843)&gt;0,COUNTIF(W843:Z843,"NS")&gt;0,COUNTIF(W843:Z843,"NA")&gt;1)),1,0)</f>
        <v>0</v>
      </c>
      <c r="CQ811">
        <f>IF(AND(COUNTBLANK(W843)+COUNTBLANK(Y843)+COUNTBLANK(Z843)&gt;0,COUNTBLANK(W843)+COUNTBLANK(Y843)+COUNTBLANK(Z843)&lt;3,W843&lt;&gt;"NA"),1,0)</f>
        <v>0</v>
      </c>
      <c r="CR811">
        <f>IF(AND(IF(OR(SUM(Y843:Z843)=W843,W843="",AND(W843&gt;0,COUNTIF(W843:Z843,"NS")=2)),0,1)=1,W843&lt;&gt;"NS",W843&lt;&gt;"NA"),1,0)</f>
        <v>0</v>
      </c>
      <c r="CS811">
        <f>IF(COUNTIF(W843:Z843,"=*")&lt;&gt;SUM(COUNTIF(W843:Z843,"NS"),COUNTIF(W843:Z843,"NA")),1,0)</f>
        <v>0</v>
      </c>
      <c r="CT811">
        <f>IF(SUM(CN811:CS811)&gt;0,1,0)</f>
        <v>0</v>
      </c>
      <c r="CX811">
        <f>IF(AND(AA843=0,OR(SUM(AC843:AD843)&gt;0,COUNTIF(AA843:AD843,"NS")&gt;0)),1,0)</f>
        <v>0</v>
      </c>
      <c r="CY811">
        <f>IF(OR(AND(AA843="NS",SUM(AC843:AD843)&gt;0),AND(AA843="NS",COUNTIF(AA843:AD843,"NS")&lt;2)),1,0)</f>
        <v>0</v>
      </c>
      <c r="CZ811">
        <f>IF(AND(AA843="NA",OR(SUM(AC843:AD843)&gt;0,COUNTIF(AA843:AD843,"NS")&gt;0,COUNTIF(AA843:AD843,"NA")&gt;1)),1,0)</f>
        <v>0</v>
      </c>
      <c r="DA811">
        <f>IF(AND(COUNTBLANK(AA843)+COUNTBLANK(AC843)+COUNTBLANK(AD843)&gt;0,COUNTBLANK(AA843)+COUNTBLANK(AC843)+COUNTBLANK(AD843)&lt;3,AA843&lt;&gt;"NA"),1,0)</f>
        <v>0</v>
      </c>
      <c r="DB811">
        <f>IF(AND(IF(OR(SUM(AC843:AD843)=AA843,AA843="",AND(AA843&gt;0,COUNTIF(AA843:AD843,"NS")=2)),0,1)=1,AA843&lt;&gt;"NS",AA843&lt;&gt;"NA"),1,0)</f>
        <v>0</v>
      </c>
      <c r="DC811">
        <f>IF(COUNTIF(AA843:AD843,"=*")&lt;&gt;SUM(COUNTIF(AA843:AD843,"NS"),COUNTIF(AA843:AD843,"NA")),1,0)</f>
        <v>0</v>
      </c>
      <c r="DD811">
        <f>IF(SUM(CX811:DC811)&gt;0,1,0)</f>
        <v>0</v>
      </c>
      <c r="DH811">
        <f>IF(AND(S811=0,OR(SUM(Y811,AC811,I843,M843,Q843,U843,Y843,AC843)&gt;0,COUNTIF(S811,"NS")+COUNTIF(Y811,"NS")+COUNTIF(AC811,"NS")+COUNTIF(I843,"NS")+COUNTIF(M843,"NS")+COUNTIF(Q843,"NS")+COUNTIF(U843,"NS")+COUNTIF(Y843,"NS")+COUNTIF(AC843,"NS")&gt;0)),1,0)</f>
        <v>0</v>
      </c>
      <c r="DI811">
        <f>IF(OR(AND(S811="NS",SUM(Y811,AC811,I843,M843,Q843,U843,Y843,AC843)&gt;0),AND(S811="NS",COUNTIF(S811,"NS")+COUNTIF(Y811,"NS")+COUNTIF(AC811,"NS")+COUNTIF(I843,"NS")+COUNTIF(M843,"NS")+COUNTIF(Q843,"NS")+COUNTIF(U843,"NS")+COUNTIF(Y843,"NS")+COUNTIF(AC843,"NS")&lt;2)),1,0)</f>
        <v>0</v>
      </c>
      <c r="DJ811">
        <f>IF(AND(S811="NA",OR(SUM(Y811,AC811,I843,M843,Q843,U843,Y843,AC843)&gt;0,COUNTIF(S811,"NS")+COUNTIF(Y811,"NS")+COUNTIF(AC811,"NS")+COUNTIF(I843,"NS")+COUNTIF(M843,"NS")+COUNTIF(Q843,"NS")+COUNTIF(U843,"NS")+COUNTIF(Y843,"NS")+COUNTIF(AC843,"NS")&gt;0,COUNTIF(S811,"NA")+COUNTIF(Y811,"NA")+COUNTIF(AC811,"NA")+COUNTIF(I843,"NA")+COUNTIF(M843,"NA")+COUNTIF(Q843,"NA")+COUNTIF(U843,"NA")+COUNTIF(Y843,"NA")+COUNTIF(AC843,"NA")&gt;1)),1,0)</f>
        <v>0</v>
      </c>
      <c r="DK811">
        <f>IF(AND(COUNTBLANK(S811)+COUNTBLANK(Y811)+COUNTBLANK(AC811)+COUNTBLANK(I843)+COUNTBLANK(M843)+COUNTBLANK(Q843)+COUNTBLANK(U843)+COUNTBLANK(Y843)+COUNTBLANK(AC843)&gt;0,COUNTBLANK(S811)+COUNTBLANK(Y811)+COUNTBLANK(AC811)+COUNTBLANK(I843)+COUNTBLANK(M843)+COUNTBLANK(Q843)+COUNTBLANK(U843)+COUNTBLANK(Y843)+COUNTBLANK(AC843)&lt;9,S811&lt;&gt;"NA"),1,0)</f>
        <v>0</v>
      </c>
      <c r="DL811">
        <f>IF(AND(IF(OR(SUM(Y811,AC811,I843,M843,Q843,U843,Y843,AC843)=S811,S811="",AND(S811&gt;0,COUNTIF(S811,"NS")+COUNTIF(Y811,"NS")+COUNTIF(AC811,"NS")+COUNTIF(I843,"NS")+COUNTIF(M843,"NS")+COUNTIF(Q843,"NS")+COUNTIF(U843,"NS")+COUNTIF(Y843,"NS")+COUNTIF(AC843,"NS")=8)),0,1)=1,S811&lt;&gt;"NS",S811&lt;&gt;"NA"),1,0)</f>
        <v>0</v>
      </c>
      <c r="DM811">
        <f>IF(COUNTIF(S811,"=*")+COUNTIF(Y811,"=*")+COUNTIF(AC811,"=*")+COUNTIF(I843,"=*")+COUNTIF(M843,"=*")+COUNTIF(Q843,"=*")+COUNTIF(U843,"=*")+COUNTIF(Y843,"=*")+COUNTIF(AC843,"=*")&lt;&gt;SUM(COUNTIF(S811,"NS")+COUNTIF(Y811,"NS")+COUNTIF(AC811,"NS")+COUNTIF(I843,"NS")+COUNTIF(M843,"NS")+COUNTIF(Q843,"NS")+COUNTIF(U843,"NS")+COUNTIF(Y843,"NS")+COUNTIF(AC843,"NS"),COUNTIF(S811,"NA")+COUNTIF(Y811,"NA")+COUNTIF(AC811,"NA")+COUNTIF(I843,"NA")+COUNTIF(M843,"NA")+COUNTIF(Q843,"NA")+COUNTIF(U843,"NA")+COUNTIF(Y843,"NA")+COUNTIF(AC843,"NA")),1,0)</f>
        <v>0</v>
      </c>
      <c r="DN811">
        <f>IF(SUM(DH811:DM811)&gt;0,1,0)</f>
        <v>0</v>
      </c>
      <c r="DR811">
        <f>IF(AND(U811=0,OR(SUM(Z811,AD811,J843,N843,R843,V843,Z843,AD843)&gt;0,COUNTIF(U811,"NS")+COUNTIF(Z811,"NS")+COUNTIF(AD811,"NS")+COUNTIF(J843,"NS")+COUNTIF(N843,"NS")+COUNTIF(R843,"NS")+COUNTIF(V843,"NS")+COUNTIF(Z843,"NS")+COUNTIF(AD843,"NS")&gt;0)),1,0)</f>
        <v>0</v>
      </c>
      <c r="DS811">
        <f>IF(OR(AND(U811="NS",SUM(Z811,AD811,J843,N843,R843,V843,Z843,AD843)&gt;0),AND(U811="NS",COUNTIF(U811,"NS")+COUNTIF(Z811,"NS")+COUNTIF(AD811,"NS")+COUNTIF(J843,"NS")+COUNTIF(N843,"NS")+COUNTIF(R843,"NS")+COUNTIF(V843,"NS")+COUNTIF(Z843,"NS")+COUNTIF(AD843,"NS")&lt;2)),1,0)</f>
        <v>0</v>
      </c>
      <c r="DT811">
        <f>IF(AND(U811="NA",OR(SUM(Z811,AD811,J843,N843,R843,V843,Z843,AD843)&gt;0,COUNTIF(U811,"NS")+COUNTIF(Z811,"NS")+COUNTIF(AD811,"NS")+COUNTIF(J843,"NS")+COUNTIF(N843,"NS")+COUNTIF(R843,"NS")+COUNTIF(V843,"NS")+COUNTIF(Z843,"NS")+COUNTIF(AD843,"NS")&gt;0,COUNTIF(U811,"NA")+COUNTIF(Z811,"NA")+COUNTIF(AD811,"NA")+COUNTIF(J843,"NA")+COUNTIF(N843,"NA")+COUNTIF(R843,"NA")+COUNTIF(V843,"NA")+COUNTIF(Z843,"NA")+COUNTIF(AD843,"NA")&gt;1)),1,0)</f>
        <v>0</v>
      </c>
      <c r="DU811">
        <f>IF(AND(COUNTBLANK(U811)+COUNTBLANK(Z811)+COUNTBLANK(AD811)+COUNTBLANK(J843)+COUNTBLANK(N843)+COUNTBLANK(R843)+COUNTBLANK(V843)+COUNTBLANK(Z843)+COUNTBLANK(AD843)&gt;0,COUNTBLANK(U811)+COUNTBLANK(Z811)+COUNTBLANK(AD811)+COUNTBLANK(J843)+COUNTBLANK(N843)+COUNTBLANK(R843)+COUNTBLANK(V843)+COUNTBLANK(Z843)+COUNTBLANK(AD843)&lt;9,U811&lt;&gt;"NA"),1,0)</f>
        <v>0</v>
      </c>
      <c r="DV811">
        <f>IF(AND(IF(OR(SUM(Z811,AD811,J843,N843,R843,V843,Z843,AD843)=U811,U811="",AND(U811&gt;0,COUNTIF(U811,"NS")+COUNTIF(Z811,"NS")+COUNTIF(AD811,"NS")+COUNTIF(J843,"NS")+COUNTIF(N843,"NS")+COUNTIF(R843,"NS")+COUNTIF(V843,"NS")+COUNTIF(Z843,"NS")+COUNTIF(AD843,"NS")=8)),0,1)=1,U811&lt;&gt;"NS",U811&lt;&gt;"NA"),1,0)</f>
        <v>0</v>
      </c>
      <c r="DW811">
        <f>IF(COUNTIF(U811,"=*")+COUNTIF(Z811,"=*")+COUNTIF(AD811,"=*")+COUNTIF(J843,"=*")+COUNTIF(N843,"=*")+COUNTIF(R843,"=*")+COUNTIF(V843,"=*")+COUNTIF(Z843,"=*")+COUNTIF(AD843,"=*")&lt;&gt;SUM(COUNTIF(U811,"NS")+COUNTIF(Z811,"NS")+COUNTIF(AD811,"NS")+COUNTIF(J843,"NS")+COUNTIF(N843,"NS")+COUNTIF(R843,"NS")+COUNTIF(V843,"NS")+COUNTIF(Z843,"NS")+COUNTIF(AD843,"NS"),COUNTIF(U811,"NA")+COUNTIF(Z811,"NA")+COUNTIF(AD811,"NA")+COUNTIF(J843,"NA")+COUNTIF(N843,"NA")+COUNTIF(R843,"NA")+COUNTIF(V843,"NA")+COUNTIF(Z843,"NA")+COUNTIF(AD843,"NA")),1,0)</f>
        <v>0</v>
      </c>
      <c r="DX811">
        <f>IF(SUM(DR811:DW811)&gt;0,1,0)</f>
        <v>0</v>
      </c>
      <c r="EB811">
        <f>IF(AND(Q811=0,OR(SUM(W811,AA811,G843,K843,O843,S843,W843,AA843)&gt;0,COUNTIF(Q811,"NS")+COUNTIF(W811,"NS")+COUNTIF(AA811,"NS")+COUNTIF(G843,"NS")+COUNTIF(K843,"NS")+COUNTIF(O843,"NS")+COUNTIF(S843,"NS")+COUNTIF(W843,"NS")+COUNTIF(AA843,"NS")&gt;0)),1,0)</f>
        <v>0</v>
      </c>
      <c r="EC811">
        <f>IF(OR(AND(Q811="NS",SUM(W811,AA811,G843,K843,O843,S843,W843,AA843)&gt;0),AND(Q811="NS",COUNTIF(Q811,"NS")+COUNTIF(W811,"NS")+COUNTIF(AA811,"NS")+COUNTIF(G843,"NS")+COUNTIF(K843,"NS")+COUNTIF(O843,"NS")+COUNTIF(S843,"NS")+COUNTIF(W843,"NS")+COUNTIF(AA843,"NS")&lt;2)),1,0)</f>
        <v>0</v>
      </c>
      <c r="ED811">
        <f>IF(AND(Q811="NA",OR(SUM(W811,AA811,G843,K843,O843,S843,W843,AA843)&gt;0,COUNTIF(Q811,"NS")+COUNTIF(W811,"NS")+COUNTIF(AA811,"NS")+COUNTIF(G843,"NS")+COUNTIF(K843,"NS")+COUNTIF(O843,"NS")+COUNTIF(S843,"NS")+COUNTIF(W843,"NS")+COUNTIF(AA843,"NS")&gt;0,COUNTIF(Q811,"NA")+COUNTIF(W811,"NA")+COUNTIF(AA811,"NA")+COUNTIF(G843,"NA")+COUNTIF(K843,"NA")+COUNTIF(O843,"NA")+COUNTIF(S843,"NA")+COUNTIF(W843,"NA")+COUNTIF(AA843,"NA")&gt;1)),1,0)</f>
        <v>0</v>
      </c>
      <c r="EE811">
        <f>IF(AND(COUNTBLANK(Q811)+COUNTBLANK(W811)+COUNTBLANK(AA811)+COUNTBLANK(G843)+COUNTBLANK(K843)+COUNTBLANK(O843)+COUNTBLANK(S843)+COUNTBLANK(W843)+COUNTBLANK(AA843)&gt;0,COUNTBLANK(Q811)+COUNTBLANK(W811)+COUNTBLANK(AA811)+COUNTBLANK(G843)+COUNTBLANK(K843)+COUNTBLANK(O843)+COUNTBLANK(S843)+COUNTBLANK(W843)+COUNTBLANK(AA843)&lt;9,Q811&lt;&gt;"NA"),1,0)</f>
        <v>0</v>
      </c>
      <c r="EF811">
        <f>IF(AND(IF(OR(SUM(W811,AA811,G843,K843,O843,S843,W843,AA843)=Q811,Q811="",AND(Q811&gt;0,COUNTIF(Q811,"NS")+COUNTIF(W811,"NS")+COUNTIF(AA811,"NS")+COUNTIF(G843,"NS")+COUNTIF(K843,"NS")+COUNTIF(O843,"NS")+COUNTIF(S843,"NS")+COUNTIF(W843,"NS")+COUNTIF(AA843,"NS")=8)),0,1)=1,Q811&lt;&gt;"NS",Q811&lt;&gt;"NA"),1,0)</f>
        <v>0</v>
      </c>
      <c r="EG811">
        <f>IF(COUNTIF(Q811,"=*")+COUNTIF(W811,"=*")+COUNTIF(AA811,"=*")+COUNTIF(G843,"=*")+COUNTIF(K843,"=*")+COUNTIF(O843,"=*")+COUNTIF(S843,"=*")+COUNTIF(W843,"=*")+COUNTIF(AA843,"=*")&lt;&gt;SUM(COUNTIF(Q811,"NS")+COUNTIF(W811,"NS")+COUNTIF(AA811,"NS")+COUNTIF(G843,"NS")+COUNTIF(K843,"NS")+COUNTIF(O843,"NS")+COUNTIF(S843,"NS")+COUNTIF(W843,"NS")+COUNTIF(AA843,"NS"),COUNTIF(Q811,"NA")+COUNTIF(W811,"NA")+COUNTIF(AA811,"NA")+COUNTIF(G843,"NA")+COUNTIF(K843,"NA")+COUNTIF(O843,"NA")+COUNTIF(S843,"NA")+COUNTIF(W843,"NA")+COUNTIF(AA843,"NA")),1,0)</f>
        <v>0</v>
      </c>
      <c r="EH811">
        <f>IF(SUM(EB811:EG811)&gt;0,1,0)</f>
        <v>0</v>
      </c>
    </row>
    <row r="812" spans="1:138">
      <c r="A812" s="73"/>
      <c r="B812" s="74"/>
      <c r="C812" s="79" t="s">
        <v>132</v>
      </c>
      <c r="D812" s="320"/>
      <c r="E812" s="266"/>
      <c r="F812" s="266"/>
      <c r="G812" s="266"/>
      <c r="H812" s="266"/>
      <c r="I812" s="266"/>
      <c r="J812" s="266"/>
      <c r="K812" s="266"/>
      <c r="L812" s="267"/>
      <c r="M812" s="268"/>
      <c r="N812" s="266"/>
      <c r="O812" s="266"/>
      <c r="P812" s="267"/>
      <c r="Q812" s="268"/>
      <c r="R812" s="267"/>
      <c r="S812" s="268"/>
      <c r="T812" s="267"/>
      <c r="U812" s="268"/>
      <c r="V812" s="267"/>
      <c r="W812" s="268"/>
      <c r="X812" s="267"/>
      <c r="Y812" s="220"/>
      <c r="Z812" s="220"/>
      <c r="AA812" s="268"/>
      <c r="AB812" s="267"/>
      <c r="AC812" s="220"/>
      <c r="AD812" s="220"/>
    </row>
    <row r="813" spans="1:138">
      <c r="A813" s="73"/>
      <c r="B813" s="74"/>
      <c r="C813" s="80" t="s">
        <v>133</v>
      </c>
      <c r="D813" s="320"/>
      <c r="E813" s="266"/>
      <c r="F813" s="266"/>
      <c r="G813" s="266"/>
      <c r="H813" s="266"/>
      <c r="I813" s="266"/>
      <c r="J813" s="266"/>
      <c r="K813" s="266"/>
      <c r="L813" s="267"/>
      <c r="M813" s="268"/>
      <c r="N813" s="266"/>
      <c r="O813" s="266"/>
      <c r="P813" s="267"/>
      <c r="Q813" s="268"/>
      <c r="R813" s="267"/>
      <c r="S813" s="268"/>
      <c r="T813" s="267"/>
      <c r="U813" s="268"/>
      <c r="V813" s="267"/>
      <c r="W813" s="268"/>
      <c r="X813" s="267"/>
      <c r="Y813" s="220"/>
      <c r="Z813" s="220"/>
      <c r="AA813" s="268"/>
      <c r="AB813" s="267"/>
      <c r="AC813" s="220"/>
      <c r="AD813" s="220"/>
    </row>
    <row r="814" spans="1:138">
      <c r="A814" s="73"/>
      <c r="B814" s="74"/>
      <c r="C814" s="80" t="s">
        <v>134</v>
      </c>
      <c r="D814" s="320"/>
      <c r="E814" s="266"/>
      <c r="F814" s="266"/>
      <c r="G814" s="266"/>
      <c r="H814" s="266"/>
      <c r="I814" s="266"/>
      <c r="J814" s="266"/>
      <c r="K814" s="266"/>
      <c r="L814" s="267"/>
      <c r="M814" s="268"/>
      <c r="N814" s="266"/>
      <c r="O814" s="266"/>
      <c r="P814" s="267"/>
      <c r="Q814" s="268"/>
      <c r="R814" s="267"/>
      <c r="S814" s="268"/>
      <c r="T814" s="267"/>
      <c r="U814" s="268"/>
      <c r="V814" s="267"/>
      <c r="W814" s="268"/>
      <c r="X814" s="267"/>
      <c r="Y814" s="220"/>
      <c r="Z814" s="220"/>
      <c r="AA814" s="268"/>
      <c r="AB814" s="267"/>
      <c r="AC814" s="220"/>
      <c r="AD814" s="220"/>
    </row>
    <row r="815" spans="1:138">
      <c r="A815" s="73"/>
      <c r="B815" s="74"/>
      <c r="C815" s="80" t="s">
        <v>135</v>
      </c>
      <c r="D815" s="320"/>
      <c r="E815" s="266"/>
      <c r="F815" s="266"/>
      <c r="G815" s="266"/>
      <c r="H815" s="266"/>
      <c r="I815" s="266"/>
      <c r="J815" s="266"/>
      <c r="K815" s="266"/>
      <c r="L815" s="267"/>
      <c r="M815" s="268"/>
      <c r="N815" s="266"/>
      <c r="O815" s="266"/>
      <c r="P815" s="267"/>
      <c r="Q815" s="268"/>
      <c r="R815" s="267"/>
      <c r="S815" s="268"/>
      <c r="T815" s="267"/>
      <c r="U815" s="268"/>
      <c r="V815" s="267"/>
      <c r="W815" s="268"/>
      <c r="X815" s="267"/>
      <c r="Y815" s="220"/>
      <c r="Z815" s="220"/>
      <c r="AA815" s="268"/>
      <c r="AB815" s="267"/>
      <c r="AC815" s="220"/>
      <c r="AD815" s="220"/>
    </row>
    <row r="816" spans="1:138">
      <c r="A816" s="73"/>
      <c r="B816" s="74"/>
      <c r="C816" s="80" t="s">
        <v>136</v>
      </c>
      <c r="D816" s="320"/>
      <c r="E816" s="266"/>
      <c r="F816" s="266"/>
      <c r="G816" s="266"/>
      <c r="H816" s="266"/>
      <c r="I816" s="266"/>
      <c r="J816" s="266"/>
      <c r="K816" s="266"/>
      <c r="L816" s="267"/>
      <c r="M816" s="268"/>
      <c r="N816" s="266"/>
      <c r="O816" s="266"/>
      <c r="P816" s="267"/>
      <c r="Q816" s="268"/>
      <c r="R816" s="267"/>
      <c r="S816" s="268"/>
      <c r="T816" s="267"/>
      <c r="U816" s="268"/>
      <c r="V816" s="267"/>
      <c r="W816" s="268"/>
      <c r="X816" s="267"/>
      <c r="Y816" s="220"/>
      <c r="Z816" s="220"/>
      <c r="AA816" s="268"/>
      <c r="AB816" s="267"/>
      <c r="AC816" s="220"/>
      <c r="AD816" s="220"/>
    </row>
    <row r="817" spans="1:30">
      <c r="A817" s="73"/>
      <c r="B817" s="74"/>
      <c r="C817" s="80" t="s">
        <v>137</v>
      </c>
      <c r="D817" s="320"/>
      <c r="E817" s="266"/>
      <c r="F817" s="266"/>
      <c r="G817" s="266"/>
      <c r="H817" s="266"/>
      <c r="I817" s="266"/>
      <c r="J817" s="266"/>
      <c r="K817" s="266"/>
      <c r="L817" s="267"/>
      <c r="M817" s="268"/>
      <c r="N817" s="266"/>
      <c r="O817" s="266"/>
      <c r="P817" s="267"/>
      <c r="Q817" s="268"/>
      <c r="R817" s="267"/>
      <c r="S817" s="268"/>
      <c r="T817" s="267"/>
      <c r="U817" s="268"/>
      <c r="V817" s="267"/>
      <c r="W817" s="268"/>
      <c r="X817" s="267"/>
      <c r="Y817" s="220"/>
      <c r="Z817" s="220"/>
      <c r="AA817" s="268"/>
      <c r="AB817" s="267"/>
      <c r="AC817" s="220"/>
      <c r="AD817" s="220"/>
    </row>
    <row r="818" spans="1:30">
      <c r="A818" s="73"/>
      <c r="B818" s="74"/>
      <c r="C818" s="80" t="s">
        <v>138</v>
      </c>
      <c r="D818" s="320"/>
      <c r="E818" s="266"/>
      <c r="F818" s="266"/>
      <c r="G818" s="266"/>
      <c r="H818" s="266"/>
      <c r="I818" s="266"/>
      <c r="J818" s="266"/>
      <c r="K818" s="266"/>
      <c r="L818" s="267"/>
      <c r="M818" s="268"/>
      <c r="N818" s="266"/>
      <c r="O818" s="266"/>
      <c r="P818" s="267"/>
      <c r="Q818" s="268"/>
      <c r="R818" s="267"/>
      <c r="S818" s="268"/>
      <c r="T818" s="267"/>
      <c r="U818" s="268"/>
      <c r="V818" s="267"/>
      <c r="W818" s="268"/>
      <c r="X818" s="267"/>
      <c r="Y818" s="220"/>
      <c r="Z818" s="220"/>
      <c r="AA818" s="268"/>
      <c r="AB818" s="267"/>
      <c r="AC818" s="220"/>
      <c r="AD818" s="220"/>
    </row>
    <row r="819" spans="1:30">
      <c r="A819" s="73"/>
      <c r="B819" s="74"/>
      <c r="C819" s="80" t="s">
        <v>139</v>
      </c>
      <c r="D819" s="320"/>
      <c r="E819" s="266"/>
      <c r="F819" s="266"/>
      <c r="G819" s="266"/>
      <c r="H819" s="266"/>
      <c r="I819" s="266"/>
      <c r="J819" s="266"/>
      <c r="K819" s="266"/>
      <c r="L819" s="267"/>
      <c r="M819" s="268"/>
      <c r="N819" s="266"/>
      <c r="O819" s="266"/>
      <c r="P819" s="267"/>
      <c r="Q819" s="268"/>
      <c r="R819" s="267"/>
      <c r="S819" s="268"/>
      <c r="T819" s="267"/>
      <c r="U819" s="268"/>
      <c r="V819" s="267"/>
      <c r="W819" s="268"/>
      <c r="X819" s="267"/>
      <c r="Y819" s="220"/>
      <c r="Z819" s="220"/>
      <c r="AA819" s="268"/>
      <c r="AB819" s="267"/>
      <c r="AC819" s="220"/>
      <c r="AD819" s="220"/>
    </row>
    <row r="820" spans="1:30">
      <c r="A820" s="73"/>
      <c r="B820" s="74"/>
      <c r="C820" s="80" t="s">
        <v>140</v>
      </c>
      <c r="D820" s="320"/>
      <c r="E820" s="266"/>
      <c r="F820" s="266"/>
      <c r="G820" s="266"/>
      <c r="H820" s="266"/>
      <c r="I820" s="266"/>
      <c r="J820" s="266"/>
      <c r="K820" s="266"/>
      <c r="L820" s="267"/>
      <c r="M820" s="268"/>
      <c r="N820" s="266"/>
      <c r="O820" s="266"/>
      <c r="P820" s="267"/>
      <c r="Q820" s="268"/>
      <c r="R820" s="267"/>
      <c r="S820" s="268"/>
      <c r="T820" s="267"/>
      <c r="U820" s="268"/>
      <c r="V820" s="267"/>
      <c r="W820" s="268"/>
      <c r="X820" s="267"/>
      <c r="Y820" s="220"/>
      <c r="Z820" s="220"/>
      <c r="AA820" s="268"/>
      <c r="AB820" s="267"/>
      <c r="AC820" s="220"/>
      <c r="AD820" s="220"/>
    </row>
    <row r="821" spans="1:30">
      <c r="A821" s="73"/>
      <c r="B821" s="74"/>
      <c r="C821" s="80" t="s">
        <v>141</v>
      </c>
      <c r="D821" s="320"/>
      <c r="E821" s="266"/>
      <c r="F821" s="266"/>
      <c r="G821" s="266"/>
      <c r="H821" s="266"/>
      <c r="I821" s="266"/>
      <c r="J821" s="266"/>
      <c r="K821" s="266"/>
      <c r="L821" s="267"/>
      <c r="M821" s="268"/>
      <c r="N821" s="266"/>
      <c r="O821" s="266"/>
      <c r="P821" s="267"/>
      <c r="Q821" s="268"/>
      <c r="R821" s="267"/>
      <c r="S821" s="268"/>
      <c r="T821" s="267"/>
      <c r="U821" s="268"/>
      <c r="V821" s="267"/>
      <c r="W821" s="268"/>
      <c r="X821" s="267"/>
      <c r="Y821" s="220"/>
      <c r="Z821" s="220"/>
      <c r="AA821" s="268"/>
      <c r="AB821" s="267"/>
      <c r="AC821" s="220"/>
      <c r="AD821" s="220"/>
    </row>
    <row r="822" spans="1:30">
      <c r="A822" s="73"/>
      <c r="B822" s="74"/>
      <c r="C822" s="80" t="s">
        <v>142</v>
      </c>
      <c r="D822" s="320"/>
      <c r="E822" s="266"/>
      <c r="F822" s="266"/>
      <c r="G822" s="266"/>
      <c r="H822" s="266"/>
      <c r="I822" s="266"/>
      <c r="J822" s="266"/>
      <c r="K822" s="266"/>
      <c r="L822" s="267"/>
      <c r="M822" s="268"/>
      <c r="N822" s="266"/>
      <c r="O822" s="266"/>
      <c r="P822" s="267"/>
      <c r="Q822" s="268"/>
      <c r="R822" s="267"/>
      <c r="S822" s="268"/>
      <c r="T822" s="267"/>
      <c r="U822" s="268"/>
      <c r="V822" s="267"/>
      <c r="W822" s="268"/>
      <c r="X822" s="267"/>
      <c r="Y822" s="220"/>
      <c r="Z822" s="220"/>
      <c r="AA822" s="268"/>
      <c r="AB822" s="267"/>
      <c r="AC822" s="220"/>
      <c r="AD822" s="220"/>
    </row>
    <row r="823" spans="1:30">
      <c r="A823" s="73"/>
      <c r="B823" s="74"/>
      <c r="C823" s="80" t="s">
        <v>143</v>
      </c>
      <c r="D823" s="320"/>
      <c r="E823" s="266"/>
      <c r="F823" s="266"/>
      <c r="G823" s="266"/>
      <c r="H823" s="266"/>
      <c r="I823" s="266"/>
      <c r="J823" s="266"/>
      <c r="K823" s="266"/>
      <c r="L823" s="267"/>
      <c r="M823" s="268"/>
      <c r="N823" s="266"/>
      <c r="O823" s="266"/>
      <c r="P823" s="267"/>
      <c r="Q823" s="268"/>
      <c r="R823" s="267"/>
      <c r="S823" s="268"/>
      <c r="T823" s="267"/>
      <c r="U823" s="268"/>
      <c r="V823" s="267"/>
      <c r="W823" s="268"/>
      <c r="X823" s="267"/>
      <c r="Y823" s="220"/>
      <c r="Z823" s="220"/>
      <c r="AA823" s="268"/>
      <c r="AB823" s="267"/>
      <c r="AC823" s="220"/>
      <c r="AD823" s="220"/>
    </row>
    <row r="824" spans="1:30">
      <c r="A824" s="73"/>
      <c r="B824" s="74"/>
      <c r="C824" s="80" t="s">
        <v>144</v>
      </c>
      <c r="D824" s="320"/>
      <c r="E824" s="266"/>
      <c r="F824" s="266"/>
      <c r="G824" s="266"/>
      <c r="H824" s="266"/>
      <c r="I824" s="266"/>
      <c r="J824" s="266"/>
      <c r="K824" s="266"/>
      <c r="L824" s="267"/>
      <c r="M824" s="268"/>
      <c r="N824" s="266"/>
      <c r="O824" s="266"/>
      <c r="P824" s="267"/>
      <c r="Q824" s="268"/>
      <c r="R824" s="267"/>
      <c r="S824" s="268"/>
      <c r="T824" s="267"/>
      <c r="U824" s="268"/>
      <c r="V824" s="267"/>
      <c r="W824" s="268"/>
      <c r="X824" s="267"/>
      <c r="Y824" s="220"/>
      <c r="Z824" s="220"/>
      <c r="AA824" s="268"/>
      <c r="AB824" s="267"/>
      <c r="AC824" s="220"/>
      <c r="AD824" s="220"/>
    </row>
    <row r="825" spans="1:30">
      <c r="A825" s="73"/>
      <c r="B825" s="74"/>
      <c r="C825" s="80" t="s">
        <v>145</v>
      </c>
      <c r="D825" s="320"/>
      <c r="E825" s="266"/>
      <c r="F825" s="266"/>
      <c r="G825" s="266"/>
      <c r="H825" s="266"/>
      <c r="I825" s="266"/>
      <c r="J825" s="266"/>
      <c r="K825" s="266"/>
      <c r="L825" s="267"/>
      <c r="M825" s="268"/>
      <c r="N825" s="266"/>
      <c r="O825" s="266"/>
      <c r="P825" s="267"/>
      <c r="Q825" s="268"/>
      <c r="R825" s="267"/>
      <c r="S825" s="268"/>
      <c r="T825" s="267"/>
      <c r="U825" s="268"/>
      <c r="V825" s="267"/>
      <c r="W825" s="268"/>
      <c r="X825" s="267"/>
      <c r="Y825" s="220"/>
      <c r="Z825" s="220"/>
      <c r="AA825" s="268"/>
      <c r="AB825" s="267"/>
      <c r="AC825" s="220"/>
      <c r="AD825" s="220"/>
    </row>
    <row r="826" spans="1:30">
      <c r="A826" s="73"/>
      <c r="B826" s="74"/>
      <c r="C826" s="80" t="s">
        <v>146</v>
      </c>
      <c r="D826" s="320"/>
      <c r="E826" s="266"/>
      <c r="F826" s="266"/>
      <c r="G826" s="266"/>
      <c r="H826" s="266"/>
      <c r="I826" s="266"/>
      <c r="J826" s="266"/>
      <c r="K826" s="266"/>
      <c r="L826" s="267"/>
      <c r="M826" s="268"/>
      <c r="N826" s="266"/>
      <c r="O826" s="266"/>
      <c r="P826" s="267"/>
      <c r="Q826" s="268"/>
      <c r="R826" s="267"/>
      <c r="S826" s="268"/>
      <c r="T826" s="267"/>
      <c r="U826" s="268"/>
      <c r="V826" s="267"/>
      <c r="W826" s="268"/>
      <c r="X826" s="267"/>
      <c r="Y826" s="220"/>
      <c r="Z826" s="220"/>
      <c r="AA826" s="268"/>
      <c r="AB826" s="267"/>
      <c r="AC826" s="220"/>
      <c r="AD826" s="220"/>
    </row>
    <row r="827" spans="1:30">
      <c r="A827" s="73"/>
      <c r="B827" s="74"/>
      <c r="C827" s="80" t="s">
        <v>147</v>
      </c>
      <c r="D827" s="320"/>
      <c r="E827" s="266"/>
      <c r="F827" s="266"/>
      <c r="G827" s="266"/>
      <c r="H827" s="266"/>
      <c r="I827" s="266"/>
      <c r="J827" s="266"/>
      <c r="K827" s="266"/>
      <c r="L827" s="267"/>
      <c r="M827" s="268"/>
      <c r="N827" s="266"/>
      <c r="O827" s="266"/>
      <c r="P827" s="267"/>
      <c r="Q827" s="268"/>
      <c r="R827" s="267"/>
      <c r="S827" s="268"/>
      <c r="T827" s="267"/>
      <c r="U827" s="268"/>
      <c r="V827" s="267"/>
      <c r="W827" s="268"/>
      <c r="X827" s="267"/>
      <c r="Y827" s="220"/>
      <c r="Z827" s="220"/>
      <c r="AA827" s="268"/>
      <c r="AB827" s="267"/>
      <c r="AC827" s="220"/>
      <c r="AD827" s="220"/>
    </row>
    <row r="828" spans="1:30">
      <c r="A828" s="73"/>
      <c r="B828" s="74"/>
      <c r="C828" s="80" t="s">
        <v>148</v>
      </c>
      <c r="D828" s="320"/>
      <c r="E828" s="266"/>
      <c r="F828" s="266"/>
      <c r="G828" s="266"/>
      <c r="H828" s="266"/>
      <c r="I828" s="266"/>
      <c r="J828" s="266"/>
      <c r="K828" s="266"/>
      <c r="L828" s="267"/>
      <c r="M828" s="268"/>
      <c r="N828" s="266"/>
      <c r="O828" s="266"/>
      <c r="P828" s="267"/>
      <c r="Q828" s="268"/>
      <c r="R828" s="267"/>
      <c r="S828" s="268"/>
      <c r="T828" s="267"/>
      <c r="U828" s="268"/>
      <c r="V828" s="267"/>
      <c r="W828" s="268"/>
      <c r="X828" s="267"/>
      <c r="Y828" s="220"/>
      <c r="Z828" s="220"/>
      <c r="AA828" s="268"/>
      <c r="AB828" s="267"/>
      <c r="AC828" s="220"/>
      <c r="AD828" s="220"/>
    </row>
    <row r="829" spans="1:30">
      <c r="A829" s="73"/>
      <c r="B829" s="74"/>
      <c r="C829" s="80" t="s">
        <v>149</v>
      </c>
      <c r="D829" s="320"/>
      <c r="E829" s="266"/>
      <c r="F829" s="266"/>
      <c r="G829" s="266"/>
      <c r="H829" s="266"/>
      <c r="I829" s="266"/>
      <c r="J829" s="266"/>
      <c r="K829" s="266"/>
      <c r="L829" s="267"/>
      <c r="M829" s="268"/>
      <c r="N829" s="266"/>
      <c r="O829" s="266"/>
      <c r="P829" s="267"/>
      <c r="Q829" s="268"/>
      <c r="R829" s="267"/>
      <c r="S829" s="268"/>
      <c r="T829" s="267"/>
      <c r="U829" s="268"/>
      <c r="V829" s="267"/>
      <c r="W829" s="268"/>
      <c r="X829" s="267"/>
      <c r="Y829" s="220"/>
      <c r="Z829" s="220"/>
      <c r="AA829" s="268"/>
      <c r="AB829" s="267"/>
      <c r="AC829" s="220"/>
      <c r="AD829" s="220"/>
    </row>
    <row r="830" spans="1:30">
      <c r="A830" s="73"/>
      <c r="B830" s="74"/>
      <c r="C830" s="80" t="s">
        <v>150</v>
      </c>
      <c r="D830" s="320"/>
      <c r="E830" s="266"/>
      <c r="F830" s="266"/>
      <c r="G830" s="266"/>
      <c r="H830" s="266"/>
      <c r="I830" s="266"/>
      <c r="J830" s="266"/>
      <c r="K830" s="266"/>
      <c r="L830" s="267"/>
      <c r="M830" s="268"/>
      <c r="N830" s="266"/>
      <c r="O830" s="266"/>
      <c r="P830" s="267"/>
      <c r="Q830" s="268"/>
      <c r="R830" s="267"/>
      <c r="S830" s="268"/>
      <c r="T830" s="267"/>
      <c r="U830" s="268"/>
      <c r="V830" s="267"/>
      <c r="W830" s="268"/>
      <c r="X830" s="267"/>
      <c r="Y830" s="220"/>
      <c r="Z830" s="220"/>
      <c r="AA830" s="268"/>
      <c r="AB830" s="267"/>
      <c r="AC830" s="220"/>
      <c r="AD830" s="220"/>
    </row>
    <row r="831" spans="1:30">
      <c r="A831" s="73"/>
      <c r="B831" s="74"/>
      <c r="C831" s="80" t="s">
        <v>151</v>
      </c>
      <c r="D831" s="320"/>
      <c r="E831" s="266"/>
      <c r="F831" s="266"/>
      <c r="G831" s="266"/>
      <c r="H831" s="266"/>
      <c r="I831" s="266"/>
      <c r="J831" s="266"/>
      <c r="K831" s="266"/>
      <c r="L831" s="267"/>
      <c r="M831" s="268"/>
      <c r="N831" s="266"/>
      <c r="O831" s="266"/>
      <c r="P831" s="267"/>
      <c r="Q831" s="268"/>
      <c r="R831" s="267"/>
      <c r="S831" s="268"/>
      <c r="T831" s="267"/>
      <c r="U831" s="268"/>
      <c r="V831" s="267"/>
      <c r="W831" s="268"/>
      <c r="X831" s="267"/>
      <c r="Y831" s="220"/>
      <c r="Z831" s="220"/>
      <c r="AA831" s="268"/>
      <c r="AB831" s="267"/>
      <c r="AC831" s="220"/>
      <c r="AD831" s="220"/>
    </row>
    <row r="832" spans="1:30">
      <c r="A832" s="73"/>
      <c r="B832" s="74"/>
      <c r="C832" s="80" t="s">
        <v>152</v>
      </c>
      <c r="D832" s="320"/>
      <c r="E832" s="266"/>
      <c r="F832" s="266"/>
      <c r="G832" s="266"/>
      <c r="H832" s="266"/>
      <c r="I832" s="266"/>
      <c r="J832" s="266"/>
      <c r="K832" s="266"/>
      <c r="L832" s="267"/>
      <c r="M832" s="268"/>
      <c r="N832" s="266"/>
      <c r="O832" s="266"/>
      <c r="P832" s="267"/>
      <c r="Q832" s="268"/>
      <c r="R832" s="267"/>
      <c r="S832" s="268"/>
      <c r="T832" s="267"/>
      <c r="U832" s="268"/>
      <c r="V832" s="267"/>
      <c r="W832" s="268"/>
      <c r="X832" s="267"/>
      <c r="Y832" s="220"/>
      <c r="Z832" s="220"/>
      <c r="AA832" s="268"/>
      <c r="AB832" s="267"/>
      <c r="AC832" s="220"/>
      <c r="AD832" s="220"/>
    </row>
    <row r="833" spans="1:37">
      <c r="A833" s="73"/>
      <c r="B833" s="74"/>
      <c r="C833" s="80" t="s">
        <v>153</v>
      </c>
      <c r="D833" s="320"/>
      <c r="E833" s="266"/>
      <c r="F833" s="266"/>
      <c r="G833" s="266"/>
      <c r="H833" s="266"/>
      <c r="I833" s="266"/>
      <c r="J833" s="266"/>
      <c r="K833" s="266"/>
      <c r="L833" s="267"/>
      <c r="M833" s="268"/>
      <c r="N833" s="266"/>
      <c r="O833" s="266"/>
      <c r="P833" s="267"/>
      <c r="Q833" s="268"/>
      <c r="R833" s="267"/>
      <c r="S833" s="268"/>
      <c r="T833" s="267"/>
      <c r="U833" s="268"/>
      <c r="V833" s="267"/>
      <c r="W833" s="268"/>
      <c r="X833" s="267"/>
      <c r="Y833" s="220"/>
      <c r="Z833" s="220"/>
      <c r="AA833" s="268"/>
      <c r="AB833" s="267"/>
      <c r="AC833" s="220"/>
      <c r="AD833" s="220"/>
    </row>
    <row r="834" spans="1:37">
      <c r="A834" s="73"/>
      <c r="B834" s="74"/>
      <c r="C834" s="80" t="s">
        <v>154</v>
      </c>
      <c r="D834" s="320"/>
      <c r="E834" s="266"/>
      <c r="F834" s="266"/>
      <c r="G834" s="266"/>
      <c r="H834" s="266"/>
      <c r="I834" s="266"/>
      <c r="J834" s="266"/>
      <c r="K834" s="266"/>
      <c r="L834" s="267"/>
      <c r="M834" s="268"/>
      <c r="N834" s="266"/>
      <c r="O834" s="266"/>
      <c r="P834" s="267"/>
      <c r="Q834" s="268"/>
      <c r="R834" s="267"/>
      <c r="S834" s="268"/>
      <c r="T834" s="267"/>
      <c r="U834" s="268"/>
      <c r="V834" s="267"/>
      <c r="W834" s="268"/>
      <c r="X834" s="267"/>
      <c r="Y834" s="220"/>
      <c r="Z834" s="220"/>
      <c r="AA834" s="268"/>
      <c r="AB834" s="267"/>
      <c r="AC834" s="220"/>
      <c r="AD834" s="220"/>
    </row>
    <row r="835" spans="1:37">
      <c r="A835" s="73"/>
      <c r="B835" s="74"/>
      <c r="C835" s="80" t="s">
        <v>155</v>
      </c>
      <c r="D835" s="320"/>
      <c r="E835" s="266"/>
      <c r="F835" s="266"/>
      <c r="G835" s="266"/>
      <c r="H835" s="266"/>
      <c r="I835" s="266"/>
      <c r="J835" s="266"/>
      <c r="K835" s="266"/>
      <c r="L835" s="267"/>
      <c r="M835" s="268"/>
      <c r="N835" s="266"/>
      <c r="O835" s="266"/>
      <c r="P835" s="267"/>
      <c r="Q835" s="268"/>
      <c r="R835" s="267"/>
      <c r="S835" s="268"/>
      <c r="T835" s="267"/>
      <c r="U835" s="268"/>
      <c r="V835" s="267"/>
      <c r="W835" s="268"/>
      <c r="X835" s="267"/>
      <c r="Y835" s="220"/>
      <c r="Z835" s="220"/>
      <c r="AA835" s="268"/>
      <c r="AB835" s="267"/>
      <c r="AC835" s="220"/>
      <c r="AD835" s="220"/>
    </row>
    <row r="836" spans="1:37">
      <c r="A836" s="73"/>
      <c r="B836" s="74"/>
      <c r="C836" s="74"/>
      <c r="D836" s="74"/>
      <c r="E836" s="74"/>
      <c r="F836" s="74"/>
      <c r="G836" s="74"/>
      <c r="H836" s="74"/>
      <c r="I836" s="74"/>
      <c r="J836" s="74"/>
      <c r="K836" s="74"/>
      <c r="L836" s="74"/>
      <c r="O836" s="81"/>
      <c r="P836" s="81" t="s">
        <v>211</v>
      </c>
      <c r="Q836" s="268">
        <f>IF(AND(SUM(Q811:Q835)=0,COUNTIF(Q811:Q835,"NS")&gt;0),"NS",IF(AND(SUM(Q811:Q835)=0, COUNTIF(Q811:Q835,"NA")&gt;0),"NA",SUM(Q811:Q835)))</f>
        <v>0</v>
      </c>
      <c r="R836" s="267"/>
      <c r="S836" s="268">
        <f>IF(AND(SUM(S811:S835)=0,COUNTIF(S811:S835,"NS")&gt;0),"NS",IF(AND(SUM(S811:S835)=0, COUNTIF(S811:S835,"NA")&gt;0),"NA",SUM(S811:S835)))</f>
        <v>0</v>
      </c>
      <c r="T836" s="267"/>
      <c r="U836" s="268">
        <f>IF(AND(SUM(U811:U835)=0,COUNTIF(U811:U835,"NS")&gt;0),"NS",IF(AND(SUM(U811:U835)=0, COUNTIF(U811:U835,"NA")&gt;0),"NA",SUM(U811:U835)))</f>
        <v>0</v>
      </c>
      <c r="V836" s="267"/>
      <c r="W836" s="268">
        <f>IF(AND(SUM(W811:W835)=0,COUNTIF(W811:W835,"NS")&gt;0),"NS",IF(AND(SUM(W811:W835)=0, COUNTIF(W811:W835,"NA")&gt;0),"NA",SUM(W811:W835)))</f>
        <v>0</v>
      </c>
      <c r="X836" s="267"/>
      <c r="Y836" s="220">
        <f>IF(AND(SUM(Y811:Y835)=0,COUNTIF(Y811:Y835,"NS")&gt;0),"NS",IF(AND(SUM(Y811:Y835)=0, COUNTIF(Y811:Y835,"NA")&gt;0),"NA",SUM(Y811:Y835)))</f>
        <v>0</v>
      </c>
      <c r="Z836" s="220">
        <f>IF(AND(SUM(Z811:Z835)=0,COUNTIF(Z811:Z835,"NS")&gt;0),"NS",IF(AND(SUM(Z811:Z835)=0, COUNTIF(Z811:Z835,"NA")&gt;0),"NA",SUM(Z811:Z835)))</f>
        <v>0</v>
      </c>
      <c r="AA836" s="268">
        <f>IF(AND(SUM(AA811:AA835)=0,COUNTIF(AA811:AA835,"NS")&gt;0),"NS",IF(AND(SUM(AA811:AA835)=0, COUNTIF(AA811:AA835,"NA")&gt;0),"NA",SUM(AA811:AA835)))</f>
        <v>0</v>
      </c>
      <c r="AB836" s="267"/>
      <c r="AC836" s="220">
        <f>IF(AND(SUM(AC811:AC835)=0,COUNTIF(AC811:AC835,"NS")&gt;0),"NS",IF(AND(SUM(AC811:AC835)=0, COUNTIF(AC811:AC835,"NA")&gt;0),"NA",SUM(AC811:AC835)))</f>
        <v>0</v>
      </c>
      <c r="AD836" s="220">
        <f>IF(AND(SUM(AD811:AD835)=0,COUNTIF(AD811:AD835,"NS")&gt;0),"NS",IF(AND(SUM(AD811:AD835)=0, COUNTIF(AD811:AD835,"NA")&gt;0),"NA",SUM(AD811:AD835)))</f>
        <v>0</v>
      </c>
    </row>
    <row r="837" spans="1:37">
      <c r="A837" s="73"/>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c r="AF837">
        <f>IF(SUM(AF811:AF836,AP811:AP836,AZ811:AZ836,BJ811:BJ836,BT811:BT836,CD811:CD836,CN811:CN836,CX811:CX836,DH811:DH836,DR811:DR836,EB811:EB836)&gt;0,1,0)</f>
        <v>0</v>
      </c>
      <c r="AG837">
        <f>IF(SUM(AG811:AG836,AQ811:AQ836,BA811:BA836,BK811:BK836,BU811:BU836,CE811:CE836,CO811:CO836,CY811:CY836,DI811:DI836,DS811:DS836,EC811:EC836)&gt;0,2,0)</f>
        <v>0</v>
      </c>
      <c r="AH837">
        <f>IF(SUM(AH811:AH836,AR811:AR836,BB811:BB836,BL811:BL836,BV811:BV836,CF811:CF836,CP811:CP836,CZ811:CZ836,DJ811:DJ836,DT811:DT836,ED811:ED836)&gt;0,4,0)</f>
        <v>0</v>
      </c>
      <c r="AI837">
        <f>IF(SUM(AI811:AI836,AS811:AS836,BC811:BC836,BM811:BM836,BW811:BW836,CG811:CG836,CQ811:CQ836,DA811:DA836,DK811:DK836,DU811:DU836,EE811:EE836)&gt;0,4,0)</f>
        <v>0</v>
      </c>
      <c r="AJ837">
        <f>IF(SUM(AJ811:AJ836,AT811:AT836,BD811:BD836,BN811:BN836,BX811:BX836,CH811:CH836,CR811:CR836,DB811:DB836,DL811:DL836,DV811:DV836,EF811:EF836)&gt;0,5,0)</f>
        <v>0</v>
      </c>
      <c r="AK837">
        <f>IF(SUM(AK811:AK836,AU811:AU836,BE811:BE836,BO811:BO836,BY811:BY836,CI811:CI836,CS811:CS836,DC811:DC836,DM811:DM836,DW811:DW836,EG811:EG836)&gt;0,6,0)</f>
        <v>0</v>
      </c>
    </row>
    <row r="838" spans="1:37">
      <c r="A838" s="73"/>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403" t="s">
        <v>820</v>
      </c>
      <c r="AB838" s="272"/>
      <c r="AC838" s="272"/>
      <c r="AD838" s="272"/>
      <c r="AH838">
        <f>SUM(AF837:AH837)</f>
        <v>0</v>
      </c>
      <c r="AK838">
        <f>SUM(AI837:AK837)</f>
        <v>0</v>
      </c>
    </row>
    <row r="839" spans="1:37" ht="36" customHeight="1">
      <c r="A839" s="73"/>
      <c r="B839" s="74"/>
      <c r="C839" s="265" t="s">
        <v>185</v>
      </c>
      <c r="D839" s="278"/>
      <c r="E839" s="278"/>
      <c r="F839" s="279"/>
      <c r="G839" s="265" t="s">
        <v>1395</v>
      </c>
      <c r="H839" s="266"/>
      <c r="I839" s="266"/>
      <c r="J839" s="266"/>
      <c r="K839" s="266"/>
      <c r="L839" s="266"/>
      <c r="M839" s="266"/>
      <c r="N839" s="266"/>
      <c r="O839" s="266"/>
      <c r="P839" s="266"/>
      <c r="Q839" s="266"/>
      <c r="R839" s="266"/>
      <c r="S839" s="266"/>
      <c r="T839" s="266"/>
      <c r="U839" s="266"/>
      <c r="V839" s="266"/>
      <c r="W839" s="266"/>
      <c r="X839" s="266"/>
      <c r="Y839" s="266"/>
      <c r="Z839" s="266"/>
      <c r="AA839" s="266"/>
      <c r="AB839" s="266"/>
      <c r="AC839" s="266"/>
      <c r="AD839" s="267"/>
      <c r="AH839" t="e">
        <f ca="1">CAMBIAR(AH838,0,"",1,"El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839" t="e">
        <f ca="1">CAMBIAR(AK838,0,"",4,"Hay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840" spans="1:37" ht="24" customHeight="1">
      <c r="A840" s="73"/>
      <c r="B840" s="74"/>
      <c r="C840" s="280"/>
      <c r="D840" s="256"/>
      <c r="E840" s="256"/>
      <c r="F840" s="281"/>
      <c r="G840" s="268" t="s">
        <v>1396</v>
      </c>
      <c r="H840" s="266"/>
      <c r="I840" s="266"/>
      <c r="J840" s="266"/>
      <c r="K840" s="266"/>
      <c r="L840" s="266"/>
      <c r="M840" s="266"/>
      <c r="N840" s="266"/>
      <c r="O840" s="266"/>
      <c r="P840" s="266"/>
      <c r="Q840" s="266"/>
      <c r="R840" s="266"/>
      <c r="S840" s="266"/>
      <c r="T840" s="266"/>
      <c r="U840" s="266"/>
      <c r="V840" s="266"/>
      <c r="W840" s="266"/>
      <c r="X840" s="266"/>
      <c r="Y840" s="266"/>
      <c r="Z840" s="266"/>
      <c r="AA840" s="266"/>
      <c r="AB840" s="266"/>
      <c r="AC840" s="266"/>
      <c r="AD840" s="267"/>
    </row>
    <row r="841" spans="1:37" ht="48" customHeight="1">
      <c r="A841" s="73"/>
      <c r="B841" s="74"/>
      <c r="C841" s="280"/>
      <c r="D841" s="256"/>
      <c r="E841" s="256"/>
      <c r="F841" s="281"/>
      <c r="G841" s="268" t="s">
        <v>1399</v>
      </c>
      <c r="H841" s="266"/>
      <c r="I841" s="266"/>
      <c r="J841" s="267"/>
      <c r="K841" s="268" t="s">
        <v>1400</v>
      </c>
      <c r="L841" s="266"/>
      <c r="M841" s="266"/>
      <c r="N841" s="267"/>
      <c r="O841" s="268" t="s">
        <v>1401</v>
      </c>
      <c r="P841" s="266"/>
      <c r="Q841" s="266"/>
      <c r="R841" s="267"/>
      <c r="S841" s="268" t="s">
        <v>1402</v>
      </c>
      <c r="T841" s="266"/>
      <c r="U841" s="266"/>
      <c r="V841" s="267"/>
      <c r="W841" s="268" t="s">
        <v>1403</v>
      </c>
      <c r="X841" s="266"/>
      <c r="Y841" s="266"/>
      <c r="Z841" s="267"/>
      <c r="AA841" s="268" t="s">
        <v>1404</v>
      </c>
      <c r="AB841" s="266"/>
      <c r="AC841" s="266"/>
      <c r="AD841" s="267"/>
    </row>
    <row r="842" spans="1:37" ht="48" customHeight="1">
      <c r="A842" s="73"/>
      <c r="B842" s="74"/>
      <c r="C842" s="282"/>
      <c r="D842" s="272"/>
      <c r="E842" s="272"/>
      <c r="F842" s="283"/>
      <c r="G842" s="325" t="s">
        <v>234</v>
      </c>
      <c r="H842" s="267"/>
      <c r="I842" s="218" t="s">
        <v>202</v>
      </c>
      <c r="J842" s="218" t="s">
        <v>203</v>
      </c>
      <c r="K842" s="325" t="s">
        <v>234</v>
      </c>
      <c r="L842" s="267"/>
      <c r="M842" s="218" t="s">
        <v>202</v>
      </c>
      <c r="N842" s="218" t="s">
        <v>203</v>
      </c>
      <c r="O842" s="325" t="s">
        <v>234</v>
      </c>
      <c r="P842" s="267"/>
      <c r="Q842" s="218" t="s">
        <v>202</v>
      </c>
      <c r="R842" s="218" t="s">
        <v>203</v>
      </c>
      <c r="S842" s="325" t="s">
        <v>234</v>
      </c>
      <c r="T842" s="267"/>
      <c r="U842" s="218" t="s">
        <v>202</v>
      </c>
      <c r="V842" s="218" t="s">
        <v>203</v>
      </c>
      <c r="W842" s="325" t="s">
        <v>234</v>
      </c>
      <c r="X842" s="267"/>
      <c r="Y842" s="218" t="s">
        <v>202</v>
      </c>
      <c r="Z842" s="218" t="s">
        <v>203</v>
      </c>
      <c r="AA842" s="325" t="s">
        <v>234</v>
      </c>
      <c r="AB842" s="267"/>
      <c r="AC842" s="218" t="s">
        <v>202</v>
      </c>
      <c r="AD842" s="218" t="s">
        <v>203</v>
      </c>
    </row>
    <row r="843" spans="1:37">
      <c r="A843" s="73"/>
      <c r="B843" s="74"/>
      <c r="C843" s="148" t="s">
        <v>131</v>
      </c>
      <c r="D843" s="320"/>
      <c r="E843" s="266"/>
      <c r="F843" s="267"/>
      <c r="G843" s="268"/>
      <c r="H843" s="267"/>
      <c r="I843" s="220"/>
      <c r="J843" s="220"/>
      <c r="K843" s="268"/>
      <c r="L843" s="267"/>
      <c r="M843" s="220"/>
      <c r="N843" s="220"/>
      <c r="O843" s="268"/>
      <c r="P843" s="267"/>
      <c r="Q843" s="220"/>
      <c r="R843" s="220"/>
      <c r="S843" s="268"/>
      <c r="T843" s="267"/>
      <c r="U843" s="220"/>
      <c r="V843" s="220"/>
      <c r="W843" s="268"/>
      <c r="X843" s="267"/>
      <c r="Y843" s="220"/>
      <c r="Z843" s="220"/>
      <c r="AA843" s="268"/>
      <c r="AB843" s="267"/>
      <c r="AC843" s="220"/>
      <c r="AD843" s="220"/>
    </row>
    <row r="844" spans="1:37">
      <c r="A844" s="73"/>
      <c r="B844" s="74"/>
      <c r="C844" s="148" t="s">
        <v>132</v>
      </c>
      <c r="D844" s="320"/>
      <c r="E844" s="266"/>
      <c r="F844" s="267"/>
      <c r="G844" s="268"/>
      <c r="H844" s="267"/>
      <c r="I844" s="220"/>
      <c r="J844" s="220"/>
      <c r="K844" s="268"/>
      <c r="L844" s="267"/>
      <c r="M844" s="220"/>
      <c r="N844" s="220"/>
      <c r="O844" s="268"/>
      <c r="P844" s="267"/>
      <c r="Q844" s="220"/>
      <c r="R844" s="220"/>
      <c r="S844" s="268"/>
      <c r="T844" s="267"/>
      <c r="U844" s="220"/>
      <c r="V844" s="220"/>
      <c r="W844" s="268"/>
      <c r="X844" s="267"/>
      <c r="Y844" s="220"/>
      <c r="Z844" s="220"/>
      <c r="AA844" s="268"/>
      <c r="AB844" s="267"/>
      <c r="AC844" s="220"/>
      <c r="AD844" s="220"/>
    </row>
    <row r="845" spans="1:37">
      <c r="A845" s="73"/>
      <c r="B845" s="74"/>
      <c r="C845" s="148" t="s">
        <v>133</v>
      </c>
      <c r="D845" s="320"/>
      <c r="E845" s="266"/>
      <c r="F845" s="267"/>
      <c r="G845" s="268"/>
      <c r="H845" s="267"/>
      <c r="I845" s="220"/>
      <c r="J845" s="220"/>
      <c r="K845" s="268"/>
      <c r="L845" s="267"/>
      <c r="M845" s="220"/>
      <c r="N845" s="220"/>
      <c r="O845" s="268"/>
      <c r="P845" s="267"/>
      <c r="Q845" s="220"/>
      <c r="R845" s="220"/>
      <c r="S845" s="268"/>
      <c r="T845" s="267"/>
      <c r="U845" s="220"/>
      <c r="V845" s="220"/>
      <c r="W845" s="268"/>
      <c r="X845" s="267"/>
      <c r="Y845" s="220"/>
      <c r="Z845" s="220"/>
      <c r="AA845" s="268"/>
      <c r="AB845" s="267"/>
      <c r="AC845" s="220"/>
      <c r="AD845" s="220"/>
    </row>
    <row r="846" spans="1:37">
      <c r="A846" s="73"/>
      <c r="B846" s="74"/>
      <c r="C846" s="148" t="s">
        <v>134</v>
      </c>
      <c r="D846" s="320"/>
      <c r="E846" s="266"/>
      <c r="F846" s="267"/>
      <c r="G846" s="268"/>
      <c r="H846" s="267"/>
      <c r="I846" s="220"/>
      <c r="J846" s="220"/>
      <c r="K846" s="268"/>
      <c r="L846" s="267"/>
      <c r="M846" s="220"/>
      <c r="N846" s="220"/>
      <c r="O846" s="268"/>
      <c r="P846" s="267"/>
      <c r="Q846" s="220"/>
      <c r="R846" s="220"/>
      <c r="S846" s="268"/>
      <c r="T846" s="267"/>
      <c r="U846" s="220"/>
      <c r="V846" s="220"/>
      <c r="W846" s="268"/>
      <c r="X846" s="267"/>
      <c r="Y846" s="220"/>
      <c r="Z846" s="220"/>
      <c r="AA846" s="268"/>
      <c r="AB846" s="267"/>
      <c r="AC846" s="220"/>
      <c r="AD846" s="220"/>
    </row>
    <row r="847" spans="1:37">
      <c r="A847" s="73"/>
      <c r="B847" s="74"/>
      <c r="C847" s="148" t="s">
        <v>135</v>
      </c>
      <c r="D847" s="320"/>
      <c r="E847" s="266"/>
      <c r="F847" s="267"/>
      <c r="G847" s="268"/>
      <c r="H847" s="267"/>
      <c r="I847" s="220"/>
      <c r="J847" s="220"/>
      <c r="K847" s="268"/>
      <c r="L847" s="267"/>
      <c r="M847" s="220"/>
      <c r="N847" s="220"/>
      <c r="O847" s="268"/>
      <c r="P847" s="267"/>
      <c r="Q847" s="220"/>
      <c r="R847" s="220"/>
      <c r="S847" s="268"/>
      <c r="T847" s="267"/>
      <c r="U847" s="220"/>
      <c r="V847" s="220"/>
      <c r="W847" s="268"/>
      <c r="X847" s="267"/>
      <c r="Y847" s="220"/>
      <c r="Z847" s="220"/>
      <c r="AA847" s="268"/>
      <c r="AB847" s="267"/>
      <c r="AC847" s="220"/>
      <c r="AD847" s="220"/>
    </row>
    <row r="848" spans="1:37">
      <c r="A848" s="73"/>
      <c r="B848" s="74"/>
      <c r="C848" s="148" t="s">
        <v>136</v>
      </c>
      <c r="D848" s="320"/>
      <c r="E848" s="266"/>
      <c r="F848" s="267"/>
      <c r="G848" s="268"/>
      <c r="H848" s="267"/>
      <c r="I848" s="220"/>
      <c r="J848" s="220"/>
      <c r="K848" s="268"/>
      <c r="L848" s="267"/>
      <c r="M848" s="220"/>
      <c r="N848" s="220"/>
      <c r="O848" s="268"/>
      <c r="P848" s="267"/>
      <c r="Q848" s="220"/>
      <c r="R848" s="220"/>
      <c r="S848" s="268"/>
      <c r="T848" s="267"/>
      <c r="U848" s="220"/>
      <c r="V848" s="220"/>
      <c r="W848" s="268"/>
      <c r="X848" s="267"/>
      <c r="Y848" s="220"/>
      <c r="Z848" s="220"/>
      <c r="AA848" s="268"/>
      <c r="AB848" s="267"/>
      <c r="AC848" s="220"/>
      <c r="AD848" s="220"/>
    </row>
    <row r="849" spans="1:30">
      <c r="A849" s="73"/>
      <c r="B849" s="74"/>
      <c r="C849" s="148" t="s">
        <v>137</v>
      </c>
      <c r="D849" s="320"/>
      <c r="E849" s="266"/>
      <c r="F849" s="267"/>
      <c r="G849" s="268"/>
      <c r="H849" s="267"/>
      <c r="I849" s="220"/>
      <c r="J849" s="220"/>
      <c r="K849" s="268"/>
      <c r="L849" s="267"/>
      <c r="M849" s="220"/>
      <c r="N849" s="220"/>
      <c r="O849" s="268"/>
      <c r="P849" s="267"/>
      <c r="Q849" s="220"/>
      <c r="R849" s="220"/>
      <c r="S849" s="268"/>
      <c r="T849" s="267"/>
      <c r="U849" s="220"/>
      <c r="V849" s="220"/>
      <c r="W849" s="268"/>
      <c r="X849" s="267"/>
      <c r="Y849" s="220"/>
      <c r="Z849" s="220"/>
      <c r="AA849" s="268"/>
      <c r="AB849" s="267"/>
      <c r="AC849" s="220"/>
      <c r="AD849" s="220"/>
    </row>
    <row r="850" spans="1:30">
      <c r="A850" s="73"/>
      <c r="B850" s="74"/>
      <c r="C850" s="148" t="s">
        <v>138</v>
      </c>
      <c r="D850" s="320"/>
      <c r="E850" s="266"/>
      <c r="F850" s="267"/>
      <c r="G850" s="268"/>
      <c r="H850" s="267"/>
      <c r="I850" s="220"/>
      <c r="J850" s="220"/>
      <c r="K850" s="268"/>
      <c r="L850" s="267"/>
      <c r="M850" s="220"/>
      <c r="N850" s="220"/>
      <c r="O850" s="268"/>
      <c r="P850" s="267"/>
      <c r="Q850" s="220"/>
      <c r="R850" s="220"/>
      <c r="S850" s="268"/>
      <c r="T850" s="267"/>
      <c r="U850" s="220"/>
      <c r="V850" s="220"/>
      <c r="W850" s="268"/>
      <c r="X850" s="267"/>
      <c r="Y850" s="220"/>
      <c r="Z850" s="220"/>
      <c r="AA850" s="268"/>
      <c r="AB850" s="267"/>
      <c r="AC850" s="220"/>
      <c r="AD850" s="220"/>
    </row>
    <row r="851" spans="1:30">
      <c r="A851" s="73"/>
      <c r="B851" s="74"/>
      <c r="C851" s="148" t="s">
        <v>139</v>
      </c>
      <c r="D851" s="320"/>
      <c r="E851" s="266"/>
      <c r="F851" s="267"/>
      <c r="G851" s="268"/>
      <c r="H851" s="267"/>
      <c r="I851" s="220"/>
      <c r="J851" s="220"/>
      <c r="K851" s="268"/>
      <c r="L851" s="267"/>
      <c r="M851" s="220"/>
      <c r="N851" s="220"/>
      <c r="O851" s="268"/>
      <c r="P851" s="267"/>
      <c r="Q851" s="220"/>
      <c r="R851" s="220"/>
      <c r="S851" s="268"/>
      <c r="T851" s="267"/>
      <c r="U851" s="220"/>
      <c r="V851" s="220"/>
      <c r="W851" s="268"/>
      <c r="X851" s="267"/>
      <c r="Y851" s="220"/>
      <c r="Z851" s="220"/>
      <c r="AA851" s="268"/>
      <c r="AB851" s="267"/>
      <c r="AC851" s="220"/>
      <c r="AD851" s="220"/>
    </row>
    <row r="852" spans="1:30">
      <c r="A852" s="73"/>
      <c r="B852" s="74"/>
      <c r="C852" s="148" t="s">
        <v>140</v>
      </c>
      <c r="D852" s="320"/>
      <c r="E852" s="266"/>
      <c r="F852" s="267"/>
      <c r="G852" s="268"/>
      <c r="H852" s="267"/>
      <c r="I852" s="220"/>
      <c r="J852" s="220"/>
      <c r="K852" s="268"/>
      <c r="L852" s="267"/>
      <c r="M852" s="220"/>
      <c r="N852" s="220"/>
      <c r="O852" s="268"/>
      <c r="P852" s="267"/>
      <c r="Q852" s="220"/>
      <c r="R852" s="220"/>
      <c r="S852" s="268"/>
      <c r="T852" s="267"/>
      <c r="U852" s="220"/>
      <c r="V852" s="220"/>
      <c r="W852" s="268"/>
      <c r="X852" s="267"/>
      <c r="Y852" s="220"/>
      <c r="Z852" s="220"/>
      <c r="AA852" s="268"/>
      <c r="AB852" s="267"/>
      <c r="AC852" s="220"/>
      <c r="AD852" s="220"/>
    </row>
    <row r="853" spans="1:30">
      <c r="A853" s="73"/>
      <c r="B853" s="74"/>
      <c r="C853" s="148" t="s">
        <v>141</v>
      </c>
      <c r="D853" s="320"/>
      <c r="E853" s="266"/>
      <c r="F853" s="267"/>
      <c r="G853" s="268"/>
      <c r="H853" s="267"/>
      <c r="I853" s="220"/>
      <c r="J853" s="220"/>
      <c r="K853" s="268"/>
      <c r="L853" s="267"/>
      <c r="M853" s="220"/>
      <c r="N853" s="220"/>
      <c r="O853" s="268"/>
      <c r="P853" s="267"/>
      <c r="Q853" s="220"/>
      <c r="R853" s="220"/>
      <c r="S853" s="268"/>
      <c r="T853" s="267"/>
      <c r="U853" s="220"/>
      <c r="V853" s="220"/>
      <c r="W853" s="268"/>
      <c r="X853" s="267"/>
      <c r="Y853" s="220"/>
      <c r="Z853" s="220"/>
      <c r="AA853" s="268"/>
      <c r="AB853" s="267"/>
      <c r="AC853" s="220"/>
      <c r="AD853" s="220"/>
    </row>
    <row r="854" spans="1:30">
      <c r="A854" s="73"/>
      <c r="B854" s="74"/>
      <c r="C854" s="148" t="s">
        <v>142</v>
      </c>
      <c r="D854" s="320"/>
      <c r="E854" s="266"/>
      <c r="F854" s="267"/>
      <c r="G854" s="268"/>
      <c r="H854" s="267"/>
      <c r="I854" s="220"/>
      <c r="J854" s="220"/>
      <c r="K854" s="268"/>
      <c r="L854" s="267"/>
      <c r="M854" s="220"/>
      <c r="N854" s="220"/>
      <c r="O854" s="268"/>
      <c r="P854" s="267"/>
      <c r="Q854" s="220"/>
      <c r="R854" s="220"/>
      <c r="S854" s="268"/>
      <c r="T854" s="267"/>
      <c r="U854" s="220"/>
      <c r="V854" s="220"/>
      <c r="W854" s="268"/>
      <c r="X854" s="267"/>
      <c r="Y854" s="220"/>
      <c r="Z854" s="220"/>
      <c r="AA854" s="268"/>
      <c r="AB854" s="267"/>
      <c r="AC854" s="220"/>
      <c r="AD854" s="220"/>
    </row>
    <row r="855" spans="1:30">
      <c r="A855" s="73"/>
      <c r="B855" s="74"/>
      <c r="C855" s="148" t="s">
        <v>143</v>
      </c>
      <c r="D855" s="320"/>
      <c r="E855" s="266"/>
      <c r="F855" s="267"/>
      <c r="G855" s="268"/>
      <c r="H855" s="267"/>
      <c r="I855" s="220"/>
      <c r="J855" s="220"/>
      <c r="K855" s="268"/>
      <c r="L855" s="267"/>
      <c r="M855" s="220"/>
      <c r="N855" s="220"/>
      <c r="O855" s="268"/>
      <c r="P855" s="267"/>
      <c r="Q855" s="220"/>
      <c r="R855" s="220"/>
      <c r="S855" s="268"/>
      <c r="T855" s="267"/>
      <c r="U855" s="220"/>
      <c r="V855" s="220"/>
      <c r="W855" s="268"/>
      <c r="X855" s="267"/>
      <c r="Y855" s="220"/>
      <c r="Z855" s="220"/>
      <c r="AA855" s="268"/>
      <c r="AB855" s="267"/>
      <c r="AC855" s="220"/>
      <c r="AD855" s="220"/>
    </row>
    <row r="856" spans="1:30">
      <c r="A856" s="73"/>
      <c r="B856" s="74"/>
      <c r="C856" s="148" t="s">
        <v>144</v>
      </c>
      <c r="D856" s="320"/>
      <c r="E856" s="266"/>
      <c r="F856" s="267"/>
      <c r="G856" s="268"/>
      <c r="H856" s="267"/>
      <c r="I856" s="220"/>
      <c r="J856" s="220"/>
      <c r="K856" s="268"/>
      <c r="L856" s="267"/>
      <c r="M856" s="220"/>
      <c r="N856" s="220"/>
      <c r="O856" s="268"/>
      <c r="P856" s="267"/>
      <c r="Q856" s="220"/>
      <c r="R856" s="220"/>
      <c r="S856" s="268"/>
      <c r="T856" s="267"/>
      <c r="U856" s="220"/>
      <c r="V856" s="220"/>
      <c r="W856" s="268"/>
      <c r="X856" s="267"/>
      <c r="Y856" s="220"/>
      <c r="Z856" s="220"/>
      <c r="AA856" s="268"/>
      <c r="AB856" s="267"/>
      <c r="AC856" s="220"/>
      <c r="AD856" s="220"/>
    </row>
    <row r="857" spans="1:30">
      <c r="A857" s="73"/>
      <c r="B857" s="74"/>
      <c r="C857" s="148" t="s">
        <v>145</v>
      </c>
      <c r="D857" s="320"/>
      <c r="E857" s="266"/>
      <c r="F857" s="267"/>
      <c r="G857" s="268"/>
      <c r="H857" s="267"/>
      <c r="I857" s="220"/>
      <c r="J857" s="220"/>
      <c r="K857" s="268"/>
      <c r="L857" s="267"/>
      <c r="M857" s="220"/>
      <c r="N857" s="220"/>
      <c r="O857" s="268"/>
      <c r="P857" s="267"/>
      <c r="Q857" s="220"/>
      <c r="R857" s="220"/>
      <c r="S857" s="268"/>
      <c r="T857" s="267"/>
      <c r="U857" s="220"/>
      <c r="V857" s="220"/>
      <c r="W857" s="268"/>
      <c r="X857" s="267"/>
      <c r="Y857" s="220"/>
      <c r="Z857" s="220"/>
      <c r="AA857" s="268"/>
      <c r="AB857" s="267"/>
      <c r="AC857" s="220"/>
      <c r="AD857" s="220"/>
    </row>
    <row r="858" spans="1:30">
      <c r="A858" s="73"/>
      <c r="B858" s="74"/>
      <c r="C858" s="148" t="s">
        <v>146</v>
      </c>
      <c r="D858" s="320"/>
      <c r="E858" s="266"/>
      <c r="F858" s="267"/>
      <c r="G858" s="268"/>
      <c r="H858" s="267"/>
      <c r="I858" s="220"/>
      <c r="J858" s="220"/>
      <c r="K858" s="268"/>
      <c r="L858" s="267"/>
      <c r="M858" s="220"/>
      <c r="N858" s="220"/>
      <c r="O858" s="268"/>
      <c r="P858" s="267"/>
      <c r="Q858" s="220"/>
      <c r="R858" s="220"/>
      <c r="S858" s="268"/>
      <c r="T858" s="267"/>
      <c r="U858" s="220"/>
      <c r="V858" s="220"/>
      <c r="W858" s="268"/>
      <c r="X858" s="267"/>
      <c r="Y858" s="220"/>
      <c r="Z858" s="220"/>
      <c r="AA858" s="268"/>
      <c r="AB858" s="267"/>
      <c r="AC858" s="220"/>
      <c r="AD858" s="220"/>
    </row>
    <row r="859" spans="1:30">
      <c r="A859" s="73"/>
      <c r="B859" s="74"/>
      <c r="C859" s="148" t="s">
        <v>147</v>
      </c>
      <c r="D859" s="320"/>
      <c r="E859" s="266"/>
      <c r="F859" s="267"/>
      <c r="G859" s="268"/>
      <c r="H859" s="267"/>
      <c r="I859" s="220"/>
      <c r="J859" s="220"/>
      <c r="K859" s="268"/>
      <c r="L859" s="267"/>
      <c r="M859" s="220"/>
      <c r="N859" s="220"/>
      <c r="O859" s="268"/>
      <c r="P859" s="267"/>
      <c r="Q859" s="220"/>
      <c r="R859" s="220"/>
      <c r="S859" s="268"/>
      <c r="T859" s="267"/>
      <c r="U859" s="220"/>
      <c r="V859" s="220"/>
      <c r="W859" s="268"/>
      <c r="X859" s="267"/>
      <c r="Y859" s="220"/>
      <c r="Z859" s="220"/>
      <c r="AA859" s="268"/>
      <c r="AB859" s="267"/>
      <c r="AC859" s="220"/>
      <c r="AD859" s="220"/>
    </row>
    <row r="860" spans="1:30">
      <c r="A860" s="73"/>
      <c r="B860" s="74"/>
      <c r="C860" s="148" t="s">
        <v>148</v>
      </c>
      <c r="D860" s="320"/>
      <c r="E860" s="266"/>
      <c r="F860" s="267"/>
      <c r="G860" s="268"/>
      <c r="H860" s="267"/>
      <c r="I860" s="220"/>
      <c r="J860" s="220"/>
      <c r="K860" s="268"/>
      <c r="L860" s="267"/>
      <c r="M860" s="220"/>
      <c r="N860" s="220"/>
      <c r="O860" s="268"/>
      <c r="P860" s="267"/>
      <c r="Q860" s="220"/>
      <c r="R860" s="220"/>
      <c r="S860" s="268"/>
      <c r="T860" s="267"/>
      <c r="U860" s="220"/>
      <c r="V860" s="220"/>
      <c r="W860" s="268"/>
      <c r="X860" s="267"/>
      <c r="Y860" s="220"/>
      <c r="Z860" s="220"/>
      <c r="AA860" s="268"/>
      <c r="AB860" s="267"/>
      <c r="AC860" s="220"/>
      <c r="AD860" s="220"/>
    </row>
    <row r="861" spans="1:30">
      <c r="A861" s="73"/>
      <c r="B861" s="74"/>
      <c r="C861" s="148" t="s">
        <v>149</v>
      </c>
      <c r="D861" s="320"/>
      <c r="E861" s="266"/>
      <c r="F861" s="267"/>
      <c r="G861" s="268"/>
      <c r="H861" s="267"/>
      <c r="I861" s="220"/>
      <c r="J861" s="220"/>
      <c r="K861" s="268"/>
      <c r="L861" s="267"/>
      <c r="M861" s="220"/>
      <c r="N861" s="220"/>
      <c r="O861" s="268"/>
      <c r="P861" s="267"/>
      <c r="Q861" s="220"/>
      <c r="R861" s="220"/>
      <c r="S861" s="268"/>
      <c r="T861" s="267"/>
      <c r="U861" s="220"/>
      <c r="V861" s="220"/>
      <c r="W861" s="268"/>
      <c r="X861" s="267"/>
      <c r="Y861" s="220"/>
      <c r="Z861" s="220"/>
      <c r="AA861" s="268"/>
      <c r="AB861" s="267"/>
      <c r="AC861" s="220"/>
      <c r="AD861" s="220"/>
    </row>
    <row r="862" spans="1:30">
      <c r="A862" s="73"/>
      <c r="B862" s="74"/>
      <c r="C862" s="148" t="s">
        <v>150</v>
      </c>
      <c r="D862" s="320"/>
      <c r="E862" s="266"/>
      <c r="F862" s="267"/>
      <c r="G862" s="268"/>
      <c r="H862" s="267"/>
      <c r="I862" s="220"/>
      <c r="J862" s="220"/>
      <c r="K862" s="268"/>
      <c r="L862" s="267"/>
      <c r="M862" s="220"/>
      <c r="N862" s="220"/>
      <c r="O862" s="268"/>
      <c r="P862" s="267"/>
      <c r="Q862" s="220"/>
      <c r="R862" s="220"/>
      <c r="S862" s="268"/>
      <c r="T862" s="267"/>
      <c r="U862" s="220"/>
      <c r="V862" s="220"/>
      <c r="W862" s="268"/>
      <c r="X862" s="267"/>
      <c r="Y862" s="220"/>
      <c r="Z862" s="220"/>
      <c r="AA862" s="268"/>
      <c r="AB862" s="267"/>
      <c r="AC862" s="220"/>
      <c r="AD862" s="220"/>
    </row>
    <row r="863" spans="1:30">
      <c r="A863" s="73"/>
      <c r="B863" s="74"/>
      <c r="C863" s="148" t="s">
        <v>151</v>
      </c>
      <c r="D863" s="320"/>
      <c r="E863" s="266"/>
      <c r="F863" s="267"/>
      <c r="G863" s="268"/>
      <c r="H863" s="267"/>
      <c r="I863" s="220"/>
      <c r="J863" s="220"/>
      <c r="K863" s="268"/>
      <c r="L863" s="267"/>
      <c r="M863" s="220"/>
      <c r="N863" s="220"/>
      <c r="O863" s="268"/>
      <c r="P863" s="267"/>
      <c r="Q863" s="220"/>
      <c r="R863" s="220"/>
      <c r="S863" s="268"/>
      <c r="T863" s="267"/>
      <c r="U863" s="220"/>
      <c r="V863" s="220"/>
      <c r="W863" s="268"/>
      <c r="X863" s="267"/>
      <c r="Y863" s="220"/>
      <c r="Z863" s="220"/>
      <c r="AA863" s="268"/>
      <c r="AB863" s="267"/>
      <c r="AC863" s="220"/>
      <c r="AD863" s="220"/>
    </row>
    <row r="864" spans="1:30">
      <c r="A864" s="73"/>
      <c r="B864" s="74"/>
      <c r="C864" s="148" t="s">
        <v>152</v>
      </c>
      <c r="D864" s="320"/>
      <c r="E864" s="266"/>
      <c r="F864" s="267"/>
      <c r="G864" s="268"/>
      <c r="H864" s="267"/>
      <c r="I864" s="220"/>
      <c r="J864" s="220"/>
      <c r="K864" s="268"/>
      <c r="L864" s="267"/>
      <c r="M864" s="220"/>
      <c r="N864" s="220"/>
      <c r="O864" s="268"/>
      <c r="P864" s="267"/>
      <c r="Q864" s="220"/>
      <c r="R864" s="220"/>
      <c r="S864" s="268"/>
      <c r="T864" s="267"/>
      <c r="U864" s="220"/>
      <c r="V864" s="220"/>
      <c r="W864" s="268"/>
      <c r="X864" s="267"/>
      <c r="Y864" s="220"/>
      <c r="Z864" s="220"/>
      <c r="AA864" s="268"/>
      <c r="AB864" s="267"/>
      <c r="AC864" s="220"/>
      <c r="AD864" s="220"/>
    </row>
    <row r="865" spans="1:30">
      <c r="A865" s="73"/>
      <c r="B865" s="74"/>
      <c r="C865" s="148" t="s">
        <v>153</v>
      </c>
      <c r="D865" s="320"/>
      <c r="E865" s="266"/>
      <c r="F865" s="267"/>
      <c r="G865" s="268"/>
      <c r="H865" s="267"/>
      <c r="I865" s="220"/>
      <c r="J865" s="220"/>
      <c r="K865" s="268"/>
      <c r="L865" s="267"/>
      <c r="M865" s="220"/>
      <c r="N865" s="220"/>
      <c r="O865" s="268"/>
      <c r="P865" s="267"/>
      <c r="Q865" s="220"/>
      <c r="R865" s="220"/>
      <c r="S865" s="268"/>
      <c r="T865" s="267"/>
      <c r="U865" s="220"/>
      <c r="V865" s="220"/>
      <c r="W865" s="268"/>
      <c r="X865" s="267"/>
      <c r="Y865" s="220"/>
      <c r="Z865" s="220"/>
      <c r="AA865" s="268"/>
      <c r="AB865" s="267"/>
      <c r="AC865" s="220"/>
      <c r="AD865" s="220"/>
    </row>
    <row r="866" spans="1:30">
      <c r="A866" s="73"/>
      <c r="B866" s="74"/>
      <c r="C866" s="148" t="s">
        <v>154</v>
      </c>
      <c r="D866" s="320"/>
      <c r="E866" s="266"/>
      <c r="F866" s="267"/>
      <c r="G866" s="268"/>
      <c r="H866" s="267"/>
      <c r="I866" s="220"/>
      <c r="J866" s="220"/>
      <c r="K866" s="268"/>
      <c r="L866" s="267"/>
      <c r="M866" s="220"/>
      <c r="N866" s="220"/>
      <c r="O866" s="268"/>
      <c r="P866" s="267"/>
      <c r="Q866" s="220"/>
      <c r="R866" s="220"/>
      <c r="S866" s="268"/>
      <c r="T866" s="267"/>
      <c r="U866" s="220"/>
      <c r="V866" s="220"/>
      <c r="W866" s="268"/>
      <c r="X866" s="267"/>
      <c r="Y866" s="220"/>
      <c r="Z866" s="220"/>
      <c r="AA866" s="268"/>
      <c r="AB866" s="267"/>
      <c r="AC866" s="220"/>
      <c r="AD866" s="220"/>
    </row>
    <row r="867" spans="1:30">
      <c r="A867" s="73"/>
      <c r="B867" s="74"/>
      <c r="C867" s="148" t="s">
        <v>155</v>
      </c>
      <c r="D867" s="320"/>
      <c r="E867" s="266"/>
      <c r="F867" s="267"/>
      <c r="G867" s="268"/>
      <c r="H867" s="267"/>
      <c r="I867" s="220"/>
      <c r="J867" s="220"/>
      <c r="K867" s="268"/>
      <c r="L867" s="267"/>
      <c r="M867" s="220"/>
      <c r="N867" s="220"/>
      <c r="O867" s="268"/>
      <c r="P867" s="267"/>
      <c r="Q867" s="220"/>
      <c r="R867" s="220"/>
      <c r="S867" s="268"/>
      <c r="T867" s="267"/>
      <c r="U867" s="220"/>
      <c r="V867" s="220"/>
      <c r="W867" s="268"/>
      <c r="X867" s="267"/>
      <c r="Y867" s="220"/>
      <c r="Z867" s="220"/>
      <c r="AA867" s="268"/>
      <c r="AB867" s="267"/>
      <c r="AC867" s="220"/>
      <c r="AD867" s="220"/>
    </row>
    <row r="868" spans="1:30">
      <c r="A868" s="73"/>
      <c r="B868" s="74"/>
      <c r="C868" s="74"/>
      <c r="D868" s="74"/>
      <c r="E868" s="74"/>
      <c r="F868" s="74"/>
      <c r="G868" s="268">
        <f>IF(AND(SUM(G843:G867)=0,COUNTIF(G843:G867,"NS")&gt;0),"NS",IF(AND(SUM(G843:G867)=0, COUNTIF(G843:G867,"NA")&gt;0),"NA",SUM(G843:G867)))</f>
        <v>0</v>
      </c>
      <c r="H868" s="267"/>
      <c r="I868" s="220">
        <f>IF(AND(SUM(I843:I867)=0,COUNTIF(I843:I867,"NS")&gt;0),"NS",IF(AND(SUM(I843:I867)=0, COUNTIF(I843:I867,"NA")&gt;0),"NA",SUM(I843:I867)))</f>
        <v>0</v>
      </c>
      <c r="J868" s="220">
        <f>IF(AND(SUM(J843:J867)=0,COUNTIF(J843:J867,"NS")&gt;0),"NS",IF(AND(SUM(J843:J867)=0, COUNTIF(J843:J867,"NA")&gt;0),"NA",SUM(J843:J867)))</f>
        <v>0</v>
      </c>
      <c r="K868" s="268">
        <f>IF(AND(SUM(K843:K867)=0,COUNTIF(K843:K867,"NS")&gt;0),"NS",IF(AND(SUM(K843:K867)=0, COUNTIF(K843:K867,"NA")&gt;0),"NA",SUM(K843:K867)))</f>
        <v>0</v>
      </c>
      <c r="L868" s="267"/>
      <c r="M868" s="220">
        <f>IF(AND(SUM(M843:M867)=0,COUNTIF(M843:M867,"NS")&gt;0),"NS",IF(AND(SUM(M843:M867)=0, COUNTIF(M843:M867,"NA")&gt;0),"NA",SUM(M843:M867)))</f>
        <v>0</v>
      </c>
      <c r="N868" s="220">
        <f>IF(AND(SUM(N843:N867)=0,COUNTIF(N843:N867,"NS")&gt;0),"NS",IF(AND(SUM(N843:N867)=0, COUNTIF(N843:N867,"NA")&gt;0),"NA",SUM(N843:N867)))</f>
        <v>0</v>
      </c>
      <c r="O868" s="268">
        <f>IF(AND(SUM(O843:O867)=0,COUNTIF(O843:O867,"NS")&gt;0),"NS",IF(AND(SUM(O843:O867)=0, COUNTIF(O843:O867,"NA")&gt;0),"NA",SUM(O843:O867)))</f>
        <v>0</v>
      </c>
      <c r="P868" s="267"/>
      <c r="Q868" s="220">
        <f>IF(AND(SUM(Q843:Q867)=0,COUNTIF(Q843:Q867,"NS")&gt;0),"NS",IF(AND(SUM(Q843:Q867)=0, COUNTIF(Q843:Q867,"NA")&gt;0),"NA",SUM(Q843:Q867)))</f>
        <v>0</v>
      </c>
      <c r="R868" s="220">
        <f>IF(AND(SUM(R843:R867)=0,COUNTIF(R843:R867,"NS")&gt;0),"NS",IF(AND(SUM(R843:R867)=0, COUNTIF(R843:R867,"NA")&gt;0),"NA",SUM(R843:R867)))</f>
        <v>0</v>
      </c>
      <c r="S868" s="268">
        <f>IF(AND(SUM(S843:S867)=0,COUNTIF(S843:S867,"NS")&gt;0),"NS",IF(AND(SUM(S843:S867)=0, COUNTIF(S843:S867,"NA")&gt;0),"NA",SUM(S843:S867)))</f>
        <v>0</v>
      </c>
      <c r="T868" s="267"/>
      <c r="U868" s="220">
        <f>IF(AND(SUM(U843:U867)=0,COUNTIF(U843:U867,"NS")&gt;0),"NS",IF(AND(SUM(U843:U867)=0, COUNTIF(U843:U867,"NA")&gt;0),"NA",SUM(U843:U867)))</f>
        <v>0</v>
      </c>
      <c r="V868" s="220">
        <f>IF(AND(SUM(V843:V867)=0,COUNTIF(V843:V867,"NS")&gt;0),"NS",IF(AND(SUM(V843:V867)=0, COUNTIF(V843:V867,"NA")&gt;0),"NA",SUM(V843:V867)))</f>
        <v>0</v>
      </c>
      <c r="W868" s="268">
        <f>IF(AND(SUM(W843:W867)=0,COUNTIF(W843:W867,"NS")&gt;0),"NS",IF(AND(SUM(W843:W867)=0, COUNTIF(W843:W867,"NA")&gt;0),"NA",SUM(W843:W867)))</f>
        <v>0</v>
      </c>
      <c r="X868" s="267"/>
      <c r="Y868" s="220">
        <f>IF(AND(SUM(Y843:Y867)=0,COUNTIF(Y843:Y867,"NS")&gt;0),"NS",IF(AND(SUM(Y843:Y867)=0, COUNTIF(Y843:Y867,"NA")&gt;0),"NA",SUM(Y843:Y867)))</f>
        <v>0</v>
      </c>
      <c r="Z868" s="220">
        <f>IF(AND(SUM(Z843:Z867)=0,COUNTIF(Z843:Z867,"NS")&gt;0),"NS",IF(AND(SUM(Z843:Z867)=0, COUNTIF(Z843:Z867,"NA")&gt;0),"NA",SUM(Z843:Z867)))</f>
        <v>0</v>
      </c>
      <c r="AA868" s="268">
        <f>IF(AND(SUM(AA843:AA867)=0,COUNTIF(AA843:AA867,"NS")&gt;0),"NS",IF(AND(SUM(AA843:AA867)=0, COUNTIF(AA843:AA867,"NA")&gt;0),"NA",SUM(AA843:AA867)))</f>
        <v>0</v>
      </c>
      <c r="AB868" s="267"/>
      <c r="AC868" s="220">
        <f>IF(AND(SUM(AC843:AC867)=0,COUNTIF(AC843:AC867,"NS")&gt;0),"NS",IF(AND(SUM(AC843:AC867)=0, COUNTIF(AC843:AC867,"NA")&gt;0),"NA",SUM(AC843:AC867)))</f>
        <v>0</v>
      </c>
      <c r="AD868" s="220">
        <f>IF(AND(SUM(AD843:AD867)=0,COUNTIF(AD843:AD867,"NS")&gt;0),"NS",IF(AND(SUM(AD843:AD867)=0, COUNTIF(AD843:AD867,"NA")&gt;0),"NA",SUM(AD843:AD867)))</f>
        <v>0</v>
      </c>
    </row>
    <row r="869" spans="1:30">
      <c r="A869" s="73"/>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row>
    <row r="870" spans="1:30" ht="45" customHeight="1">
      <c r="A870" s="73"/>
      <c r="B870" s="74"/>
      <c r="C870" s="441" t="s">
        <v>1405</v>
      </c>
      <c r="D870" s="256"/>
      <c r="E870" s="256"/>
      <c r="F870" s="281"/>
      <c r="G870" s="268"/>
      <c r="H870" s="266"/>
      <c r="I870" s="266"/>
      <c r="J870" s="266"/>
      <c r="K870" s="266"/>
      <c r="L870" s="266"/>
      <c r="M870" s="266"/>
      <c r="N870" s="266"/>
      <c r="O870" s="266"/>
      <c r="P870" s="266"/>
      <c r="Q870" s="266"/>
      <c r="R870" s="266"/>
      <c r="S870" s="266"/>
      <c r="T870" s="266"/>
      <c r="U870" s="266"/>
      <c r="V870" s="266"/>
      <c r="W870" s="266"/>
      <c r="X870" s="266"/>
      <c r="Y870" s="266"/>
      <c r="Z870" s="266"/>
      <c r="AA870" s="266"/>
      <c r="AB870" s="266"/>
      <c r="AC870" s="266"/>
      <c r="AD870" s="267"/>
    </row>
    <row r="871" spans="1:30">
      <c r="A871" s="73"/>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row>
    <row r="872" spans="1:30" ht="24" customHeight="1">
      <c r="A872" s="73"/>
      <c r="B872" s="74"/>
      <c r="C872" s="321" t="s">
        <v>187</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row>
    <row r="873" spans="1:30" ht="60" customHeight="1">
      <c r="A873" s="73"/>
      <c r="B873" s="74"/>
      <c r="C873" s="322"/>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c r="AC873" s="323"/>
      <c r="AD873" s="324"/>
    </row>
    <row r="874" spans="1:30">
      <c r="A874" s="73"/>
      <c r="B874" s="74"/>
      <c r="C874" s="246" t="e">
        <f ca="1">AH839</f>
        <v>#NAME?</v>
      </c>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c r="A875" s="73"/>
      <c r="B875" s="74"/>
      <c r="C875" s="246" t="e">
        <f ca="1">AK839</f>
        <v>#NAME?</v>
      </c>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row>
    <row r="876" spans="1:30">
      <c r="A876" s="73"/>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c r="A877" s="73"/>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row>
    <row r="878" spans="1:30">
      <c r="A878" s="73"/>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c r="A879" s="73"/>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row>
    <row r="880" spans="1:30" ht="36" customHeight="1">
      <c r="A880" s="72" t="s">
        <v>1406</v>
      </c>
      <c r="B880" s="326" t="s">
        <v>1407</v>
      </c>
      <c r="C880" s="256"/>
      <c r="D880" s="256"/>
      <c r="E880" s="256"/>
      <c r="F880" s="256"/>
      <c r="G880" s="256"/>
      <c r="H880" s="256"/>
      <c r="I880" s="256"/>
      <c r="J880" s="256"/>
      <c r="K880" s="256"/>
      <c r="L880" s="256"/>
      <c r="M880" s="256"/>
      <c r="N880" s="256"/>
      <c r="O880" s="256"/>
      <c r="P880" s="256"/>
      <c r="Q880" s="256"/>
      <c r="R880" s="256"/>
      <c r="S880" s="256"/>
      <c r="T880" s="256"/>
      <c r="U880" s="256"/>
      <c r="V880" s="256"/>
      <c r="W880" s="256"/>
      <c r="X880" s="256"/>
      <c r="Y880" s="256"/>
      <c r="Z880" s="256"/>
      <c r="AA880" s="256"/>
      <c r="AB880" s="256"/>
      <c r="AC880" s="256"/>
      <c r="AD880" s="256"/>
    </row>
    <row r="881" spans="1:168" ht="48" customHeight="1">
      <c r="A881" s="73"/>
      <c r="B881" s="74"/>
      <c r="C881" s="327" t="s">
        <v>1408</v>
      </c>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c r="AC881" s="256"/>
      <c r="AD881" s="256"/>
    </row>
    <row r="882" spans="1:168" ht="36" customHeight="1">
      <c r="A882" s="73"/>
      <c r="B882" s="74"/>
      <c r="C882" s="327" t="s">
        <v>1409</v>
      </c>
      <c r="D882" s="256"/>
      <c r="E882" s="256"/>
      <c r="F882" s="256"/>
      <c r="G882" s="256"/>
      <c r="H882" s="256"/>
      <c r="I882" s="256"/>
      <c r="J882" s="256"/>
      <c r="K882" s="256"/>
      <c r="L882" s="256"/>
      <c r="M882" s="256"/>
      <c r="N882" s="256"/>
      <c r="O882" s="256"/>
      <c r="P882" s="256"/>
      <c r="Q882" s="256"/>
      <c r="R882" s="256"/>
      <c r="S882" s="256"/>
      <c r="T882" s="256"/>
      <c r="U882" s="256"/>
      <c r="V882" s="256"/>
      <c r="W882" s="256"/>
      <c r="X882" s="256"/>
      <c r="Y882" s="256"/>
      <c r="Z882" s="256"/>
      <c r="AA882" s="256"/>
      <c r="AB882" s="256"/>
      <c r="AC882" s="256"/>
      <c r="AD882" s="256"/>
    </row>
    <row r="883" spans="1:168" ht="36" customHeight="1">
      <c r="A883" s="73"/>
      <c r="B883" s="74"/>
      <c r="C883" s="327" t="s">
        <v>1410</v>
      </c>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c r="AC883" s="256"/>
      <c r="AD883" s="256"/>
    </row>
    <row r="884" spans="1:168" ht="24" customHeight="1">
      <c r="A884" s="73"/>
      <c r="B884" s="74"/>
      <c r="C884" s="321" t="s">
        <v>1411</v>
      </c>
      <c r="D884" s="256"/>
      <c r="E884" s="256"/>
      <c r="F884" s="256"/>
      <c r="G884" s="256"/>
      <c r="H884" s="256"/>
      <c r="I884" s="256"/>
      <c r="J884" s="256"/>
      <c r="K884" s="256"/>
      <c r="L884" s="256"/>
      <c r="M884" s="256"/>
      <c r="N884" s="256"/>
      <c r="O884" s="256"/>
      <c r="P884" s="256"/>
      <c r="Q884" s="256"/>
      <c r="R884" s="256"/>
      <c r="S884" s="256"/>
      <c r="T884" s="256"/>
      <c r="U884" s="256"/>
      <c r="V884" s="256"/>
      <c r="W884" s="256"/>
      <c r="X884" s="256"/>
      <c r="Y884" s="256"/>
      <c r="Z884" s="256"/>
      <c r="AA884" s="256"/>
      <c r="AB884" s="256"/>
      <c r="AC884" s="256"/>
      <c r="AD884" s="256"/>
    </row>
    <row r="885" spans="1:168" ht="36" customHeight="1">
      <c r="A885" s="73"/>
      <c r="B885" s="74"/>
      <c r="C885" s="321" t="s">
        <v>1412</v>
      </c>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c r="AC885" s="256"/>
      <c r="AD885" s="256"/>
    </row>
    <row r="886" spans="1:168" ht="15" customHeight="1">
      <c r="A886" s="73"/>
      <c r="B886" s="74"/>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9"/>
    </row>
    <row r="887" spans="1:168">
      <c r="A887" s="73"/>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455" t="s">
        <v>815</v>
      </c>
      <c r="AB887" s="256"/>
      <c r="AC887" s="256"/>
      <c r="AD887" s="256"/>
    </row>
    <row r="888" spans="1:168" ht="36" customHeight="1">
      <c r="A888" s="83"/>
      <c r="B888" s="15"/>
      <c r="C888" s="265" t="s">
        <v>185</v>
      </c>
      <c r="D888" s="278"/>
      <c r="E888" s="278"/>
      <c r="F888" s="278"/>
      <c r="G888" s="278"/>
      <c r="H888" s="278"/>
      <c r="I888" s="278"/>
      <c r="J888" s="278"/>
      <c r="K888" s="278"/>
      <c r="L888" s="278"/>
      <c r="M888" s="279"/>
      <c r="N888" s="325" t="s">
        <v>1125</v>
      </c>
      <c r="O888" s="279"/>
      <c r="P888" s="265" t="s">
        <v>1413</v>
      </c>
      <c r="Q888" s="266"/>
      <c r="R888" s="266"/>
      <c r="S888" s="266"/>
      <c r="T888" s="266"/>
      <c r="U888" s="266"/>
      <c r="V888" s="266"/>
      <c r="W888" s="266"/>
      <c r="X888" s="266"/>
      <c r="Y888" s="266"/>
      <c r="Z888" s="266"/>
      <c r="AA888" s="266"/>
      <c r="AB888" s="266"/>
      <c r="AC888" s="266"/>
      <c r="AD888" s="267"/>
    </row>
    <row r="889" spans="1:168" ht="15" customHeight="1">
      <c r="A889" s="83"/>
      <c r="B889" s="15"/>
      <c r="C889" s="280"/>
      <c r="D889" s="256"/>
      <c r="E889" s="256"/>
      <c r="F889" s="256"/>
      <c r="G889" s="256"/>
      <c r="H889" s="256"/>
      <c r="I889" s="256"/>
      <c r="J889" s="256"/>
      <c r="K889" s="256"/>
      <c r="L889" s="256"/>
      <c r="M889" s="281"/>
      <c r="N889" s="280"/>
      <c r="O889" s="281"/>
      <c r="P889" s="400" t="s">
        <v>201</v>
      </c>
      <c r="Q889" s="279"/>
      <c r="R889" s="331" t="s">
        <v>202</v>
      </c>
      <c r="S889" s="279"/>
      <c r="T889" s="331" t="s">
        <v>203</v>
      </c>
      <c r="U889" s="279"/>
      <c r="V889" s="268" t="s">
        <v>1414</v>
      </c>
      <c r="W889" s="266"/>
      <c r="X889" s="266"/>
      <c r="Y889" s="266"/>
      <c r="Z889" s="266"/>
      <c r="AA889" s="266"/>
      <c r="AB889" s="266"/>
      <c r="AC889" s="266"/>
      <c r="AD889" s="267"/>
    </row>
    <row r="890" spans="1:168" ht="84" customHeight="1">
      <c r="A890" s="83"/>
      <c r="B890" s="15"/>
      <c r="C890" s="280"/>
      <c r="D890" s="256"/>
      <c r="E890" s="256"/>
      <c r="F890" s="256"/>
      <c r="G890" s="256"/>
      <c r="H890" s="256"/>
      <c r="I890" s="256"/>
      <c r="J890" s="256"/>
      <c r="K890" s="256"/>
      <c r="L890" s="256"/>
      <c r="M890" s="281"/>
      <c r="N890" s="280"/>
      <c r="O890" s="281"/>
      <c r="P890" s="256"/>
      <c r="Q890" s="281"/>
      <c r="R890" s="280"/>
      <c r="S890" s="281"/>
      <c r="T890" s="280"/>
      <c r="U890" s="281"/>
      <c r="V890" s="331" t="s">
        <v>1415</v>
      </c>
      <c r="W890" s="266"/>
      <c r="X890" s="267"/>
      <c r="Y890" s="331" t="s">
        <v>1416</v>
      </c>
      <c r="Z890" s="266"/>
      <c r="AA890" s="267"/>
      <c r="AB890" s="331" t="s">
        <v>1417</v>
      </c>
      <c r="AC890" s="266"/>
      <c r="AD890" s="267"/>
    </row>
    <row r="891" spans="1:168" ht="48" customHeight="1">
      <c r="A891" s="83"/>
      <c r="B891" s="15"/>
      <c r="C891" s="282"/>
      <c r="D891" s="272"/>
      <c r="E891" s="272"/>
      <c r="F891" s="272"/>
      <c r="G891" s="272"/>
      <c r="H891" s="272"/>
      <c r="I891" s="272"/>
      <c r="J891" s="272"/>
      <c r="K891" s="272"/>
      <c r="L891" s="272"/>
      <c r="M891" s="283"/>
      <c r="N891" s="282"/>
      <c r="O891" s="283"/>
      <c r="P891" s="272"/>
      <c r="Q891" s="283"/>
      <c r="R891" s="282"/>
      <c r="S891" s="283"/>
      <c r="T891" s="282"/>
      <c r="U891" s="283"/>
      <c r="V891" s="226" t="s">
        <v>234</v>
      </c>
      <c r="W891" s="218" t="s">
        <v>202</v>
      </c>
      <c r="X891" s="218" t="s">
        <v>203</v>
      </c>
      <c r="Y891" s="226" t="s">
        <v>234</v>
      </c>
      <c r="Z891" s="218" t="s">
        <v>202</v>
      </c>
      <c r="AA891" s="218" t="s">
        <v>203</v>
      </c>
      <c r="AB891" s="217" t="s">
        <v>234</v>
      </c>
      <c r="AC891" s="218" t="s">
        <v>202</v>
      </c>
      <c r="AD891" s="218" t="s">
        <v>203</v>
      </c>
      <c r="AF891" t="s">
        <v>204</v>
      </c>
      <c r="AG891" t="s">
        <v>205</v>
      </c>
      <c r="AH891" t="s">
        <v>206</v>
      </c>
      <c r="AI891" t="s">
        <v>207</v>
      </c>
      <c r="AJ891" t="s">
        <v>208</v>
      </c>
      <c r="AK891" t="s">
        <v>209</v>
      </c>
      <c r="AL891" t="s">
        <v>210</v>
      </c>
      <c r="AP891" t="s">
        <v>204</v>
      </c>
      <c r="AQ891" t="s">
        <v>205</v>
      </c>
      <c r="AR891" t="s">
        <v>206</v>
      </c>
      <c r="AS891" t="s">
        <v>207</v>
      </c>
      <c r="AT891" t="s">
        <v>208</v>
      </c>
      <c r="AU891" t="s">
        <v>209</v>
      </c>
      <c r="AV891" t="s">
        <v>210</v>
      </c>
      <c r="AZ891" t="s">
        <v>204</v>
      </c>
      <c r="BA891" t="s">
        <v>205</v>
      </c>
      <c r="BB891" t="s">
        <v>206</v>
      </c>
      <c r="BC891" t="s">
        <v>207</v>
      </c>
      <c r="BD891" t="s">
        <v>208</v>
      </c>
      <c r="BE891" t="s">
        <v>209</v>
      </c>
      <c r="BF891" t="s">
        <v>210</v>
      </c>
      <c r="BJ891" t="s">
        <v>204</v>
      </c>
      <c r="BK891" t="s">
        <v>205</v>
      </c>
      <c r="BL891" t="s">
        <v>206</v>
      </c>
      <c r="BM891" t="s">
        <v>207</v>
      </c>
      <c r="BN891" t="s">
        <v>208</v>
      </c>
      <c r="BO891" t="s">
        <v>209</v>
      </c>
      <c r="BP891" t="s">
        <v>210</v>
      </c>
      <c r="BT891" t="s">
        <v>204</v>
      </c>
      <c r="BU891" t="s">
        <v>205</v>
      </c>
      <c r="BV891" t="s">
        <v>206</v>
      </c>
      <c r="BW891" t="s">
        <v>207</v>
      </c>
      <c r="BX891" t="s">
        <v>208</v>
      </c>
      <c r="BY891" t="s">
        <v>209</v>
      </c>
      <c r="BZ891" t="s">
        <v>210</v>
      </c>
      <c r="CD891" t="s">
        <v>204</v>
      </c>
      <c r="CE891" t="s">
        <v>205</v>
      </c>
      <c r="CF891" t="s">
        <v>206</v>
      </c>
      <c r="CG891" t="s">
        <v>207</v>
      </c>
      <c r="CH891" t="s">
        <v>208</v>
      </c>
      <c r="CI891" t="s">
        <v>209</v>
      </c>
      <c r="CJ891" t="s">
        <v>210</v>
      </c>
      <c r="CN891" t="s">
        <v>204</v>
      </c>
      <c r="CO891" t="s">
        <v>205</v>
      </c>
      <c r="CP891" t="s">
        <v>206</v>
      </c>
      <c r="CQ891" t="s">
        <v>207</v>
      </c>
      <c r="CR891" t="s">
        <v>208</v>
      </c>
      <c r="CS891" t="s">
        <v>209</v>
      </c>
      <c r="CT891" t="s">
        <v>210</v>
      </c>
      <c r="CX891" t="s">
        <v>204</v>
      </c>
      <c r="CY891" t="s">
        <v>205</v>
      </c>
      <c r="CZ891" t="s">
        <v>206</v>
      </c>
      <c r="DA891" t="s">
        <v>207</v>
      </c>
      <c r="DB891" t="s">
        <v>208</v>
      </c>
      <c r="DC891" t="s">
        <v>209</v>
      </c>
      <c r="DD891" t="s">
        <v>210</v>
      </c>
      <c r="DH891" t="s">
        <v>204</v>
      </c>
      <c r="DI891" t="s">
        <v>205</v>
      </c>
      <c r="DJ891" t="s">
        <v>206</v>
      </c>
      <c r="DK891" t="s">
        <v>207</v>
      </c>
      <c r="DL891" t="s">
        <v>208</v>
      </c>
      <c r="DM891" t="s">
        <v>209</v>
      </c>
      <c r="DN891" t="s">
        <v>210</v>
      </c>
      <c r="DR891" t="s">
        <v>204</v>
      </c>
      <c r="DS891" t="s">
        <v>205</v>
      </c>
      <c r="DT891" t="s">
        <v>206</v>
      </c>
      <c r="DU891" t="s">
        <v>207</v>
      </c>
      <c r="DV891" t="s">
        <v>208</v>
      </c>
      <c r="DW891" t="s">
        <v>209</v>
      </c>
      <c r="DX891" t="s">
        <v>210</v>
      </c>
      <c r="EB891" t="s">
        <v>204</v>
      </c>
      <c r="EC891" t="s">
        <v>205</v>
      </c>
      <c r="ED891" t="s">
        <v>206</v>
      </c>
      <c r="EE891" t="s">
        <v>207</v>
      </c>
      <c r="EF891" t="s">
        <v>208</v>
      </c>
      <c r="EG891" t="s">
        <v>209</v>
      </c>
      <c r="EH891" t="s">
        <v>210</v>
      </c>
      <c r="EL891" t="s">
        <v>204</v>
      </c>
      <c r="EM891" t="s">
        <v>205</v>
      </c>
      <c r="EN891" t="s">
        <v>206</v>
      </c>
      <c r="EO891" t="s">
        <v>207</v>
      </c>
      <c r="EP891" t="s">
        <v>208</v>
      </c>
      <c r="EQ891" t="s">
        <v>209</v>
      </c>
      <c r="ER891" t="s">
        <v>210</v>
      </c>
      <c r="EV891" t="s">
        <v>204</v>
      </c>
      <c r="EW891" t="s">
        <v>205</v>
      </c>
      <c r="EX891" t="s">
        <v>206</v>
      </c>
      <c r="EY891" t="s">
        <v>207</v>
      </c>
      <c r="EZ891" t="s">
        <v>208</v>
      </c>
      <c r="FA891" t="s">
        <v>209</v>
      </c>
      <c r="FB891" t="s">
        <v>210</v>
      </c>
      <c r="FF891" t="s">
        <v>204</v>
      </c>
      <c r="FG891" t="s">
        <v>205</v>
      </c>
      <c r="FH891" t="s">
        <v>206</v>
      </c>
      <c r="FI891" t="s">
        <v>207</v>
      </c>
      <c r="FJ891" t="s">
        <v>208</v>
      </c>
      <c r="FK891" t="s">
        <v>209</v>
      </c>
      <c r="FL891" t="s">
        <v>210</v>
      </c>
    </row>
    <row r="892" spans="1:168">
      <c r="A892" s="71"/>
      <c r="B892" s="40"/>
      <c r="C892" s="148" t="s">
        <v>131</v>
      </c>
      <c r="D892" s="320"/>
      <c r="E892" s="266"/>
      <c r="F892" s="266"/>
      <c r="G892" s="266"/>
      <c r="H892" s="266"/>
      <c r="I892" s="266"/>
      <c r="J892" s="266"/>
      <c r="K892" s="266"/>
      <c r="L892" s="266"/>
      <c r="M892" s="267"/>
      <c r="N892" s="268" t="s">
        <v>2281</v>
      </c>
      <c r="O892" s="267"/>
      <c r="P892" s="268"/>
      <c r="Q892" s="267"/>
      <c r="R892" s="268"/>
      <c r="S892" s="267"/>
      <c r="T892" s="268"/>
      <c r="U892" s="267"/>
      <c r="V892" s="220"/>
      <c r="W892" s="220"/>
      <c r="X892" s="220"/>
      <c r="Y892" s="220"/>
      <c r="Z892" s="220"/>
      <c r="AA892" s="220"/>
      <c r="AB892" s="220"/>
      <c r="AC892" s="220"/>
      <c r="AD892" s="220"/>
      <c r="AF892">
        <f>IF(AND(V892=0,OR(SUM(W892:X892)&gt;0,COUNTIF(V892:X892,"NS")&gt;0)),1,0)</f>
        <v>0</v>
      </c>
      <c r="AG892">
        <f>IF(OR(AND(V892="NS",SUM(W892:X892)&gt;0),AND(V892="NS",COUNTIF(V892:X892,"NS")&lt;2)),1,0)</f>
        <v>0</v>
      </c>
      <c r="AH892">
        <f>IF(AND(V892="NA",OR(SUM(W892:X892)&gt;0,COUNTIF(V892:X892,"NS")&gt;0,COUNTIF(V892:X892,"NA")&gt;1)),1,0)</f>
        <v>0</v>
      </c>
      <c r="AI892">
        <f>IF(AND(COUNTBLANK(V892)+COUNTBLANK(W892)+COUNTBLANK(X892)&gt;0,COUNTBLANK(V892)+COUNTBLANK(W892)+COUNTBLANK(X892)&lt;3,V892&lt;&gt;"NA"),1,0)</f>
        <v>0</v>
      </c>
      <c r="AJ892">
        <f>IF(AND(IF(OR(SUM(W892:X892)=V892,V892="",AND(V892&gt;0,COUNTIF(V892:X892,"NS")=2)),0,1)=1,V892&lt;&gt;"NS",V892&lt;&gt;"NA"),1,0)</f>
        <v>0</v>
      </c>
      <c r="AK892">
        <f>IF(COUNTIF(V892:X892,"=*")&lt;&gt;SUM(COUNTIF(V892:X892,"NS"),COUNTIF(V892:X892,"NA")),1,0)</f>
        <v>0</v>
      </c>
      <c r="AL892">
        <f>IF(SUM(AF892:AK892)&gt;0,1,0)</f>
        <v>0</v>
      </c>
      <c r="AP892">
        <f>IF(AND(Y892=0,OR(SUM(Z892:AA892)&gt;0,COUNTIF(Y892:AA892,"NS")&gt;0)),1,0)</f>
        <v>0</v>
      </c>
      <c r="AQ892">
        <f>IF(OR(AND(Y892="NS",SUM(Z892:AA892)&gt;0),AND(Y892="NS",COUNTIF(Y892:AA892,"NS")&lt;2)),1,0)</f>
        <v>0</v>
      </c>
      <c r="AR892">
        <f>IF(AND(Y892="NA",OR(SUM(Z892:AA892)&gt;0,COUNTIF(Y892:AA892,"NS")&gt;0,COUNTIF(Y892:AA892,"NA")&gt;1)),1,0)</f>
        <v>0</v>
      </c>
      <c r="AS892">
        <f>IF(AND(COUNTBLANK(Y892)+COUNTBLANK(Z892)+COUNTBLANK(AA892)&gt;0,COUNTBLANK(Y892)+COUNTBLANK(Z892)+COUNTBLANK(AA892)&lt;3,Y892&lt;&gt;"NA"),1,0)</f>
        <v>0</v>
      </c>
      <c r="AT892">
        <f>IF(AND(IF(OR(SUM(Z892:AA892)=Y892,Y892="",AND(Y892&gt;0,COUNTIF(Y892:AA892,"NS")=2)),0,1)=1,Y892&lt;&gt;"NS",Y892&lt;&gt;"NA"),1,0)</f>
        <v>0</v>
      </c>
      <c r="AU892">
        <f>IF(COUNTIF(Y892:AA892,"=*")&lt;&gt;SUM(COUNTIF(Y892:AA892,"NS"),COUNTIF(Y892:AA892,"NA")),1,0)</f>
        <v>0</v>
      </c>
      <c r="AV892">
        <f>IF(SUM(AP892:AU892)&gt;0,1,0)</f>
        <v>0</v>
      </c>
      <c r="AZ892">
        <f>IF(AND(AB892=0,OR(SUM(AC892:AD892)&gt;0,COUNTIF(AB892:AD892,"NS")&gt;0)),1,0)</f>
        <v>0</v>
      </c>
      <c r="BA892">
        <f>IF(OR(AND(AB892="NS",SUM(AC892:AD892)&gt;0),AND(AB892="NS",COUNTIF(AB892:AD892,"NS")&lt;2)),1,0)</f>
        <v>0</v>
      </c>
      <c r="BB892">
        <f>IF(AND(AB892="NA",OR(SUM(AC892:AD892)&gt;0,COUNTIF(AB892:AD892,"NS")&gt;0,COUNTIF(AB892:AD892,"NA")&gt;1)),1,0)</f>
        <v>0</v>
      </c>
      <c r="BC892">
        <f>IF(AND(COUNTBLANK(AB892)+COUNTBLANK(AC892)+COUNTBLANK(AD892)&gt;0,COUNTBLANK(AB892)+COUNTBLANK(AC892)+COUNTBLANK(AD892)&lt;3,AB892&lt;&gt;"NA"),1,0)</f>
        <v>0</v>
      </c>
      <c r="BD892">
        <f>IF(AND(IF(OR(SUM(AC892:AD892)=AB892,AB892="",AND(AB892&gt;0,COUNTIF(AB892:AD892,"NS")=2)),0,1)=1,AB892&lt;&gt;"NS",AB892&lt;&gt;"NA"),1,0)</f>
        <v>0</v>
      </c>
      <c r="BE892">
        <f>IF(COUNTIF(AB892:AD892,"=*")&lt;&gt;SUM(COUNTIF(AB892:AD892,"NS"),COUNTIF(AB892:AD892,"NA")),1,0)</f>
        <v>0</v>
      </c>
      <c r="BF892">
        <f>IF(SUM(AZ892:BE892)&gt;0,1,0)</f>
        <v>0</v>
      </c>
      <c r="BJ892">
        <f>IF(AND(G924=0,OR(SUM(H924:I924)&gt;0,COUNTIF(G924:I924,"NS")&gt;0)),1,0)</f>
        <v>0</v>
      </c>
      <c r="BK892">
        <f>IF(OR(AND(G924="NS",SUM(H924:I924)&gt;0),AND(G924="NS",COUNTIF(G924:I924,"NS")&lt;2)),1,0)</f>
        <v>0</v>
      </c>
      <c r="BL892">
        <f>IF(AND(G924="NA",OR(SUM(H924:I924)&gt;0,COUNTIF(G924:I924,"NS")&gt;0,COUNTIF(G924:I924,"NA")&gt;1)),1,0)</f>
        <v>0</v>
      </c>
      <c r="BM892">
        <f>IF(AND(COUNTBLANK(G924)+COUNTBLANK(H924)+COUNTBLANK(I924)&gt;0,COUNTBLANK(G924)+COUNTBLANK(H924)+COUNTBLANK(I924)&lt;3,G924&lt;&gt;"NA"),1,0)</f>
        <v>0</v>
      </c>
      <c r="BN892">
        <f>IF(AND(IF(OR(SUM(H924:I924)=G924,G924="",AND(G924&gt;0,COUNTIF(G924:I924,"NS")=2)),0,1)=1,G924&lt;&gt;"NS",G924&lt;&gt;"NA"),1,0)</f>
        <v>0</v>
      </c>
      <c r="BO892">
        <f>IF(COUNTIF(G924:I924,"=*")&lt;&gt;SUM(COUNTIF(G924:I924,"NS"),COUNTIF(G924:I924,"NA")),1,0)</f>
        <v>0</v>
      </c>
      <c r="BP892">
        <f>IF(SUM(BJ892:BO892)&gt;0,1,0)</f>
        <v>0</v>
      </c>
      <c r="BT892">
        <f>IF(AND(J924=0,OR(SUM(K924:L924)&gt;0,COUNTIF(J924:L924,"NS")&gt;0)),1,0)</f>
        <v>0</v>
      </c>
      <c r="BU892">
        <f>IF(OR(AND(J924="NS",SUM(K924:L924)&gt;0),AND(J924="NS",COUNTIF(J924:L924,"NS")&lt;2)),1,0)</f>
        <v>0</v>
      </c>
      <c r="BV892">
        <f>IF(AND(J924="NA",OR(SUM(K924:L924)&gt;0,COUNTIF(J924:L924,"NS")&gt;0,COUNTIF(J924:L924,"NA")&gt;1)),1,0)</f>
        <v>0</v>
      </c>
      <c r="BW892">
        <f>IF(AND(COUNTBLANK(J924)+COUNTBLANK(K924)+COUNTBLANK(L924)&gt;0,COUNTBLANK(J924)+COUNTBLANK(K924)+COUNTBLANK(L924)&lt;3,J924&lt;&gt;"NA"),1,0)</f>
        <v>0</v>
      </c>
      <c r="BX892">
        <f>IF(AND(IF(OR(SUM(K924:L924)=J924,J924="",AND(J924&gt;0,COUNTIF(J924:L924,"NS")=2)),0,1)=1,J924&lt;&gt;"NS",J924&lt;&gt;"NA"),1,0)</f>
        <v>0</v>
      </c>
      <c r="BY892">
        <f>IF(COUNTIF(J924:L924,"=*")&lt;&gt;SUM(COUNTIF(J924:L924,"NS"),COUNTIF(J924:L924,"NA")),1,0)</f>
        <v>0</v>
      </c>
      <c r="BZ892">
        <f>IF(SUM(BT892:BY892)&gt;0,1,0)</f>
        <v>0</v>
      </c>
      <c r="CD892">
        <f>IF(AND(M924=0,OR(SUM(N924:O924)&gt;0,COUNTIF(M924:O924,"NS")&gt;0)),1,0)</f>
        <v>0</v>
      </c>
      <c r="CE892">
        <f>IF(OR(AND(M924="NS",SUM(N924:O924)&gt;0),AND(M924="NS",COUNTIF(M924:O924,"NS")&lt;2)),1,0)</f>
        <v>0</v>
      </c>
      <c r="CF892">
        <f>IF(AND(M924="NA",OR(SUM(N924:O924)&gt;0,COUNTIF(M924:O924,"NS")&gt;0,COUNTIF(M924:O924,"NA")&gt;1)),1,0)</f>
        <v>0</v>
      </c>
      <c r="CG892">
        <f>IF(AND(COUNTBLANK(M924)+COUNTBLANK(N924)+COUNTBLANK(O924)&gt;0,COUNTBLANK(M924)+COUNTBLANK(N924)+COUNTBLANK(O924)&lt;3,M924&lt;&gt;"NA"),1,0)</f>
        <v>0</v>
      </c>
      <c r="CH892">
        <f>IF(AND(IF(OR(SUM(N924:O924)=M924,M924="",AND(M924&gt;0,COUNTIF(M924:O924,"NS")=2)),0,1)=1,M924&lt;&gt;"NS",M924&lt;&gt;"NA"),1,0)</f>
        <v>0</v>
      </c>
      <c r="CI892">
        <f>IF(COUNTIF(M924:O924,"=*")&lt;&gt;SUM(COUNTIF(M924:O924,"NS"),COUNTIF(M924:O924,"NA")),1,0)</f>
        <v>0</v>
      </c>
      <c r="CJ892">
        <f>IF(SUM(CD892:CI892)&gt;0,1,0)</f>
        <v>0</v>
      </c>
      <c r="CN892">
        <f>IF(AND(P924=0,OR(SUM(Q924:R924)&gt;0,COUNTIF(P924:R924,"NS")&gt;0)),1,0)</f>
        <v>0</v>
      </c>
      <c r="CO892">
        <f>IF(OR(AND(P924="NS",SUM(Q924:R924)&gt;0),AND(P924="NS",COUNTIF(P924:R924,"NS")&lt;2)),1,0)</f>
        <v>0</v>
      </c>
      <c r="CP892">
        <f>IF(AND(P924="NA",OR(SUM(Q924:R924)&gt;0,COUNTIF(P924:R924,"NS")&gt;0,COUNTIF(P924:R924,"NA")&gt;1)),1,0)</f>
        <v>0</v>
      </c>
      <c r="CQ892">
        <f>IF(AND(COUNTBLANK(P924)+COUNTBLANK(Q924)+COUNTBLANK(R924)&gt;0,COUNTBLANK(P924)+COUNTBLANK(Q924)+COUNTBLANK(R924)&lt;3,P924&lt;&gt;"NA"),1,0)</f>
        <v>0</v>
      </c>
      <c r="CR892">
        <f>IF(AND(IF(OR(SUM(Q924:R924)=P924,P924="",AND(P924&gt;0,COUNTIF(P924:R924,"NS")=2)),0,1)=1,P924&lt;&gt;"NS",P924&lt;&gt;"NA"),1,0)</f>
        <v>0</v>
      </c>
      <c r="CS892">
        <f>IF(COUNTIF(P924:R924,"=*")&lt;&gt;SUM(COUNTIF(P924:R924,"NS"),COUNTIF(P924:R924,"NA")),1,0)</f>
        <v>0</v>
      </c>
      <c r="CT892">
        <f>IF(SUM(CN892:CS892)&gt;0,1,0)</f>
        <v>0</v>
      </c>
      <c r="CX892">
        <f>IF(AND(S924=0,OR(SUM(T924:U924)&gt;0,COUNTIF(S924:U924,"NS")&gt;0)),1,0)</f>
        <v>0</v>
      </c>
      <c r="CY892">
        <f>IF(OR(AND(S924="NS",SUM(T924:U924)&gt;0),AND(S924="NS",COUNTIF(S924:U924,"NS")&lt;2)),1,0)</f>
        <v>0</v>
      </c>
      <c r="CZ892">
        <f>IF(AND(S924="NA",OR(SUM(T924:U924)&gt;0,COUNTIF(S924:U924,"NS")&gt;0,COUNTIF(S924:U924,"NA")&gt;1)),1,0)</f>
        <v>0</v>
      </c>
      <c r="DA892">
        <f>IF(AND(COUNTBLANK(S924)+COUNTBLANK(T924)+COUNTBLANK(U924)&gt;0,COUNTBLANK(S924)+COUNTBLANK(T924)+COUNTBLANK(U924)&lt;3,S924&lt;&gt;"NA"),1,0)</f>
        <v>0</v>
      </c>
      <c r="DB892">
        <f>IF(AND(IF(OR(SUM(T924:U924)=S924,S924="",AND(S924&gt;0,COUNTIF(S924:U924,"NS")=2)),0,1)=1,S924&lt;&gt;"NS",S924&lt;&gt;"NA"),1,0)</f>
        <v>0</v>
      </c>
      <c r="DC892">
        <f>IF(COUNTIF(S924:U924,"=*")&lt;&gt;SUM(COUNTIF(S924:U924,"NS"),COUNTIF(S924:U924,"NA")),1,0)</f>
        <v>0</v>
      </c>
      <c r="DD892">
        <f>IF(SUM(CX892:DC892)&gt;0,1,0)</f>
        <v>0</v>
      </c>
      <c r="DH892">
        <f>IF(AND(V924=0,OR(SUM(W924:X924)&gt;0,COUNTIF(V924:X924,"NS")&gt;0)),1,0)</f>
        <v>0</v>
      </c>
      <c r="DI892">
        <f>IF(OR(AND(V924="NS",SUM(W924:X924)&gt;0),AND(V924="NS",COUNTIF(V924:X924,"NS")&lt;2)),1,0)</f>
        <v>0</v>
      </c>
      <c r="DJ892">
        <f>IF(AND(V924="NA",OR(SUM(W924:X924)&gt;0,COUNTIF(V924:X924,"NS")&gt;0,COUNTIF(V924:X924,"NA")&gt;1)),1,0)</f>
        <v>0</v>
      </c>
      <c r="DK892">
        <f>IF(AND(COUNTBLANK(V924)+COUNTBLANK(W924)+COUNTBLANK(X924)&gt;0,COUNTBLANK(V924)+COUNTBLANK(W924)+COUNTBLANK(X924)&lt;3,V924&lt;&gt;"NA"),1,0)</f>
        <v>0</v>
      </c>
      <c r="DL892">
        <f>IF(AND(IF(OR(SUM(W924:X924)=V924,V924="",AND(V924&gt;0,COUNTIF(V924:X924,"NS")=2)),0,1)=1,V924&lt;&gt;"NS",V924&lt;&gt;"NA"),1,0)</f>
        <v>0</v>
      </c>
      <c r="DM892">
        <f>IF(COUNTIF(V924:X924,"=*")&lt;&gt;SUM(COUNTIF(V924:X924,"NS"),COUNTIF(V924:X924,"NA")),1,0)</f>
        <v>0</v>
      </c>
      <c r="DN892">
        <f>IF(SUM(DH892:DM892)&gt;0,1,0)</f>
        <v>0</v>
      </c>
      <c r="DR892">
        <f>IF(AND(Y924=0,OR(SUM(Z924:AA924)&gt;0,COUNTIF(Y924:AA924,"NS")&gt;0)),1,0)</f>
        <v>0</v>
      </c>
      <c r="DS892">
        <f>IF(OR(AND(Y924="NS",SUM(Z924:AA924)&gt;0),AND(Y924="NS",COUNTIF(Y924:AA924,"NS")&lt;2)),1,0)</f>
        <v>0</v>
      </c>
      <c r="DT892">
        <f>IF(AND(Y924="NA",OR(SUM(Z924:AA924)&gt;0,COUNTIF(Y924:AA924,"NS")&gt;0,COUNTIF(Y924:AA924,"NA")&gt;1)),1,0)</f>
        <v>0</v>
      </c>
      <c r="DU892">
        <f>IF(AND(COUNTBLANK(Y924)+COUNTBLANK(Z924)+COUNTBLANK(AA924)&gt;0,COUNTBLANK(Y924)+COUNTBLANK(Z924)+COUNTBLANK(AA924)&lt;3,Y924&lt;&gt;"NA"),1,0)</f>
        <v>0</v>
      </c>
      <c r="DV892">
        <f>IF(AND(IF(OR(SUM(Z924:AA924)=Y924,Y924="",AND(Y924&gt;0,COUNTIF(Y924:AA924,"NS")=2)),0,1)=1,Y924&lt;&gt;"NS",Y924&lt;&gt;"NA"),1,0)</f>
        <v>0</v>
      </c>
      <c r="DW892">
        <f>IF(COUNTIF(Y924:AA924,"=*")&lt;&gt;SUM(COUNTIF(Y924:AA924,"NS"),COUNTIF(Y924:AA924,"NA")),1,0)</f>
        <v>0</v>
      </c>
      <c r="DX892">
        <f>IF(SUM(DR892:DW892)&gt;0,1,0)</f>
        <v>0</v>
      </c>
      <c r="EB892">
        <f>IF(AND(AB924=0,OR(SUM(AC924:AD924)&gt;0,COUNTIF(AB924:AD924,"NS")&gt;0)),1,0)</f>
        <v>0</v>
      </c>
      <c r="EC892">
        <f>IF(OR(AND(AB924="NS",SUM(AC924:AD924)&gt;0),AND(AB924="NS",COUNTIF(AB924:AD924,"NS")&lt;2)),1,0)</f>
        <v>0</v>
      </c>
      <c r="ED892">
        <f>IF(AND(AB924="NA",OR(SUM(AC924:AD924)&gt;0,COUNTIF(AB924:AD924,"NS")&gt;0,COUNTIF(AB924:AD924,"NA")&gt;1)),1,0)</f>
        <v>0</v>
      </c>
      <c r="EE892">
        <f>IF(AND(COUNTBLANK(AB924)+COUNTBLANK(AC924)+COUNTBLANK(AD924)&gt;0,COUNTBLANK(AB924)+COUNTBLANK(AC924)+COUNTBLANK(AD924)&lt;3,AB924&lt;&gt;"NA"),1,0)</f>
        <v>0</v>
      </c>
      <c r="EF892">
        <f>IF(AND(IF(OR(SUM(AC924:AD924)=AB924,AB924="",AND(AB924&gt;0,COUNTIF(AB924:AD924,"NS")=2)),0,1)=1,AB924&lt;&gt;"NS",AB924&lt;&gt;"NA"),1,0)</f>
        <v>0</v>
      </c>
      <c r="EG892">
        <f>IF(COUNTIF(AB924:AD924,"=*")&lt;&gt;SUM(COUNTIF(AB924:AD924,"NS"),COUNTIF(AB924:AD924,"NA")),1,0)</f>
        <v>0</v>
      </c>
      <c r="EH892">
        <f>IF(SUM(EB892:EG892)&gt;0,1,0)</f>
        <v>0</v>
      </c>
      <c r="EL892">
        <f>IF(AND(R892=0,OR(SUM(W892,Z892,AC892,H924,K924,N924,Q924,T924,W924,Z924,AC924)&gt;0,COUNTIF(R892,"NS")+COUNTIF(W892,"NS")+COUNTIF(Z892,"NS")+COUNTIF(AC892,"NS")+COUNTIF(H924,"NS")+COUNTIF(K924,"NS")+COUNTIF(N924,"NS")+COUNTIF(Q924,"NS")+COUNTIF(T924,"NS")+COUNTIF(W924,"NS")+COUNTIF(Z924,"NS")+COUNTIF(AC924,"NS")&gt;0)),1,0)</f>
        <v>0</v>
      </c>
      <c r="EM892">
        <f>IF(OR(AND(R892="NS",SUM(W892,Z892,AC892,H924,K924,N924,Q924,T924,W924,Z924,AC924)&gt;0),AND(R892="NS",COUNTIF(R892,"NS")+COUNTIF(W892,"NS")+COUNTIF(Z892,"NS")+COUNTIF(AC892,"NS")+COUNTIF(H924,"NS")+COUNTIF(K924,"NS")+COUNTIF(N924,"NS")+COUNTIF(Q924,"NS")+COUNTIF(T924,"NS")+COUNTIF(W924,"NS")+COUNTIF(Z924,"NS")+COUNTIF(AC924,"NS")&lt;2)),1,0)</f>
        <v>0</v>
      </c>
      <c r="EN892">
        <f>IF(AND(R892="NA",OR(SUM(W892,Z892,AC892,H924,K924,N924,Q924,T924,W924,Z924,AC924)&gt;0,COUNTIF(R892,"NS")+COUNTIF(W892,"NS")+COUNTIF(Z892,"NS")+COUNTIF(AC892,"NS")+COUNTIF(H924,"NS")+COUNTIF(K924,"NS")+COUNTIF(N924,"NS")+COUNTIF(Q924,"NS")+COUNTIF(T924,"NS")+COUNTIF(W924,"NS")+COUNTIF(Z924,"NS")+COUNTIF(AC924,"NS")&gt;0,COUNTIF(R892,"NA")+COUNTIF(W892,"NA")+COUNTIF(Z892,"NA")+COUNTIF(AC892,"NA")+COUNTIF(H924,"NA")+COUNTIF(K924,"NA")+COUNTIF(N924,"NA")+COUNTIF(Q924,"NA")+COUNTIF(T924,"NA")+COUNTIF(W924,"NA")+COUNTIF(Z924,"NA")+COUNTIF(AC924,"NA")&gt;1)),1,0)</f>
        <v>0</v>
      </c>
      <c r="EO892">
        <f>IF(AND(COUNTBLANK(R892)+COUNTBLANK(W892)+COUNTBLANK(Z892)+COUNTBLANK(AC892)+COUNTBLANK(H924)+COUNTBLANK(K924)+COUNTBLANK(N924)+COUNTBLANK(Q924)+COUNTBLANK(T924)+COUNTBLANK(W924)+COUNTBLANK(Z924)+COUNTBLANK(AC924)&gt;0,COUNTBLANK(R892)+COUNTBLANK(W892)+COUNTBLANK(Z892)+COUNTBLANK(AC892)+COUNTBLANK(H924)+COUNTBLANK(K924)+COUNTBLANK(N924)+COUNTBLANK(Q924)+COUNTBLANK(T924)+COUNTBLANK(W924)+COUNTBLANK(Z924)+COUNTBLANK(AC924)&lt;12,R892&lt;&gt;"NA"),1,0)</f>
        <v>0</v>
      </c>
      <c r="EP892">
        <f>IF(AND(IF(OR(SUM(W892,Z892,AC892,H924,K924,N924,Q924,T924,W924,Z924,AC924)=R892,R892="",AND(R892&gt;0,COUNTIF(R892,"NS")+COUNTIF(W892,"NS")+COUNTIF(Z892,"NS")+COUNTIF(AC892,"NS")+COUNTIF(H924,"NS")+COUNTIF(K924,"NS")+COUNTIF(N924,"NS")+COUNTIF(Q924,"NS")+COUNTIF(T924,"NS")+COUNTIF(W924,"NS")+COUNTIF(Z924,"NS")+COUNTIF(AC924,"NS")=11)),0,1)=1,R892&lt;&gt;"NS",R892&lt;&gt;"NA"),1,0)</f>
        <v>0</v>
      </c>
      <c r="EQ892">
        <f>IF(COUNTIF(R892,"=*")+COUNTIF(W892,"=*")+COUNTIF(Z892,"=*")+COUNTIF(AC892,"=*")+COUNTIF(H924,"=*")+COUNTIF(K924,"=*")+COUNTIF(N924,"=*")+COUNTIF(Q924,"=*")+COUNTIF(T924,"=*")+COUNTIF(W924,"=*")+COUNTIF(Z924,"=*")+COUNTIF(AC924,"=*")&lt;&gt;SUM(COUNTIF(R892,"NS")+COUNTIF(W892,"NS")+COUNTIF(Z892,"NS")+COUNTIF(AC892,"NS")+COUNTIF(H924,"NS")+COUNTIF(K924,"NS")+COUNTIF(N924,"NS")+COUNTIF(Q924,"NS")+COUNTIF(T924,"NS")+COUNTIF(W924,"NS")+COUNTIF(Z924,"NS")+COUNTIF(AC924,"NS"),COUNTIF(R892,"NA")+COUNTIF(W892,"NA")+COUNTIF(Z892,"NA")+COUNTIF(AC892,"NA")+COUNTIF(H924,"NA")+COUNTIF(K924,"NA")+COUNTIF(N924,"NA")+COUNTIF(Q924,"NA")+COUNTIF(T924,"NA")+COUNTIF(W924,"NA")+COUNTIF(Z924,"NA")+COUNTIF(AC924,"NA")),1,0)</f>
        <v>0</v>
      </c>
      <c r="ER892">
        <f>IF(SUM(EL892:EQ892)&gt;0,1,0)</f>
        <v>0</v>
      </c>
      <c r="EV892">
        <f>IF(AND(T892=0,OR(SUM(X892,AA892,AD892,I924,L924,O924,R924,U924,X924,AA924,AD924)&gt;0,COUNTIF(T892,"NS")+COUNTIF(X892,"NS")+COUNTIF(AA892,"NS")+COUNTIF(AD892,"NS")+COUNTIF(I924,"NS")+COUNTIF(L924,"NS")+COUNTIF(O924,"NS")+COUNTIF(R924,"NS")+COUNTIF(U924,"NS")+COUNTIF(X924,"NS")+COUNTIF(AA924,"NS")+COUNTIF(AD924,"NS")&gt;0)),1,0)</f>
        <v>0</v>
      </c>
      <c r="EW892">
        <f>IF(OR(AND(T892="NS",SUM(X892,AA892,AD892,I924,L924,O924,R924,U924,X924,AA924,AD924)&gt;0),AND(T892="NS",COUNTIF(T892,"NS")+COUNTIF(X892,"NS")+COUNTIF(AA892,"NS")+COUNTIF(AD892,"NS")+COUNTIF(I924,"NS")+COUNTIF(L924,"NS")+COUNTIF(O924,"NS")+COUNTIF(R924,"NS")+COUNTIF(U924,"NS")+COUNTIF(X924,"NS")+COUNTIF(AA924,"NS")+COUNTIF(AD924,"NS")&lt;2)),1,0)</f>
        <v>0</v>
      </c>
      <c r="EX892">
        <f>IF(AND(T892="NA",OR(SUM(X892,AA892,AD892,I924,L924,O924,R924,U924,X924,AA924,AD924)&gt;0,COUNTIF(T892,"NS")+COUNTIF(X892,"NS")+COUNTIF(AA892,"NS")+COUNTIF(AD892,"NS")+COUNTIF(I924,"NS")+COUNTIF(L924,"NS")+COUNTIF(O924,"NS")+COUNTIF(R924,"NS")+COUNTIF(U924,"NS")+COUNTIF(X924,"NS")+COUNTIF(AA924,"NS")+COUNTIF(AD924,"NS")&gt;0,COUNTIF(T892,"NA")+COUNTIF(X892,"NA")+COUNTIF(AA892,"NA")+COUNTIF(AD892,"NA")+COUNTIF(I924,"NA")+COUNTIF(L924,"NA")+COUNTIF(O924,"NA")+COUNTIF(R924,"NA")+COUNTIF(U924,"NA")+COUNTIF(X924,"NA")+COUNTIF(AA924,"NA")+COUNTIF(AD924,"NA")&gt;1)),1,0)</f>
        <v>0</v>
      </c>
      <c r="EY892">
        <f>IF(AND(COUNTBLANK(T892)+COUNTBLANK(X892)+COUNTBLANK(AA892)+COUNTBLANK(AD892)+COUNTBLANK(I924)+COUNTBLANK(L924)+COUNTBLANK(O924)+COUNTBLANK(R924)+COUNTBLANK(U924)+COUNTBLANK(X924)+COUNTBLANK(AA924)+COUNTBLANK(AD924)&gt;0,COUNTBLANK(T892)+COUNTBLANK(X892)+COUNTBLANK(AA892)+COUNTBLANK(AD892)+COUNTBLANK(I924)+COUNTBLANK(L924)+COUNTBLANK(O924)+COUNTBLANK(R924)+COUNTBLANK(U924)+COUNTBLANK(X924)+COUNTBLANK(AA924)+COUNTBLANK(AD924)&lt;12,T892&lt;&gt;"NA"),1,0)</f>
        <v>0</v>
      </c>
      <c r="EZ892">
        <f>IF(AND(IF(OR(SUM(X892,AA892,AD892,I924,L924,O924,R924,U924,X924,AA924,AD924)=T892,T892="",AND(T892&gt;0,COUNTIF(T892,"NS")+COUNTIF(X892,"NS")+COUNTIF(AA892,"NS")+COUNTIF(AD892,"NS")+COUNTIF(I924,"NS")+COUNTIF(L924,"NS")+COUNTIF(O924,"NS")+COUNTIF(R924,"NS")+COUNTIF(U924,"NS")+COUNTIF(X924,"NS")+COUNTIF(AA924,"NS")+COUNTIF(AD924,"NS")=11)),0,1)=1,T892&lt;&gt;"NS",T892&lt;&gt;"NA"),1,0)</f>
        <v>0</v>
      </c>
      <c r="FA892">
        <f>IF(COUNTIF(T892,"=*")+COUNTIF(X892,"=*")+COUNTIF(AA892,"=*")+COUNTIF(AD892,"=*")+COUNTIF(I924,"=*")+COUNTIF(L924,"=*")+COUNTIF(O924,"=*")+COUNTIF(R924,"=*")+COUNTIF(U924,"=*")+COUNTIF(X924,"=*")+COUNTIF(AA924,"=*")+COUNTIF(AD924,"=*")&lt;&gt;SUM(COUNTIF(T892,"NS")+COUNTIF(X892,"NS")+COUNTIF(AA892,"NS")+COUNTIF(AD892,"NS")+COUNTIF(I924,"NS")+COUNTIF(L924,"NS")+COUNTIF(O924,"NS")+COUNTIF(R924,"NS")+COUNTIF(U924,"NS")+COUNTIF(X924,"NS")+COUNTIF(AA924,"NS")+COUNTIF(AD924,"NS"),COUNTIF(T892,"NA")+COUNTIF(X892,"NA")+COUNTIF(AA892,"NA")+COUNTIF(AD892,"NA")+COUNTIF(I924,"NA")+COUNTIF(L924,"NA")+COUNTIF(O924,"NA")+COUNTIF(R924,"NA")+COUNTIF(U924,"NA")+COUNTIF(X924,"NA")+COUNTIF(AA924,"NA")+COUNTIF(AD924,"NA")),1,0)</f>
        <v>0</v>
      </c>
      <c r="FB892">
        <f>IF(SUM(EV892:FA892)&gt;0,1,0)</f>
        <v>0</v>
      </c>
      <c r="FF892">
        <f>IF(AND(P892=0,OR(SUM(V892,Y892,AB892,G924,J924,M924,P924,S924,V924,Y924,AB924)&gt;0,COUNTIF(P892,"NS")+COUNTIF(V892,"NS")+COUNTIF(Y892,"NS")+COUNTIF(AB892,"NS")+COUNTIF(G924,"NS")+COUNTIF(J924,"NS")+COUNTIF(M924,"NS")+COUNTIF(P924,"NS")+COUNTIF(S924,"NS")+COUNTIF(V924,"NS")+COUNTIF(Y924,"NS")+COUNTIF(AB924,"NS")&gt;0)),1,0)</f>
        <v>0</v>
      </c>
      <c r="FG892">
        <f>IF(OR(AND(P892="NS",SUM(V892,Y892,AB892,G924,J924,M924,P924,S924,V924,Y924,AB924)&gt;0),AND(P892="NS",COUNTIF(P892,"NS")+COUNTIF(V892,"NS")+COUNTIF(Y892,"NS")+COUNTIF(AB892,"NS")+COUNTIF(G924,"NS")+COUNTIF(J924,"NS")+COUNTIF(M924,"NS")+COUNTIF(P924,"NS")+COUNTIF(S924,"NS")+COUNTIF(V924,"NS")+COUNTIF(Y924,"NS")+COUNTIF(AB924,"NS")&lt;2)),1,0)</f>
        <v>0</v>
      </c>
      <c r="FH892">
        <f>IF(AND(P892="NA",OR(SUM(V892,Y892,AB892,G924,J924,M924,P924,S924,V924,Y924,AB924)&gt;0,COUNTIF(P892,"NS")+COUNTIF(V892,"NS")+COUNTIF(Y892,"NS")+COUNTIF(AB892,"NS")+COUNTIF(G924,"NS")+COUNTIF(J924,"NS")+COUNTIF(M924,"NS")+COUNTIF(P924,"NS")+COUNTIF(S924,"NS")+COUNTIF(V924,"NS")+COUNTIF(Y924,"NS")+COUNTIF(AB924,"NS")&gt;0,COUNTIF(P892,"NA")+COUNTIF(V892,"NA")+COUNTIF(Y892,"NA")+COUNTIF(AB892,"NA")+COUNTIF(G924,"NA")+COUNTIF(J924,"NA")+COUNTIF(M924,"NA")+COUNTIF(P924,"NA")+COUNTIF(S924,"NA")+COUNTIF(V924,"NA")+COUNTIF(Y924,"NA")+COUNTIF(AB924,"NA")&gt;1)),1,0)</f>
        <v>0</v>
      </c>
      <c r="FI892">
        <f>IF(AND(COUNTBLANK(P892)+COUNTBLANK(V892)+COUNTBLANK(Y892)+COUNTBLANK(AB892)+COUNTBLANK(G924)+COUNTBLANK(J924)+COUNTBLANK(M924)+COUNTBLANK(P924)+COUNTBLANK(S924)+COUNTBLANK(V924)+COUNTBLANK(Y924)+COUNTBLANK(AB924)&gt;0,COUNTBLANK(P892)+COUNTBLANK(V892)+COUNTBLANK(Y892)+COUNTBLANK(AB892)+COUNTBLANK(G924)+COUNTBLANK(J924)+COUNTBLANK(M924)+COUNTBLANK(P924)+COUNTBLANK(S924)+COUNTBLANK(V924)+COUNTBLANK(Y924)+COUNTBLANK(AB924)&lt;12,P892&lt;&gt;"NA"),1,0)</f>
        <v>0</v>
      </c>
      <c r="FJ892">
        <f>IF(AND(IF(OR(SUM(V892,Y892,AB892,G924,J924,M924,P924,S924,V924,Y924,AB924)=P892,P892="",AND(P892&gt;0,COUNTIF(P892,"NS")+COUNTIF(V892,"NS")+COUNTIF(Y892,"NS")+COUNTIF(AB892,"NS")+COUNTIF(G924,"NS")+COUNTIF(J924,"NS")+COUNTIF(M924,"NS")+COUNTIF(P924,"NS")+COUNTIF(S924,"NS")+COUNTIF(V924,"NS")+COUNTIF(Y924,"NS")+COUNTIF(AB924,"NS")=11)),0,1)=1,P892&lt;&gt;"NS",P892&lt;&gt;"NA"),1,0)</f>
        <v>0</v>
      </c>
      <c r="FK892">
        <f>IF(COUNTIF(P892,"=*")+COUNTIF(V892,"=*")+COUNTIF(Y892,"=*")+COUNTIF(AB892,"=*")+COUNTIF(G924,"=*")+COUNTIF(J924,"=*")+COUNTIF(M924,"=*")+COUNTIF(P924,"=*")+COUNTIF(S924,"=*")+COUNTIF(V924,"=*")+COUNTIF(Y924,"=*")+COUNTIF(AB924,"=*")&lt;&gt;SUM(COUNTIF(P892,"NS")+COUNTIF(V892,"NS")+COUNTIF(Y892,"NS")+COUNTIF(AB892,"NS")+COUNTIF(G924,"NS")+COUNTIF(J924,"NS")+COUNTIF(M924,"NS")+COUNTIF(P924,"NS")+COUNTIF(S924,"NS")+COUNTIF(V924,"NS")+COUNTIF(Y924,"NS")+COUNTIF(AB924,"NS"),COUNTIF(P892,"NA")+COUNTIF(V892,"NA")+COUNTIF(Y892,"NA")+COUNTIF(AB892,"NA")+COUNTIF(G924,"NA")+COUNTIF(J924,"NA")+COUNTIF(M924,"NA")+COUNTIF(P924,"NA")+COUNTIF(S924,"NA")+COUNTIF(V924,"NA")+COUNTIF(Y924,"NA")+COUNTIF(AB924,"NA")),1,0)</f>
        <v>0</v>
      </c>
      <c r="FL892">
        <f>IF(SUM(FF892:FK892)&gt;0,1,0)</f>
        <v>0</v>
      </c>
    </row>
    <row r="893" spans="1:168" ht="14.25" customHeight="1">
      <c r="A893" s="71"/>
      <c r="B893" s="40"/>
      <c r="C893" s="79" t="s">
        <v>132</v>
      </c>
      <c r="D893" s="320"/>
      <c r="E893" s="266"/>
      <c r="F893" s="266"/>
      <c r="G893" s="266"/>
      <c r="H893" s="266"/>
      <c r="I893" s="266"/>
      <c r="J893" s="266"/>
      <c r="K893" s="266"/>
      <c r="L893" s="266"/>
      <c r="M893" s="267"/>
      <c r="N893" s="268"/>
      <c r="O893" s="267"/>
      <c r="P893" s="268"/>
      <c r="Q893" s="267"/>
      <c r="R893" s="268"/>
      <c r="S893" s="267"/>
      <c r="T893" s="268"/>
      <c r="U893" s="267"/>
      <c r="V893" s="220"/>
      <c r="W893" s="220"/>
      <c r="X893" s="220"/>
      <c r="Y893" s="220"/>
      <c r="Z893" s="220"/>
      <c r="AA893" s="220"/>
      <c r="AB893" s="220"/>
      <c r="AC893" s="220"/>
      <c r="AD893" s="220"/>
    </row>
    <row r="894" spans="1:168">
      <c r="A894" s="71"/>
      <c r="B894" s="40"/>
      <c r="C894" s="80" t="s">
        <v>133</v>
      </c>
      <c r="D894" s="320"/>
      <c r="E894" s="266"/>
      <c r="F894" s="266"/>
      <c r="G894" s="266"/>
      <c r="H894" s="266"/>
      <c r="I894" s="266"/>
      <c r="J894" s="266"/>
      <c r="K894" s="266"/>
      <c r="L894" s="266"/>
      <c r="M894" s="267"/>
      <c r="N894" s="268"/>
      <c r="O894" s="267"/>
      <c r="P894" s="268"/>
      <c r="Q894" s="267"/>
      <c r="R894" s="268"/>
      <c r="S894" s="267"/>
      <c r="T894" s="268"/>
      <c r="U894" s="267"/>
      <c r="V894" s="220"/>
      <c r="W894" s="220"/>
      <c r="X894" s="220"/>
      <c r="Y894" s="220"/>
      <c r="Z894" s="220"/>
      <c r="AA894" s="220"/>
      <c r="AB894" s="220"/>
      <c r="AC894" s="220"/>
      <c r="AD894" s="220"/>
    </row>
    <row r="895" spans="1:168" ht="14.25" customHeight="1">
      <c r="A895" s="71"/>
      <c r="B895" s="40"/>
      <c r="C895" s="80" t="s">
        <v>134</v>
      </c>
      <c r="D895" s="320"/>
      <c r="E895" s="266"/>
      <c r="F895" s="266"/>
      <c r="G895" s="266"/>
      <c r="H895" s="266"/>
      <c r="I895" s="266"/>
      <c r="J895" s="266"/>
      <c r="K895" s="266"/>
      <c r="L895" s="266"/>
      <c r="M895" s="267"/>
      <c r="N895" s="268"/>
      <c r="O895" s="267"/>
      <c r="P895" s="268"/>
      <c r="Q895" s="267"/>
      <c r="R895" s="268"/>
      <c r="S895" s="267"/>
      <c r="T895" s="268"/>
      <c r="U895" s="267"/>
      <c r="V895" s="220"/>
      <c r="W895" s="220"/>
      <c r="X895" s="220"/>
      <c r="Y895" s="220"/>
      <c r="Z895" s="220"/>
      <c r="AA895" s="220"/>
      <c r="AB895" s="220"/>
      <c r="AC895" s="220"/>
      <c r="AD895" s="220"/>
    </row>
    <row r="896" spans="1:168">
      <c r="A896" s="71"/>
      <c r="B896" s="40"/>
      <c r="C896" s="80" t="s">
        <v>135</v>
      </c>
      <c r="D896" s="320"/>
      <c r="E896" s="266"/>
      <c r="F896" s="266"/>
      <c r="G896" s="266"/>
      <c r="H896" s="266"/>
      <c r="I896" s="266"/>
      <c r="J896" s="266"/>
      <c r="K896" s="266"/>
      <c r="L896" s="266"/>
      <c r="M896" s="267"/>
      <c r="N896" s="268"/>
      <c r="O896" s="267"/>
      <c r="P896" s="268"/>
      <c r="Q896" s="267"/>
      <c r="R896" s="268"/>
      <c r="S896" s="267"/>
      <c r="T896" s="268"/>
      <c r="U896" s="267"/>
      <c r="V896" s="220"/>
      <c r="W896" s="220"/>
      <c r="X896" s="220"/>
      <c r="Y896" s="220"/>
      <c r="Z896" s="220"/>
      <c r="AA896" s="220"/>
      <c r="AB896" s="220"/>
      <c r="AC896" s="220"/>
      <c r="AD896" s="220"/>
    </row>
    <row r="897" spans="1:30" ht="14.25" customHeight="1">
      <c r="A897" s="71"/>
      <c r="B897" s="40"/>
      <c r="C897" s="80" t="s">
        <v>136</v>
      </c>
      <c r="D897" s="320"/>
      <c r="E897" s="266"/>
      <c r="F897" s="266"/>
      <c r="G897" s="266"/>
      <c r="H897" s="266"/>
      <c r="I897" s="266"/>
      <c r="J897" s="266"/>
      <c r="K897" s="266"/>
      <c r="L897" s="266"/>
      <c r="M897" s="267"/>
      <c r="N897" s="268"/>
      <c r="O897" s="267"/>
      <c r="P897" s="268"/>
      <c r="Q897" s="267"/>
      <c r="R897" s="268"/>
      <c r="S897" s="267"/>
      <c r="T897" s="268"/>
      <c r="U897" s="267"/>
      <c r="V897" s="220"/>
      <c r="W897" s="220"/>
      <c r="X897" s="220"/>
      <c r="Y897" s="220"/>
      <c r="Z897" s="220"/>
      <c r="AA897" s="220"/>
      <c r="AB897" s="220"/>
      <c r="AC897" s="220"/>
      <c r="AD897" s="220"/>
    </row>
    <row r="898" spans="1:30">
      <c r="A898" s="71"/>
      <c r="B898" s="40"/>
      <c r="C898" s="80" t="s">
        <v>137</v>
      </c>
      <c r="D898" s="320"/>
      <c r="E898" s="266"/>
      <c r="F898" s="266"/>
      <c r="G898" s="266"/>
      <c r="H898" s="266"/>
      <c r="I898" s="266"/>
      <c r="J898" s="266"/>
      <c r="K898" s="266"/>
      <c r="L898" s="266"/>
      <c r="M898" s="267"/>
      <c r="N898" s="268"/>
      <c r="O898" s="267"/>
      <c r="P898" s="268"/>
      <c r="Q898" s="267"/>
      <c r="R898" s="268"/>
      <c r="S898" s="267"/>
      <c r="T898" s="268"/>
      <c r="U898" s="267"/>
      <c r="V898" s="220"/>
      <c r="W898" s="220"/>
      <c r="X898" s="220"/>
      <c r="Y898" s="220"/>
      <c r="Z898" s="220"/>
      <c r="AA898" s="220"/>
      <c r="AB898" s="220"/>
      <c r="AC898" s="220"/>
      <c r="AD898" s="220"/>
    </row>
    <row r="899" spans="1:30" ht="14.25" customHeight="1">
      <c r="A899" s="71"/>
      <c r="B899" s="40"/>
      <c r="C899" s="80" t="s">
        <v>138</v>
      </c>
      <c r="D899" s="320"/>
      <c r="E899" s="266"/>
      <c r="F899" s="266"/>
      <c r="G899" s="266"/>
      <c r="H899" s="266"/>
      <c r="I899" s="266"/>
      <c r="J899" s="266"/>
      <c r="K899" s="266"/>
      <c r="L899" s="266"/>
      <c r="M899" s="267"/>
      <c r="N899" s="268"/>
      <c r="O899" s="267"/>
      <c r="P899" s="268"/>
      <c r="Q899" s="267"/>
      <c r="R899" s="268"/>
      <c r="S899" s="267"/>
      <c r="T899" s="268"/>
      <c r="U899" s="267"/>
      <c r="V899" s="220"/>
      <c r="W899" s="220"/>
      <c r="X899" s="220"/>
      <c r="Y899" s="220"/>
      <c r="Z899" s="220"/>
      <c r="AA899" s="220"/>
      <c r="AB899" s="220"/>
      <c r="AC899" s="220"/>
      <c r="AD899" s="220"/>
    </row>
    <row r="900" spans="1:30">
      <c r="A900" s="71"/>
      <c r="B900" s="40"/>
      <c r="C900" s="80" t="s">
        <v>139</v>
      </c>
      <c r="D900" s="320"/>
      <c r="E900" s="266"/>
      <c r="F900" s="266"/>
      <c r="G900" s="266"/>
      <c r="H900" s="266"/>
      <c r="I900" s="266"/>
      <c r="J900" s="266"/>
      <c r="K900" s="266"/>
      <c r="L900" s="266"/>
      <c r="M900" s="267"/>
      <c r="N900" s="268"/>
      <c r="O900" s="267"/>
      <c r="P900" s="268"/>
      <c r="Q900" s="267"/>
      <c r="R900" s="268"/>
      <c r="S900" s="267"/>
      <c r="T900" s="268"/>
      <c r="U900" s="267"/>
      <c r="V900" s="220"/>
      <c r="W900" s="220"/>
      <c r="X900" s="220"/>
      <c r="Y900" s="220"/>
      <c r="Z900" s="220"/>
      <c r="AA900" s="220"/>
      <c r="AB900" s="220"/>
      <c r="AC900" s="220"/>
      <c r="AD900" s="220"/>
    </row>
    <row r="901" spans="1:30" ht="14.25" customHeight="1">
      <c r="A901" s="71"/>
      <c r="B901" s="40"/>
      <c r="C901" s="80" t="s">
        <v>140</v>
      </c>
      <c r="D901" s="320"/>
      <c r="E901" s="266"/>
      <c r="F901" s="266"/>
      <c r="G901" s="266"/>
      <c r="H901" s="266"/>
      <c r="I901" s="266"/>
      <c r="J901" s="266"/>
      <c r="K901" s="266"/>
      <c r="L901" s="266"/>
      <c r="M901" s="267"/>
      <c r="N901" s="268"/>
      <c r="O901" s="267"/>
      <c r="P901" s="268"/>
      <c r="Q901" s="267"/>
      <c r="R901" s="268"/>
      <c r="S901" s="267"/>
      <c r="T901" s="268"/>
      <c r="U901" s="267"/>
      <c r="V901" s="220"/>
      <c r="W901" s="220"/>
      <c r="X901" s="220"/>
      <c r="Y901" s="220"/>
      <c r="Z901" s="220"/>
      <c r="AA901" s="220"/>
      <c r="AB901" s="220"/>
      <c r="AC901" s="220"/>
      <c r="AD901" s="220"/>
    </row>
    <row r="902" spans="1:30">
      <c r="A902" s="71"/>
      <c r="B902" s="40"/>
      <c r="C902" s="80" t="s">
        <v>141</v>
      </c>
      <c r="D902" s="320"/>
      <c r="E902" s="266"/>
      <c r="F902" s="266"/>
      <c r="G902" s="266"/>
      <c r="H902" s="266"/>
      <c r="I902" s="266"/>
      <c r="J902" s="266"/>
      <c r="K902" s="266"/>
      <c r="L902" s="266"/>
      <c r="M902" s="267"/>
      <c r="N902" s="268"/>
      <c r="O902" s="267"/>
      <c r="P902" s="268"/>
      <c r="Q902" s="267"/>
      <c r="R902" s="268"/>
      <c r="S902" s="267"/>
      <c r="T902" s="268"/>
      <c r="U902" s="267"/>
      <c r="V902" s="220"/>
      <c r="W902" s="220"/>
      <c r="X902" s="220"/>
      <c r="Y902" s="220"/>
      <c r="Z902" s="220"/>
      <c r="AA902" s="220"/>
      <c r="AB902" s="220"/>
      <c r="AC902" s="220"/>
      <c r="AD902" s="220"/>
    </row>
    <row r="903" spans="1:30" ht="14.25" customHeight="1">
      <c r="A903" s="71"/>
      <c r="B903" s="40"/>
      <c r="C903" s="80" t="s">
        <v>142</v>
      </c>
      <c r="D903" s="320"/>
      <c r="E903" s="266"/>
      <c r="F903" s="266"/>
      <c r="G903" s="266"/>
      <c r="H903" s="266"/>
      <c r="I903" s="266"/>
      <c r="J903" s="266"/>
      <c r="K903" s="266"/>
      <c r="L903" s="266"/>
      <c r="M903" s="267"/>
      <c r="N903" s="268"/>
      <c r="O903" s="267"/>
      <c r="P903" s="268"/>
      <c r="Q903" s="267"/>
      <c r="R903" s="268"/>
      <c r="S903" s="267"/>
      <c r="T903" s="268"/>
      <c r="U903" s="267"/>
      <c r="V903" s="220"/>
      <c r="W903" s="220"/>
      <c r="X903" s="220"/>
      <c r="Y903" s="220"/>
      <c r="Z903" s="220"/>
      <c r="AA903" s="220"/>
      <c r="AB903" s="220"/>
      <c r="AC903" s="220"/>
      <c r="AD903" s="220"/>
    </row>
    <row r="904" spans="1:30">
      <c r="A904" s="71"/>
      <c r="B904" s="40"/>
      <c r="C904" s="80" t="s">
        <v>143</v>
      </c>
      <c r="D904" s="320"/>
      <c r="E904" s="266"/>
      <c r="F904" s="266"/>
      <c r="G904" s="266"/>
      <c r="H904" s="266"/>
      <c r="I904" s="266"/>
      <c r="J904" s="266"/>
      <c r="K904" s="266"/>
      <c r="L904" s="266"/>
      <c r="M904" s="267"/>
      <c r="N904" s="268"/>
      <c r="O904" s="267"/>
      <c r="P904" s="268"/>
      <c r="Q904" s="267"/>
      <c r="R904" s="268"/>
      <c r="S904" s="267"/>
      <c r="T904" s="268"/>
      <c r="U904" s="267"/>
      <c r="V904" s="220"/>
      <c r="W904" s="220"/>
      <c r="X904" s="220"/>
      <c r="Y904" s="220"/>
      <c r="Z904" s="220"/>
      <c r="AA904" s="220"/>
      <c r="AB904" s="220"/>
      <c r="AC904" s="220"/>
      <c r="AD904" s="220"/>
    </row>
    <row r="905" spans="1:30" ht="14.25" customHeight="1">
      <c r="A905" s="71"/>
      <c r="B905" s="40"/>
      <c r="C905" s="80" t="s">
        <v>144</v>
      </c>
      <c r="D905" s="320"/>
      <c r="E905" s="266"/>
      <c r="F905" s="266"/>
      <c r="G905" s="266"/>
      <c r="H905" s="266"/>
      <c r="I905" s="266"/>
      <c r="J905" s="266"/>
      <c r="K905" s="266"/>
      <c r="L905" s="266"/>
      <c r="M905" s="267"/>
      <c r="N905" s="268"/>
      <c r="O905" s="267"/>
      <c r="P905" s="268"/>
      <c r="Q905" s="267"/>
      <c r="R905" s="268"/>
      <c r="S905" s="267"/>
      <c r="T905" s="268"/>
      <c r="U905" s="267"/>
      <c r="V905" s="220"/>
      <c r="W905" s="220"/>
      <c r="X905" s="220"/>
      <c r="Y905" s="220"/>
      <c r="Z905" s="220"/>
      <c r="AA905" s="220"/>
      <c r="AB905" s="220"/>
      <c r="AC905" s="220"/>
      <c r="AD905" s="220"/>
    </row>
    <row r="906" spans="1:30">
      <c r="A906" s="71"/>
      <c r="B906" s="40"/>
      <c r="C906" s="80" t="s">
        <v>145</v>
      </c>
      <c r="D906" s="320"/>
      <c r="E906" s="266"/>
      <c r="F906" s="266"/>
      <c r="G906" s="266"/>
      <c r="H906" s="266"/>
      <c r="I906" s="266"/>
      <c r="J906" s="266"/>
      <c r="K906" s="266"/>
      <c r="L906" s="266"/>
      <c r="M906" s="267"/>
      <c r="N906" s="268"/>
      <c r="O906" s="267"/>
      <c r="P906" s="268"/>
      <c r="Q906" s="267"/>
      <c r="R906" s="268"/>
      <c r="S906" s="267"/>
      <c r="T906" s="268"/>
      <c r="U906" s="267"/>
      <c r="V906" s="220"/>
      <c r="W906" s="220"/>
      <c r="X906" s="220"/>
      <c r="Y906" s="220"/>
      <c r="Z906" s="220"/>
      <c r="AA906" s="220"/>
      <c r="AB906" s="220"/>
      <c r="AC906" s="220"/>
      <c r="AD906" s="220"/>
    </row>
    <row r="907" spans="1:30" ht="14.25" customHeight="1">
      <c r="A907" s="71"/>
      <c r="B907" s="40"/>
      <c r="C907" s="80" t="s">
        <v>146</v>
      </c>
      <c r="D907" s="320"/>
      <c r="E907" s="266"/>
      <c r="F907" s="266"/>
      <c r="G907" s="266"/>
      <c r="H907" s="266"/>
      <c r="I907" s="266"/>
      <c r="J907" s="266"/>
      <c r="K907" s="266"/>
      <c r="L907" s="266"/>
      <c r="M907" s="267"/>
      <c r="N907" s="268"/>
      <c r="O907" s="267"/>
      <c r="P907" s="268"/>
      <c r="Q907" s="267"/>
      <c r="R907" s="268"/>
      <c r="S907" s="267"/>
      <c r="T907" s="268"/>
      <c r="U907" s="267"/>
      <c r="V907" s="220"/>
      <c r="W907" s="220"/>
      <c r="X907" s="220"/>
      <c r="Y907" s="220"/>
      <c r="Z907" s="220"/>
      <c r="AA907" s="220"/>
      <c r="AB907" s="220"/>
      <c r="AC907" s="220"/>
      <c r="AD907" s="220"/>
    </row>
    <row r="908" spans="1:30">
      <c r="A908" s="71"/>
      <c r="B908" s="40"/>
      <c r="C908" s="80" t="s">
        <v>147</v>
      </c>
      <c r="D908" s="320"/>
      <c r="E908" s="266"/>
      <c r="F908" s="266"/>
      <c r="G908" s="266"/>
      <c r="H908" s="266"/>
      <c r="I908" s="266"/>
      <c r="J908" s="266"/>
      <c r="K908" s="266"/>
      <c r="L908" s="266"/>
      <c r="M908" s="267"/>
      <c r="N908" s="268"/>
      <c r="O908" s="267"/>
      <c r="P908" s="268"/>
      <c r="Q908" s="267"/>
      <c r="R908" s="268"/>
      <c r="S908" s="267"/>
      <c r="T908" s="268"/>
      <c r="U908" s="267"/>
      <c r="V908" s="220"/>
      <c r="W908" s="220"/>
      <c r="X908" s="220"/>
      <c r="Y908" s="220"/>
      <c r="Z908" s="220"/>
      <c r="AA908" s="220"/>
      <c r="AB908" s="220"/>
      <c r="AC908" s="220"/>
      <c r="AD908" s="220"/>
    </row>
    <row r="909" spans="1:30" ht="14.25" customHeight="1">
      <c r="A909" s="71"/>
      <c r="B909" s="40"/>
      <c r="C909" s="80" t="s">
        <v>148</v>
      </c>
      <c r="D909" s="320"/>
      <c r="E909" s="266"/>
      <c r="F909" s="266"/>
      <c r="G909" s="266"/>
      <c r="H909" s="266"/>
      <c r="I909" s="266"/>
      <c r="J909" s="266"/>
      <c r="K909" s="266"/>
      <c r="L909" s="266"/>
      <c r="M909" s="267"/>
      <c r="N909" s="268"/>
      <c r="O909" s="267"/>
      <c r="P909" s="268"/>
      <c r="Q909" s="267"/>
      <c r="R909" s="268"/>
      <c r="S909" s="267"/>
      <c r="T909" s="268"/>
      <c r="U909" s="267"/>
      <c r="V909" s="220"/>
      <c r="W909" s="220"/>
      <c r="X909" s="220"/>
      <c r="Y909" s="220"/>
      <c r="Z909" s="220"/>
      <c r="AA909" s="220"/>
      <c r="AB909" s="220"/>
      <c r="AC909" s="220"/>
      <c r="AD909" s="220"/>
    </row>
    <row r="910" spans="1:30">
      <c r="A910" s="71"/>
      <c r="B910" s="40"/>
      <c r="C910" s="80" t="s">
        <v>149</v>
      </c>
      <c r="D910" s="320"/>
      <c r="E910" s="266"/>
      <c r="F910" s="266"/>
      <c r="G910" s="266"/>
      <c r="H910" s="266"/>
      <c r="I910" s="266"/>
      <c r="J910" s="266"/>
      <c r="K910" s="266"/>
      <c r="L910" s="266"/>
      <c r="M910" s="267"/>
      <c r="N910" s="268"/>
      <c r="O910" s="267"/>
      <c r="P910" s="268"/>
      <c r="Q910" s="267"/>
      <c r="R910" s="268"/>
      <c r="S910" s="267"/>
      <c r="T910" s="268"/>
      <c r="U910" s="267"/>
      <c r="V910" s="220"/>
      <c r="W910" s="220"/>
      <c r="X910" s="220"/>
      <c r="Y910" s="220"/>
      <c r="Z910" s="220"/>
      <c r="AA910" s="220"/>
      <c r="AB910" s="220"/>
      <c r="AC910" s="220"/>
      <c r="AD910" s="220"/>
    </row>
    <row r="911" spans="1:30" ht="14.25" customHeight="1">
      <c r="A911" s="71"/>
      <c r="B911" s="40"/>
      <c r="C911" s="80" t="s">
        <v>150</v>
      </c>
      <c r="D911" s="320"/>
      <c r="E911" s="266"/>
      <c r="F911" s="266"/>
      <c r="G911" s="266"/>
      <c r="H911" s="266"/>
      <c r="I911" s="266"/>
      <c r="J911" s="266"/>
      <c r="K911" s="266"/>
      <c r="L911" s="266"/>
      <c r="M911" s="267"/>
      <c r="N911" s="268"/>
      <c r="O911" s="267"/>
      <c r="P911" s="268"/>
      <c r="Q911" s="267"/>
      <c r="R911" s="268"/>
      <c r="S911" s="267"/>
      <c r="T911" s="268"/>
      <c r="U911" s="267"/>
      <c r="V911" s="220"/>
      <c r="W911" s="220"/>
      <c r="X911" s="220"/>
      <c r="Y911" s="220"/>
      <c r="Z911" s="220"/>
      <c r="AA911" s="220"/>
      <c r="AB911" s="220"/>
      <c r="AC911" s="220"/>
      <c r="AD911" s="220"/>
    </row>
    <row r="912" spans="1:30">
      <c r="A912" s="71"/>
      <c r="B912" s="40"/>
      <c r="C912" s="80" t="s">
        <v>151</v>
      </c>
      <c r="D912" s="320"/>
      <c r="E912" s="266"/>
      <c r="F912" s="266"/>
      <c r="G912" s="266"/>
      <c r="H912" s="266"/>
      <c r="I912" s="266"/>
      <c r="J912" s="266"/>
      <c r="K912" s="266"/>
      <c r="L912" s="266"/>
      <c r="M912" s="267"/>
      <c r="N912" s="268"/>
      <c r="O912" s="267"/>
      <c r="P912" s="268"/>
      <c r="Q912" s="267"/>
      <c r="R912" s="268"/>
      <c r="S912" s="267"/>
      <c r="T912" s="268"/>
      <c r="U912" s="267"/>
      <c r="V912" s="220"/>
      <c r="W912" s="220"/>
      <c r="X912" s="220"/>
      <c r="Y912" s="220"/>
      <c r="Z912" s="220"/>
      <c r="AA912" s="220"/>
      <c r="AB912" s="220"/>
      <c r="AC912" s="220"/>
      <c r="AD912" s="220"/>
    </row>
    <row r="913" spans="1:37" ht="14.25" customHeight="1">
      <c r="A913" s="71"/>
      <c r="B913" s="40"/>
      <c r="C913" s="80" t="s">
        <v>152</v>
      </c>
      <c r="D913" s="320"/>
      <c r="E913" s="266"/>
      <c r="F913" s="266"/>
      <c r="G913" s="266"/>
      <c r="H913" s="266"/>
      <c r="I913" s="266"/>
      <c r="J913" s="266"/>
      <c r="K913" s="266"/>
      <c r="L913" s="266"/>
      <c r="M913" s="267"/>
      <c r="N913" s="268"/>
      <c r="O913" s="267"/>
      <c r="P913" s="268"/>
      <c r="Q913" s="267"/>
      <c r="R913" s="268"/>
      <c r="S913" s="267"/>
      <c r="T913" s="268"/>
      <c r="U913" s="267"/>
      <c r="V913" s="220"/>
      <c r="W913" s="220"/>
      <c r="X913" s="220"/>
      <c r="Y913" s="220"/>
      <c r="Z913" s="220"/>
      <c r="AA913" s="220"/>
      <c r="AB913" s="220"/>
      <c r="AC913" s="220"/>
      <c r="AD913" s="220"/>
    </row>
    <row r="914" spans="1:37">
      <c r="A914" s="71"/>
      <c r="B914" s="40"/>
      <c r="C914" s="80" t="s">
        <v>153</v>
      </c>
      <c r="D914" s="320"/>
      <c r="E914" s="266"/>
      <c r="F914" s="266"/>
      <c r="G914" s="266"/>
      <c r="H914" s="266"/>
      <c r="I914" s="266"/>
      <c r="J914" s="266"/>
      <c r="K914" s="266"/>
      <c r="L914" s="266"/>
      <c r="M914" s="267"/>
      <c r="N914" s="268"/>
      <c r="O914" s="267"/>
      <c r="P914" s="268"/>
      <c r="Q914" s="267"/>
      <c r="R914" s="268"/>
      <c r="S914" s="267"/>
      <c r="T914" s="268"/>
      <c r="U914" s="267"/>
      <c r="V914" s="220"/>
      <c r="W914" s="220"/>
      <c r="X914" s="220"/>
      <c r="Y914" s="220"/>
      <c r="Z914" s="220"/>
      <c r="AA914" s="220"/>
      <c r="AB914" s="220"/>
      <c r="AC914" s="220"/>
      <c r="AD914" s="220"/>
    </row>
    <row r="915" spans="1:37" ht="14.25" customHeight="1">
      <c r="A915" s="71"/>
      <c r="B915" s="40"/>
      <c r="C915" s="80" t="s">
        <v>154</v>
      </c>
      <c r="D915" s="320"/>
      <c r="E915" s="266"/>
      <c r="F915" s="266"/>
      <c r="G915" s="266"/>
      <c r="H915" s="266"/>
      <c r="I915" s="266"/>
      <c r="J915" s="266"/>
      <c r="K915" s="266"/>
      <c r="L915" s="266"/>
      <c r="M915" s="267"/>
      <c r="N915" s="268"/>
      <c r="O915" s="267"/>
      <c r="P915" s="268"/>
      <c r="Q915" s="267"/>
      <c r="R915" s="268"/>
      <c r="S915" s="267"/>
      <c r="T915" s="268"/>
      <c r="U915" s="267"/>
      <c r="V915" s="220"/>
      <c r="W915" s="220"/>
      <c r="X915" s="220"/>
      <c r="Y915" s="220"/>
      <c r="Z915" s="220"/>
      <c r="AA915" s="220"/>
      <c r="AB915" s="220"/>
      <c r="AC915" s="220"/>
      <c r="AD915" s="220"/>
    </row>
    <row r="916" spans="1:37">
      <c r="A916" s="71"/>
      <c r="B916" s="40"/>
      <c r="C916" s="80" t="s">
        <v>155</v>
      </c>
      <c r="D916" s="320"/>
      <c r="E916" s="266"/>
      <c r="F916" s="266"/>
      <c r="G916" s="266"/>
      <c r="H916" s="266"/>
      <c r="I916" s="266"/>
      <c r="J916" s="266"/>
      <c r="K916" s="266"/>
      <c r="L916" s="266"/>
      <c r="M916" s="267"/>
      <c r="N916" s="268"/>
      <c r="O916" s="267"/>
      <c r="P916" s="268"/>
      <c r="Q916" s="267"/>
      <c r="R916" s="268"/>
      <c r="S916" s="267"/>
      <c r="T916" s="268"/>
      <c r="U916" s="267"/>
      <c r="V916" s="220"/>
      <c r="W916" s="220"/>
      <c r="X916" s="220"/>
      <c r="Y916" s="220"/>
      <c r="Z916" s="220"/>
      <c r="AA916" s="220"/>
      <c r="AB916" s="220"/>
      <c r="AC916" s="220"/>
      <c r="AD916" s="220"/>
    </row>
    <row r="917" spans="1:37" ht="14.25" customHeight="1">
      <c r="A917" s="71"/>
      <c r="B917" s="40"/>
      <c r="C917" s="240"/>
      <c r="D917" s="240"/>
      <c r="E917" s="240"/>
      <c r="F917" s="240"/>
      <c r="G917" s="240"/>
      <c r="H917" s="240"/>
      <c r="I917" s="240"/>
      <c r="J917" s="240"/>
      <c r="K917" s="240"/>
      <c r="L917" s="240"/>
      <c r="M917" s="240"/>
      <c r="N917" s="240"/>
      <c r="O917" s="81" t="s">
        <v>211</v>
      </c>
      <c r="P917" s="268">
        <f>IF(AND(SUM(P892:P916)=0,COUNTIF(P892:P916,"NS")&gt;0),"NS",IF(AND(SUM(P892:P916)=0, COUNTIF(P892:P916,"NA")&gt;0),"NA",SUM(P892:P916)))</f>
        <v>0</v>
      </c>
      <c r="Q917" s="267"/>
      <c r="R917" s="268">
        <f>IF(AND(SUM(R892:R916)=0,COUNTIF(R892:R916,"NS")&gt;0),"NS",IF(AND(SUM(R892:R916)=0, COUNTIF(R892:R916,"NA")&gt;0),"NA",SUM(R892:R916)))</f>
        <v>0</v>
      </c>
      <c r="S917" s="267"/>
      <c r="T917" s="268">
        <f>IF(AND(SUM(T892:T916)=0,COUNTIF(T892:T916,"NS")&gt;0),"NS",IF(AND(SUM(T892:T916)=0, COUNTIF(T892:T916,"NA")&gt;0),"NA",SUM(T892:T916)))</f>
        <v>0</v>
      </c>
      <c r="U917" s="267"/>
      <c r="V917" s="220">
        <f t="shared" ref="V917:AD917" si="581">IF(AND(SUM(V892:V916)=0,COUNTIF(V892:V916,"NS")&gt;0),"NS",IF(AND(SUM(V892:V916)=0, COUNTIF(V892:V916,"NA")&gt;0),"NA",SUM(V892:V916)))</f>
        <v>0</v>
      </c>
      <c r="W917" s="220">
        <f t="shared" si="581"/>
        <v>0</v>
      </c>
      <c r="X917" s="220">
        <f t="shared" si="581"/>
        <v>0</v>
      </c>
      <c r="Y917" s="220">
        <f t="shared" si="581"/>
        <v>0</v>
      </c>
      <c r="Z917" s="220">
        <f t="shared" si="581"/>
        <v>0</v>
      </c>
      <c r="AA917" s="220">
        <f t="shared" si="581"/>
        <v>0</v>
      </c>
      <c r="AB917" s="220">
        <f t="shared" si="581"/>
        <v>0</v>
      </c>
      <c r="AC917" s="220">
        <f t="shared" si="581"/>
        <v>0</v>
      </c>
      <c r="AD917" s="220">
        <f t="shared" si="581"/>
        <v>0</v>
      </c>
    </row>
    <row r="918" spans="1:37">
      <c r="A918" s="71"/>
      <c r="B918" s="40"/>
      <c r="C918" s="90"/>
      <c r="D918" s="240"/>
      <c r="E918" s="240"/>
      <c r="F918" s="240"/>
      <c r="G918" s="240"/>
      <c r="H918" s="240"/>
      <c r="I918" s="240"/>
      <c r="J918" s="240"/>
      <c r="K918" s="240"/>
      <c r="L918" s="240"/>
      <c r="M918" s="240"/>
      <c r="N918" s="240"/>
      <c r="O918" s="240"/>
      <c r="P918" s="240"/>
      <c r="Q918" s="240"/>
      <c r="R918" s="240"/>
      <c r="S918" s="240"/>
      <c r="T918" s="240"/>
      <c r="U918" s="240"/>
      <c r="V918" s="240"/>
      <c r="W918" s="240"/>
      <c r="X918" s="240"/>
      <c r="Y918" s="240"/>
      <c r="Z918" s="240"/>
      <c r="AA918" s="233"/>
      <c r="AB918" s="233"/>
      <c r="AC918" s="233"/>
      <c r="AD918" s="233"/>
      <c r="AF918">
        <f>IF(SUM(AF892:AF917,AP892:AP917,AZ892:AZ917,BJ892:BJ917,BT892:BT917,CD892:CD917,CN892:CN917,CX892:CX917,DH892:DH917,DR892:DR917,EB892:EB917,EL892:EL917,EV892:EV917,FF892:FF917)&gt;0,1,0)</f>
        <v>0</v>
      </c>
      <c r="AG918">
        <f>IF(SUM(AG892:AG917,AQ892:AQ917,BA892:BA917,BK892:BK917,BU892:BU917,CE892:CE917,CO892:CO917,CY892:CY917,DI892:DI917,DS892:DS917,EC892:EC917,EM892:EM917,EW892:EW917,FG892:FG917)&gt;0,2,0)</f>
        <v>0</v>
      </c>
      <c r="AH918">
        <f>IF(SUM(AH892:AH917,AR892:AR917,BB892:BB917,BL892:BL917,BV892:BV917,CF892:CF917,CP892:CP917,CZ892:CZ917,DJ892:DJ917,DT892:DT917,ED892:ED917,EN892:EN917,EX892:EX917,FH892:FH917)&gt;0,4,0)</f>
        <v>0</v>
      </c>
      <c r="AI918">
        <f>IF(SUM(AI892:AI917,AS892:AS917,BC892:BC917,BM892:BM917,BW892:BW917,CG892:CG917,CQ892:CQ917,DA892:DA917,DK892:DK917,DU892:DU917,EE892:EE917,EO892:EO917,EY892:EY917,FI892:FI917)&gt;0,4,0)</f>
        <v>0</v>
      </c>
      <c r="AJ918">
        <f>IF(SUM(AJ892:AJ917,AT892:AT917,BD892:BD917,BN892:BN917,BX892:BX917,CH892:CH917,CR892:CR917,DB892:DB917,DL892:DL917,DV892:DV917,EF892:EF917,EP892:EP917,EZ892:EZ917,FJ892:FJ917)&gt;0,5,0)</f>
        <v>0</v>
      </c>
      <c r="AK918">
        <f>IF(SUM(AK892:AK917,AU892:AU917,BE892:BE917,BO892:BO917,BY892:BY917,CI892:CI917,CS892:CS917,DC892:DC917,DM892:DM917,DW892:DW917,EG892:EG917,EQ892:EQ917,FA892:FA917,FK892:FK917)&gt;0,6,0)</f>
        <v>0</v>
      </c>
    </row>
    <row r="919" spans="1:37">
      <c r="A919" s="73"/>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403" t="s">
        <v>820</v>
      </c>
      <c r="AB919" s="272"/>
      <c r="AC919" s="272"/>
      <c r="AD919" s="272"/>
      <c r="AH919">
        <f>SUM(AF918:AH918)</f>
        <v>0</v>
      </c>
      <c r="AK919">
        <f>SUM(AI918:AK918)</f>
        <v>0</v>
      </c>
    </row>
    <row r="920" spans="1:37" ht="36" customHeight="1">
      <c r="A920" s="83"/>
      <c r="B920" s="40"/>
      <c r="C920" s="265" t="s">
        <v>185</v>
      </c>
      <c r="D920" s="278"/>
      <c r="E920" s="278"/>
      <c r="F920" s="279"/>
      <c r="G920" s="265" t="s">
        <v>1413</v>
      </c>
      <c r="H920" s="266"/>
      <c r="I920" s="266"/>
      <c r="J920" s="266"/>
      <c r="K920" s="266"/>
      <c r="L920" s="266"/>
      <c r="M920" s="266"/>
      <c r="N920" s="266"/>
      <c r="O920" s="266"/>
      <c r="P920" s="266"/>
      <c r="Q920" s="266"/>
      <c r="R920" s="266"/>
      <c r="S920" s="266"/>
      <c r="T920" s="266"/>
      <c r="U920" s="266"/>
      <c r="V920" s="266"/>
      <c r="W920" s="266"/>
      <c r="X920" s="266"/>
      <c r="Y920" s="266"/>
      <c r="Z920" s="266"/>
      <c r="AA920" s="266"/>
      <c r="AB920" s="266"/>
      <c r="AC920" s="266"/>
      <c r="AD920" s="267"/>
      <c r="AH920" t="e">
        <f ca="1">CAMBIAR(AH919,0,"",1,"El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920" t="e">
        <f ca="1">CAMBIAR(AK919,0,"",4,"Hay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921" spans="1:37" ht="15" customHeight="1">
      <c r="A921" s="83"/>
      <c r="B921" s="40"/>
      <c r="C921" s="280"/>
      <c r="D921" s="256"/>
      <c r="E921" s="256"/>
      <c r="F921" s="281"/>
      <c r="G921" s="268" t="s">
        <v>1414</v>
      </c>
      <c r="H921" s="266"/>
      <c r="I921" s="266"/>
      <c r="J921" s="266"/>
      <c r="K921" s="266"/>
      <c r="L921" s="266"/>
      <c r="M921" s="266"/>
      <c r="N921" s="266"/>
      <c r="O921" s="266"/>
      <c r="P921" s="266"/>
      <c r="Q921" s="266"/>
      <c r="R921" s="266"/>
      <c r="S921" s="266"/>
      <c r="T921" s="266"/>
      <c r="U921" s="266"/>
      <c r="V921" s="266"/>
      <c r="W921" s="266"/>
      <c r="X921" s="266"/>
      <c r="Y921" s="266"/>
      <c r="Z921" s="266"/>
      <c r="AA921" s="266"/>
      <c r="AB921" s="266"/>
      <c r="AC921" s="266"/>
      <c r="AD921" s="267"/>
    </row>
    <row r="922" spans="1:37" ht="84" customHeight="1">
      <c r="A922" s="83"/>
      <c r="B922" s="40"/>
      <c r="C922" s="280"/>
      <c r="D922" s="256"/>
      <c r="E922" s="256"/>
      <c r="F922" s="281"/>
      <c r="G922" s="331" t="s">
        <v>1418</v>
      </c>
      <c r="H922" s="266"/>
      <c r="I922" s="267"/>
      <c r="J922" s="331" t="s">
        <v>1419</v>
      </c>
      <c r="K922" s="266"/>
      <c r="L922" s="267"/>
      <c r="M922" s="456" t="s">
        <v>1420</v>
      </c>
      <c r="N922" s="272"/>
      <c r="O922" s="272"/>
      <c r="P922" s="331" t="s">
        <v>1421</v>
      </c>
      <c r="Q922" s="266"/>
      <c r="R922" s="267"/>
      <c r="S922" s="428" t="s">
        <v>1422</v>
      </c>
      <c r="T922" s="272"/>
      <c r="U922" s="283"/>
      <c r="V922" s="428" t="s">
        <v>1423</v>
      </c>
      <c r="W922" s="272"/>
      <c r="X922" s="283"/>
      <c r="Y922" s="428" t="s">
        <v>1424</v>
      </c>
      <c r="Z922" s="272"/>
      <c r="AA922" s="283"/>
      <c r="AB922" s="428" t="s">
        <v>1425</v>
      </c>
      <c r="AC922" s="272"/>
      <c r="AD922" s="283"/>
    </row>
    <row r="923" spans="1:37" ht="48" customHeight="1">
      <c r="A923" s="83"/>
      <c r="B923" s="40"/>
      <c r="C923" s="282"/>
      <c r="D923" s="272"/>
      <c r="E923" s="272"/>
      <c r="F923" s="283"/>
      <c r="G923" s="217" t="s">
        <v>234</v>
      </c>
      <c r="H923" s="218" t="s">
        <v>202</v>
      </c>
      <c r="I923" s="218" t="s">
        <v>203</v>
      </c>
      <c r="J923" s="217" t="s">
        <v>234</v>
      </c>
      <c r="K923" s="218" t="s">
        <v>202</v>
      </c>
      <c r="L923" s="218" t="s">
        <v>203</v>
      </c>
      <c r="M923" s="217" t="s">
        <v>234</v>
      </c>
      <c r="N923" s="218" t="s">
        <v>202</v>
      </c>
      <c r="O923" s="218" t="s">
        <v>203</v>
      </c>
      <c r="P923" s="217" t="s">
        <v>234</v>
      </c>
      <c r="Q923" s="218" t="s">
        <v>202</v>
      </c>
      <c r="R923" s="218" t="s">
        <v>203</v>
      </c>
      <c r="S923" s="217" t="s">
        <v>234</v>
      </c>
      <c r="T923" s="218" t="s">
        <v>202</v>
      </c>
      <c r="U923" s="218" t="s">
        <v>203</v>
      </c>
      <c r="V923" s="217" t="s">
        <v>234</v>
      </c>
      <c r="W923" s="218" t="s">
        <v>202</v>
      </c>
      <c r="X923" s="218" t="s">
        <v>203</v>
      </c>
      <c r="Y923" s="217" t="s">
        <v>234</v>
      </c>
      <c r="Z923" s="218" t="s">
        <v>202</v>
      </c>
      <c r="AA923" s="218" t="s">
        <v>203</v>
      </c>
      <c r="AB923" s="217" t="s">
        <v>234</v>
      </c>
      <c r="AC923" s="218" t="s">
        <v>202</v>
      </c>
      <c r="AD923" s="218" t="s">
        <v>203</v>
      </c>
    </row>
    <row r="924" spans="1:37">
      <c r="A924" s="71"/>
      <c r="B924" s="40"/>
      <c r="C924" s="148" t="s">
        <v>131</v>
      </c>
      <c r="D924" s="320"/>
      <c r="E924" s="266"/>
      <c r="F924" s="267"/>
      <c r="G924" s="220"/>
      <c r="H924" s="220"/>
      <c r="I924" s="220"/>
      <c r="J924" s="220"/>
      <c r="K924" s="220"/>
      <c r="L924" s="220"/>
      <c r="M924" s="220"/>
      <c r="N924" s="220"/>
      <c r="O924" s="220"/>
      <c r="P924" s="220"/>
      <c r="Q924" s="220"/>
      <c r="R924" s="220"/>
      <c r="S924" s="220"/>
      <c r="T924" s="220"/>
      <c r="U924" s="220"/>
      <c r="V924" s="220"/>
      <c r="W924" s="220"/>
      <c r="X924" s="220"/>
      <c r="Y924" s="220"/>
      <c r="Z924" s="220"/>
      <c r="AA924" s="220"/>
      <c r="AB924" s="220"/>
      <c r="AC924" s="220"/>
      <c r="AD924" s="220"/>
    </row>
    <row r="925" spans="1:37">
      <c r="A925" s="71"/>
      <c r="B925" s="40"/>
      <c r="C925" s="148" t="s">
        <v>132</v>
      </c>
      <c r="D925" s="320"/>
      <c r="E925" s="266"/>
      <c r="F925" s="267"/>
      <c r="G925" s="220"/>
      <c r="H925" s="220"/>
      <c r="I925" s="220"/>
      <c r="J925" s="220"/>
      <c r="K925" s="220"/>
      <c r="L925" s="220"/>
      <c r="M925" s="220"/>
      <c r="N925" s="220"/>
      <c r="O925" s="220"/>
      <c r="P925" s="220"/>
      <c r="Q925" s="220"/>
      <c r="R925" s="220"/>
      <c r="S925" s="220"/>
      <c r="T925" s="220"/>
      <c r="U925" s="220"/>
      <c r="V925" s="220"/>
      <c r="W925" s="220"/>
      <c r="X925" s="220"/>
      <c r="Y925" s="220"/>
      <c r="Z925" s="220"/>
      <c r="AA925" s="220"/>
      <c r="AB925" s="220"/>
      <c r="AC925" s="220"/>
      <c r="AD925" s="220"/>
    </row>
    <row r="926" spans="1:37">
      <c r="A926" s="71"/>
      <c r="B926" s="40"/>
      <c r="C926" s="148" t="s">
        <v>133</v>
      </c>
      <c r="D926" s="320"/>
      <c r="E926" s="266"/>
      <c r="F926" s="267"/>
      <c r="G926" s="220"/>
      <c r="H926" s="220"/>
      <c r="I926" s="220"/>
      <c r="J926" s="220"/>
      <c r="K926" s="220"/>
      <c r="L926" s="220"/>
      <c r="M926" s="220"/>
      <c r="N926" s="220"/>
      <c r="O926" s="220"/>
      <c r="P926" s="220"/>
      <c r="Q926" s="220"/>
      <c r="R926" s="220"/>
      <c r="S926" s="220"/>
      <c r="T926" s="220"/>
      <c r="U926" s="220"/>
      <c r="V926" s="220"/>
      <c r="W926" s="220"/>
      <c r="X926" s="220"/>
      <c r="Y926" s="220"/>
      <c r="Z926" s="220"/>
      <c r="AA926" s="220"/>
      <c r="AB926" s="220"/>
      <c r="AC926" s="220"/>
      <c r="AD926" s="220"/>
    </row>
    <row r="927" spans="1:37">
      <c r="A927" s="71"/>
      <c r="B927" s="40"/>
      <c r="C927" s="148" t="s">
        <v>134</v>
      </c>
      <c r="D927" s="320"/>
      <c r="E927" s="266"/>
      <c r="F927" s="267"/>
      <c r="G927" s="220"/>
      <c r="H927" s="220"/>
      <c r="I927" s="220"/>
      <c r="J927" s="220"/>
      <c r="K927" s="220"/>
      <c r="L927" s="220"/>
      <c r="M927" s="220"/>
      <c r="N927" s="220"/>
      <c r="O927" s="220"/>
      <c r="P927" s="220"/>
      <c r="Q927" s="220"/>
      <c r="R927" s="220"/>
      <c r="S927" s="220"/>
      <c r="T927" s="220"/>
      <c r="U927" s="220"/>
      <c r="V927" s="220"/>
      <c r="W927" s="220"/>
      <c r="X927" s="220"/>
      <c r="Y927" s="220"/>
      <c r="Z927" s="220"/>
      <c r="AA927" s="220"/>
      <c r="AB927" s="220"/>
      <c r="AC927" s="220"/>
      <c r="AD927" s="220"/>
    </row>
    <row r="928" spans="1:37">
      <c r="A928" s="71"/>
      <c r="B928" s="40"/>
      <c r="C928" s="148" t="s">
        <v>135</v>
      </c>
      <c r="D928" s="320"/>
      <c r="E928" s="266"/>
      <c r="F928" s="267"/>
      <c r="G928" s="220"/>
      <c r="H928" s="220"/>
      <c r="I928" s="220"/>
      <c r="J928" s="220"/>
      <c r="K928" s="220"/>
      <c r="L928" s="220"/>
      <c r="M928" s="220"/>
      <c r="N928" s="220"/>
      <c r="O928" s="220"/>
      <c r="P928" s="220"/>
      <c r="Q928" s="220"/>
      <c r="R928" s="220"/>
      <c r="S928" s="220"/>
      <c r="T928" s="220"/>
      <c r="U928" s="220"/>
      <c r="V928" s="220"/>
      <c r="W928" s="220"/>
      <c r="X928" s="220"/>
      <c r="Y928" s="220"/>
      <c r="Z928" s="220"/>
      <c r="AA928" s="220"/>
      <c r="AB928" s="220"/>
      <c r="AC928" s="220"/>
      <c r="AD928" s="220"/>
    </row>
    <row r="929" spans="1:30">
      <c r="A929" s="71"/>
      <c r="B929" s="40"/>
      <c r="C929" s="148" t="s">
        <v>136</v>
      </c>
      <c r="D929" s="320"/>
      <c r="E929" s="266"/>
      <c r="F929" s="267"/>
      <c r="G929" s="220"/>
      <c r="H929" s="220"/>
      <c r="I929" s="220"/>
      <c r="J929" s="220"/>
      <c r="K929" s="220"/>
      <c r="L929" s="220"/>
      <c r="M929" s="220"/>
      <c r="N929" s="220"/>
      <c r="O929" s="220"/>
      <c r="P929" s="220"/>
      <c r="Q929" s="220"/>
      <c r="R929" s="220"/>
      <c r="S929" s="220"/>
      <c r="T929" s="220"/>
      <c r="U929" s="220"/>
      <c r="V929" s="220"/>
      <c r="W929" s="220"/>
      <c r="X929" s="220"/>
      <c r="Y929" s="220"/>
      <c r="Z929" s="220"/>
      <c r="AA929" s="220"/>
      <c r="AB929" s="220"/>
      <c r="AC929" s="220"/>
      <c r="AD929" s="220"/>
    </row>
    <row r="930" spans="1:30">
      <c r="A930" s="71"/>
      <c r="B930" s="40"/>
      <c r="C930" s="148" t="s">
        <v>137</v>
      </c>
      <c r="D930" s="320"/>
      <c r="E930" s="266"/>
      <c r="F930" s="267"/>
      <c r="G930" s="220"/>
      <c r="H930" s="220"/>
      <c r="I930" s="220"/>
      <c r="J930" s="220"/>
      <c r="K930" s="220"/>
      <c r="L930" s="220"/>
      <c r="M930" s="220"/>
      <c r="N930" s="220"/>
      <c r="O930" s="220"/>
      <c r="P930" s="220"/>
      <c r="Q930" s="220"/>
      <c r="R930" s="220"/>
      <c r="S930" s="220"/>
      <c r="T930" s="220"/>
      <c r="U930" s="220"/>
      <c r="V930" s="220"/>
      <c r="W930" s="220"/>
      <c r="X930" s="220"/>
      <c r="Y930" s="220"/>
      <c r="Z930" s="220"/>
      <c r="AA930" s="220"/>
      <c r="AB930" s="220"/>
      <c r="AC930" s="220"/>
      <c r="AD930" s="220"/>
    </row>
    <row r="931" spans="1:30">
      <c r="A931" s="71"/>
      <c r="B931" s="40"/>
      <c r="C931" s="148" t="s">
        <v>138</v>
      </c>
      <c r="D931" s="320"/>
      <c r="E931" s="266"/>
      <c r="F931" s="267"/>
      <c r="G931" s="220"/>
      <c r="H931" s="220"/>
      <c r="I931" s="220"/>
      <c r="J931" s="220"/>
      <c r="K931" s="220"/>
      <c r="L931" s="220"/>
      <c r="M931" s="220"/>
      <c r="N931" s="220"/>
      <c r="O931" s="220"/>
      <c r="P931" s="220"/>
      <c r="Q931" s="220"/>
      <c r="R931" s="220"/>
      <c r="S931" s="220"/>
      <c r="T931" s="220"/>
      <c r="U931" s="220"/>
      <c r="V931" s="220"/>
      <c r="W931" s="220"/>
      <c r="X931" s="220"/>
      <c r="Y931" s="220"/>
      <c r="Z931" s="220"/>
      <c r="AA931" s="220"/>
      <c r="AB931" s="220"/>
      <c r="AC931" s="220"/>
      <c r="AD931" s="220"/>
    </row>
    <row r="932" spans="1:30">
      <c r="A932" s="71"/>
      <c r="B932" s="40"/>
      <c r="C932" s="148" t="s">
        <v>139</v>
      </c>
      <c r="D932" s="320"/>
      <c r="E932" s="266"/>
      <c r="F932" s="267"/>
      <c r="G932" s="220"/>
      <c r="H932" s="220"/>
      <c r="I932" s="220"/>
      <c r="J932" s="220"/>
      <c r="K932" s="220"/>
      <c r="L932" s="220"/>
      <c r="M932" s="220"/>
      <c r="N932" s="220"/>
      <c r="O932" s="220"/>
      <c r="P932" s="220"/>
      <c r="Q932" s="220"/>
      <c r="R932" s="220"/>
      <c r="S932" s="220"/>
      <c r="T932" s="220"/>
      <c r="U932" s="220"/>
      <c r="V932" s="220"/>
      <c r="W932" s="220"/>
      <c r="X932" s="220"/>
      <c r="Y932" s="220"/>
      <c r="Z932" s="220"/>
      <c r="AA932" s="220"/>
      <c r="AB932" s="220"/>
      <c r="AC932" s="220"/>
      <c r="AD932" s="220"/>
    </row>
    <row r="933" spans="1:30">
      <c r="A933" s="71"/>
      <c r="B933" s="40"/>
      <c r="C933" s="148" t="s">
        <v>140</v>
      </c>
      <c r="D933" s="320"/>
      <c r="E933" s="266"/>
      <c r="F933" s="267"/>
      <c r="G933" s="220"/>
      <c r="H933" s="220"/>
      <c r="I933" s="220"/>
      <c r="J933" s="220"/>
      <c r="K933" s="220"/>
      <c r="L933" s="220"/>
      <c r="M933" s="220"/>
      <c r="N933" s="220"/>
      <c r="O933" s="220"/>
      <c r="P933" s="220"/>
      <c r="Q933" s="220"/>
      <c r="R933" s="220"/>
      <c r="S933" s="220"/>
      <c r="T933" s="220"/>
      <c r="U933" s="220"/>
      <c r="V933" s="220"/>
      <c r="W933" s="220"/>
      <c r="X933" s="220"/>
      <c r="Y933" s="220"/>
      <c r="Z933" s="220"/>
      <c r="AA933" s="220"/>
      <c r="AB933" s="220"/>
      <c r="AC933" s="220"/>
      <c r="AD933" s="220"/>
    </row>
    <row r="934" spans="1:30">
      <c r="A934" s="71"/>
      <c r="B934" s="40"/>
      <c r="C934" s="148" t="s">
        <v>141</v>
      </c>
      <c r="D934" s="320"/>
      <c r="E934" s="266"/>
      <c r="F934" s="267"/>
      <c r="G934" s="220"/>
      <c r="H934" s="220"/>
      <c r="I934" s="220"/>
      <c r="J934" s="220"/>
      <c r="K934" s="220"/>
      <c r="L934" s="220"/>
      <c r="M934" s="220"/>
      <c r="N934" s="220"/>
      <c r="O934" s="220"/>
      <c r="P934" s="220"/>
      <c r="Q934" s="220"/>
      <c r="R934" s="220"/>
      <c r="S934" s="220"/>
      <c r="T934" s="220"/>
      <c r="U934" s="220"/>
      <c r="V934" s="220"/>
      <c r="W934" s="220"/>
      <c r="X934" s="220"/>
      <c r="Y934" s="220"/>
      <c r="Z934" s="220"/>
      <c r="AA934" s="220"/>
      <c r="AB934" s="220"/>
      <c r="AC934" s="220"/>
      <c r="AD934" s="220"/>
    </row>
    <row r="935" spans="1:30">
      <c r="A935" s="71"/>
      <c r="B935" s="40"/>
      <c r="C935" s="148" t="s">
        <v>142</v>
      </c>
      <c r="D935" s="320"/>
      <c r="E935" s="266"/>
      <c r="F935" s="267"/>
      <c r="G935" s="220"/>
      <c r="H935" s="220"/>
      <c r="I935" s="220"/>
      <c r="J935" s="220"/>
      <c r="K935" s="220"/>
      <c r="L935" s="220"/>
      <c r="M935" s="220"/>
      <c r="N935" s="220"/>
      <c r="O935" s="220"/>
      <c r="P935" s="220"/>
      <c r="Q935" s="220"/>
      <c r="R935" s="220"/>
      <c r="S935" s="220"/>
      <c r="T935" s="220"/>
      <c r="U935" s="220"/>
      <c r="V935" s="220"/>
      <c r="W935" s="220"/>
      <c r="X935" s="220"/>
      <c r="Y935" s="220"/>
      <c r="Z935" s="220"/>
      <c r="AA935" s="220"/>
      <c r="AB935" s="220"/>
      <c r="AC935" s="220"/>
      <c r="AD935" s="220"/>
    </row>
    <row r="936" spans="1:30">
      <c r="A936" s="71"/>
      <c r="B936" s="40"/>
      <c r="C936" s="148" t="s">
        <v>143</v>
      </c>
      <c r="D936" s="320"/>
      <c r="E936" s="266"/>
      <c r="F936" s="267"/>
      <c r="G936" s="220"/>
      <c r="H936" s="220"/>
      <c r="I936" s="220"/>
      <c r="J936" s="220"/>
      <c r="K936" s="220"/>
      <c r="L936" s="220"/>
      <c r="M936" s="220"/>
      <c r="N936" s="220"/>
      <c r="O936" s="220"/>
      <c r="P936" s="220"/>
      <c r="Q936" s="220"/>
      <c r="R936" s="220"/>
      <c r="S936" s="220"/>
      <c r="T936" s="220"/>
      <c r="U936" s="220"/>
      <c r="V936" s="220"/>
      <c r="W936" s="220"/>
      <c r="X936" s="220"/>
      <c r="Y936" s="220"/>
      <c r="Z936" s="220"/>
      <c r="AA936" s="220"/>
      <c r="AB936" s="220"/>
      <c r="AC936" s="220"/>
      <c r="AD936" s="220"/>
    </row>
    <row r="937" spans="1:30">
      <c r="A937" s="71"/>
      <c r="B937" s="40"/>
      <c r="C937" s="148" t="s">
        <v>144</v>
      </c>
      <c r="D937" s="320"/>
      <c r="E937" s="266"/>
      <c r="F937" s="267"/>
      <c r="G937" s="220"/>
      <c r="H937" s="220"/>
      <c r="I937" s="220"/>
      <c r="J937" s="220"/>
      <c r="K937" s="220"/>
      <c r="L937" s="220"/>
      <c r="M937" s="220"/>
      <c r="N937" s="220"/>
      <c r="O937" s="220"/>
      <c r="P937" s="220"/>
      <c r="Q937" s="220"/>
      <c r="R937" s="220"/>
      <c r="S937" s="220"/>
      <c r="T937" s="220"/>
      <c r="U937" s="220"/>
      <c r="V937" s="220"/>
      <c r="W937" s="220"/>
      <c r="X937" s="220"/>
      <c r="Y937" s="220"/>
      <c r="Z937" s="220"/>
      <c r="AA937" s="220"/>
      <c r="AB937" s="220"/>
      <c r="AC937" s="220"/>
      <c r="AD937" s="220"/>
    </row>
    <row r="938" spans="1:30">
      <c r="A938" s="71"/>
      <c r="B938" s="40"/>
      <c r="C938" s="148" t="s">
        <v>145</v>
      </c>
      <c r="D938" s="320"/>
      <c r="E938" s="266"/>
      <c r="F938" s="267"/>
      <c r="G938" s="220"/>
      <c r="H938" s="220"/>
      <c r="I938" s="220"/>
      <c r="J938" s="220"/>
      <c r="K938" s="220"/>
      <c r="L938" s="220"/>
      <c r="M938" s="220"/>
      <c r="N938" s="220"/>
      <c r="O938" s="220"/>
      <c r="P938" s="220"/>
      <c r="Q938" s="220"/>
      <c r="R938" s="220"/>
      <c r="S938" s="220"/>
      <c r="T938" s="220"/>
      <c r="U938" s="220"/>
      <c r="V938" s="220"/>
      <c r="W938" s="220"/>
      <c r="X938" s="220"/>
      <c r="Y938" s="220"/>
      <c r="Z938" s="220"/>
      <c r="AA938" s="220"/>
      <c r="AB938" s="220"/>
      <c r="AC938" s="220"/>
      <c r="AD938" s="220"/>
    </row>
    <row r="939" spans="1:30">
      <c r="A939" s="71"/>
      <c r="B939" s="40"/>
      <c r="C939" s="148" t="s">
        <v>146</v>
      </c>
      <c r="D939" s="320"/>
      <c r="E939" s="266"/>
      <c r="F939" s="267"/>
      <c r="G939" s="220"/>
      <c r="H939" s="220"/>
      <c r="I939" s="220"/>
      <c r="J939" s="220"/>
      <c r="K939" s="220"/>
      <c r="L939" s="220"/>
      <c r="M939" s="220"/>
      <c r="N939" s="220"/>
      <c r="O939" s="220"/>
      <c r="P939" s="220"/>
      <c r="Q939" s="220"/>
      <c r="R939" s="220"/>
      <c r="S939" s="220"/>
      <c r="T939" s="220"/>
      <c r="U939" s="220"/>
      <c r="V939" s="220"/>
      <c r="W939" s="220"/>
      <c r="X939" s="220"/>
      <c r="Y939" s="220"/>
      <c r="Z939" s="220"/>
      <c r="AA939" s="220"/>
      <c r="AB939" s="220"/>
      <c r="AC939" s="220"/>
      <c r="AD939" s="220"/>
    </row>
    <row r="940" spans="1:30">
      <c r="A940" s="71"/>
      <c r="B940" s="40"/>
      <c r="C940" s="148" t="s">
        <v>147</v>
      </c>
      <c r="D940" s="320"/>
      <c r="E940" s="266"/>
      <c r="F940" s="267"/>
      <c r="G940" s="220"/>
      <c r="H940" s="220"/>
      <c r="I940" s="220"/>
      <c r="J940" s="220"/>
      <c r="K940" s="220"/>
      <c r="L940" s="220"/>
      <c r="M940" s="220"/>
      <c r="N940" s="220"/>
      <c r="O940" s="220"/>
      <c r="P940" s="220"/>
      <c r="Q940" s="220"/>
      <c r="R940" s="220"/>
      <c r="S940" s="220"/>
      <c r="T940" s="220"/>
      <c r="U940" s="220"/>
      <c r="V940" s="220"/>
      <c r="W940" s="220"/>
      <c r="X940" s="220"/>
      <c r="Y940" s="220"/>
      <c r="Z940" s="220"/>
      <c r="AA940" s="220"/>
      <c r="AB940" s="220"/>
      <c r="AC940" s="220"/>
      <c r="AD940" s="220"/>
    </row>
    <row r="941" spans="1:30">
      <c r="A941" s="71"/>
      <c r="B941" s="40"/>
      <c r="C941" s="148" t="s">
        <v>148</v>
      </c>
      <c r="D941" s="320"/>
      <c r="E941" s="266"/>
      <c r="F941" s="267"/>
      <c r="G941" s="220"/>
      <c r="H941" s="220"/>
      <c r="I941" s="220"/>
      <c r="J941" s="220"/>
      <c r="K941" s="220"/>
      <c r="L941" s="220"/>
      <c r="M941" s="220"/>
      <c r="N941" s="220"/>
      <c r="O941" s="220"/>
      <c r="P941" s="220"/>
      <c r="Q941" s="220"/>
      <c r="R941" s="220"/>
      <c r="S941" s="220"/>
      <c r="T941" s="220"/>
      <c r="U941" s="220"/>
      <c r="V941" s="220"/>
      <c r="W941" s="220"/>
      <c r="X941" s="220"/>
      <c r="Y941" s="220"/>
      <c r="Z941" s="220"/>
      <c r="AA941" s="220"/>
      <c r="AB941" s="220"/>
      <c r="AC941" s="220"/>
      <c r="AD941" s="220"/>
    </row>
    <row r="942" spans="1:30">
      <c r="A942" s="71"/>
      <c r="B942" s="40"/>
      <c r="C942" s="148" t="s">
        <v>149</v>
      </c>
      <c r="D942" s="320"/>
      <c r="E942" s="266"/>
      <c r="F942" s="267"/>
      <c r="G942" s="220"/>
      <c r="H942" s="220"/>
      <c r="I942" s="220"/>
      <c r="J942" s="220"/>
      <c r="K942" s="220"/>
      <c r="L942" s="220"/>
      <c r="M942" s="220"/>
      <c r="N942" s="220"/>
      <c r="O942" s="220"/>
      <c r="P942" s="220"/>
      <c r="Q942" s="220"/>
      <c r="R942" s="220"/>
      <c r="S942" s="220"/>
      <c r="T942" s="220"/>
      <c r="U942" s="220"/>
      <c r="V942" s="220"/>
      <c r="W942" s="220"/>
      <c r="X942" s="220"/>
      <c r="Y942" s="220"/>
      <c r="Z942" s="220"/>
      <c r="AA942" s="220"/>
      <c r="AB942" s="220"/>
      <c r="AC942" s="220"/>
      <c r="AD942" s="220"/>
    </row>
    <row r="943" spans="1:30">
      <c r="A943" s="71"/>
      <c r="B943" s="40"/>
      <c r="C943" s="148" t="s">
        <v>150</v>
      </c>
      <c r="D943" s="320"/>
      <c r="E943" s="266"/>
      <c r="F943" s="267"/>
      <c r="G943" s="220"/>
      <c r="H943" s="220"/>
      <c r="I943" s="220"/>
      <c r="J943" s="220"/>
      <c r="K943" s="220"/>
      <c r="L943" s="220"/>
      <c r="M943" s="220"/>
      <c r="N943" s="220"/>
      <c r="O943" s="220"/>
      <c r="P943" s="220"/>
      <c r="Q943" s="220"/>
      <c r="R943" s="220"/>
      <c r="S943" s="220"/>
      <c r="T943" s="220"/>
      <c r="U943" s="220"/>
      <c r="V943" s="220"/>
      <c r="W943" s="220"/>
      <c r="X943" s="220"/>
      <c r="Y943" s="220"/>
      <c r="Z943" s="220"/>
      <c r="AA943" s="220"/>
      <c r="AB943" s="220"/>
      <c r="AC943" s="220"/>
      <c r="AD943" s="220"/>
    </row>
    <row r="944" spans="1:30">
      <c r="A944" s="71"/>
      <c r="B944" s="40"/>
      <c r="C944" s="148" t="s">
        <v>151</v>
      </c>
      <c r="D944" s="320"/>
      <c r="E944" s="266"/>
      <c r="F944" s="267"/>
      <c r="G944" s="220"/>
      <c r="H944" s="220"/>
      <c r="I944" s="220"/>
      <c r="J944" s="220"/>
      <c r="K944" s="220"/>
      <c r="L944" s="220"/>
      <c r="M944" s="220"/>
      <c r="N944" s="220"/>
      <c r="O944" s="220"/>
      <c r="P944" s="220"/>
      <c r="Q944" s="220"/>
      <c r="R944" s="220"/>
      <c r="S944" s="220"/>
      <c r="T944" s="220"/>
      <c r="U944" s="220"/>
      <c r="V944" s="220"/>
      <c r="W944" s="220"/>
      <c r="X944" s="220"/>
      <c r="Y944" s="220"/>
      <c r="Z944" s="220"/>
      <c r="AA944" s="220"/>
      <c r="AB944" s="220"/>
      <c r="AC944" s="220"/>
      <c r="AD944" s="220"/>
    </row>
    <row r="945" spans="1:30">
      <c r="A945" s="71"/>
      <c r="B945" s="40"/>
      <c r="C945" s="148" t="s">
        <v>152</v>
      </c>
      <c r="D945" s="320"/>
      <c r="E945" s="266"/>
      <c r="F945" s="267"/>
      <c r="G945" s="220"/>
      <c r="H945" s="220"/>
      <c r="I945" s="220"/>
      <c r="J945" s="220"/>
      <c r="K945" s="220"/>
      <c r="L945" s="220"/>
      <c r="M945" s="220"/>
      <c r="N945" s="220"/>
      <c r="O945" s="220"/>
      <c r="P945" s="220"/>
      <c r="Q945" s="220"/>
      <c r="R945" s="220"/>
      <c r="S945" s="220"/>
      <c r="T945" s="220"/>
      <c r="U945" s="220"/>
      <c r="V945" s="220"/>
      <c r="W945" s="220"/>
      <c r="X945" s="220"/>
      <c r="Y945" s="220"/>
      <c r="Z945" s="220"/>
      <c r="AA945" s="220"/>
      <c r="AB945" s="220"/>
      <c r="AC945" s="220"/>
      <c r="AD945" s="220"/>
    </row>
    <row r="946" spans="1:30">
      <c r="A946" s="71"/>
      <c r="B946" s="40"/>
      <c r="C946" s="148" t="s">
        <v>153</v>
      </c>
      <c r="D946" s="320"/>
      <c r="E946" s="266"/>
      <c r="F946" s="267"/>
      <c r="G946" s="220"/>
      <c r="H946" s="220"/>
      <c r="I946" s="220"/>
      <c r="J946" s="220"/>
      <c r="K946" s="220"/>
      <c r="L946" s="220"/>
      <c r="M946" s="220"/>
      <c r="N946" s="220"/>
      <c r="O946" s="220"/>
      <c r="P946" s="220"/>
      <c r="Q946" s="220"/>
      <c r="R946" s="220"/>
      <c r="S946" s="220"/>
      <c r="T946" s="220"/>
      <c r="U946" s="220"/>
      <c r="V946" s="220"/>
      <c r="W946" s="220"/>
      <c r="X946" s="220"/>
      <c r="Y946" s="220"/>
      <c r="Z946" s="220"/>
      <c r="AA946" s="220"/>
      <c r="AB946" s="220"/>
      <c r="AC946" s="220"/>
      <c r="AD946" s="220"/>
    </row>
    <row r="947" spans="1:30">
      <c r="A947" s="71"/>
      <c r="B947" s="40"/>
      <c r="C947" s="148" t="s">
        <v>154</v>
      </c>
      <c r="D947" s="320"/>
      <c r="E947" s="266"/>
      <c r="F947" s="267"/>
      <c r="G947" s="220"/>
      <c r="H947" s="220"/>
      <c r="I947" s="220"/>
      <c r="J947" s="220"/>
      <c r="K947" s="220"/>
      <c r="L947" s="220"/>
      <c r="M947" s="220"/>
      <c r="N947" s="220"/>
      <c r="O947" s="220"/>
      <c r="P947" s="220"/>
      <c r="Q947" s="220"/>
      <c r="R947" s="220"/>
      <c r="S947" s="220"/>
      <c r="T947" s="220"/>
      <c r="U947" s="220"/>
      <c r="V947" s="220"/>
      <c r="W947" s="220"/>
      <c r="X947" s="220"/>
      <c r="Y947" s="220"/>
      <c r="Z947" s="220"/>
      <c r="AA947" s="220"/>
      <c r="AB947" s="220"/>
      <c r="AC947" s="220"/>
      <c r="AD947" s="220"/>
    </row>
    <row r="948" spans="1:30">
      <c r="A948" s="71"/>
      <c r="B948" s="40"/>
      <c r="C948" s="148" t="s">
        <v>155</v>
      </c>
      <c r="D948" s="320"/>
      <c r="E948" s="266"/>
      <c r="F948" s="267"/>
      <c r="G948" s="220"/>
      <c r="H948" s="220"/>
      <c r="I948" s="220"/>
      <c r="J948" s="220"/>
      <c r="K948" s="220"/>
      <c r="L948" s="220"/>
      <c r="M948" s="220"/>
      <c r="N948" s="220"/>
      <c r="O948" s="220"/>
      <c r="P948" s="220"/>
      <c r="Q948" s="220"/>
      <c r="R948" s="220"/>
      <c r="S948" s="220"/>
      <c r="T948" s="220"/>
      <c r="U948" s="220"/>
      <c r="V948" s="220"/>
      <c r="W948" s="220"/>
      <c r="X948" s="220"/>
      <c r="Y948" s="220"/>
      <c r="Z948" s="220"/>
      <c r="AA948" s="220"/>
      <c r="AB948" s="220"/>
      <c r="AC948" s="220"/>
      <c r="AD948" s="220"/>
    </row>
    <row r="949" spans="1:30">
      <c r="A949" s="71"/>
      <c r="B949" s="40"/>
      <c r="C949" s="90"/>
      <c r="D949" s="240"/>
      <c r="E949" s="240"/>
      <c r="F949" s="240"/>
      <c r="G949" s="220">
        <f t="shared" ref="G949:AD949" si="582">IF(AND(SUM(G924:G948)=0,COUNTIF(G924:G948,"NS")&gt;0),"NS",IF(AND(SUM(G924:G948)=0, COUNTIF(G924:G948,"NA")&gt;0),"NA",SUM(G924:G948)))</f>
        <v>0</v>
      </c>
      <c r="H949" s="220">
        <f t="shared" si="582"/>
        <v>0</v>
      </c>
      <c r="I949" s="220">
        <f t="shared" si="582"/>
        <v>0</v>
      </c>
      <c r="J949" s="220">
        <f t="shared" si="582"/>
        <v>0</v>
      </c>
      <c r="K949" s="220">
        <f t="shared" si="582"/>
        <v>0</v>
      </c>
      <c r="L949" s="220">
        <f t="shared" si="582"/>
        <v>0</v>
      </c>
      <c r="M949" s="220">
        <f t="shared" si="582"/>
        <v>0</v>
      </c>
      <c r="N949" s="220">
        <f t="shared" si="582"/>
        <v>0</v>
      </c>
      <c r="O949" s="220">
        <f t="shared" si="582"/>
        <v>0</v>
      </c>
      <c r="P949" s="220">
        <f t="shared" si="582"/>
        <v>0</v>
      </c>
      <c r="Q949" s="220">
        <f t="shared" si="582"/>
        <v>0</v>
      </c>
      <c r="R949" s="220">
        <f t="shared" si="582"/>
        <v>0</v>
      </c>
      <c r="S949" s="220">
        <f t="shared" si="582"/>
        <v>0</v>
      </c>
      <c r="T949" s="220">
        <f t="shared" si="582"/>
        <v>0</v>
      </c>
      <c r="U949" s="220">
        <f t="shared" si="582"/>
        <v>0</v>
      </c>
      <c r="V949" s="220">
        <f t="shared" si="582"/>
        <v>0</v>
      </c>
      <c r="W949" s="220">
        <f t="shared" si="582"/>
        <v>0</v>
      </c>
      <c r="X949" s="220">
        <f t="shared" si="582"/>
        <v>0</v>
      </c>
      <c r="Y949" s="220">
        <f t="shared" si="582"/>
        <v>0</v>
      </c>
      <c r="Z949" s="220">
        <f t="shared" si="582"/>
        <v>0</v>
      </c>
      <c r="AA949" s="220">
        <f t="shared" si="582"/>
        <v>0</v>
      </c>
      <c r="AB949" s="220">
        <f t="shared" si="582"/>
        <v>0</v>
      </c>
      <c r="AC949" s="220">
        <f t="shared" si="582"/>
        <v>0</v>
      </c>
      <c r="AD949" s="220">
        <f t="shared" si="582"/>
        <v>0</v>
      </c>
    </row>
    <row r="950" spans="1:30">
      <c r="A950" s="71"/>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row>
    <row r="951" spans="1:30" ht="45" customHeight="1">
      <c r="A951" s="71"/>
      <c r="B951" s="40"/>
      <c r="C951" s="385" t="s">
        <v>1426</v>
      </c>
      <c r="D951" s="256"/>
      <c r="E951" s="256"/>
      <c r="F951" s="268"/>
      <c r="G951" s="266"/>
      <c r="H951" s="266"/>
      <c r="I951" s="266"/>
      <c r="J951" s="266"/>
      <c r="K951" s="266"/>
      <c r="L951" s="266"/>
      <c r="M951" s="266"/>
      <c r="N951" s="266"/>
      <c r="O951" s="266"/>
      <c r="P951" s="266"/>
      <c r="Q951" s="266"/>
      <c r="R951" s="266"/>
      <c r="S951" s="266"/>
      <c r="T951" s="266"/>
      <c r="U951" s="266"/>
      <c r="V951" s="266"/>
      <c r="W951" s="266"/>
      <c r="X951" s="266"/>
      <c r="Y951" s="266"/>
      <c r="Z951" s="266"/>
      <c r="AA951" s="266"/>
      <c r="AB951" s="266"/>
      <c r="AC951" s="266"/>
      <c r="AD951" s="267"/>
    </row>
    <row r="952" spans="1:30">
      <c r="A952" s="71"/>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row>
    <row r="953" spans="1:30" ht="24" customHeight="1">
      <c r="A953" s="71"/>
      <c r="B953" s="40"/>
      <c r="C953" s="321" t="s">
        <v>187</v>
      </c>
      <c r="D953" s="256"/>
      <c r="E953" s="256"/>
      <c r="F953" s="256"/>
      <c r="G953" s="256"/>
      <c r="H953" s="256"/>
      <c r="I953" s="256"/>
      <c r="J953" s="256"/>
      <c r="K953" s="256"/>
      <c r="L953" s="256"/>
      <c r="M953" s="256"/>
      <c r="N953" s="256"/>
      <c r="O953" s="256"/>
      <c r="P953" s="256"/>
      <c r="Q953" s="256"/>
      <c r="R953" s="256"/>
      <c r="S953" s="256"/>
      <c r="T953" s="256"/>
      <c r="U953" s="256"/>
      <c r="V953" s="256"/>
      <c r="W953" s="256"/>
      <c r="X953" s="256"/>
      <c r="Y953" s="256"/>
      <c r="Z953" s="256"/>
      <c r="AA953" s="256"/>
      <c r="AB953" s="256"/>
      <c r="AC953" s="256"/>
      <c r="AD953" s="256"/>
    </row>
    <row r="954" spans="1:30" ht="60" customHeight="1">
      <c r="A954" s="71"/>
      <c r="B954" s="40"/>
      <c r="C954" s="377"/>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c r="AB954" s="266"/>
      <c r="AC954" s="266"/>
      <c r="AD954" s="267"/>
    </row>
    <row r="955" spans="1:30">
      <c r="A955" s="71"/>
      <c r="B955" s="40"/>
      <c r="C955" s="246" t="e">
        <f ca="1">AH920</f>
        <v>#NAME?</v>
      </c>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row>
    <row r="956" spans="1:30">
      <c r="A956" s="71"/>
      <c r="B956" s="40"/>
      <c r="C956" s="246" t="e">
        <f ca="1">AK920</f>
        <v>#NAME?</v>
      </c>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row>
    <row r="957" spans="1:30">
      <c r="A957" s="71"/>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row>
    <row r="958" spans="1:30">
      <c r="A958" s="71"/>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row>
    <row r="959" spans="1:30">
      <c r="A959" s="71"/>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row>
    <row r="960" spans="1:30">
      <c r="A960" s="71"/>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row>
    <row r="961" spans="1:128" ht="36" customHeight="1">
      <c r="A961" s="72" t="s">
        <v>1427</v>
      </c>
      <c r="B961" s="326" t="s">
        <v>1428</v>
      </c>
      <c r="C961" s="256"/>
      <c r="D961" s="256"/>
      <c r="E961" s="256"/>
      <c r="F961" s="256"/>
      <c r="G961" s="256"/>
      <c r="H961" s="256"/>
      <c r="I961" s="256"/>
      <c r="J961" s="256"/>
      <c r="K961" s="256"/>
      <c r="L961" s="256"/>
      <c r="M961" s="256"/>
      <c r="N961" s="256"/>
      <c r="O961" s="256"/>
      <c r="P961" s="256"/>
      <c r="Q961" s="256"/>
      <c r="R961" s="256"/>
      <c r="S961" s="256"/>
      <c r="T961" s="256"/>
      <c r="U961" s="256"/>
      <c r="V961" s="256"/>
      <c r="W961" s="256"/>
      <c r="X961" s="256"/>
      <c r="Y961" s="256"/>
      <c r="Z961" s="256"/>
      <c r="AA961" s="256"/>
      <c r="AB961" s="256"/>
      <c r="AC961" s="256"/>
      <c r="AD961" s="256"/>
    </row>
    <row r="962" spans="1:128" ht="48" customHeight="1">
      <c r="A962" s="83"/>
      <c r="B962" s="15"/>
      <c r="C962" s="327" t="s">
        <v>1429</v>
      </c>
      <c r="D962" s="256"/>
      <c r="E962" s="256"/>
      <c r="F962" s="256"/>
      <c r="G962" s="256"/>
      <c r="H962" s="256"/>
      <c r="I962" s="256"/>
      <c r="J962" s="256"/>
      <c r="K962" s="256"/>
      <c r="L962" s="256"/>
      <c r="M962" s="256"/>
      <c r="N962" s="256"/>
      <c r="O962" s="256"/>
      <c r="P962" s="256"/>
      <c r="Q962" s="256"/>
      <c r="R962" s="256"/>
      <c r="S962" s="256"/>
      <c r="T962" s="256"/>
      <c r="U962" s="256"/>
      <c r="V962" s="256"/>
      <c r="W962" s="256"/>
      <c r="X962" s="256"/>
      <c r="Y962" s="256"/>
      <c r="Z962" s="256"/>
      <c r="AA962" s="256"/>
      <c r="AB962" s="256"/>
      <c r="AC962" s="256"/>
      <c r="AD962" s="256"/>
    </row>
    <row r="963" spans="1:128" ht="24" customHeight="1">
      <c r="A963" s="83"/>
      <c r="B963" s="15"/>
      <c r="C963" s="327" t="s">
        <v>1430</v>
      </c>
      <c r="D963" s="256"/>
      <c r="E963" s="256"/>
      <c r="F963" s="256"/>
      <c r="G963" s="256"/>
      <c r="H963" s="256"/>
      <c r="I963" s="256"/>
      <c r="J963" s="256"/>
      <c r="K963" s="256"/>
      <c r="L963" s="256"/>
      <c r="M963" s="256"/>
      <c r="N963" s="256"/>
      <c r="O963" s="256"/>
      <c r="P963" s="256"/>
      <c r="Q963" s="256"/>
      <c r="R963" s="256"/>
      <c r="S963" s="256"/>
      <c r="T963" s="256"/>
      <c r="U963" s="256"/>
      <c r="V963" s="256"/>
      <c r="W963" s="256"/>
      <c r="X963" s="256"/>
      <c r="Y963" s="256"/>
      <c r="Z963" s="256"/>
      <c r="AA963" s="256"/>
      <c r="AB963" s="256"/>
      <c r="AC963" s="256"/>
      <c r="AD963" s="256"/>
    </row>
    <row r="964" spans="1:128" ht="36" customHeight="1">
      <c r="A964" s="83"/>
      <c r="B964" s="15"/>
      <c r="C964" s="327" t="s">
        <v>1431</v>
      </c>
      <c r="D964" s="256"/>
      <c r="E964" s="256"/>
      <c r="F964" s="256"/>
      <c r="G964" s="256"/>
      <c r="H964" s="256"/>
      <c r="I964" s="256"/>
      <c r="J964" s="256"/>
      <c r="K964" s="256"/>
      <c r="L964" s="256"/>
      <c r="M964" s="256"/>
      <c r="N964" s="256"/>
      <c r="O964" s="256"/>
      <c r="P964" s="256"/>
      <c r="Q964" s="256"/>
      <c r="R964" s="256"/>
      <c r="S964" s="256"/>
      <c r="T964" s="256"/>
      <c r="U964" s="256"/>
      <c r="V964" s="256"/>
      <c r="W964" s="256"/>
      <c r="X964" s="256"/>
      <c r="Y964" s="256"/>
      <c r="Z964" s="256"/>
      <c r="AA964" s="256"/>
      <c r="AB964" s="256"/>
      <c r="AC964" s="256"/>
      <c r="AD964" s="256"/>
    </row>
    <row r="965" spans="1:128" ht="24" customHeight="1">
      <c r="A965" s="83"/>
      <c r="B965" s="15"/>
      <c r="C965" s="321" t="s">
        <v>1432</v>
      </c>
      <c r="D965" s="256"/>
      <c r="E965" s="256"/>
      <c r="F965" s="256"/>
      <c r="G965" s="256"/>
      <c r="H965" s="256"/>
      <c r="I965" s="256"/>
      <c r="J965" s="256"/>
      <c r="K965" s="256"/>
      <c r="L965" s="256"/>
      <c r="M965" s="256"/>
      <c r="N965" s="256"/>
      <c r="O965" s="256"/>
      <c r="P965" s="256"/>
      <c r="Q965" s="256"/>
      <c r="R965" s="256"/>
      <c r="S965" s="256"/>
      <c r="T965" s="256"/>
      <c r="U965" s="256"/>
      <c r="V965" s="256"/>
      <c r="W965" s="256"/>
      <c r="X965" s="256"/>
      <c r="Y965" s="256"/>
      <c r="Z965" s="256"/>
      <c r="AA965" s="256"/>
      <c r="AB965" s="256"/>
      <c r="AC965" s="256"/>
      <c r="AD965" s="256"/>
    </row>
    <row r="966" spans="1:128" ht="36" customHeight="1">
      <c r="A966" s="71"/>
      <c r="B966" s="40"/>
      <c r="C966" s="321" t="s">
        <v>1433</v>
      </c>
      <c r="D966" s="256"/>
      <c r="E966" s="256"/>
      <c r="F966" s="256"/>
      <c r="G966" s="256"/>
      <c r="H966" s="256"/>
      <c r="I966" s="256"/>
      <c r="J966" s="256"/>
      <c r="K966" s="256"/>
      <c r="L966" s="256"/>
      <c r="M966" s="256"/>
      <c r="N966" s="256"/>
      <c r="O966" s="256"/>
      <c r="P966" s="256"/>
      <c r="Q966" s="256"/>
      <c r="R966" s="256"/>
      <c r="S966" s="256"/>
      <c r="T966" s="256"/>
      <c r="U966" s="256"/>
      <c r="V966" s="256"/>
      <c r="W966" s="256"/>
      <c r="X966" s="256"/>
      <c r="Y966" s="256"/>
      <c r="Z966" s="256"/>
      <c r="AA966" s="256"/>
      <c r="AB966" s="256"/>
      <c r="AC966" s="256"/>
      <c r="AD966" s="256"/>
    </row>
    <row r="967" spans="1:128">
      <c r="A967" s="71"/>
      <c r="B967" s="40"/>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9"/>
    </row>
    <row r="968" spans="1:128">
      <c r="A968" s="73"/>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403" t="s">
        <v>815</v>
      </c>
      <c r="AB968" s="272"/>
      <c r="AC968" s="272"/>
      <c r="AD968" s="272"/>
    </row>
    <row r="969" spans="1:128" ht="36" customHeight="1">
      <c r="A969" s="71"/>
      <c r="B969" s="40"/>
      <c r="C969" s="265" t="s">
        <v>185</v>
      </c>
      <c r="D969" s="278"/>
      <c r="E969" s="278"/>
      <c r="F969" s="278"/>
      <c r="G969" s="278"/>
      <c r="H969" s="278"/>
      <c r="I969" s="278"/>
      <c r="J969" s="278"/>
      <c r="K969" s="278"/>
      <c r="L969" s="278"/>
      <c r="M969" s="278"/>
      <c r="N969" s="279"/>
      <c r="O969" s="325" t="s">
        <v>1125</v>
      </c>
      <c r="P969" s="278"/>
      <c r="Q969" s="279"/>
      <c r="R969" s="265" t="s">
        <v>1434</v>
      </c>
      <c r="S969" s="266"/>
      <c r="T969" s="266"/>
      <c r="U969" s="266"/>
      <c r="V969" s="266"/>
      <c r="W969" s="266"/>
      <c r="X969" s="266"/>
      <c r="Y969" s="266"/>
      <c r="Z969" s="266"/>
      <c r="AA969" s="266"/>
      <c r="AB969" s="266"/>
      <c r="AC969" s="266"/>
      <c r="AD969" s="267"/>
    </row>
    <row r="970" spans="1:128" ht="24" customHeight="1">
      <c r="A970" s="71"/>
      <c r="B970" s="40"/>
      <c r="C970" s="280"/>
      <c r="D970" s="256"/>
      <c r="E970" s="256"/>
      <c r="F970" s="256"/>
      <c r="G970" s="256"/>
      <c r="H970" s="256"/>
      <c r="I970" s="256"/>
      <c r="J970" s="256"/>
      <c r="K970" s="256"/>
      <c r="L970" s="256"/>
      <c r="M970" s="256"/>
      <c r="N970" s="281"/>
      <c r="O970" s="280"/>
      <c r="P970" s="256"/>
      <c r="Q970" s="281"/>
      <c r="R970" s="265" t="s">
        <v>201</v>
      </c>
      <c r="S970" s="278"/>
      <c r="T970" s="279"/>
      <c r="U970" s="331" t="s">
        <v>202</v>
      </c>
      <c r="V970" s="278"/>
      <c r="W970" s="279"/>
      <c r="X970" s="331" t="s">
        <v>203</v>
      </c>
      <c r="Y970" s="278"/>
      <c r="Z970" s="279"/>
      <c r="AA970" s="268" t="s">
        <v>1435</v>
      </c>
      <c r="AB970" s="266"/>
      <c r="AC970" s="266"/>
      <c r="AD970" s="267"/>
    </row>
    <row r="971" spans="1:128" ht="36" customHeight="1">
      <c r="A971" s="71"/>
      <c r="B971" s="40"/>
      <c r="C971" s="280"/>
      <c r="D971" s="256"/>
      <c r="E971" s="256"/>
      <c r="F971" s="256"/>
      <c r="G971" s="256"/>
      <c r="H971" s="256"/>
      <c r="I971" s="256"/>
      <c r="J971" s="256"/>
      <c r="K971" s="256"/>
      <c r="L971" s="256"/>
      <c r="M971" s="256"/>
      <c r="N971" s="281"/>
      <c r="O971" s="280"/>
      <c r="P971" s="256"/>
      <c r="Q971" s="281"/>
      <c r="R971" s="280"/>
      <c r="S971" s="256"/>
      <c r="T971" s="281"/>
      <c r="U971" s="280"/>
      <c r="V971" s="256"/>
      <c r="W971" s="281"/>
      <c r="X971" s="280"/>
      <c r="Y971" s="256"/>
      <c r="Z971" s="281"/>
      <c r="AA971" s="268" t="s">
        <v>1436</v>
      </c>
      <c r="AB971" s="266"/>
      <c r="AC971" s="266"/>
      <c r="AD971" s="267"/>
    </row>
    <row r="972" spans="1:128" ht="48" customHeight="1">
      <c r="A972" s="71"/>
      <c r="B972" s="40"/>
      <c r="C972" s="282"/>
      <c r="D972" s="272"/>
      <c r="E972" s="272"/>
      <c r="F972" s="272"/>
      <c r="G972" s="272"/>
      <c r="H972" s="272"/>
      <c r="I972" s="272"/>
      <c r="J972" s="272"/>
      <c r="K972" s="272"/>
      <c r="L972" s="272"/>
      <c r="M972" s="272"/>
      <c r="N972" s="283"/>
      <c r="O972" s="282"/>
      <c r="P972" s="272"/>
      <c r="Q972" s="283"/>
      <c r="R972" s="282"/>
      <c r="S972" s="272"/>
      <c r="T972" s="283"/>
      <c r="U972" s="282"/>
      <c r="V972" s="272"/>
      <c r="W972" s="283"/>
      <c r="X972" s="282"/>
      <c r="Y972" s="272"/>
      <c r="Z972" s="283"/>
      <c r="AA972" s="325" t="s">
        <v>234</v>
      </c>
      <c r="AB972" s="267"/>
      <c r="AC972" s="218" t="s">
        <v>202</v>
      </c>
      <c r="AD972" s="218" t="s">
        <v>203</v>
      </c>
      <c r="AF972" t="s">
        <v>204</v>
      </c>
      <c r="AG972" t="s">
        <v>205</v>
      </c>
      <c r="AH972" t="s">
        <v>206</v>
      </c>
      <c r="AI972" t="s">
        <v>207</v>
      </c>
      <c r="AJ972" t="s">
        <v>208</v>
      </c>
      <c r="AK972" t="s">
        <v>209</v>
      </c>
      <c r="AL972" t="s">
        <v>210</v>
      </c>
      <c r="AP972" t="s">
        <v>204</v>
      </c>
      <c r="AQ972" t="s">
        <v>205</v>
      </c>
      <c r="AR972" t="s">
        <v>206</v>
      </c>
      <c r="AS972" t="s">
        <v>207</v>
      </c>
      <c r="AT972" t="s">
        <v>208</v>
      </c>
      <c r="AU972" t="s">
        <v>209</v>
      </c>
      <c r="AV972" t="s">
        <v>210</v>
      </c>
      <c r="AZ972" t="s">
        <v>204</v>
      </c>
      <c r="BA972" t="s">
        <v>205</v>
      </c>
      <c r="BB972" t="s">
        <v>206</v>
      </c>
      <c r="BC972" t="s">
        <v>207</v>
      </c>
      <c r="BD972" t="s">
        <v>208</v>
      </c>
      <c r="BE972" t="s">
        <v>209</v>
      </c>
      <c r="BF972" t="s">
        <v>210</v>
      </c>
      <c r="BJ972" t="s">
        <v>204</v>
      </c>
      <c r="BK972" t="s">
        <v>205</v>
      </c>
      <c r="BL972" t="s">
        <v>206</v>
      </c>
      <c r="BM972" t="s">
        <v>207</v>
      </c>
      <c r="BN972" t="s">
        <v>208</v>
      </c>
      <c r="BO972" t="s">
        <v>209</v>
      </c>
      <c r="BP972" t="s">
        <v>210</v>
      </c>
      <c r="BT972" t="s">
        <v>204</v>
      </c>
      <c r="BU972" t="s">
        <v>205</v>
      </c>
      <c r="BV972" t="s">
        <v>206</v>
      </c>
      <c r="BW972" t="s">
        <v>207</v>
      </c>
      <c r="BX972" t="s">
        <v>208</v>
      </c>
      <c r="BY972" t="s">
        <v>209</v>
      </c>
      <c r="BZ972" t="s">
        <v>210</v>
      </c>
      <c r="CD972" t="s">
        <v>204</v>
      </c>
      <c r="CE972" t="s">
        <v>205</v>
      </c>
      <c r="CF972" t="s">
        <v>206</v>
      </c>
      <c r="CG972" t="s">
        <v>207</v>
      </c>
      <c r="CH972" t="s">
        <v>208</v>
      </c>
      <c r="CI972" t="s">
        <v>209</v>
      </c>
      <c r="CJ972" t="s">
        <v>210</v>
      </c>
      <c r="CN972" t="s">
        <v>204</v>
      </c>
      <c r="CO972" t="s">
        <v>205</v>
      </c>
      <c r="CP972" t="s">
        <v>206</v>
      </c>
      <c r="CQ972" t="s">
        <v>207</v>
      </c>
      <c r="CR972" t="s">
        <v>208</v>
      </c>
      <c r="CS972" t="s">
        <v>209</v>
      </c>
      <c r="CT972" t="s">
        <v>210</v>
      </c>
      <c r="CX972" t="s">
        <v>204</v>
      </c>
      <c r="CY972" t="s">
        <v>205</v>
      </c>
      <c r="CZ972" t="s">
        <v>206</v>
      </c>
      <c r="DA972" t="s">
        <v>207</v>
      </c>
      <c r="DB972" t="s">
        <v>208</v>
      </c>
      <c r="DC972" t="s">
        <v>209</v>
      </c>
      <c r="DD972" t="s">
        <v>210</v>
      </c>
      <c r="DH972" t="s">
        <v>204</v>
      </c>
      <c r="DI972" t="s">
        <v>205</v>
      </c>
      <c r="DJ972" t="s">
        <v>206</v>
      </c>
      <c r="DK972" t="s">
        <v>207</v>
      </c>
      <c r="DL972" t="s">
        <v>208</v>
      </c>
      <c r="DM972" t="s">
        <v>209</v>
      </c>
      <c r="DN972" t="s">
        <v>210</v>
      </c>
      <c r="DR972" t="s">
        <v>204</v>
      </c>
      <c r="DS972" t="s">
        <v>205</v>
      </c>
      <c r="DT972" t="s">
        <v>206</v>
      </c>
      <c r="DU972" t="s">
        <v>207</v>
      </c>
      <c r="DV972" t="s">
        <v>208</v>
      </c>
      <c r="DW972" t="s">
        <v>209</v>
      </c>
      <c r="DX972" t="s">
        <v>210</v>
      </c>
    </row>
    <row r="973" spans="1:128">
      <c r="A973" s="71"/>
      <c r="B973" s="40"/>
      <c r="C973" s="148" t="s">
        <v>131</v>
      </c>
      <c r="D973" s="320"/>
      <c r="E973" s="266"/>
      <c r="F973" s="266"/>
      <c r="G973" s="266"/>
      <c r="H973" s="266"/>
      <c r="I973" s="266"/>
      <c r="J973" s="266"/>
      <c r="K973" s="266"/>
      <c r="L973" s="266"/>
      <c r="M973" s="266"/>
      <c r="N973" s="267"/>
      <c r="O973" s="268"/>
      <c r="P973" s="266"/>
      <c r="Q973" s="267"/>
      <c r="R973" s="268"/>
      <c r="S973" s="266"/>
      <c r="T973" s="267"/>
      <c r="U973" s="268"/>
      <c r="V973" s="266"/>
      <c r="W973" s="267"/>
      <c r="X973" s="268"/>
      <c r="Y973" s="266"/>
      <c r="Z973" s="267"/>
      <c r="AA973" s="268"/>
      <c r="AB973" s="267"/>
      <c r="AC973" s="220"/>
      <c r="AD973" s="220"/>
      <c r="AF973">
        <f>IF(AND(AA973=0,OR(SUM(AC973:AD973)&gt;0,COUNTIF(AA973:AD973,"NS")&gt;0)),1,0)</f>
        <v>0</v>
      </c>
      <c r="AG973">
        <f>IF(OR(AND(AA973="NS",SUM(AC973:AD973)&gt;0),AND(AA973="NS",COUNTIF(AA973:AD973,"NS")&lt;2)),1,0)</f>
        <v>0</v>
      </c>
      <c r="AH973">
        <f>IF(AND(AA973="NA",OR(SUM(AC973:AD973)&gt;0,COUNTIF(AA973:AD973,"NS")&gt;0,COUNTIF(AA973:AD973,"NA")&gt;1)),1,0)</f>
        <v>0</v>
      </c>
      <c r="AI973">
        <f>IF(AND(COUNTBLANK(AA973)+COUNTBLANK(AC973)+COUNTBLANK(AD973)&gt;0,COUNTBLANK(AA973)+COUNTBLANK(AC973)+COUNTBLANK(AD973)&lt;3,AA973&lt;&gt;"NA"),1,0)</f>
        <v>0</v>
      </c>
      <c r="AJ973">
        <f>IF(AND(IF(OR(SUM(AC973:AD973)=AA973,AA973="",AND(AA973&gt;0,COUNTIF(AA973:AD973,"NS")=2)),0,1)=1,AA973&lt;&gt;"NS",AA973&lt;&gt;"NA"),1,0)</f>
        <v>0</v>
      </c>
      <c r="AK973">
        <f>IF(COUNTIF(AA973:AD973,"=*")&lt;&gt;SUM(COUNTIF(AA973:AD973,"NS"),COUNTIF(AA973:AD973,"NA")),1,0)</f>
        <v>0</v>
      </c>
      <c r="AL973">
        <f>IF(SUM(AF973:AK973)&gt;0,1,0)</f>
        <v>0</v>
      </c>
      <c r="AP973">
        <f>IF(AND(G1005=0,OR(SUM(I1005:J1005)&gt;0,COUNTIF(G1005:J1005,"NS")&gt;0)),1,0)</f>
        <v>0</v>
      </c>
      <c r="AQ973">
        <f>IF(OR(AND(G1005="NS",SUM(I1005:J1005)&gt;0),AND(G1005="NS",COUNTIF(G1005:J1005,"NS")&lt;2)),1,0)</f>
        <v>0</v>
      </c>
      <c r="AR973">
        <f>IF(AND(G1005="NA",OR(SUM(I1005:J1005)&gt;0,COUNTIF(G1005:J1005,"NS")&gt;0,COUNTIF(G1005:J1005,"NA")&gt;1)),1,0)</f>
        <v>0</v>
      </c>
      <c r="AS973">
        <f>IF(AND(COUNTBLANK(G1005)+COUNTBLANK(I1005)+COUNTBLANK(J1005)&gt;0,COUNTBLANK(G1005)+COUNTBLANK(I1005)+COUNTBLANK(J1005)&lt;3,G1005&lt;&gt;"NA"),1,0)</f>
        <v>0</v>
      </c>
      <c r="AT973">
        <f>IF(AND(IF(OR(SUM(I1005:J1005)=G1005,G1005="",AND(G1005&gt;0,COUNTIF(G1005:J1005,"NS")=2)),0,1)=1,G1005&lt;&gt;"NS",G1005&lt;&gt;"NA"),1,0)</f>
        <v>0</v>
      </c>
      <c r="AU973">
        <f>IF(COUNTIF(G1005:J1005,"=*")&lt;&gt;SUM(COUNTIF(G1005:J1005,"NS"),COUNTIF(G1005:J1005,"NA")),1,0)</f>
        <v>0</v>
      </c>
      <c r="AV973">
        <f>IF(SUM(AP973:AU973)&gt;0,1,0)</f>
        <v>0</v>
      </c>
      <c r="AZ973">
        <f>IF(AND(K1005=0,OR(SUM(M1005:N1005)&gt;0,COUNTIF(K1005:N1005,"NS")&gt;0)),1,0)</f>
        <v>0</v>
      </c>
      <c r="BA973">
        <f>IF(OR(AND(K1005="NS",SUM(M1005:N1005)&gt;0),AND(K1005="NS",COUNTIF(K1005:N1005,"NS")&lt;2)),1,0)</f>
        <v>0</v>
      </c>
      <c r="BB973">
        <f>IF(AND(K1005="NA",OR(SUM(M1005:N1005)&gt;0,COUNTIF(K1005:N1005,"NS")&gt;0,COUNTIF(K1005:N1005,"NA")&gt;1)),1,0)</f>
        <v>0</v>
      </c>
      <c r="BC973">
        <f>IF(AND(COUNTBLANK(K1005)+COUNTBLANK(M1005)+COUNTBLANK(N1005)&gt;0,COUNTBLANK(K1005)+COUNTBLANK(M1005)+COUNTBLANK(N1005)&lt;3,K1005&lt;&gt;"NA"),1,0)</f>
        <v>0</v>
      </c>
      <c r="BD973">
        <f>IF(AND(IF(OR(SUM(M1005:N1005)=K1005,K1005="",AND(K1005&gt;0,COUNTIF(K1005:N1005,"NS")=2)),0,1)=1,K1005&lt;&gt;"NS",K1005&lt;&gt;"NA"),1,0)</f>
        <v>0</v>
      </c>
      <c r="BE973">
        <f>IF(COUNTIF(K1005:N1005,"=*")&lt;&gt;SUM(COUNTIF(K1005:N1005,"NS"),COUNTIF(K1005:N1005,"NA")),1,0)</f>
        <v>0</v>
      </c>
      <c r="BF973">
        <f>IF(SUM(AZ973:BE973)&gt;0,1,0)</f>
        <v>0</v>
      </c>
      <c r="BJ973">
        <f>IF(AND(O1005=0,OR(SUM(Q1005:R1005)&gt;0,COUNTIF(O1005:R1005,"NS")&gt;0)),1,0)</f>
        <v>0</v>
      </c>
      <c r="BK973">
        <f>IF(OR(AND(O1005="NS",SUM(Q1005:R1005)&gt;0),AND(O1005="NS",COUNTIF(O1005:R1005,"NS")&lt;2)),1,0)</f>
        <v>0</v>
      </c>
      <c r="BL973">
        <f>IF(AND(O1005="NA",OR(SUM(Q1005:R1005)&gt;0,COUNTIF(O1005:R1005,"NS")&gt;0,COUNTIF(O1005:R1005,"NA")&gt;1)),1,0)</f>
        <v>0</v>
      </c>
      <c r="BM973">
        <f>IF(AND(COUNTBLANK(O1005)+COUNTBLANK(Q1005)+COUNTBLANK(R1005)&gt;0,COUNTBLANK(O1005)+COUNTBLANK(Q1005)+COUNTBLANK(R1005)&lt;3,O1005&lt;&gt;"NA"),1,0)</f>
        <v>0</v>
      </c>
      <c r="BN973">
        <f>IF(AND(IF(OR(SUM(Q1005:R1005)=O1005,O1005="",AND(O1005&gt;0,COUNTIF(O1005:R1005,"NS")=2)),0,1)=1,O1005&lt;&gt;"NS",O1005&lt;&gt;"NA"),1,0)</f>
        <v>0</v>
      </c>
      <c r="BO973">
        <f>IF(COUNTIF(O1005:R1005,"=*")&lt;&gt;SUM(COUNTIF(O1005:R1005,"NS"),COUNTIF(O1005:R1005,"NA")),1,0)</f>
        <v>0</v>
      </c>
      <c r="BP973">
        <f>IF(SUM(BJ973:BO973)&gt;0,1,0)</f>
        <v>0</v>
      </c>
      <c r="BT973">
        <f>IF(AND(S1005=0,OR(SUM(U1005:V1005)&gt;0,COUNTIF(S1005:V1005,"NS")&gt;0)),1,0)</f>
        <v>0</v>
      </c>
      <c r="BU973">
        <f>IF(OR(AND(S1005="NS",SUM(U1005:V1005)&gt;0),AND(S1005="NS",COUNTIF(S1005:V1005,"NS")&lt;2)),1,0)</f>
        <v>0</v>
      </c>
      <c r="BV973">
        <f>IF(AND(S1005="NA",OR(SUM(U1005:V1005)&gt;0,COUNTIF(S1005:V1005,"NS")&gt;0,COUNTIF(S1005:V1005,"NA")&gt;1)),1,0)</f>
        <v>0</v>
      </c>
      <c r="BW973">
        <f>IF(AND(COUNTBLANK(S1005)+COUNTBLANK(U1005)+COUNTBLANK(V1005)&gt;0,COUNTBLANK(S1005)+COUNTBLANK(U1005)+COUNTBLANK(V1005)&lt;3,S1005&lt;&gt;"NA"),1,0)</f>
        <v>0</v>
      </c>
      <c r="BX973">
        <f>IF(AND(IF(OR(SUM(U1005:V1005)=S1005,S1005="",AND(S1005&gt;0,COUNTIF(S1005:V1005,"NS")=2)),0,1)=1,S1005&lt;&gt;"NS",S1005&lt;&gt;"NA"),1,0)</f>
        <v>0</v>
      </c>
      <c r="BY973">
        <f>IF(COUNTIF(S1005:V1005,"=*")&lt;&gt;SUM(COUNTIF(S1005:V1005,"NS"),COUNTIF(S1005:V1005,"NA")),1,0)</f>
        <v>0</v>
      </c>
      <c r="BZ973">
        <f>IF(SUM(BT973:BY973)&gt;0,1,0)</f>
        <v>0</v>
      </c>
      <c r="CD973">
        <f>IF(AND(W1005=0,OR(SUM(Y1005:Z1005)&gt;0,COUNTIF(W1005:Z1005,"NS")&gt;0)),1,0)</f>
        <v>0</v>
      </c>
      <c r="CE973">
        <f>IF(OR(AND(W1005="NS",SUM(Y1005:Z1005)&gt;0),AND(W1005="NS",COUNTIF(W1005:Z1005,"NS")&lt;2)),1,0)</f>
        <v>0</v>
      </c>
      <c r="CF973">
        <f>IF(AND(W1005="NA",OR(SUM(Y1005:Z1005)&gt;0,COUNTIF(W1005:Z1005,"NS")&gt;0,COUNTIF(W1005:Z1005,"NA")&gt;1)),1,0)</f>
        <v>0</v>
      </c>
      <c r="CG973">
        <f>IF(AND(COUNTBLANK(W1005)+COUNTBLANK(Y1005)+COUNTBLANK(Z1005)&gt;0,COUNTBLANK(W1005)+COUNTBLANK(Y1005)+COUNTBLANK(Z1005)&lt;3,W1005&lt;&gt;"NA"),1,0)</f>
        <v>0</v>
      </c>
      <c r="CH973">
        <f>IF(AND(IF(OR(SUM(Y1005:Z1005)=W1005,W1005="",AND(W1005&gt;0,COUNTIF(W1005:Z1005,"NS")=2)),0,1)=1,W1005&lt;&gt;"NS",W1005&lt;&gt;"NA"),1,0)</f>
        <v>0</v>
      </c>
      <c r="CI973">
        <f>IF(COUNTIF(W1005:Z1005,"=*")&lt;&gt;SUM(COUNTIF(W1005:Z1005,"NS"),COUNTIF(W1005:Z1005,"NA")),1,0)</f>
        <v>0</v>
      </c>
      <c r="CJ973">
        <f>IF(SUM(CD973:CI973)&gt;0,1,0)</f>
        <v>0</v>
      </c>
      <c r="CN973">
        <f>IF(AND(AA1005=0,OR(SUM(AC1005:AD1005)&gt;0,COUNTIF(AA1005:AD1005,"NS")&gt;0)),1,0)</f>
        <v>0</v>
      </c>
      <c r="CO973">
        <f>IF(OR(AND(AA1005="NS",SUM(AC1005:AD1005)&gt;0),AND(AA1005="NS",COUNTIF(AA1005:AD1005,"NS")&lt;2)),1,0)</f>
        <v>0</v>
      </c>
      <c r="CP973">
        <f>IF(AND(AA1005="NA",OR(SUM(AC1005:AD1005)&gt;0,COUNTIF(AA1005:AD1005,"NS")&gt;0,COUNTIF(AA1005:AD1005,"NA")&gt;1)),1,0)</f>
        <v>0</v>
      </c>
      <c r="CQ973">
        <f>IF(AND(COUNTBLANK(AA1005)+COUNTBLANK(AC1005)+COUNTBLANK(AD1005)&gt;0,COUNTBLANK(AA1005)+COUNTBLANK(AC1005)+COUNTBLANK(AD1005)&lt;3,AA1005&lt;&gt;"NA"),1,0)</f>
        <v>0</v>
      </c>
      <c r="CR973">
        <f>IF(AND(IF(OR(SUM(AC1005:AD1005)=AA1005,AA1005="",AND(AA1005&gt;0,COUNTIF(AA1005:AD1005,"NS")=2)),0,1)=1,AA1005&lt;&gt;"NS",AA1005&lt;&gt;"NA"),1,0)</f>
        <v>0</v>
      </c>
      <c r="CS973">
        <f>IF(COUNTIF(AA1005:AD1005,"=*")&lt;&gt;SUM(COUNTIF(AA1005:AD1005,"NS"),COUNTIF(AA1005:AD1005,"NA")),1,0)</f>
        <v>0</v>
      </c>
      <c r="CT973">
        <f>IF(SUM(CN973:CS973)&gt;0,1,0)</f>
        <v>0</v>
      </c>
      <c r="CX973">
        <f>IF(AND(U973=0,OR(SUM(AC973,I1005,M1005,Q1005,U1005,Y1005,AC1005)&gt;0,COUNTIF(U973,"NS")+COUNTIF(AC973,"NS")+COUNTIF(I1005,"NS")+COUNTIF(M1005,"NS")+COUNTIF(Q1005,"NS")+COUNTIF(U1005,"NS")+COUNTIF(Y1005,"NS")+COUNTIF(AC1005,"NS")&gt;0)),1,0)</f>
        <v>0</v>
      </c>
      <c r="CY973">
        <f>IF(OR(AND(U973="NS",SUM(AC973,I1005,M1005,Q1005,U1005,Y1005,AC1005)&gt;0),AND(U973="NS",COUNTIF(U973,"NS")+COUNTIF(AC973,"NS")+COUNTIF(I1005,"NS")+COUNTIF(M1005,"NS")+COUNTIF(Q1005,"NS")+COUNTIF(U1005,"NS")+COUNTIF(Y1005,"NS")+COUNTIF(AC1005,"NS")&lt;2)),1,0)</f>
        <v>0</v>
      </c>
      <c r="CZ973">
        <f>IF(AND(U973="NA",OR(SUM(AC973,I1005,M1005,Q1005,U1005,Y1005,AC1005)&gt;0,COUNTIF(U973,"NS")+COUNTIF(AC973,"NS")+COUNTIF(I1005,"NS")+COUNTIF(M1005,"NS")+COUNTIF(Q1005,"NS")+COUNTIF(U1005,"NS")+COUNTIF(Y1005,"NS")+COUNTIF(AC1005,"NS")&gt;0,COUNTIF(U973,"NA")+COUNTIF(AC973,"NA")+COUNTIF(I1005,"NA")+COUNTIF(M1005,"NA")+COUNTIF(Q1005,"NA")+COUNTIF(U1005,"NA")+COUNTIF(Y1005,"NA")+COUNTIF(AC1005,"NA")&gt;1)),1,0)</f>
        <v>0</v>
      </c>
      <c r="DA973">
        <f>IF(AND(COUNTBLANK(U973)+COUNTBLANK(AC973)+COUNTBLANK(I1005)+COUNTBLANK(M1005)+COUNTBLANK(Q1005)+COUNTBLANK(U1005)+COUNTBLANK(Y1005)+COUNTBLANK(AC1005)&gt;0,COUNTBLANK(U973)+COUNTBLANK(AC973)+COUNTBLANK(I1005)+COUNTBLANK(M1005)+COUNTBLANK(Q1005)+COUNTBLANK(U1005)+COUNTBLANK(Y1005)+COUNTBLANK(AC1005)&lt;8,U973&lt;&gt;"NA"),1,0)</f>
        <v>0</v>
      </c>
      <c r="DB973">
        <f>IF(AND(IF(OR(SUM(AC973,I1005,M1005,Q1005,U1005,Y1005,AC1005)=U973,U973="",AND(U973&gt;0,COUNTIF(U973,"NS")+COUNTIF(AC973,"NS")+COUNTIF(I1005,"NS")+COUNTIF(M1005,"NS")+COUNTIF(Q1005,"NS")+COUNTIF(U1005,"NS")+COUNTIF(Y1005,"NS")+COUNTIF(AC1005,"NS")=7)),0,1)=1,U973&lt;&gt;"NS",U973&lt;&gt;"NA"),1,0)</f>
        <v>0</v>
      </c>
      <c r="DC973">
        <f>IF(COUNTIF(U973,"=*")+COUNTIF(AC973,"=*")+COUNTIF(I1005,"=*")+COUNTIF(M1005,"=*")+COUNTIF(Q1005,"=*")+COUNTIF(U1005,"=*")+COUNTIF(Y1005,"=*")+COUNTIF(AC1005,"=*")&lt;&gt;SUM(COUNTIF(U973,"NS")+COUNTIF(AC973,"NS")+COUNTIF(I1005,"NS")+COUNTIF(M1005,"NS")+COUNTIF(Q1005,"NS")+COUNTIF(U1005,"NS")+COUNTIF(Y1005,"NS")+COUNTIF(AC1005,"NS"),COUNTIF(U973,"NA")+COUNTIF(AC973,"NA")+COUNTIF(I1005,"NA")+COUNTIF(M1005,"NA")+COUNTIF(Q1005,"NA")+COUNTIF(U1005,"NA")+COUNTIF(Y1005,"NA")+COUNTIF(AC1005,"NA")),1,0)</f>
        <v>0</v>
      </c>
      <c r="DD973">
        <f>IF(SUM(CX973:DC973)&gt;0,1,0)</f>
        <v>0</v>
      </c>
      <c r="DH973">
        <f>IF(AND(X973=0,OR(SUM(AD973,J1005,N1005,R1005,V1005,Z1005,AD1005)&gt;0,COUNTIF(X973,"NS")+COUNTIF(AD973,"NS")+COUNTIF(J1005,"NS")+COUNTIF(N1005,"NS")+COUNTIF(R1005,"NS")+COUNTIF(V1005,"NS")+COUNTIF(Z1005,"NS")+COUNTIF(AD1005,"NS")&gt;0)),1,0)</f>
        <v>0</v>
      </c>
      <c r="DI973">
        <f>IF(OR(AND(X973="NS",SUM(AD973,J1005,N1005,R1005,V1005,Z1005,AD1005)&gt;0),AND(X973="NS",COUNTIF(X973,"NS")+COUNTIF(AD973,"NS")+COUNTIF(J1005,"NS")+COUNTIF(N1005,"NS")+COUNTIF(R1005,"NS")+COUNTIF(V1005,"NS")+COUNTIF(Z1005,"NS")+COUNTIF(AD1005,"NS")&lt;2)),1,0)</f>
        <v>0</v>
      </c>
      <c r="DJ973">
        <f>IF(AND(X973="NA",OR(SUM(AD973,J1005,N1005,R1005,V1005,Z1005,AD1005)&gt;0,COUNTIF(X973,"NS")+COUNTIF(AD973,"NS")+COUNTIF(J1005,"NS")+COUNTIF(N1005,"NS")+COUNTIF(R1005,"NS")+COUNTIF(V1005,"NS")+COUNTIF(Z1005,"NS")+COUNTIF(AD1005,"NS")&gt;0,COUNTIF(X973,"NA")+COUNTIF(AD973,"NA")+COUNTIF(J1005,"NA")+COUNTIF(N1005,"NA")+COUNTIF(R1005,"NA")+COUNTIF(V1005,"NA")+COUNTIF(Z1005,"NA")+COUNTIF(AD1005,"NA")&gt;1)),1,0)</f>
        <v>0</v>
      </c>
      <c r="DK973">
        <f>IF(AND(COUNTBLANK(X973)+COUNTBLANK(AD973)+COUNTBLANK(J1005)+COUNTBLANK(N1005)+COUNTBLANK(R1005)+COUNTBLANK(V1005)+COUNTBLANK(Z1005)+COUNTBLANK(AD1005)&gt;0,COUNTBLANK(X973)+COUNTBLANK(AD973)+COUNTBLANK(J1005)+COUNTBLANK(N1005)+COUNTBLANK(R1005)+COUNTBLANK(V1005)+COUNTBLANK(Z1005)+COUNTBLANK(AD1005)&lt;8,X973&lt;&gt;"NA"),1,0)</f>
        <v>0</v>
      </c>
      <c r="DL973">
        <f>IF(AND(IF(OR(SUM(AD973,J1005,N1005,R1005,V1005,Z1005,AD1005)=X973,X973="",AND(X973&gt;0,COUNTIF(X973,"NS")+COUNTIF(AD973,"NS")+COUNTIF(J1005,"NS")+COUNTIF(N1005,"NS")+COUNTIF(R1005,"NS")+COUNTIF(V1005,"NS")+COUNTIF(Z1005,"NS")+COUNTIF(AD1005,"NS")=7)),0,1)=1,X973&lt;&gt;"NS",X973&lt;&gt;"NA"),1,0)</f>
        <v>0</v>
      </c>
      <c r="DM973">
        <f>IF(COUNTIF(X973,"=*")+COUNTIF(AD973,"=*")+COUNTIF(J1005,"=*")+COUNTIF(N1005,"=*")+COUNTIF(R1005,"=*")+COUNTIF(V1005,"=*")+COUNTIF(Z1005,"=*")+COUNTIF(AD1005,"=*")&lt;&gt;SUM(COUNTIF(X973,"NS")+COUNTIF(AD973,"NS")+COUNTIF(J1005,"NS")+COUNTIF(N1005,"NS")+COUNTIF(R1005,"NS")+COUNTIF(V1005,"NS")+COUNTIF(Z1005,"NS")+COUNTIF(AD1005,"NS"),COUNTIF(X973,"NA")+COUNTIF(AD973,"NA")+COUNTIF(J1005,"NA")+COUNTIF(N1005,"NA")+COUNTIF(R1005,"NA")+COUNTIF(V1005,"NA")+COUNTIF(Z1005,"NA")+COUNTIF(AD1005,"NA")),1,0)</f>
        <v>0</v>
      </c>
      <c r="DN973">
        <f>IF(SUM(DH973:DM973)&gt;0,1,0)</f>
        <v>0</v>
      </c>
      <c r="DR973">
        <f>IF(AND(R973=0,OR(SUM(AA973,G1005,K1005,O1005,S1005,W1005,AA1005)&gt;0,COUNTIF(R973,"NS")+COUNTIF(AA973,"NS")+COUNTIF(G1005,"NS")+COUNTIF(K1005,"NS")+COUNTIF(O1005,"NS")+COUNTIF(S1005,"NS")+COUNTIF(W1005,"NS")+COUNTIF(AA1005,"NS")&gt;0)),1,0)</f>
        <v>0</v>
      </c>
      <c r="DS973">
        <f>IF(OR(AND(R973="NS",SUM(AA973,G1005,K1005,O1005,S1005,W1005,AA1005)&gt;0),AND(R973="NS",COUNTIF(R973,"NS")+COUNTIF(AA973,"NS")+COUNTIF(G1005,"NS")+COUNTIF(K1005,"NS")+COUNTIF(O1005,"NS")+COUNTIF(S1005,"NS")+COUNTIF(W1005,"NS")+COUNTIF(AA1005,"NS")&lt;2)),1,0)</f>
        <v>0</v>
      </c>
      <c r="DT973">
        <f>IF(AND(R973="NA",OR(SUM(AA973,G1005,K1005,O1005,S1005,W1005,AA1005)&gt;0,COUNTIF(R973,"NS")+COUNTIF(AA973,"NS")+COUNTIF(G1005,"NS")+COUNTIF(K1005,"NS")+COUNTIF(O1005,"NS")+COUNTIF(S1005,"NS")+COUNTIF(W1005,"NS")+COUNTIF(AA1005,"NS")&gt;0,COUNTIF(R973,"NA")+COUNTIF(AA973,"NA")+COUNTIF(G1005,"NA")+COUNTIF(K1005,"NA")+COUNTIF(O1005,"NA")+COUNTIF(S1005,"NA")+COUNTIF(W1005,"NA")+COUNTIF(AA1005,"NA")&gt;1)),1,0)</f>
        <v>0</v>
      </c>
      <c r="DU973">
        <f>IF(AND(COUNTBLANK(R973)+COUNTBLANK(AA973)+COUNTBLANK(G1005)+COUNTBLANK(K1005)+COUNTBLANK(O1005)+COUNTBLANK(S1005)+COUNTBLANK(W1005)+COUNTBLANK(AA1005)&gt;0,COUNTBLANK(R973)+COUNTBLANK(AA973)+COUNTBLANK(G1005)+COUNTBLANK(K1005)+COUNTBLANK(O1005)+COUNTBLANK(S1005)+COUNTBLANK(W1005)+COUNTBLANK(AA1005)&lt;8,R973&lt;&gt;"NA"),1,0)</f>
        <v>0</v>
      </c>
      <c r="DV973">
        <f>IF(AND(IF(OR(SUM(AA973,G1005,K1005,O1005,S1005,W1005,AA1005)=R973,R973="",AND(R973&gt;0,COUNTIF(R973,"NS")+COUNTIF(AA973,"NS")+COUNTIF(G1005,"NS")+COUNTIF(K1005,"NS")+COUNTIF(O1005,"NS")+COUNTIF(S1005,"NS")+COUNTIF(W1005,"NS")+COUNTIF(AA1005,"NS")=7)),0,1)=1,R973&lt;&gt;"NS",R973&lt;&gt;"NA"),1,0)</f>
        <v>0</v>
      </c>
      <c r="DW973">
        <f>IF(COUNTIF(R973,"=*")+COUNTIF(AA973,"=*")+COUNTIF(G1005,"=*")+COUNTIF(K1005,"=*")+COUNTIF(O1005,"=*")+COUNTIF(S1005,"=*")+COUNTIF(W1005,"=*")+COUNTIF(AA1005,"=*")&lt;&gt;SUM(COUNTIF(R973,"NS")+COUNTIF(AA973,"NS")+COUNTIF(G1005,"NS")+COUNTIF(K1005,"NS")+COUNTIF(O1005,"NS")+COUNTIF(S1005,"NS")+COUNTIF(W1005,"NS")+COUNTIF(AA1005,"NS"),COUNTIF(R973,"NA")+COUNTIF(AA973,"NA")+COUNTIF(G1005,"NA")+COUNTIF(K1005,"NA")+COUNTIF(O1005,"NA")+COUNTIF(S1005,"NA")+COUNTIF(W1005,"NA")+COUNTIF(AA1005,"NA")),1,0)</f>
        <v>0</v>
      </c>
      <c r="DX973">
        <f>IF(SUM(DR973:DW973)&gt;0,1,0)</f>
        <v>0</v>
      </c>
    </row>
    <row r="974" spans="1:128">
      <c r="A974" s="71"/>
      <c r="B974" s="40"/>
      <c r="C974" s="79" t="s">
        <v>132</v>
      </c>
      <c r="D974" s="320"/>
      <c r="E974" s="266"/>
      <c r="F974" s="266"/>
      <c r="G974" s="266"/>
      <c r="H974" s="266"/>
      <c r="I974" s="266"/>
      <c r="J974" s="266"/>
      <c r="K974" s="266"/>
      <c r="L974" s="266"/>
      <c r="M974" s="266"/>
      <c r="N974" s="267"/>
      <c r="O974" s="268"/>
      <c r="P974" s="266"/>
      <c r="Q974" s="267"/>
      <c r="R974" s="268"/>
      <c r="S974" s="266"/>
      <c r="T974" s="267"/>
      <c r="U974" s="268"/>
      <c r="V974" s="266"/>
      <c r="W974" s="267"/>
      <c r="X974" s="268"/>
      <c r="Y974" s="266"/>
      <c r="Z974" s="267"/>
      <c r="AA974" s="268"/>
      <c r="AB974" s="267"/>
      <c r="AC974" s="220"/>
      <c r="AD974" s="220"/>
      <c r="AF974">
        <f t="shared" ref="AF974:AF997" si="583">IF(AND(AA974=0,OR(SUM(AC974:AD974)&gt;0,COUNTIF(AA974:AD974,"NS")&gt;0)),1,0)</f>
        <v>0</v>
      </c>
      <c r="AG974">
        <f t="shared" ref="AG974:AG997" si="584">IF(OR(AND(AA974="NS",SUM(AC974:AD974)&gt;0),AND(AA974="NS",COUNTIF(AA974:AD974,"NS")&lt;2)),1,0)</f>
        <v>0</v>
      </c>
      <c r="AH974">
        <f t="shared" ref="AH974:AH997" si="585">IF(AND(AA974="NA",OR(SUM(AC974:AD974)&gt;0,COUNTIF(AA974:AD974,"NS")&gt;0,COUNTIF(AA974:AD974,"NA")&gt;1)),1,0)</f>
        <v>0</v>
      </c>
      <c r="AI974">
        <f t="shared" ref="AI974:AI997" si="586">IF(AND(COUNTBLANK(AA974)+COUNTBLANK(AC974)+COUNTBLANK(AD974)&gt;0,COUNTBLANK(AA974)+COUNTBLANK(AC974)+COUNTBLANK(AD974)&lt;3,AA974&lt;&gt;"NA"),1,0)</f>
        <v>0</v>
      </c>
      <c r="AJ974">
        <f t="shared" ref="AJ974:AJ997" si="587">IF(AND(IF(OR(SUM(AC974:AD974)=AA974,AA974="",AND(AA974&gt;0,COUNTIF(AA974:AD974,"NS")=2)),0,1)=1,AA974&lt;&gt;"NS",AA974&lt;&gt;"NA"),1,0)</f>
        <v>0</v>
      </c>
      <c r="AK974">
        <f t="shared" ref="AK974:AK997" si="588">IF(COUNTIF(AA974:AD974,"=*")&lt;&gt;SUM(COUNTIF(AA974:AD974,"NS"),COUNTIF(AA974:AD974,"NA")),1,0)</f>
        <v>0</v>
      </c>
      <c r="AL974">
        <f t="shared" ref="AL974:AL997" si="589">IF(SUM(AF974:AK974)&gt;0,1,0)</f>
        <v>0</v>
      </c>
      <c r="AP974">
        <f t="shared" ref="AP974:AP997" si="590">IF(AND(G1006=0,OR(SUM(I1006:J1006)&gt;0,COUNTIF(G1006:J1006,"NS")&gt;0)),1,0)</f>
        <v>0</v>
      </c>
      <c r="AQ974">
        <f t="shared" ref="AQ974:AQ997" si="591">IF(OR(AND(G1006="NS",SUM(I1006:J1006)&gt;0),AND(G1006="NS",COUNTIF(G1006:J1006,"NS")&lt;2)),1,0)</f>
        <v>0</v>
      </c>
      <c r="AR974">
        <f t="shared" ref="AR974:AR997" si="592">IF(AND(G1006="NA",OR(SUM(I1006:J1006)&gt;0,COUNTIF(G1006:J1006,"NS")&gt;0,COUNTIF(G1006:J1006,"NA")&gt;1)),1,0)</f>
        <v>0</v>
      </c>
      <c r="AS974">
        <f t="shared" ref="AS974:AS997" si="593">IF(AND(COUNTBLANK(G1006)+COUNTBLANK(I1006)+COUNTBLANK(J1006)&gt;0,COUNTBLANK(G1006)+COUNTBLANK(I1006)+COUNTBLANK(J1006)&lt;3,G1006&lt;&gt;"NA"),1,0)</f>
        <v>0</v>
      </c>
      <c r="AT974">
        <f t="shared" ref="AT974:AT997" si="594">IF(AND(IF(OR(SUM(I1006:J1006)=G1006,G1006="",AND(G1006&gt;0,COUNTIF(G1006:J1006,"NS")=2)),0,1)=1,G1006&lt;&gt;"NS",G1006&lt;&gt;"NA"),1,0)</f>
        <v>0</v>
      </c>
      <c r="AU974">
        <f t="shared" ref="AU974:AU997" si="595">IF(COUNTIF(G1006:J1006,"=*")&lt;&gt;SUM(COUNTIF(G1006:J1006,"NS"),COUNTIF(G1006:J1006,"NA")),1,0)</f>
        <v>0</v>
      </c>
      <c r="AV974">
        <f t="shared" ref="AV974:AV997" si="596">IF(SUM(AP974:AU974)&gt;0,1,0)</f>
        <v>0</v>
      </c>
      <c r="AZ974">
        <f t="shared" ref="AZ974:AZ997" si="597">IF(AND(K1006=0,OR(SUM(M1006:N1006)&gt;0,COUNTIF(K1006:N1006,"NS")&gt;0)),1,0)</f>
        <v>0</v>
      </c>
      <c r="BA974">
        <f t="shared" ref="BA974:BA997" si="598">IF(OR(AND(K1006="NS",SUM(M1006:N1006)&gt;0),AND(K1006="NS",COUNTIF(K1006:N1006,"NS")&lt;2)),1,0)</f>
        <v>0</v>
      </c>
      <c r="BB974">
        <f t="shared" ref="BB974:BB997" si="599">IF(AND(K1006="NA",OR(SUM(M1006:N1006)&gt;0,COUNTIF(K1006:N1006,"NS")&gt;0,COUNTIF(K1006:N1006,"NA")&gt;1)),1,0)</f>
        <v>0</v>
      </c>
      <c r="BC974">
        <f t="shared" ref="BC974:BC997" si="600">IF(AND(COUNTBLANK(K1006)+COUNTBLANK(M1006)+COUNTBLANK(N1006)&gt;0,COUNTBLANK(K1006)+COUNTBLANK(M1006)+COUNTBLANK(N1006)&lt;3,K1006&lt;&gt;"NA"),1,0)</f>
        <v>0</v>
      </c>
      <c r="BD974">
        <f t="shared" ref="BD974:BD997" si="601">IF(AND(IF(OR(SUM(M1006:N1006)=K1006,K1006="",AND(K1006&gt;0,COUNTIF(K1006:N1006,"NS")=2)),0,1)=1,K1006&lt;&gt;"NS",K1006&lt;&gt;"NA"),1,0)</f>
        <v>0</v>
      </c>
      <c r="BE974">
        <f t="shared" ref="BE974:BE997" si="602">IF(COUNTIF(K1006:N1006,"=*")&lt;&gt;SUM(COUNTIF(K1006:N1006,"NS"),COUNTIF(K1006:N1006,"NA")),1,0)</f>
        <v>0</v>
      </c>
      <c r="BF974">
        <f t="shared" ref="BF974:BF997" si="603">IF(SUM(AZ974:BE974)&gt;0,1,0)</f>
        <v>0</v>
      </c>
      <c r="BJ974">
        <f t="shared" ref="BJ974:BJ997" si="604">IF(AND(O1006=0,OR(SUM(Q1006:R1006)&gt;0,COUNTIF(O1006:R1006,"NS")&gt;0)),1,0)</f>
        <v>0</v>
      </c>
      <c r="BK974">
        <f t="shared" ref="BK974:BK997" si="605">IF(OR(AND(O1006="NS",SUM(Q1006:R1006)&gt;0),AND(O1006="NS",COUNTIF(O1006:R1006,"NS")&lt;2)),1,0)</f>
        <v>0</v>
      </c>
      <c r="BL974">
        <f t="shared" ref="BL974:BL997" si="606">IF(AND(O1006="NA",OR(SUM(Q1006:R1006)&gt;0,COUNTIF(O1006:R1006,"NS")&gt;0,COUNTIF(O1006:R1006,"NA")&gt;1)),1,0)</f>
        <v>0</v>
      </c>
      <c r="BM974">
        <f t="shared" ref="BM974:BM997" si="607">IF(AND(COUNTBLANK(O1006)+COUNTBLANK(Q1006)+COUNTBLANK(R1006)&gt;0,COUNTBLANK(O1006)+COUNTBLANK(Q1006)+COUNTBLANK(R1006)&lt;3,O1006&lt;&gt;"NA"),1,0)</f>
        <v>0</v>
      </c>
      <c r="BN974">
        <f t="shared" ref="BN974:BN997" si="608">IF(AND(IF(OR(SUM(Q1006:R1006)=O1006,O1006="",AND(O1006&gt;0,COUNTIF(O1006:R1006,"NS")=2)),0,1)=1,O1006&lt;&gt;"NS",O1006&lt;&gt;"NA"),1,0)</f>
        <v>0</v>
      </c>
      <c r="BO974">
        <f t="shared" ref="BO974:BO997" si="609">IF(COUNTIF(O1006:R1006,"=*")&lt;&gt;SUM(COUNTIF(O1006:R1006,"NS"),COUNTIF(O1006:R1006,"NA")),1,0)</f>
        <v>0</v>
      </c>
      <c r="BP974">
        <f t="shared" ref="BP974:BP997" si="610">IF(SUM(BJ974:BO974)&gt;0,1,0)</f>
        <v>0</v>
      </c>
      <c r="BT974">
        <f t="shared" ref="BT974:BT997" si="611">IF(AND(S1006=0,OR(SUM(U1006:V1006)&gt;0,COUNTIF(S1006:V1006,"NS")&gt;0)),1,0)</f>
        <v>0</v>
      </c>
      <c r="BU974">
        <f t="shared" ref="BU974:BU997" si="612">IF(OR(AND(S1006="NS",SUM(U1006:V1006)&gt;0),AND(S1006="NS",COUNTIF(S1006:V1006,"NS")&lt;2)),1,0)</f>
        <v>0</v>
      </c>
      <c r="BV974">
        <f t="shared" ref="BV974:BV997" si="613">IF(AND(S1006="NA",OR(SUM(U1006:V1006)&gt;0,COUNTIF(S1006:V1006,"NS")&gt;0,COUNTIF(S1006:V1006,"NA")&gt;1)),1,0)</f>
        <v>0</v>
      </c>
      <c r="BW974">
        <f t="shared" ref="BW974:BW997" si="614">IF(AND(COUNTBLANK(S1006)+COUNTBLANK(U1006)+COUNTBLANK(V1006)&gt;0,COUNTBLANK(S1006)+COUNTBLANK(U1006)+COUNTBLANK(V1006)&lt;3,S1006&lt;&gt;"NA"),1,0)</f>
        <v>0</v>
      </c>
      <c r="BX974">
        <f t="shared" ref="BX974:BX997" si="615">IF(AND(IF(OR(SUM(U1006:V1006)=S1006,S1006="",AND(S1006&gt;0,COUNTIF(S1006:V1006,"NS")=2)),0,1)=1,S1006&lt;&gt;"NS",S1006&lt;&gt;"NA"),1,0)</f>
        <v>0</v>
      </c>
      <c r="BY974">
        <f t="shared" ref="BY974:BY997" si="616">IF(COUNTIF(S1006:V1006,"=*")&lt;&gt;SUM(COUNTIF(S1006:V1006,"NS"),COUNTIF(S1006:V1006,"NA")),1,0)</f>
        <v>0</v>
      </c>
      <c r="BZ974">
        <f t="shared" ref="BZ974:BZ997" si="617">IF(SUM(BT974:BY974)&gt;0,1,0)</f>
        <v>0</v>
      </c>
      <c r="CD974">
        <f t="shared" ref="CD974:CD997" si="618">IF(AND(W1006=0,OR(SUM(Y1006:Z1006)&gt;0,COUNTIF(W1006:Z1006,"NS")&gt;0)),1,0)</f>
        <v>0</v>
      </c>
      <c r="CE974">
        <f t="shared" ref="CE974:CE997" si="619">IF(OR(AND(W1006="NS",SUM(Y1006:Z1006)&gt;0),AND(W1006="NS",COUNTIF(W1006:Z1006,"NS")&lt;2)),1,0)</f>
        <v>0</v>
      </c>
      <c r="CF974">
        <f t="shared" ref="CF974:CF997" si="620">IF(AND(W1006="NA",OR(SUM(Y1006:Z1006)&gt;0,COUNTIF(W1006:Z1006,"NS")&gt;0,COUNTIF(W1006:Z1006,"NA")&gt;1)),1,0)</f>
        <v>0</v>
      </c>
      <c r="CG974">
        <f t="shared" ref="CG974:CG997" si="621">IF(AND(COUNTBLANK(W1006)+COUNTBLANK(Y1006)+COUNTBLANK(Z1006)&gt;0,COUNTBLANK(W1006)+COUNTBLANK(Y1006)+COUNTBLANK(Z1006)&lt;3,W1006&lt;&gt;"NA"),1,0)</f>
        <v>0</v>
      </c>
      <c r="CH974">
        <f t="shared" ref="CH974:CH997" si="622">IF(AND(IF(OR(SUM(Y1006:Z1006)=W1006,W1006="",AND(W1006&gt;0,COUNTIF(W1006:Z1006,"NS")=2)),0,1)=1,W1006&lt;&gt;"NS",W1006&lt;&gt;"NA"),1,0)</f>
        <v>0</v>
      </c>
      <c r="CI974">
        <f t="shared" ref="CI974:CI997" si="623">IF(COUNTIF(W1006:Z1006,"=*")&lt;&gt;SUM(COUNTIF(W1006:Z1006,"NS"),COUNTIF(W1006:Z1006,"NA")),1,0)</f>
        <v>0</v>
      </c>
      <c r="CJ974">
        <f t="shared" ref="CJ974:CJ997" si="624">IF(SUM(CD974:CI974)&gt;0,1,0)</f>
        <v>0</v>
      </c>
      <c r="CN974">
        <f t="shared" ref="CN974:CN997" si="625">IF(AND(AA1006=0,OR(SUM(AC1006:AD1006)&gt;0,COUNTIF(AA1006:AD1006,"NS")&gt;0)),1,0)</f>
        <v>0</v>
      </c>
      <c r="CO974">
        <f t="shared" ref="CO974:CO997" si="626">IF(OR(AND(AA1006="NS",SUM(AC1006:AD1006)&gt;0),AND(AA1006="NS",COUNTIF(AA1006:AD1006,"NS")&lt;2)),1,0)</f>
        <v>0</v>
      </c>
      <c r="CP974">
        <f t="shared" ref="CP974:CP997" si="627">IF(AND(AA1006="NA",OR(SUM(AC1006:AD1006)&gt;0,COUNTIF(AA1006:AD1006,"NS")&gt;0,COUNTIF(AA1006:AD1006,"NA")&gt;1)),1,0)</f>
        <v>0</v>
      </c>
      <c r="CQ974">
        <f t="shared" ref="CQ974:CQ997" si="628">IF(AND(COUNTBLANK(AA1006)+COUNTBLANK(AC1006)+COUNTBLANK(AD1006)&gt;0,COUNTBLANK(AA1006)+COUNTBLANK(AC1006)+COUNTBLANK(AD1006)&lt;3,AA1006&lt;&gt;"NA"),1,0)</f>
        <v>0</v>
      </c>
      <c r="CR974">
        <f t="shared" ref="CR974:CR997" si="629">IF(AND(IF(OR(SUM(AC1006:AD1006)=AA1006,AA1006="",AND(AA1006&gt;0,COUNTIF(AA1006:AD1006,"NS")=2)),0,1)=1,AA1006&lt;&gt;"NS",AA1006&lt;&gt;"NA"),1,0)</f>
        <v>0</v>
      </c>
      <c r="CS974">
        <f t="shared" ref="CS974:CS997" si="630">IF(COUNTIF(AA1006:AD1006,"=*")&lt;&gt;SUM(COUNTIF(AA1006:AD1006,"NS"),COUNTIF(AA1006:AD1006,"NA")),1,0)</f>
        <v>0</v>
      </c>
      <c r="CT974">
        <f t="shared" ref="CT974:CT997" si="631">IF(SUM(CN974:CS974)&gt;0,1,0)</f>
        <v>0</v>
      </c>
      <c r="CX974">
        <f t="shared" ref="CX974:CX997" si="632">IF(AND(U974=0,OR(SUM(AC974,I1006,M1006,Q1006,U1006,Y1006,AC1006)&gt;0,COUNTIF(U974,"NS")+COUNTIF(AC974,"NS")+COUNTIF(I1006,"NS")+COUNTIF(M1006,"NS")+COUNTIF(Q1006,"NS")+COUNTIF(U1006,"NS")+COUNTIF(Y1006,"NS")+COUNTIF(AC1006,"NS")&gt;0)),1,0)</f>
        <v>0</v>
      </c>
      <c r="CY974">
        <f t="shared" ref="CY974:CY997" si="633">IF(OR(AND(U974="NS",SUM(AC974,I1006,M1006,Q1006,U1006,Y1006,AC1006)&gt;0),AND(U974="NS",COUNTIF(U974,"NS")+COUNTIF(AC974,"NS")+COUNTIF(I1006,"NS")+COUNTIF(M1006,"NS")+COUNTIF(Q1006,"NS")+COUNTIF(U1006,"NS")+COUNTIF(Y1006,"NS")+COUNTIF(AC1006,"NS")&lt;2)),1,0)</f>
        <v>0</v>
      </c>
      <c r="CZ974">
        <f t="shared" ref="CZ974:CZ997" si="634">IF(AND(U974="NA",OR(SUM(AC974,I1006,M1006,Q1006,U1006,Y1006,AC1006)&gt;0,COUNTIF(U974,"NS")+COUNTIF(AC974,"NS")+COUNTIF(I1006,"NS")+COUNTIF(M1006,"NS")+COUNTIF(Q1006,"NS")+COUNTIF(U1006,"NS")+COUNTIF(Y1006,"NS")+COUNTIF(AC1006,"NS")&gt;0,COUNTIF(U974,"NA")+COUNTIF(AC974,"NA")+COUNTIF(I1006,"NA")+COUNTIF(M1006,"NA")+COUNTIF(Q1006,"NA")+COUNTIF(U1006,"NA")+COUNTIF(Y1006,"NA")+COUNTIF(AC1006,"NA")&gt;1)),1,0)</f>
        <v>0</v>
      </c>
      <c r="DA974">
        <f t="shared" ref="DA974:DA997" si="635">IF(AND(COUNTBLANK(U974)+COUNTBLANK(AC974)+COUNTBLANK(I1006)+COUNTBLANK(M1006)+COUNTBLANK(Q1006)+COUNTBLANK(U1006)+COUNTBLANK(Y1006)+COUNTBLANK(AC1006)&gt;0,COUNTBLANK(U974)+COUNTBLANK(AC974)+COUNTBLANK(I1006)+COUNTBLANK(M1006)+COUNTBLANK(Q1006)+COUNTBLANK(U1006)+COUNTBLANK(Y1006)+COUNTBLANK(AC1006)&lt;8,U974&lt;&gt;"NA"),1,0)</f>
        <v>0</v>
      </c>
      <c r="DB974">
        <f t="shared" ref="DB974:DB997" si="636">IF(AND(IF(OR(SUM(AC974,I1006,M1006,Q1006,U1006,Y1006,AC1006)=U974,U974="",AND(U974&gt;0,COUNTIF(U974,"NS")+COUNTIF(AC974,"NS")+COUNTIF(I1006,"NS")+COUNTIF(M1006,"NS")+COUNTIF(Q1006,"NS")+COUNTIF(U1006,"NS")+COUNTIF(Y1006,"NS")+COUNTIF(AC1006,"NS")=7)),0,1)=1,U974&lt;&gt;"NS",U974&lt;&gt;"NA"),1,0)</f>
        <v>0</v>
      </c>
      <c r="DC974">
        <f t="shared" ref="DC974:DC997" si="637">IF(COUNTIF(U974,"=*")+COUNTIF(AC974,"=*")+COUNTIF(I1006,"=*")+COUNTIF(M1006,"=*")+COUNTIF(Q1006,"=*")+COUNTIF(U1006,"=*")+COUNTIF(Y1006,"=*")+COUNTIF(AC1006,"=*")&lt;&gt;SUM(COUNTIF(U974,"NS")+COUNTIF(AC974,"NS")+COUNTIF(I1006,"NS")+COUNTIF(M1006,"NS")+COUNTIF(Q1006,"NS")+COUNTIF(U1006,"NS")+COUNTIF(Y1006,"NS")+COUNTIF(AC1006,"NS"),COUNTIF(U974,"NA")+COUNTIF(AC974,"NA")+COUNTIF(I1006,"NA")+COUNTIF(M1006,"NA")+COUNTIF(Q1006,"NA")+COUNTIF(U1006,"NA")+COUNTIF(Y1006,"NA")+COUNTIF(AC1006,"NA")),1,0)</f>
        <v>0</v>
      </c>
      <c r="DD974">
        <f t="shared" ref="DD974:DD997" si="638">IF(SUM(CX974:DC974)&gt;0,1,0)</f>
        <v>0</v>
      </c>
      <c r="DH974">
        <f t="shared" ref="DH974:DH997" si="639">IF(AND(X974=0,OR(SUM(AD974,J1006,N1006,R1006,V1006,Z1006,AD1006)&gt;0,COUNTIF(X974,"NS")+COUNTIF(AD974,"NS")+COUNTIF(J1006,"NS")+COUNTIF(N1006,"NS")+COUNTIF(R1006,"NS")+COUNTIF(V1006,"NS")+COUNTIF(Z1006,"NS")+COUNTIF(AD1006,"NS")&gt;0)),1,0)</f>
        <v>0</v>
      </c>
      <c r="DI974">
        <f t="shared" ref="DI974:DI997" si="640">IF(OR(AND(X974="NS",SUM(AD974,J1006,N1006,R1006,V1006,Z1006,AD1006)&gt;0),AND(X974="NS",COUNTIF(X974,"NS")+COUNTIF(AD974,"NS")+COUNTIF(J1006,"NS")+COUNTIF(N1006,"NS")+COUNTIF(R1006,"NS")+COUNTIF(V1006,"NS")+COUNTIF(Z1006,"NS")+COUNTIF(AD1006,"NS")&lt;2)),1,0)</f>
        <v>0</v>
      </c>
      <c r="DJ974">
        <f t="shared" ref="DJ974:DJ997" si="641">IF(AND(X974="NA",OR(SUM(AD974,J1006,N1006,R1006,V1006,Z1006,AD1006)&gt;0,COUNTIF(X974,"NS")+COUNTIF(AD974,"NS")+COUNTIF(J1006,"NS")+COUNTIF(N1006,"NS")+COUNTIF(R1006,"NS")+COUNTIF(V1006,"NS")+COUNTIF(Z1006,"NS")+COUNTIF(AD1006,"NS")&gt;0,COUNTIF(X974,"NA")+COUNTIF(AD974,"NA")+COUNTIF(J1006,"NA")+COUNTIF(N1006,"NA")+COUNTIF(R1006,"NA")+COUNTIF(V1006,"NA")+COUNTIF(Z1006,"NA")+COUNTIF(AD1006,"NA")&gt;1)),1,0)</f>
        <v>0</v>
      </c>
      <c r="DK974">
        <f t="shared" ref="DK974:DK997" si="642">IF(AND(COUNTBLANK(X974)+COUNTBLANK(AD974)+COUNTBLANK(J1006)+COUNTBLANK(N1006)+COUNTBLANK(R1006)+COUNTBLANK(V1006)+COUNTBLANK(Z1006)+COUNTBLANK(AD1006)&gt;0,COUNTBLANK(X974)+COUNTBLANK(AD974)+COUNTBLANK(J1006)+COUNTBLANK(N1006)+COUNTBLANK(R1006)+COUNTBLANK(V1006)+COUNTBLANK(Z1006)+COUNTBLANK(AD1006)&lt;8,X974&lt;&gt;"NA"),1,0)</f>
        <v>0</v>
      </c>
      <c r="DL974">
        <f t="shared" ref="DL974:DL997" si="643">IF(AND(IF(OR(SUM(AD974,J1006,N1006,R1006,V1006,Z1006,AD1006)=X974,X974="",AND(X974&gt;0,COUNTIF(X974,"NS")+COUNTIF(AD974,"NS")+COUNTIF(J1006,"NS")+COUNTIF(N1006,"NS")+COUNTIF(R1006,"NS")+COUNTIF(V1006,"NS")+COUNTIF(Z1006,"NS")+COUNTIF(AD1006,"NS")=7)),0,1)=1,X974&lt;&gt;"NS",X974&lt;&gt;"NA"),1,0)</f>
        <v>0</v>
      </c>
      <c r="DM974">
        <f t="shared" ref="DM974:DM997" si="644">IF(COUNTIF(X974,"=*")+COUNTIF(AD974,"=*")+COUNTIF(J1006,"=*")+COUNTIF(N1006,"=*")+COUNTIF(R1006,"=*")+COUNTIF(V1006,"=*")+COUNTIF(Z1006,"=*")+COUNTIF(AD1006,"=*")&lt;&gt;SUM(COUNTIF(X974,"NS")+COUNTIF(AD974,"NS")+COUNTIF(J1006,"NS")+COUNTIF(N1006,"NS")+COUNTIF(R1006,"NS")+COUNTIF(V1006,"NS")+COUNTIF(Z1006,"NS")+COUNTIF(AD1006,"NS"),COUNTIF(X974,"NA")+COUNTIF(AD974,"NA")+COUNTIF(J1006,"NA")+COUNTIF(N1006,"NA")+COUNTIF(R1006,"NA")+COUNTIF(V1006,"NA")+COUNTIF(Z1006,"NA")+COUNTIF(AD1006,"NA")),1,0)</f>
        <v>0</v>
      </c>
      <c r="DN974">
        <f t="shared" ref="DN974:DN997" si="645">IF(SUM(DH974:DM974)&gt;0,1,0)</f>
        <v>0</v>
      </c>
      <c r="DR974">
        <f t="shared" ref="DR974:DR997" si="646">IF(AND(R974=0,OR(SUM(AA974,G1006,K1006,O1006,S1006,W1006,AA1006)&gt;0,COUNTIF(R974,"NS")+COUNTIF(AA974,"NS")+COUNTIF(G1006,"NS")+COUNTIF(K1006,"NS")+COUNTIF(O1006,"NS")+COUNTIF(S1006,"NS")+COUNTIF(W1006,"NS")+COUNTIF(AA1006,"NS")&gt;0)),1,0)</f>
        <v>0</v>
      </c>
      <c r="DS974">
        <f t="shared" ref="DS974:DS997" si="647">IF(OR(AND(R974="NS",SUM(AA974,G1006,K1006,O1006,S1006,W1006,AA1006)&gt;0),AND(R974="NS",COUNTIF(R974,"NS")+COUNTIF(AA974,"NS")+COUNTIF(G1006,"NS")+COUNTIF(K1006,"NS")+COUNTIF(O1006,"NS")+COUNTIF(S1006,"NS")+COUNTIF(W1006,"NS")+COUNTIF(AA1006,"NS")&lt;2)),1,0)</f>
        <v>0</v>
      </c>
      <c r="DT974">
        <f t="shared" ref="DT974:DT997" si="648">IF(AND(R974="NA",OR(SUM(AA974,G1006,K1006,O1006,S1006,W1006,AA1006)&gt;0,COUNTIF(R974,"NS")+COUNTIF(AA974,"NS")+COUNTIF(G1006,"NS")+COUNTIF(K1006,"NS")+COUNTIF(O1006,"NS")+COUNTIF(S1006,"NS")+COUNTIF(W1006,"NS")+COUNTIF(AA1006,"NS")&gt;0,COUNTIF(R974,"NA")+COUNTIF(AA974,"NA")+COUNTIF(G1006,"NA")+COUNTIF(K1006,"NA")+COUNTIF(O1006,"NA")+COUNTIF(S1006,"NA")+COUNTIF(W1006,"NA")+COUNTIF(AA1006,"NA")&gt;1)),1,0)</f>
        <v>0</v>
      </c>
      <c r="DU974">
        <f t="shared" ref="DU974:DU997" si="649">IF(AND(COUNTBLANK(R974)+COUNTBLANK(AA974)+COUNTBLANK(G1006)+COUNTBLANK(K1006)+COUNTBLANK(O1006)+COUNTBLANK(S1006)+COUNTBLANK(W1006)+COUNTBLANK(AA1006)&gt;0,COUNTBLANK(R974)+COUNTBLANK(AA974)+COUNTBLANK(G1006)+COUNTBLANK(K1006)+COUNTBLANK(O1006)+COUNTBLANK(S1006)+COUNTBLANK(W1006)+COUNTBLANK(AA1006)&lt;8,R974&lt;&gt;"NA"),1,0)</f>
        <v>0</v>
      </c>
      <c r="DV974">
        <f t="shared" ref="DV974:DV997" si="650">IF(AND(IF(OR(SUM(AA974,G1006,K1006,O1006,S1006,W1006,AA1006)=R974,R974="",AND(R974&gt;0,COUNTIF(R974,"NS")+COUNTIF(AA974,"NS")+COUNTIF(G1006,"NS")+COUNTIF(K1006,"NS")+COUNTIF(O1006,"NS")+COUNTIF(S1006,"NS")+COUNTIF(W1006,"NS")+COUNTIF(AA1006,"NS")=7)),0,1)=1,R974&lt;&gt;"NS",R974&lt;&gt;"NA"),1,0)</f>
        <v>0</v>
      </c>
      <c r="DW974">
        <f t="shared" ref="DW974:DW997" si="651">IF(COUNTIF(R974,"=*")+COUNTIF(AA974,"=*")+COUNTIF(G1006,"=*")+COUNTIF(K1006,"=*")+COUNTIF(O1006,"=*")+COUNTIF(S1006,"=*")+COUNTIF(W1006,"=*")+COUNTIF(AA1006,"=*")&lt;&gt;SUM(COUNTIF(R974,"NS")+COUNTIF(AA974,"NS")+COUNTIF(G1006,"NS")+COUNTIF(K1006,"NS")+COUNTIF(O1006,"NS")+COUNTIF(S1006,"NS")+COUNTIF(W1006,"NS")+COUNTIF(AA1006,"NS"),COUNTIF(R974,"NA")+COUNTIF(AA974,"NA")+COUNTIF(G1006,"NA")+COUNTIF(K1006,"NA")+COUNTIF(O1006,"NA")+COUNTIF(S1006,"NA")+COUNTIF(W1006,"NA")+COUNTIF(AA1006,"NA")),1,0)</f>
        <v>0</v>
      </c>
      <c r="DX974">
        <f t="shared" ref="DX974:DX997" si="652">IF(SUM(DR974:DW974)&gt;0,1,0)</f>
        <v>0</v>
      </c>
    </row>
    <row r="975" spans="1:128">
      <c r="A975" s="71"/>
      <c r="B975" s="40"/>
      <c r="C975" s="80" t="s">
        <v>133</v>
      </c>
      <c r="D975" s="320"/>
      <c r="E975" s="266"/>
      <c r="F975" s="266"/>
      <c r="G975" s="266"/>
      <c r="H975" s="266"/>
      <c r="I975" s="266"/>
      <c r="J975" s="266"/>
      <c r="K975" s="266"/>
      <c r="L975" s="266"/>
      <c r="M975" s="266"/>
      <c r="N975" s="267"/>
      <c r="O975" s="268"/>
      <c r="P975" s="266"/>
      <c r="Q975" s="267"/>
      <c r="R975" s="268"/>
      <c r="S975" s="266"/>
      <c r="T975" s="267"/>
      <c r="U975" s="268"/>
      <c r="V975" s="266"/>
      <c r="W975" s="267"/>
      <c r="X975" s="268"/>
      <c r="Y975" s="266"/>
      <c r="Z975" s="267"/>
      <c r="AA975" s="268"/>
      <c r="AB975" s="267"/>
      <c r="AC975" s="220"/>
      <c r="AD975" s="220"/>
      <c r="AF975">
        <f t="shared" si="583"/>
        <v>0</v>
      </c>
      <c r="AG975">
        <f t="shared" si="584"/>
        <v>0</v>
      </c>
      <c r="AH975">
        <f t="shared" si="585"/>
        <v>0</v>
      </c>
      <c r="AI975">
        <f t="shared" si="586"/>
        <v>0</v>
      </c>
      <c r="AJ975">
        <f t="shared" si="587"/>
        <v>0</v>
      </c>
      <c r="AK975">
        <f t="shared" si="588"/>
        <v>0</v>
      </c>
      <c r="AL975">
        <f t="shared" si="589"/>
        <v>0</v>
      </c>
      <c r="AP975">
        <f t="shared" si="590"/>
        <v>0</v>
      </c>
      <c r="AQ975">
        <f t="shared" si="591"/>
        <v>0</v>
      </c>
      <c r="AR975">
        <f t="shared" si="592"/>
        <v>0</v>
      </c>
      <c r="AS975">
        <f t="shared" si="593"/>
        <v>0</v>
      </c>
      <c r="AT975">
        <f t="shared" si="594"/>
        <v>0</v>
      </c>
      <c r="AU975">
        <f t="shared" si="595"/>
        <v>0</v>
      </c>
      <c r="AV975">
        <f t="shared" si="596"/>
        <v>0</v>
      </c>
      <c r="AZ975">
        <f t="shared" si="597"/>
        <v>0</v>
      </c>
      <c r="BA975">
        <f t="shared" si="598"/>
        <v>0</v>
      </c>
      <c r="BB975">
        <f t="shared" si="599"/>
        <v>0</v>
      </c>
      <c r="BC975">
        <f t="shared" si="600"/>
        <v>0</v>
      </c>
      <c r="BD975">
        <f t="shared" si="601"/>
        <v>0</v>
      </c>
      <c r="BE975">
        <f t="shared" si="602"/>
        <v>0</v>
      </c>
      <c r="BF975">
        <f t="shared" si="603"/>
        <v>0</v>
      </c>
      <c r="BJ975">
        <f t="shared" si="604"/>
        <v>0</v>
      </c>
      <c r="BK975">
        <f t="shared" si="605"/>
        <v>0</v>
      </c>
      <c r="BL975">
        <f t="shared" si="606"/>
        <v>0</v>
      </c>
      <c r="BM975">
        <f t="shared" si="607"/>
        <v>0</v>
      </c>
      <c r="BN975">
        <f t="shared" si="608"/>
        <v>0</v>
      </c>
      <c r="BO975">
        <f t="shared" si="609"/>
        <v>0</v>
      </c>
      <c r="BP975">
        <f t="shared" si="610"/>
        <v>0</v>
      </c>
      <c r="BT975">
        <f t="shared" si="611"/>
        <v>0</v>
      </c>
      <c r="BU975">
        <f t="shared" si="612"/>
        <v>0</v>
      </c>
      <c r="BV975">
        <f t="shared" si="613"/>
        <v>0</v>
      </c>
      <c r="BW975">
        <f t="shared" si="614"/>
        <v>0</v>
      </c>
      <c r="BX975">
        <f t="shared" si="615"/>
        <v>0</v>
      </c>
      <c r="BY975">
        <f t="shared" si="616"/>
        <v>0</v>
      </c>
      <c r="BZ975">
        <f t="shared" si="617"/>
        <v>0</v>
      </c>
      <c r="CD975">
        <f t="shared" si="618"/>
        <v>0</v>
      </c>
      <c r="CE975">
        <f t="shared" si="619"/>
        <v>0</v>
      </c>
      <c r="CF975">
        <f t="shared" si="620"/>
        <v>0</v>
      </c>
      <c r="CG975">
        <f t="shared" si="621"/>
        <v>0</v>
      </c>
      <c r="CH975">
        <f t="shared" si="622"/>
        <v>0</v>
      </c>
      <c r="CI975">
        <f t="shared" si="623"/>
        <v>0</v>
      </c>
      <c r="CJ975">
        <f t="shared" si="624"/>
        <v>0</v>
      </c>
      <c r="CN975">
        <f t="shared" si="625"/>
        <v>0</v>
      </c>
      <c r="CO975">
        <f t="shared" si="626"/>
        <v>0</v>
      </c>
      <c r="CP975">
        <f t="shared" si="627"/>
        <v>0</v>
      </c>
      <c r="CQ975">
        <f t="shared" si="628"/>
        <v>0</v>
      </c>
      <c r="CR975">
        <f t="shared" si="629"/>
        <v>0</v>
      </c>
      <c r="CS975">
        <f t="shared" si="630"/>
        <v>0</v>
      </c>
      <c r="CT975">
        <f t="shared" si="631"/>
        <v>0</v>
      </c>
      <c r="CX975">
        <f t="shared" si="632"/>
        <v>0</v>
      </c>
      <c r="CY975">
        <f t="shared" si="633"/>
        <v>0</v>
      </c>
      <c r="CZ975">
        <f t="shared" si="634"/>
        <v>0</v>
      </c>
      <c r="DA975">
        <f t="shared" si="635"/>
        <v>0</v>
      </c>
      <c r="DB975">
        <f t="shared" si="636"/>
        <v>0</v>
      </c>
      <c r="DC975">
        <f t="shared" si="637"/>
        <v>0</v>
      </c>
      <c r="DD975">
        <f t="shared" si="638"/>
        <v>0</v>
      </c>
      <c r="DH975">
        <f t="shared" si="639"/>
        <v>0</v>
      </c>
      <c r="DI975">
        <f t="shared" si="640"/>
        <v>0</v>
      </c>
      <c r="DJ975">
        <f t="shared" si="641"/>
        <v>0</v>
      </c>
      <c r="DK975">
        <f t="shared" si="642"/>
        <v>0</v>
      </c>
      <c r="DL975">
        <f t="shared" si="643"/>
        <v>0</v>
      </c>
      <c r="DM975">
        <f t="shared" si="644"/>
        <v>0</v>
      </c>
      <c r="DN975">
        <f t="shared" si="645"/>
        <v>0</v>
      </c>
      <c r="DR975">
        <f t="shared" si="646"/>
        <v>0</v>
      </c>
      <c r="DS975">
        <f t="shared" si="647"/>
        <v>0</v>
      </c>
      <c r="DT975">
        <f t="shared" si="648"/>
        <v>0</v>
      </c>
      <c r="DU975">
        <f t="shared" si="649"/>
        <v>0</v>
      </c>
      <c r="DV975">
        <f t="shared" si="650"/>
        <v>0</v>
      </c>
      <c r="DW975">
        <f t="shared" si="651"/>
        <v>0</v>
      </c>
      <c r="DX975">
        <f t="shared" si="652"/>
        <v>0</v>
      </c>
    </row>
    <row r="976" spans="1:128">
      <c r="A976" s="71"/>
      <c r="B976" s="40"/>
      <c r="C976" s="80" t="s">
        <v>134</v>
      </c>
      <c r="D976" s="320"/>
      <c r="E976" s="266"/>
      <c r="F976" s="266"/>
      <c r="G976" s="266"/>
      <c r="H976" s="266"/>
      <c r="I976" s="266"/>
      <c r="J976" s="266"/>
      <c r="K976" s="266"/>
      <c r="L976" s="266"/>
      <c r="M976" s="266"/>
      <c r="N976" s="267"/>
      <c r="O976" s="268"/>
      <c r="P976" s="266"/>
      <c r="Q976" s="267"/>
      <c r="R976" s="268"/>
      <c r="S976" s="266"/>
      <c r="T976" s="267"/>
      <c r="U976" s="268"/>
      <c r="V976" s="266"/>
      <c r="W976" s="267"/>
      <c r="X976" s="268"/>
      <c r="Y976" s="266"/>
      <c r="Z976" s="267"/>
      <c r="AA976" s="268"/>
      <c r="AB976" s="267"/>
      <c r="AC976" s="220"/>
      <c r="AD976" s="220"/>
      <c r="AF976">
        <f t="shared" si="583"/>
        <v>0</v>
      </c>
      <c r="AG976">
        <f t="shared" si="584"/>
        <v>0</v>
      </c>
      <c r="AH976">
        <f t="shared" si="585"/>
        <v>0</v>
      </c>
      <c r="AI976">
        <f t="shared" si="586"/>
        <v>0</v>
      </c>
      <c r="AJ976">
        <f t="shared" si="587"/>
        <v>0</v>
      </c>
      <c r="AK976">
        <f t="shared" si="588"/>
        <v>0</v>
      </c>
      <c r="AL976">
        <f t="shared" si="589"/>
        <v>0</v>
      </c>
      <c r="AP976">
        <f t="shared" si="590"/>
        <v>0</v>
      </c>
      <c r="AQ976">
        <f t="shared" si="591"/>
        <v>0</v>
      </c>
      <c r="AR976">
        <f t="shared" si="592"/>
        <v>0</v>
      </c>
      <c r="AS976">
        <f t="shared" si="593"/>
        <v>0</v>
      </c>
      <c r="AT976">
        <f t="shared" si="594"/>
        <v>0</v>
      </c>
      <c r="AU976">
        <f t="shared" si="595"/>
        <v>0</v>
      </c>
      <c r="AV976">
        <f t="shared" si="596"/>
        <v>0</v>
      </c>
      <c r="AZ976">
        <f t="shared" si="597"/>
        <v>0</v>
      </c>
      <c r="BA976">
        <f t="shared" si="598"/>
        <v>0</v>
      </c>
      <c r="BB976">
        <f t="shared" si="599"/>
        <v>0</v>
      </c>
      <c r="BC976">
        <f t="shared" si="600"/>
        <v>0</v>
      </c>
      <c r="BD976">
        <f t="shared" si="601"/>
        <v>0</v>
      </c>
      <c r="BE976">
        <f t="shared" si="602"/>
        <v>0</v>
      </c>
      <c r="BF976">
        <f t="shared" si="603"/>
        <v>0</v>
      </c>
      <c r="BJ976">
        <f t="shared" si="604"/>
        <v>0</v>
      </c>
      <c r="BK976">
        <f t="shared" si="605"/>
        <v>0</v>
      </c>
      <c r="BL976">
        <f t="shared" si="606"/>
        <v>0</v>
      </c>
      <c r="BM976">
        <f t="shared" si="607"/>
        <v>0</v>
      </c>
      <c r="BN976">
        <f t="shared" si="608"/>
        <v>0</v>
      </c>
      <c r="BO976">
        <f t="shared" si="609"/>
        <v>0</v>
      </c>
      <c r="BP976">
        <f t="shared" si="610"/>
        <v>0</v>
      </c>
      <c r="BT976">
        <f t="shared" si="611"/>
        <v>0</v>
      </c>
      <c r="BU976">
        <f t="shared" si="612"/>
        <v>0</v>
      </c>
      <c r="BV976">
        <f t="shared" si="613"/>
        <v>0</v>
      </c>
      <c r="BW976">
        <f t="shared" si="614"/>
        <v>0</v>
      </c>
      <c r="BX976">
        <f t="shared" si="615"/>
        <v>0</v>
      </c>
      <c r="BY976">
        <f t="shared" si="616"/>
        <v>0</v>
      </c>
      <c r="BZ976">
        <f t="shared" si="617"/>
        <v>0</v>
      </c>
      <c r="CD976">
        <f t="shared" si="618"/>
        <v>0</v>
      </c>
      <c r="CE976">
        <f t="shared" si="619"/>
        <v>0</v>
      </c>
      <c r="CF976">
        <f t="shared" si="620"/>
        <v>0</v>
      </c>
      <c r="CG976">
        <f t="shared" si="621"/>
        <v>0</v>
      </c>
      <c r="CH976">
        <f t="shared" si="622"/>
        <v>0</v>
      </c>
      <c r="CI976">
        <f t="shared" si="623"/>
        <v>0</v>
      </c>
      <c r="CJ976">
        <f t="shared" si="624"/>
        <v>0</v>
      </c>
      <c r="CN976">
        <f t="shared" si="625"/>
        <v>0</v>
      </c>
      <c r="CO976">
        <f t="shared" si="626"/>
        <v>0</v>
      </c>
      <c r="CP976">
        <f t="shared" si="627"/>
        <v>0</v>
      </c>
      <c r="CQ976">
        <f t="shared" si="628"/>
        <v>0</v>
      </c>
      <c r="CR976">
        <f t="shared" si="629"/>
        <v>0</v>
      </c>
      <c r="CS976">
        <f t="shared" si="630"/>
        <v>0</v>
      </c>
      <c r="CT976">
        <f t="shared" si="631"/>
        <v>0</v>
      </c>
      <c r="CX976">
        <f t="shared" si="632"/>
        <v>0</v>
      </c>
      <c r="CY976">
        <f t="shared" si="633"/>
        <v>0</v>
      </c>
      <c r="CZ976">
        <f t="shared" si="634"/>
        <v>0</v>
      </c>
      <c r="DA976">
        <f t="shared" si="635"/>
        <v>0</v>
      </c>
      <c r="DB976">
        <f t="shared" si="636"/>
        <v>0</v>
      </c>
      <c r="DC976">
        <f t="shared" si="637"/>
        <v>0</v>
      </c>
      <c r="DD976">
        <f t="shared" si="638"/>
        <v>0</v>
      </c>
      <c r="DH976">
        <f t="shared" si="639"/>
        <v>0</v>
      </c>
      <c r="DI976">
        <f t="shared" si="640"/>
        <v>0</v>
      </c>
      <c r="DJ976">
        <f t="shared" si="641"/>
        <v>0</v>
      </c>
      <c r="DK976">
        <f t="shared" si="642"/>
        <v>0</v>
      </c>
      <c r="DL976">
        <f t="shared" si="643"/>
        <v>0</v>
      </c>
      <c r="DM976">
        <f t="shared" si="644"/>
        <v>0</v>
      </c>
      <c r="DN976">
        <f t="shared" si="645"/>
        <v>0</v>
      </c>
      <c r="DR976">
        <f t="shared" si="646"/>
        <v>0</v>
      </c>
      <c r="DS976">
        <f t="shared" si="647"/>
        <v>0</v>
      </c>
      <c r="DT976">
        <f t="shared" si="648"/>
        <v>0</v>
      </c>
      <c r="DU976">
        <f t="shared" si="649"/>
        <v>0</v>
      </c>
      <c r="DV976">
        <f t="shared" si="650"/>
        <v>0</v>
      </c>
      <c r="DW976">
        <f t="shared" si="651"/>
        <v>0</v>
      </c>
      <c r="DX976">
        <f t="shared" si="652"/>
        <v>0</v>
      </c>
    </row>
    <row r="977" spans="1:128">
      <c r="A977" s="71"/>
      <c r="B977" s="40"/>
      <c r="C977" s="80" t="s">
        <v>135</v>
      </c>
      <c r="D977" s="320"/>
      <c r="E977" s="266"/>
      <c r="F977" s="266"/>
      <c r="G977" s="266"/>
      <c r="H977" s="266"/>
      <c r="I977" s="266"/>
      <c r="J977" s="266"/>
      <c r="K977" s="266"/>
      <c r="L977" s="266"/>
      <c r="M977" s="266"/>
      <c r="N977" s="267"/>
      <c r="O977" s="268"/>
      <c r="P977" s="266"/>
      <c r="Q977" s="267"/>
      <c r="R977" s="268"/>
      <c r="S977" s="266"/>
      <c r="T977" s="267"/>
      <c r="U977" s="268"/>
      <c r="V977" s="266"/>
      <c r="W977" s="267"/>
      <c r="X977" s="268"/>
      <c r="Y977" s="266"/>
      <c r="Z977" s="267"/>
      <c r="AA977" s="268"/>
      <c r="AB977" s="267"/>
      <c r="AC977" s="220"/>
      <c r="AD977" s="220"/>
      <c r="AF977">
        <f t="shared" si="583"/>
        <v>0</v>
      </c>
      <c r="AG977">
        <f t="shared" si="584"/>
        <v>0</v>
      </c>
      <c r="AH977">
        <f t="shared" si="585"/>
        <v>0</v>
      </c>
      <c r="AI977">
        <f t="shared" si="586"/>
        <v>0</v>
      </c>
      <c r="AJ977">
        <f t="shared" si="587"/>
        <v>0</v>
      </c>
      <c r="AK977">
        <f t="shared" si="588"/>
        <v>0</v>
      </c>
      <c r="AL977">
        <f t="shared" si="589"/>
        <v>0</v>
      </c>
      <c r="AP977">
        <f t="shared" si="590"/>
        <v>0</v>
      </c>
      <c r="AQ977">
        <f t="shared" si="591"/>
        <v>0</v>
      </c>
      <c r="AR977">
        <f t="shared" si="592"/>
        <v>0</v>
      </c>
      <c r="AS977">
        <f t="shared" si="593"/>
        <v>0</v>
      </c>
      <c r="AT977">
        <f t="shared" si="594"/>
        <v>0</v>
      </c>
      <c r="AU977">
        <f t="shared" si="595"/>
        <v>0</v>
      </c>
      <c r="AV977">
        <f t="shared" si="596"/>
        <v>0</v>
      </c>
      <c r="AZ977">
        <f t="shared" si="597"/>
        <v>0</v>
      </c>
      <c r="BA977">
        <f t="shared" si="598"/>
        <v>0</v>
      </c>
      <c r="BB977">
        <f t="shared" si="599"/>
        <v>0</v>
      </c>
      <c r="BC977">
        <f t="shared" si="600"/>
        <v>0</v>
      </c>
      <c r="BD977">
        <f t="shared" si="601"/>
        <v>0</v>
      </c>
      <c r="BE977">
        <f t="shared" si="602"/>
        <v>0</v>
      </c>
      <c r="BF977">
        <f t="shared" si="603"/>
        <v>0</v>
      </c>
      <c r="BJ977">
        <f t="shared" si="604"/>
        <v>0</v>
      </c>
      <c r="BK977">
        <f t="shared" si="605"/>
        <v>0</v>
      </c>
      <c r="BL977">
        <f t="shared" si="606"/>
        <v>0</v>
      </c>
      <c r="BM977">
        <f t="shared" si="607"/>
        <v>0</v>
      </c>
      <c r="BN977">
        <f t="shared" si="608"/>
        <v>0</v>
      </c>
      <c r="BO977">
        <f t="shared" si="609"/>
        <v>0</v>
      </c>
      <c r="BP977">
        <f t="shared" si="610"/>
        <v>0</v>
      </c>
      <c r="BT977">
        <f t="shared" si="611"/>
        <v>0</v>
      </c>
      <c r="BU977">
        <f t="shared" si="612"/>
        <v>0</v>
      </c>
      <c r="BV977">
        <f t="shared" si="613"/>
        <v>0</v>
      </c>
      <c r="BW977">
        <f t="shared" si="614"/>
        <v>0</v>
      </c>
      <c r="BX977">
        <f t="shared" si="615"/>
        <v>0</v>
      </c>
      <c r="BY977">
        <f t="shared" si="616"/>
        <v>0</v>
      </c>
      <c r="BZ977">
        <f t="shared" si="617"/>
        <v>0</v>
      </c>
      <c r="CD977">
        <f t="shared" si="618"/>
        <v>0</v>
      </c>
      <c r="CE977">
        <f t="shared" si="619"/>
        <v>0</v>
      </c>
      <c r="CF977">
        <f t="shared" si="620"/>
        <v>0</v>
      </c>
      <c r="CG977">
        <f t="shared" si="621"/>
        <v>0</v>
      </c>
      <c r="CH977">
        <f t="shared" si="622"/>
        <v>0</v>
      </c>
      <c r="CI977">
        <f t="shared" si="623"/>
        <v>0</v>
      </c>
      <c r="CJ977">
        <f t="shared" si="624"/>
        <v>0</v>
      </c>
      <c r="CN977">
        <f t="shared" si="625"/>
        <v>0</v>
      </c>
      <c r="CO977">
        <f t="shared" si="626"/>
        <v>0</v>
      </c>
      <c r="CP977">
        <f t="shared" si="627"/>
        <v>0</v>
      </c>
      <c r="CQ977">
        <f t="shared" si="628"/>
        <v>0</v>
      </c>
      <c r="CR977">
        <f t="shared" si="629"/>
        <v>0</v>
      </c>
      <c r="CS977">
        <f t="shared" si="630"/>
        <v>0</v>
      </c>
      <c r="CT977">
        <f t="shared" si="631"/>
        <v>0</v>
      </c>
      <c r="CX977">
        <f t="shared" si="632"/>
        <v>0</v>
      </c>
      <c r="CY977">
        <f t="shared" si="633"/>
        <v>0</v>
      </c>
      <c r="CZ977">
        <f t="shared" si="634"/>
        <v>0</v>
      </c>
      <c r="DA977">
        <f t="shared" si="635"/>
        <v>0</v>
      </c>
      <c r="DB977">
        <f t="shared" si="636"/>
        <v>0</v>
      </c>
      <c r="DC977">
        <f t="shared" si="637"/>
        <v>0</v>
      </c>
      <c r="DD977">
        <f t="shared" si="638"/>
        <v>0</v>
      </c>
      <c r="DH977">
        <f t="shared" si="639"/>
        <v>0</v>
      </c>
      <c r="DI977">
        <f t="shared" si="640"/>
        <v>0</v>
      </c>
      <c r="DJ977">
        <f t="shared" si="641"/>
        <v>0</v>
      </c>
      <c r="DK977">
        <f t="shared" si="642"/>
        <v>0</v>
      </c>
      <c r="DL977">
        <f t="shared" si="643"/>
        <v>0</v>
      </c>
      <c r="DM977">
        <f t="shared" si="644"/>
        <v>0</v>
      </c>
      <c r="DN977">
        <f t="shared" si="645"/>
        <v>0</v>
      </c>
      <c r="DR977">
        <f t="shared" si="646"/>
        <v>0</v>
      </c>
      <c r="DS977">
        <f t="shared" si="647"/>
        <v>0</v>
      </c>
      <c r="DT977">
        <f t="shared" si="648"/>
        <v>0</v>
      </c>
      <c r="DU977">
        <f t="shared" si="649"/>
        <v>0</v>
      </c>
      <c r="DV977">
        <f t="shared" si="650"/>
        <v>0</v>
      </c>
      <c r="DW977">
        <f t="shared" si="651"/>
        <v>0</v>
      </c>
      <c r="DX977">
        <f t="shared" si="652"/>
        <v>0</v>
      </c>
    </row>
    <row r="978" spans="1:128">
      <c r="A978" s="71"/>
      <c r="B978" s="40"/>
      <c r="C978" s="80" t="s">
        <v>136</v>
      </c>
      <c r="D978" s="320"/>
      <c r="E978" s="266"/>
      <c r="F978" s="266"/>
      <c r="G978" s="266"/>
      <c r="H978" s="266"/>
      <c r="I978" s="266"/>
      <c r="J978" s="266"/>
      <c r="K978" s="266"/>
      <c r="L978" s="266"/>
      <c r="M978" s="266"/>
      <c r="N978" s="267"/>
      <c r="O978" s="268"/>
      <c r="P978" s="266"/>
      <c r="Q978" s="267"/>
      <c r="R978" s="268"/>
      <c r="S978" s="266"/>
      <c r="T978" s="267"/>
      <c r="U978" s="268"/>
      <c r="V978" s="266"/>
      <c r="W978" s="267"/>
      <c r="X978" s="268"/>
      <c r="Y978" s="266"/>
      <c r="Z978" s="267"/>
      <c r="AA978" s="268"/>
      <c r="AB978" s="267"/>
      <c r="AC978" s="220"/>
      <c r="AD978" s="220"/>
      <c r="AF978">
        <f t="shared" si="583"/>
        <v>0</v>
      </c>
      <c r="AG978">
        <f t="shared" si="584"/>
        <v>0</v>
      </c>
      <c r="AH978">
        <f t="shared" si="585"/>
        <v>0</v>
      </c>
      <c r="AI978">
        <f t="shared" si="586"/>
        <v>0</v>
      </c>
      <c r="AJ978">
        <f t="shared" si="587"/>
        <v>0</v>
      </c>
      <c r="AK978">
        <f t="shared" si="588"/>
        <v>0</v>
      </c>
      <c r="AL978">
        <f t="shared" si="589"/>
        <v>0</v>
      </c>
      <c r="AP978">
        <f t="shared" si="590"/>
        <v>0</v>
      </c>
      <c r="AQ978">
        <f t="shared" si="591"/>
        <v>0</v>
      </c>
      <c r="AR978">
        <f t="shared" si="592"/>
        <v>0</v>
      </c>
      <c r="AS978">
        <f t="shared" si="593"/>
        <v>0</v>
      </c>
      <c r="AT978">
        <f t="shared" si="594"/>
        <v>0</v>
      </c>
      <c r="AU978">
        <f t="shared" si="595"/>
        <v>0</v>
      </c>
      <c r="AV978">
        <f t="shared" si="596"/>
        <v>0</v>
      </c>
      <c r="AZ978">
        <f t="shared" si="597"/>
        <v>0</v>
      </c>
      <c r="BA978">
        <f t="shared" si="598"/>
        <v>0</v>
      </c>
      <c r="BB978">
        <f t="shared" si="599"/>
        <v>0</v>
      </c>
      <c r="BC978">
        <f t="shared" si="600"/>
        <v>0</v>
      </c>
      <c r="BD978">
        <f t="shared" si="601"/>
        <v>0</v>
      </c>
      <c r="BE978">
        <f t="shared" si="602"/>
        <v>0</v>
      </c>
      <c r="BF978">
        <f t="shared" si="603"/>
        <v>0</v>
      </c>
      <c r="BJ978">
        <f t="shared" si="604"/>
        <v>0</v>
      </c>
      <c r="BK978">
        <f t="shared" si="605"/>
        <v>0</v>
      </c>
      <c r="BL978">
        <f t="shared" si="606"/>
        <v>0</v>
      </c>
      <c r="BM978">
        <f t="shared" si="607"/>
        <v>0</v>
      </c>
      <c r="BN978">
        <f t="shared" si="608"/>
        <v>0</v>
      </c>
      <c r="BO978">
        <f t="shared" si="609"/>
        <v>0</v>
      </c>
      <c r="BP978">
        <f t="shared" si="610"/>
        <v>0</v>
      </c>
      <c r="BT978">
        <f t="shared" si="611"/>
        <v>0</v>
      </c>
      <c r="BU978">
        <f t="shared" si="612"/>
        <v>0</v>
      </c>
      <c r="BV978">
        <f t="shared" si="613"/>
        <v>0</v>
      </c>
      <c r="BW978">
        <f t="shared" si="614"/>
        <v>0</v>
      </c>
      <c r="BX978">
        <f t="shared" si="615"/>
        <v>0</v>
      </c>
      <c r="BY978">
        <f t="shared" si="616"/>
        <v>0</v>
      </c>
      <c r="BZ978">
        <f t="shared" si="617"/>
        <v>0</v>
      </c>
      <c r="CD978">
        <f t="shared" si="618"/>
        <v>0</v>
      </c>
      <c r="CE978">
        <f t="shared" si="619"/>
        <v>0</v>
      </c>
      <c r="CF978">
        <f t="shared" si="620"/>
        <v>0</v>
      </c>
      <c r="CG978">
        <f t="shared" si="621"/>
        <v>0</v>
      </c>
      <c r="CH978">
        <f t="shared" si="622"/>
        <v>0</v>
      </c>
      <c r="CI978">
        <f t="shared" si="623"/>
        <v>0</v>
      </c>
      <c r="CJ978">
        <f t="shared" si="624"/>
        <v>0</v>
      </c>
      <c r="CN978">
        <f t="shared" si="625"/>
        <v>0</v>
      </c>
      <c r="CO978">
        <f t="shared" si="626"/>
        <v>0</v>
      </c>
      <c r="CP978">
        <f t="shared" si="627"/>
        <v>0</v>
      </c>
      <c r="CQ978">
        <f t="shared" si="628"/>
        <v>0</v>
      </c>
      <c r="CR978">
        <f t="shared" si="629"/>
        <v>0</v>
      </c>
      <c r="CS978">
        <f t="shared" si="630"/>
        <v>0</v>
      </c>
      <c r="CT978">
        <f t="shared" si="631"/>
        <v>0</v>
      </c>
      <c r="CX978">
        <f t="shared" si="632"/>
        <v>0</v>
      </c>
      <c r="CY978">
        <f t="shared" si="633"/>
        <v>0</v>
      </c>
      <c r="CZ978">
        <f t="shared" si="634"/>
        <v>0</v>
      </c>
      <c r="DA978">
        <f t="shared" si="635"/>
        <v>0</v>
      </c>
      <c r="DB978">
        <f t="shared" si="636"/>
        <v>0</v>
      </c>
      <c r="DC978">
        <f t="shared" si="637"/>
        <v>0</v>
      </c>
      <c r="DD978">
        <f t="shared" si="638"/>
        <v>0</v>
      </c>
      <c r="DH978">
        <f t="shared" si="639"/>
        <v>0</v>
      </c>
      <c r="DI978">
        <f t="shared" si="640"/>
        <v>0</v>
      </c>
      <c r="DJ978">
        <f t="shared" si="641"/>
        <v>0</v>
      </c>
      <c r="DK978">
        <f t="shared" si="642"/>
        <v>0</v>
      </c>
      <c r="DL978">
        <f t="shared" si="643"/>
        <v>0</v>
      </c>
      <c r="DM978">
        <f t="shared" si="644"/>
        <v>0</v>
      </c>
      <c r="DN978">
        <f t="shared" si="645"/>
        <v>0</v>
      </c>
      <c r="DR978">
        <f t="shared" si="646"/>
        <v>0</v>
      </c>
      <c r="DS978">
        <f t="shared" si="647"/>
        <v>0</v>
      </c>
      <c r="DT978">
        <f t="shared" si="648"/>
        <v>0</v>
      </c>
      <c r="DU978">
        <f t="shared" si="649"/>
        <v>0</v>
      </c>
      <c r="DV978">
        <f t="shared" si="650"/>
        <v>0</v>
      </c>
      <c r="DW978">
        <f t="shared" si="651"/>
        <v>0</v>
      </c>
      <c r="DX978">
        <f t="shared" si="652"/>
        <v>0</v>
      </c>
    </row>
    <row r="979" spans="1:128">
      <c r="A979" s="71"/>
      <c r="B979" s="40"/>
      <c r="C979" s="80" t="s">
        <v>137</v>
      </c>
      <c r="D979" s="320"/>
      <c r="E979" s="266"/>
      <c r="F979" s="266"/>
      <c r="G979" s="266"/>
      <c r="H979" s="266"/>
      <c r="I979" s="266"/>
      <c r="J979" s="266"/>
      <c r="K979" s="266"/>
      <c r="L979" s="266"/>
      <c r="M979" s="266"/>
      <c r="N979" s="267"/>
      <c r="O979" s="268"/>
      <c r="P979" s="266"/>
      <c r="Q979" s="267"/>
      <c r="R979" s="268"/>
      <c r="S979" s="266"/>
      <c r="T979" s="267"/>
      <c r="U979" s="268"/>
      <c r="V979" s="266"/>
      <c r="W979" s="267"/>
      <c r="X979" s="268"/>
      <c r="Y979" s="266"/>
      <c r="Z979" s="267"/>
      <c r="AA979" s="268"/>
      <c r="AB979" s="267"/>
      <c r="AC979" s="220"/>
      <c r="AD979" s="220"/>
      <c r="AF979">
        <f t="shared" si="583"/>
        <v>0</v>
      </c>
      <c r="AG979">
        <f t="shared" si="584"/>
        <v>0</v>
      </c>
      <c r="AH979">
        <f t="shared" si="585"/>
        <v>0</v>
      </c>
      <c r="AI979">
        <f t="shared" si="586"/>
        <v>0</v>
      </c>
      <c r="AJ979">
        <f t="shared" si="587"/>
        <v>0</v>
      </c>
      <c r="AK979">
        <f t="shared" si="588"/>
        <v>0</v>
      </c>
      <c r="AL979">
        <f t="shared" si="589"/>
        <v>0</v>
      </c>
      <c r="AP979">
        <f t="shared" si="590"/>
        <v>0</v>
      </c>
      <c r="AQ979">
        <f t="shared" si="591"/>
        <v>0</v>
      </c>
      <c r="AR979">
        <f t="shared" si="592"/>
        <v>0</v>
      </c>
      <c r="AS979">
        <f t="shared" si="593"/>
        <v>0</v>
      </c>
      <c r="AT979">
        <f t="shared" si="594"/>
        <v>0</v>
      </c>
      <c r="AU979">
        <f t="shared" si="595"/>
        <v>0</v>
      </c>
      <c r="AV979">
        <f t="shared" si="596"/>
        <v>0</v>
      </c>
      <c r="AZ979">
        <f t="shared" si="597"/>
        <v>0</v>
      </c>
      <c r="BA979">
        <f t="shared" si="598"/>
        <v>0</v>
      </c>
      <c r="BB979">
        <f t="shared" si="599"/>
        <v>0</v>
      </c>
      <c r="BC979">
        <f t="shared" si="600"/>
        <v>0</v>
      </c>
      <c r="BD979">
        <f t="shared" si="601"/>
        <v>0</v>
      </c>
      <c r="BE979">
        <f t="shared" si="602"/>
        <v>0</v>
      </c>
      <c r="BF979">
        <f t="shared" si="603"/>
        <v>0</v>
      </c>
      <c r="BJ979">
        <f t="shared" si="604"/>
        <v>0</v>
      </c>
      <c r="BK979">
        <f t="shared" si="605"/>
        <v>0</v>
      </c>
      <c r="BL979">
        <f t="shared" si="606"/>
        <v>0</v>
      </c>
      <c r="BM979">
        <f t="shared" si="607"/>
        <v>0</v>
      </c>
      <c r="BN979">
        <f t="shared" si="608"/>
        <v>0</v>
      </c>
      <c r="BO979">
        <f t="shared" si="609"/>
        <v>0</v>
      </c>
      <c r="BP979">
        <f t="shared" si="610"/>
        <v>0</v>
      </c>
      <c r="BT979">
        <f t="shared" si="611"/>
        <v>0</v>
      </c>
      <c r="BU979">
        <f t="shared" si="612"/>
        <v>0</v>
      </c>
      <c r="BV979">
        <f t="shared" si="613"/>
        <v>0</v>
      </c>
      <c r="BW979">
        <f t="shared" si="614"/>
        <v>0</v>
      </c>
      <c r="BX979">
        <f t="shared" si="615"/>
        <v>0</v>
      </c>
      <c r="BY979">
        <f t="shared" si="616"/>
        <v>0</v>
      </c>
      <c r="BZ979">
        <f t="shared" si="617"/>
        <v>0</v>
      </c>
      <c r="CD979">
        <f t="shared" si="618"/>
        <v>0</v>
      </c>
      <c r="CE979">
        <f t="shared" si="619"/>
        <v>0</v>
      </c>
      <c r="CF979">
        <f t="shared" si="620"/>
        <v>0</v>
      </c>
      <c r="CG979">
        <f t="shared" si="621"/>
        <v>0</v>
      </c>
      <c r="CH979">
        <f t="shared" si="622"/>
        <v>0</v>
      </c>
      <c r="CI979">
        <f t="shared" si="623"/>
        <v>0</v>
      </c>
      <c r="CJ979">
        <f t="shared" si="624"/>
        <v>0</v>
      </c>
      <c r="CN979">
        <f t="shared" si="625"/>
        <v>0</v>
      </c>
      <c r="CO979">
        <f t="shared" si="626"/>
        <v>0</v>
      </c>
      <c r="CP979">
        <f t="shared" si="627"/>
        <v>0</v>
      </c>
      <c r="CQ979">
        <f t="shared" si="628"/>
        <v>0</v>
      </c>
      <c r="CR979">
        <f t="shared" si="629"/>
        <v>0</v>
      </c>
      <c r="CS979">
        <f t="shared" si="630"/>
        <v>0</v>
      </c>
      <c r="CT979">
        <f t="shared" si="631"/>
        <v>0</v>
      </c>
      <c r="CX979">
        <f t="shared" si="632"/>
        <v>0</v>
      </c>
      <c r="CY979">
        <f t="shared" si="633"/>
        <v>0</v>
      </c>
      <c r="CZ979">
        <f t="shared" si="634"/>
        <v>0</v>
      </c>
      <c r="DA979">
        <f t="shared" si="635"/>
        <v>0</v>
      </c>
      <c r="DB979">
        <f t="shared" si="636"/>
        <v>0</v>
      </c>
      <c r="DC979">
        <f t="shared" si="637"/>
        <v>0</v>
      </c>
      <c r="DD979">
        <f t="shared" si="638"/>
        <v>0</v>
      </c>
      <c r="DH979">
        <f t="shared" si="639"/>
        <v>0</v>
      </c>
      <c r="DI979">
        <f t="shared" si="640"/>
        <v>0</v>
      </c>
      <c r="DJ979">
        <f t="shared" si="641"/>
        <v>0</v>
      </c>
      <c r="DK979">
        <f t="shared" si="642"/>
        <v>0</v>
      </c>
      <c r="DL979">
        <f t="shared" si="643"/>
        <v>0</v>
      </c>
      <c r="DM979">
        <f t="shared" si="644"/>
        <v>0</v>
      </c>
      <c r="DN979">
        <f t="shared" si="645"/>
        <v>0</v>
      </c>
      <c r="DR979">
        <f t="shared" si="646"/>
        <v>0</v>
      </c>
      <c r="DS979">
        <f t="shared" si="647"/>
        <v>0</v>
      </c>
      <c r="DT979">
        <f t="shared" si="648"/>
        <v>0</v>
      </c>
      <c r="DU979">
        <f t="shared" si="649"/>
        <v>0</v>
      </c>
      <c r="DV979">
        <f t="shared" si="650"/>
        <v>0</v>
      </c>
      <c r="DW979">
        <f t="shared" si="651"/>
        <v>0</v>
      </c>
      <c r="DX979">
        <f t="shared" si="652"/>
        <v>0</v>
      </c>
    </row>
    <row r="980" spans="1:128">
      <c r="A980" s="71"/>
      <c r="B980" s="40"/>
      <c r="C980" s="80" t="s">
        <v>138</v>
      </c>
      <c r="D980" s="320"/>
      <c r="E980" s="266"/>
      <c r="F980" s="266"/>
      <c r="G980" s="266"/>
      <c r="H980" s="266"/>
      <c r="I980" s="266"/>
      <c r="J980" s="266"/>
      <c r="K980" s="266"/>
      <c r="L980" s="266"/>
      <c r="M980" s="266"/>
      <c r="N980" s="267"/>
      <c r="O980" s="268"/>
      <c r="P980" s="266"/>
      <c r="Q980" s="267"/>
      <c r="R980" s="268"/>
      <c r="S980" s="266"/>
      <c r="T980" s="267"/>
      <c r="U980" s="268"/>
      <c r="V980" s="266"/>
      <c r="W980" s="267"/>
      <c r="X980" s="268"/>
      <c r="Y980" s="266"/>
      <c r="Z980" s="267"/>
      <c r="AA980" s="268"/>
      <c r="AB980" s="267"/>
      <c r="AC980" s="220"/>
      <c r="AD980" s="220"/>
      <c r="AF980">
        <f t="shared" si="583"/>
        <v>0</v>
      </c>
      <c r="AG980">
        <f t="shared" si="584"/>
        <v>0</v>
      </c>
      <c r="AH980">
        <f t="shared" si="585"/>
        <v>0</v>
      </c>
      <c r="AI980">
        <f t="shared" si="586"/>
        <v>0</v>
      </c>
      <c r="AJ980">
        <f t="shared" si="587"/>
        <v>0</v>
      </c>
      <c r="AK980">
        <f t="shared" si="588"/>
        <v>0</v>
      </c>
      <c r="AL980">
        <f t="shared" si="589"/>
        <v>0</v>
      </c>
      <c r="AP980">
        <f t="shared" si="590"/>
        <v>0</v>
      </c>
      <c r="AQ980">
        <f t="shared" si="591"/>
        <v>0</v>
      </c>
      <c r="AR980">
        <f t="shared" si="592"/>
        <v>0</v>
      </c>
      <c r="AS980">
        <f t="shared" si="593"/>
        <v>0</v>
      </c>
      <c r="AT980">
        <f t="shared" si="594"/>
        <v>0</v>
      </c>
      <c r="AU980">
        <f t="shared" si="595"/>
        <v>0</v>
      </c>
      <c r="AV980">
        <f t="shared" si="596"/>
        <v>0</v>
      </c>
      <c r="AZ980">
        <f t="shared" si="597"/>
        <v>0</v>
      </c>
      <c r="BA980">
        <f t="shared" si="598"/>
        <v>0</v>
      </c>
      <c r="BB980">
        <f t="shared" si="599"/>
        <v>0</v>
      </c>
      <c r="BC980">
        <f t="shared" si="600"/>
        <v>0</v>
      </c>
      <c r="BD980">
        <f t="shared" si="601"/>
        <v>0</v>
      </c>
      <c r="BE980">
        <f t="shared" si="602"/>
        <v>0</v>
      </c>
      <c r="BF980">
        <f t="shared" si="603"/>
        <v>0</v>
      </c>
      <c r="BJ980">
        <f t="shared" si="604"/>
        <v>0</v>
      </c>
      <c r="BK980">
        <f t="shared" si="605"/>
        <v>0</v>
      </c>
      <c r="BL980">
        <f t="shared" si="606"/>
        <v>0</v>
      </c>
      <c r="BM980">
        <f t="shared" si="607"/>
        <v>0</v>
      </c>
      <c r="BN980">
        <f t="shared" si="608"/>
        <v>0</v>
      </c>
      <c r="BO980">
        <f t="shared" si="609"/>
        <v>0</v>
      </c>
      <c r="BP980">
        <f t="shared" si="610"/>
        <v>0</v>
      </c>
      <c r="BT980">
        <f t="shared" si="611"/>
        <v>0</v>
      </c>
      <c r="BU980">
        <f t="shared" si="612"/>
        <v>0</v>
      </c>
      <c r="BV980">
        <f t="shared" si="613"/>
        <v>0</v>
      </c>
      <c r="BW980">
        <f t="shared" si="614"/>
        <v>0</v>
      </c>
      <c r="BX980">
        <f t="shared" si="615"/>
        <v>0</v>
      </c>
      <c r="BY980">
        <f t="shared" si="616"/>
        <v>0</v>
      </c>
      <c r="BZ980">
        <f t="shared" si="617"/>
        <v>0</v>
      </c>
      <c r="CD980">
        <f t="shared" si="618"/>
        <v>0</v>
      </c>
      <c r="CE980">
        <f t="shared" si="619"/>
        <v>0</v>
      </c>
      <c r="CF980">
        <f t="shared" si="620"/>
        <v>0</v>
      </c>
      <c r="CG980">
        <f t="shared" si="621"/>
        <v>0</v>
      </c>
      <c r="CH980">
        <f t="shared" si="622"/>
        <v>0</v>
      </c>
      <c r="CI980">
        <f t="shared" si="623"/>
        <v>0</v>
      </c>
      <c r="CJ980">
        <f t="shared" si="624"/>
        <v>0</v>
      </c>
      <c r="CN980">
        <f t="shared" si="625"/>
        <v>0</v>
      </c>
      <c r="CO980">
        <f t="shared" si="626"/>
        <v>0</v>
      </c>
      <c r="CP980">
        <f t="shared" si="627"/>
        <v>0</v>
      </c>
      <c r="CQ980">
        <f t="shared" si="628"/>
        <v>0</v>
      </c>
      <c r="CR980">
        <f t="shared" si="629"/>
        <v>0</v>
      </c>
      <c r="CS980">
        <f t="shared" si="630"/>
        <v>0</v>
      </c>
      <c r="CT980">
        <f t="shared" si="631"/>
        <v>0</v>
      </c>
      <c r="CX980">
        <f t="shared" si="632"/>
        <v>0</v>
      </c>
      <c r="CY980">
        <f t="shared" si="633"/>
        <v>0</v>
      </c>
      <c r="CZ980">
        <f t="shared" si="634"/>
        <v>0</v>
      </c>
      <c r="DA980">
        <f t="shared" si="635"/>
        <v>0</v>
      </c>
      <c r="DB980">
        <f t="shared" si="636"/>
        <v>0</v>
      </c>
      <c r="DC980">
        <f t="shared" si="637"/>
        <v>0</v>
      </c>
      <c r="DD980">
        <f t="shared" si="638"/>
        <v>0</v>
      </c>
      <c r="DH980">
        <f t="shared" si="639"/>
        <v>0</v>
      </c>
      <c r="DI980">
        <f t="shared" si="640"/>
        <v>0</v>
      </c>
      <c r="DJ980">
        <f t="shared" si="641"/>
        <v>0</v>
      </c>
      <c r="DK980">
        <f t="shared" si="642"/>
        <v>0</v>
      </c>
      <c r="DL980">
        <f t="shared" si="643"/>
        <v>0</v>
      </c>
      <c r="DM980">
        <f t="shared" si="644"/>
        <v>0</v>
      </c>
      <c r="DN980">
        <f t="shared" si="645"/>
        <v>0</v>
      </c>
      <c r="DR980">
        <f t="shared" si="646"/>
        <v>0</v>
      </c>
      <c r="DS980">
        <f t="shared" si="647"/>
        <v>0</v>
      </c>
      <c r="DT980">
        <f t="shared" si="648"/>
        <v>0</v>
      </c>
      <c r="DU980">
        <f t="shared" si="649"/>
        <v>0</v>
      </c>
      <c r="DV980">
        <f t="shared" si="650"/>
        <v>0</v>
      </c>
      <c r="DW980">
        <f t="shared" si="651"/>
        <v>0</v>
      </c>
      <c r="DX980">
        <f t="shared" si="652"/>
        <v>0</v>
      </c>
    </row>
    <row r="981" spans="1:128">
      <c r="A981" s="71"/>
      <c r="B981" s="40"/>
      <c r="C981" s="80" t="s">
        <v>139</v>
      </c>
      <c r="D981" s="320"/>
      <c r="E981" s="266"/>
      <c r="F981" s="266"/>
      <c r="G981" s="266"/>
      <c r="H981" s="266"/>
      <c r="I981" s="266"/>
      <c r="J981" s="266"/>
      <c r="K981" s="266"/>
      <c r="L981" s="266"/>
      <c r="M981" s="266"/>
      <c r="N981" s="267"/>
      <c r="O981" s="268"/>
      <c r="P981" s="266"/>
      <c r="Q981" s="267"/>
      <c r="R981" s="268"/>
      <c r="S981" s="266"/>
      <c r="T981" s="267"/>
      <c r="U981" s="268"/>
      <c r="V981" s="266"/>
      <c r="W981" s="267"/>
      <c r="X981" s="268"/>
      <c r="Y981" s="266"/>
      <c r="Z981" s="267"/>
      <c r="AA981" s="268"/>
      <c r="AB981" s="267"/>
      <c r="AC981" s="220"/>
      <c r="AD981" s="220"/>
      <c r="AF981">
        <f t="shared" si="583"/>
        <v>0</v>
      </c>
      <c r="AG981">
        <f t="shared" si="584"/>
        <v>0</v>
      </c>
      <c r="AH981">
        <f t="shared" si="585"/>
        <v>0</v>
      </c>
      <c r="AI981">
        <f t="shared" si="586"/>
        <v>0</v>
      </c>
      <c r="AJ981">
        <f t="shared" si="587"/>
        <v>0</v>
      </c>
      <c r="AK981">
        <f t="shared" si="588"/>
        <v>0</v>
      </c>
      <c r="AL981">
        <f t="shared" si="589"/>
        <v>0</v>
      </c>
      <c r="AP981">
        <f t="shared" si="590"/>
        <v>0</v>
      </c>
      <c r="AQ981">
        <f t="shared" si="591"/>
        <v>0</v>
      </c>
      <c r="AR981">
        <f t="shared" si="592"/>
        <v>0</v>
      </c>
      <c r="AS981">
        <f t="shared" si="593"/>
        <v>0</v>
      </c>
      <c r="AT981">
        <f t="shared" si="594"/>
        <v>0</v>
      </c>
      <c r="AU981">
        <f t="shared" si="595"/>
        <v>0</v>
      </c>
      <c r="AV981">
        <f t="shared" si="596"/>
        <v>0</v>
      </c>
      <c r="AZ981">
        <f t="shared" si="597"/>
        <v>0</v>
      </c>
      <c r="BA981">
        <f t="shared" si="598"/>
        <v>0</v>
      </c>
      <c r="BB981">
        <f t="shared" si="599"/>
        <v>0</v>
      </c>
      <c r="BC981">
        <f t="shared" si="600"/>
        <v>0</v>
      </c>
      <c r="BD981">
        <f t="shared" si="601"/>
        <v>0</v>
      </c>
      <c r="BE981">
        <f t="shared" si="602"/>
        <v>0</v>
      </c>
      <c r="BF981">
        <f t="shared" si="603"/>
        <v>0</v>
      </c>
      <c r="BJ981">
        <f t="shared" si="604"/>
        <v>0</v>
      </c>
      <c r="BK981">
        <f t="shared" si="605"/>
        <v>0</v>
      </c>
      <c r="BL981">
        <f t="shared" si="606"/>
        <v>0</v>
      </c>
      <c r="BM981">
        <f t="shared" si="607"/>
        <v>0</v>
      </c>
      <c r="BN981">
        <f t="shared" si="608"/>
        <v>0</v>
      </c>
      <c r="BO981">
        <f t="shared" si="609"/>
        <v>0</v>
      </c>
      <c r="BP981">
        <f t="shared" si="610"/>
        <v>0</v>
      </c>
      <c r="BT981">
        <f t="shared" si="611"/>
        <v>0</v>
      </c>
      <c r="BU981">
        <f t="shared" si="612"/>
        <v>0</v>
      </c>
      <c r="BV981">
        <f t="shared" si="613"/>
        <v>0</v>
      </c>
      <c r="BW981">
        <f t="shared" si="614"/>
        <v>0</v>
      </c>
      <c r="BX981">
        <f t="shared" si="615"/>
        <v>0</v>
      </c>
      <c r="BY981">
        <f t="shared" si="616"/>
        <v>0</v>
      </c>
      <c r="BZ981">
        <f t="shared" si="617"/>
        <v>0</v>
      </c>
      <c r="CD981">
        <f t="shared" si="618"/>
        <v>0</v>
      </c>
      <c r="CE981">
        <f t="shared" si="619"/>
        <v>0</v>
      </c>
      <c r="CF981">
        <f t="shared" si="620"/>
        <v>0</v>
      </c>
      <c r="CG981">
        <f t="shared" si="621"/>
        <v>0</v>
      </c>
      <c r="CH981">
        <f t="shared" si="622"/>
        <v>0</v>
      </c>
      <c r="CI981">
        <f t="shared" si="623"/>
        <v>0</v>
      </c>
      <c r="CJ981">
        <f t="shared" si="624"/>
        <v>0</v>
      </c>
      <c r="CN981">
        <f t="shared" si="625"/>
        <v>0</v>
      </c>
      <c r="CO981">
        <f t="shared" si="626"/>
        <v>0</v>
      </c>
      <c r="CP981">
        <f t="shared" si="627"/>
        <v>0</v>
      </c>
      <c r="CQ981">
        <f t="shared" si="628"/>
        <v>0</v>
      </c>
      <c r="CR981">
        <f t="shared" si="629"/>
        <v>0</v>
      </c>
      <c r="CS981">
        <f t="shared" si="630"/>
        <v>0</v>
      </c>
      <c r="CT981">
        <f t="shared" si="631"/>
        <v>0</v>
      </c>
      <c r="CX981">
        <f t="shared" si="632"/>
        <v>0</v>
      </c>
      <c r="CY981">
        <f t="shared" si="633"/>
        <v>0</v>
      </c>
      <c r="CZ981">
        <f t="shared" si="634"/>
        <v>0</v>
      </c>
      <c r="DA981">
        <f t="shared" si="635"/>
        <v>0</v>
      </c>
      <c r="DB981">
        <f t="shared" si="636"/>
        <v>0</v>
      </c>
      <c r="DC981">
        <f t="shared" si="637"/>
        <v>0</v>
      </c>
      <c r="DD981">
        <f t="shared" si="638"/>
        <v>0</v>
      </c>
      <c r="DH981">
        <f t="shared" si="639"/>
        <v>0</v>
      </c>
      <c r="DI981">
        <f t="shared" si="640"/>
        <v>0</v>
      </c>
      <c r="DJ981">
        <f t="shared" si="641"/>
        <v>0</v>
      </c>
      <c r="DK981">
        <f t="shared" si="642"/>
        <v>0</v>
      </c>
      <c r="DL981">
        <f t="shared" si="643"/>
        <v>0</v>
      </c>
      <c r="DM981">
        <f t="shared" si="644"/>
        <v>0</v>
      </c>
      <c r="DN981">
        <f t="shared" si="645"/>
        <v>0</v>
      </c>
      <c r="DR981">
        <f t="shared" si="646"/>
        <v>0</v>
      </c>
      <c r="DS981">
        <f t="shared" si="647"/>
        <v>0</v>
      </c>
      <c r="DT981">
        <f t="shared" si="648"/>
        <v>0</v>
      </c>
      <c r="DU981">
        <f t="shared" si="649"/>
        <v>0</v>
      </c>
      <c r="DV981">
        <f t="shared" si="650"/>
        <v>0</v>
      </c>
      <c r="DW981">
        <f t="shared" si="651"/>
        <v>0</v>
      </c>
      <c r="DX981">
        <f t="shared" si="652"/>
        <v>0</v>
      </c>
    </row>
    <row r="982" spans="1:128">
      <c r="A982" s="71"/>
      <c r="B982" s="40"/>
      <c r="C982" s="80" t="s">
        <v>140</v>
      </c>
      <c r="D982" s="320"/>
      <c r="E982" s="266"/>
      <c r="F982" s="266"/>
      <c r="G982" s="266"/>
      <c r="H982" s="266"/>
      <c r="I982" s="266"/>
      <c r="J982" s="266"/>
      <c r="K982" s="266"/>
      <c r="L982" s="266"/>
      <c r="M982" s="266"/>
      <c r="N982" s="267"/>
      <c r="O982" s="268"/>
      <c r="P982" s="266"/>
      <c r="Q982" s="267"/>
      <c r="R982" s="268"/>
      <c r="S982" s="266"/>
      <c r="T982" s="267"/>
      <c r="U982" s="268"/>
      <c r="V982" s="266"/>
      <c r="W982" s="267"/>
      <c r="X982" s="268"/>
      <c r="Y982" s="266"/>
      <c r="Z982" s="267"/>
      <c r="AA982" s="268"/>
      <c r="AB982" s="267"/>
      <c r="AC982" s="220"/>
      <c r="AD982" s="220"/>
      <c r="AF982">
        <f t="shared" si="583"/>
        <v>0</v>
      </c>
      <c r="AG982">
        <f t="shared" si="584"/>
        <v>0</v>
      </c>
      <c r="AH982">
        <f t="shared" si="585"/>
        <v>0</v>
      </c>
      <c r="AI982">
        <f t="shared" si="586"/>
        <v>0</v>
      </c>
      <c r="AJ982">
        <f t="shared" si="587"/>
        <v>0</v>
      </c>
      <c r="AK982">
        <f t="shared" si="588"/>
        <v>0</v>
      </c>
      <c r="AL982">
        <f t="shared" si="589"/>
        <v>0</v>
      </c>
      <c r="AP982">
        <f t="shared" si="590"/>
        <v>0</v>
      </c>
      <c r="AQ982">
        <f t="shared" si="591"/>
        <v>0</v>
      </c>
      <c r="AR982">
        <f t="shared" si="592"/>
        <v>0</v>
      </c>
      <c r="AS982">
        <f t="shared" si="593"/>
        <v>0</v>
      </c>
      <c r="AT982">
        <f t="shared" si="594"/>
        <v>0</v>
      </c>
      <c r="AU982">
        <f t="shared" si="595"/>
        <v>0</v>
      </c>
      <c r="AV982">
        <f t="shared" si="596"/>
        <v>0</v>
      </c>
      <c r="AZ982">
        <f t="shared" si="597"/>
        <v>0</v>
      </c>
      <c r="BA982">
        <f t="shared" si="598"/>
        <v>0</v>
      </c>
      <c r="BB982">
        <f t="shared" si="599"/>
        <v>0</v>
      </c>
      <c r="BC982">
        <f t="shared" si="600"/>
        <v>0</v>
      </c>
      <c r="BD982">
        <f t="shared" si="601"/>
        <v>0</v>
      </c>
      <c r="BE982">
        <f t="shared" si="602"/>
        <v>0</v>
      </c>
      <c r="BF982">
        <f t="shared" si="603"/>
        <v>0</v>
      </c>
      <c r="BJ982">
        <f t="shared" si="604"/>
        <v>0</v>
      </c>
      <c r="BK982">
        <f t="shared" si="605"/>
        <v>0</v>
      </c>
      <c r="BL982">
        <f t="shared" si="606"/>
        <v>0</v>
      </c>
      <c r="BM982">
        <f t="shared" si="607"/>
        <v>0</v>
      </c>
      <c r="BN982">
        <f t="shared" si="608"/>
        <v>0</v>
      </c>
      <c r="BO982">
        <f t="shared" si="609"/>
        <v>0</v>
      </c>
      <c r="BP982">
        <f t="shared" si="610"/>
        <v>0</v>
      </c>
      <c r="BT982">
        <f t="shared" si="611"/>
        <v>0</v>
      </c>
      <c r="BU982">
        <f t="shared" si="612"/>
        <v>0</v>
      </c>
      <c r="BV982">
        <f t="shared" si="613"/>
        <v>0</v>
      </c>
      <c r="BW982">
        <f t="shared" si="614"/>
        <v>0</v>
      </c>
      <c r="BX982">
        <f t="shared" si="615"/>
        <v>0</v>
      </c>
      <c r="BY982">
        <f t="shared" si="616"/>
        <v>0</v>
      </c>
      <c r="BZ982">
        <f t="shared" si="617"/>
        <v>0</v>
      </c>
      <c r="CD982">
        <f t="shared" si="618"/>
        <v>0</v>
      </c>
      <c r="CE982">
        <f t="shared" si="619"/>
        <v>0</v>
      </c>
      <c r="CF982">
        <f t="shared" si="620"/>
        <v>0</v>
      </c>
      <c r="CG982">
        <f t="shared" si="621"/>
        <v>0</v>
      </c>
      <c r="CH982">
        <f t="shared" si="622"/>
        <v>0</v>
      </c>
      <c r="CI982">
        <f t="shared" si="623"/>
        <v>0</v>
      </c>
      <c r="CJ982">
        <f t="shared" si="624"/>
        <v>0</v>
      </c>
      <c r="CN982">
        <f t="shared" si="625"/>
        <v>0</v>
      </c>
      <c r="CO982">
        <f t="shared" si="626"/>
        <v>0</v>
      </c>
      <c r="CP982">
        <f t="shared" si="627"/>
        <v>0</v>
      </c>
      <c r="CQ982">
        <f t="shared" si="628"/>
        <v>0</v>
      </c>
      <c r="CR982">
        <f t="shared" si="629"/>
        <v>0</v>
      </c>
      <c r="CS982">
        <f t="shared" si="630"/>
        <v>0</v>
      </c>
      <c r="CT982">
        <f t="shared" si="631"/>
        <v>0</v>
      </c>
      <c r="CX982">
        <f t="shared" si="632"/>
        <v>0</v>
      </c>
      <c r="CY982">
        <f t="shared" si="633"/>
        <v>0</v>
      </c>
      <c r="CZ982">
        <f t="shared" si="634"/>
        <v>0</v>
      </c>
      <c r="DA982">
        <f t="shared" si="635"/>
        <v>0</v>
      </c>
      <c r="DB982">
        <f t="shared" si="636"/>
        <v>0</v>
      </c>
      <c r="DC982">
        <f t="shared" si="637"/>
        <v>0</v>
      </c>
      <c r="DD982">
        <f t="shared" si="638"/>
        <v>0</v>
      </c>
      <c r="DH982">
        <f t="shared" si="639"/>
        <v>0</v>
      </c>
      <c r="DI982">
        <f t="shared" si="640"/>
        <v>0</v>
      </c>
      <c r="DJ982">
        <f t="shared" si="641"/>
        <v>0</v>
      </c>
      <c r="DK982">
        <f t="shared" si="642"/>
        <v>0</v>
      </c>
      <c r="DL982">
        <f t="shared" si="643"/>
        <v>0</v>
      </c>
      <c r="DM982">
        <f t="shared" si="644"/>
        <v>0</v>
      </c>
      <c r="DN982">
        <f t="shared" si="645"/>
        <v>0</v>
      </c>
      <c r="DR982">
        <f t="shared" si="646"/>
        <v>0</v>
      </c>
      <c r="DS982">
        <f t="shared" si="647"/>
        <v>0</v>
      </c>
      <c r="DT982">
        <f t="shared" si="648"/>
        <v>0</v>
      </c>
      <c r="DU982">
        <f t="shared" si="649"/>
        <v>0</v>
      </c>
      <c r="DV982">
        <f t="shared" si="650"/>
        <v>0</v>
      </c>
      <c r="DW982">
        <f t="shared" si="651"/>
        <v>0</v>
      </c>
      <c r="DX982">
        <f t="shared" si="652"/>
        <v>0</v>
      </c>
    </row>
    <row r="983" spans="1:128">
      <c r="A983" s="71"/>
      <c r="B983" s="40"/>
      <c r="C983" s="80" t="s">
        <v>141</v>
      </c>
      <c r="D983" s="320"/>
      <c r="E983" s="266"/>
      <c r="F983" s="266"/>
      <c r="G983" s="266"/>
      <c r="H983" s="266"/>
      <c r="I983" s="266"/>
      <c r="J983" s="266"/>
      <c r="K983" s="266"/>
      <c r="L983" s="266"/>
      <c r="M983" s="266"/>
      <c r="N983" s="267"/>
      <c r="O983" s="268"/>
      <c r="P983" s="266"/>
      <c r="Q983" s="267"/>
      <c r="R983" s="268"/>
      <c r="S983" s="266"/>
      <c r="T983" s="267"/>
      <c r="U983" s="268"/>
      <c r="V983" s="266"/>
      <c r="W983" s="267"/>
      <c r="X983" s="268"/>
      <c r="Y983" s="266"/>
      <c r="Z983" s="267"/>
      <c r="AA983" s="268"/>
      <c r="AB983" s="267"/>
      <c r="AC983" s="220"/>
      <c r="AD983" s="220"/>
      <c r="AF983">
        <f t="shared" si="583"/>
        <v>0</v>
      </c>
      <c r="AG983">
        <f t="shared" si="584"/>
        <v>0</v>
      </c>
      <c r="AH983">
        <f t="shared" si="585"/>
        <v>0</v>
      </c>
      <c r="AI983">
        <f t="shared" si="586"/>
        <v>0</v>
      </c>
      <c r="AJ983">
        <f t="shared" si="587"/>
        <v>0</v>
      </c>
      <c r="AK983">
        <f t="shared" si="588"/>
        <v>0</v>
      </c>
      <c r="AL983">
        <f t="shared" si="589"/>
        <v>0</v>
      </c>
      <c r="AP983">
        <f t="shared" si="590"/>
        <v>0</v>
      </c>
      <c r="AQ983">
        <f t="shared" si="591"/>
        <v>0</v>
      </c>
      <c r="AR983">
        <f t="shared" si="592"/>
        <v>0</v>
      </c>
      <c r="AS983">
        <f t="shared" si="593"/>
        <v>0</v>
      </c>
      <c r="AT983">
        <f t="shared" si="594"/>
        <v>0</v>
      </c>
      <c r="AU983">
        <f t="shared" si="595"/>
        <v>0</v>
      </c>
      <c r="AV983">
        <f t="shared" si="596"/>
        <v>0</v>
      </c>
      <c r="AZ983">
        <f t="shared" si="597"/>
        <v>0</v>
      </c>
      <c r="BA983">
        <f t="shared" si="598"/>
        <v>0</v>
      </c>
      <c r="BB983">
        <f t="shared" si="599"/>
        <v>0</v>
      </c>
      <c r="BC983">
        <f t="shared" si="600"/>
        <v>0</v>
      </c>
      <c r="BD983">
        <f t="shared" si="601"/>
        <v>0</v>
      </c>
      <c r="BE983">
        <f t="shared" si="602"/>
        <v>0</v>
      </c>
      <c r="BF983">
        <f t="shared" si="603"/>
        <v>0</v>
      </c>
      <c r="BJ983">
        <f t="shared" si="604"/>
        <v>0</v>
      </c>
      <c r="BK983">
        <f t="shared" si="605"/>
        <v>0</v>
      </c>
      <c r="BL983">
        <f t="shared" si="606"/>
        <v>0</v>
      </c>
      <c r="BM983">
        <f t="shared" si="607"/>
        <v>0</v>
      </c>
      <c r="BN983">
        <f t="shared" si="608"/>
        <v>0</v>
      </c>
      <c r="BO983">
        <f t="shared" si="609"/>
        <v>0</v>
      </c>
      <c r="BP983">
        <f t="shared" si="610"/>
        <v>0</v>
      </c>
      <c r="BT983">
        <f t="shared" si="611"/>
        <v>0</v>
      </c>
      <c r="BU983">
        <f t="shared" si="612"/>
        <v>0</v>
      </c>
      <c r="BV983">
        <f t="shared" si="613"/>
        <v>0</v>
      </c>
      <c r="BW983">
        <f t="shared" si="614"/>
        <v>0</v>
      </c>
      <c r="BX983">
        <f t="shared" si="615"/>
        <v>0</v>
      </c>
      <c r="BY983">
        <f t="shared" si="616"/>
        <v>0</v>
      </c>
      <c r="BZ983">
        <f t="shared" si="617"/>
        <v>0</v>
      </c>
      <c r="CD983">
        <f t="shared" si="618"/>
        <v>0</v>
      </c>
      <c r="CE983">
        <f t="shared" si="619"/>
        <v>0</v>
      </c>
      <c r="CF983">
        <f t="shared" si="620"/>
        <v>0</v>
      </c>
      <c r="CG983">
        <f t="shared" si="621"/>
        <v>0</v>
      </c>
      <c r="CH983">
        <f t="shared" si="622"/>
        <v>0</v>
      </c>
      <c r="CI983">
        <f t="shared" si="623"/>
        <v>0</v>
      </c>
      <c r="CJ983">
        <f t="shared" si="624"/>
        <v>0</v>
      </c>
      <c r="CN983">
        <f t="shared" si="625"/>
        <v>0</v>
      </c>
      <c r="CO983">
        <f t="shared" si="626"/>
        <v>0</v>
      </c>
      <c r="CP983">
        <f t="shared" si="627"/>
        <v>0</v>
      </c>
      <c r="CQ983">
        <f t="shared" si="628"/>
        <v>0</v>
      </c>
      <c r="CR983">
        <f t="shared" si="629"/>
        <v>0</v>
      </c>
      <c r="CS983">
        <f t="shared" si="630"/>
        <v>0</v>
      </c>
      <c r="CT983">
        <f t="shared" si="631"/>
        <v>0</v>
      </c>
      <c r="CX983">
        <f t="shared" si="632"/>
        <v>0</v>
      </c>
      <c r="CY983">
        <f t="shared" si="633"/>
        <v>0</v>
      </c>
      <c r="CZ983">
        <f t="shared" si="634"/>
        <v>0</v>
      </c>
      <c r="DA983">
        <f t="shared" si="635"/>
        <v>0</v>
      </c>
      <c r="DB983">
        <f t="shared" si="636"/>
        <v>0</v>
      </c>
      <c r="DC983">
        <f t="shared" si="637"/>
        <v>0</v>
      </c>
      <c r="DD983">
        <f t="shared" si="638"/>
        <v>0</v>
      </c>
      <c r="DH983">
        <f t="shared" si="639"/>
        <v>0</v>
      </c>
      <c r="DI983">
        <f t="shared" si="640"/>
        <v>0</v>
      </c>
      <c r="DJ983">
        <f t="shared" si="641"/>
        <v>0</v>
      </c>
      <c r="DK983">
        <f t="shared" si="642"/>
        <v>0</v>
      </c>
      <c r="DL983">
        <f t="shared" si="643"/>
        <v>0</v>
      </c>
      <c r="DM983">
        <f t="shared" si="644"/>
        <v>0</v>
      </c>
      <c r="DN983">
        <f t="shared" si="645"/>
        <v>0</v>
      </c>
      <c r="DR983">
        <f t="shared" si="646"/>
        <v>0</v>
      </c>
      <c r="DS983">
        <f t="shared" si="647"/>
        <v>0</v>
      </c>
      <c r="DT983">
        <f t="shared" si="648"/>
        <v>0</v>
      </c>
      <c r="DU983">
        <f t="shared" si="649"/>
        <v>0</v>
      </c>
      <c r="DV983">
        <f t="shared" si="650"/>
        <v>0</v>
      </c>
      <c r="DW983">
        <f t="shared" si="651"/>
        <v>0</v>
      </c>
      <c r="DX983">
        <f t="shared" si="652"/>
        <v>0</v>
      </c>
    </row>
    <row r="984" spans="1:128">
      <c r="A984" s="71"/>
      <c r="B984" s="40"/>
      <c r="C984" s="80" t="s">
        <v>142</v>
      </c>
      <c r="D984" s="320"/>
      <c r="E984" s="266"/>
      <c r="F984" s="266"/>
      <c r="G984" s="266"/>
      <c r="H984" s="266"/>
      <c r="I984" s="266"/>
      <c r="J984" s="266"/>
      <c r="K984" s="266"/>
      <c r="L984" s="266"/>
      <c r="M984" s="266"/>
      <c r="N984" s="267"/>
      <c r="O984" s="268" t="s">
        <v>2281</v>
      </c>
      <c r="P984" s="266"/>
      <c r="Q984" s="267"/>
      <c r="R984" s="268"/>
      <c r="S984" s="266"/>
      <c r="T984" s="267"/>
      <c r="U984" s="268"/>
      <c r="V984" s="266"/>
      <c r="W984" s="267"/>
      <c r="X984" s="268"/>
      <c r="Y984" s="266"/>
      <c r="Z984" s="267"/>
      <c r="AA984" s="268"/>
      <c r="AB984" s="267"/>
      <c r="AC984" s="220"/>
      <c r="AD984" s="220"/>
      <c r="AF984">
        <f t="shared" si="583"/>
        <v>0</v>
      </c>
      <c r="AG984">
        <f t="shared" si="584"/>
        <v>0</v>
      </c>
      <c r="AH984">
        <f t="shared" si="585"/>
        <v>0</v>
      </c>
      <c r="AI984">
        <f t="shared" si="586"/>
        <v>0</v>
      </c>
      <c r="AJ984">
        <f t="shared" si="587"/>
        <v>0</v>
      </c>
      <c r="AK984">
        <f t="shared" si="588"/>
        <v>0</v>
      </c>
      <c r="AL984">
        <f t="shared" si="589"/>
        <v>0</v>
      </c>
      <c r="AP984">
        <f t="shared" si="590"/>
        <v>0</v>
      </c>
      <c r="AQ984">
        <f t="shared" si="591"/>
        <v>0</v>
      </c>
      <c r="AR984">
        <f t="shared" si="592"/>
        <v>0</v>
      </c>
      <c r="AS984">
        <f t="shared" si="593"/>
        <v>0</v>
      </c>
      <c r="AT984">
        <f t="shared" si="594"/>
        <v>0</v>
      </c>
      <c r="AU984">
        <f t="shared" si="595"/>
        <v>0</v>
      </c>
      <c r="AV984">
        <f t="shared" si="596"/>
        <v>0</v>
      </c>
      <c r="AZ984">
        <f t="shared" si="597"/>
        <v>0</v>
      </c>
      <c r="BA984">
        <f t="shared" si="598"/>
        <v>0</v>
      </c>
      <c r="BB984">
        <f t="shared" si="599"/>
        <v>0</v>
      </c>
      <c r="BC984">
        <f t="shared" si="600"/>
        <v>0</v>
      </c>
      <c r="BD984">
        <f t="shared" si="601"/>
        <v>0</v>
      </c>
      <c r="BE984">
        <f t="shared" si="602"/>
        <v>0</v>
      </c>
      <c r="BF984">
        <f t="shared" si="603"/>
        <v>0</v>
      </c>
      <c r="BJ984">
        <f t="shared" si="604"/>
        <v>0</v>
      </c>
      <c r="BK984">
        <f t="shared" si="605"/>
        <v>0</v>
      </c>
      <c r="BL984">
        <f t="shared" si="606"/>
        <v>0</v>
      </c>
      <c r="BM984">
        <f t="shared" si="607"/>
        <v>0</v>
      </c>
      <c r="BN984">
        <f t="shared" si="608"/>
        <v>0</v>
      </c>
      <c r="BO984">
        <f t="shared" si="609"/>
        <v>0</v>
      </c>
      <c r="BP984">
        <f t="shared" si="610"/>
        <v>0</v>
      </c>
      <c r="BT984">
        <f t="shared" si="611"/>
        <v>0</v>
      </c>
      <c r="BU984">
        <f t="shared" si="612"/>
        <v>0</v>
      </c>
      <c r="BV984">
        <f t="shared" si="613"/>
        <v>0</v>
      </c>
      <c r="BW984">
        <f t="shared" si="614"/>
        <v>0</v>
      </c>
      <c r="BX984">
        <f t="shared" si="615"/>
        <v>0</v>
      </c>
      <c r="BY984">
        <f t="shared" si="616"/>
        <v>0</v>
      </c>
      <c r="BZ984">
        <f t="shared" si="617"/>
        <v>0</v>
      </c>
      <c r="CD984">
        <f t="shared" si="618"/>
        <v>0</v>
      </c>
      <c r="CE984">
        <f t="shared" si="619"/>
        <v>0</v>
      </c>
      <c r="CF984">
        <f t="shared" si="620"/>
        <v>0</v>
      </c>
      <c r="CG984">
        <f t="shared" si="621"/>
        <v>0</v>
      </c>
      <c r="CH984">
        <f t="shared" si="622"/>
        <v>0</v>
      </c>
      <c r="CI984">
        <f t="shared" si="623"/>
        <v>0</v>
      </c>
      <c r="CJ984">
        <f t="shared" si="624"/>
        <v>0</v>
      </c>
      <c r="CN984">
        <f t="shared" si="625"/>
        <v>0</v>
      </c>
      <c r="CO984">
        <f t="shared" si="626"/>
        <v>0</v>
      </c>
      <c r="CP984">
        <f t="shared" si="627"/>
        <v>0</v>
      </c>
      <c r="CQ984">
        <f t="shared" si="628"/>
        <v>0</v>
      </c>
      <c r="CR984">
        <f t="shared" si="629"/>
        <v>0</v>
      </c>
      <c r="CS984">
        <f t="shared" si="630"/>
        <v>0</v>
      </c>
      <c r="CT984">
        <f t="shared" si="631"/>
        <v>0</v>
      </c>
      <c r="CX984">
        <f t="shared" si="632"/>
        <v>0</v>
      </c>
      <c r="CY984">
        <f t="shared" si="633"/>
        <v>0</v>
      </c>
      <c r="CZ984">
        <f t="shared" si="634"/>
        <v>0</v>
      </c>
      <c r="DA984">
        <f t="shared" si="635"/>
        <v>0</v>
      </c>
      <c r="DB984">
        <f t="shared" si="636"/>
        <v>0</v>
      </c>
      <c r="DC984">
        <f t="shared" si="637"/>
        <v>0</v>
      </c>
      <c r="DD984">
        <f t="shared" si="638"/>
        <v>0</v>
      </c>
      <c r="DH984">
        <f t="shared" si="639"/>
        <v>0</v>
      </c>
      <c r="DI984">
        <f t="shared" si="640"/>
        <v>0</v>
      </c>
      <c r="DJ984">
        <f t="shared" si="641"/>
        <v>0</v>
      </c>
      <c r="DK984">
        <f t="shared" si="642"/>
        <v>0</v>
      </c>
      <c r="DL984">
        <f t="shared" si="643"/>
        <v>0</v>
      </c>
      <c r="DM984">
        <f t="shared" si="644"/>
        <v>0</v>
      </c>
      <c r="DN984">
        <f t="shared" si="645"/>
        <v>0</v>
      </c>
      <c r="DR984">
        <f t="shared" si="646"/>
        <v>0</v>
      </c>
      <c r="DS984">
        <f t="shared" si="647"/>
        <v>0</v>
      </c>
      <c r="DT984">
        <f t="shared" si="648"/>
        <v>0</v>
      </c>
      <c r="DU984">
        <f t="shared" si="649"/>
        <v>0</v>
      </c>
      <c r="DV984">
        <f t="shared" si="650"/>
        <v>0</v>
      </c>
      <c r="DW984">
        <f t="shared" si="651"/>
        <v>0</v>
      </c>
      <c r="DX984">
        <f t="shared" si="652"/>
        <v>0</v>
      </c>
    </row>
    <row r="985" spans="1:128">
      <c r="A985" s="71"/>
      <c r="B985" s="40"/>
      <c r="C985" s="80" t="s">
        <v>143</v>
      </c>
      <c r="D985" s="320"/>
      <c r="E985" s="266"/>
      <c r="F985" s="266"/>
      <c r="G985" s="266"/>
      <c r="H985" s="266"/>
      <c r="I985" s="266"/>
      <c r="J985" s="266"/>
      <c r="K985" s="266"/>
      <c r="L985" s="266"/>
      <c r="M985" s="266"/>
      <c r="N985" s="267"/>
      <c r="O985" s="268"/>
      <c r="P985" s="266"/>
      <c r="Q985" s="267"/>
      <c r="R985" s="268"/>
      <c r="S985" s="266"/>
      <c r="T985" s="267"/>
      <c r="U985" s="268"/>
      <c r="V985" s="266"/>
      <c r="W985" s="267"/>
      <c r="X985" s="268"/>
      <c r="Y985" s="266"/>
      <c r="Z985" s="267"/>
      <c r="AA985" s="268"/>
      <c r="AB985" s="267"/>
      <c r="AC985" s="220"/>
      <c r="AD985" s="220"/>
      <c r="AF985">
        <f t="shared" si="583"/>
        <v>0</v>
      </c>
      <c r="AG985">
        <f t="shared" si="584"/>
        <v>0</v>
      </c>
      <c r="AH985">
        <f t="shared" si="585"/>
        <v>0</v>
      </c>
      <c r="AI985">
        <f t="shared" si="586"/>
        <v>0</v>
      </c>
      <c r="AJ985">
        <f t="shared" si="587"/>
        <v>0</v>
      </c>
      <c r="AK985">
        <f t="shared" si="588"/>
        <v>0</v>
      </c>
      <c r="AL985">
        <f t="shared" si="589"/>
        <v>0</v>
      </c>
      <c r="AP985">
        <f t="shared" si="590"/>
        <v>0</v>
      </c>
      <c r="AQ985">
        <f t="shared" si="591"/>
        <v>0</v>
      </c>
      <c r="AR985">
        <f t="shared" si="592"/>
        <v>0</v>
      </c>
      <c r="AS985">
        <f t="shared" si="593"/>
        <v>0</v>
      </c>
      <c r="AT985">
        <f t="shared" si="594"/>
        <v>0</v>
      </c>
      <c r="AU985">
        <f t="shared" si="595"/>
        <v>0</v>
      </c>
      <c r="AV985">
        <f t="shared" si="596"/>
        <v>0</v>
      </c>
      <c r="AZ985">
        <f t="shared" si="597"/>
        <v>0</v>
      </c>
      <c r="BA985">
        <f t="shared" si="598"/>
        <v>0</v>
      </c>
      <c r="BB985">
        <f t="shared" si="599"/>
        <v>0</v>
      </c>
      <c r="BC985">
        <f t="shared" si="600"/>
        <v>0</v>
      </c>
      <c r="BD985">
        <f t="shared" si="601"/>
        <v>0</v>
      </c>
      <c r="BE985">
        <f t="shared" si="602"/>
        <v>0</v>
      </c>
      <c r="BF985">
        <f t="shared" si="603"/>
        <v>0</v>
      </c>
      <c r="BJ985">
        <f t="shared" si="604"/>
        <v>0</v>
      </c>
      <c r="BK985">
        <f t="shared" si="605"/>
        <v>0</v>
      </c>
      <c r="BL985">
        <f t="shared" si="606"/>
        <v>0</v>
      </c>
      <c r="BM985">
        <f t="shared" si="607"/>
        <v>0</v>
      </c>
      <c r="BN985">
        <f t="shared" si="608"/>
        <v>0</v>
      </c>
      <c r="BO985">
        <f t="shared" si="609"/>
        <v>0</v>
      </c>
      <c r="BP985">
        <f t="shared" si="610"/>
        <v>0</v>
      </c>
      <c r="BT985">
        <f t="shared" si="611"/>
        <v>0</v>
      </c>
      <c r="BU985">
        <f t="shared" si="612"/>
        <v>0</v>
      </c>
      <c r="BV985">
        <f t="shared" si="613"/>
        <v>0</v>
      </c>
      <c r="BW985">
        <f t="shared" si="614"/>
        <v>0</v>
      </c>
      <c r="BX985">
        <f t="shared" si="615"/>
        <v>0</v>
      </c>
      <c r="BY985">
        <f t="shared" si="616"/>
        <v>0</v>
      </c>
      <c r="BZ985">
        <f t="shared" si="617"/>
        <v>0</v>
      </c>
      <c r="CD985">
        <f t="shared" si="618"/>
        <v>0</v>
      </c>
      <c r="CE985">
        <f t="shared" si="619"/>
        <v>0</v>
      </c>
      <c r="CF985">
        <f t="shared" si="620"/>
        <v>0</v>
      </c>
      <c r="CG985">
        <f t="shared" si="621"/>
        <v>0</v>
      </c>
      <c r="CH985">
        <f t="shared" si="622"/>
        <v>0</v>
      </c>
      <c r="CI985">
        <f t="shared" si="623"/>
        <v>0</v>
      </c>
      <c r="CJ985">
        <f t="shared" si="624"/>
        <v>0</v>
      </c>
      <c r="CN985">
        <f t="shared" si="625"/>
        <v>0</v>
      </c>
      <c r="CO985">
        <f t="shared" si="626"/>
        <v>0</v>
      </c>
      <c r="CP985">
        <f t="shared" si="627"/>
        <v>0</v>
      </c>
      <c r="CQ985">
        <f t="shared" si="628"/>
        <v>0</v>
      </c>
      <c r="CR985">
        <f t="shared" si="629"/>
        <v>0</v>
      </c>
      <c r="CS985">
        <f t="shared" si="630"/>
        <v>0</v>
      </c>
      <c r="CT985">
        <f t="shared" si="631"/>
        <v>0</v>
      </c>
      <c r="CX985">
        <f t="shared" si="632"/>
        <v>0</v>
      </c>
      <c r="CY985">
        <f t="shared" si="633"/>
        <v>0</v>
      </c>
      <c r="CZ985">
        <f t="shared" si="634"/>
        <v>0</v>
      </c>
      <c r="DA985">
        <f t="shared" si="635"/>
        <v>0</v>
      </c>
      <c r="DB985">
        <f t="shared" si="636"/>
        <v>0</v>
      </c>
      <c r="DC985">
        <f t="shared" si="637"/>
        <v>0</v>
      </c>
      <c r="DD985">
        <f t="shared" si="638"/>
        <v>0</v>
      </c>
      <c r="DH985">
        <f t="shared" si="639"/>
        <v>0</v>
      </c>
      <c r="DI985">
        <f t="shared" si="640"/>
        <v>0</v>
      </c>
      <c r="DJ985">
        <f t="shared" si="641"/>
        <v>0</v>
      </c>
      <c r="DK985">
        <f t="shared" si="642"/>
        <v>0</v>
      </c>
      <c r="DL985">
        <f t="shared" si="643"/>
        <v>0</v>
      </c>
      <c r="DM985">
        <f t="shared" si="644"/>
        <v>0</v>
      </c>
      <c r="DN985">
        <f t="shared" si="645"/>
        <v>0</v>
      </c>
      <c r="DR985">
        <f t="shared" si="646"/>
        <v>0</v>
      </c>
      <c r="DS985">
        <f t="shared" si="647"/>
        <v>0</v>
      </c>
      <c r="DT985">
        <f t="shared" si="648"/>
        <v>0</v>
      </c>
      <c r="DU985">
        <f t="shared" si="649"/>
        <v>0</v>
      </c>
      <c r="DV985">
        <f t="shared" si="650"/>
        <v>0</v>
      </c>
      <c r="DW985">
        <f t="shared" si="651"/>
        <v>0</v>
      </c>
      <c r="DX985">
        <f t="shared" si="652"/>
        <v>0</v>
      </c>
    </row>
    <row r="986" spans="1:128">
      <c r="A986" s="71"/>
      <c r="B986" s="40"/>
      <c r="C986" s="80" t="s">
        <v>144</v>
      </c>
      <c r="D986" s="320"/>
      <c r="E986" s="266"/>
      <c r="F986" s="266"/>
      <c r="G986" s="266"/>
      <c r="H986" s="266"/>
      <c r="I986" s="266"/>
      <c r="J986" s="266"/>
      <c r="K986" s="266"/>
      <c r="L986" s="266"/>
      <c r="M986" s="266"/>
      <c r="N986" s="267"/>
      <c r="O986" s="268"/>
      <c r="P986" s="266"/>
      <c r="Q986" s="267"/>
      <c r="R986" s="268"/>
      <c r="S986" s="266"/>
      <c r="T986" s="267"/>
      <c r="U986" s="268"/>
      <c r="V986" s="266"/>
      <c r="W986" s="267"/>
      <c r="X986" s="268"/>
      <c r="Y986" s="266"/>
      <c r="Z986" s="267"/>
      <c r="AA986" s="268"/>
      <c r="AB986" s="267"/>
      <c r="AC986" s="220"/>
      <c r="AD986" s="220"/>
      <c r="AF986">
        <f t="shared" si="583"/>
        <v>0</v>
      </c>
      <c r="AG986">
        <f t="shared" si="584"/>
        <v>0</v>
      </c>
      <c r="AH986">
        <f t="shared" si="585"/>
        <v>0</v>
      </c>
      <c r="AI986">
        <f t="shared" si="586"/>
        <v>0</v>
      </c>
      <c r="AJ986">
        <f t="shared" si="587"/>
        <v>0</v>
      </c>
      <c r="AK986">
        <f t="shared" si="588"/>
        <v>0</v>
      </c>
      <c r="AL986">
        <f t="shared" si="589"/>
        <v>0</v>
      </c>
      <c r="AP986">
        <f t="shared" si="590"/>
        <v>0</v>
      </c>
      <c r="AQ986">
        <f t="shared" si="591"/>
        <v>0</v>
      </c>
      <c r="AR986">
        <f t="shared" si="592"/>
        <v>0</v>
      </c>
      <c r="AS986">
        <f t="shared" si="593"/>
        <v>0</v>
      </c>
      <c r="AT986">
        <f t="shared" si="594"/>
        <v>0</v>
      </c>
      <c r="AU986">
        <f t="shared" si="595"/>
        <v>0</v>
      </c>
      <c r="AV986">
        <f t="shared" si="596"/>
        <v>0</v>
      </c>
      <c r="AZ986">
        <f t="shared" si="597"/>
        <v>0</v>
      </c>
      <c r="BA986">
        <f t="shared" si="598"/>
        <v>0</v>
      </c>
      <c r="BB986">
        <f t="shared" si="599"/>
        <v>0</v>
      </c>
      <c r="BC986">
        <f t="shared" si="600"/>
        <v>0</v>
      </c>
      <c r="BD986">
        <f t="shared" si="601"/>
        <v>0</v>
      </c>
      <c r="BE986">
        <f t="shared" si="602"/>
        <v>0</v>
      </c>
      <c r="BF986">
        <f t="shared" si="603"/>
        <v>0</v>
      </c>
      <c r="BJ986">
        <f t="shared" si="604"/>
        <v>0</v>
      </c>
      <c r="BK986">
        <f t="shared" si="605"/>
        <v>0</v>
      </c>
      <c r="BL986">
        <f t="shared" si="606"/>
        <v>0</v>
      </c>
      <c r="BM986">
        <f t="shared" si="607"/>
        <v>0</v>
      </c>
      <c r="BN986">
        <f t="shared" si="608"/>
        <v>0</v>
      </c>
      <c r="BO986">
        <f t="shared" si="609"/>
        <v>0</v>
      </c>
      <c r="BP986">
        <f t="shared" si="610"/>
        <v>0</v>
      </c>
      <c r="BT986">
        <f t="shared" si="611"/>
        <v>0</v>
      </c>
      <c r="BU986">
        <f t="shared" si="612"/>
        <v>0</v>
      </c>
      <c r="BV986">
        <f t="shared" si="613"/>
        <v>0</v>
      </c>
      <c r="BW986">
        <f t="shared" si="614"/>
        <v>0</v>
      </c>
      <c r="BX986">
        <f t="shared" si="615"/>
        <v>0</v>
      </c>
      <c r="BY986">
        <f t="shared" si="616"/>
        <v>0</v>
      </c>
      <c r="BZ986">
        <f t="shared" si="617"/>
        <v>0</v>
      </c>
      <c r="CD986">
        <f t="shared" si="618"/>
        <v>0</v>
      </c>
      <c r="CE986">
        <f t="shared" si="619"/>
        <v>0</v>
      </c>
      <c r="CF986">
        <f t="shared" si="620"/>
        <v>0</v>
      </c>
      <c r="CG986">
        <f t="shared" si="621"/>
        <v>0</v>
      </c>
      <c r="CH986">
        <f t="shared" si="622"/>
        <v>0</v>
      </c>
      <c r="CI986">
        <f t="shared" si="623"/>
        <v>0</v>
      </c>
      <c r="CJ986">
        <f t="shared" si="624"/>
        <v>0</v>
      </c>
      <c r="CN986">
        <f t="shared" si="625"/>
        <v>0</v>
      </c>
      <c r="CO986">
        <f t="shared" si="626"/>
        <v>0</v>
      </c>
      <c r="CP986">
        <f t="shared" si="627"/>
        <v>0</v>
      </c>
      <c r="CQ986">
        <f t="shared" si="628"/>
        <v>0</v>
      </c>
      <c r="CR986">
        <f t="shared" si="629"/>
        <v>0</v>
      </c>
      <c r="CS986">
        <f t="shared" si="630"/>
        <v>0</v>
      </c>
      <c r="CT986">
        <f t="shared" si="631"/>
        <v>0</v>
      </c>
      <c r="CX986">
        <f t="shared" si="632"/>
        <v>0</v>
      </c>
      <c r="CY986">
        <f t="shared" si="633"/>
        <v>0</v>
      </c>
      <c r="CZ986">
        <f t="shared" si="634"/>
        <v>0</v>
      </c>
      <c r="DA986">
        <f t="shared" si="635"/>
        <v>0</v>
      </c>
      <c r="DB986">
        <f t="shared" si="636"/>
        <v>0</v>
      </c>
      <c r="DC986">
        <f t="shared" si="637"/>
        <v>0</v>
      </c>
      <c r="DD986">
        <f t="shared" si="638"/>
        <v>0</v>
      </c>
      <c r="DH986">
        <f t="shared" si="639"/>
        <v>0</v>
      </c>
      <c r="DI986">
        <f t="shared" si="640"/>
        <v>0</v>
      </c>
      <c r="DJ986">
        <f t="shared" si="641"/>
        <v>0</v>
      </c>
      <c r="DK986">
        <f t="shared" si="642"/>
        <v>0</v>
      </c>
      <c r="DL986">
        <f t="shared" si="643"/>
        <v>0</v>
      </c>
      <c r="DM986">
        <f t="shared" si="644"/>
        <v>0</v>
      </c>
      <c r="DN986">
        <f t="shared" si="645"/>
        <v>0</v>
      </c>
      <c r="DR986">
        <f t="shared" si="646"/>
        <v>0</v>
      </c>
      <c r="DS986">
        <f t="shared" si="647"/>
        <v>0</v>
      </c>
      <c r="DT986">
        <f t="shared" si="648"/>
        <v>0</v>
      </c>
      <c r="DU986">
        <f t="shared" si="649"/>
        <v>0</v>
      </c>
      <c r="DV986">
        <f t="shared" si="650"/>
        <v>0</v>
      </c>
      <c r="DW986">
        <f t="shared" si="651"/>
        <v>0</v>
      </c>
      <c r="DX986">
        <f t="shared" si="652"/>
        <v>0</v>
      </c>
    </row>
    <row r="987" spans="1:128">
      <c r="A987" s="71"/>
      <c r="B987" s="40"/>
      <c r="C987" s="80" t="s">
        <v>145</v>
      </c>
      <c r="D987" s="320"/>
      <c r="E987" s="266"/>
      <c r="F987" s="266"/>
      <c r="G987" s="266"/>
      <c r="H987" s="266"/>
      <c r="I987" s="266"/>
      <c r="J987" s="266"/>
      <c r="K987" s="266"/>
      <c r="L987" s="266"/>
      <c r="M987" s="266"/>
      <c r="N987" s="267"/>
      <c r="O987" s="268"/>
      <c r="P987" s="266"/>
      <c r="Q987" s="267"/>
      <c r="R987" s="268"/>
      <c r="S987" s="266"/>
      <c r="T987" s="267"/>
      <c r="U987" s="268"/>
      <c r="V987" s="266"/>
      <c r="W987" s="267"/>
      <c r="X987" s="268"/>
      <c r="Y987" s="266"/>
      <c r="Z987" s="267"/>
      <c r="AA987" s="268"/>
      <c r="AB987" s="267"/>
      <c r="AC987" s="220"/>
      <c r="AD987" s="220"/>
      <c r="AF987">
        <f t="shared" si="583"/>
        <v>0</v>
      </c>
      <c r="AG987">
        <f t="shared" si="584"/>
        <v>0</v>
      </c>
      <c r="AH987">
        <f t="shared" si="585"/>
        <v>0</v>
      </c>
      <c r="AI987">
        <f t="shared" si="586"/>
        <v>0</v>
      </c>
      <c r="AJ987">
        <f t="shared" si="587"/>
        <v>0</v>
      </c>
      <c r="AK987">
        <f t="shared" si="588"/>
        <v>0</v>
      </c>
      <c r="AL987">
        <f t="shared" si="589"/>
        <v>0</v>
      </c>
      <c r="AP987">
        <f t="shared" si="590"/>
        <v>0</v>
      </c>
      <c r="AQ987">
        <f t="shared" si="591"/>
        <v>0</v>
      </c>
      <c r="AR987">
        <f t="shared" si="592"/>
        <v>0</v>
      </c>
      <c r="AS987">
        <f t="shared" si="593"/>
        <v>0</v>
      </c>
      <c r="AT987">
        <f t="shared" si="594"/>
        <v>0</v>
      </c>
      <c r="AU987">
        <f t="shared" si="595"/>
        <v>0</v>
      </c>
      <c r="AV987">
        <f t="shared" si="596"/>
        <v>0</v>
      </c>
      <c r="AZ987">
        <f t="shared" si="597"/>
        <v>0</v>
      </c>
      <c r="BA987">
        <f t="shared" si="598"/>
        <v>0</v>
      </c>
      <c r="BB987">
        <f t="shared" si="599"/>
        <v>0</v>
      </c>
      <c r="BC987">
        <f t="shared" si="600"/>
        <v>0</v>
      </c>
      <c r="BD987">
        <f t="shared" si="601"/>
        <v>0</v>
      </c>
      <c r="BE987">
        <f t="shared" si="602"/>
        <v>0</v>
      </c>
      <c r="BF987">
        <f t="shared" si="603"/>
        <v>0</v>
      </c>
      <c r="BJ987">
        <f t="shared" si="604"/>
        <v>0</v>
      </c>
      <c r="BK987">
        <f t="shared" si="605"/>
        <v>0</v>
      </c>
      <c r="BL987">
        <f t="shared" si="606"/>
        <v>0</v>
      </c>
      <c r="BM987">
        <f t="shared" si="607"/>
        <v>0</v>
      </c>
      <c r="BN987">
        <f t="shared" si="608"/>
        <v>0</v>
      </c>
      <c r="BO987">
        <f t="shared" si="609"/>
        <v>0</v>
      </c>
      <c r="BP987">
        <f t="shared" si="610"/>
        <v>0</v>
      </c>
      <c r="BT987">
        <f t="shared" si="611"/>
        <v>0</v>
      </c>
      <c r="BU987">
        <f t="shared" si="612"/>
        <v>0</v>
      </c>
      <c r="BV987">
        <f t="shared" si="613"/>
        <v>0</v>
      </c>
      <c r="BW987">
        <f t="shared" si="614"/>
        <v>0</v>
      </c>
      <c r="BX987">
        <f t="shared" si="615"/>
        <v>0</v>
      </c>
      <c r="BY987">
        <f t="shared" si="616"/>
        <v>0</v>
      </c>
      <c r="BZ987">
        <f t="shared" si="617"/>
        <v>0</v>
      </c>
      <c r="CD987">
        <f t="shared" si="618"/>
        <v>0</v>
      </c>
      <c r="CE987">
        <f t="shared" si="619"/>
        <v>0</v>
      </c>
      <c r="CF987">
        <f t="shared" si="620"/>
        <v>0</v>
      </c>
      <c r="CG987">
        <f t="shared" si="621"/>
        <v>0</v>
      </c>
      <c r="CH987">
        <f t="shared" si="622"/>
        <v>0</v>
      </c>
      <c r="CI987">
        <f t="shared" si="623"/>
        <v>0</v>
      </c>
      <c r="CJ987">
        <f t="shared" si="624"/>
        <v>0</v>
      </c>
      <c r="CN987">
        <f t="shared" si="625"/>
        <v>0</v>
      </c>
      <c r="CO987">
        <f t="shared" si="626"/>
        <v>0</v>
      </c>
      <c r="CP987">
        <f t="shared" si="627"/>
        <v>0</v>
      </c>
      <c r="CQ987">
        <f t="shared" si="628"/>
        <v>0</v>
      </c>
      <c r="CR987">
        <f t="shared" si="629"/>
        <v>0</v>
      </c>
      <c r="CS987">
        <f t="shared" si="630"/>
        <v>0</v>
      </c>
      <c r="CT987">
        <f t="shared" si="631"/>
        <v>0</v>
      </c>
      <c r="CX987">
        <f t="shared" si="632"/>
        <v>0</v>
      </c>
      <c r="CY987">
        <f t="shared" si="633"/>
        <v>0</v>
      </c>
      <c r="CZ987">
        <f t="shared" si="634"/>
        <v>0</v>
      </c>
      <c r="DA987">
        <f t="shared" si="635"/>
        <v>0</v>
      </c>
      <c r="DB987">
        <f t="shared" si="636"/>
        <v>0</v>
      </c>
      <c r="DC987">
        <f t="shared" si="637"/>
        <v>0</v>
      </c>
      <c r="DD987">
        <f t="shared" si="638"/>
        <v>0</v>
      </c>
      <c r="DH987">
        <f t="shared" si="639"/>
        <v>0</v>
      </c>
      <c r="DI987">
        <f t="shared" si="640"/>
        <v>0</v>
      </c>
      <c r="DJ987">
        <f t="shared" si="641"/>
        <v>0</v>
      </c>
      <c r="DK987">
        <f t="shared" si="642"/>
        <v>0</v>
      </c>
      <c r="DL987">
        <f t="shared" si="643"/>
        <v>0</v>
      </c>
      <c r="DM987">
        <f t="shared" si="644"/>
        <v>0</v>
      </c>
      <c r="DN987">
        <f t="shared" si="645"/>
        <v>0</v>
      </c>
      <c r="DR987">
        <f t="shared" si="646"/>
        <v>0</v>
      </c>
      <c r="DS987">
        <f t="shared" si="647"/>
        <v>0</v>
      </c>
      <c r="DT987">
        <f t="shared" si="648"/>
        <v>0</v>
      </c>
      <c r="DU987">
        <f t="shared" si="649"/>
        <v>0</v>
      </c>
      <c r="DV987">
        <f t="shared" si="650"/>
        <v>0</v>
      </c>
      <c r="DW987">
        <f t="shared" si="651"/>
        <v>0</v>
      </c>
      <c r="DX987">
        <f t="shared" si="652"/>
        <v>0</v>
      </c>
    </row>
    <row r="988" spans="1:128">
      <c r="A988" s="71"/>
      <c r="B988" s="40"/>
      <c r="C988" s="80" t="s">
        <v>146</v>
      </c>
      <c r="D988" s="320"/>
      <c r="E988" s="266"/>
      <c r="F988" s="266"/>
      <c r="G988" s="266"/>
      <c r="H988" s="266"/>
      <c r="I988" s="266"/>
      <c r="J988" s="266"/>
      <c r="K988" s="266"/>
      <c r="L988" s="266"/>
      <c r="M988" s="266"/>
      <c r="N988" s="267"/>
      <c r="O988" s="268"/>
      <c r="P988" s="266"/>
      <c r="Q988" s="267"/>
      <c r="R988" s="268"/>
      <c r="S988" s="266"/>
      <c r="T988" s="267"/>
      <c r="U988" s="268"/>
      <c r="V988" s="266"/>
      <c r="W988" s="267"/>
      <c r="X988" s="268"/>
      <c r="Y988" s="266"/>
      <c r="Z988" s="267"/>
      <c r="AA988" s="268"/>
      <c r="AB988" s="267"/>
      <c r="AC988" s="220"/>
      <c r="AD988" s="220"/>
      <c r="AF988">
        <f t="shared" si="583"/>
        <v>0</v>
      </c>
      <c r="AG988">
        <f t="shared" si="584"/>
        <v>0</v>
      </c>
      <c r="AH988">
        <f t="shared" si="585"/>
        <v>0</v>
      </c>
      <c r="AI988">
        <f t="shared" si="586"/>
        <v>0</v>
      </c>
      <c r="AJ988">
        <f t="shared" si="587"/>
        <v>0</v>
      </c>
      <c r="AK988">
        <f t="shared" si="588"/>
        <v>0</v>
      </c>
      <c r="AL988">
        <f t="shared" si="589"/>
        <v>0</v>
      </c>
      <c r="AP988">
        <f t="shared" si="590"/>
        <v>0</v>
      </c>
      <c r="AQ988">
        <f t="shared" si="591"/>
        <v>0</v>
      </c>
      <c r="AR988">
        <f t="shared" si="592"/>
        <v>0</v>
      </c>
      <c r="AS988">
        <f t="shared" si="593"/>
        <v>0</v>
      </c>
      <c r="AT988">
        <f t="shared" si="594"/>
        <v>0</v>
      </c>
      <c r="AU988">
        <f t="shared" si="595"/>
        <v>0</v>
      </c>
      <c r="AV988">
        <f t="shared" si="596"/>
        <v>0</v>
      </c>
      <c r="AZ988">
        <f t="shared" si="597"/>
        <v>0</v>
      </c>
      <c r="BA988">
        <f t="shared" si="598"/>
        <v>0</v>
      </c>
      <c r="BB988">
        <f t="shared" si="599"/>
        <v>0</v>
      </c>
      <c r="BC988">
        <f t="shared" si="600"/>
        <v>0</v>
      </c>
      <c r="BD988">
        <f t="shared" si="601"/>
        <v>0</v>
      </c>
      <c r="BE988">
        <f t="shared" si="602"/>
        <v>0</v>
      </c>
      <c r="BF988">
        <f t="shared" si="603"/>
        <v>0</v>
      </c>
      <c r="BJ988">
        <f t="shared" si="604"/>
        <v>0</v>
      </c>
      <c r="BK988">
        <f t="shared" si="605"/>
        <v>0</v>
      </c>
      <c r="BL988">
        <f t="shared" si="606"/>
        <v>0</v>
      </c>
      <c r="BM988">
        <f t="shared" si="607"/>
        <v>0</v>
      </c>
      <c r="BN988">
        <f t="shared" si="608"/>
        <v>0</v>
      </c>
      <c r="BO988">
        <f t="shared" si="609"/>
        <v>0</v>
      </c>
      <c r="BP988">
        <f t="shared" si="610"/>
        <v>0</v>
      </c>
      <c r="BT988">
        <f t="shared" si="611"/>
        <v>0</v>
      </c>
      <c r="BU988">
        <f t="shared" si="612"/>
        <v>0</v>
      </c>
      <c r="BV988">
        <f t="shared" si="613"/>
        <v>0</v>
      </c>
      <c r="BW988">
        <f t="shared" si="614"/>
        <v>0</v>
      </c>
      <c r="BX988">
        <f t="shared" si="615"/>
        <v>0</v>
      </c>
      <c r="BY988">
        <f t="shared" si="616"/>
        <v>0</v>
      </c>
      <c r="BZ988">
        <f t="shared" si="617"/>
        <v>0</v>
      </c>
      <c r="CD988">
        <f t="shared" si="618"/>
        <v>0</v>
      </c>
      <c r="CE988">
        <f t="shared" si="619"/>
        <v>0</v>
      </c>
      <c r="CF988">
        <f t="shared" si="620"/>
        <v>0</v>
      </c>
      <c r="CG988">
        <f t="shared" si="621"/>
        <v>0</v>
      </c>
      <c r="CH988">
        <f t="shared" si="622"/>
        <v>0</v>
      </c>
      <c r="CI988">
        <f t="shared" si="623"/>
        <v>0</v>
      </c>
      <c r="CJ988">
        <f t="shared" si="624"/>
        <v>0</v>
      </c>
      <c r="CN988">
        <f t="shared" si="625"/>
        <v>0</v>
      </c>
      <c r="CO988">
        <f t="shared" si="626"/>
        <v>0</v>
      </c>
      <c r="CP988">
        <f t="shared" si="627"/>
        <v>0</v>
      </c>
      <c r="CQ988">
        <f t="shared" si="628"/>
        <v>0</v>
      </c>
      <c r="CR988">
        <f t="shared" si="629"/>
        <v>0</v>
      </c>
      <c r="CS988">
        <f t="shared" si="630"/>
        <v>0</v>
      </c>
      <c r="CT988">
        <f t="shared" si="631"/>
        <v>0</v>
      </c>
      <c r="CX988">
        <f t="shared" si="632"/>
        <v>0</v>
      </c>
      <c r="CY988">
        <f t="shared" si="633"/>
        <v>0</v>
      </c>
      <c r="CZ988">
        <f t="shared" si="634"/>
        <v>0</v>
      </c>
      <c r="DA988">
        <f t="shared" si="635"/>
        <v>0</v>
      </c>
      <c r="DB988">
        <f t="shared" si="636"/>
        <v>0</v>
      </c>
      <c r="DC988">
        <f t="shared" si="637"/>
        <v>0</v>
      </c>
      <c r="DD988">
        <f t="shared" si="638"/>
        <v>0</v>
      </c>
      <c r="DH988">
        <f t="shared" si="639"/>
        <v>0</v>
      </c>
      <c r="DI988">
        <f t="shared" si="640"/>
        <v>0</v>
      </c>
      <c r="DJ988">
        <f t="shared" si="641"/>
        <v>0</v>
      </c>
      <c r="DK988">
        <f t="shared" si="642"/>
        <v>0</v>
      </c>
      <c r="DL988">
        <f t="shared" si="643"/>
        <v>0</v>
      </c>
      <c r="DM988">
        <f t="shared" si="644"/>
        <v>0</v>
      </c>
      <c r="DN988">
        <f t="shared" si="645"/>
        <v>0</v>
      </c>
      <c r="DR988">
        <f t="shared" si="646"/>
        <v>0</v>
      </c>
      <c r="DS988">
        <f t="shared" si="647"/>
        <v>0</v>
      </c>
      <c r="DT988">
        <f t="shared" si="648"/>
        <v>0</v>
      </c>
      <c r="DU988">
        <f t="shared" si="649"/>
        <v>0</v>
      </c>
      <c r="DV988">
        <f t="shared" si="650"/>
        <v>0</v>
      </c>
      <c r="DW988">
        <f t="shared" si="651"/>
        <v>0</v>
      </c>
      <c r="DX988">
        <f t="shared" si="652"/>
        <v>0</v>
      </c>
    </row>
    <row r="989" spans="1:128">
      <c r="A989" s="71"/>
      <c r="B989" s="40"/>
      <c r="C989" s="80" t="s">
        <v>147</v>
      </c>
      <c r="D989" s="320"/>
      <c r="E989" s="266"/>
      <c r="F989" s="266"/>
      <c r="G989" s="266"/>
      <c r="H989" s="266"/>
      <c r="I989" s="266"/>
      <c r="J989" s="266"/>
      <c r="K989" s="266"/>
      <c r="L989" s="266"/>
      <c r="M989" s="266"/>
      <c r="N989" s="267"/>
      <c r="O989" s="268"/>
      <c r="P989" s="266"/>
      <c r="Q989" s="267"/>
      <c r="R989" s="268">
        <v>100</v>
      </c>
      <c r="S989" s="266"/>
      <c r="T989" s="267"/>
      <c r="U989" s="268">
        <v>50</v>
      </c>
      <c r="V989" s="266"/>
      <c r="W989" s="267"/>
      <c r="X989" s="268">
        <v>50</v>
      </c>
      <c r="Y989" s="266"/>
      <c r="Z989" s="267"/>
      <c r="AA989" s="268">
        <v>50</v>
      </c>
      <c r="AB989" s="267"/>
      <c r="AC989" s="220">
        <v>25</v>
      </c>
      <c r="AD989" s="220">
        <v>25</v>
      </c>
      <c r="AF989">
        <f t="shared" si="583"/>
        <v>0</v>
      </c>
      <c r="AG989">
        <f t="shared" si="584"/>
        <v>0</v>
      </c>
      <c r="AH989">
        <f t="shared" si="585"/>
        <v>0</v>
      </c>
      <c r="AI989">
        <f t="shared" si="586"/>
        <v>0</v>
      </c>
      <c r="AJ989">
        <f t="shared" si="587"/>
        <v>0</v>
      </c>
      <c r="AK989">
        <f t="shared" si="588"/>
        <v>0</v>
      </c>
      <c r="AL989">
        <f t="shared" si="589"/>
        <v>0</v>
      </c>
      <c r="AP989">
        <f t="shared" si="590"/>
        <v>0</v>
      </c>
      <c r="AQ989">
        <f t="shared" si="591"/>
        <v>0</v>
      </c>
      <c r="AR989">
        <f t="shared" si="592"/>
        <v>0</v>
      </c>
      <c r="AS989">
        <f t="shared" si="593"/>
        <v>0</v>
      </c>
      <c r="AT989">
        <f t="shared" si="594"/>
        <v>0</v>
      </c>
      <c r="AU989">
        <f t="shared" si="595"/>
        <v>0</v>
      </c>
      <c r="AV989">
        <f t="shared" si="596"/>
        <v>0</v>
      </c>
      <c r="AZ989">
        <f t="shared" si="597"/>
        <v>0</v>
      </c>
      <c r="BA989">
        <f t="shared" si="598"/>
        <v>0</v>
      </c>
      <c r="BB989">
        <f t="shared" si="599"/>
        <v>0</v>
      </c>
      <c r="BC989">
        <f t="shared" si="600"/>
        <v>0</v>
      </c>
      <c r="BD989">
        <f t="shared" si="601"/>
        <v>1</v>
      </c>
      <c r="BE989">
        <f t="shared" si="602"/>
        <v>1</v>
      </c>
      <c r="BF989">
        <f t="shared" si="603"/>
        <v>1</v>
      </c>
      <c r="BJ989">
        <f t="shared" si="604"/>
        <v>0</v>
      </c>
      <c r="BK989">
        <f t="shared" si="605"/>
        <v>0</v>
      </c>
      <c r="BL989">
        <f t="shared" si="606"/>
        <v>0</v>
      </c>
      <c r="BM989">
        <f t="shared" si="607"/>
        <v>0</v>
      </c>
      <c r="BN989">
        <f t="shared" si="608"/>
        <v>0</v>
      </c>
      <c r="BO989">
        <f t="shared" si="609"/>
        <v>0</v>
      </c>
      <c r="BP989">
        <f t="shared" si="610"/>
        <v>0</v>
      </c>
      <c r="BT989">
        <f t="shared" si="611"/>
        <v>0</v>
      </c>
      <c r="BU989">
        <f t="shared" si="612"/>
        <v>0</v>
      </c>
      <c r="BV989">
        <f t="shared" si="613"/>
        <v>0</v>
      </c>
      <c r="BW989">
        <f t="shared" si="614"/>
        <v>0</v>
      </c>
      <c r="BX989">
        <f t="shared" si="615"/>
        <v>0</v>
      </c>
      <c r="BY989">
        <f t="shared" si="616"/>
        <v>0</v>
      </c>
      <c r="BZ989">
        <f t="shared" si="617"/>
        <v>0</v>
      </c>
      <c r="CD989">
        <f t="shared" si="618"/>
        <v>0</v>
      </c>
      <c r="CE989">
        <f t="shared" si="619"/>
        <v>0</v>
      </c>
      <c r="CF989">
        <f t="shared" si="620"/>
        <v>0</v>
      </c>
      <c r="CG989">
        <f t="shared" si="621"/>
        <v>0</v>
      </c>
      <c r="CH989">
        <f t="shared" si="622"/>
        <v>0</v>
      </c>
      <c r="CI989">
        <f t="shared" si="623"/>
        <v>0</v>
      </c>
      <c r="CJ989">
        <f t="shared" si="624"/>
        <v>0</v>
      </c>
      <c r="CN989">
        <f t="shared" si="625"/>
        <v>0</v>
      </c>
      <c r="CO989">
        <f t="shared" si="626"/>
        <v>0</v>
      </c>
      <c r="CP989">
        <f t="shared" si="627"/>
        <v>0</v>
      </c>
      <c r="CQ989">
        <f t="shared" si="628"/>
        <v>0</v>
      </c>
      <c r="CR989">
        <f t="shared" si="629"/>
        <v>0</v>
      </c>
      <c r="CS989">
        <f t="shared" si="630"/>
        <v>0</v>
      </c>
      <c r="CT989">
        <f t="shared" si="631"/>
        <v>0</v>
      </c>
      <c r="CX989">
        <f t="shared" si="632"/>
        <v>0</v>
      </c>
      <c r="CY989">
        <f t="shared" si="633"/>
        <v>0</v>
      </c>
      <c r="CZ989">
        <f t="shared" si="634"/>
        <v>0</v>
      </c>
      <c r="DA989">
        <f t="shared" si="635"/>
        <v>0</v>
      </c>
      <c r="DB989">
        <f t="shared" si="636"/>
        <v>0</v>
      </c>
      <c r="DC989">
        <f t="shared" si="637"/>
        <v>0</v>
      </c>
      <c r="DD989">
        <f t="shared" si="638"/>
        <v>0</v>
      </c>
      <c r="DH989">
        <f t="shared" si="639"/>
        <v>0</v>
      </c>
      <c r="DI989">
        <f t="shared" si="640"/>
        <v>0</v>
      </c>
      <c r="DJ989">
        <f t="shared" si="641"/>
        <v>0</v>
      </c>
      <c r="DK989">
        <f t="shared" si="642"/>
        <v>0</v>
      </c>
      <c r="DL989">
        <f t="shared" si="643"/>
        <v>0</v>
      </c>
      <c r="DM989">
        <f t="shared" si="644"/>
        <v>0</v>
      </c>
      <c r="DN989">
        <f t="shared" si="645"/>
        <v>0</v>
      </c>
      <c r="DR989">
        <f t="shared" si="646"/>
        <v>0</v>
      </c>
      <c r="DS989">
        <f t="shared" si="647"/>
        <v>0</v>
      </c>
      <c r="DT989">
        <f t="shared" si="648"/>
        <v>0</v>
      </c>
      <c r="DU989">
        <f t="shared" si="649"/>
        <v>0</v>
      </c>
      <c r="DV989">
        <f t="shared" si="650"/>
        <v>0</v>
      </c>
      <c r="DW989">
        <f t="shared" si="651"/>
        <v>1</v>
      </c>
      <c r="DX989">
        <f t="shared" si="652"/>
        <v>1</v>
      </c>
    </row>
    <row r="990" spans="1:128">
      <c r="A990" s="71"/>
      <c r="B990" s="40"/>
      <c r="C990" s="80" t="s">
        <v>148</v>
      </c>
      <c r="D990" s="320"/>
      <c r="E990" s="266"/>
      <c r="F990" s="266"/>
      <c r="G990" s="266"/>
      <c r="H990" s="266"/>
      <c r="I990" s="266"/>
      <c r="J990" s="266"/>
      <c r="K990" s="266"/>
      <c r="L990" s="266"/>
      <c r="M990" s="266"/>
      <c r="N990" s="267"/>
      <c r="O990" s="268"/>
      <c r="P990" s="266"/>
      <c r="Q990" s="267"/>
      <c r="R990" s="268"/>
      <c r="S990" s="266"/>
      <c r="T990" s="267"/>
      <c r="U990" s="268"/>
      <c r="V990" s="266"/>
      <c r="W990" s="267"/>
      <c r="X990" s="268"/>
      <c r="Y990" s="266"/>
      <c r="Z990" s="267"/>
      <c r="AA990" s="268"/>
      <c r="AB990" s="267"/>
      <c r="AC990" s="220"/>
      <c r="AD990" s="220"/>
      <c r="AF990">
        <f t="shared" si="583"/>
        <v>0</v>
      </c>
      <c r="AG990">
        <f t="shared" si="584"/>
        <v>0</v>
      </c>
      <c r="AH990">
        <f t="shared" si="585"/>
        <v>0</v>
      </c>
      <c r="AI990">
        <f t="shared" si="586"/>
        <v>0</v>
      </c>
      <c r="AJ990">
        <f t="shared" si="587"/>
        <v>0</v>
      </c>
      <c r="AK990">
        <f t="shared" si="588"/>
        <v>0</v>
      </c>
      <c r="AL990">
        <f t="shared" si="589"/>
        <v>0</v>
      </c>
      <c r="AP990">
        <f t="shared" si="590"/>
        <v>0</v>
      </c>
      <c r="AQ990">
        <f t="shared" si="591"/>
        <v>0</v>
      </c>
      <c r="AR990">
        <f t="shared" si="592"/>
        <v>0</v>
      </c>
      <c r="AS990">
        <f t="shared" si="593"/>
        <v>0</v>
      </c>
      <c r="AT990">
        <f t="shared" si="594"/>
        <v>0</v>
      </c>
      <c r="AU990">
        <f t="shared" si="595"/>
        <v>0</v>
      </c>
      <c r="AV990">
        <f t="shared" si="596"/>
        <v>0</v>
      </c>
      <c r="AZ990">
        <f t="shared" si="597"/>
        <v>0</v>
      </c>
      <c r="BA990">
        <f t="shared" si="598"/>
        <v>0</v>
      </c>
      <c r="BB990">
        <f t="shared" si="599"/>
        <v>0</v>
      </c>
      <c r="BC990">
        <f t="shared" si="600"/>
        <v>0</v>
      </c>
      <c r="BD990">
        <f t="shared" si="601"/>
        <v>0</v>
      </c>
      <c r="BE990">
        <f t="shared" si="602"/>
        <v>0</v>
      </c>
      <c r="BF990">
        <f t="shared" si="603"/>
        <v>0</v>
      </c>
      <c r="BJ990">
        <f t="shared" si="604"/>
        <v>0</v>
      </c>
      <c r="BK990">
        <f t="shared" si="605"/>
        <v>0</v>
      </c>
      <c r="BL990">
        <f t="shared" si="606"/>
        <v>0</v>
      </c>
      <c r="BM990">
        <f t="shared" si="607"/>
        <v>0</v>
      </c>
      <c r="BN990">
        <f t="shared" si="608"/>
        <v>0</v>
      </c>
      <c r="BO990">
        <f t="shared" si="609"/>
        <v>0</v>
      </c>
      <c r="BP990">
        <f t="shared" si="610"/>
        <v>0</v>
      </c>
      <c r="BT990">
        <f t="shared" si="611"/>
        <v>0</v>
      </c>
      <c r="BU990">
        <f t="shared" si="612"/>
        <v>0</v>
      </c>
      <c r="BV990">
        <f t="shared" si="613"/>
        <v>0</v>
      </c>
      <c r="BW990">
        <f t="shared" si="614"/>
        <v>0</v>
      </c>
      <c r="BX990">
        <f t="shared" si="615"/>
        <v>0</v>
      </c>
      <c r="BY990">
        <f t="shared" si="616"/>
        <v>0</v>
      </c>
      <c r="BZ990">
        <f t="shared" si="617"/>
        <v>0</v>
      </c>
      <c r="CD990">
        <f t="shared" si="618"/>
        <v>0</v>
      </c>
      <c r="CE990">
        <f t="shared" si="619"/>
        <v>0</v>
      </c>
      <c r="CF990">
        <f t="shared" si="620"/>
        <v>0</v>
      </c>
      <c r="CG990">
        <f t="shared" si="621"/>
        <v>0</v>
      </c>
      <c r="CH990">
        <f t="shared" si="622"/>
        <v>0</v>
      </c>
      <c r="CI990">
        <f t="shared" si="623"/>
        <v>0</v>
      </c>
      <c r="CJ990">
        <f t="shared" si="624"/>
        <v>0</v>
      </c>
      <c r="CN990">
        <f t="shared" si="625"/>
        <v>0</v>
      </c>
      <c r="CO990">
        <f t="shared" si="626"/>
        <v>0</v>
      </c>
      <c r="CP990">
        <f t="shared" si="627"/>
        <v>0</v>
      </c>
      <c r="CQ990">
        <f t="shared" si="628"/>
        <v>0</v>
      </c>
      <c r="CR990">
        <f t="shared" si="629"/>
        <v>0</v>
      </c>
      <c r="CS990">
        <f t="shared" si="630"/>
        <v>0</v>
      </c>
      <c r="CT990">
        <f t="shared" si="631"/>
        <v>0</v>
      </c>
      <c r="CX990">
        <f t="shared" si="632"/>
        <v>0</v>
      </c>
      <c r="CY990">
        <f t="shared" si="633"/>
        <v>0</v>
      </c>
      <c r="CZ990">
        <f t="shared" si="634"/>
        <v>0</v>
      </c>
      <c r="DA990">
        <f t="shared" si="635"/>
        <v>0</v>
      </c>
      <c r="DB990">
        <f t="shared" si="636"/>
        <v>0</v>
      </c>
      <c r="DC990">
        <f t="shared" si="637"/>
        <v>0</v>
      </c>
      <c r="DD990">
        <f t="shared" si="638"/>
        <v>0</v>
      </c>
      <c r="DH990">
        <f t="shared" si="639"/>
        <v>0</v>
      </c>
      <c r="DI990">
        <f t="shared" si="640"/>
        <v>0</v>
      </c>
      <c r="DJ990">
        <f t="shared" si="641"/>
        <v>0</v>
      </c>
      <c r="DK990">
        <f t="shared" si="642"/>
        <v>0</v>
      </c>
      <c r="DL990">
        <f t="shared" si="643"/>
        <v>0</v>
      </c>
      <c r="DM990">
        <f t="shared" si="644"/>
        <v>0</v>
      </c>
      <c r="DN990">
        <f t="shared" si="645"/>
        <v>0</v>
      </c>
      <c r="DR990">
        <f t="shared" si="646"/>
        <v>0</v>
      </c>
      <c r="DS990">
        <f t="shared" si="647"/>
        <v>0</v>
      </c>
      <c r="DT990">
        <f t="shared" si="648"/>
        <v>0</v>
      </c>
      <c r="DU990">
        <f t="shared" si="649"/>
        <v>0</v>
      </c>
      <c r="DV990">
        <f t="shared" si="650"/>
        <v>0</v>
      </c>
      <c r="DW990">
        <f t="shared" si="651"/>
        <v>0</v>
      </c>
      <c r="DX990">
        <f t="shared" si="652"/>
        <v>0</v>
      </c>
    </row>
    <row r="991" spans="1:128">
      <c r="A991" s="71"/>
      <c r="B991" s="40"/>
      <c r="C991" s="80" t="s">
        <v>149</v>
      </c>
      <c r="D991" s="320"/>
      <c r="E991" s="266"/>
      <c r="F991" s="266"/>
      <c r="G991" s="266"/>
      <c r="H991" s="266"/>
      <c r="I991" s="266"/>
      <c r="J991" s="266"/>
      <c r="K991" s="266"/>
      <c r="L991" s="266"/>
      <c r="M991" s="266"/>
      <c r="N991" s="267"/>
      <c r="O991" s="268"/>
      <c r="P991" s="266"/>
      <c r="Q991" s="267"/>
      <c r="R991" s="268"/>
      <c r="S991" s="266"/>
      <c r="T991" s="267"/>
      <c r="U991" s="268"/>
      <c r="V991" s="266"/>
      <c r="W991" s="267"/>
      <c r="X991" s="268"/>
      <c r="Y991" s="266"/>
      <c r="Z991" s="267"/>
      <c r="AA991" s="268"/>
      <c r="AB991" s="267"/>
      <c r="AC991" s="220"/>
      <c r="AD991" s="220"/>
      <c r="AF991">
        <f t="shared" si="583"/>
        <v>0</v>
      </c>
      <c r="AG991">
        <f t="shared" si="584"/>
        <v>0</v>
      </c>
      <c r="AH991">
        <f t="shared" si="585"/>
        <v>0</v>
      </c>
      <c r="AI991">
        <f t="shared" si="586"/>
        <v>0</v>
      </c>
      <c r="AJ991">
        <f t="shared" si="587"/>
        <v>0</v>
      </c>
      <c r="AK991">
        <f t="shared" si="588"/>
        <v>0</v>
      </c>
      <c r="AL991">
        <f t="shared" si="589"/>
        <v>0</v>
      </c>
      <c r="AP991">
        <f t="shared" si="590"/>
        <v>0</v>
      </c>
      <c r="AQ991">
        <f t="shared" si="591"/>
        <v>0</v>
      </c>
      <c r="AR991">
        <f t="shared" si="592"/>
        <v>0</v>
      </c>
      <c r="AS991">
        <f t="shared" si="593"/>
        <v>0</v>
      </c>
      <c r="AT991">
        <f t="shared" si="594"/>
        <v>0</v>
      </c>
      <c r="AU991">
        <f t="shared" si="595"/>
        <v>0</v>
      </c>
      <c r="AV991">
        <f t="shared" si="596"/>
        <v>0</v>
      </c>
      <c r="AZ991">
        <f t="shared" si="597"/>
        <v>0</v>
      </c>
      <c r="BA991">
        <f t="shared" si="598"/>
        <v>0</v>
      </c>
      <c r="BB991">
        <f t="shared" si="599"/>
        <v>0</v>
      </c>
      <c r="BC991">
        <f t="shared" si="600"/>
        <v>0</v>
      </c>
      <c r="BD991">
        <f t="shared" si="601"/>
        <v>0</v>
      </c>
      <c r="BE991">
        <f t="shared" si="602"/>
        <v>0</v>
      </c>
      <c r="BF991">
        <f t="shared" si="603"/>
        <v>0</v>
      </c>
      <c r="BJ991">
        <f t="shared" si="604"/>
        <v>0</v>
      </c>
      <c r="BK991">
        <f t="shared" si="605"/>
        <v>0</v>
      </c>
      <c r="BL991">
        <f t="shared" si="606"/>
        <v>0</v>
      </c>
      <c r="BM991">
        <f t="shared" si="607"/>
        <v>0</v>
      </c>
      <c r="BN991">
        <f t="shared" si="608"/>
        <v>0</v>
      </c>
      <c r="BO991">
        <f t="shared" si="609"/>
        <v>0</v>
      </c>
      <c r="BP991">
        <f t="shared" si="610"/>
        <v>0</v>
      </c>
      <c r="BT991">
        <f t="shared" si="611"/>
        <v>0</v>
      </c>
      <c r="BU991">
        <f t="shared" si="612"/>
        <v>0</v>
      </c>
      <c r="BV991">
        <f t="shared" si="613"/>
        <v>0</v>
      </c>
      <c r="BW991">
        <f t="shared" si="614"/>
        <v>0</v>
      </c>
      <c r="BX991">
        <f t="shared" si="615"/>
        <v>0</v>
      </c>
      <c r="BY991">
        <f t="shared" si="616"/>
        <v>0</v>
      </c>
      <c r="BZ991">
        <f t="shared" si="617"/>
        <v>0</v>
      </c>
      <c r="CD991">
        <f t="shared" si="618"/>
        <v>0</v>
      </c>
      <c r="CE991">
        <f t="shared" si="619"/>
        <v>0</v>
      </c>
      <c r="CF991">
        <f t="shared" si="620"/>
        <v>0</v>
      </c>
      <c r="CG991">
        <f t="shared" si="621"/>
        <v>0</v>
      </c>
      <c r="CH991">
        <f t="shared" si="622"/>
        <v>0</v>
      </c>
      <c r="CI991">
        <f t="shared" si="623"/>
        <v>0</v>
      </c>
      <c r="CJ991">
        <f t="shared" si="624"/>
        <v>0</v>
      </c>
      <c r="CN991">
        <f t="shared" si="625"/>
        <v>0</v>
      </c>
      <c r="CO991">
        <f t="shared" si="626"/>
        <v>0</v>
      </c>
      <c r="CP991">
        <f t="shared" si="627"/>
        <v>0</v>
      </c>
      <c r="CQ991">
        <f t="shared" si="628"/>
        <v>0</v>
      </c>
      <c r="CR991">
        <f t="shared" si="629"/>
        <v>0</v>
      </c>
      <c r="CS991">
        <f t="shared" si="630"/>
        <v>0</v>
      </c>
      <c r="CT991">
        <f t="shared" si="631"/>
        <v>0</v>
      </c>
      <c r="CX991">
        <f t="shared" si="632"/>
        <v>0</v>
      </c>
      <c r="CY991">
        <f t="shared" si="633"/>
        <v>0</v>
      </c>
      <c r="CZ991">
        <f t="shared" si="634"/>
        <v>0</v>
      </c>
      <c r="DA991">
        <f t="shared" si="635"/>
        <v>0</v>
      </c>
      <c r="DB991">
        <f t="shared" si="636"/>
        <v>0</v>
      </c>
      <c r="DC991">
        <f t="shared" si="637"/>
        <v>0</v>
      </c>
      <c r="DD991">
        <f t="shared" si="638"/>
        <v>0</v>
      </c>
      <c r="DH991">
        <f t="shared" si="639"/>
        <v>0</v>
      </c>
      <c r="DI991">
        <f t="shared" si="640"/>
        <v>0</v>
      </c>
      <c r="DJ991">
        <f t="shared" si="641"/>
        <v>0</v>
      </c>
      <c r="DK991">
        <f t="shared" si="642"/>
        <v>0</v>
      </c>
      <c r="DL991">
        <f t="shared" si="643"/>
        <v>0</v>
      </c>
      <c r="DM991">
        <f t="shared" si="644"/>
        <v>0</v>
      </c>
      <c r="DN991">
        <f t="shared" si="645"/>
        <v>0</v>
      </c>
      <c r="DR991">
        <f t="shared" si="646"/>
        <v>0</v>
      </c>
      <c r="DS991">
        <f t="shared" si="647"/>
        <v>0</v>
      </c>
      <c r="DT991">
        <f t="shared" si="648"/>
        <v>0</v>
      </c>
      <c r="DU991">
        <f t="shared" si="649"/>
        <v>0</v>
      </c>
      <c r="DV991">
        <f t="shared" si="650"/>
        <v>0</v>
      </c>
      <c r="DW991">
        <f t="shared" si="651"/>
        <v>0</v>
      </c>
      <c r="DX991">
        <f t="shared" si="652"/>
        <v>0</v>
      </c>
    </row>
    <row r="992" spans="1:128">
      <c r="A992" s="71"/>
      <c r="B992" s="40"/>
      <c r="C992" s="80" t="s">
        <v>150</v>
      </c>
      <c r="D992" s="320"/>
      <c r="E992" s="266"/>
      <c r="F992" s="266"/>
      <c r="G992" s="266"/>
      <c r="H992" s="266"/>
      <c r="I992" s="266"/>
      <c r="J992" s="266"/>
      <c r="K992" s="266"/>
      <c r="L992" s="266"/>
      <c r="M992" s="266"/>
      <c r="N992" s="267"/>
      <c r="O992" s="268"/>
      <c r="P992" s="266"/>
      <c r="Q992" s="267"/>
      <c r="R992" s="268"/>
      <c r="S992" s="266"/>
      <c r="T992" s="267"/>
      <c r="U992" s="268"/>
      <c r="V992" s="266"/>
      <c r="W992" s="267"/>
      <c r="X992" s="268"/>
      <c r="Y992" s="266"/>
      <c r="Z992" s="267"/>
      <c r="AA992" s="268"/>
      <c r="AB992" s="267"/>
      <c r="AC992" s="220"/>
      <c r="AD992" s="220"/>
      <c r="AF992">
        <f t="shared" si="583"/>
        <v>0</v>
      </c>
      <c r="AG992">
        <f t="shared" si="584"/>
        <v>0</v>
      </c>
      <c r="AH992">
        <f t="shared" si="585"/>
        <v>0</v>
      </c>
      <c r="AI992">
        <f t="shared" si="586"/>
        <v>0</v>
      </c>
      <c r="AJ992">
        <f t="shared" si="587"/>
        <v>0</v>
      </c>
      <c r="AK992">
        <f t="shared" si="588"/>
        <v>0</v>
      </c>
      <c r="AL992">
        <f t="shared" si="589"/>
        <v>0</v>
      </c>
      <c r="AP992">
        <f t="shared" si="590"/>
        <v>0</v>
      </c>
      <c r="AQ992">
        <f t="shared" si="591"/>
        <v>0</v>
      </c>
      <c r="AR992">
        <f t="shared" si="592"/>
        <v>0</v>
      </c>
      <c r="AS992">
        <f t="shared" si="593"/>
        <v>0</v>
      </c>
      <c r="AT992">
        <f t="shared" si="594"/>
        <v>0</v>
      </c>
      <c r="AU992">
        <f t="shared" si="595"/>
        <v>0</v>
      </c>
      <c r="AV992">
        <f t="shared" si="596"/>
        <v>0</v>
      </c>
      <c r="AZ992">
        <f t="shared" si="597"/>
        <v>0</v>
      </c>
      <c r="BA992">
        <f t="shared" si="598"/>
        <v>0</v>
      </c>
      <c r="BB992">
        <f t="shared" si="599"/>
        <v>0</v>
      </c>
      <c r="BC992">
        <f t="shared" si="600"/>
        <v>0</v>
      </c>
      <c r="BD992">
        <f t="shared" si="601"/>
        <v>0</v>
      </c>
      <c r="BE992">
        <f t="shared" si="602"/>
        <v>0</v>
      </c>
      <c r="BF992">
        <f t="shared" si="603"/>
        <v>0</v>
      </c>
      <c r="BJ992">
        <f t="shared" si="604"/>
        <v>0</v>
      </c>
      <c r="BK992">
        <f t="shared" si="605"/>
        <v>0</v>
      </c>
      <c r="BL992">
        <f t="shared" si="606"/>
        <v>0</v>
      </c>
      <c r="BM992">
        <f t="shared" si="607"/>
        <v>0</v>
      </c>
      <c r="BN992">
        <f t="shared" si="608"/>
        <v>0</v>
      </c>
      <c r="BO992">
        <f t="shared" si="609"/>
        <v>0</v>
      </c>
      <c r="BP992">
        <f t="shared" si="610"/>
        <v>0</v>
      </c>
      <c r="BT992">
        <f t="shared" si="611"/>
        <v>0</v>
      </c>
      <c r="BU992">
        <f t="shared" si="612"/>
        <v>0</v>
      </c>
      <c r="BV992">
        <f t="shared" si="613"/>
        <v>0</v>
      </c>
      <c r="BW992">
        <f t="shared" si="614"/>
        <v>0</v>
      </c>
      <c r="BX992">
        <f t="shared" si="615"/>
        <v>0</v>
      </c>
      <c r="BY992">
        <f t="shared" si="616"/>
        <v>0</v>
      </c>
      <c r="BZ992">
        <f t="shared" si="617"/>
        <v>0</v>
      </c>
      <c r="CD992">
        <f t="shared" si="618"/>
        <v>0</v>
      </c>
      <c r="CE992">
        <f t="shared" si="619"/>
        <v>0</v>
      </c>
      <c r="CF992">
        <f t="shared" si="620"/>
        <v>0</v>
      </c>
      <c r="CG992">
        <f t="shared" si="621"/>
        <v>0</v>
      </c>
      <c r="CH992">
        <f t="shared" si="622"/>
        <v>0</v>
      </c>
      <c r="CI992">
        <f t="shared" si="623"/>
        <v>0</v>
      </c>
      <c r="CJ992">
        <f t="shared" si="624"/>
        <v>0</v>
      </c>
      <c r="CN992">
        <f t="shared" si="625"/>
        <v>0</v>
      </c>
      <c r="CO992">
        <f t="shared" si="626"/>
        <v>0</v>
      </c>
      <c r="CP992">
        <f t="shared" si="627"/>
        <v>0</v>
      </c>
      <c r="CQ992">
        <f t="shared" si="628"/>
        <v>0</v>
      </c>
      <c r="CR992">
        <f t="shared" si="629"/>
        <v>0</v>
      </c>
      <c r="CS992">
        <f t="shared" si="630"/>
        <v>0</v>
      </c>
      <c r="CT992">
        <f t="shared" si="631"/>
        <v>0</v>
      </c>
      <c r="CX992">
        <f t="shared" si="632"/>
        <v>0</v>
      </c>
      <c r="CY992">
        <f t="shared" si="633"/>
        <v>0</v>
      </c>
      <c r="CZ992">
        <f t="shared" si="634"/>
        <v>0</v>
      </c>
      <c r="DA992">
        <f t="shared" si="635"/>
        <v>0</v>
      </c>
      <c r="DB992">
        <f t="shared" si="636"/>
        <v>0</v>
      </c>
      <c r="DC992">
        <f t="shared" si="637"/>
        <v>0</v>
      </c>
      <c r="DD992">
        <f t="shared" si="638"/>
        <v>0</v>
      </c>
      <c r="DH992">
        <f t="shared" si="639"/>
        <v>0</v>
      </c>
      <c r="DI992">
        <f t="shared" si="640"/>
        <v>0</v>
      </c>
      <c r="DJ992">
        <f t="shared" si="641"/>
        <v>0</v>
      </c>
      <c r="DK992">
        <f t="shared" si="642"/>
        <v>0</v>
      </c>
      <c r="DL992">
        <f t="shared" si="643"/>
        <v>0</v>
      </c>
      <c r="DM992">
        <f t="shared" si="644"/>
        <v>0</v>
      </c>
      <c r="DN992">
        <f t="shared" si="645"/>
        <v>0</v>
      </c>
      <c r="DR992">
        <f t="shared" si="646"/>
        <v>0</v>
      </c>
      <c r="DS992">
        <f t="shared" si="647"/>
        <v>0</v>
      </c>
      <c r="DT992">
        <f t="shared" si="648"/>
        <v>0</v>
      </c>
      <c r="DU992">
        <f t="shared" si="649"/>
        <v>0</v>
      </c>
      <c r="DV992">
        <f t="shared" si="650"/>
        <v>0</v>
      </c>
      <c r="DW992">
        <f t="shared" si="651"/>
        <v>0</v>
      </c>
      <c r="DX992">
        <f t="shared" si="652"/>
        <v>0</v>
      </c>
    </row>
    <row r="993" spans="1:128">
      <c r="A993" s="71"/>
      <c r="B993" s="40"/>
      <c r="C993" s="80" t="s">
        <v>151</v>
      </c>
      <c r="D993" s="320"/>
      <c r="E993" s="266"/>
      <c r="F993" s="266"/>
      <c r="G993" s="266"/>
      <c r="H993" s="266"/>
      <c r="I993" s="266"/>
      <c r="J993" s="266"/>
      <c r="K993" s="266"/>
      <c r="L993" s="266"/>
      <c r="M993" s="266"/>
      <c r="N993" s="267"/>
      <c r="O993" s="268"/>
      <c r="P993" s="266"/>
      <c r="Q993" s="267"/>
      <c r="R993" s="268"/>
      <c r="S993" s="266"/>
      <c r="T993" s="267"/>
      <c r="U993" s="268"/>
      <c r="V993" s="266"/>
      <c r="W993" s="267"/>
      <c r="X993" s="268"/>
      <c r="Y993" s="266"/>
      <c r="Z993" s="267"/>
      <c r="AA993" s="268"/>
      <c r="AB993" s="267"/>
      <c r="AC993" s="220"/>
      <c r="AD993" s="220"/>
      <c r="AF993">
        <f t="shared" si="583"/>
        <v>0</v>
      </c>
      <c r="AG993">
        <f t="shared" si="584"/>
        <v>0</v>
      </c>
      <c r="AH993">
        <f t="shared" si="585"/>
        <v>0</v>
      </c>
      <c r="AI993">
        <f t="shared" si="586"/>
        <v>0</v>
      </c>
      <c r="AJ993">
        <f t="shared" si="587"/>
        <v>0</v>
      </c>
      <c r="AK993">
        <f t="shared" si="588"/>
        <v>0</v>
      </c>
      <c r="AL993">
        <f t="shared" si="589"/>
        <v>0</v>
      </c>
      <c r="AP993">
        <f t="shared" si="590"/>
        <v>0</v>
      </c>
      <c r="AQ993">
        <f t="shared" si="591"/>
        <v>0</v>
      </c>
      <c r="AR993">
        <f t="shared" si="592"/>
        <v>0</v>
      </c>
      <c r="AS993">
        <f t="shared" si="593"/>
        <v>0</v>
      </c>
      <c r="AT993">
        <f t="shared" si="594"/>
        <v>0</v>
      </c>
      <c r="AU993">
        <f t="shared" si="595"/>
        <v>0</v>
      </c>
      <c r="AV993">
        <f t="shared" si="596"/>
        <v>0</v>
      </c>
      <c r="AZ993">
        <f t="shared" si="597"/>
        <v>0</v>
      </c>
      <c r="BA993">
        <f t="shared" si="598"/>
        <v>0</v>
      </c>
      <c r="BB993">
        <f t="shared" si="599"/>
        <v>0</v>
      </c>
      <c r="BC993">
        <f t="shared" si="600"/>
        <v>0</v>
      </c>
      <c r="BD993">
        <f t="shared" si="601"/>
        <v>0</v>
      </c>
      <c r="BE993">
        <f t="shared" si="602"/>
        <v>0</v>
      </c>
      <c r="BF993">
        <f t="shared" si="603"/>
        <v>0</v>
      </c>
      <c r="BJ993">
        <f t="shared" si="604"/>
        <v>0</v>
      </c>
      <c r="BK993">
        <f t="shared" si="605"/>
        <v>0</v>
      </c>
      <c r="BL993">
        <f t="shared" si="606"/>
        <v>0</v>
      </c>
      <c r="BM993">
        <f t="shared" si="607"/>
        <v>0</v>
      </c>
      <c r="BN993">
        <f t="shared" si="608"/>
        <v>0</v>
      </c>
      <c r="BO993">
        <f t="shared" si="609"/>
        <v>0</v>
      </c>
      <c r="BP993">
        <f t="shared" si="610"/>
        <v>0</v>
      </c>
      <c r="BT993">
        <f t="shared" si="611"/>
        <v>0</v>
      </c>
      <c r="BU993">
        <f t="shared" si="612"/>
        <v>0</v>
      </c>
      <c r="BV993">
        <f t="shared" si="613"/>
        <v>0</v>
      </c>
      <c r="BW993">
        <f t="shared" si="614"/>
        <v>0</v>
      </c>
      <c r="BX993">
        <f t="shared" si="615"/>
        <v>0</v>
      </c>
      <c r="BY993">
        <f t="shared" si="616"/>
        <v>0</v>
      </c>
      <c r="BZ993">
        <f t="shared" si="617"/>
        <v>0</v>
      </c>
      <c r="CD993">
        <f t="shared" si="618"/>
        <v>0</v>
      </c>
      <c r="CE993">
        <f t="shared" si="619"/>
        <v>0</v>
      </c>
      <c r="CF993">
        <f t="shared" si="620"/>
        <v>0</v>
      </c>
      <c r="CG993">
        <f t="shared" si="621"/>
        <v>0</v>
      </c>
      <c r="CH993">
        <f t="shared" si="622"/>
        <v>0</v>
      </c>
      <c r="CI993">
        <f t="shared" si="623"/>
        <v>0</v>
      </c>
      <c r="CJ993">
        <f t="shared" si="624"/>
        <v>0</v>
      </c>
      <c r="CN993">
        <f t="shared" si="625"/>
        <v>0</v>
      </c>
      <c r="CO993">
        <f t="shared" si="626"/>
        <v>0</v>
      </c>
      <c r="CP993">
        <f t="shared" si="627"/>
        <v>0</v>
      </c>
      <c r="CQ993">
        <f t="shared" si="628"/>
        <v>0</v>
      </c>
      <c r="CR993">
        <f t="shared" si="629"/>
        <v>0</v>
      </c>
      <c r="CS993">
        <f t="shared" si="630"/>
        <v>0</v>
      </c>
      <c r="CT993">
        <f t="shared" si="631"/>
        <v>0</v>
      </c>
      <c r="CX993">
        <f t="shared" si="632"/>
        <v>0</v>
      </c>
      <c r="CY993">
        <f t="shared" si="633"/>
        <v>0</v>
      </c>
      <c r="CZ993">
        <f t="shared" si="634"/>
        <v>0</v>
      </c>
      <c r="DA993">
        <f t="shared" si="635"/>
        <v>0</v>
      </c>
      <c r="DB993">
        <f t="shared" si="636"/>
        <v>0</v>
      </c>
      <c r="DC993">
        <f t="shared" si="637"/>
        <v>0</v>
      </c>
      <c r="DD993">
        <f t="shared" si="638"/>
        <v>0</v>
      </c>
      <c r="DH993">
        <f t="shared" si="639"/>
        <v>0</v>
      </c>
      <c r="DI993">
        <f t="shared" si="640"/>
        <v>0</v>
      </c>
      <c r="DJ993">
        <f t="shared" si="641"/>
        <v>0</v>
      </c>
      <c r="DK993">
        <f t="shared" si="642"/>
        <v>0</v>
      </c>
      <c r="DL993">
        <f t="shared" si="643"/>
        <v>0</v>
      </c>
      <c r="DM993">
        <f t="shared" si="644"/>
        <v>0</v>
      </c>
      <c r="DN993">
        <f t="shared" si="645"/>
        <v>0</v>
      </c>
      <c r="DR993">
        <f t="shared" si="646"/>
        <v>0</v>
      </c>
      <c r="DS993">
        <f t="shared" si="647"/>
        <v>0</v>
      </c>
      <c r="DT993">
        <f t="shared" si="648"/>
        <v>0</v>
      </c>
      <c r="DU993">
        <f t="shared" si="649"/>
        <v>0</v>
      </c>
      <c r="DV993">
        <f t="shared" si="650"/>
        <v>0</v>
      </c>
      <c r="DW993">
        <f t="shared" si="651"/>
        <v>0</v>
      </c>
      <c r="DX993">
        <f t="shared" si="652"/>
        <v>0</v>
      </c>
    </row>
    <row r="994" spans="1:128">
      <c r="A994" s="71"/>
      <c r="B994" s="40"/>
      <c r="C994" s="80" t="s">
        <v>152</v>
      </c>
      <c r="D994" s="320"/>
      <c r="E994" s="266"/>
      <c r="F994" s="266"/>
      <c r="G994" s="266"/>
      <c r="H994" s="266"/>
      <c r="I994" s="266"/>
      <c r="J994" s="266"/>
      <c r="K994" s="266"/>
      <c r="L994" s="266"/>
      <c r="M994" s="266"/>
      <c r="N994" s="267"/>
      <c r="O994" s="268"/>
      <c r="P994" s="266"/>
      <c r="Q994" s="267"/>
      <c r="R994" s="268"/>
      <c r="S994" s="266"/>
      <c r="T994" s="267"/>
      <c r="U994" s="268"/>
      <c r="V994" s="266"/>
      <c r="W994" s="267"/>
      <c r="X994" s="268"/>
      <c r="Y994" s="266"/>
      <c r="Z994" s="267"/>
      <c r="AA994" s="268"/>
      <c r="AB994" s="267"/>
      <c r="AC994" s="220"/>
      <c r="AD994" s="220"/>
      <c r="AF994">
        <f t="shared" si="583"/>
        <v>0</v>
      </c>
      <c r="AG994">
        <f t="shared" si="584"/>
        <v>0</v>
      </c>
      <c r="AH994">
        <f t="shared" si="585"/>
        <v>0</v>
      </c>
      <c r="AI994">
        <f t="shared" si="586"/>
        <v>0</v>
      </c>
      <c r="AJ994">
        <f t="shared" si="587"/>
        <v>0</v>
      </c>
      <c r="AK994">
        <f t="shared" si="588"/>
        <v>0</v>
      </c>
      <c r="AL994">
        <f t="shared" si="589"/>
        <v>0</v>
      </c>
      <c r="AP994">
        <f t="shared" si="590"/>
        <v>0</v>
      </c>
      <c r="AQ994">
        <f t="shared" si="591"/>
        <v>0</v>
      </c>
      <c r="AR994">
        <f t="shared" si="592"/>
        <v>0</v>
      </c>
      <c r="AS994">
        <f t="shared" si="593"/>
        <v>0</v>
      </c>
      <c r="AT994">
        <f t="shared" si="594"/>
        <v>0</v>
      </c>
      <c r="AU994">
        <f t="shared" si="595"/>
        <v>0</v>
      </c>
      <c r="AV994">
        <f t="shared" si="596"/>
        <v>0</v>
      </c>
      <c r="AZ994">
        <f t="shared" si="597"/>
        <v>0</v>
      </c>
      <c r="BA994">
        <f t="shared" si="598"/>
        <v>0</v>
      </c>
      <c r="BB994">
        <f t="shared" si="599"/>
        <v>0</v>
      </c>
      <c r="BC994">
        <f t="shared" si="600"/>
        <v>0</v>
      </c>
      <c r="BD994">
        <f t="shared" si="601"/>
        <v>0</v>
      </c>
      <c r="BE994">
        <f t="shared" si="602"/>
        <v>0</v>
      </c>
      <c r="BF994">
        <f t="shared" si="603"/>
        <v>0</v>
      </c>
      <c r="BJ994">
        <f t="shared" si="604"/>
        <v>0</v>
      </c>
      <c r="BK994">
        <f t="shared" si="605"/>
        <v>0</v>
      </c>
      <c r="BL994">
        <f t="shared" si="606"/>
        <v>0</v>
      </c>
      <c r="BM994">
        <f t="shared" si="607"/>
        <v>0</v>
      </c>
      <c r="BN994">
        <f t="shared" si="608"/>
        <v>0</v>
      </c>
      <c r="BO994">
        <f t="shared" si="609"/>
        <v>0</v>
      </c>
      <c r="BP994">
        <f t="shared" si="610"/>
        <v>0</v>
      </c>
      <c r="BT994">
        <f t="shared" si="611"/>
        <v>0</v>
      </c>
      <c r="BU994">
        <f t="shared" si="612"/>
        <v>0</v>
      </c>
      <c r="BV994">
        <f t="shared" si="613"/>
        <v>0</v>
      </c>
      <c r="BW994">
        <f t="shared" si="614"/>
        <v>0</v>
      </c>
      <c r="BX994">
        <f t="shared" si="615"/>
        <v>0</v>
      </c>
      <c r="BY994">
        <f t="shared" si="616"/>
        <v>0</v>
      </c>
      <c r="BZ994">
        <f t="shared" si="617"/>
        <v>0</v>
      </c>
      <c r="CD994">
        <f t="shared" si="618"/>
        <v>0</v>
      </c>
      <c r="CE994">
        <f t="shared" si="619"/>
        <v>0</v>
      </c>
      <c r="CF994">
        <f t="shared" si="620"/>
        <v>0</v>
      </c>
      <c r="CG994">
        <f t="shared" si="621"/>
        <v>0</v>
      </c>
      <c r="CH994">
        <f t="shared" si="622"/>
        <v>0</v>
      </c>
      <c r="CI994">
        <f t="shared" si="623"/>
        <v>0</v>
      </c>
      <c r="CJ994">
        <f t="shared" si="624"/>
        <v>0</v>
      </c>
      <c r="CN994">
        <f t="shared" si="625"/>
        <v>0</v>
      </c>
      <c r="CO994">
        <f t="shared" si="626"/>
        <v>0</v>
      </c>
      <c r="CP994">
        <f t="shared" si="627"/>
        <v>0</v>
      </c>
      <c r="CQ994">
        <f t="shared" si="628"/>
        <v>0</v>
      </c>
      <c r="CR994">
        <f t="shared" si="629"/>
        <v>0</v>
      </c>
      <c r="CS994">
        <f t="shared" si="630"/>
        <v>0</v>
      </c>
      <c r="CT994">
        <f t="shared" si="631"/>
        <v>0</v>
      </c>
      <c r="CX994">
        <f t="shared" si="632"/>
        <v>0</v>
      </c>
      <c r="CY994">
        <f t="shared" si="633"/>
        <v>0</v>
      </c>
      <c r="CZ994">
        <f t="shared" si="634"/>
        <v>0</v>
      </c>
      <c r="DA994">
        <f t="shared" si="635"/>
        <v>0</v>
      </c>
      <c r="DB994">
        <f t="shared" si="636"/>
        <v>0</v>
      </c>
      <c r="DC994">
        <f t="shared" si="637"/>
        <v>0</v>
      </c>
      <c r="DD994">
        <f t="shared" si="638"/>
        <v>0</v>
      </c>
      <c r="DH994">
        <f t="shared" si="639"/>
        <v>0</v>
      </c>
      <c r="DI994">
        <f t="shared" si="640"/>
        <v>0</v>
      </c>
      <c r="DJ994">
        <f t="shared" si="641"/>
        <v>0</v>
      </c>
      <c r="DK994">
        <f t="shared" si="642"/>
        <v>0</v>
      </c>
      <c r="DL994">
        <f t="shared" si="643"/>
        <v>0</v>
      </c>
      <c r="DM994">
        <f t="shared" si="644"/>
        <v>0</v>
      </c>
      <c r="DN994">
        <f t="shared" si="645"/>
        <v>0</v>
      </c>
      <c r="DR994">
        <f t="shared" si="646"/>
        <v>0</v>
      </c>
      <c r="DS994">
        <f t="shared" si="647"/>
        <v>0</v>
      </c>
      <c r="DT994">
        <f t="shared" si="648"/>
        <v>0</v>
      </c>
      <c r="DU994">
        <f t="shared" si="649"/>
        <v>0</v>
      </c>
      <c r="DV994">
        <f t="shared" si="650"/>
        <v>0</v>
      </c>
      <c r="DW994">
        <f t="shared" si="651"/>
        <v>0</v>
      </c>
      <c r="DX994">
        <f t="shared" si="652"/>
        <v>0</v>
      </c>
    </row>
    <row r="995" spans="1:128">
      <c r="A995" s="71"/>
      <c r="B995" s="40"/>
      <c r="C995" s="80" t="s">
        <v>153</v>
      </c>
      <c r="D995" s="320"/>
      <c r="E995" s="266"/>
      <c r="F995" s="266"/>
      <c r="G995" s="266"/>
      <c r="H995" s="266"/>
      <c r="I995" s="266"/>
      <c r="J995" s="266"/>
      <c r="K995" s="266"/>
      <c r="L995" s="266"/>
      <c r="M995" s="266"/>
      <c r="N995" s="267"/>
      <c r="O995" s="268"/>
      <c r="P995" s="266"/>
      <c r="Q995" s="267"/>
      <c r="R995" s="268"/>
      <c r="S995" s="266"/>
      <c r="T995" s="267"/>
      <c r="U995" s="268"/>
      <c r="V995" s="266"/>
      <c r="W995" s="267"/>
      <c r="X995" s="268"/>
      <c r="Y995" s="266"/>
      <c r="Z995" s="267"/>
      <c r="AA995" s="268"/>
      <c r="AB995" s="267"/>
      <c r="AC995" s="220"/>
      <c r="AD995" s="220"/>
      <c r="AF995">
        <f t="shared" si="583"/>
        <v>0</v>
      </c>
      <c r="AG995">
        <f t="shared" si="584"/>
        <v>0</v>
      </c>
      <c r="AH995">
        <f t="shared" si="585"/>
        <v>0</v>
      </c>
      <c r="AI995">
        <f t="shared" si="586"/>
        <v>0</v>
      </c>
      <c r="AJ995">
        <f t="shared" si="587"/>
        <v>0</v>
      </c>
      <c r="AK995">
        <f t="shared" si="588"/>
        <v>0</v>
      </c>
      <c r="AL995">
        <f t="shared" si="589"/>
        <v>0</v>
      </c>
      <c r="AP995">
        <f t="shared" si="590"/>
        <v>0</v>
      </c>
      <c r="AQ995">
        <f t="shared" si="591"/>
        <v>0</v>
      </c>
      <c r="AR995">
        <f t="shared" si="592"/>
        <v>0</v>
      </c>
      <c r="AS995">
        <f t="shared" si="593"/>
        <v>0</v>
      </c>
      <c r="AT995">
        <f t="shared" si="594"/>
        <v>0</v>
      </c>
      <c r="AU995">
        <f t="shared" si="595"/>
        <v>0</v>
      </c>
      <c r="AV995">
        <f t="shared" si="596"/>
        <v>0</v>
      </c>
      <c r="AZ995">
        <f t="shared" si="597"/>
        <v>0</v>
      </c>
      <c r="BA995">
        <f t="shared" si="598"/>
        <v>0</v>
      </c>
      <c r="BB995">
        <f t="shared" si="599"/>
        <v>0</v>
      </c>
      <c r="BC995">
        <f t="shared" si="600"/>
        <v>0</v>
      </c>
      <c r="BD995">
        <f t="shared" si="601"/>
        <v>0</v>
      </c>
      <c r="BE995">
        <f t="shared" si="602"/>
        <v>0</v>
      </c>
      <c r="BF995">
        <f t="shared" si="603"/>
        <v>0</v>
      </c>
      <c r="BJ995">
        <f t="shared" si="604"/>
        <v>0</v>
      </c>
      <c r="BK995">
        <f t="shared" si="605"/>
        <v>0</v>
      </c>
      <c r="BL995">
        <f t="shared" si="606"/>
        <v>0</v>
      </c>
      <c r="BM995">
        <f t="shared" si="607"/>
        <v>0</v>
      </c>
      <c r="BN995">
        <f t="shared" si="608"/>
        <v>0</v>
      </c>
      <c r="BO995">
        <f t="shared" si="609"/>
        <v>0</v>
      </c>
      <c r="BP995">
        <f t="shared" si="610"/>
        <v>0</v>
      </c>
      <c r="BT995">
        <f t="shared" si="611"/>
        <v>0</v>
      </c>
      <c r="BU995">
        <f t="shared" si="612"/>
        <v>0</v>
      </c>
      <c r="BV995">
        <f t="shared" si="613"/>
        <v>0</v>
      </c>
      <c r="BW995">
        <f t="shared" si="614"/>
        <v>0</v>
      </c>
      <c r="BX995">
        <f t="shared" si="615"/>
        <v>0</v>
      </c>
      <c r="BY995">
        <f t="shared" si="616"/>
        <v>0</v>
      </c>
      <c r="BZ995">
        <f t="shared" si="617"/>
        <v>0</v>
      </c>
      <c r="CD995">
        <f t="shared" si="618"/>
        <v>0</v>
      </c>
      <c r="CE995">
        <f t="shared" si="619"/>
        <v>0</v>
      </c>
      <c r="CF995">
        <f t="shared" si="620"/>
        <v>0</v>
      </c>
      <c r="CG995">
        <f t="shared" si="621"/>
        <v>0</v>
      </c>
      <c r="CH995">
        <f t="shared" si="622"/>
        <v>0</v>
      </c>
      <c r="CI995">
        <f t="shared" si="623"/>
        <v>0</v>
      </c>
      <c r="CJ995">
        <f t="shared" si="624"/>
        <v>0</v>
      </c>
      <c r="CN995">
        <f t="shared" si="625"/>
        <v>0</v>
      </c>
      <c r="CO995">
        <f t="shared" si="626"/>
        <v>0</v>
      </c>
      <c r="CP995">
        <f t="shared" si="627"/>
        <v>0</v>
      </c>
      <c r="CQ995">
        <f t="shared" si="628"/>
        <v>0</v>
      </c>
      <c r="CR995">
        <f t="shared" si="629"/>
        <v>0</v>
      </c>
      <c r="CS995">
        <f t="shared" si="630"/>
        <v>0</v>
      </c>
      <c r="CT995">
        <f t="shared" si="631"/>
        <v>0</v>
      </c>
      <c r="CX995">
        <f t="shared" si="632"/>
        <v>0</v>
      </c>
      <c r="CY995">
        <f t="shared" si="633"/>
        <v>0</v>
      </c>
      <c r="CZ995">
        <f t="shared" si="634"/>
        <v>0</v>
      </c>
      <c r="DA995">
        <f t="shared" si="635"/>
        <v>0</v>
      </c>
      <c r="DB995">
        <f t="shared" si="636"/>
        <v>0</v>
      </c>
      <c r="DC995">
        <f t="shared" si="637"/>
        <v>0</v>
      </c>
      <c r="DD995">
        <f t="shared" si="638"/>
        <v>0</v>
      </c>
      <c r="DH995">
        <f t="shared" si="639"/>
        <v>0</v>
      </c>
      <c r="DI995">
        <f t="shared" si="640"/>
        <v>0</v>
      </c>
      <c r="DJ995">
        <f t="shared" si="641"/>
        <v>0</v>
      </c>
      <c r="DK995">
        <f t="shared" si="642"/>
        <v>0</v>
      </c>
      <c r="DL995">
        <f t="shared" si="643"/>
        <v>0</v>
      </c>
      <c r="DM995">
        <f t="shared" si="644"/>
        <v>0</v>
      </c>
      <c r="DN995">
        <f t="shared" si="645"/>
        <v>0</v>
      </c>
      <c r="DR995">
        <f t="shared" si="646"/>
        <v>0</v>
      </c>
      <c r="DS995">
        <f t="shared" si="647"/>
        <v>0</v>
      </c>
      <c r="DT995">
        <f t="shared" si="648"/>
        <v>0</v>
      </c>
      <c r="DU995">
        <f t="shared" si="649"/>
        <v>0</v>
      </c>
      <c r="DV995">
        <f t="shared" si="650"/>
        <v>0</v>
      </c>
      <c r="DW995">
        <f t="shared" si="651"/>
        <v>0</v>
      </c>
      <c r="DX995">
        <f t="shared" si="652"/>
        <v>0</v>
      </c>
    </row>
    <row r="996" spans="1:128">
      <c r="A996" s="71"/>
      <c r="B996" s="40"/>
      <c r="C996" s="80" t="s">
        <v>154</v>
      </c>
      <c r="D996" s="320"/>
      <c r="E996" s="266"/>
      <c r="F996" s="266"/>
      <c r="G996" s="266"/>
      <c r="H996" s="266"/>
      <c r="I996" s="266"/>
      <c r="J996" s="266"/>
      <c r="K996" s="266"/>
      <c r="L996" s="266"/>
      <c r="M996" s="266"/>
      <c r="N996" s="267"/>
      <c r="O996" s="268"/>
      <c r="P996" s="266"/>
      <c r="Q996" s="267"/>
      <c r="R996" s="268"/>
      <c r="S996" s="266"/>
      <c r="T996" s="267"/>
      <c r="U996" s="268"/>
      <c r="V996" s="266"/>
      <c r="W996" s="267"/>
      <c r="X996" s="268"/>
      <c r="Y996" s="266"/>
      <c r="Z996" s="267"/>
      <c r="AA996" s="268"/>
      <c r="AB996" s="267"/>
      <c r="AC996" s="220"/>
      <c r="AD996" s="220"/>
      <c r="AF996">
        <f t="shared" si="583"/>
        <v>0</v>
      </c>
      <c r="AG996">
        <f t="shared" si="584"/>
        <v>0</v>
      </c>
      <c r="AH996">
        <f t="shared" si="585"/>
        <v>0</v>
      </c>
      <c r="AI996">
        <f t="shared" si="586"/>
        <v>0</v>
      </c>
      <c r="AJ996">
        <f t="shared" si="587"/>
        <v>0</v>
      </c>
      <c r="AK996">
        <f t="shared" si="588"/>
        <v>0</v>
      </c>
      <c r="AL996">
        <f t="shared" si="589"/>
        <v>0</v>
      </c>
      <c r="AP996">
        <f t="shared" si="590"/>
        <v>0</v>
      </c>
      <c r="AQ996">
        <f t="shared" si="591"/>
        <v>0</v>
      </c>
      <c r="AR996">
        <f t="shared" si="592"/>
        <v>0</v>
      </c>
      <c r="AS996">
        <f t="shared" si="593"/>
        <v>0</v>
      </c>
      <c r="AT996">
        <f t="shared" si="594"/>
        <v>0</v>
      </c>
      <c r="AU996">
        <f t="shared" si="595"/>
        <v>0</v>
      </c>
      <c r="AV996">
        <f t="shared" si="596"/>
        <v>0</v>
      </c>
      <c r="AZ996">
        <f t="shared" si="597"/>
        <v>0</v>
      </c>
      <c r="BA996">
        <f t="shared" si="598"/>
        <v>0</v>
      </c>
      <c r="BB996">
        <f t="shared" si="599"/>
        <v>0</v>
      </c>
      <c r="BC996">
        <f t="shared" si="600"/>
        <v>0</v>
      </c>
      <c r="BD996">
        <f t="shared" si="601"/>
        <v>0</v>
      </c>
      <c r="BE996">
        <f t="shared" si="602"/>
        <v>0</v>
      </c>
      <c r="BF996">
        <f t="shared" si="603"/>
        <v>0</v>
      </c>
      <c r="BJ996">
        <f t="shared" si="604"/>
        <v>0</v>
      </c>
      <c r="BK996">
        <f t="shared" si="605"/>
        <v>0</v>
      </c>
      <c r="BL996">
        <f t="shared" si="606"/>
        <v>0</v>
      </c>
      <c r="BM996">
        <f t="shared" si="607"/>
        <v>0</v>
      </c>
      <c r="BN996">
        <f t="shared" si="608"/>
        <v>0</v>
      </c>
      <c r="BO996">
        <f t="shared" si="609"/>
        <v>0</v>
      </c>
      <c r="BP996">
        <f t="shared" si="610"/>
        <v>0</v>
      </c>
      <c r="BT996">
        <f t="shared" si="611"/>
        <v>0</v>
      </c>
      <c r="BU996">
        <f t="shared" si="612"/>
        <v>0</v>
      </c>
      <c r="BV996">
        <f t="shared" si="613"/>
        <v>0</v>
      </c>
      <c r="BW996">
        <f t="shared" si="614"/>
        <v>0</v>
      </c>
      <c r="BX996">
        <f t="shared" si="615"/>
        <v>0</v>
      </c>
      <c r="BY996">
        <f t="shared" si="616"/>
        <v>0</v>
      </c>
      <c r="BZ996">
        <f t="shared" si="617"/>
        <v>0</v>
      </c>
      <c r="CD996">
        <f t="shared" si="618"/>
        <v>0</v>
      </c>
      <c r="CE996">
        <f t="shared" si="619"/>
        <v>0</v>
      </c>
      <c r="CF996">
        <f t="shared" si="620"/>
        <v>0</v>
      </c>
      <c r="CG996">
        <f t="shared" si="621"/>
        <v>0</v>
      </c>
      <c r="CH996">
        <f t="shared" si="622"/>
        <v>0</v>
      </c>
      <c r="CI996">
        <f t="shared" si="623"/>
        <v>0</v>
      </c>
      <c r="CJ996">
        <f t="shared" si="624"/>
        <v>0</v>
      </c>
      <c r="CN996">
        <f t="shared" si="625"/>
        <v>0</v>
      </c>
      <c r="CO996">
        <f t="shared" si="626"/>
        <v>0</v>
      </c>
      <c r="CP996">
        <f t="shared" si="627"/>
        <v>0</v>
      </c>
      <c r="CQ996">
        <f t="shared" si="628"/>
        <v>0</v>
      </c>
      <c r="CR996">
        <f t="shared" si="629"/>
        <v>0</v>
      </c>
      <c r="CS996">
        <f t="shared" si="630"/>
        <v>0</v>
      </c>
      <c r="CT996">
        <f t="shared" si="631"/>
        <v>0</v>
      </c>
      <c r="CX996">
        <f t="shared" si="632"/>
        <v>0</v>
      </c>
      <c r="CY996">
        <f t="shared" si="633"/>
        <v>0</v>
      </c>
      <c r="CZ996">
        <f t="shared" si="634"/>
        <v>0</v>
      </c>
      <c r="DA996">
        <f t="shared" si="635"/>
        <v>0</v>
      </c>
      <c r="DB996">
        <f t="shared" si="636"/>
        <v>0</v>
      </c>
      <c r="DC996">
        <f t="shared" si="637"/>
        <v>0</v>
      </c>
      <c r="DD996">
        <f t="shared" si="638"/>
        <v>0</v>
      </c>
      <c r="DH996">
        <f t="shared" si="639"/>
        <v>0</v>
      </c>
      <c r="DI996">
        <f t="shared" si="640"/>
        <v>0</v>
      </c>
      <c r="DJ996">
        <f t="shared" si="641"/>
        <v>0</v>
      </c>
      <c r="DK996">
        <f t="shared" si="642"/>
        <v>0</v>
      </c>
      <c r="DL996">
        <f t="shared" si="643"/>
        <v>0</v>
      </c>
      <c r="DM996">
        <f t="shared" si="644"/>
        <v>0</v>
      </c>
      <c r="DN996">
        <f t="shared" si="645"/>
        <v>0</v>
      </c>
      <c r="DR996">
        <f t="shared" si="646"/>
        <v>0</v>
      </c>
      <c r="DS996">
        <f t="shared" si="647"/>
        <v>0</v>
      </c>
      <c r="DT996">
        <f t="shared" si="648"/>
        <v>0</v>
      </c>
      <c r="DU996">
        <f t="shared" si="649"/>
        <v>0</v>
      </c>
      <c r="DV996">
        <f t="shared" si="650"/>
        <v>0</v>
      </c>
      <c r="DW996">
        <f t="shared" si="651"/>
        <v>0</v>
      </c>
      <c r="DX996">
        <f t="shared" si="652"/>
        <v>0</v>
      </c>
    </row>
    <row r="997" spans="1:128">
      <c r="A997" s="71"/>
      <c r="B997" s="40"/>
      <c r="C997" s="80" t="s">
        <v>155</v>
      </c>
      <c r="D997" s="320"/>
      <c r="E997" s="266"/>
      <c r="F997" s="266"/>
      <c r="G997" s="266"/>
      <c r="H997" s="266"/>
      <c r="I997" s="266"/>
      <c r="J997" s="266"/>
      <c r="K997" s="266"/>
      <c r="L997" s="266"/>
      <c r="M997" s="266"/>
      <c r="N997" s="267"/>
      <c r="O997" s="268"/>
      <c r="P997" s="266"/>
      <c r="Q997" s="267"/>
      <c r="R997" s="268"/>
      <c r="S997" s="266"/>
      <c r="T997" s="267"/>
      <c r="U997" s="268"/>
      <c r="V997" s="266"/>
      <c r="W997" s="267"/>
      <c r="X997" s="268"/>
      <c r="Y997" s="266"/>
      <c r="Z997" s="267"/>
      <c r="AA997" s="268"/>
      <c r="AB997" s="267"/>
      <c r="AC997" s="220"/>
      <c r="AD997" s="220"/>
      <c r="AF997">
        <f t="shared" si="583"/>
        <v>0</v>
      </c>
      <c r="AG997">
        <f t="shared" si="584"/>
        <v>0</v>
      </c>
      <c r="AH997">
        <f t="shared" si="585"/>
        <v>0</v>
      </c>
      <c r="AI997">
        <f t="shared" si="586"/>
        <v>0</v>
      </c>
      <c r="AJ997">
        <f t="shared" si="587"/>
        <v>0</v>
      </c>
      <c r="AK997">
        <f t="shared" si="588"/>
        <v>0</v>
      </c>
      <c r="AL997">
        <f t="shared" si="589"/>
        <v>0</v>
      </c>
      <c r="AP997">
        <f t="shared" si="590"/>
        <v>0</v>
      </c>
      <c r="AQ997">
        <f t="shared" si="591"/>
        <v>0</v>
      </c>
      <c r="AR997">
        <f t="shared" si="592"/>
        <v>0</v>
      </c>
      <c r="AS997">
        <f t="shared" si="593"/>
        <v>0</v>
      </c>
      <c r="AT997">
        <f t="shared" si="594"/>
        <v>0</v>
      </c>
      <c r="AU997">
        <f t="shared" si="595"/>
        <v>0</v>
      </c>
      <c r="AV997">
        <f t="shared" si="596"/>
        <v>0</v>
      </c>
      <c r="AZ997">
        <f t="shared" si="597"/>
        <v>0</v>
      </c>
      <c r="BA997">
        <f t="shared" si="598"/>
        <v>0</v>
      </c>
      <c r="BB997">
        <f t="shared" si="599"/>
        <v>0</v>
      </c>
      <c r="BC997">
        <f t="shared" si="600"/>
        <v>0</v>
      </c>
      <c r="BD997">
        <f t="shared" si="601"/>
        <v>0</v>
      </c>
      <c r="BE997">
        <f t="shared" si="602"/>
        <v>0</v>
      </c>
      <c r="BF997">
        <f t="shared" si="603"/>
        <v>0</v>
      </c>
      <c r="BJ997">
        <f t="shared" si="604"/>
        <v>0</v>
      </c>
      <c r="BK997">
        <f t="shared" si="605"/>
        <v>0</v>
      </c>
      <c r="BL997">
        <f t="shared" si="606"/>
        <v>0</v>
      </c>
      <c r="BM997">
        <f t="shared" si="607"/>
        <v>0</v>
      </c>
      <c r="BN997">
        <f t="shared" si="608"/>
        <v>0</v>
      </c>
      <c r="BO997">
        <f t="shared" si="609"/>
        <v>0</v>
      </c>
      <c r="BP997">
        <f t="shared" si="610"/>
        <v>0</v>
      </c>
      <c r="BT997">
        <f t="shared" si="611"/>
        <v>0</v>
      </c>
      <c r="BU997">
        <f t="shared" si="612"/>
        <v>0</v>
      </c>
      <c r="BV997">
        <f t="shared" si="613"/>
        <v>0</v>
      </c>
      <c r="BW997">
        <f t="shared" si="614"/>
        <v>0</v>
      </c>
      <c r="BX997">
        <f t="shared" si="615"/>
        <v>0</v>
      </c>
      <c r="BY997">
        <f t="shared" si="616"/>
        <v>0</v>
      </c>
      <c r="BZ997">
        <f t="shared" si="617"/>
        <v>0</v>
      </c>
      <c r="CD997">
        <f t="shared" si="618"/>
        <v>0</v>
      </c>
      <c r="CE997">
        <f t="shared" si="619"/>
        <v>0</v>
      </c>
      <c r="CF997">
        <f t="shared" si="620"/>
        <v>0</v>
      </c>
      <c r="CG997">
        <f t="shared" si="621"/>
        <v>0</v>
      </c>
      <c r="CH997">
        <f t="shared" si="622"/>
        <v>0</v>
      </c>
      <c r="CI997">
        <f t="shared" si="623"/>
        <v>0</v>
      </c>
      <c r="CJ997">
        <f t="shared" si="624"/>
        <v>0</v>
      </c>
      <c r="CN997">
        <f t="shared" si="625"/>
        <v>0</v>
      </c>
      <c r="CO997">
        <f t="shared" si="626"/>
        <v>0</v>
      </c>
      <c r="CP997">
        <f t="shared" si="627"/>
        <v>0</v>
      </c>
      <c r="CQ997">
        <f t="shared" si="628"/>
        <v>0</v>
      </c>
      <c r="CR997">
        <f t="shared" si="629"/>
        <v>0</v>
      </c>
      <c r="CS997">
        <f t="shared" si="630"/>
        <v>0</v>
      </c>
      <c r="CT997">
        <f t="shared" si="631"/>
        <v>0</v>
      </c>
      <c r="CX997">
        <f t="shared" si="632"/>
        <v>0</v>
      </c>
      <c r="CY997">
        <f t="shared" si="633"/>
        <v>0</v>
      </c>
      <c r="CZ997">
        <f t="shared" si="634"/>
        <v>0</v>
      </c>
      <c r="DA997">
        <f t="shared" si="635"/>
        <v>0</v>
      </c>
      <c r="DB997">
        <f t="shared" si="636"/>
        <v>0</v>
      </c>
      <c r="DC997">
        <f t="shared" si="637"/>
        <v>0</v>
      </c>
      <c r="DD997">
        <f t="shared" si="638"/>
        <v>0</v>
      </c>
      <c r="DH997">
        <f t="shared" si="639"/>
        <v>0</v>
      </c>
      <c r="DI997">
        <f t="shared" si="640"/>
        <v>0</v>
      </c>
      <c r="DJ997">
        <f t="shared" si="641"/>
        <v>0</v>
      </c>
      <c r="DK997">
        <f t="shared" si="642"/>
        <v>0</v>
      </c>
      <c r="DL997">
        <f t="shared" si="643"/>
        <v>0</v>
      </c>
      <c r="DM997">
        <f t="shared" si="644"/>
        <v>0</v>
      </c>
      <c r="DN997">
        <f t="shared" si="645"/>
        <v>0</v>
      </c>
      <c r="DR997">
        <f t="shared" si="646"/>
        <v>0</v>
      </c>
      <c r="DS997">
        <f t="shared" si="647"/>
        <v>0</v>
      </c>
      <c r="DT997">
        <f t="shared" si="648"/>
        <v>0</v>
      </c>
      <c r="DU997">
        <f t="shared" si="649"/>
        <v>0</v>
      </c>
      <c r="DV997">
        <f t="shared" si="650"/>
        <v>0</v>
      </c>
      <c r="DW997">
        <f t="shared" si="651"/>
        <v>0</v>
      </c>
      <c r="DX997">
        <f t="shared" si="652"/>
        <v>0</v>
      </c>
    </row>
    <row r="998" spans="1:128">
      <c r="A998" s="71"/>
      <c r="B998" s="40"/>
      <c r="C998" s="239"/>
      <c r="D998" s="239"/>
      <c r="E998" s="239"/>
      <c r="F998" s="239"/>
      <c r="G998" s="239"/>
      <c r="H998" s="239"/>
      <c r="I998" s="239"/>
      <c r="J998" s="239"/>
      <c r="K998" s="239"/>
      <c r="L998" s="239"/>
      <c r="M998" s="239"/>
      <c r="N998" s="81"/>
      <c r="O998" s="82"/>
      <c r="P998" s="82"/>
      <c r="Q998" s="81" t="s">
        <v>211</v>
      </c>
      <c r="R998" s="268">
        <f>IF(AND(SUM(R973:R997)=0,COUNTIF(R973:R997,"NS")&gt;0),"NS",IF(AND(SUM(R973:R997)=0, COUNTIF(R973:R997,"NA")&gt;0),"NA",SUM(R973:R997)))</f>
        <v>100</v>
      </c>
      <c r="S998" s="266"/>
      <c r="T998" s="267"/>
      <c r="U998" s="268">
        <f>IF(AND(SUM(U973:U997)=0,COUNTIF(U973:U997,"NS")&gt;0),"NS",IF(AND(SUM(U973:U997)=0, COUNTIF(U973:U997,"NA")&gt;0),"NA",SUM(U973:U997)))</f>
        <v>50</v>
      </c>
      <c r="V998" s="266"/>
      <c r="W998" s="267"/>
      <c r="X998" s="268">
        <f>IF(AND(SUM(X973:X997)=0,COUNTIF(X973:X997,"NS")&gt;0),"NS",IF(AND(SUM(X973:X997)=0, COUNTIF(X973:X997,"NA")&gt;0),"NA",SUM(X973:X997)))</f>
        <v>50</v>
      </c>
      <c r="Y998" s="266"/>
      <c r="Z998" s="267"/>
      <c r="AA998" s="268">
        <f>IF(AND(SUM(AA973:AA997)=0,COUNTIF(AA973:AA997,"NS")&gt;0),"NS",IF(AND(SUM(AA973:AA997)=0, COUNTIF(AA973:AA997,"NA")&gt;0),"NA",SUM(AA973:AA997)))</f>
        <v>50</v>
      </c>
      <c r="AB998" s="267"/>
      <c r="AC998" s="220">
        <f>IF(AND(SUM(AC973:AC997)=0,COUNTIF(AC973:AC997,"NS")&gt;0),"NS",IF(AND(SUM(AC973:AC997)=0, COUNTIF(AC973:AC997,"NA")&gt;0),"NA",SUM(AC973:AC997)))</f>
        <v>25</v>
      </c>
      <c r="AD998" s="220">
        <f>IF(AND(SUM(AD973:AD997)=0,COUNTIF(AD973:AD997,"NS")&gt;0),"NS",IF(AND(SUM(AD973:AD997)=0, COUNTIF(AD973:AD997,"NA")&gt;0),"NA",SUM(AD973:AD997)))</f>
        <v>25</v>
      </c>
    </row>
    <row r="999" spans="1:128">
      <c r="A999" s="71"/>
      <c r="B999" s="40"/>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9"/>
      <c r="AF999">
        <f>IF(SUM(AF973:AF998,AP973:AP998,AZ973:AZ998,BJ973:BJ998,BT973:BT998,CD973:CD998,CN973:CN998,CX973:CX998,DH973:DH998,DR973:DR998)&gt;0,1,0)</f>
        <v>0</v>
      </c>
      <c r="AG999">
        <f>IF(SUM(AG973:AG998,AQ973:AQ998,BA973:BA998,BK973:BK998,BU973:BU998,CE973:CE998,CO973:CO998,CY973:CY998,DI973:DI998,DS973:DS998)&gt;0,2,0)</f>
        <v>0</v>
      </c>
      <c r="AH999">
        <f>IF(SUM(AH973:AH998,AR973:AR998,BB973:BB998,BL973:BL998,BV973:BV998,CF973:CF998,CP973:CP998,CZ973:CZ998,DJ973:DJ998,DT973:DT998)&gt;0,4,0)</f>
        <v>0</v>
      </c>
      <c r="AI999">
        <f>IF(SUM(AI973:AI998,AS973:AS998,BC973:BC998,BM973:BM998,BW973:BW998,CG973:CG998,CQ973:CQ998,DA973:DA998,DK973:DK998,DU973:DU998)&gt;0,4,0)</f>
        <v>0</v>
      </c>
      <c r="AJ999">
        <f>IF(SUM(AJ973:AJ998,AT973:AT998,BD973:BD998,BN973:BN998,BX973:BX998,CH973:CH998,CR973:CR998,DB973:DB998,DL973:DL998,DV973:DV998)&gt;0,5,0)</f>
        <v>5</v>
      </c>
      <c r="AK999">
        <f>IF(SUM(AK973:AK998,AU973:AU998,BE973:BE998,BO973:BO998,BY973:BY998,CI973:CI998,CS973:CS998,DC973:DC998,DM973:DM998,DW973:DW998)&gt;0,6,0)</f>
        <v>6</v>
      </c>
    </row>
    <row r="1000" spans="1:128">
      <c r="A1000" s="71"/>
      <c r="B1000" s="40"/>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455" t="s">
        <v>820</v>
      </c>
      <c r="AB1000" s="256"/>
      <c r="AC1000" s="256"/>
      <c r="AD1000" s="256"/>
      <c r="AH1000">
        <f>SUM(AF999:AH999)</f>
        <v>0</v>
      </c>
      <c r="AK1000">
        <f>SUM(AI999:AK999)</f>
        <v>11</v>
      </c>
    </row>
    <row r="1001" spans="1:128" ht="36" customHeight="1">
      <c r="A1001" s="71"/>
      <c r="B1001" s="40"/>
      <c r="C1001" s="265" t="s">
        <v>185</v>
      </c>
      <c r="D1001" s="278"/>
      <c r="E1001" s="278"/>
      <c r="F1001" s="279"/>
      <c r="G1001" s="265" t="s">
        <v>1434</v>
      </c>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c r="AD1001" s="267"/>
      <c r="AH1001" t="e">
        <f ca="1">CAMBIAR(AH1000,0,"",1,"El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001" t="e">
        <f ca="1">CAMBIAR(AK1000,0,"",4,"Hay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002" spans="1:128" ht="24" customHeight="1">
      <c r="A1002" s="71"/>
      <c r="B1002" s="40"/>
      <c r="C1002" s="280"/>
      <c r="D1002" s="256"/>
      <c r="E1002" s="256"/>
      <c r="F1002" s="281"/>
      <c r="G1002" s="429" t="s">
        <v>1435</v>
      </c>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c r="AD1002" s="267"/>
    </row>
    <row r="1003" spans="1:128" ht="36" customHeight="1">
      <c r="A1003" s="71"/>
      <c r="B1003" s="40"/>
      <c r="C1003" s="280"/>
      <c r="D1003" s="256"/>
      <c r="E1003" s="256"/>
      <c r="F1003" s="281"/>
      <c r="G1003" s="429" t="s">
        <v>1437</v>
      </c>
      <c r="H1003" s="266"/>
      <c r="I1003" s="266"/>
      <c r="J1003" s="267"/>
      <c r="K1003" s="429" t="s">
        <v>1438</v>
      </c>
      <c r="L1003" s="266"/>
      <c r="M1003" s="266"/>
      <c r="N1003" s="267"/>
      <c r="O1003" s="268" t="s">
        <v>1439</v>
      </c>
      <c r="P1003" s="266"/>
      <c r="Q1003" s="266"/>
      <c r="R1003" s="267"/>
      <c r="S1003" s="268" t="s">
        <v>1440</v>
      </c>
      <c r="T1003" s="266"/>
      <c r="U1003" s="266"/>
      <c r="V1003" s="267"/>
      <c r="W1003" s="268" t="s">
        <v>1441</v>
      </c>
      <c r="X1003" s="266"/>
      <c r="Y1003" s="266"/>
      <c r="Z1003" s="267"/>
      <c r="AA1003" s="268" t="s">
        <v>1442</v>
      </c>
      <c r="AB1003" s="266"/>
      <c r="AC1003" s="266"/>
      <c r="AD1003" s="267"/>
    </row>
    <row r="1004" spans="1:128" ht="48" customHeight="1">
      <c r="A1004" s="71"/>
      <c r="B1004" s="40"/>
      <c r="C1004" s="282"/>
      <c r="D1004" s="272"/>
      <c r="E1004" s="272"/>
      <c r="F1004" s="283"/>
      <c r="G1004" s="453" t="s">
        <v>234</v>
      </c>
      <c r="H1004" s="267"/>
      <c r="I1004" s="218" t="s">
        <v>202</v>
      </c>
      <c r="J1004" s="218" t="s">
        <v>203</v>
      </c>
      <c r="K1004" s="453" t="s">
        <v>234</v>
      </c>
      <c r="L1004" s="267"/>
      <c r="M1004" s="218" t="s">
        <v>202</v>
      </c>
      <c r="N1004" s="218" t="s">
        <v>203</v>
      </c>
      <c r="O1004" s="325" t="s">
        <v>234</v>
      </c>
      <c r="P1004" s="267"/>
      <c r="Q1004" s="218" t="s">
        <v>202</v>
      </c>
      <c r="R1004" s="218" t="s">
        <v>203</v>
      </c>
      <c r="S1004" s="325" t="s">
        <v>234</v>
      </c>
      <c r="T1004" s="267"/>
      <c r="U1004" s="218" t="s">
        <v>202</v>
      </c>
      <c r="V1004" s="218" t="s">
        <v>203</v>
      </c>
      <c r="W1004" s="325" t="s">
        <v>234</v>
      </c>
      <c r="X1004" s="267"/>
      <c r="Y1004" s="218" t="s">
        <v>202</v>
      </c>
      <c r="Z1004" s="218" t="s">
        <v>203</v>
      </c>
      <c r="AA1004" s="325" t="s">
        <v>234</v>
      </c>
      <c r="AB1004" s="267"/>
      <c r="AC1004" s="218" t="s">
        <v>202</v>
      </c>
      <c r="AD1004" s="218" t="s">
        <v>203</v>
      </c>
      <c r="AE1004" s="239"/>
    </row>
    <row r="1005" spans="1:128">
      <c r="A1005" s="71"/>
      <c r="B1005" s="40"/>
      <c r="C1005" s="148" t="s">
        <v>131</v>
      </c>
      <c r="D1005" s="320"/>
      <c r="E1005" s="266"/>
      <c r="F1005" s="267"/>
      <c r="G1005" s="268"/>
      <c r="H1005" s="267"/>
      <c r="I1005" s="220"/>
      <c r="J1005" s="220"/>
      <c r="K1005" s="268"/>
      <c r="L1005" s="267"/>
      <c r="M1005" s="220"/>
      <c r="N1005" s="220"/>
      <c r="O1005" s="268"/>
      <c r="P1005" s="267"/>
      <c r="Q1005" s="220"/>
      <c r="R1005" s="220"/>
      <c r="S1005" s="268"/>
      <c r="T1005" s="267"/>
      <c r="U1005" s="220"/>
      <c r="V1005" s="220"/>
      <c r="W1005" s="268"/>
      <c r="X1005" s="267"/>
      <c r="Y1005" s="220"/>
      <c r="Z1005" s="220"/>
      <c r="AA1005" s="268"/>
      <c r="AB1005" s="267"/>
      <c r="AC1005" s="220"/>
      <c r="AD1005" s="220"/>
    </row>
    <row r="1006" spans="1:128">
      <c r="A1006" s="71"/>
      <c r="B1006" s="40"/>
      <c r="C1006" s="148" t="s">
        <v>132</v>
      </c>
      <c r="D1006" s="320"/>
      <c r="E1006" s="266"/>
      <c r="F1006" s="267"/>
      <c r="G1006" s="268"/>
      <c r="H1006" s="267"/>
      <c r="I1006" s="220"/>
      <c r="J1006" s="220"/>
      <c r="K1006" s="268"/>
      <c r="L1006" s="267"/>
      <c r="M1006" s="220"/>
      <c r="N1006" s="220"/>
      <c r="O1006" s="268"/>
      <c r="P1006" s="267"/>
      <c r="Q1006" s="220"/>
      <c r="R1006" s="220"/>
      <c r="S1006" s="268"/>
      <c r="T1006" s="267"/>
      <c r="U1006" s="220"/>
      <c r="V1006" s="220"/>
      <c r="W1006" s="268"/>
      <c r="X1006" s="267"/>
      <c r="Y1006" s="220"/>
      <c r="Z1006" s="220"/>
      <c r="AA1006" s="268"/>
      <c r="AB1006" s="267"/>
      <c r="AC1006" s="220"/>
      <c r="AD1006" s="220"/>
    </row>
    <row r="1007" spans="1:128">
      <c r="A1007" s="71"/>
      <c r="B1007" s="40"/>
      <c r="C1007" s="148" t="s">
        <v>133</v>
      </c>
      <c r="D1007" s="320"/>
      <c r="E1007" s="266"/>
      <c r="F1007" s="267"/>
      <c r="G1007" s="268"/>
      <c r="H1007" s="267"/>
      <c r="I1007" s="220"/>
      <c r="J1007" s="220"/>
      <c r="K1007" s="268"/>
      <c r="L1007" s="267"/>
      <c r="M1007" s="220"/>
      <c r="N1007" s="220"/>
      <c r="O1007" s="268"/>
      <c r="P1007" s="267"/>
      <c r="Q1007" s="220"/>
      <c r="R1007" s="220"/>
      <c r="S1007" s="268"/>
      <c r="T1007" s="267"/>
      <c r="U1007" s="220"/>
      <c r="V1007" s="220"/>
      <c r="W1007" s="268"/>
      <c r="X1007" s="267"/>
      <c r="Y1007" s="220"/>
      <c r="Z1007" s="220"/>
      <c r="AA1007" s="268"/>
      <c r="AB1007" s="267"/>
      <c r="AC1007" s="220"/>
      <c r="AD1007" s="220"/>
    </row>
    <row r="1008" spans="1:128">
      <c r="A1008" s="71"/>
      <c r="B1008" s="40"/>
      <c r="C1008" s="148" t="s">
        <v>134</v>
      </c>
      <c r="D1008" s="320"/>
      <c r="E1008" s="266"/>
      <c r="F1008" s="267"/>
      <c r="G1008" s="268"/>
      <c r="H1008" s="267"/>
      <c r="I1008" s="220"/>
      <c r="J1008" s="220"/>
      <c r="K1008" s="268"/>
      <c r="L1008" s="267"/>
      <c r="M1008" s="220"/>
      <c r="N1008" s="220"/>
      <c r="O1008" s="268"/>
      <c r="P1008" s="267"/>
      <c r="Q1008" s="220"/>
      <c r="R1008" s="220"/>
      <c r="S1008" s="268"/>
      <c r="T1008" s="267"/>
      <c r="U1008" s="220"/>
      <c r="V1008" s="220"/>
      <c r="W1008" s="268"/>
      <c r="X1008" s="267"/>
      <c r="Y1008" s="220"/>
      <c r="Z1008" s="220"/>
      <c r="AA1008" s="268"/>
      <c r="AB1008" s="267"/>
      <c r="AC1008" s="220"/>
      <c r="AD1008" s="220"/>
    </row>
    <row r="1009" spans="1:30">
      <c r="A1009" s="71"/>
      <c r="B1009" s="40"/>
      <c r="C1009" s="148" t="s">
        <v>135</v>
      </c>
      <c r="D1009" s="320"/>
      <c r="E1009" s="266"/>
      <c r="F1009" s="267"/>
      <c r="G1009" s="268"/>
      <c r="H1009" s="267"/>
      <c r="I1009" s="220"/>
      <c r="J1009" s="220"/>
      <c r="K1009" s="268"/>
      <c r="L1009" s="267"/>
      <c r="M1009" s="220"/>
      <c r="N1009" s="220"/>
      <c r="O1009" s="268"/>
      <c r="P1009" s="267"/>
      <c r="Q1009" s="220"/>
      <c r="R1009" s="220"/>
      <c r="S1009" s="268"/>
      <c r="T1009" s="267"/>
      <c r="U1009" s="220"/>
      <c r="V1009" s="220"/>
      <c r="W1009" s="268"/>
      <c r="X1009" s="267"/>
      <c r="Y1009" s="220"/>
      <c r="Z1009" s="220"/>
      <c r="AA1009" s="268"/>
      <c r="AB1009" s="267"/>
      <c r="AC1009" s="220"/>
      <c r="AD1009" s="220"/>
    </row>
    <row r="1010" spans="1:30">
      <c r="A1010" s="71"/>
      <c r="B1010" s="40"/>
      <c r="C1010" s="148" t="s">
        <v>136</v>
      </c>
      <c r="D1010" s="320"/>
      <c r="E1010" s="266"/>
      <c r="F1010" s="267"/>
      <c r="G1010" s="268"/>
      <c r="H1010" s="267"/>
      <c r="I1010" s="220"/>
      <c r="J1010" s="220"/>
      <c r="K1010" s="268"/>
      <c r="L1010" s="267"/>
      <c r="M1010" s="220"/>
      <c r="N1010" s="220"/>
      <c r="O1010" s="268"/>
      <c r="P1010" s="267"/>
      <c r="Q1010" s="220"/>
      <c r="R1010" s="220"/>
      <c r="S1010" s="268"/>
      <c r="T1010" s="267"/>
      <c r="U1010" s="220"/>
      <c r="V1010" s="220"/>
      <c r="W1010" s="268"/>
      <c r="X1010" s="267"/>
      <c r="Y1010" s="220"/>
      <c r="Z1010" s="220"/>
      <c r="AA1010" s="268"/>
      <c r="AB1010" s="267"/>
      <c r="AC1010" s="220"/>
      <c r="AD1010" s="220"/>
    </row>
    <row r="1011" spans="1:30">
      <c r="A1011" s="71"/>
      <c r="B1011" s="40"/>
      <c r="C1011" s="148" t="s">
        <v>137</v>
      </c>
      <c r="D1011" s="320"/>
      <c r="E1011" s="266"/>
      <c r="F1011" s="267"/>
      <c r="G1011" s="268"/>
      <c r="H1011" s="267"/>
      <c r="I1011" s="220"/>
      <c r="J1011" s="220"/>
      <c r="K1011" s="268"/>
      <c r="L1011" s="267"/>
      <c r="M1011" s="220"/>
      <c r="N1011" s="220"/>
      <c r="O1011" s="268"/>
      <c r="P1011" s="267"/>
      <c r="Q1011" s="220"/>
      <c r="R1011" s="220"/>
      <c r="S1011" s="268"/>
      <c r="T1011" s="267"/>
      <c r="U1011" s="220"/>
      <c r="V1011" s="220"/>
      <c r="W1011" s="268"/>
      <c r="X1011" s="267"/>
      <c r="Y1011" s="220"/>
      <c r="Z1011" s="220"/>
      <c r="AA1011" s="268"/>
      <c r="AB1011" s="267"/>
      <c r="AC1011" s="220"/>
      <c r="AD1011" s="220"/>
    </row>
    <row r="1012" spans="1:30">
      <c r="A1012" s="71"/>
      <c r="B1012" s="40"/>
      <c r="C1012" s="148" t="s">
        <v>138</v>
      </c>
      <c r="D1012" s="320"/>
      <c r="E1012" s="266"/>
      <c r="F1012" s="267"/>
      <c r="G1012" s="268"/>
      <c r="H1012" s="267"/>
      <c r="I1012" s="220"/>
      <c r="J1012" s="220"/>
      <c r="K1012" s="268"/>
      <c r="L1012" s="267"/>
      <c r="M1012" s="220"/>
      <c r="N1012" s="220"/>
      <c r="O1012" s="268"/>
      <c r="P1012" s="267"/>
      <c r="Q1012" s="220"/>
      <c r="R1012" s="220"/>
      <c r="S1012" s="268"/>
      <c r="T1012" s="267"/>
      <c r="U1012" s="220"/>
      <c r="V1012" s="220"/>
      <c r="W1012" s="268"/>
      <c r="X1012" s="267"/>
      <c r="Y1012" s="220"/>
      <c r="Z1012" s="220"/>
      <c r="AA1012" s="268"/>
      <c r="AB1012" s="267"/>
      <c r="AC1012" s="220"/>
      <c r="AD1012" s="220"/>
    </row>
    <row r="1013" spans="1:30">
      <c r="A1013" s="71"/>
      <c r="B1013" s="40"/>
      <c r="C1013" s="148" t="s">
        <v>139</v>
      </c>
      <c r="D1013" s="320"/>
      <c r="E1013" s="266"/>
      <c r="F1013" s="267"/>
      <c r="G1013" s="268"/>
      <c r="H1013" s="267"/>
      <c r="I1013" s="220"/>
      <c r="J1013" s="220"/>
      <c r="K1013" s="268"/>
      <c r="L1013" s="267"/>
      <c r="M1013" s="220"/>
      <c r="N1013" s="220"/>
      <c r="O1013" s="268"/>
      <c r="P1013" s="267"/>
      <c r="Q1013" s="220"/>
      <c r="R1013" s="220"/>
      <c r="S1013" s="268"/>
      <c r="T1013" s="267"/>
      <c r="U1013" s="220"/>
      <c r="V1013" s="220"/>
      <c r="W1013" s="268"/>
      <c r="X1013" s="267"/>
      <c r="Y1013" s="220"/>
      <c r="Z1013" s="220"/>
      <c r="AA1013" s="268"/>
      <c r="AB1013" s="267"/>
      <c r="AC1013" s="220"/>
      <c r="AD1013" s="220"/>
    </row>
    <row r="1014" spans="1:30">
      <c r="A1014" s="71"/>
      <c r="B1014" s="40"/>
      <c r="C1014" s="148" t="s">
        <v>140</v>
      </c>
      <c r="D1014" s="320"/>
      <c r="E1014" s="266"/>
      <c r="F1014" s="267"/>
      <c r="G1014" s="268"/>
      <c r="H1014" s="267"/>
      <c r="I1014" s="220"/>
      <c r="J1014" s="220"/>
      <c r="K1014" s="268"/>
      <c r="L1014" s="267"/>
      <c r="M1014" s="220"/>
      <c r="N1014" s="220"/>
      <c r="O1014" s="268"/>
      <c r="P1014" s="267"/>
      <c r="Q1014" s="220"/>
      <c r="R1014" s="220"/>
      <c r="S1014" s="268"/>
      <c r="T1014" s="267"/>
      <c r="U1014" s="220"/>
      <c r="V1014" s="220"/>
      <c r="W1014" s="268"/>
      <c r="X1014" s="267"/>
      <c r="Y1014" s="220"/>
      <c r="Z1014" s="220"/>
      <c r="AA1014" s="268"/>
      <c r="AB1014" s="267"/>
      <c r="AC1014" s="220"/>
      <c r="AD1014" s="220"/>
    </row>
    <row r="1015" spans="1:30">
      <c r="A1015" s="71"/>
      <c r="B1015" s="40"/>
      <c r="C1015" s="148" t="s">
        <v>141</v>
      </c>
      <c r="D1015" s="320"/>
      <c r="E1015" s="266"/>
      <c r="F1015" s="267"/>
      <c r="G1015" s="268"/>
      <c r="H1015" s="267"/>
      <c r="I1015" s="220"/>
      <c r="J1015" s="220"/>
      <c r="K1015" s="268"/>
      <c r="L1015" s="267"/>
      <c r="M1015" s="220"/>
      <c r="N1015" s="220"/>
      <c r="O1015" s="268"/>
      <c r="P1015" s="267"/>
      <c r="Q1015" s="220"/>
      <c r="R1015" s="220"/>
      <c r="S1015" s="268"/>
      <c r="T1015" s="267"/>
      <c r="U1015" s="220"/>
      <c r="V1015" s="220"/>
      <c r="W1015" s="268"/>
      <c r="X1015" s="267"/>
      <c r="Y1015" s="220"/>
      <c r="Z1015" s="220"/>
      <c r="AA1015" s="268"/>
      <c r="AB1015" s="267"/>
      <c r="AC1015" s="220"/>
      <c r="AD1015" s="220"/>
    </row>
    <row r="1016" spans="1:30">
      <c r="A1016" s="71"/>
      <c r="B1016" s="40"/>
      <c r="C1016" s="148" t="s">
        <v>142</v>
      </c>
      <c r="D1016" s="320"/>
      <c r="E1016" s="266"/>
      <c r="F1016" s="267"/>
      <c r="G1016" s="268"/>
      <c r="H1016" s="267"/>
      <c r="I1016" s="220"/>
      <c r="J1016" s="220"/>
      <c r="K1016" s="268"/>
      <c r="L1016" s="267"/>
      <c r="M1016" s="220"/>
      <c r="N1016" s="220"/>
      <c r="O1016" s="268"/>
      <c r="P1016" s="267"/>
      <c r="Q1016" s="220"/>
      <c r="R1016" s="220"/>
      <c r="S1016" s="268"/>
      <c r="T1016" s="267"/>
      <c r="U1016" s="220"/>
      <c r="V1016" s="220"/>
      <c r="W1016" s="268"/>
      <c r="X1016" s="267"/>
      <c r="Y1016" s="220"/>
      <c r="Z1016" s="220"/>
      <c r="AA1016" s="268"/>
      <c r="AB1016" s="267"/>
      <c r="AC1016" s="220"/>
      <c r="AD1016" s="220"/>
    </row>
    <row r="1017" spans="1:30">
      <c r="A1017" s="71"/>
      <c r="B1017" s="40"/>
      <c r="C1017" s="148" t="s">
        <v>143</v>
      </c>
      <c r="D1017" s="320"/>
      <c r="E1017" s="266"/>
      <c r="F1017" s="267"/>
      <c r="G1017" s="268"/>
      <c r="H1017" s="267"/>
      <c r="I1017" s="220"/>
      <c r="J1017" s="220"/>
      <c r="K1017" s="268"/>
      <c r="L1017" s="267"/>
      <c r="M1017" s="220"/>
      <c r="N1017" s="220"/>
      <c r="O1017" s="268"/>
      <c r="P1017" s="267"/>
      <c r="Q1017" s="220"/>
      <c r="R1017" s="220"/>
      <c r="S1017" s="268"/>
      <c r="T1017" s="267"/>
      <c r="U1017" s="220"/>
      <c r="V1017" s="220"/>
      <c r="W1017" s="268"/>
      <c r="X1017" s="267"/>
      <c r="Y1017" s="220"/>
      <c r="Z1017" s="220"/>
      <c r="AA1017" s="268"/>
      <c r="AB1017" s="267"/>
      <c r="AC1017" s="220"/>
      <c r="AD1017" s="220"/>
    </row>
    <row r="1018" spans="1:30">
      <c r="A1018" s="71"/>
      <c r="B1018" s="40"/>
      <c r="C1018" s="148" t="s">
        <v>144</v>
      </c>
      <c r="D1018" s="320"/>
      <c r="E1018" s="266"/>
      <c r="F1018" s="267"/>
      <c r="G1018" s="268"/>
      <c r="H1018" s="267"/>
      <c r="I1018" s="220"/>
      <c r="J1018" s="220"/>
      <c r="K1018" s="268"/>
      <c r="L1018" s="267"/>
      <c r="M1018" s="220"/>
      <c r="N1018" s="220"/>
      <c r="O1018" s="268"/>
      <c r="P1018" s="267"/>
      <c r="Q1018" s="220"/>
      <c r="R1018" s="220"/>
      <c r="S1018" s="268"/>
      <c r="T1018" s="267"/>
      <c r="U1018" s="220"/>
      <c r="V1018" s="220"/>
      <c r="W1018" s="268"/>
      <c r="X1018" s="267"/>
      <c r="Y1018" s="220"/>
      <c r="Z1018" s="220"/>
      <c r="AA1018" s="268"/>
      <c r="AB1018" s="267"/>
      <c r="AC1018" s="220"/>
      <c r="AD1018" s="220"/>
    </row>
    <row r="1019" spans="1:30">
      <c r="A1019" s="71"/>
      <c r="B1019" s="40"/>
      <c r="C1019" s="148" t="s">
        <v>145</v>
      </c>
      <c r="D1019" s="320"/>
      <c r="E1019" s="266"/>
      <c r="F1019" s="267"/>
      <c r="G1019" s="268"/>
      <c r="H1019" s="267"/>
      <c r="I1019" s="220"/>
      <c r="J1019" s="220"/>
      <c r="K1019" s="268"/>
      <c r="L1019" s="267"/>
      <c r="M1019" s="220"/>
      <c r="N1019" s="220"/>
      <c r="O1019" s="268"/>
      <c r="P1019" s="267"/>
      <c r="Q1019" s="220"/>
      <c r="R1019" s="220"/>
      <c r="S1019" s="268"/>
      <c r="T1019" s="267"/>
      <c r="U1019" s="220"/>
      <c r="V1019" s="220"/>
      <c r="W1019" s="268"/>
      <c r="X1019" s="267"/>
      <c r="Y1019" s="220"/>
      <c r="Z1019" s="220"/>
      <c r="AA1019" s="268"/>
      <c r="AB1019" s="267"/>
      <c r="AC1019" s="220"/>
      <c r="AD1019" s="220"/>
    </row>
    <row r="1020" spans="1:30">
      <c r="A1020" s="71"/>
      <c r="B1020" s="40"/>
      <c r="C1020" s="148" t="s">
        <v>146</v>
      </c>
      <c r="D1020" s="320"/>
      <c r="E1020" s="266"/>
      <c r="F1020" s="267"/>
      <c r="G1020" s="268"/>
      <c r="H1020" s="267"/>
      <c r="I1020" s="220"/>
      <c r="J1020" s="220"/>
      <c r="K1020" s="268"/>
      <c r="L1020" s="267"/>
      <c r="M1020" s="220"/>
      <c r="N1020" s="220"/>
      <c r="O1020" s="268"/>
      <c r="P1020" s="267"/>
      <c r="Q1020" s="220"/>
      <c r="R1020" s="220"/>
      <c r="S1020" s="268"/>
      <c r="T1020" s="267"/>
      <c r="U1020" s="220"/>
      <c r="V1020" s="220"/>
      <c r="W1020" s="268"/>
      <c r="X1020" s="267"/>
      <c r="Y1020" s="220"/>
      <c r="Z1020" s="220"/>
      <c r="AA1020" s="268"/>
      <c r="AB1020" s="267"/>
      <c r="AC1020" s="220"/>
      <c r="AD1020" s="220"/>
    </row>
    <row r="1021" spans="1:30">
      <c r="A1021" s="71"/>
      <c r="B1021" s="40"/>
      <c r="C1021" s="148" t="s">
        <v>147</v>
      </c>
      <c r="D1021" s="320"/>
      <c r="E1021" s="266"/>
      <c r="F1021" s="267"/>
      <c r="G1021" s="268">
        <v>50</v>
      </c>
      <c r="H1021" s="267"/>
      <c r="I1021" s="220">
        <v>25</v>
      </c>
      <c r="J1021" s="220">
        <v>25</v>
      </c>
      <c r="K1021" s="268" t="s">
        <v>2284</v>
      </c>
      <c r="L1021" s="267"/>
      <c r="M1021" s="220">
        <v>0</v>
      </c>
      <c r="N1021" s="220">
        <v>0</v>
      </c>
      <c r="O1021" s="268">
        <v>0</v>
      </c>
      <c r="P1021" s="267"/>
      <c r="Q1021" s="220">
        <v>0</v>
      </c>
      <c r="R1021" s="220">
        <v>0</v>
      </c>
      <c r="S1021" s="268">
        <v>0</v>
      </c>
      <c r="T1021" s="267"/>
      <c r="U1021" s="220">
        <v>0</v>
      </c>
      <c r="V1021" s="220">
        <v>0</v>
      </c>
      <c r="W1021" s="268">
        <v>0</v>
      </c>
      <c r="X1021" s="267"/>
      <c r="Y1021" s="220">
        <v>0</v>
      </c>
      <c r="Z1021" s="220">
        <v>0</v>
      </c>
      <c r="AA1021" s="268">
        <v>0</v>
      </c>
      <c r="AB1021" s="267"/>
      <c r="AC1021" s="220">
        <v>0</v>
      </c>
      <c r="AD1021" s="220">
        <v>0</v>
      </c>
    </row>
    <row r="1022" spans="1:30">
      <c r="A1022" s="71"/>
      <c r="B1022" s="40"/>
      <c r="C1022" s="148" t="s">
        <v>148</v>
      </c>
      <c r="D1022" s="320"/>
      <c r="E1022" s="266"/>
      <c r="F1022" s="267"/>
      <c r="G1022" s="268"/>
      <c r="H1022" s="267"/>
      <c r="I1022" s="220"/>
      <c r="J1022" s="220"/>
      <c r="K1022" s="268"/>
      <c r="L1022" s="267"/>
      <c r="M1022" s="220"/>
      <c r="N1022" s="220"/>
      <c r="O1022" s="268"/>
      <c r="P1022" s="267"/>
      <c r="Q1022" s="220"/>
      <c r="R1022" s="220"/>
      <c r="S1022" s="268"/>
      <c r="T1022" s="267"/>
      <c r="U1022" s="220"/>
      <c r="V1022" s="220"/>
      <c r="W1022" s="268"/>
      <c r="X1022" s="267"/>
      <c r="Y1022" s="220"/>
      <c r="Z1022" s="220"/>
      <c r="AA1022" s="268"/>
      <c r="AB1022" s="267"/>
      <c r="AC1022" s="220"/>
      <c r="AD1022" s="220"/>
    </row>
    <row r="1023" spans="1:30">
      <c r="A1023" s="71"/>
      <c r="B1023" s="40"/>
      <c r="C1023" s="148" t="s">
        <v>149</v>
      </c>
      <c r="D1023" s="320"/>
      <c r="E1023" s="266"/>
      <c r="F1023" s="267"/>
      <c r="G1023" s="268"/>
      <c r="H1023" s="267"/>
      <c r="I1023" s="220"/>
      <c r="J1023" s="220"/>
      <c r="K1023" s="268"/>
      <c r="L1023" s="267"/>
      <c r="M1023" s="220"/>
      <c r="N1023" s="220"/>
      <c r="O1023" s="268"/>
      <c r="P1023" s="267"/>
      <c r="Q1023" s="220"/>
      <c r="R1023" s="220"/>
      <c r="S1023" s="268"/>
      <c r="T1023" s="267"/>
      <c r="U1023" s="220"/>
      <c r="V1023" s="220"/>
      <c r="W1023" s="268"/>
      <c r="X1023" s="267"/>
      <c r="Y1023" s="220"/>
      <c r="Z1023" s="220"/>
      <c r="AA1023" s="268"/>
      <c r="AB1023" s="267"/>
      <c r="AC1023" s="220"/>
      <c r="AD1023" s="220"/>
    </row>
    <row r="1024" spans="1:30">
      <c r="A1024" s="71"/>
      <c r="B1024" s="40"/>
      <c r="C1024" s="148" t="s">
        <v>150</v>
      </c>
      <c r="D1024" s="320"/>
      <c r="E1024" s="266"/>
      <c r="F1024" s="267"/>
      <c r="G1024" s="268"/>
      <c r="H1024" s="267"/>
      <c r="I1024" s="220"/>
      <c r="J1024" s="220"/>
      <c r="K1024" s="268"/>
      <c r="L1024" s="267"/>
      <c r="M1024" s="220"/>
      <c r="N1024" s="220"/>
      <c r="O1024" s="268"/>
      <c r="P1024" s="267"/>
      <c r="Q1024" s="220"/>
      <c r="R1024" s="220"/>
      <c r="S1024" s="268"/>
      <c r="T1024" s="267"/>
      <c r="U1024" s="220"/>
      <c r="V1024" s="220"/>
      <c r="W1024" s="268"/>
      <c r="X1024" s="267"/>
      <c r="Y1024" s="220"/>
      <c r="Z1024" s="220"/>
      <c r="AA1024" s="268"/>
      <c r="AB1024" s="267"/>
      <c r="AC1024" s="220"/>
      <c r="AD1024" s="220"/>
    </row>
    <row r="1025" spans="1:30">
      <c r="A1025" s="71"/>
      <c r="B1025" s="40"/>
      <c r="C1025" s="148" t="s">
        <v>151</v>
      </c>
      <c r="D1025" s="320"/>
      <c r="E1025" s="266"/>
      <c r="F1025" s="267"/>
      <c r="G1025" s="268"/>
      <c r="H1025" s="267"/>
      <c r="I1025" s="220"/>
      <c r="J1025" s="220"/>
      <c r="K1025" s="268"/>
      <c r="L1025" s="267"/>
      <c r="M1025" s="220"/>
      <c r="N1025" s="220"/>
      <c r="O1025" s="268"/>
      <c r="P1025" s="267"/>
      <c r="Q1025" s="220"/>
      <c r="R1025" s="220"/>
      <c r="S1025" s="268"/>
      <c r="T1025" s="267"/>
      <c r="U1025" s="220"/>
      <c r="V1025" s="220"/>
      <c r="W1025" s="268"/>
      <c r="X1025" s="267"/>
      <c r="Y1025" s="220"/>
      <c r="Z1025" s="220"/>
      <c r="AA1025" s="268"/>
      <c r="AB1025" s="267"/>
      <c r="AC1025" s="220"/>
      <c r="AD1025" s="220"/>
    </row>
    <row r="1026" spans="1:30">
      <c r="A1026" s="71"/>
      <c r="B1026" s="40"/>
      <c r="C1026" s="148" t="s">
        <v>152</v>
      </c>
      <c r="D1026" s="320"/>
      <c r="E1026" s="266"/>
      <c r="F1026" s="267"/>
      <c r="G1026" s="268"/>
      <c r="H1026" s="267"/>
      <c r="I1026" s="220"/>
      <c r="J1026" s="220"/>
      <c r="K1026" s="268"/>
      <c r="L1026" s="267"/>
      <c r="M1026" s="220"/>
      <c r="N1026" s="220"/>
      <c r="O1026" s="268"/>
      <c r="P1026" s="267"/>
      <c r="Q1026" s="220"/>
      <c r="R1026" s="220"/>
      <c r="S1026" s="268"/>
      <c r="T1026" s="267"/>
      <c r="U1026" s="220"/>
      <c r="V1026" s="220"/>
      <c r="W1026" s="268"/>
      <c r="X1026" s="267"/>
      <c r="Y1026" s="220"/>
      <c r="Z1026" s="220"/>
      <c r="AA1026" s="268"/>
      <c r="AB1026" s="267"/>
      <c r="AC1026" s="220"/>
      <c r="AD1026" s="220"/>
    </row>
    <row r="1027" spans="1:30">
      <c r="A1027" s="71"/>
      <c r="B1027" s="40"/>
      <c r="C1027" s="148" t="s">
        <v>153</v>
      </c>
      <c r="D1027" s="320"/>
      <c r="E1027" s="266"/>
      <c r="F1027" s="267"/>
      <c r="G1027" s="268"/>
      <c r="H1027" s="267"/>
      <c r="I1027" s="220"/>
      <c r="J1027" s="220"/>
      <c r="K1027" s="268"/>
      <c r="L1027" s="267"/>
      <c r="M1027" s="220"/>
      <c r="N1027" s="220"/>
      <c r="O1027" s="268"/>
      <c r="P1027" s="267"/>
      <c r="Q1027" s="220"/>
      <c r="R1027" s="220"/>
      <c r="S1027" s="268"/>
      <c r="T1027" s="267"/>
      <c r="U1027" s="220"/>
      <c r="V1027" s="220"/>
      <c r="W1027" s="268"/>
      <c r="X1027" s="267"/>
      <c r="Y1027" s="220"/>
      <c r="Z1027" s="220"/>
      <c r="AA1027" s="268"/>
      <c r="AB1027" s="267"/>
      <c r="AC1027" s="220"/>
      <c r="AD1027" s="220"/>
    </row>
    <row r="1028" spans="1:30">
      <c r="A1028" s="71"/>
      <c r="B1028" s="40"/>
      <c r="C1028" s="148" t="s">
        <v>154</v>
      </c>
      <c r="D1028" s="320"/>
      <c r="E1028" s="266"/>
      <c r="F1028" s="267"/>
      <c r="G1028" s="268"/>
      <c r="H1028" s="267"/>
      <c r="I1028" s="220"/>
      <c r="J1028" s="220"/>
      <c r="K1028" s="268"/>
      <c r="L1028" s="267"/>
      <c r="M1028" s="220"/>
      <c r="N1028" s="220"/>
      <c r="O1028" s="268"/>
      <c r="P1028" s="267"/>
      <c r="Q1028" s="220"/>
      <c r="R1028" s="220"/>
      <c r="S1028" s="268"/>
      <c r="T1028" s="267"/>
      <c r="U1028" s="220"/>
      <c r="V1028" s="220"/>
      <c r="W1028" s="268"/>
      <c r="X1028" s="267"/>
      <c r="Y1028" s="220"/>
      <c r="Z1028" s="220"/>
      <c r="AA1028" s="268"/>
      <c r="AB1028" s="267"/>
      <c r="AC1028" s="220"/>
      <c r="AD1028" s="220"/>
    </row>
    <row r="1029" spans="1:30">
      <c r="A1029" s="71"/>
      <c r="B1029" s="40"/>
      <c r="C1029" s="148" t="s">
        <v>155</v>
      </c>
      <c r="D1029" s="320"/>
      <c r="E1029" s="266"/>
      <c r="F1029" s="267"/>
      <c r="G1029" s="268"/>
      <c r="H1029" s="267"/>
      <c r="I1029" s="220"/>
      <c r="J1029" s="220"/>
      <c r="K1029" s="268"/>
      <c r="L1029" s="267"/>
      <c r="M1029" s="220"/>
      <c r="N1029" s="220"/>
      <c r="O1029" s="268"/>
      <c r="P1029" s="267"/>
      <c r="Q1029" s="220"/>
      <c r="R1029" s="220"/>
      <c r="S1029" s="268"/>
      <c r="T1029" s="267"/>
      <c r="U1029" s="220"/>
      <c r="V1029" s="220"/>
      <c r="W1029" s="268"/>
      <c r="X1029" s="267"/>
      <c r="Y1029" s="220"/>
      <c r="Z1029" s="220"/>
      <c r="AA1029" s="268"/>
      <c r="AB1029" s="267"/>
      <c r="AC1029" s="220"/>
      <c r="AD1029" s="220"/>
    </row>
    <row r="1030" spans="1:30">
      <c r="A1030" s="71"/>
      <c r="B1030" s="40"/>
      <c r="C1030" s="239"/>
      <c r="G1030" s="268">
        <f>IF(AND(SUM(G1005:G1029)=0,COUNTIF(G1005:G1029,"NS")&gt;0),"NS",IF(AND(SUM(G1005:G1029)=0, COUNTIF(G1005:G1029,"NA")&gt;0),"NA",SUM(G1005:G1029)))</f>
        <v>50</v>
      </c>
      <c r="H1030" s="267"/>
      <c r="I1030" s="220">
        <f>IF(AND(SUM(I1005:I1029)=0,COUNTIF(I1005:I1029,"NS")&gt;0),"NS",IF(AND(SUM(I1005:I1029)=0, COUNTIF(I1005:I1029,"NA")&gt;0),"NA",SUM(I1005:I1029)))</f>
        <v>25</v>
      </c>
      <c r="J1030" s="220">
        <f>IF(AND(SUM(J1005:J1029)=0,COUNTIF(J1005:J1029,"NS")&gt;0),"NS",IF(AND(SUM(J1005:J1029)=0, COUNTIF(J1005:J1029,"NA")&gt;0),"NA",SUM(J1005:J1029)))</f>
        <v>25</v>
      </c>
      <c r="K1030" s="268">
        <f>IF(AND(SUM(K1005:K1029)=0,COUNTIF(K1005:K1029,"NS")&gt;0),"NS",IF(AND(SUM(K1005:K1029)=0, COUNTIF(K1005:K1029,"NA")&gt;0),"NA",SUM(K1005:K1029)))</f>
        <v>0</v>
      </c>
      <c r="L1030" s="267"/>
      <c r="M1030" s="220">
        <f>IF(AND(SUM(M1005:M1029)=0,COUNTIF(M1005:M1029,"NS")&gt;0),"NS",IF(AND(SUM(M1005:M1029)=0, COUNTIF(M1005:M1029,"NA")&gt;0),"NA",SUM(M1005:M1029)))</f>
        <v>0</v>
      </c>
      <c r="N1030" s="220">
        <f>IF(AND(SUM(N1005:N1029)=0,COUNTIF(N1005:N1029,"NS")&gt;0),"NS",IF(AND(SUM(N1005:N1029)=0, COUNTIF(N1005:N1029,"NA")&gt;0),"NA",SUM(N1005:N1029)))</f>
        <v>0</v>
      </c>
      <c r="O1030" s="268">
        <f>IF(AND(SUM(O1005:O1029)=0,COUNTIF(O1005:O1029,"NS")&gt;0),"NS",IF(AND(SUM(O1005:O1029)=0, COUNTIF(O1005:O1029,"NA")&gt;0),"NA",SUM(O1005:O1029)))</f>
        <v>0</v>
      </c>
      <c r="P1030" s="267"/>
      <c r="Q1030" s="220">
        <f>IF(AND(SUM(Q1005:Q1029)=0,COUNTIF(Q1005:Q1029,"NS")&gt;0),"NS",IF(AND(SUM(Q1005:Q1029)=0, COUNTIF(Q1005:Q1029,"NA")&gt;0),"NA",SUM(Q1005:Q1029)))</f>
        <v>0</v>
      </c>
      <c r="R1030" s="220">
        <f>IF(AND(SUM(R1005:R1029)=0,COUNTIF(R1005:R1029,"NS")&gt;0),"NS",IF(AND(SUM(R1005:R1029)=0, COUNTIF(R1005:R1029,"NA")&gt;0),"NA",SUM(R1005:R1029)))</f>
        <v>0</v>
      </c>
      <c r="S1030" s="268">
        <f>IF(AND(SUM(S1005:S1029)=0,COUNTIF(S1005:S1029,"NS")&gt;0),"NS",IF(AND(SUM(S1005:S1029)=0, COUNTIF(S1005:S1029,"NA")&gt;0),"NA",SUM(S1005:S1029)))</f>
        <v>0</v>
      </c>
      <c r="T1030" s="267"/>
      <c r="U1030" s="220">
        <f>IF(AND(SUM(U1005:U1029)=0,COUNTIF(U1005:U1029,"NS")&gt;0),"NS",IF(AND(SUM(U1005:U1029)=0, COUNTIF(U1005:U1029,"NA")&gt;0),"NA",SUM(U1005:U1029)))</f>
        <v>0</v>
      </c>
      <c r="V1030" s="220">
        <f>IF(AND(SUM(V1005:V1029)=0,COUNTIF(V1005:V1029,"NS")&gt;0),"NS",IF(AND(SUM(V1005:V1029)=0, COUNTIF(V1005:V1029,"NA")&gt;0),"NA",SUM(V1005:V1029)))</f>
        <v>0</v>
      </c>
      <c r="W1030" s="268">
        <f>IF(AND(SUM(W1005:W1029)=0,COUNTIF(W1005:W1029,"NS")&gt;0),"NS",IF(AND(SUM(W1005:W1029)=0, COUNTIF(W1005:W1029,"NA")&gt;0),"NA",SUM(W1005:W1029)))</f>
        <v>0</v>
      </c>
      <c r="X1030" s="267"/>
      <c r="Y1030" s="220">
        <f>IF(AND(SUM(Y1005:Y1029)=0,COUNTIF(Y1005:Y1029,"NS")&gt;0),"NS",IF(AND(SUM(Y1005:Y1029)=0, COUNTIF(Y1005:Y1029,"NA")&gt;0),"NA",SUM(Y1005:Y1029)))</f>
        <v>0</v>
      </c>
      <c r="Z1030" s="220">
        <f>IF(AND(SUM(Z1005:Z1029)=0,COUNTIF(Z1005:Z1029,"NS")&gt;0),"NS",IF(AND(SUM(Z1005:Z1029)=0, COUNTIF(Z1005:Z1029,"NA")&gt;0),"NA",SUM(Z1005:Z1029)))</f>
        <v>0</v>
      </c>
      <c r="AA1030" s="268">
        <f>IF(AND(SUM(AA1005:AA1029)=0,COUNTIF(AA1005:AA1029,"NS")&gt;0),"NS",IF(AND(SUM(AA1005:AA1029)=0, COUNTIF(AA1005:AA1029,"NA")&gt;0),"NA",SUM(AA1005:AA1029)))</f>
        <v>0</v>
      </c>
      <c r="AB1030" s="267"/>
      <c r="AC1030" s="220">
        <f>IF(AND(SUM(AC1005:AC1029)=0,COUNTIF(AC1005:AC1029,"NS")&gt;0),"NS",IF(AND(SUM(AC1005:AC1029)=0, COUNTIF(AC1005:AC1029,"NA")&gt;0),"NA",SUM(AC1005:AC1029)))</f>
        <v>0</v>
      </c>
      <c r="AD1030" s="220">
        <f>IF(AND(SUM(AD1005:AD1029)=0,COUNTIF(AD1005:AD1029,"NS")&gt;0),"NS",IF(AND(SUM(AD1005:AD1029)=0, COUNTIF(AD1005:AD1029,"NA")&gt;0),"NA",SUM(AD1005:AD1029)))</f>
        <v>0</v>
      </c>
    </row>
    <row r="1031" spans="1:30">
      <c r="A1031" s="73"/>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c r="AC1031" s="74"/>
      <c r="AD1031" s="74"/>
    </row>
    <row r="1032" spans="1:30" ht="45" customHeight="1">
      <c r="A1032" s="73"/>
      <c r="B1032" s="74"/>
      <c r="C1032" s="385" t="s">
        <v>1443</v>
      </c>
      <c r="D1032" s="256"/>
      <c r="E1032" s="256"/>
      <c r="F1032" s="268"/>
      <c r="G1032" s="266"/>
      <c r="H1032" s="266"/>
      <c r="I1032" s="266"/>
      <c r="J1032" s="266"/>
      <c r="K1032" s="266"/>
      <c r="L1032" s="266"/>
      <c r="M1032" s="266"/>
      <c r="N1032" s="266"/>
      <c r="O1032" s="266"/>
      <c r="P1032" s="266"/>
      <c r="Q1032" s="266"/>
      <c r="R1032" s="266"/>
      <c r="S1032" s="266"/>
      <c r="T1032" s="266"/>
      <c r="U1032" s="266"/>
      <c r="V1032" s="266"/>
      <c r="W1032" s="266"/>
      <c r="X1032" s="266"/>
      <c r="Y1032" s="266"/>
      <c r="Z1032" s="266"/>
      <c r="AA1032" s="266"/>
      <c r="AB1032" s="266"/>
      <c r="AC1032" s="266"/>
      <c r="AD1032" s="267"/>
    </row>
    <row r="1033" spans="1:30">
      <c r="A1033" s="73"/>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c r="AC1033" s="74"/>
      <c r="AD1033" s="74"/>
    </row>
    <row r="1034" spans="1:30" ht="24" customHeight="1">
      <c r="A1034" s="83"/>
      <c r="B1034" s="15"/>
      <c r="C1034" s="321" t="s">
        <v>187</v>
      </c>
      <c r="D1034" s="256"/>
      <c r="E1034" s="256"/>
      <c r="F1034" s="256"/>
      <c r="G1034" s="256"/>
      <c r="H1034" s="256"/>
      <c r="I1034" s="256"/>
      <c r="J1034" s="256"/>
      <c r="K1034" s="256"/>
      <c r="L1034" s="256"/>
      <c r="M1034" s="256"/>
      <c r="N1034" s="256"/>
      <c r="O1034" s="256"/>
      <c r="P1034" s="256"/>
      <c r="Q1034" s="256"/>
      <c r="R1034" s="256"/>
      <c r="S1034" s="256"/>
      <c r="T1034" s="256"/>
      <c r="U1034" s="256"/>
      <c r="V1034" s="256"/>
      <c r="W1034" s="256"/>
      <c r="X1034" s="256"/>
      <c r="Y1034" s="256"/>
      <c r="Z1034" s="256"/>
      <c r="AA1034" s="256"/>
      <c r="AB1034" s="256"/>
      <c r="AC1034" s="256"/>
      <c r="AD1034" s="256"/>
    </row>
    <row r="1035" spans="1:30" ht="60" customHeight="1">
      <c r="A1035" s="83"/>
      <c r="B1035" s="15"/>
      <c r="C1035" s="322"/>
      <c r="D1035" s="323"/>
      <c r="E1035" s="323"/>
      <c r="F1035" s="323"/>
      <c r="G1035" s="323"/>
      <c r="H1035" s="323"/>
      <c r="I1035" s="323"/>
      <c r="J1035" s="323"/>
      <c r="K1035" s="323"/>
      <c r="L1035" s="323"/>
      <c r="M1035" s="323"/>
      <c r="N1035" s="323"/>
      <c r="O1035" s="323"/>
      <c r="P1035" s="323"/>
      <c r="Q1035" s="323"/>
      <c r="R1035" s="323"/>
      <c r="S1035" s="323"/>
      <c r="T1035" s="323"/>
      <c r="U1035" s="323"/>
      <c r="V1035" s="323"/>
      <c r="W1035" s="323"/>
      <c r="X1035" s="323"/>
      <c r="Y1035" s="323"/>
      <c r="Z1035" s="323"/>
      <c r="AA1035" s="323"/>
      <c r="AB1035" s="323"/>
      <c r="AC1035" s="323"/>
      <c r="AD1035" s="324"/>
    </row>
    <row r="1036" spans="1:30">
      <c r="A1036" s="71"/>
      <c r="B1036" s="40"/>
      <c r="C1036" s="246" t="e">
        <f ca="1">AH1001</f>
        <v>#NAME?</v>
      </c>
      <c r="D1036" s="40"/>
      <c r="E1036" s="40"/>
      <c r="F1036" s="40"/>
      <c r="G1036" s="40"/>
      <c r="H1036" s="40"/>
      <c r="I1036" s="40"/>
      <c r="J1036" s="40"/>
      <c r="K1036" s="40"/>
      <c r="L1036" s="40"/>
      <c r="M1036" s="40"/>
      <c r="N1036" s="40"/>
      <c r="O1036" s="40"/>
      <c r="P1036" s="40"/>
      <c r="Q1036" s="40"/>
      <c r="R1036" s="40"/>
      <c r="S1036" s="40"/>
      <c r="T1036" s="40"/>
      <c r="U1036" s="40"/>
      <c r="V1036" s="40"/>
      <c r="W1036" s="40"/>
      <c r="X1036" s="40"/>
      <c r="Y1036" s="40"/>
      <c r="Z1036" s="40"/>
      <c r="AA1036" s="40"/>
      <c r="AB1036" s="40"/>
      <c r="AC1036" s="40"/>
      <c r="AD1036" s="40"/>
    </row>
    <row r="1037" spans="1:30">
      <c r="A1037" s="71"/>
      <c r="B1037" s="40"/>
      <c r="C1037" s="246" t="e">
        <f ca="1">AK1001</f>
        <v>#NAME?</v>
      </c>
      <c r="D1037" s="40"/>
      <c r="E1037" s="40"/>
      <c r="F1037" s="40"/>
      <c r="G1037" s="40"/>
      <c r="H1037" s="40"/>
      <c r="I1037" s="40"/>
      <c r="J1037" s="40"/>
      <c r="K1037" s="40"/>
      <c r="L1037" s="40"/>
      <c r="M1037" s="40"/>
      <c r="N1037" s="40"/>
      <c r="O1037" s="40"/>
      <c r="P1037" s="40"/>
      <c r="Q1037" s="40"/>
      <c r="R1037" s="40"/>
      <c r="S1037" s="40"/>
      <c r="T1037" s="40"/>
      <c r="U1037" s="40"/>
      <c r="V1037" s="40"/>
      <c r="W1037" s="40"/>
      <c r="X1037" s="40"/>
      <c r="Y1037" s="40"/>
      <c r="Z1037" s="40"/>
      <c r="AA1037" s="40"/>
      <c r="AB1037" s="40"/>
      <c r="AC1037" s="40"/>
      <c r="AD1037" s="40"/>
    </row>
    <row r="1038" spans="1:30">
      <c r="A1038" s="71"/>
      <c r="B1038" s="40"/>
      <c r="C1038" s="512" t="str">
        <f>_xlfn.SWITCH(AK1000,0,"",4,"Hay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La suma no coincide con los desagregados y se registran valores no aceptados</v>
      </c>
      <c r="D1038" s="512"/>
      <c r="E1038" s="512"/>
      <c r="F1038" s="512"/>
      <c r="G1038" s="512"/>
      <c r="H1038" s="512"/>
      <c r="I1038" s="512"/>
      <c r="J1038" s="512"/>
      <c r="K1038" s="512"/>
      <c r="L1038" s="512"/>
      <c r="M1038" s="512"/>
      <c r="N1038" s="512"/>
      <c r="O1038" s="512"/>
      <c r="P1038" s="512"/>
      <c r="Q1038" s="512"/>
      <c r="R1038" s="512"/>
      <c r="S1038" s="512"/>
      <c r="T1038" s="512"/>
      <c r="U1038" s="512"/>
      <c r="V1038" s="512"/>
      <c r="W1038" s="512"/>
      <c r="X1038" s="512"/>
      <c r="Y1038" s="512"/>
      <c r="Z1038" s="512"/>
      <c r="AA1038" s="512"/>
      <c r="AB1038" s="512"/>
      <c r="AC1038" s="512"/>
      <c r="AD1038" s="512"/>
    </row>
    <row r="1039" spans="1:30">
      <c r="A1039" s="71"/>
      <c r="B1039" s="40"/>
      <c r="C1039" s="40"/>
      <c r="D1039" s="40"/>
      <c r="E1039" s="40"/>
      <c r="F1039" s="40"/>
      <c r="G1039" s="40"/>
      <c r="H1039" s="40"/>
      <c r="I1039" s="40"/>
      <c r="J1039" s="40"/>
      <c r="K1039" s="40"/>
      <c r="L1039" s="40"/>
      <c r="M1039" s="40"/>
      <c r="N1039" s="40"/>
      <c r="O1039" s="40"/>
      <c r="P1039" s="40"/>
      <c r="Q1039" s="40"/>
      <c r="R1039" s="40"/>
      <c r="S1039" s="40"/>
      <c r="T1039" s="40"/>
      <c r="U1039" s="40"/>
      <c r="V1039" s="40"/>
      <c r="W1039" s="40"/>
      <c r="X1039" s="40"/>
      <c r="Y1039" s="40"/>
      <c r="Z1039" s="40"/>
      <c r="AA1039" s="40"/>
      <c r="AB1039" s="40"/>
      <c r="AC1039" s="40"/>
      <c r="AD1039" s="40"/>
    </row>
    <row r="1040" spans="1:30">
      <c r="A1040" s="71"/>
      <c r="B1040" s="40"/>
      <c r="C1040" s="40"/>
      <c r="D1040" s="40"/>
      <c r="E1040" s="40"/>
      <c r="F1040" s="40"/>
      <c r="G1040" s="40"/>
      <c r="H1040" s="40"/>
      <c r="I1040" s="40"/>
      <c r="J1040" s="40"/>
      <c r="K1040" s="40"/>
      <c r="L1040" s="40"/>
      <c r="M1040" s="40"/>
      <c r="N1040" s="40"/>
      <c r="O1040" s="40"/>
      <c r="P1040" s="40"/>
      <c r="Q1040" s="40"/>
      <c r="R1040" s="40"/>
      <c r="S1040" s="40"/>
      <c r="T1040" s="40"/>
      <c r="U1040" s="40"/>
      <c r="V1040" s="40"/>
      <c r="W1040" s="40"/>
      <c r="X1040" s="40"/>
      <c r="Y1040" s="40"/>
      <c r="Z1040" s="40"/>
      <c r="AA1040" s="40"/>
      <c r="AB1040" s="40"/>
      <c r="AC1040" s="40"/>
      <c r="AD1040" s="40"/>
    </row>
    <row r="1041" spans="1:30">
      <c r="A1041" s="71"/>
      <c r="B1041" s="40"/>
      <c r="C1041" s="40"/>
      <c r="D1041" s="40"/>
      <c r="E1041" s="40"/>
      <c r="F1041" s="40"/>
      <c r="G1041" s="40"/>
      <c r="H1041" s="40"/>
      <c r="I1041" s="40"/>
      <c r="J1041" s="40"/>
      <c r="K1041" s="40"/>
      <c r="L1041" s="40"/>
      <c r="M1041" s="40"/>
      <c r="N1041" s="40"/>
      <c r="O1041" s="40"/>
      <c r="P1041" s="40"/>
      <c r="Q1041" s="40"/>
      <c r="R1041" s="40"/>
      <c r="S1041" s="40"/>
      <c r="T1041" s="40"/>
      <c r="U1041" s="40"/>
      <c r="V1041" s="40"/>
      <c r="W1041" s="40"/>
      <c r="X1041" s="40"/>
      <c r="Y1041" s="40"/>
      <c r="Z1041" s="40"/>
      <c r="AA1041" s="40"/>
      <c r="AB1041" s="40"/>
      <c r="AC1041" s="40"/>
      <c r="AD1041" s="40"/>
    </row>
    <row r="1042" spans="1:30" ht="24" customHeight="1">
      <c r="A1042" s="72" t="s">
        <v>1444</v>
      </c>
      <c r="B1042" s="326" t="s">
        <v>1445</v>
      </c>
      <c r="C1042" s="256"/>
      <c r="D1042" s="256"/>
      <c r="E1042" s="256"/>
      <c r="F1042" s="256"/>
      <c r="G1042" s="256"/>
      <c r="H1042" s="256"/>
      <c r="I1042" s="256"/>
      <c r="J1042" s="256"/>
      <c r="K1042" s="256"/>
      <c r="L1042" s="256"/>
      <c r="M1042" s="256"/>
      <c r="N1042" s="256"/>
      <c r="O1042" s="256"/>
      <c r="P1042" s="256"/>
      <c r="Q1042" s="256"/>
      <c r="R1042" s="256"/>
      <c r="S1042" s="256"/>
      <c r="T1042" s="256"/>
      <c r="U1042" s="256"/>
      <c r="V1042" s="256"/>
      <c r="W1042" s="256"/>
      <c r="X1042" s="256"/>
      <c r="Y1042" s="256"/>
      <c r="Z1042" s="256"/>
      <c r="AA1042" s="256"/>
      <c r="AB1042" s="256"/>
      <c r="AC1042" s="256"/>
      <c r="AD1042" s="256"/>
    </row>
    <row r="1043" spans="1:30" ht="36" customHeight="1">
      <c r="A1043" s="71"/>
      <c r="B1043" s="40"/>
      <c r="C1043" s="327" t="s">
        <v>1446</v>
      </c>
      <c r="D1043" s="256"/>
      <c r="E1043" s="256"/>
      <c r="F1043" s="256"/>
      <c r="G1043" s="256"/>
      <c r="H1043" s="256"/>
      <c r="I1043" s="256"/>
      <c r="J1043" s="256"/>
      <c r="K1043" s="256"/>
      <c r="L1043" s="256"/>
      <c r="M1043" s="256"/>
      <c r="N1043" s="256"/>
      <c r="O1043" s="256"/>
      <c r="P1043" s="256"/>
      <c r="Q1043" s="256"/>
      <c r="R1043" s="256"/>
      <c r="S1043" s="256"/>
      <c r="T1043" s="256"/>
      <c r="U1043" s="256"/>
      <c r="V1043" s="256"/>
      <c r="W1043" s="256"/>
      <c r="X1043" s="256"/>
      <c r="Y1043" s="256"/>
      <c r="Z1043" s="256"/>
      <c r="AA1043" s="256"/>
      <c r="AB1043" s="256"/>
      <c r="AC1043" s="256"/>
      <c r="AD1043" s="256"/>
    </row>
    <row r="1044" spans="1:30" ht="36" customHeight="1">
      <c r="A1044" s="71"/>
      <c r="B1044" s="40"/>
      <c r="C1044" s="321" t="s">
        <v>1447</v>
      </c>
      <c r="D1044" s="256"/>
      <c r="E1044" s="256"/>
      <c r="F1044" s="256"/>
      <c r="G1044" s="256"/>
      <c r="H1044" s="256"/>
      <c r="I1044" s="256"/>
      <c r="J1044" s="256"/>
      <c r="K1044" s="256"/>
      <c r="L1044" s="256"/>
      <c r="M1044" s="256"/>
      <c r="N1044" s="256"/>
      <c r="O1044" s="256"/>
      <c r="P1044" s="256"/>
      <c r="Q1044" s="256"/>
      <c r="R1044" s="256"/>
      <c r="S1044" s="256"/>
      <c r="T1044" s="256"/>
      <c r="U1044" s="256"/>
      <c r="V1044" s="256"/>
      <c r="W1044" s="256"/>
      <c r="X1044" s="256"/>
      <c r="Y1044" s="256"/>
      <c r="Z1044" s="256"/>
      <c r="AA1044" s="256"/>
      <c r="AB1044" s="256"/>
      <c r="AC1044" s="256"/>
      <c r="AD1044" s="256"/>
    </row>
    <row r="1045" spans="1:30" ht="36" customHeight="1">
      <c r="A1045" s="71"/>
      <c r="B1045" s="40"/>
      <c r="C1045" s="321" t="s">
        <v>1448</v>
      </c>
      <c r="D1045" s="256"/>
      <c r="E1045" s="256"/>
      <c r="F1045" s="256"/>
      <c r="G1045" s="256"/>
      <c r="H1045" s="256"/>
      <c r="I1045" s="256"/>
      <c r="J1045" s="256"/>
      <c r="K1045" s="256"/>
      <c r="L1045" s="256"/>
      <c r="M1045" s="256"/>
      <c r="N1045" s="256"/>
      <c r="O1045" s="256"/>
      <c r="P1045" s="256"/>
      <c r="Q1045" s="256"/>
      <c r="R1045" s="256"/>
      <c r="S1045" s="256"/>
      <c r="T1045" s="256"/>
      <c r="U1045" s="256"/>
      <c r="V1045" s="256"/>
      <c r="W1045" s="256"/>
      <c r="X1045" s="256"/>
      <c r="Y1045" s="256"/>
      <c r="Z1045" s="256"/>
      <c r="AA1045" s="256"/>
      <c r="AB1045" s="256"/>
      <c r="AC1045" s="256"/>
      <c r="AD1045" s="256"/>
    </row>
    <row r="1046" spans="1:30">
      <c r="A1046" s="71"/>
      <c r="B1046" s="40"/>
      <c r="C1046" s="40"/>
      <c r="D1046" s="40"/>
      <c r="E1046" s="40"/>
      <c r="F1046" s="40"/>
      <c r="G1046" s="40"/>
      <c r="H1046" s="40"/>
      <c r="I1046" s="40"/>
      <c r="J1046" s="40"/>
      <c r="K1046" s="40"/>
      <c r="L1046" s="40"/>
      <c r="M1046" s="40"/>
      <c r="N1046" s="40"/>
      <c r="O1046" s="40"/>
      <c r="P1046" s="40"/>
      <c r="Q1046" s="40"/>
      <c r="R1046" s="40"/>
      <c r="S1046" s="40"/>
      <c r="T1046" s="40"/>
      <c r="U1046" s="40"/>
      <c r="V1046" s="40"/>
      <c r="W1046" s="40"/>
      <c r="X1046" s="40"/>
      <c r="Y1046" s="40"/>
      <c r="Z1046" s="40"/>
      <c r="AA1046" s="40"/>
      <c r="AB1046" s="40"/>
      <c r="AC1046" s="40"/>
      <c r="AD1046" s="40"/>
    </row>
    <row r="1047" spans="1:30" ht="72" customHeight="1">
      <c r="A1047" s="71"/>
      <c r="B1047" s="40"/>
      <c r="C1047" s="265" t="s">
        <v>185</v>
      </c>
      <c r="D1047" s="266"/>
      <c r="E1047" s="266"/>
      <c r="F1047" s="266"/>
      <c r="G1047" s="266"/>
      <c r="H1047" s="266"/>
      <c r="I1047" s="266"/>
      <c r="J1047" s="266"/>
      <c r="K1047" s="266"/>
      <c r="L1047" s="267"/>
      <c r="M1047" s="325" t="s">
        <v>1125</v>
      </c>
      <c r="N1047" s="267"/>
      <c r="O1047" s="330" t="s">
        <v>1449</v>
      </c>
      <c r="P1047" s="266"/>
      <c r="Q1047" s="266"/>
      <c r="R1047" s="266"/>
      <c r="S1047" s="266"/>
      <c r="T1047" s="266"/>
      <c r="U1047" s="266"/>
      <c r="V1047" s="266"/>
      <c r="W1047" s="265" t="s">
        <v>1450</v>
      </c>
      <c r="X1047" s="266"/>
      <c r="Y1047" s="266"/>
      <c r="Z1047" s="266"/>
      <c r="AA1047" s="266"/>
      <c r="AB1047" s="266"/>
      <c r="AC1047" s="266"/>
      <c r="AD1047" s="267"/>
    </row>
    <row r="1048" spans="1:30">
      <c r="A1048" s="71"/>
      <c r="B1048" s="40"/>
      <c r="C1048" s="79" t="s">
        <v>131</v>
      </c>
      <c r="D1048" s="320"/>
      <c r="E1048" s="266"/>
      <c r="F1048" s="266"/>
      <c r="G1048" s="266"/>
      <c r="H1048" s="266"/>
      <c r="I1048" s="266"/>
      <c r="J1048" s="266"/>
      <c r="K1048" s="266"/>
      <c r="L1048" s="267"/>
      <c r="M1048" s="268"/>
      <c r="N1048" s="267"/>
      <c r="O1048" s="268"/>
      <c r="P1048" s="266"/>
      <c r="Q1048" s="266"/>
      <c r="R1048" s="266"/>
      <c r="S1048" s="266"/>
      <c r="T1048" s="266"/>
      <c r="U1048" s="266"/>
      <c r="V1048" s="267"/>
      <c r="W1048" s="268"/>
      <c r="X1048" s="266"/>
      <c r="Y1048" s="266"/>
      <c r="Z1048" s="266"/>
      <c r="AA1048" s="266"/>
      <c r="AB1048" s="266"/>
      <c r="AC1048" s="266"/>
      <c r="AD1048" s="267"/>
    </row>
    <row r="1049" spans="1:30">
      <c r="A1049" s="71"/>
      <c r="B1049" s="40"/>
      <c r="C1049" s="80" t="s">
        <v>132</v>
      </c>
      <c r="D1049" s="320"/>
      <c r="E1049" s="266"/>
      <c r="F1049" s="266"/>
      <c r="G1049" s="266"/>
      <c r="H1049" s="266"/>
      <c r="I1049" s="266"/>
      <c r="J1049" s="266"/>
      <c r="K1049" s="266"/>
      <c r="L1049" s="267"/>
      <c r="M1049" s="268"/>
      <c r="N1049" s="267"/>
      <c r="O1049" s="268"/>
      <c r="P1049" s="266"/>
      <c r="Q1049" s="266"/>
      <c r="R1049" s="266"/>
      <c r="S1049" s="266"/>
      <c r="T1049" s="266"/>
      <c r="U1049" s="266"/>
      <c r="V1049" s="267"/>
      <c r="W1049" s="268"/>
      <c r="X1049" s="266"/>
      <c r="Y1049" s="266"/>
      <c r="Z1049" s="266"/>
      <c r="AA1049" s="266"/>
      <c r="AB1049" s="266"/>
      <c r="AC1049" s="266"/>
      <c r="AD1049" s="267"/>
    </row>
    <row r="1050" spans="1:30">
      <c r="A1050" s="71"/>
      <c r="B1050" s="40"/>
      <c r="C1050" s="80" t="s">
        <v>133</v>
      </c>
      <c r="D1050" s="320"/>
      <c r="E1050" s="266"/>
      <c r="F1050" s="266"/>
      <c r="G1050" s="266"/>
      <c r="H1050" s="266"/>
      <c r="I1050" s="266"/>
      <c r="J1050" s="266"/>
      <c r="K1050" s="266"/>
      <c r="L1050" s="267"/>
      <c r="M1050" s="268"/>
      <c r="N1050" s="267"/>
      <c r="O1050" s="268"/>
      <c r="P1050" s="266"/>
      <c r="Q1050" s="266"/>
      <c r="R1050" s="266"/>
      <c r="S1050" s="266"/>
      <c r="T1050" s="266"/>
      <c r="U1050" s="266"/>
      <c r="V1050" s="267"/>
      <c r="W1050" s="268"/>
      <c r="X1050" s="266"/>
      <c r="Y1050" s="266"/>
      <c r="Z1050" s="266"/>
      <c r="AA1050" s="266"/>
      <c r="AB1050" s="266"/>
      <c r="AC1050" s="266"/>
      <c r="AD1050" s="267"/>
    </row>
    <row r="1051" spans="1:30">
      <c r="A1051" s="71"/>
      <c r="B1051" s="40"/>
      <c r="C1051" s="80" t="s">
        <v>134</v>
      </c>
      <c r="D1051" s="320"/>
      <c r="E1051" s="266"/>
      <c r="F1051" s="266"/>
      <c r="G1051" s="266"/>
      <c r="H1051" s="266"/>
      <c r="I1051" s="266"/>
      <c r="J1051" s="266"/>
      <c r="K1051" s="266"/>
      <c r="L1051" s="267"/>
      <c r="M1051" s="268"/>
      <c r="N1051" s="267"/>
      <c r="O1051" s="268"/>
      <c r="P1051" s="266"/>
      <c r="Q1051" s="266"/>
      <c r="R1051" s="266"/>
      <c r="S1051" s="266"/>
      <c r="T1051" s="266"/>
      <c r="U1051" s="266"/>
      <c r="V1051" s="267"/>
      <c r="W1051" s="268"/>
      <c r="X1051" s="266"/>
      <c r="Y1051" s="266"/>
      <c r="Z1051" s="266"/>
      <c r="AA1051" s="266"/>
      <c r="AB1051" s="266"/>
      <c r="AC1051" s="266"/>
      <c r="AD1051" s="267"/>
    </row>
    <row r="1052" spans="1:30">
      <c r="A1052" s="71"/>
      <c r="B1052" s="40"/>
      <c r="C1052" s="80" t="s">
        <v>135</v>
      </c>
      <c r="D1052" s="320"/>
      <c r="E1052" s="266"/>
      <c r="F1052" s="266"/>
      <c r="G1052" s="266"/>
      <c r="H1052" s="266"/>
      <c r="I1052" s="266"/>
      <c r="J1052" s="266"/>
      <c r="K1052" s="266"/>
      <c r="L1052" s="267"/>
      <c r="M1052" s="268"/>
      <c r="N1052" s="267"/>
      <c r="O1052" s="268"/>
      <c r="P1052" s="266"/>
      <c r="Q1052" s="266"/>
      <c r="R1052" s="266"/>
      <c r="S1052" s="266"/>
      <c r="T1052" s="266"/>
      <c r="U1052" s="266"/>
      <c r="V1052" s="267"/>
      <c r="W1052" s="268"/>
      <c r="X1052" s="266"/>
      <c r="Y1052" s="266"/>
      <c r="Z1052" s="266"/>
      <c r="AA1052" s="266"/>
      <c r="AB1052" s="266"/>
      <c r="AC1052" s="266"/>
      <c r="AD1052" s="267"/>
    </row>
    <row r="1053" spans="1:30">
      <c r="A1053" s="71"/>
      <c r="B1053" s="40"/>
      <c r="C1053" s="80" t="s">
        <v>136</v>
      </c>
      <c r="D1053" s="320"/>
      <c r="E1053" s="266"/>
      <c r="F1053" s="266"/>
      <c r="G1053" s="266"/>
      <c r="H1053" s="266"/>
      <c r="I1053" s="266"/>
      <c r="J1053" s="266"/>
      <c r="K1053" s="266"/>
      <c r="L1053" s="267"/>
      <c r="M1053" s="268"/>
      <c r="N1053" s="267"/>
      <c r="O1053" s="268"/>
      <c r="P1053" s="266"/>
      <c r="Q1053" s="266"/>
      <c r="R1053" s="266"/>
      <c r="S1053" s="266"/>
      <c r="T1053" s="266"/>
      <c r="U1053" s="266"/>
      <c r="V1053" s="267"/>
      <c r="W1053" s="268"/>
      <c r="X1053" s="266"/>
      <c r="Y1053" s="266"/>
      <c r="Z1053" s="266"/>
      <c r="AA1053" s="266"/>
      <c r="AB1053" s="266"/>
      <c r="AC1053" s="266"/>
      <c r="AD1053" s="267"/>
    </row>
    <row r="1054" spans="1:30">
      <c r="A1054" s="71"/>
      <c r="B1054" s="40"/>
      <c r="C1054" s="80" t="s">
        <v>137</v>
      </c>
      <c r="D1054" s="320"/>
      <c r="E1054" s="266"/>
      <c r="F1054" s="266"/>
      <c r="G1054" s="266"/>
      <c r="H1054" s="266"/>
      <c r="I1054" s="266"/>
      <c r="J1054" s="266"/>
      <c r="K1054" s="266"/>
      <c r="L1054" s="267"/>
      <c r="M1054" s="268"/>
      <c r="N1054" s="267"/>
      <c r="O1054" s="268"/>
      <c r="P1054" s="266"/>
      <c r="Q1054" s="266"/>
      <c r="R1054" s="266"/>
      <c r="S1054" s="266"/>
      <c r="T1054" s="266"/>
      <c r="U1054" s="266"/>
      <c r="V1054" s="267"/>
      <c r="W1054" s="268"/>
      <c r="X1054" s="266"/>
      <c r="Y1054" s="266"/>
      <c r="Z1054" s="266"/>
      <c r="AA1054" s="266"/>
      <c r="AB1054" s="266"/>
      <c r="AC1054" s="266"/>
      <c r="AD1054" s="267"/>
    </row>
    <row r="1055" spans="1:30">
      <c r="A1055" s="71"/>
      <c r="B1055" s="40"/>
      <c r="C1055" s="80" t="s">
        <v>138</v>
      </c>
      <c r="D1055" s="320"/>
      <c r="E1055" s="266"/>
      <c r="F1055" s="266"/>
      <c r="G1055" s="266"/>
      <c r="H1055" s="266"/>
      <c r="I1055" s="266"/>
      <c r="J1055" s="266"/>
      <c r="K1055" s="266"/>
      <c r="L1055" s="267"/>
      <c r="M1055" s="268"/>
      <c r="N1055" s="267"/>
      <c r="O1055" s="268"/>
      <c r="P1055" s="266"/>
      <c r="Q1055" s="266"/>
      <c r="R1055" s="266"/>
      <c r="S1055" s="266"/>
      <c r="T1055" s="266"/>
      <c r="U1055" s="266"/>
      <c r="V1055" s="267"/>
      <c r="W1055" s="268"/>
      <c r="X1055" s="266"/>
      <c r="Y1055" s="266"/>
      <c r="Z1055" s="266"/>
      <c r="AA1055" s="266"/>
      <c r="AB1055" s="266"/>
      <c r="AC1055" s="266"/>
      <c r="AD1055" s="267"/>
    </row>
    <row r="1056" spans="1:30">
      <c r="A1056" s="71"/>
      <c r="B1056" s="40"/>
      <c r="C1056" s="80" t="s">
        <v>139</v>
      </c>
      <c r="D1056" s="320"/>
      <c r="E1056" s="266"/>
      <c r="F1056" s="266"/>
      <c r="G1056" s="266"/>
      <c r="H1056" s="266"/>
      <c r="I1056" s="266"/>
      <c r="J1056" s="266"/>
      <c r="K1056" s="266"/>
      <c r="L1056" s="267"/>
      <c r="M1056" s="268"/>
      <c r="N1056" s="267"/>
      <c r="O1056" s="268"/>
      <c r="P1056" s="266"/>
      <c r="Q1056" s="266"/>
      <c r="R1056" s="266"/>
      <c r="S1056" s="266"/>
      <c r="T1056" s="266"/>
      <c r="U1056" s="266"/>
      <c r="V1056" s="267"/>
      <c r="W1056" s="268"/>
      <c r="X1056" s="266"/>
      <c r="Y1056" s="266"/>
      <c r="Z1056" s="266"/>
      <c r="AA1056" s="266"/>
      <c r="AB1056" s="266"/>
      <c r="AC1056" s="266"/>
      <c r="AD1056" s="267"/>
    </row>
    <row r="1057" spans="1:30">
      <c r="A1057" s="71"/>
      <c r="B1057" s="40"/>
      <c r="C1057" s="80" t="s">
        <v>140</v>
      </c>
      <c r="D1057" s="320"/>
      <c r="E1057" s="266"/>
      <c r="F1057" s="266"/>
      <c r="G1057" s="266"/>
      <c r="H1057" s="266"/>
      <c r="I1057" s="266"/>
      <c r="J1057" s="266"/>
      <c r="K1057" s="266"/>
      <c r="L1057" s="267"/>
      <c r="M1057" s="268"/>
      <c r="N1057" s="267"/>
      <c r="O1057" s="268"/>
      <c r="P1057" s="266"/>
      <c r="Q1057" s="266"/>
      <c r="R1057" s="266"/>
      <c r="S1057" s="266"/>
      <c r="T1057" s="266"/>
      <c r="U1057" s="266"/>
      <c r="V1057" s="267"/>
      <c r="W1057" s="268"/>
      <c r="X1057" s="266"/>
      <c r="Y1057" s="266"/>
      <c r="Z1057" s="266"/>
      <c r="AA1057" s="266"/>
      <c r="AB1057" s="266"/>
      <c r="AC1057" s="266"/>
      <c r="AD1057" s="267"/>
    </row>
    <row r="1058" spans="1:30">
      <c r="A1058" s="71"/>
      <c r="B1058" s="40"/>
      <c r="C1058" s="80" t="s">
        <v>141</v>
      </c>
      <c r="D1058" s="320"/>
      <c r="E1058" s="266"/>
      <c r="F1058" s="266"/>
      <c r="G1058" s="266"/>
      <c r="H1058" s="266"/>
      <c r="I1058" s="266"/>
      <c r="J1058" s="266"/>
      <c r="K1058" s="266"/>
      <c r="L1058" s="267"/>
      <c r="M1058" s="268"/>
      <c r="N1058" s="267"/>
      <c r="O1058" s="268"/>
      <c r="P1058" s="266"/>
      <c r="Q1058" s="266"/>
      <c r="R1058" s="266"/>
      <c r="S1058" s="266"/>
      <c r="T1058" s="266"/>
      <c r="U1058" s="266"/>
      <c r="V1058" s="267"/>
      <c r="W1058" s="268"/>
      <c r="X1058" s="266"/>
      <c r="Y1058" s="266"/>
      <c r="Z1058" s="266"/>
      <c r="AA1058" s="266"/>
      <c r="AB1058" s="266"/>
      <c r="AC1058" s="266"/>
      <c r="AD1058" s="267"/>
    </row>
    <row r="1059" spans="1:30">
      <c r="A1059" s="71"/>
      <c r="B1059" s="40"/>
      <c r="C1059" s="80" t="s">
        <v>142</v>
      </c>
      <c r="D1059" s="320"/>
      <c r="E1059" s="266"/>
      <c r="F1059" s="266"/>
      <c r="G1059" s="266"/>
      <c r="H1059" s="266"/>
      <c r="I1059" s="266"/>
      <c r="J1059" s="266"/>
      <c r="K1059" s="266"/>
      <c r="L1059" s="267"/>
      <c r="M1059" s="268"/>
      <c r="N1059" s="267"/>
      <c r="O1059" s="268"/>
      <c r="P1059" s="266"/>
      <c r="Q1059" s="266"/>
      <c r="R1059" s="266"/>
      <c r="S1059" s="266"/>
      <c r="T1059" s="266"/>
      <c r="U1059" s="266"/>
      <c r="V1059" s="267"/>
      <c r="W1059" s="268"/>
      <c r="X1059" s="266"/>
      <c r="Y1059" s="266"/>
      <c r="Z1059" s="266"/>
      <c r="AA1059" s="266"/>
      <c r="AB1059" s="266"/>
      <c r="AC1059" s="266"/>
      <c r="AD1059" s="267"/>
    </row>
    <row r="1060" spans="1:30">
      <c r="A1060" s="71"/>
      <c r="B1060" s="40"/>
      <c r="C1060" s="80" t="s">
        <v>143</v>
      </c>
      <c r="D1060" s="320"/>
      <c r="E1060" s="266"/>
      <c r="F1060" s="266"/>
      <c r="G1060" s="266"/>
      <c r="H1060" s="266"/>
      <c r="I1060" s="266"/>
      <c r="J1060" s="266"/>
      <c r="K1060" s="266"/>
      <c r="L1060" s="267"/>
      <c r="M1060" s="268"/>
      <c r="N1060" s="267"/>
      <c r="O1060" s="268"/>
      <c r="P1060" s="266"/>
      <c r="Q1060" s="266"/>
      <c r="R1060" s="266"/>
      <c r="S1060" s="266"/>
      <c r="T1060" s="266"/>
      <c r="U1060" s="266"/>
      <c r="V1060" s="267"/>
      <c r="W1060" s="268"/>
      <c r="X1060" s="266"/>
      <c r="Y1060" s="266"/>
      <c r="Z1060" s="266"/>
      <c r="AA1060" s="266"/>
      <c r="AB1060" s="266"/>
      <c r="AC1060" s="266"/>
      <c r="AD1060" s="267"/>
    </row>
    <row r="1061" spans="1:30">
      <c r="A1061" s="71"/>
      <c r="B1061" s="40"/>
      <c r="C1061" s="80" t="s">
        <v>144</v>
      </c>
      <c r="D1061" s="320"/>
      <c r="E1061" s="266"/>
      <c r="F1061" s="266"/>
      <c r="G1061" s="266"/>
      <c r="H1061" s="266"/>
      <c r="I1061" s="266"/>
      <c r="J1061" s="266"/>
      <c r="K1061" s="266"/>
      <c r="L1061" s="267"/>
      <c r="M1061" s="268"/>
      <c r="N1061" s="267"/>
      <c r="O1061" s="268"/>
      <c r="P1061" s="266"/>
      <c r="Q1061" s="266"/>
      <c r="R1061" s="266"/>
      <c r="S1061" s="266"/>
      <c r="T1061" s="266"/>
      <c r="U1061" s="266"/>
      <c r="V1061" s="267"/>
      <c r="W1061" s="268"/>
      <c r="X1061" s="266"/>
      <c r="Y1061" s="266"/>
      <c r="Z1061" s="266"/>
      <c r="AA1061" s="266"/>
      <c r="AB1061" s="266"/>
      <c r="AC1061" s="266"/>
      <c r="AD1061" s="267"/>
    </row>
    <row r="1062" spans="1:30">
      <c r="A1062" s="71"/>
      <c r="B1062" s="40"/>
      <c r="C1062" s="80" t="s">
        <v>145</v>
      </c>
      <c r="D1062" s="320"/>
      <c r="E1062" s="266"/>
      <c r="F1062" s="266"/>
      <c r="G1062" s="266"/>
      <c r="H1062" s="266"/>
      <c r="I1062" s="266"/>
      <c r="J1062" s="266"/>
      <c r="K1062" s="266"/>
      <c r="L1062" s="267"/>
      <c r="M1062" s="268"/>
      <c r="N1062" s="267"/>
      <c r="O1062" s="268"/>
      <c r="P1062" s="266"/>
      <c r="Q1062" s="266"/>
      <c r="R1062" s="266"/>
      <c r="S1062" s="266"/>
      <c r="T1062" s="266"/>
      <c r="U1062" s="266"/>
      <c r="V1062" s="267"/>
      <c r="W1062" s="268"/>
      <c r="X1062" s="266"/>
      <c r="Y1062" s="266"/>
      <c r="Z1062" s="266"/>
      <c r="AA1062" s="266"/>
      <c r="AB1062" s="266"/>
      <c r="AC1062" s="266"/>
      <c r="AD1062" s="267"/>
    </row>
    <row r="1063" spans="1:30">
      <c r="A1063" s="71"/>
      <c r="B1063" s="40"/>
      <c r="C1063" s="80" t="s">
        <v>146</v>
      </c>
      <c r="D1063" s="320"/>
      <c r="E1063" s="266"/>
      <c r="F1063" s="266"/>
      <c r="G1063" s="266"/>
      <c r="H1063" s="266"/>
      <c r="I1063" s="266"/>
      <c r="J1063" s="266"/>
      <c r="K1063" s="266"/>
      <c r="L1063" s="267"/>
      <c r="M1063" s="268"/>
      <c r="N1063" s="267"/>
      <c r="O1063" s="268"/>
      <c r="P1063" s="266"/>
      <c r="Q1063" s="266"/>
      <c r="R1063" s="266"/>
      <c r="S1063" s="266"/>
      <c r="T1063" s="266"/>
      <c r="U1063" s="266"/>
      <c r="V1063" s="267"/>
      <c r="W1063" s="268"/>
      <c r="X1063" s="266"/>
      <c r="Y1063" s="266"/>
      <c r="Z1063" s="266"/>
      <c r="AA1063" s="266"/>
      <c r="AB1063" s="266"/>
      <c r="AC1063" s="266"/>
      <c r="AD1063" s="267"/>
    </row>
    <row r="1064" spans="1:30">
      <c r="A1064" s="71"/>
      <c r="B1064" s="40"/>
      <c r="C1064" s="80" t="s">
        <v>147</v>
      </c>
      <c r="D1064" s="320"/>
      <c r="E1064" s="266"/>
      <c r="F1064" s="266"/>
      <c r="G1064" s="266"/>
      <c r="H1064" s="266"/>
      <c r="I1064" s="266"/>
      <c r="J1064" s="266"/>
      <c r="K1064" s="266"/>
      <c r="L1064" s="267"/>
      <c r="M1064" s="268"/>
      <c r="N1064" s="267"/>
      <c r="O1064" s="268"/>
      <c r="P1064" s="266"/>
      <c r="Q1064" s="266"/>
      <c r="R1064" s="266"/>
      <c r="S1064" s="266"/>
      <c r="T1064" s="266"/>
      <c r="U1064" s="266"/>
      <c r="V1064" s="267"/>
      <c r="W1064" s="268"/>
      <c r="X1064" s="266"/>
      <c r="Y1064" s="266"/>
      <c r="Z1064" s="266"/>
      <c r="AA1064" s="266"/>
      <c r="AB1064" s="266"/>
      <c r="AC1064" s="266"/>
      <c r="AD1064" s="267"/>
    </row>
    <row r="1065" spans="1:30">
      <c r="A1065" s="71"/>
      <c r="B1065" s="40"/>
      <c r="C1065" s="80" t="s">
        <v>148</v>
      </c>
      <c r="D1065" s="320"/>
      <c r="E1065" s="266"/>
      <c r="F1065" s="266"/>
      <c r="G1065" s="266"/>
      <c r="H1065" s="266"/>
      <c r="I1065" s="266"/>
      <c r="J1065" s="266"/>
      <c r="K1065" s="266"/>
      <c r="L1065" s="267"/>
      <c r="M1065" s="268"/>
      <c r="N1065" s="267"/>
      <c r="O1065" s="268"/>
      <c r="P1065" s="266"/>
      <c r="Q1065" s="266"/>
      <c r="R1065" s="266"/>
      <c r="S1065" s="266"/>
      <c r="T1065" s="266"/>
      <c r="U1065" s="266"/>
      <c r="V1065" s="267"/>
      <c r="W1065" s="268"/>
      <c r="X1065" s="266"/>
      <c r="Y1065" s="266"/>
      <c r="Z1065" s="266"/>
      <c r="AA1065" s="266"/>
      <c r="AB1065" s="266"/>
      <c r="AC1065" s="266"/>
      <c r="AD1065" s="267"/>
    </row>
    <row r="1066" spans="1:30">
      <c r="A1066" s="71"/>
      <c r="B1066" s="40"/>
      <c r="C1066" s="80" t="s">
        <v>149</v>
      </c>
      <c r="D1066" s="320"/>
      <c r="E1066" s="266"/>
      <c r="F1066" s="266"/>
      <c r="G1066" s="266"/>
      <c r="H1066" s="266"/>
      <c r="I1066" s="266"/>
      <c r="J1066" s="266"/>
      <c r="K1066" s="266"/>
      <c r="L1066" s="267"/>
      <c r="M1066" s="268"/>
      <c r="N1066" s="267"/>
      <c r="O1066" s="268"/>
      <c r="P1066" s="266"/>
      <c r="Q1066" s="266"/>
      <c r="R1066" s="266"/>
      <c r="S1066" s="266"/>
      <c r="T1066" s="266"/>
      <c r="U1066" s="266"/>
      <c r="V1066" s="267"/>
      <c r="W1066" s="268"/>
      <c r="X1066" s="266"/>
      <c r="Y1066" s="266"/>
      <c r="Z1066" s="266"/>
      <c r="AA1066" s="266"/>
      <c r="AB1066" s="266"/>
      <c r="AC1066" s="266"/>
      <c r="AD1066" s="267"/>
    </row>
    <row r="1067" spans="1:30">
      <c r="A1067" s="71"/>
      <c r="B1067" s="40"/>
      <c r="C1067" s="80" t="s">
        <v>150</v>
      </c>
      <c r="D1067" s="320"/>
      <c r="E1067" s="266"/>
      <c r="F1067" s="266"/>
      <c r="G1067" s="266"/>
      <c r="H1067" s="266"/>
      <c r="I1067" s="266"/>
      <c r="J1067" s="266"/>
      <c r="K1067" s="266"/>
      <c r="L1067" s="267"/>
      <c r="M1067" s="268"/>
      <c r="N1067" s="267"/>
      <c r="O1067" s="268"/>
      <c r="P1067" s="266"/>
      <c r="Q1067" s="266"/>
      <c r="R1067" s="266"/>
      <c r="S1067" s="266"/>
      <c r="T1067" s="266"/>
      <c r="U1067" s="266"/>
      <c r="V1067" s="267"/>
      <c r="W1067" s="268"/>
      <c r="X1067" s="266"/>
      <c r="Y1067" s="266"/>
      <c r="Z1067" s="266"/>
      <c r="AA1067" s="266"/>
      <c r="AB1067" s="266"/>
      <c r="AC1067" s="266"/>
      <c r="AD1067" s="267"/>
    </row>
    <row r="1068" spans="1:30">
      <c r="A1068" s="71"/>
      <c r="B1068" s="40"/>
      <c r="C1068" s="80" t="s">
        <v>151</v>
      </c>
      <c r="D1068" s="320"/>
      <c r="E1068" s="266"/>
      <c r="F1068" s="266"/>
      <c r="G1068" s="266"/>
      <c r="H1068" s="266"/>
      <c r="I1068" s="266"/>
      <c r="J1068" s="266"/>
      <c r="K1068" s="266"/>
      <c r="L1068" s="267"/>
      <c r="M1068" s="268"/>
      <c r="N1068" s="267"/>
      <c r="O1068" s="268"/>
      <c r="P1068" s="266"/>
      <c r="Q1068" s="266"/>
      <c r="R1068" s="266"/>
      <c r="S1068" s="266"/>
      <c r="T1068" s="266"/>
      <c r="U1068" s="266"/>
      <c r="V1068" s="267"/>
      <c r="W1068" s="268"/>
      <c r="X1068" s="266"/>
      <c r="Y1068" s="266"/>
      <c r="Z1068" s="266"/>
      <c r="AA1068" s="266"/>
      <c r="AB1068" s="266"/>
      <c r="AC1068" s="266"/>
      <c r="AD1068" s="267"/>
    </row>
    <row r="1069" spans="1:30">
      <c r="A1069" s="71"/>
      <c r="B1069" s="40"/>
      <c r="C1069" s="80" t="s">
        <v>152</v>
      </c>
      <c r="D1069" s="320"/>
      <c r="E1069" s="266"/>
      <c r="F1069" s="266"/>
      <c r="G1069" s="266"/>
      <c r="H1069" s="266"/>
      <c r="I1069" s="266"/>
      <c r="J1069" s="266"/>
      <c r="K1069" s="266"/>
      <c r="L1069" s="267"/>
      <c r="M1069" s="268"/>
      <c r="N1069" s="267"/>
      <c r="O1069" s="268"/>
      <c r="P1069" s="266"/>
      <c r="Q1069" s="266"/>
      <c r="R1069" s="266"/>
      <c r="S1069" s="266"/>
      <c r="T1069" s="266"/>
      <c r="U1069" s="266"/>
      <c r="V1069" s="267"/>
      <c r="W1069" s="268"/>
      <c r="X1069" s="266"/>
      <c r="Y1069" s="266"/>
      <c r="Z1069" s="266"/>
      <c r="AA1069" s="266"/>
      <c r="AB1069" s="266"/>
      <c r="AC1069" s="266"/>
      <c r="AD1069" s="267"/>
    </row>
    <row r="1070" spans="1:30">
      <c r="A1070" s="71"/>
      <c r="B1070" s="40"/>
      <c r="C1070" s="80" t="s">
        <v>153</v>
      </c>
      <c r="D1070" s="320"/>
      <c r="E1070" s="266"/>
      <c r="F1070" s="266"/>
      <c r="G1070" s="266"/>
      <c r="H1070" s="266"/>
      <c r="I1070" s="266"/>
      <c r="J1070" s="266"/>
      <c r="K1070" s="266"/>
      <c r="L1070" s="267"/>
      <c r="M1070" s="268"/>
      <c r="N1070" s="267"/>
      <c r="O1070" s="268"/>
      <c r="P1070" s="266"/>
      <c r="Q1070" s="266"/>
      <c r="R1070" s="266"/>
      <c r="S1070" s="266"/>
      <c r="T1070" s="266"/>
      <c r="U1070" s="266"/>
      <c r="V1070" s="267"/>
      <c r="W1070" s="268"/>
      <c r="X1070" s="266"/>
      <c r="Y1070" s="266"/>
      <c r="Z1070" s="266"/>
      <c r="AA1070" s="266"/>
      <c r="AB1070" s="266"/>
      <c r="AC1070" s="266"/>
      <c r="AD1070" s="267"/>
    </row>
    <row r="1071" spans="1:30">
      <c r="A1071" s="71"/>
      <c r="B1071" s="40"/>
      <c r="C1071" s="80" t="s">
        <v>154</v>
      </c>
      <c r="D1071" s="320"/>
      <c r="E1071" s="266"/>
      <c r="F1071" s="266"/>
      <c r="G1071" s="266"/>
      <c r="H1071" s="266"/>
      <c r="I1071" s="266"/>
      <c r="J1071" s="266"/>
      <c r="K1071" s="266"/>
      <c r="L1071" s="267"/>
      <c r="M1071" s="268"/>
      <c r="N1071" s="267"/>
      <c r="O1071" s="268"/>
      <c r="P1071" s="266"/>
      <c r="Q1071" s="266"/>
      <c r="R1071" s="266"/>
      <c r="S1071" s="266"/>
      <c r="T1071" s="266"/>
      <c r="U1071" s="266"/>
      <c r="V1071" s="267"/>
      <c r="W1071" s="268"/>
      <c r="X1071" s="266"/>
      <c r="Y1071" s="266"/>
      <c r="Z1071" s="266"/>
      <c r="AA1071" s="266"/>
      <c r="AB1071" s="266"/>
      <c r="AC1071" s="266"/>
      <c r="AD1071" s="267"/>
    </row>
    <row r="1072" spans="1:30">
      <c r="A1072" s="71"/>
      <c r="B1072" s="40"/>
      <c r="C1072" s="80" t="s">
        <v>155</v>
      </c>
      <c r="D1072" s="320"/>
      <c r="E1072" s="266"/>
      <c r="F1072" s="266"/>
      <c r="G1072" s="266"/>
      <c r="H1072" s="266"/>
      <c r="I1072" s="266"/>
      <c r="J1072" s="266"/>
      <c r="K1072" s="266"/>
      <c r="L1072" s="267"/>
      <c r="M1072" s="268"/>
      <c r="N1072" s="267"/>
      <c r="O1072" s="268"/>
      <c r="P1072" s="266"/>
      <c r="Q1072" s="266"/>
      <c r="R1072" s="266"/>
      <c r="S1072" s="266"/>
      <c r="T1072" s="266"/>
      <c r="U1072" s="266"/>
      <c r="V1072" s="267"/>
      <c r="W1072" s="268"/>
      <c r="X1072" s="266"/>
      <c r="Y1072" s="266"/>
      <c r="Z1072" s="266"/>
      <c r="AA1072" s="266"/>
      <c r="AB1072" s="266"/>
      <c r="AC1072" s="266"/>
      <c r="AD1072" s="267"/>
    </row>
    <row r="1073" spans="1:38">
      <c r="A1073" s="71"/>
      <c r="B1073" s="40"/>
      <c r="C1073" s="40"/>
      <c r="D1073" s="40"/>
      <c r="E1073" s="40"/>
      <c r="F1073" s="40"/>
      <c r="G1073" s="40"/>
      <c r="H1073" s="40"/>
      <c r="I1073" s="40"/>
      <c r="J1073" s="40"/>
      <c r="K1073" s="40"/>
      <c r="L1073" s="40"/>
      <c r="M1073" s="40"/>
      <c r="N1073" s="40"/>
      <c r="O1073" s="40"/>
      <c r="P1073" s="40"/>
      <c r="Q1073" s="40"/>
      <c r="R1073" s="40"/>
      <c r="S1073" s="40"/>
      <c r="T1073" s="40"/>
      <c r="U1073" s="40"/>
      <c r="V1073" s="40"/>
      <c r="W1073" s="40"/>
      <c r="X1073" s="40"/>
      <c r="Y1073" s="40"/>
      <c r="Z1073" s="40"/>
      <c r="AA1073" s="40"/>
      <c r="AB1073" s="40"/>
      <c r="AC1073" s="40"/>
      <c r="AD1073" s="40"/>
    </row>
    <row r="1074" spans="1:38" ht="24" customHeight="1">
      <c r="A1074" s="71"/>
      <c r="B1074" s="40"/>
      <c r="C1074" s="321" t="s">
        <v>187</v>
      </c>
      <c r="D1074" s="256"/>
      <c r="E1074" s="256"/>
      <c r="F1074" s="256"/>
      <c r="G1074" s="256"/>
      <c r="H1074" s="256"/>
      <c r="I1074" s="256"/>
      <c r="J1074" s="256"/>
      <c r="K1074" s="256"/>
      <c r="L1074" s="256"/>
      <c r="M1074" s="256"/>
      <c r="N1074" s="256"/>
      <c r="O1074" s="256"/>
      <c r="P1074" s="256"/>
      <c r="Q1074" s="256"/>
      <c r="R1074" s="256"/>
      <c r="S1074" s="256"/>
      <c r="T1074" s="256"/>
      <c r="U1074" s="256"/>
      <c r="V1074" s="256"/>
      <c r="W1074" s="256"/>
      <c r="X1074" s="256"/>
      <c r="Y1074" s="256"/>
      <c r="Z1074" s="256"/>
      <c r="AA1074" s="256"/>
      <c r="AB1074" s="256"/>
      <c r="AC1074" s="256"/>
      <c r="AD1074" s="256"/>
    </row>
    <row r="1075" spans="1:38" ht="60" customHeight="1">
      <c r="A1075" s="71"/>
      <c r="B1075" s="40"/>
      <c r="C1075" s="322"/>
      <c r="D1075" s="323"/>
      <c r="E1075" s="323"/>
      <c r="F1075" s="323"/>
      <c r="G1075" s="323"/>
      <c r="H1075" s="323"/>
      <c r="I1075" s="323"/>
      <c r="J1075" s="323"/>
      <c r="K1075" s="323"/>
      <c r="L1075" s="323"/>
      <c r="M1075" s="323"/>
      <c r="N1075" s="323"/>
      <c r="O1075" s="323"/>
      <c r="P1075" s="323"/>
      <c r="Q1075" s="323"/>
      <c r="R1075" s="323"/>
      <c r="S1075" s="323"/>
      <c r="T1075" s="323"/>
      <c r="U1075" s="323"/>
      <c r="V1075" s="323"/>
      <c r="W1075" s="323"/>
      <c r="X1075" s="323"/>
      <c r="Y1075" s="323"/>
      <c r="Z1075" s="323"/>
      <c r="AA1075" s="323"/>
      <c r="AB1075" s="323"/>
      <c r="AC1075" s="323"/>
      <c r="AD1075" s="324"/>
    </row>
    <row r="1076" spans="1:38">
      <c r="A1076" s="71"/>
      <c r="B1076" s="40"/>
      <c r="C1076" s="40"/>
      <c r="D1076" s="40"/>
      <c r="E1076" s="40"/>
      <c r="F1076" s="40"/>
      <c r="G1076" s="40"/>
      <c r="H1076" s="40"/>
      <c r="I1076" s="40"/>
      <c r="J1076" s="40"/>
      <c r="K1076" s="40"/>
      <c r="L1076" s="40"/>
      <c r="M1076" s="40"/>
      <c r="N1076" s="40"/>
      <c r="O1076" s="40"/>
      <c r="P1076" s="40"/>
      <c r="Q1076" s="40"/>
      <c r="R1076" s="40"/>
      <c r="S1076" s="40"/>
      <c r="T1076" s="40"/>
      <c r="U1076" s="40"/>
      <c r="V1076" s="40"/>
      <c r="W1076" s="40"/>
      <c r="X1076" s="40"/>
      <c r="Y1076" s="40"/>
      <c r="Z1076" s="40"/>
      <c r="AA1076" s="40"/>
      <c r="AB1076" s="40"/>
      <c r="AC1076" s="40"/>
      <c r="AD1076" s="40"/>
    </row>
    <row r="1077" spans="1:38">
      <c r="A1077" s="71"/>
      <c r="B1077" s="40"/>
      <c r="C1077" s="40"/>
      <c r="D1077" s="40"/>
      <c r="E1077" s="40"/>
      <c r="F1077" s="40"/>
      <c r="G1077" s="40"/>
      <c r="H1077" s="40"/>
      <c r="I1077" s="40"/>
      <c r="J1077" s="40"/>
      <c r="K1077" s="40"/>
      <c r="L1077" s="40"/>
      <c r="M1077" s="40"/>
      <c r="N1077" s="40"/>
      <c r="O1077" s="40"/>
      <c r="P1077" s="40"/>
      <c r="Q1077" s="40"/>
      <c r="R1077" s="40"/>
      <c r="S1077" s="40"/>
      <c r="T1077" s="40"/>
      <c r="U1077" s="40"/>
      <c r="V1077" s="40"/>
      <c r="W1077" s="40"/>
      <c r="X1077" s="40"/>
      <c r="Y1077" s="40"/>
      <c r="Z1077" s="40"/>
      <c r="AA1077" s="40"/>
      <c r="AB1077" s="40"/>
      <c r="AC1077" s="40"/>
      <c r="AD1077" s="40"/>
    </row>
    <row r="1078" spans="1:38">
      <c r="A1078" s="71"/>
      <c r="B1078" s="40"/>
      <c r="C1078" s="40"/>
      <c r="D1078" s="40"/>
      <c r="E1078" s="40"/>
      <c r="F1078" s="40"/>
      <c r="G1078" s="40"/>
      <c r="H1078" s="40"/>
      <c r="I1078" s="40"/>
      <c r="J1078" s="40"/>
      <c r="K1078" s="40"/>
      <c r="L1078" s="40"/>
      <c r="M1078" s="40"/>
      <c r="N1078" s="40"/>
      <c r="O1078" s="40"/>
      <c r="P1078" s="40"/>
      <c r="Q1078" s="40"/>
      <c r="R1078" s="40"/>
      <c r="S1078" s="40"/>
      <c r="T1078" s="40"/>
      <c r="U1078" s="40"/>
      <c r="V1078" s="40"/>
      <c r="W1078" s="40"/>
      <c r="X1078" s="40"/>
      <c r="Y1078" s="40"/>
      <c r="Z1078" s="40"/>
      <c r="AA1078" s="40"/>
      <c r="AB1078" s="40"/>
      <c r="AC1078" s="40"/>
      <c r="AD1078" s="40"/>
    </row>
    <row r="1079" spans="1:38">
      <c r="A1079" s="71"/>
      <c r="B1079" s="40"/>
      <c r="C1079" s="40"/>
      <c r="D1079" s="40"/>
      <c r="E1079" s="40"/>
      <c r="F1079" s="40"/>
      <c r="G1079" s="40"/>
      <c r="H1079" s="40"/>
      <c r="I1079" s="40"/>
      <c r="J1079" s="40"/>
      <c r="K1079" s="40"/>
      <c r="L1079" s="40"/>
      <c r="M1079" s="40"/>
      <c r="N1079" s="40"/>
      <c r="O1079" s="40"/>
      <c r="P1079" s="40"/>
      <c r="Q1079" s="40"/>
      <c r="R1079" s="40"/>
      <c r="S1079" s="40"/>
      <c r="T1079" s="40"/>
      <c r="U1079" s="40"/>
      <c r="V1079" s="40"/>
      <c r="W1079" s="40"/>
      <c r="X1079" s="40"/>
      <c r="Y1079" s="40"/>
      <c r="Z1079" s="40"/>
      <c r="AA1079" s="40"/>
      <c r="AB1079" s="40"/>
      <c r="AC1079" s="40"/>
      <c r="AD1079" s="40"/>
    </row>
    <row r="1080" spans="1:38">
      <c r="A1080" s="71"/>
      <c r="B1080" s="40"/>
      <c r="C1080" s="40"/>
      <c r="D1080" s="40"/>
      <c r="E1080" s="40"/>
      <c r="F1080" s="40"/>
      <c r="G1080" s="40"/>
      <c r="H1080" s="40"/>
      <c r="I1080" s="40"/>
      <c r="J1080" s="40"/>
      <c r="K1080" s="40"/>
      <c r="L1080" s="40"/>
      <c r="M1080" s="40"/>
      <c r="N1080" s="40"/>
      <c r="O1080" s="40"/>
      <c r="P1080" s="40"/>
      <c r="Q1080" s="40"/>
      <c r="R1080" s="40"/>
      <c r="S1080" s="40"/>
      <c r="T1080" s="40"/>
      <c r="U1080" s="40"/>
      <c r="V1080" s="40"/>
      <c r="W1080" s="40"/>
      <c r="X1080" s="40"/>
      <c r="Y1080" s="40"/>
      <c r="Z1080" s="40"/>
      <c r="AA1080" s="40"/>
      <c r="AB1080" s="40"/>
      <c r="AC1080" s="40"/>
      <c r="AD1080" s="40"/>
    </row>
    <row r="1081" spans="1:38">
      <c r="A1081" s="71"/>
      <c r="B1081" s="40"/>
      <c r="C1081" s="40"/>
      <c r="D1081" s="40"/>
      <c r="E1081" s="40"/>
      <c r="F1081" s="40"/>
      <c r="G1081" s="40"/>
      <c r="H1081" s="40"/>
      <c r="I1081" s="40"/>
      <c r="J1081" s="40"/>
      <c r="K1081" s="40"/>
      <c r="L1081" s="40"/>
      <c r="M1081" s="40"/>
      <c r="N1081" s="40"/>
      <c r="O1081" s="40"/>
      <c r="P1081" s="40"/>
      <c r="Q1081" s="40"/>
      <c r="R1081" s="40"/>
      <c r="S1081" s="40"/>
      <c r="T1081" s="40"/>
      <c r="U1081" s="40"/>
      <c r="V1081" s="40"/>
      <c r="W1081" s="40"/>
      <c r="X1081" s="40"/>
      <c r="Y1081" s="40"/>
      <c r="Z1081" s="40"/>
      <c r="AA1081" s="40"/>
      <c r="AB1081" s="40"/>
      <c r="AC1081" s="40"/>
      <c r="AD1081" s="40"/>
    </row>
    <row r="1082" spans="1:38" ht="24" customHeight="1">
      <c r="A1082" s="72" t="s">
        <v>1451</v>
      </c>
      <c r="B1082" s="326" t="s">
        <v>1452</v>
      </c>
      <c r="C1082" s="256"/>
      <c r="D1082" s="256"/>
      <c r="E1082" s="256"/>
      <c r="F1082" s="256"/>
      <c r="G1082" s="256"/>
      <c r="H1082" s="256"/>
      <c r="I1082" s="256"/>
      <c r="J1082" s="256"/>
      <c r="K1082" s="256"/>
      <c r="L1082" s="256"/>
      <c r="M1082" s="256"/>
      <c r="N1082" s="256"/>
      <c r="O1082" s="256"/>
      <c r="P1082" s="256"/>
      <c r="Q1082" s="256"/>
      <c r="R1082" s="256"/>
      <c r="S1082" s="256"/>
      <c r="T1082" s="256"/>
      <c r="U1082" s="256"/>
      <c r="V1082" s="256"/>
      <c r="W1082" s="256"/>
      <c r="X1082" s="256"/>
      <c r="Y1082" s="256"/>
      <c r="Z1082" s="256"/>
      <c r="AA1082" s="256"/>
      <c r="AB1082" s="256"/>
      <c r="AC1082" s="256"/>
      <c r="AD1082" s="256"/>
    </row>
    <row r="1083" spans="1:38" ht="24" customHeight="1">
      <c r="A1083" s="115"/>
      <c r="B1083" s="76"/>
      <c r="C1083" s="327" t="s">
        <v>1453</v>
      </c>
      <c r="D1083" s="256"/>
      <c r="E1083" s="256"/>
      <c r="F1083" s="256"/>
      <c r="G1083" s="256"/>
      <c r="H1083" s="256"/>
      <c r="I1083" s="256"/>
      <c r="J1083" s="256"/>
      <c r="K1083" s="256"/>
      <c r="L1083" s="256"/>
      <c r="M1083" s="256"/>
      <c r="N1083" s="256"/>
      <c r="O1083" s="256"/>
      <c r="P1083" s="256"/>
      <c r="Q1083" s="256"/>
      <c r="R1083" s="256"/>
      <c r="S1083" s="256"/>
      <c r="T1083" s="256"/>
      <c r="U1083" s="256"/>
      <c r="V1083" s="256"/>
      <c r="W1083" s="256"/>
      <c r="X1083" s="256"/>
      <c r="Y1083" s="256"/>
      <c r="Z1083" s="256"/>
      <c r="AA1083" s="256"/>
      <c r="AB1083" s="256"/>
      <c r="AC1083" s="256"/>
      <c r="AD1083" s="256"/>
    </row>
    <row r="1084" spans="1:38" ht="36" customHeight="1">
      <c r="A1084" s="71"/>
      <c r="B1084" s="40"/>
      <c r="C1084" s="321" t="s">
        <v>1454</v>
      </c>
      <c r="D1084" s="256"/>
      <c r="E1084" s="256"/>
      <c r="F1084" s="256"/>
      <c r="G1084" s="256"/>
      <c r="H1084" s="256"/>
      <c r="I1084" s="256"/>
      <c r="J1084" s="256"/>
      <c r="K1084" s="256"/>
      <c r="L1084" s="256"/>
      <c r="M1084" s="256"/>
      <c r="N1084" s="256"/>
      <c r="O1084" s="256"/>
      <c r="P1084" s="256"/>
      <c r="Q1084" s="256"/>
      <c r="R1084" s="256"/>
      <c r="S1084" s="256"/>
      <c r="T1084" s="256"/>
      <c r="U1084" s="256"/>
      <c r="V1084" s="256"/>
      <c r="W1084" s="256"/>
      <c r="X1084" s="256"/>
      <c r="Y1084" s="256"/>
      <c r="Z1084" s="256"/>
      <c r="AA1084" s="256"/>
      <c r="AB1084" s="256"/>
      <c r="AC1084" s="256"/>
      <c r="AD1084" s="256"/>
    </row>
    <row r="1085" spans="1:38">
      <c r="A1085" s="71"/>
      <c r="B1085" s="40"/>
      <c r="C1085" s="40"/>
      <c r="D1085" s="40"/>
      <c r="E1085" s="40"/>
      <c r="F1085" s="40"/>
      <c r="G1085" s="40"/>
      <c r="H1085" s="40"/>
      <c r="I1085" s="40"/>
      <c r="J1085" s="40"/>
      <c r="K1085" s="40"/>
      <c r="L1085" s="40"/>
      <c r="M1085" s="40"/>
      <c r="N1085" s="40"/>
      <c r="O1085" s="40"/>
      <c r="P1085" s="40"/>
      <c r="Q1085" s="40"/>
      <c r="R1085" s="40"/>
      <c r="S1085" s="40"/>
      <c r="T1085" s="40"/>
      <c r="U1085" s="40"/>
      <c r="V1085" s="40"/>
      <c r="W1085" s="40"/>
      <c r="X1085" s="40"/>
      <c r="Y1085" s="40"/>
      <c r="Z1085" s="40"/>
      <c r="AA1085" s="40"/>
      <c r="AB1085" s="40"/>
      <c r="AC1085" s="40"/>
      <c r="AD1085" s="40"/>
    </row>
    <row r="1086" spans="1:38" ht="15" customHeight="1">
      <c r="A1086" s="71"/>
      <c r="B1086" s="40"/>
      <c r="C1086" s="265" t="s">
        <v>185</v>
      </c>
      <c r="D1086" s="278"/>
      <c r="E1086" s="278"/>
      <c r="F1086" s="278"/>
      <c r="G1086" s="278"/>
      <c r="H1086" s="278"/>
      <c r="I1086" s="278"/>
      <c r="J1086" s="279"/>
      <c r="K1086" s="265" t="s">
        <v>1455</v>
      </c>
      <c r="L1086" s="278"/>
      <c r="M1086" s="278"/>
      <c r="N1086" s="279"/>
      <c r="O1086" s="265" t="s">
        <v>1456</v>
      </c>
      <c r="P1086" s="266"/>
      <c r="Q1086" s="266"/>
      <c r="R1086" s="266"/>
      <c r="S1086" s="266"/>
      <c r="T1086" s="266"/>
      <c r="U1086" s="266"/>
      <c r="V1086" s="266"/>
      <c r="W1086" s="266"/>
      <c r="X1086" s="266"/>
      <c r="Y1086" s="266"/>
      <c r="Z1086" s="266"/>
      <c r="AA1086" s="266"/>
      <c r="AB1086" s="266"/>
      <c r="AC1086" s="266"/>
      <c r="AD1086" s="267"/>
    </row>
    <row r="1087" spans="1:38" ht="120" customHeight="1">
      <c r="A1087" s="71"/>
      <c r="B1087" s="40"/>
      <c r="C1087" s="282"/>
      <c r="D1087" s="272"/>
      <c r="E1087" s="272"/>
      <c r="F1087" s="272"/>
      <c r="G1087" s="272"/>
      <c r="H1087" s="272"/>
      <c r="I1087" s="272"/>
      <c r="J1087" s="283"/>
      <c r="K1087" s="282"/>
      <c r="L1087" s="272"/>
      <c r="M1087" s="272"/>
      <c r="N1087" s="283"/>
      <c r="O1087" s="265" t="s">
        <v>201</v>
      </c>
      <c r="P1087" s="267"/>
      <c r="Q1087" s="331" t="s">
        <v>1457</v>
      </c>
      <c r="R1087" s="267"/>
      <c r="S1087" s="331" t="s">
        <v>1458</v>
      </c>
      <c r="T1087" s="267"/>
      <c r="U1087" s="331" t="s">
        <v>1459</v>
      </c>
      <c r="V1087" s="267"/>
      <c r="W1087" s="331" t="s">
        <v>1460</v>
      </c>
      <c r="X1087" s="267"/>
      <c r="Y1087" s="331" t="s">
        <v>1461</v>
      </c>
      <c r="Z1087" s="267"/>
      <c r="AA1087" s="331" t="s">
        <v>1462</v>
      </c>
      <c r="AB1087" s="267"/>
      <c r="AC1087" s="331" t="s">
        <v>1463</v>
      </c>
      <c r="AD1087" s="267"/>
      <c r="AF1087" t="s">
        <v>204</v>
      </c>
      <c r="AG1087" t="s">
        <v>205</v>
      </c>
      <c r="AH1087" t="s">
        <v>206</v>
      </c>
      <c r="AI1087" t="s">
        <v>207</v>
      </c>
      <c r="AJ1087" t="s">
        <v>208</v>
      </c>
      <c r="AK1087" t="s">
        <v>209</v>
      </c>
      <c r="AL1087" t="s">
        <v>210</v>
      </c>
    </row>
    <row r="1088" spans="1:38">
      <c r="A1088" s="71"/>
      <c r="B1088" s="40"/>
      <c r="C1088" s="79" t="s">
        <v>131</v>
      </c>
      <c r="D1088" s="320"/>
      <c r="E1088" s="266"/>
      <c r="F1088" s="266"/>
      <c r="G1088" s="266"/>
      <c r="H1088" s="266"/>
      <c r="I1088" s="266"/>
      <c r="J1088" s="267"/>
      <c r="K1088" s="268"/>
      <c r="L1088" s="266"/>
      <c r="M1088" s="266"/>
      <c r="N1088" s="267"/>
      <c r="O1088" s="268"/>
      <c r="P1088" s="267"/>
      <c r="Q1088" s="268"/>
      <c r="R1088" s="267"/>
      <c r="S1088" s="268"/>
      <c r="T1088" s="267"/>
      <c r="U1088" s="268"/>
      <c r="V1088" s="267"/>
      <c r="W1088" s="268"/>
      <c r="X1088" s="267"/>
      <c r="Y1088" s="268"/>
      <c r="Z1088" s="267"/>
      <c r="AA1088" s="268"/>
      <c r="AB1088" s="267"/>
      <c r="AC1088" s="268"/>
      <c r="AD1088" s="267"/>
      <c r="AF1088">
        <f>IF(AND(O1088=0,OR(SUM(Q1088:AC1088)&gt;0,COUNTIF(O1088:AC1088,"NS")&gt;0)),1,0)</f>
        <v>0</v>
      </c>
      <c r="AG1088">
        <f>IF(OR(AND(O1088="NS",SUM(Q1088:AC1088)&gt;0),AND(O1088="NS",COUNTIF(O1088:AC1088,"NS")&lt;2)),1,0)</f>
        <v>0</v>
      </c>
      <c r="AH1088">
        <f>IF(AND(O1088="NA",OR(SUM(Q1088:AC1088)&gt;0,COUNTIF(O1088:AC1088,"NS")&gt;0,COUNTIF(O1088:AC1088,"NA")&gt;1)),1,0)</f>
        <v>0</v>
      </c>
      <c r="AI1088">
        <f>IF(AND(COUNTBLANK(O1088)+COUNTBLANK(Q1088)+COUNTBLANK(S1088)+COUNTBLANK(U1088)+COUNTBLANK(W1088)+COUNTBLANK(Y1088)+COUNTBLANK(AA1088)+COUNTBLANK(AC1088)&gt;0,COUNTBLANK(O1088)+COUNTBLANK(Q1088)+COUNTBLANK(S1088)+COUNTBLANK(U1088)+COUNTBLANK(W1088)+COUNTBLANK(Y1088)+COUNTBLANK(AA1088)+COUNTBLANK(AC1088)&lt;8,O1088&lt;&gt;"NA"),1,0)</f>
        <v>0</v>
      </c>
      <c r="AJ1088">
        <f>IF(AND(IF(OR(SUM(Q1088:AC1088)=O1088,O1088="",AND(O1088&gt;0,COUNTIF(O1088:AC1088,"NS")=7)),0,1)=1,O1088&lt;&gt;"NS",O1088&lt;&gt;"NA"),1,0)</f>
        <v>0</v>
      </c>
      <c r="AK1088">
        <f>IF(COUNTIF(O1088:AC1088,"=*")&lt;&gt;SUM(COUNTIF(O1088:AC1088,"NS"),COUNTIF(O1088:AC1088,"NA")),1,0)</f>
        <v>0</v>
      </c>
      <c r="AL1088">
        <f>IF(SUM(AF1088:AK1088)&gt;0,1,0)</f>
        <v>0</v>
      </c>
    </row>
    <row r="1089" spans="1:30">
      <c r="A1089" s="71"/>
      <c r="B1089" s="40"/>
      <c r="C1089" s="80" t="s">
        <v>132</v>
      </c>
      <c r="D1089" s="320"/>
      <c r="E1089" s="266"/>
      <c r="F1089" s="266"/>
      <c r="G1089" s="266"/>
      <c r="H1089" s="266"/>
      <c r="I1089" s="266"/>
      <c r="J1089" s="267"/>
      <c r="K1089" s="268"/>
      <c r="L1089" s="266"/>
      <c r="M1089" s="266"/>
      <c r="N1089" s="267"/>
      <c r="O1089" s="268"/>
      <c r="P1089" s="267"/>
      <c r="Q1089" s="268"/>
      <c r="R1089" s="267"/>
      <c r="S1089" s="268"/>
      <c r="T1089" s="267"/>
      <c r="U1089" s="268"/>
      <c r="V1089" s="267"/>
      <c r="W1089" s="268"/>
      <c r="X1089" s="267"/>
      <c r="Y1089" s="268"/>
      <c r="Z1089" s="267"/>
      <c r="AA1089" s="268"/>
      <c r="AB1089" s="267"/>
      <c r="AC1089" s="268"/>
      <c r="AD1089" s="267"/>
    </row>
    <row r="1090" spans="1:30">
      <c r="A1090" s="71"/>
      <c r="B1090" s="40"/>
      <c r="C1090" s="80" t="s">
        <v>133</v>
      </c>
      <c r="D1090" s="320"/>
      <c r="E1090" s="266"/>
      <c r="F1090" s="266"/>
      <c r="G1090" s="266"/>
      <c r="H1090" s="266"/>
      <c r="I1090" s="266"/>
      <c r="J1090" s="267"/>
      <c r="K1090" s="268"/>
      <c r="L1090" s="266"/>
      <c r="M1090" s="266"/>
      <c r="N1090" s="267"/>
      <c r="O1090" s="268"/>
      <c r="P1090" s="267"/>
      <c r="Q1090" s="268"/>
      <c r="R1090" s="267"/>
      <c r="S1090" s="268"/>
      <c r="T1090" s="267"/>
      <c r="U1090" s="268"/>
      <c r="V1090" s="267"/>
      <c r="W1090" s="268"/>
      <c r="X1090" s="267"/>
      <c r="Y1090" s="268"/>
      <c r="Z1090" s="267"/>
      <c r="AA1090" s="268"/>
      <c r="AB1090" s="267"/>
      <c r="AC1090" s="268"/>
      <c r="AD1090" s="267"/>
    </row>
    <row r="1091" spans="1:30">
      <c r="A1091" s="71"/>
      <c r="B1091" s="40"/>
      <c r="C1091" s="80" t="s">
        <v>134</v>
      </c>
      <c r="D1091" s="320"/>
      <c r="E1091" s="266"/>
      <c r="F1091" s="266"/>
      <c r="G1091" s="266"/>
      <c r="H1091" s="266"/>
      <c r="I1091" s="266"/>
      <c r="J1091" s="267"/>
      <c r="K1091" s="268"/>
      <c r="L1091" s="266"/>
      <c r="M1091" s="266"/>
      <c r="N1091" s="267"/>
      <c r="O1091" s="268"/>
      <c r="P1091" s="267"/>
      <c r="Q1091" s="268"/>
      <c r="R1091" s="267"/>
      <c r="S1091" s="268"/>
      <c r="T1091" s="267"/>
      <c r="U1091" s="268"/>
      <c r="V1091" s="267"/>
      <c r="W1091" s="268"/>
      <c r="X1091" s="267"/>
      <c r="Y1091" s="268"/>
      <c r="Z1091" s="267"/>
      <c r="AA1091" s="268"/>
      <c r="AB1091" s="267"/>
      <c r="AC1091" s="268"/>
      <c r="AD1091" s="267"/>
    </row>
    <row r="1092" spans="1:30">
      <c r="A1092" s="71"/>
      <c r="B1092" s="40"/>
      <c r="C1092" s="80" t="s">
        <v>135</v>
      </c>
      <c r="D1092" s="320"/>
      <c r="E1092" s="266"/>
      <c r="F1092" s="266"/>
      <c r="G1092" s="266"/>
      <c r="H1092" s="266"/>
      <c r="I1092" s="266"/>
      <c r="J1092" s="267"/>
      <c r="K1092" s="268"/>
      <c r="L1092" s="266"/>
      <c r="M1092" s="266"/>
      <c r="N1092" s="267"/>
      <c r="O1092" s="268"/>
      <c r="P1092" s="267"/>
      <c r="Q1092" s="268"/>
      <c r="R1092" s="267"/>
      <c r="S1092" s="268"/>
      <c r="T1092" s="267"/>
      <c r="U1092" s="268"/>
      <c r="V1092" s="267"/>
      <c r="W1092" s="268"/>
      <c r="X1092" s="267"/>
      <c r="Y1092" s="268"/>
      <c r="Z1092" s="267"/>
      <c r="AA1092" s="268"/>
      <c r="AB1092" s="267"/>
      <c r="AC1092" s="268"/>
      <c r="AD1092" s="267"/>
    </row>
    <row r="1093" spans="1:30">
      <c r="A1093" s="71"/>
      <c r="B1093" s="40"/>
      <c r="C1093" s="80" t="s">
        <v>136</v>
      </c>
      <c r="D1093" s="320"/>
      <c r="E1093" s="266"/>
      <c r="F1093" s="266"/>
      <c r="G1093" s="266"/>
      <c r="H1093" s="266"/>
      <c r="I1093" s="266"/>
      <c r="J1093" s="267"/>
      <c r="K1093" s="268"/>
      <c r="L1093" s="266"/>
      <c r="M1093" s="266"/>
      <c r="N1093" s="267"/>
      <c r="O1093" s="268"/>
      <c r="P1093" s="267"/>
      <c r="Q1093" s="268"/>
      <c r="R1093" s="267"/>
      <c r="S1093" s="268"/>
      <c r="T1093" s="267"/>
      <c r="U1093" s="268"/>
      <c r="V1093" s="267"/>
      <c r="W1093" s="268"/>
      <c r="X1093" s="267"/>
      <c r="Y1093" s="268"/>
      <c r="Z1093" s="267"/>
      <c r="AA1093" s="268"/>
      <c r="AB1093" s="267"/>
      <c r="AC1093" s="268"/>
      <c r="AD1093" s="267"/>
    </row>
    <row r="1094" spans="1:30">
      <c r="A1094" s="71"/>
      <c r="B1094" s="40"/>
      <c r="C1094" s="80" t="s">
        <v>137</v>
      </c>
      <c r="D1094" s="320"/>
      <c r="E1094" s="266"/>
      <c r="F1094" s="266"/>
      <c r="G1094" s="266"/>
      <c r="H1094" s="266"/>
      <c r="I1094" s="266"/>
      <c r="J1094" s="267"/>
      <c r="K1094" s="268"/>
      <c r="L1094" s="266"/>
      <c r="M1094" s="266"/>
      <c r="N1094" s="267"/>
      <c r="O1094" s="268"/>
      <c r="P1094" s="267"/>
      <c r="Q1094" s="268"/>
      <c r="R1094" s="267"/>
      <c r="S1094" s="268"/>
      <c r="T1094" s="267"/>
      <c r="U1094" s="268"/>
      <c r="V1094" s="267"/>
      <c r="W1094" s="268"/>
      <c r="X1094" s="267"/>
      <c r="Y1094" s="268"/>
      <c r="Z1094" s="267"/>
      <c r="AA1094" s="268"/>
      <c r="AB1094" s="267"/>
      <c r="AC1094" s="268"/>
      <c r="AD1094" s="267"/>
    </row>
    <row r="1095" spans="1:30">
      <c r="A1095" s="71"/>
      <c r="B1095" s="40"/>
      <c r="C1095" s="80" t="s">
        <v>138</v>
      </c>
      <c r="D1095" s="320"/>
      <c r="E1095" s="266"/>
      <c r="F1095" s="266"/>
      <c r="G1095" s="266"/>
      <c r="H1095" s="266"/>
      <c r="I1095" s="266"/>
      <c r="J1095" s="267"/>
      <c r="K1095" s="268"/>
      <c r="L1095" s="266"/>
      <c r="M1095" s="266"/>
      <c r="N1095" s="267"/>
      <c r="O1095" s="268"/>
      <c r="P1095" s="267"/>
      <c r="Q1095" s="268"/>
      <c r="R1095" s="267"/>
      <c r="S1095" s="268"/>
      <c r="T1095" s="267"/>
      <c r="U1095" s="268"/>
      <c r="V1095" s="267"/>
      <c r="W1095" s="268"/>
      <c r="X1095" s="267"/>
      <c r="Y1095" s="268"/>
      <c r="Z1095" s="267"/>
      <c r="AA1095" s="268"/>
      <c r="AB1095" s="267"/>
      <c r="AC1095" s="268"/>
      <c r="AD1095" s="267"/>
    </row>
    <row r="1096" spans="1:30">
      <c r="A1096" s="71"/>
      <c r="B1096" s="40"/>
      <c r="C1096" s="80" t="s">
        <v>139</v>
      </c>
      <c r="D1096" s="320"/>
      <c r="E1096" s="266"/>
      <c r="F1096" s="266"/>
      <c r="G1096" s="266"/>
      <c r="H1096" s="266"/>
      <c r="I1096" s="266"/>
      <c r="J1096" s="267"/>
      <c r="K1096" s="268"/>
      <c r="L1096" s="266"/>
      <c r="M1096" s="266"/>
      <c r="N1096" s="267"/>
      <c r="O1096" s="268"/>
      <c r="P1096" s="267"/>
      <c r="Q1096" s="268"/>
      <c r="R1096" s="267"/>
      <c r="S1096" s="268"/>
      <c r="T1096" s="267"/>
      <c r="U1096" s="268"/>
      <c r="V1096" s="267"/>
      <c r="W1096" s="268"/>
      <c r="X1096" s="267"/>
      <c r="Y1096" s="268"/>
      <c r="Z1096" s="267"/>
      <c r="AA1096" s="268"/>
      <c r="AB1096" s="267"/>
      <c r="AC1096" s="268"/>
      <c r="AD1096" s="267"/>
    </row>
    <row r="1097" spans="1:30">
      <c r="A1097" s="71"/>
      <c r="B1097" s="40"/>
      <c r="C1097" s="80" t="s">
        <v>140</v>
      </c>
      <c r="D1097" s="320"/>
      <c r="E1097" s="266"/>
      <c r="F1097" s="266"/>
      <c r="G1097" s="266"/>
      <c r="H1097" s="266"/>
      <c r="I1097" s="266"/>
      <c r="J1097" s="267"/>
      <c r="K1097" s="268"/>
      <c r="L1097" s="266"/>
      <c r="M1097" s="266"/>
      <c r="N1097" s="267"/>
      <c r="O1097" s="268"/>
      <c r="P1097" s="267"/>
      <c r="Q1097" s="268"/>
      <c r="R1097" s="267"/>
      <c r="S1097" s="268"/>
      <c r="T1097" s="267"/>
      <c r="U1097" s="268"/>
      <c r="V1097" s="267"/>
      <c r="W1097" s="268"/>
      <c r="X1097" s="267"/>
      <c r="Y1097" s="268"/>
      <c r="Z1097" s="267"/>
      <c r="AA1097" s="268"/>
      <c r="AB1097" s="267"/>
      <c r="AC1097" s="268"/>
      <c r="AD1097" s="267"/>
    </row>
    <row r="1098" spans="1:30">
      <c r="A1098" s="71"/>
      <c r="B1098" s="40"/>
      <c r="C1098" s="80" t="s">
        <v>141</v>
      </c>
      <c r="D1098" s="320"/>
      <c r="E1098" s="266"/>
      <c r="F1098" s="266"/>
      <c r="G1098" s="266"/>
      <c r="H1098" s="266"/>
      <c r="I1098" s="266"/>
      <c r="J1098" s="267"/>
      <c r="K1098" s="268"/>
      <c r="L1098" s="266"/>
      <c r="M1098" s="266"/>
      <c r="N1098" s="267"/>
      <c r="O1098" s="268"/>
      <c r="P1098" s="267"/>
      <c r="Q1098" s="268"/>
      <c r="R1098" s="267"/>
      <c r="S1098" s="268"/>
      <c r="T1098" s="267"/>
      <c r="U1098" s="268"/>
      <c r="V1098" s="267"/>
      <c r="W1098" s="268"/>
      <c r="X1098" s="267"/>
      <c r="Y1098" s="268"/>
      <c r="Z1098" s="267"/>
      <c r="AA1098" s="268"/>
      <c r="AB1098" s="267"/>
      <c r="AC1098" s="268"/>
      <c r="AD1098" s="267"/>
    </row>
    <row r="1099" spans="1:30">
      <c r="A1099" s="71"/>
      <c r="B1099" s="40"/>
      <c r="C1099" s="80" t="s">
        <v>142</v>
      </c>
      <c r="D1099" s="320"/>
      <c r="E1099" s="266"/>
      <c r="F1099" s="266"/>
      <c r="G1099" s="266"/>
      <c r="H1099" s="266"/>
      <c r="I1099" s="266"/>
      <c r="J1099" s="267"/>
      <c r="K1099" s="268"/>
      <c r="L1099" s="266"/>
      <c r="M1099" s="266"/>
      <c r="N1099" s="267"/>
      <c r="O1099" s="268"/>
      <c r="P1099" s="267"/>
      <c r="Q1099" s="268"/>
      <c r="R1099" s="267"/>
      <c r="S1099" s="268"/>
      <c r="T1099" s="267"/>
      <c r="U1099" s="268"/>
      <c r="V1099" s="267"/>
      <c r="W1099" s="268"/>
      <c r="X1099" s="267"/>
      <c r="Y1099" s="268"/>
      <c r="Z1099" s="267"/>
      <c r="AA1099" s="268"/>
      <c r="AB1099" s="267"/>
      <c r="AC1099" s="268"/>
      <c r="AD1099" s="267"/>
    </row>
    <row r="1100" spans="1:30">
      <c r="A1100" s="71"/>
      <c r="B1100" s="40"/>
      <c r="C1100" s="80" t="s">
        <v>143</v>
      </c>
      <c r="D1100" s="320"/>
      <c r="E1100" s="266"/>
      <c r="F1100" s="266"/>
      <c r="G1100" s="266"/>
      <c r="H1100" s="266"/>
      <c r="I1100" s="266"/>
      <c r="J1100" s="267"/>
      <c r="K1100" s="268"/>
      <c r="L1100" s="266"/>
      <c r="M1100" s="266"/>
      <c r="N1100" s="267"/>
      <c r="O1100" s="268"/>
      <c r="P1100" s="267"/>
      <c r="Q1100" s="268"/>
      <c r="R1100" s="267"/>
      <c r="S1100" s="268"/>
      <c r="T1100" s="267"/>
      <c r="U1100" s="268"/>
      <c r="V1100" s="267"/>
      <c r="W1100" s="268"/>
      <c r="X1100" s="267"/>
      <c r="Y1100" s="268"/>
      <c r="Z1100" s="267"/>
      <c r="AA1100" s="268"/>
      <c r="AB1100" s="267"/>
      <c r="AC1100" s="268"/>
      <c r="AD1100" s="267"/>
    </row>
    <row r="1101" spans="1:30">
      <c r="A1101" s="71"/>
      <c r="B1101" s="40"/>
      <c r="C1101" s="80" t="s">
        <v>144</v>
      </c>
      <c r="D1101" s="320"/>
      <c r="E1101" s="266"/>
      <c r="F1101" s="266"/>
      <c r="G1101" s="266"/>
      <c r="H1101" s="266"/>
      <c r="I1101" s="266"/>
      <c r="J1101" s="267"/>
      <c r="K1101" s="268"/>
      <c r="L1101" s="266"/>
      <c r="M1101" s="266"/>
      <c r="N1101" s="267"/>
      <c r="O1101" s="268"/>
      <c r="P1101" s="267"/>
      <c r="Q1101" s="268"/>
      <c r="R1101" s="267"/>
      <c r="S1101" s="268"/>
      <c r="T1101" s="267"/>
      <c r="U1101" s="268"/>
      <c r="V1101" s="267"/>
      <c r="W1101" s="268"/>
      <c r="X1101" s="267"/>
      <c r="Y1101" s="268"/>
      <c r="Z1101" s="267"/>
      <c r="AA1101" s="268"/>
      <c r="AB1101" s="267"/>
      <c r="AC1101" s="268"/>
      <c r="AD1101" s="267"/>
    </row>
    <row r="1102" spans="1:30">
      <c r="A1102" s="71"/>
      <c r="B1102" s="40"/>
      <c r="C1102" s="80" t="s">
        <v>145</v>
      </c>
      <c r="D1102" s="320"/>
      <c r="E1102" s="266"/>
      <c r="F1102" s="266"/>
      <c r="G1102" s="266"/>
      <c r="H1102" s="266"/>
      <c r="I1102" s="266"/>
      <c r="J1102" s="267"/>
      <c r="K1102" s="268"/>
      <c r="L1102" s="266"/>
      <c r="M1102" s="266"/>
      <c r="N1102" s="267"/>
      <c r="O1102" s="268"/>
      <c r="P1102" s="267"/>
      <c r="Q1102" s="268"/>
      <c r="R1102" s="267"/>
      <c r="S1102" s="268"/>
      <c r="T1102" s="267"/>
      <c r="U1102" s="268"/>
      <c r="V1102" s="267"/>
      <c r="W1102" s="268"/>
      <c r="X1102" s="267"/>
      <c r="Y1102" s="268"/>
      <c r="Z1102" s="267"/>
      <c r="AA1102" s="268"/>
      <c r="AB1102" s="267"/>
      <c r="AC1102" s="268"/>
      <c r="AD1102" s="267"/>
    </row>
    <row r="1103" spans="1:30">
      <c r="A1103" s="71"/>
      <c r="B1103" s="40"/>
      <c r="C1103" s="80" t="s">
        <v>146</v>
      </c>
      <c r="D1103" s="320"/>
      <c r="E1103" s="266"/>
      <c r="F1103" s="266"/>
      <c r="G1103" s="266"/>
      <c r="H1103" s="266"/>
      <c r="I1103" s="266"/>
      <c r="J1103" s="267"/>
      <c r="K1103" s="268"/>
      <c r="L1103" s="266"/>
      <c r="M1103" s="266"/>
      <c r="N1103" s="267"/>
      <c r="O1103" s="268"/>
      <c r="P1103" s="267"/>
      <c r="Q1103" s="268"/>
      <c r="R1103" s="267"/>
      <c r="S1103" s="268"/>
      <c r="T1103" s="267"/>
      <c r="U1103" s="268"/>
      <c r="V1103" s="267"/>
      <c r="W1103" s="268"/>
      <c r="X1103" s="267"/>
      <c r="Y1103" s="268"/>
      <c r="Z1103" s="267"/>
      <c r="AA1103" s="268"/>
      <c r="AB1103" s="267"/>
      <c r="AC1103" s="268"/>
      <c r="AD1103" s="267"/>
    </row>
    <row r="1104" spans="1:30">
      <c r="A1104" s="71"/>
      <c r="B1104" s="40"/>
      <c r="C1104" s="80" t="s">
        <v>147</v>
      </c>
      <c r="D1104" s="320"/>
      <c r="E1104" s="266"/>
      <c r="F1104" s="266"/>
      <c r="G1104" s="266"/>
      <c r="H1104" s="266"/>
      <c r="I1104" s="266"/>
      <c r="J1104" s="267"/>
      <c r="K1104" s="268"/>
      <c r="L1104" s="266"/>
      <c r="M1104" s="266"/>
      <c r="N1104" s="267"/>
      <c r="O1104" s="268"/>
      <c r="P1104" s="267"/>
      <c r="Q1104" s="268"/>
      <c r="R1104" s="267"/>
      <c r="S1104" s="268"/>
      <c r="T1104" s="267"/>
      <c r="U1104" s="268"/>
      <c r="V1104" s="267"/>
      <c r="W1104" s="268"/>
      <c r="X1104" s="267"/>
      <c r="Y1104" s="268"/>
      <c r="Z1104" s="267"/>
      <c r="AA1104" s="268"/>
      <c r="AB1104" s="267"/>
      <c r="AC1104" s="268"/>
      <c r="AD1104" s="267"/>
    </row>
    <row r="1105" spans="1:37">
      <c r="A1105" s="71"/>
      <c r="B1105" s="40"/>
      <c r="C1105" s="80" t="s">
        <v>148</v>
      </c>
      <c r="D1105" s="320"/>
      <c r="E1105" s="266"/>
      <c r="F1105" s="266"/>
      <c r="G1105" s="266"/>
      <c r="H1105" s="266"/>
      <c r="I1105" s="266"/>
      <c r="J1105" s="267"/>
      <c r="K1105" s="268"/>
      <c r="L1105" s="266"/>
      <c r="M1105" s="266"/>
      <c r="N1105" s="267"/>
      <c r="O1105" s="268"/>
      <c r="P1105" s="267"/>
      <c r="Q1105" s="268"/>
      <c r="R1105" s="267"/>
      <c r="S1105" s="268"/>
      <c r="T1105" s="267"/>
      <c r="U1105" s="268"/>
      <c r="V1105" s="267"/>
      <c r="W1105" s="268"/>
      <c r="X1105" s="267"/>
      <c r="Y1105" s="268"/>
      <c r="Z1105" s="267"/>
      <c r="AA1105" s="268"/>
      <c r="AB1105" s="267"/>
      <c r="AC1105" s="268"/>
      <c r="AD1105" s="267"/>
    </row>
    <row r="1106" spans="1:37">
      <c r="A1106" s="71"/>
      <c r="B1106" s="40"/>
      <c r="C1106" s="80" t="s">
        <v>149</v>
      </c>
      <c r="D1106" s="320"/>
      <c r="E1106" s="266"/>
      <c r="F1106" s="266"/>
      <c r="G1106" s="266"/>
      <c r="H1106" s="266"/>
      <c r="I1106" s="266"/>
      <c r="J1106" s="267"/>
      <c r="K1106" s="268"/>
      <c r="L1106" s="266"/>
      <c r="M1106" s="266"/>
      <c r="N1106" s="267"/>
      <c r="O1106" s="268"/>
      <c r="P1106" s="267"/>
      <c r="Q1106" s="268"/>
      <c r="R1106" s="267"/>
      <c r="S1106" s="268"/>
      <c r="T1106" s="267"/>
      <c r="U1106" s="268"/>
      <c r="V1106" s="267"/>
      <c r="W1106" s="268"/>
      <c r="X1106" s="267"/>
      <c r="Y1106" s="268"/>
      <c r="Z1106" s="267"/>
      <c r="AA1106" s="268"/>
      <c r="AB1106" s="267"/>
      <c r="AC1106" s="268"/>
      <c r="AD1106" s="267"/>
    </row>
    <row r="1107" spans="1:37">
      <c r="A1107" s="71"/>
      <c r="B1107" s="40"/>
      <c r="C1107" s="80" t="s">
        <v>150</v>
      </c>
      <c r="D1107" s="320"/>
      <c r="E1107" s="266"/>
      <c r="F1107" s="266"/>
      <c r="G1107" s="266"/>
      <c r="H1107" s="266"/>
      <c r="I1107" s="266"/>
      <c r="J1107" s="267"/>
      <c r="K1107" s="268"/>
      <c r="L1107" s="266"/>
      <c r="M1107" s="266"/>
      <c r="N1107" s="267"/>
      <c r="O1107" s="268"/>
      <c r="P1107" s="267"/>
      <c r="Q1107" s="268"/>
      <c r="R1107" s="267"/>
      <c r="S1107" s="268"/>
      <c r="T1107" s="267"/>
      <c r="U1107" s="268"/>
      <c r="V1107" s="267"/>
      <c r="W1107" s="268"/>
      <c r="X1107" s="267"/>
      <c r="Y1107" s="268"/>
      <c r="Z1107" s="267"/>
      <c r="AA1107" s="268"/>
      <c r="AB1107" s="267"/>
      <c r="AC1107" s="268"/>
      <c r="AD1107" s="267"/>
    </row>
    <row r="1108" spans="1:37">
      <c r="A1108" s="71"/>
      <c r="B1108" s="40"/>
      <c r="C1108" s="80" t="s">
        <v>151</v>
      </c>
      <c r="D1108" s="320"/>
      <c r="E1108" s="266"/>
      <c r="F1108" s="266"/>
      <c r="G1108" s="266"/>
      <c r="H1108" s="266"/>
      <c r="I1108" s="266"/>
      <c r="J1108" s="267"/>
      <c r="K1108" s="268"/>
      <c r="L1108" s="266"/>
      <c r="M1108" s="266"/>
      <c r="N1108" s="267"/>
      <c r="O1108" s="268"/>
      <c r="P1108" s="267"/>
      <c r="Q1108" s="268"/>
      <c r="R1108" s="267"/>
      <c r="S1108" s="268"/>
      <c r="T1108" s="267"/>
      <c r="U1108" s="268"/>
      <c r="V1108" s="267"/>
      <c r="W1108" s="268"/>
      <c r="X1108" s="267"/>
      <c r="Y1108" s="268"/>
      <c r="Z1108" s="267"/>
      <c r="AA1108" s="268"/>
      <c r="AB1108" s="267"/>
      <c r="AC1108" s="268"/>
      <c r="AD1108" s="267"/>
    </row>
    <row r="1109" spans="1:37">
      <c r="A1109" s="71"/>
      <c r="B1109" s="40"/>
      <c r="C1109" s="80" t="s">
        <v>152</v>
      </c>
      <c r="D1109" s="320"/>
      <c r="E1109" s="266"/>
      <c r="F1109" s="266"/>
      <c r="G1109" s="266"/>
      <c r="H1109" s="266"/>
      <c r="I1109" s="266"/>
      <c r="J1109" s="267"/>
      <c r="K1109" s="268"/>
      <c r="L1109" s="266"/>
      <c r="M1109" s="266"/>
      <c r="N1109" s="267"/>
      <c r="O1109" s="268"/>
      <c r="P1109" s="267"/>
      <c r="Q1109" s="268"/>
      <c r="R1109" s="267"/>
      <c r="S1109" s="268"/>
      <c r="T1109" s="267"/>
      <c r="U1109" s="268"/>
      <c r="V1109" s="267"/>
      <c r="W1109" s="268"/>
      <c r="X1109" s="267"/>
      <c r="Y1109" s="268"/>
      <c r="Z1109" s="267"/>
      <c r="AA1109" s="268"/>
      <c r="AB1109" s="267"/>
      <c r="AC1109" s="268"/>
      <c r="AD1109" s="267"/>
    </row>
    <row r="1110" spans="1:37">
      <c r="A1110" s="71"/>
      <c r="B1110" s="40"/>
      <c r="C1110" s="80" t="s">
        <v>153</v>
      </c>
      <c r="D1110" s="320"/>
      <c r="E1110" s="266"/>
      <c r="F1110" s="266"/>
      <c r="G1110" s="266"/>
      <c r="H1110" s="266"/>
      <c r="I1110" s="266"/>
      <c r="J1110" s="267"/>
      <c r="K1110" s="268"/>
      <c r="L1110" s="266"/>
      <c r="M1110" s="266"/>
      <c r="N1110" s="267"/>
      <c r="O1110" s="268"/>
      <c r="P1110" s="267"/>
      <c r="Q1110" s="268"/>
      <c r="R1110" s="267"/>
      <c r="S1110" s="268"/>
      <c r="T1110" s="267"/>
      <c r="U1110" s="268"/>
      <c r="V1110" s="267"/>
      <c r="W1110" s="268"/>
      <c r="X1110" s="267"/>
      <c r="Y1110" s="268"/>
      <c r="Z1110" s="267"/>
      <c r="AA1110" s="268"/>
      <c r="AB1110" s="267"/>
      <c r="AC1110" s="268"/>
      <c r="AD1110" s="267"/>
    </row>
    <row r="1111" spans="1:37">
      <c r="A1111" s="71"/>
      <c r="B1111" s="40"/>
      <c r="C1111" s="80" t="s">
        <v>154</v>
      </c>
      <c r="D1111" s="320"/>
      <c r="E1111" s="266"/>
      <c r="F1111" s="266"/>
      <c r="G1111" s="266"/>
      <c r="H1111" s="266"/>
      <c r="I1111" s="266"/>
      <c r="J1111" s="267"/>
      <c r="K1111" s="268"/>
      <c r="L1111" s="266"/>
      <c r="M1111" s="266"/>
      <c r="N1111" s="267"/>
      <c r="O1111" s="268"/>
      <c r="P1111" s="267"/>
      <c r="Q1111" s="268"/>
      <c r="R1111" s="267"/>
      <c r="S1111" s="268"/>
      <c r="T1111" s="267"/>
      <c r="U1111" s="268"/>
      <c r="V1111" s="267"/>
      <c r="W1111" s="268"/>
      <c r="X1111" s="267"/>
      <c r="Y1111" s="268"/>
      <c r="Z1111" s="267"/>
      <c r="AA1111" s="268"/>
      <c r="AB1111" s="267"/>
      <c r="AC1111" s="268"/>
      <c r="AD1111" s="267"/>
    </row>
    <row r="1112" spans="1:37">
      <c r="A1112" s="71"/>
      <c r="B1112" s="40"/>
      <c r="C1112" s="80" t="s">
        <v>155</v>
      </c>
      <c r="D1112" s="320"/>
      <c r="E1112" s="266"/>
      <c r="F1112" s="266"/>
      <c r="G1112" s="266"/>
      <c r="H1112" s="266"/>
      <c r="I1112" s="266"/>
      <c r="J1112" s="267"/>
      <c r="K1112" s="268"/>
      <c r="L1112" s="266"/>
      <c r="M1112" s="266"/>
      <c r="N1112" s="267"/>
      <c r="O1112" s="268"/>
      <c r="P1112" s="267"/>
      <c r="Q1112" s="268"/>
      <c r="R1112" s="267"/>
      <c r="S1112" s="268"/>
      <c r="T1112" s="267"/>
      <c r="U1112" s="268"/>
      <c r="V1112" s="267"/>
      <c r="W1112" s="268"/>
      <c r="X1112" s="267"/>
      <c r="Y1112" s="268"/>
      <c r="Z1112" s="267"/>
      <c r="AA1112" s="268"/>
      <c r="AB1112" s="267"/>
      <c r="AC1112" s="268"/>
      <c r="AD1112" s="267"/>
    </row>
    <row r="1113" spans="1:37">
      <c r="A1113" s="71"/>
      <c r="B1113" s="40"/>
      <c r="C1113" s="90"/>
      <c r="D1113" s="203"/>
      <c r="E1113" s="203"/>
      <c r="F1113" s="203"/>
      <c r="G1113" s="203"/>
      <c r="H1113" s="203"/>
      <c r="I1113" s="203"/>
      <c r="J1113" s="203"/>
      <c r="K1113" s="203"/>
      <c r="L1113" s="81"/>
      <c r="M1113" s="82"/>
      <c r="N1113" s="81" t="s">
        <v>211</v>
      </c>
      <c r="O1113" s="268">
        <f>IF(AND(SUM(O1088:O1112)=0,COUNTIF(O1088:O1112,"NS")&gt;0),"NS",IF(AND(SUM(O1088:O1112)=0, COUNTIF(O1088:O1112,"NA")&gt;0),"NA",SUM(O1088:O1112)))</f>
        <v>0</v>
      </c>
      <c r="P1113" s="267"/>
      <c r="Q1113" s="268">
        <f>IF(AND(SUM(Q1088:Q1112)=0,COUNTIF(Q1088:Q1112,"NS")&gt;0),"NS",IF(AND(SUM(Q1088:Q1112)=0, COUNTIF(Q1088:Q1112,"NA")&gt;0),"NA",SUM(Q1088:Q1112)))</f>
        <v>0</v>
      </c>
      <c r="R1113" s="267"/>
      <c r="S1113" s="268">
        <f>IF(AND(SUM(S1088:S1112)=0,COUNTIF(S1088:S1112,"NS")&gt;0),"NS",IF(AND(SUM(S1088:S1112)=0, COUNTIF(S1088:S1112,"NA")&gt;0),"NA",SUM(S1088:S1112)))</f>
        <v>0</v>
      </c>
      <c r="T1113" s="267"/>
      <c r="U1113" s="268">
        <f>IF(AND(SUM(U1088:U1112)=0,COUNTIF(U1088:U1112,"NS")&gt;0),"NS",IF(AND(SUM(U1088:U1112)=0, COUNTIF(U1088:U1112,"NA")&gt;0),"NA",SUM(U1088:U1112)))</f>
        <v>0</v>
      </c>
      <c r="V1113" s="267"/>
      <c r="W1113" s="268">
        <f>IF(AND(SUM(W1088:W1112)=0,COUNTIF(W1088:W1112,"NS")&gt;0),"NS",IF(AND(SUM(W1088:W1112)=0, COUNTIF(W1088:W1112,"NA")&gt;0),"NA",SUM(W1088:W1112)))</f>
        <v>0</v>
      </c>
      <c r="X1113" s="267"/>
      <c r="Y1113" s="268">
        <f>IF(AND(SUM(Y1088:Y1112)=0,COUNTIF(Y1088:Y1112,"NS")&gt;0),"NS",IF(AND(SUM(Y1088:Y1112)=0, COUNTIF(Y1088:Y1112,"NA")&gt;0),"NA",SUM(Y1088:Y1112)))</f>
        <v>0</v>
      </c>
      <c r="Z1113" s="267"/>
      <c r="AA1113" s="268">
        <f>IF(AND(SUM(AA1088:AA1112)=0,COUNTIF(AA1088:AA1112,"NS")&gt;0),"NS",IF(AND(SUM(AA1088:AA1112)=0, COUNTIF(AA1088:AA1112,"NA")&gt;0),"NA",SUM(AA1088:AA1112)))</f>
        <v>0</v>
      </c>
      <c r="AB1113" s="267"/>
      <c r="AC1113" s="268">
        <f>IF(AND(SUM(AC1088:AC1112)=0,COUNTIF(AC1088:AC1112,"NS")&gt;0),"NS",IF(AND(SUM(AC1088:AC1112)=0, COUNTIF(AC1088:AC1112,"NA")&gt;0),"NA",SUM(AC1088:AC1112)))</f>
        <v>0</v>
      </c>
      <c r="AD1113" s="267"/>
    </row>
    <row r="1114" spans="1:37">
      <c r="A1114" s="71"/>
      <c r="B1114" s="40"/>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c r="AC1114" s="74"/>
      <c r="AD1114" s="74"/>
      <c r="AF1114">
        <f>IF(SUM(AF1088:AF1113)&gt;0,1,0)</f>
        <v>0</v>
      </c>
      <c r="AG1114">
        <f>IF(SUM(AG1088:AG1113)&gt;0,2,0)</f>
        <v>0</v>
      </c>
      <c r="AH1114">
        <f>IF(SUM(AH1088:AH1113)&gt;0,4,0)</f>
        <v>0</v>
      </c>
      <c r="AI1114">
        <f>IF(SUM(AI1088:AI1113)&gt;0,4,0)</f>
        <v>0</v>
      </c>
      <c r="AJ1114">
        <f>IF(SUM(AJ1088:AJ1113)&gt;0,5,0)</f>
        <v>0</v>
      </c>
      <c r="AK1114">
        <f>IF(SUM(AK1088:AK1113)&gt;0,6,0)</f>
        <v>0</v>
      </c>
    </row>
    <row r="1115" spans="1:37" ht="45" customHeight="1">
      <c r="A1115" s="71"/>
      <c r="B1115" s="40"/>
      <c r="C1115" s="441" t="s">
        <v>1464</v>
      </c>
      <c r="D1115" s="256"/>
      <c r="E1115" s="256"/>
      <c r="F1115" s="281"/>
      <c r="G1115" s="268"/>
      <c r="H1115" s="266"/>
      <c r="I1115" s="266"/>
      <c r="J1115" s="266"/>
      <c r="K1115" s="266"/>
      <c r="L1115" s="266"/>
      <c r="M1115" s="266"/>
      <c r="N1115" s="266"/>
      <c r="O1115" s="266"/>
      <c r="P1115" s="266"/>
      <c r="Q1115" s="266"/>
      <c r="R1115" s="266"/>
      <c r="S1115" s="266"/>
      <c r="T1115" s="266"/>
      <c r="U1115" s="266"/>
      <c r="V1115" s="266"/>
      <c r="W1115" s="266"/>
      <c r="X1115" s="266"/>
      <c r="Y1115" s="266"/>
      <c r="Z1115" s="266"/>
      <c r="AA1115" s="266"/>
      <c r="AB1115" s="266"/>
      <c r="AC1115" s="266"/>
      <c r="AD1115" s="267"/>
      <c r="AH1115">
        <f>SUM(AF1114:AH1114)</f>
        <v>0</v>
      </c>
      <c r="AK1115">
        <f>SUM(AI1114:AK1114)</f>
        <v>0</v>
      </c>
    </row>
    <row r="1116" spans="1:37">
      <c r="A1116" s="71"/>
      <c r="B1116" s="40"/>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c r="AC1116" s="74"/>
      <c r="AD1116" s="74"/>
      <c r="AH1116" t="e">
        <f ca="1">CAMBIAR(AH1115,0,"",1,"El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16" t="e">
        <f ca="1">CAMBIAR(AK1115,0,"",4,"Hay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17" spans="1:37" ht="24" customHeight="1">
      <c r="A1117" s="71"/>
      <c r="B1117" s="40"/>
      <c r="C1117" s="321" t="s">
        <v>187</v>
      </c>
      <c r="D1117" s="256"/>
      <c r="E1117" s="256"/>
      <c r="F1117" s="256"/>
      <c r="G1117" s="256"/>
      <c r="H1117" s="256"/>
      <c r="I1117" s="256"/>
      <c r="J1117" s="256"/>
      <c r="K1117" s="256"/>
      <c r="L1117" s="256"/>
      <c r="M1117" s="256"/>
      <c r="N1117" s="256"/>
      <c r="O1117" s="256"/>
      <c r="P1117" s="256"/>
      <c r="Q1117" s="256"/>
      <c r="R1117" s="256"/>
      <c r="S1117" s="256"/>
      <c r="T1117" s="256"/>
      <c r="U1117" s="256"/>
      <c r="V1117" s="256"/>
      <c r="W1117" s="256"/>
      <c r="X1117" s="256"/>
      <c r="Y1117" s="256"/>
      <c r="Z1117" s="256"/>
      <c r="AA1117" s="256"/>
      <c r="AB1117" s="256"/>
      <c r="AC1117" s="256"/>
      <c r="AD1117" s="256"/>
    </row>
    <row r="1118" spans="1:37" ht="60" customHeight="1">
      <c r="A1118" s="71"/>
      <c r="B1118" s="40"/>
      <c r="C1118" s="322"/>
      <c r="D1118" s="323"/>
      <c r="E1118" s="323"/>
      <c r="F1118" s="323"/>
      <c r="G1118" s="323"/>
      <c r="H1118" s="323"/>
      <c r="I1118" s="323"/>
      <c r="J1118" s="323"/>
      <c r="K1118" s="323"/>
      <c r="L1118" s="323"/>
      <c r="M1118" s="323"/>
      <c r="N1118" s="323"/>
      <c r="O1118" s="323"/>
      <c r="P1118" s="323"/>
      <c r="Q1118" s="323"/>
      <c r="R1118" s="323"/>
      <c r="S1118" s="323"/>
      <c r="T1118" s="323"/>
      <c r="U1118" s="323"/>
      <c r="V1118" s="323"/>
      <c r="W1118" s="323"/>
      <c r="X1118" s="323"/>
      <c r="Y1118" s="323"/>
      <c r="Z1118" s="323"/>
      <c r="AA1118" s="323"/>
      <c r="AB1118" s="323"/>
      <c r="AC1118" s="323"/>
      <c r="AD1118" s="324"/>
    </row>
    <row r="1119" spans="1:37">
      <c r="A1119" s="71"/>
      <c r="B1119" s="40"/>
      <c r="C1119" s="40"/>
      <c r="D1119" s="40"/>
      <c r="E1119" s="40"/>
      <c r="F1119" s="40"/>
      <c r="G1119" s="40"/>
      <c r="H1119" s="40"/>
      <c r="I1119" s="40"/>
      <c r="J1119" s="40"/>
      <c r="K1119" s="40"/>
      <c r="L1119" s="40"/>
      <c r="M1119" s="40"/>
      <c r="N1119" s="40"/>
      <c r="O1119" s="40"/>
      <c r="P1119" s="40"/>
      <c r="Q1119" s="40"/>
      <c r="R1119" s="40"/>
      <c r="S1119" s="40"/>
      <c r="T1119" s="40"/>
      <c r="U1119" s="40"/>
      <c r="V1119" s="40"/>
      <c r="W1119" s="40"/>
      <c r="X1119" s="40"/>
      <c r="Y1119" s="40"/>
      <c r="Z1119" s="40"/>
      <c r="AA1119" s="40"/>
      <c r="AB1119" s="40"/>
      <c r="AC1119" s="40"/>
      <c r="AD1119" s="40"/>
    </row>
    <row r="1120" spans="1:37">
      <c r="A1120" s="71"/>
      <c r="B1120" s="40"/>
      <c r="C1120" s="40"/>
      <c r="D1120" s="40"/>
      <c r="E1120" s="40"/>
      <c r="F1120" s="40"/>
      <c r="G1120" s="40"/>
      <c r="H1120" s="40"/>
      <c r="I1120" s="40"/>
      <c r="J1120" s="40"/>
      <c r="K1120" s="40"/>
      <c r="L1120" s="40"/>
      <c r="M1120" s="40"/>
      <c r="N1120" s="40"/>
      <c r="O1120" s="40"/>
      <c r="P1120" s="40"/>
      <c r="Q1120" s="40"/>
      <c r="R1120" s="40"/>
      <c r="S1120" s="40"/>
      <c r="T1120" s="40"/>
      <c r="U1120" s="40"/>
      <c r="V1120" s="40"/>
      <c r="W1120" s="40"/>
      <c r="X1120" s="40"/>
      <c r="Y1120" s="40"/>
      <c r="Z1120" s="40"/>
      <c r="AA1120" s="40"/>
      <c r="AB1120" s="40"/>
      <c r="AC1120" s="40"/>
      <c r="AD1120" s="40"/>
    </row>
    <row r="1121" spans="1:30">
      <c r="A1121" s="71"/>
      <c r="B1121" s="40"/>
      <c r="C1121" s="40"/>
      <c r="D1121" s="40"/>
      <c r="E1121" s="40"/>
      <c r="F1121" s="40"/>
      <c r="G1121" s="40"/>
      <c r="H1121" s="40"/>
      <c r="I1121" s="40"/>
      <c r="J1121" s="40"/>
      <c r="K1121" s="40"/>
      <c r="L1121" s="40"/>
      <c r="M1121" s="40"/>
      <c r="N1121" s="40"/>
      <c r="O1121" s="40"/>
      <c r="P1121" s="40"/>
      <c r="Q1121" s="40"/>
      <c r="R1121" s="40"/>
      <c r="S1121" s="40"/>
      <c r="T1121" s="40"/>
      <c r="U1121" s="40"/>
      <c r="V1121" s="40"/>
      <c r="W1121" s="40"/>
      <c r="X1121" s="40"/>
      <c r="Y1121" s="40"/>
      <c r="Z1121" s="40"/>
      <c r="AA1121" s="40"/>
      <c r="AB1121" s="40"/>
      <c r="AC1121" s="40"/>
      <c r="AD1121" s="40"/>
    </row>
    <row r="1122" spans="1:30">
      <c r="A1122" s="71"/>
      <c r="B1122" s="40"/>
      <c r="C1122" s="40"/>
      <c r="D1122" s="40"/>
      <c r="E1122" s="40"/>
      <c r="F1122" s="40"/>
      <c r="G1122" s="40"/>
      <c r="H1122" s="40"/>
      <c r="I1122" s="40"/>
      <c r="J1122" s="40"/>
      <c r="K1122" s="40"/>
      <c r="L1122" s="40"/>
      <c r="M1122" s="40"/>
      <c r="N1122" s="40"/>
      <c r="O1122" s="40"/>
      <c r="P1122" s="40"/>
      <c r="Q1122" s="40"/>
      <c r="R1122" s="40"/>
      <c r="S1122" s="40"/>
      <c r="T1122" s="40"/>
      <c r="U1122" s="40"/>
      <c r="V1122" s="40"/>
      <c r="W1122" s="40"/>
      <c r="X1122" s="40"/>
      <c r="Y1122" s="40"/>
      <c r="Z1122" s="40"/>
      <c r="AA1122" s="40"/>
      <c r="AB1122" s="40"/>
      <c r="AC1122" s="40"/>
      <c r="AD1122" s="40"/>
    </row>
    <row r="1123" spans="1:30">
      <c r="A1123" s="71"/>
      <c r="B1123" s="40"/>
      <c r="C1123" s="40"/>
      <c r="D1123" s="40"/>
      <c r="E1123" s="40"/>
      <c r="F1123" s="40"/>
      <c r="G1123" s="40"/>
      <c r="H1123" s="40"/>
      <c r="I1123" s="40"/>
      <c r="J1123" s="40"/>
      <c r="K1123" s="40"/>
      <c r="L1123" s="40"/>
      <c r="M1123" s="40"/>
      <c r="N1123" s="40"/>
      <c r="O1123" s="40"/>
      <c r="P1123" s="40"/>
      <c r="Q1123" s="40"/>
      <c r="R1123" s="40"/>
      <c r="S1123" s="40"/>
      <c r="T1123" s="40"/>
      <c r="U1123" s="40"/>
      <c r="V1123" s="40"/>
      <c r="W1123" s="40"/>
      <c r="X1123" s="40"/>
      <c r="Y1123" s="40"/>
      <c r="Z1123" s="40"/>
      <c r="AA1123" s="40"/>
      <c r="AB1123" s="40"/>
      <c r="AC1123" s="40"/>
      <c r="AD1123" s="40"/>
    </row>
    <row r="1124" spans="1:30" ht="15.75" customHeight="1" thickBot="1">
      <c r="A1124" s="71"/>
      <c r="B1124" s="40"/>
      <c r="C1124" s="40"/>
      <c r="D1124" s="40"/>
      <c r="E1124" s="40"/>
      <c r="F1124" s="40"/>
      <c r="G1124" s="40"/>
      <c r="H1124" s="40"/>
      <c r="I1124" s="40"/>
      <c r="J1124" s="40"/>
      <c r="K1124" s="40"/>
      <c r="L1124" s="40"/>
      <c r="M1124" s="40"/>
      <c r="N1124" s="40"/>
      <c r="O1124" s="40"/>
      <c r="P1124" s="40"/>
      <c r="Q1124" s="40"/>
      <c r="R1124" s="40"/>
      <c r="S1124" s="40"/>
      <c r="T1124" s="40"/>
      <c r="U1124" s="40"/>
      <c r="V1124" s="40"/>
      <c r="W1124" s="40"/>
      <c r="X1124" s="40"/>
      <c r="Y1124" s="40"/>
      <c r="Z1124" s="40"/>
      <c r="AA1124" s="40"/>
      <c r="AB1124" s="40"/>
      <c r="AC1124" s="40"/>
      <c r="AD1124" s="40"/>
    </row>
    <row r="1125" spans="1:30" ht="15" customHeight="1" thickBot="1">
      <c r="B1125" s="381" t="s">
        <v>1465</v>
      </c>
      <c r="C1125" s="334"/>
      <c r="D1125" s="334"/>
      <c r="E1125" s="334"/>
      <c r="F1125" s="334"/>
      <c r="G1125" s="334"/>
      <c r="H1125" s="334"/>
      <c r="I1125" s="334"/>
      <c r="J1125" s="334"/>
      <c r="K1125" s="334"/>
      <c r="L1125" s="334"/>
      <c r="M1125" s="334"/>
      <c r="N1125" s="334"/>
      <c r="O1125" s="334"/>
      <c r="P1125" s="334"/>
      <c r="Q1125" s="334"/>
      <c r="R1125" s="334"/>
      <c r="S1125" s="334"/>
      <c r="T1125" s="334"/>
      <c r="U1125" s="334"/>
      <c r="V1125" s="334"/>
      <c r="W1125" s="334"/>
      <c r="X1125" s="334"/>
      <c r="Y1125" s="334"/>
      <c r="Z1125" s="334"/>
      <c r="AA1125" s="334"/>
      <c r="AB1125" s="334"/>
      <c r="AC1125" s="334"/>
      <c r="AD1125" s="335"/>
    </row>
    <row r="1126" spans="1:30" ht="15" customHeight="1">
      <c r="B1126" s="434" t="s">
        <v>189</v>
      </c>
      <c r="C1126" s="435"/>
      <c r="D1126" s="435"/>
      <c r="E1126" s="435"/>
      <c r="F1126" s="435"/>
      <c r="G1126" s="435"/>
      <c r="H1126" s="435"/>
      <c r="I1126" s="435"/>
      <c r="J1126" s="435"/>
      <c r="K1126" s="435"/>
      <c r="L1126" s="435"/>
      <c r="M1126" s="435"/>
      <c r="N1126" s="435"/>
      <c r="O1126" s="435"/>
      <c r="P1126" s="435"/>
      <c r="Q1126" s="435"/>
      <c r="R1126" s="435"/>
      <c r="S1126" s="435"/>
      <c r="T1126" s="435"/>
      <c r="U1126" s="435"/>
      <c r="V1126" s="435"/>
      <c r="W1126" s="435"/>
      <c r="X1126" s="435"/>
      <c r="Y1126" s="435"/>
      <c r="Z1126" s="435"/>
      <c r="AA1126" s="435"/>
      <c r="AB1126" s="435"/>
      <c r="AC1126" s="435"/>
      <c r="AD1126" s="436"/>
    </row>
    <row r="1127" spans="1:30" ht="24" customHeight="1">
      <c r="B1127" s="22"/>
      <c r="C1127" s="380" t="s">
        <v>1466</v>
      </c>
      <c r="D1127" s="256"/>
      <c r="E1127" s="256"/>
      <c r="F1127" s="256"/>
      <c r="G1127" s="256"/>
      <c r="H1127" s="256"/>
      <c r="I1127" s="256"/>
      <c r="J1127" s="256"/>
      <c r="K1127" s="256"/>
      <c r="L1127" s="256"/>
      <c r="M1127" s="256"/>
      <c r="N1127" s="256"/>
      <c r="O1127" s="256"/>
      <c r="P1127" s="256"/>
      <c r="Q1127" s="256"/>
      <c r="R1127" s="256"/>
      <c r="S1127" s="256"/>
      <c r="T1127" s="256"/>
      <c r="U1127" s="256"/>
      <c r="V1127" s="256"/>
      <c r="W1127" s="256"/>
      <c r="X1127" s="256"/>
      <c r="Y1127" s="256"/>
      <c r="Z1127" s="256"/>
      <c r="AA1127" s="256"/>
      <c r="AB1127" s="256"/>
      <c r="AC1127" s="256"/>
      <c r="AD1127" s="281"/>
    </row>
    <row r="1128" spans="1:30" ht="24" customHeight="1">
      <c r="B1128" s="153"/>
      <c r="C1128" s="378" t="s">
        <v>1467</v>
      </c>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83"/>
    </row>
    <row r="1129" spans="1:30" ht="15.75" customHeight="1" thickBot="1">
      <c r="A1129" s="71"/>
      <c r="B1129" s="40"/>
      <c r="C1129" s="40"/>
      <c r="D1129" s="40"/>
      <c r="E1129" s="40"/>
      <c r="F1129" s="40"/>
      <c r="G1129" s="40"/>
      <c r="H1129" s="40"/>
      <c r="I1129" s="40"/>
      <c r="J1129" s="40"/>
      <c r="K1129" s="40"/>
      <c r="L1129" s="40"/>
      <c r="M1129" s="40"/>
      <c r="N1129" s="40"/>
      <c r="O1129" s="40"/>
      <c r="P1129" s="40"/>
      <c r="Q1129" s="40"/>
      <c r="R1129" s="40"/>
      <c r="S1129" s="40"/>
      <c r="T1129" s="40"/>
      <c r="U1129" s="40"/>
      <c r="V1129" s="40"/>
      <c r="W1129" s="40"/>
      <c r="X1129" s="40"/>
      <c r="Y1129" s="40"/>
      <c r="Z1129" s="40"/>
      <c r="AA1129" s="40"/>
      <c r="AB1129" s="40"/>
      <c r="AC1129" s="40"/>
      <c r="AD1129" s="40"/>
    </row>
    <row r="1130" spans="1:30" ht="15" customHeight="1" thickBot="1">
      <c r="A1130" s="71"/>
      <c r="B1130" s="457" t="s">
        <v>1468</v>
      </c>
      <c r="C1130" s="334"/>
      <c r="D1130" s="334"/>
      <c r="E1130" s="334"/>
      <c r="F1130" s="334"/>
      <c r="G1130" s="334"/>
      <c r="H1130" s="334"/>
      <c r="I1130" s="334"/>
      <c r="J1130" s="334"/>
      <c r="K1130" s="334"/>
      <c r="L1130" s="334"/>
      <c r="M1130" s="334"/>
      <c r="N1130" s="334"/>
      <c r="O1130" s="334"/>
      <c r="P1130" s="334"/>
      <c r="Q1130" s="334"/>
      <c r="R1130" s="334"/>
      <c r="S1130" s="334"/>
      <c r="T1130" s="334"/>
      <c r="U1130" s="334"/>
      <c r="V1130" s="334"/>
      <c r="W1130" s="334"/>
      <c r="X1130" s="334"/>
      <c r="Y1130" s="334"/>
      <c r="Z1130" s="334"/>
      <c r="AA1130" s="334"/>
      <c r="AB1130" s="334"/>
      <c r="AC1130" s="334"/>
      <c r="AD1130" s="335"/>
    </row>
    <row r="1131" spans="1:30">
      <c r="A1131" s="71"/>
      <c r="B1131" s="147"/>
      <c r="C1131" s="147"/>
      <c r="D1131" s="147"/>
      <c r="E1131" s="147"/>
      <c r="F1131" s="147"/>
      <c r="G1131" s="147"/>
      <c r="H1131" s="147"/>
      <c r="I1131" s="147"/>
      <c r="J1131" s="147"/>
      <c r="K1131" s="147"/>
      <c r="L1131" s="147"/>
      <c r="M1131" s="147"/>
      <c r="N1131" s="147"/>
      <c r="O1131" s="147"/>
      <c r="P1131" s="147"/>
      <c r="Q1131" s="147"/>
      <c r="R1131" s="147"/>
      <c r="S1131" s="147"/>
      <c r="T1131" s="147"/>
      <c r="U1131" s="147"/>
      <c r="V1131" s="147"/>
      <c r="W1131" s="147"/>
      <c r="X1131" s="147"/>
      <c r="Y1131" s="147"/>
      <c r="Z1131" s="147"/>
      <c r="AA1131" s="147"/>
      <c r="AB1131" s="147"/>
      <c r="AC1131" s="147"/>
      <c r="AD1131" s="147"/>
    </row>
    <row r="1132" spans="1:30" ht="36" customHeight="1">
      <c r="A1132" s="72" t="s">
        <v>1469</v>
      </c>
      <c r="B1132" s="326" t="s">
        <v>1470</v>
      </c>
      <c r="C1132" s="341"/>
      <c r="D1132" s="256"/>
      <c r="E1132" s="256"/>
      <c r="F1132" s="256"/>
      <c r="G1132" s="256"/>
      <c r="H1132" s="256"/>
      <c r="I1132" s="256"/>
      <c r="J1132" s="256"/>
      <c r="K1132" s="256"/>
      <c r="L1132" s="256"/>
      <c r="M1132" s="256"/>
      <c r="N1132" s="256"/>
      <c r="O1132" s="256"/>
      <c r="P1132" s="256"/>
      <c r="Q1132" s="256"/>
      <c r="R1132" s="256"/>
      <c r="S1132" s="256"/>
      <c r="T1132" s="256"/>
      <c r="U1132" s="256"/>
      <c r="V1132" s="256"/>
      <c r="W1132" s="256"/>
      <c r="X1132" s="256"/>
      <c r="Y1132" s="256"/>
      <c r="Z1132" s="256"/>
      <c r="AA1132" s="256"/>
      <c r="AB1132" s="256"/>
      <c r="AC1132" s="256"/>
      <c r="AD1132" s="256"/>
    </row>
    <row r="1133" spans="1:30" ht="36" customHeight="1">
      <c r="A1133" s="71"/>
      <c r="B1133" s="40"/>
      <c r="C1133" s="327" t="s">
        <v>1471</v>
      </c>
      <c r="D1133" s="256"/>
      <c r="E1133" s="256"/>
      <c r="F1133" s="256"/>
      <c r="G1133" s="256"/>
      <c r="H1133" s="256"/>
      <c r="I1133" s="256"/>
      <c r="J1133" s="256"/>
      <c r="K1133" s="256"/>
      <c r="L1133" s="256"/>
      <c r="M1133" s="256"/>
      <c r="N1133" s="256"/>
      <c r="O1133" s="256"/>
      <c r="P1133" s="256"/>
      <c r="Q1133" s="256"/>
      <c r="R1133" s="256"/>
      <c r="S1133" s="256"/>
      <c r="T1133" s="256"/>
      <c r="U1133" s="256"/>
      <c r="V1133" s="256"/>
      <c r="W1133" s="256"/>
      <c r="X1133" s="256"/>
      <c r="Y1133" s="256"/>
      <c r="Z1133" s="256"/>
      <c r="AA1133" s="256"/>
      <c r="AB1133" s="256"/>
      <c r="AC1133" s="256"/>
      <c r="AD1133" s="256"/>
    </row>
    <row r="1134" spans="1:30" ht="36" customHeight="1">
      <c r="A1134" s="71"/>
      <c r="B1134" s="40"/>
      <c r="C1134" s="327" t="s">
        <v>1472</v>
      </c>
      <c r="D1134" s="256"/>
      <c r="E1134" s="256"/>
      <c r="F1134" s="256"/>
      <c r="G1134" s="256"/>
      <c r="H1134" s="256"/>
      <c r="I1134" s="256"/>
      <c r="J1134" s="256"/>
      <c r="K1134" s="256"/>
      <c r="L1134" s="256"/>
      <c r="M1134" s="256"/>
      <c r="N1134" s="256"/>
      <c r="O1134" s="256"/>
      <c r="P1134" s="256"/>
      <c r="Q1134" s="256"/>
      <c r="R1134" s="256"/>
      <c r="S1134" s="256"/>
      <c r="T1134" s="256"/>
      <c r="U1134" s="256"/>
      <c r="V1134" s="256"/>
      <c r="W1134" s="256"/>
      <c r="X1134" s="256"/>
      <c r="Y1134" s="256"/>
      <c r="Z1134" s="256"/>
      <c r="AA1134" s="256"/>
      <c r="AB1134" s="256"/>
      <c r="AC1134" s="256"/>
      <c r="AD1134" s="256"/>
    </row>
    <row r="1135" spans="1:30" ht="24" customHeight="1">
      <c r="A1135" s="71"/>
      <c r="B1135" s="40"/>
      <c r="C1135" s="321" t="s">
        <v>1473</v>
      </c>
      <c r="D1135" s="256"/>
      <c r="E1135" s="256"/>
      <c r="F1135" s="256"/>
      <c r="G1135" s="256"/>
      <c r="H1135" s="256"/>
      <c r="I1135" s="256"/>
      <c r="J1135" s="256"/>
      <c r="K1135" s="256"/>
      <c r="L1135" s="256"/>
      <c r="M1135" s="256"/>
      <c r="N1135" s="256"/>
      <c r="O1135" s="256"/>
      <c r="P1135" s="256"/>
      <c r="Q1135" s="256"/>
      <c r="R1135" s="256"/>
      <c r="S1135" s="256"/>
      <c r="T1135" s="256"/>
      <c r="U1135" s="256"/>
      <c r="V1135" s="256"/>
      <c r="W1135" s="256"/>
      <c r="X1135" s="256"/>
      <c r="Y1135" s="256"/>
      <c r="Z1135" s="256"/>
      <c r="AA1135" s="256"/>
      <c r="AB1135" s="256"/>
      <c r="AC1135" s="256"/>
      <c r="AD1135" s="256"/>
    </row>
    <row r="1136" spans="1:30" ht="36" customHeight="1">
      <c r="A1136" s="71"/>
      <c r="B1136" s="40"/>
      <c r="C1136" s="321" t="s">
        <v>1474</v>
      </c>
      <c r="D1136" s="256"/>
      <c r="E1136" s="256"/>
      <c r="F1136" s="256"/>
      <c r="G1136" s="256"/>
      <c r="H1136" s="256"/>
      <c r="I1136" s="256"/>
      <c r="J1136" s="256"/>
      <c r="K1136" s="256"/>
      <c r="L1136" s="256"/>
      <c r="M1136" s="256"/>
      <c r="N1136" s="256"/>
      <c r="O1136" s="256"/>
      <c r="P1136" s="256"/>
      <c r="Q1136" s="256"/>
      <c r="R1136" s="256"/>
      <c r="S1136" s="256"/>
      <c r="T1136" s="256"/>
      <c r="U1136" s="256"/>
      <c r="V1136" s="256"/>
      <c r="W1136" s="256"/>
      <c r="X1136" s="256"/>
      <c r="Y1136" s="256"/>
      <c r="Z1136" s="256"/>
      <c r="AA1136" s="256"/>
      <c r="AB1136" s="256"/>
      <c r="AC1136" s="256"/>
      <c r="AD1136" s="256"/>
    </row>
    <row r="1137" spans="1:158">
      <c r="A1137" s="71"/>
      <c r="B1137" s="40"/>
      <c r="C1137" s="240"/>
      <c r="D1137" s="240"/>
      <c r="E1137" s="240"/>
      <c r="F1137" s="240"/>
      <c r="G1137" s="240"/>
      <c r="H1137" s="240"/>
      <c r="I1137" s="240"/>
      <c r="J1137" s="240"/>
      <c r="K1137" s="240"/>
      <c r="L1137" s="240"/>
      <c r="M1137" s="240"/>
      <c r="N1137" s="240"/>
      <c r="O1137" s="240"/>
      <c r="P1137" s="240"/>
      <c r="Q1137" s="240"/>
      <c r="R1137" s="240"/>
      <c r="S1137" s="240"/>
      <c r="T1137" s="240"/>
      <c r="U1137" s="240"/>
      <c r="V1137" s="240"/>
      <c r="W1137" s="240"/>
      <c r="X1137" s="240"/>
      <c r="Y1137" s="240"/>
      <c r="Z1137" s="240"/>
      <c r="AA1137" s="240"/>
      <c r="AB1137" s="240"/>
      <c r="AC1137" s="240"/>
      <c r="AD1137" s="240"/>
    </row>
    <row r="1138" spans="1:158">
      <c r="A1138" s="73"/>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c r="AA1138" s="403" t="s">
        <v>815</v>
      </c>
      <c r="AB1138" s="272"/>
      <c r="AC1138" s="272"/>
      <c r="AD1138" s="272"/>
    </row>
    <row r="1139" spans="1:158" ht="24" customHeight="1">
      <c r="A1139" s="83"/>
      <c r="B1139" s="15"/>
      <c r="C1139" s="265" t="s">
        <v>185</v>
      </c>
      <c r="D1139" s="278"/>
      <c r="E1139" s="278"/>
      <c r="F1139" s="278"/>
      <c r="G1139" s="278"/>
      <c r="H1139" s="278"/>
      <c r="I1139" s="278"/>
      <c r="J1139" s="278"/>
      <c r="K1139" s="278"/>
      <c r="L1139" s="278"/>
      <c r="M1139" s="278"/>
      <c r="N1139" s="279"/>
      <c r="O1139" s="265" t="s">
        <v>1475</v>
      </c>
      <c r="P1139" s="278"/>
      <c r="Q1139" s="278"/>
      <c r="R1139" s="279"/>
      <c r="S1139" s="265" t="s">
        <v>1476</v>
      </c>
      <c r="T1139" s="266"/>
      <c r="U1139" s="266"/>
      <c r="V1139" s="266"/>
      <c r="W1139" s="266"/>
      <c r="X1139" s="266"/>
      <c r="Y1139" s="266"/>
      <c r="Z1139" s="266"/>
      <c r="AA1139" s="266"/>
      <c r="AB1139" s="266"/>
      <c r="AC1139" s="266"/>
      <c r="AD1139" s="267"/>
    </row>
    <row r="1140" spans="1:158" ht="24" customHeight="1">
      <c r="A1140" s="83"/>
      <c r="B1140" s="15"/>
      <c r="C1140" s="280"/>
      <c r="D1140" s="256"/>
      <c r="E1140" s="256"/>
      <c r="F1140" s="256"/>
      <c r="G1140" s="256"/>
      <c r="H1140" s="256"/>
      <c r="I1140" s="256"/>
      <c r="J1140" s="256"/>
      <c r="K1140" s="256"/>
      <c r="L1140" s="256"/>
      <c r="M1140" s="256"/>
      <c r="N1140" s="281"/>
      <c r="O1140" s="280"/>
      <c r="P1140" s="256"/>
      <c r="Q1140" s="256"/>
      <c r="R1140" s="281"/>
      <c r="S1140" s="265" t="s">
        <v>201</v>
      </c>
      <c r="T1140" s="279"/>
      <c r="U1140" s="331" t="s">
        <v>202</v>
      </c>
      <c r="V1140" s="279"/>
      <c r="W1140" s="331" t="s">
        <v>203</v>
      </c>
      <c r="X1140" s="279"/>
      <c r="Y1140" s="268" t="s">
        <v>1477</v>
      </c>
      <c r="Z1140" s="266"/>
      <c r="AA1140" s="266"/>
      <c r="AB1140" s="266"/>
      <c r="AC1140" s="266"/>
      <c r="AD1140" s="267"/>
    </row>
    <row r="1141" spans="1:158" ht="120" customHeight="1">
      <c r="A1141" s="83"/>
      <c r="B1141" s="15"/>
      <c r="C1141" s="280"/>
      <c r="D1141" s="256"/>
      <c r="E1141" s="256"/>
      <c r="F1141" s="256"/>
      <c r="G1141" s="256"/>
      <c r="H1141" s="256"/>
      <c r="I1141" s="256"/>
      <c r="J1141" s="256"/>
      <c r="K1141" s="256"/>
      <c r="L1141" s="256"/>
      <c r="M1141" s="256"/>
      <c r="N1141" s="281"/>
      <c r="O1141" s="280"/>
      <c r="P1141" s="256"/>
      <c r="Q1141" s="256"/>
      <c r="R1141" s="281"/>
      <c r="S1141" s="280"/>
      <c r="T1141" s="281"/>
      <c r="U1141" s="280"/>
      <c r="V1141" s="281"/>
      <c r="W1141" s="280"/>
      <c r="X1141" s="281"/>
      <c r="Y1141" s="331" t="s">
        <v>1478</v>
      </c>
      <c r="Z1141" s="266"/>
      <c r="AA1141" s="267"/>
      <c r="AB1141" s="331" t="s">
        <v>1479</v>
      </c>
      <c r="AC1141" s="266"/>
      <c r="AD1141" s="267"/>
    </row>
    <row r="1142" spans="1:158" ht="48" customHeight="1">
      <c r="A1142" s="83"/>
      <c r="B1142" s="15"/>
      <c r="C1142" s="282"/>
      <c r="D1142" s="272"/>
      <c r="E1142" s="272"/>
      <c r="F1142" s="272"/>
      <c r="G1142" s="272"/>
      <c r="H1142" s="272"/>
      <c r="I1142" s="272"/>
      <c r="J1142" s="272"/>
      <c r="K1142" s="272"/>
      <c r="L1142" s="272"/>
      <c r="M1142" s="272"/>
      <c r="N1142" s="283"/>
      <c r="O1142" s="282"/>
      <c r="P1142" s="272"/>
      <c r="Q1142" s="272"/>
      <c r="R1142" s="283"/>
      <c r="S1142" s="282"/>
      <c r="T1142" s="283"/>
      <c r="U1142" s="282"/>
      <c r="V1142" s="283"/>
      <c r="W1142" s="282"/>
      <c r="X1142" s="283"/>
      <c r="Y1142" s="217" t="s">
        <v>234</v>
      </c>
      <c r="Z1142" s="218" t="s">
        <v>202</v>
      </c>
      <c r="AA1142" s="218" t="s">
        <v>203</v>
      </c>
      <c r="AB1142" s="217" t="s">
        <v>234</v>
      </c>
      <c r="AC1142" s="218" t="s">
        <v>202</v>
      </c>
      <c r="AD1142" s="218" t="s">
        <v>203</v>
      </c>
      <c r="AF1142" t="s">
        <v>204</v>
      </c>
      <c r="AG1142" t="s">
        <v>205</v>
      </c>
      <c r="AH1142" t="s">
        <v>206</v>
      </c>
      <c r="AI1142" t="s">
        <v>207</v>
      </c>
      <c r="AJ1142" t="s">
        <v>208</v>
      </c>
      <c r="AK1142" t="s">
        <v>209</v>
      </c>
      <c r="AL1142" t="s">
        <v>210</v>
      </c>
      <c r="AP1142" t="s">
        <v>204</v>
      </c>
      <c r="AQ1142" t="s">
        <v>205</v>
      </c>
      <c r="AR1142" t="s">
        <v>206</v>
      </c>
      <c r="AS1142" t="s">
        <v>207</v>
      </c>
      <c r="AT1142" t="s">
        <v>208</v>
      </c>
      <c r="AU1142" t="s">
        <v>209</v>
      </c>
      <c r="AV1142" t="s">
        <v>210</v>
      </c>
      <c r="AZ1142" t="s">
        <v>204</v>
      </c>
      <c r="BA1142" t="s">
        <v>205</v>
      </c>
      <c r="BB1142" t="s">
        <v>206</v>
      </c>
      <c r="BC1142" t="s">
        <v>207</v>
      </c>
      <c r="BD1142" t="s">
        <v>208</v>
      </c>
      <c r="BE1142" t="s">
        <v>209</v>
      </c>
      <c r="BF1142" t="s">
        <v>210</v>
      </c>
      <c r="BJ1142" t="s">
        <v>204</v>
      </c>
      <c r="BK1142" t="s">
        <v>205</v>
      </c>
      <c r="BL1142" t="s">
        <v>206</v>
      </c>
      <c r="BM1142" t="s">
        <v>207</v>
      </c>
      <c r="BN1142" t="s">
        <v>208</v>
      </c>
      <c r="BO1142" t="s">
        <v>209</v>
      </c>
      <c r="BP1142" t="s">
        <v>210</v>
      </c>
      <c r="BT1142" t="s">
        <v>204</v>
      </c>
      <c r="BU1142" t="s">
        <v>205</v>
      </c>
      <c r="BV1142" t="s">
        <v>206</v>
      </c>
      <c r="BW1142" t="s">
        <v>207</v>
      </c>
      <c r="BX1142" t="s">
        <v>208</v>
      </c>
      <c r="BY1142" t="s">
        <v>209</v>
      </c>
      <c r="BZ1142" t="s">
        <v>210</v>
      </c>
      <c r="CD1142" t="s">
        <v>204</v>
      </c>
      <c r="CE1142" t="s">
        <v>205</v>
      </c>
      <c r="CF1142" t="s">
        <v>206</v>
      </c>
      <c r="CG1142" t="s">
        <v>207</v>
      </c>
      <c r="CH1142" t="s">
        <v>208</v>
      </c>
      <c r="CI1142" t="s">
        <v>209</v>
      </c>
      <c r="CJ1142" t="s">
        <v>210</v>
      </c>
      <c r="CN1142" t="s">
        <v>204</v>
      </c>
      <c r="CO1142" t="s">
        <v>205</v>
      </c>
      <c r="CP1142" t="s">
        <v>206</v>
      </c>
      <c r="CQ1142" t="s">
        <v>207</v>
      </c>
      <c r="CR1142" t="s">
        <v>208</v>
      </c>
      <c r="CS1142" t="s">
        <v>209</v>
      </c>
      <c r="CT1142" t="s">
        <v>210</v>
      </c>
      <c r="CX1142" t="s">
        <v>204</v>
      </c>
      <c r="CY1142" t="s">
        <v>205</v>
      </c>
      <c r="CZ1142" t="s">
        <v>206</v>
      </c>
      <c r="DA1142" t="s">
        <v>207</v>
      </c>
      <c r="DB1142" t="s">
        <v>208</v>
      </c>
      <c r="DC1142" t="s">
        <v>209</v>
      </c>
      <c r="DD1142" t="s">
        <v>210</v>
      </c>
      <c r="DH1142" t="s">
        <v>204</v>
      </c>
      <c r="DI1142" t="s">
        <v>205</v>
      </c>
      <c r="DJ1142" t="s">
        <v>206</v>
      </c>
      <c r="DK1142" t="s">
        <v>207</v>
      </c>
      <c r="DL1142" t="s">
        <v>208</v>
      </c>
      <c r="DM1142" t="s">
        <v>209</v>
      </c>
      <c r="DN1142" t="s">
        <v>210</v>
      </c>
      <c r="DR1142" t="s">
        <v>204</v>
      </c>
      <c r="DS1142" t="s">
        <v>205</v>
      </c>
      <c r="DT1142" t="s">
        <v>206</v>
      </c>
      <c r="DU1142" t="s">
        <v>207</v>
      </c>
      <c r="DV1142" t="s">
        <v>208</v>
      </c>
      <c r="DW1142" t="s">
        <v>209</v>
      </c>
      <c r="DX1142" t="s">
        <v>210</v>
      </c>
      <c r="EB1142" t="s">
        <v>204</v>
      </c>
      <c r="EC1142" t="s">
        <v>205</v>
      </c>
      <c r="ED1142" t="s">
        <v>206</v>
      </c>
      <c r="EE1142" t="s">
        <v>207</v>
      </c>
      <c r="EF1142" t="s">
        <v>208</v>
      </c>
      <c r="EG1142" t="s">
        <v>209</v>
      </c>
      <c r="EH1142" t="s">
        <v>210</v>
      </c>
      <c r="EL1142" t="s">
        <v>204</v>
      </c>
      <c r="EM1142" t="s">
        <v>205</v>
      </c>
      <c r="EN1142" t="s">
        <v>206</v>
      </c>
      <c r="EO1142" t="s">
        <v>207</v>
      </c>
      <c r="EP1142" t="s">
        <v>208</v>
      </c>
      <c r="EQ1142" t="s">
        <v>209</v>
      </c>
      <c r="ER1142" t="s">
        <v>210</v>
      </c>
      <c r="EV1142" t="s">
        <v>204</v>
      </c>
      <c r="EW1142" t="s">
        <v>205</v>
      </c>
      <c r="EX1142" t="s">
        <v>206</v>
      </c>
      <c r="EY1142" t="s">
        <v>207</v>
      </c>
      <c r="EZ1142" t="s">
        <v>208</v>
      </c>
      <c r="FA1142" t="s">
        <v>209</v>
      </c>
      <c r="FB1142" t="s">
        <v>210</v>
      </c>
    </row>
    <row r="1143" spans="1:158">
      <c r="A1143" s="71"/>
      <c r="B1143" s="40"/>
      <c r="C1143" s="148" t="s">
        <v>131</v>
      </c>
      <c r="D1143" s="320"/>
      <c r="E1143" s="266"/>
      <c r="F1143" s="266"/>
      <c r="G1143" s="266"/>
      <c r="H1143" s="266"/>
      <c r="I1143" s="266"/>
      <c r="J1143" s="266"/>
      <c r="K1143" s="266"/>
      <c r="L1143" s="266"/>
      <c r="M1143" s="266"/>
      <c r="N1143" s="267"/>
      <c r="O1143" s="268"/>
      <c r="P1143" s="266"/>
      <c r="Q1143" s="266"/>
      <c r="R1143" s="267"/>
      <c r="S1143" s="268">
        <v>50</v>
      </c>
      <c r="T1143" s="267"/>
      <c r="U1143" s="268">
        <v>20</v>
      </c>
      <c r="V1143" s="267"/>
      <c r="W1143" s="268">
        <v>30</v>
      </c>
      <c r="X1143" s="267"/>
      <c r="Y1143" s="220">
        <v>0</v>
      </c>
      <c r="Z1143" s="220">
        <v>0</v>
      </c>
      <c r="AA1143" s="220">
        <v>0</v>
      </c>
      <c r="AB1143" s="220">
        <v>50</v>
      </c>
      <c r="AC1143" s="220">
        <v>20</v>
      </c>
      <c r="AD1143" s="220">
        <v>30</v>
      </c>
      <c r="AF1143">
        <f>IF(AND(Y1143=0,OR(SUM(Z1143:AA1143)&gt;0,COUNTIF(Y1143:AA1143,"NS")&gt;0)),1,0)</f>
        <v>0</v>
      </c>
      <c r="AG1143">
        <f>IF(OR(AND(Y1143="NS",SUM(Z1143:AA1143)&gt;0),AND(Y1143="NS",COUNTIF(Y1143:AA1143,"NS")&lt;2)),1,0)</f>
        <v>0</v>
      </c>
      <c r="AH1143">
        <f>IF(AND(Y1143="NA",OR(SUM(Z1143:AA1143)&gt;0,COUNTIF(Y1143:AA1143,"NS")&gt;0,COUNTIF(Y1143:AA1143,"NA")&gt;1)),1,0)</f>
        <v>0</v>
      </c>
      <c r="AI1143">
        <f>IF(AND(COUNTBLANK(Y1143)+COUNTBLANK(Z1143)+COUNTBLANK(AA1143)&gt;0,COUNTBLANK(Y1143)+COUNTBLANK(Z1143)+COUNTBLANK(AA1143)&lt;3,Y1143&lt;&gt;"NA"),1,0)</f>
        <v>0</v>
      </c>
      <c r="AJ1143">
        <f>IF(AND(IF(OR(SUM(Z1143:AA1143)=Y1143,Y1143="",AND(Y1143&gt;0,COUNTIF(Y1143:AA1143,"NS")=2)),0,1)=1,Y1143&lt;&gt;"NS",Y1143&lt;&gt;"NA"),1,0)</f>
        <v>0</v>
      </c>
      <c r="AK1143">
        <f>IF(COUNTIF(Y1143:AA1143,"=*")&lt;&gt;SUM(COUNTIF(Y1143:AA1143,"NS"),COUNTIF(Y1143:AA1143,"NA")),1,0)</f>
        <v>0</v>
      </c>
      <c r="AL1143">
        <f>IF(SUM(AF1143:AK1143)&gt;0,1,0)</f>
        <v>0</v>
      </c>
      <c r="AP1143">
        <f>IF(AND(AB1143=0,OR(SUM(AC1143:AD1143)&gt;0,COUNTIF(AB1143:AD1143,"NS")&gt;0)),1,0)</f>
        <v>0</v>
      </c>
      <c r="AQ1143">
        <f>IF(OR(AND(AB1143="NS",SUM(AC1143:AD1143)&gt;0),AND(AB1143="NS",COUNTIF(AB1143:AD1143,"NS")&lt;2)),1,0)</f>
        <v>0</v>
      </c>
      <c r="AR1143">
        <f>IF(AND(AB1143="NA",OR(SUM(AC1143:AD1143)&gt;0,COUNTIF(AB1143:AD1143,"NS")&gt;0,COUNTIF(AB1143:AD1143,"NA")&gt;1)),1,0)</f>
        <v>0</v>
      </c>
      <c r="AS1143">
        <f>IF(AND(COUNTBLANK(AB1143)+COUNTBLANK(AC1143)+COUNTBLANK(AD1143)&gt;0,COUNTBLANK(AB1143)+COUNTBLANK(AC1143)+COUNTBLANK(AD1143)&lt;3,AB1143&lt;&gt;"NA"),1,0)</f>
        <v>0</v>
      </c>
      <c r="AT1143">
        <f>IF(AND(IF(OR(SUM(AC1143:AD1143)=AB1143,AB1143="",AND(AB1143&gt;0,COUNTIF(AB1143:AD1143,"NS")=2)),0,1)=1,AB1143&lt;&gt;"NS",AB1143&lt;&gt;"NA"),1,0)</f>
        <v>0</v>
      </c>
      <c r="AU1143">
        <f>IF(COUNTIF(AB1143:AD1143,"=*")&lt;&gt;SUM(COUNTIF(AB1143:AD1143,"NS"),COUNTIF(AB1143:AD1143,"NA")),1,0)</f>
        <v>0</v>
      </c>
      <c r="AV1143">
        <f>IF(SUM(AP1143:AU1143)&gt;0,1,0)</f>
        <v>0</v>
      </c>
      <c r="AZ1143">
        <f>IF(AND(G1175=0,OR(SUM(H1175:I1175)&gt;0,COUNTIF(G1175:I1175,"NS")&gt;0)),1,0)</f>
        <v>0</v>
      </c>
      <c r="BA1143">
        <f>IF(OR(AND(G1175="NS",SUM(H1175:I1175)&gt;0),AND(G1175="NS",COUNTIF(G1175:I1175,"NS")&lt;2)),1,0)</f>
        <v>0</v>
      </c>
      <c r="BB1143">
        <f>IF(AND(G1175="NA",OR(SUM(H1175:I1175)&gt;0,COUNTIF(G1175:I1175,"NS")&gt;0,COUNTIF(G1175:I1175,"NA")&gt;1)),1,0)</f>
        <v>0</v>
      </c>
      <c r="BC1143">
        <f>IF(AND(COUNTBLANK(G1175)+COUNTBLANK(H1175)+COUNTBLANK(I1175)&gt;0,COUNTBLANK(G1175)+COUNTBLANK(H1175)+COUNTBLANK(I1175)&lt;3,G1175&lt;&gt;"NA"),1,0)</f>
        <v>0</v>
      </c>
      <c r="BD1143">
        <f>IF(AND(IF(OR(SUM(H1175:I1175)=G1175,G1175="",AND(G1175&gt;0,COUNTIF(G1175:I1175,"NS")=2)),0,1)=1,G1175&lt;&gt;"NS",G1175&lt;&gt;"NA"),1,0)</f>
        <v>0</v>
      </c>
      <c r="BE1143">
        <f>IF(COUNTIF(G1175:I1175,"=*")&lt;&gt;SUM(COUNTIF(G1175:I1175,"NS"),COUNTIF(G1175:I1175,"NA")),1,0)</f>
        <v>0</v>
      </c>
      <c r="BF1143">
        <f>IF(SUM(AZ1143:BE1143)&gt;0,1,0)</f>
        <v>0</v>
      </c>
      <c r="BJ1143">
        <f>IF(AND(J1175=0,OR(SUM(K1175:L1175)&gt;0,COUNTIF(J1175:L1175,"NS")&gt;0)),1,0)</f>
        <v>0</v>
      </c>
      <c r="BK1143">
        <f>IF(OR(AND(J1175="NS",SUM(K1175:L1175)&gt;0),AND(J1175="NS",COUNTIF(J1175:L1175,"NS")&lt;2)),1,0)</f>
        <v>0</v>
      </c>
      <c r="BL1143">
        <f>IF(AND(J1175="NA",OR(SUM(K1175:L1175)&gt;0,COUNTIF(J1175:L1175,"NS")&gt;0,COUNTIF(J1175:L1175,"NA")&gt;1)),1,0)</f>
        <v>0</v>
      </c>
      <c r="BM1143">
        <f>IF(AND(COUNTBLANK(J1175)+COUNTBLANK(K1175)+COUNTBLANK(L1175)&gt;0,COUNTBLANK(J1175)+COUNTBLANK(K1175)+COUNTBLANK(L1175)&lt;3,J1175&lt;&gt;"NA"),1,0)</f>
        <v>0</v>
      </c>
      <c r="BN1143">
        <f>IF(AND(IF(OR(SUM(K1175:L1175)=J1175,J1175="",AND(J1175&gt;0,COUNTIF(J1175:L1175,"NS")=2)),0,1)=1,J1175&lt;&gt;"NS",J1175&lt;&gt;"NA"),1,0)</f>
        <v>0</v>
      </c>
      <c r="BO1143">
        <f>IF(COUNTIF(J1175:L1175,"=*")&lt;&gt;SUM(COUNTIF(J1175:L1175,"NS"),COUNTIF(J1175:L1175,"NA")),1,0)</f>
        <v>0</v>
      </c>
      <c r="BP1143">
        <f>IF(SUM(BJ1143:BO1143)&gt;0,1,0)</f>
        <v>0</v>
      </c>
      <c r="BT1143">
        <f>IF(AND(M1175=0,OR(SUM(N1175:O1175)&gt;0,COUNTIF(M1175:O1175,"NS")&gt;0)),1,0)</f>
        <v>0</v>
      </c>
      <c r="BU1143">
        <f>IF(OR(AND(M1175="NS",SUM(N1175:O1175)&gt;0),AND(M1175="NS",COUNTIF(M1175:O1175,"NS")&lt;2)),1,0)</f>
        <v>0</v>
      </c>
      <c r="BV1143">
        <f>IF(AND(M1175="NA",OR(SUM(N1175:O1175)&gt;0,COUNTIF(M1175:O1175,"NS")&gt;0,COUNTIF(M1175:O1175,"NA")&gt;1)),1,0)</f>
        <v>0</v>
      </c>
      <c r="BW1143">
        <f>IF(AND(COUNTBLANK(M1175)+COUNTBLANK(N1175)+COUNTBLANK(O1175)&gt;0,COUNTBLANK(M1175)+COUNTBLANK(N1175)+COUNTBLANK(O1175)&lt;3,M1175&lt;&gt;"NA"),1,0)</f>
        <v>0</v>
      </c>
      <c r="BX1143">
        <f>IF(AND(IF(OR(SUM(N1175:O1175)=M1175,M1175="",AND(M1175&gt;0,COUNTIF(M1175:O1175,"NS")=2)),0,1)=1,M1175&lt;&gt;"NS",M1175&lt;&gt;"NA"),1,0)</f>
        <v>0</v>
      </c>
      <c r="BY1143">
        <f>IF(COUNTIF(M1175:O1175,"=*")&lt;&gt;SUM(COUNTIF(M1175:O1175,"NS"),COUNTIF(M1175:O1175,"NA")),1,0)</f>
        <v>0</v>
      </c>
      <c r="BZ1143">
        <f>IF(SUM(BT1143:BY1143)&gt;0,1,0)</f>
        <v>0</v>
      </c>
      <c r="CD1143">
        <f>IF(AND(P1175=0,OR(SUM(Q1175:R1175)&gt;0,COUNTIF(P1175:R1175,"NS")&gt;0)),1,0)</f>
        <v>0</v>
      </c>
      <c r="CE1143">
        <f>IF(OR(AND(P1175="NS",SUM(Q1175:R1175)&gt;0),AND(P1175="NS",COUNTIF(P1175:R1175,"NS")&lt;2)),1,0)</f>
        <v>0</v>
      </c>
      <c r="CF1143">
        <f>IF(AND(P1175="NA",OR(SUM(Q1175:R1175)&gt;0,COUNTIF(P1175:R1175,"NS")&gt;0,COUNTIF(P1175:R1175,"NA")&gt;1)),1,0)</f>
        <v>0</v>
      </c>
      <c r="CG1143">
        <f>IF(AND(COUNTBLANK(P1175)+COUNTBLANK(Q1175)+COUNTBLANK(R1175)&gt;0,COUNTBLANK(P1175)+COUNTBLANK(Q1175)+COUNTBLANK(R1175)&lt;3,P1175&lt;&gt;"NA"),1,0)</f>
        <v>0</v>
      </c>
      <c r="CH1143">
        <f>IF(AND(IF(OR(SUM(Q1175:R1175)=P1175,P1175="",AND(P1175&gt;0,COUNTIF(P1175:R1175,"NS")=2)),0,1)=1,P1175&lt;&gt;"NS",P1175&lt;&gt;"NA"),1,0)</f>
        <v>0</v>
      </c>
      <c r="CI1143">
        <f>IF(COUNTIF(P1175:R1175,"=*")&lt;&gt;SUM(COUNTIF(P1175:R1175,"NS"),COUNTIF(P1175:R1175,"NA")),1,0)</f>
        <v>0</v>
      </c>
      <c r="CJ1143">
        <f>IF(SUM(CD1143:CI1143)&gt;0,1,0)</f>
        <v>0</v>
      </c>
      <c r="CN1143">
        <f>IF(AND(S1175=0,OR(SUM(T1175:U1175)&gt;0,COUNTIF(S1175:U1175,"NS")&gt;0)),1,0)</f>
        <v>0</v>
      </c>
      <c r="CO1143">
        <f>IF(OR(AND(S1175="NS",SUM(T1175:U1175)&gt;0),AND(S1175="NS",COUNTIF(S1175:U1175,"NS")&lt;2)),1,0)</f>
        <v>0</v>
      </c>
      <c r="CP1143">
        <f>IF(AND(S1175="NA",OR(SUM(T1175:U1175)&gt;0,COUNTIF(S1175:U1175,"NS")&gt;0,COUNTIF(S1175:U1175,"NA")&gt;1)),1,0)</f>
        <v>0</v>
      </c>
      <c r="CQ1143">
        <f>IF(AND(COUNTBLANK(S1175)+COUNTBLANK(T1175)+COUNTBLANK(U1175)&gt;0,COUNTBLANK(S1175)+COUNTBLANK(T1175)+COUNTBLANK(U1175)&lt;3,S1175&lt;&gt;"NA"),1,0)</f>
        <v>0</v>
      </c>
      <c r="CR1143">
        <f>IF(AND(IF(OR(SUM(T1175:U1175)=S1175,S1175="",AND(S1175&gt;0,COUNTIF(S1175:U1175,"NS")=2)),0,1)=1,S1175&lt;&gt;"NS",S1175&lt;&gt;"NA"),1,0)</f>
        <v>0</v>
      </c>
      <c r="CS1143">
        <f>IF(COUNTIF(S1175:U1175,"=*")&lt;&gt;SUM(COUNTIF(S1175:U1175,"NS"),COUNTIF(S1175:U1175,"NA")),1,0)</f>
        <v>0</v>
      </c>
      <c r="CT1143">
        <f>IF(SUM(CN1143:CS1143)&gt;0,1,0)</f>
        <v>0</v>
      </c>
      <c r="CX1143">
        <f>IF(AND(V1175=0,OR(SUM(W1175:X1175)&gt;0,COUNTIF(V1175:X1175,"NS")&gt;0)),1,0)</f>
        <v>0</v>
      </c>
      <c r="CY1143">
        <f>IF(OR(AND(V1175="NS",SUM(W1175:X1175)&gt;0),AND(V1175="NS",COUNTIF(V1175:X1175,"NS")&lt;2)),1,0)</f>
        <v>0</v>
      </c>
      <c r="CZ1143">
        <f>IF(AND(V1175="NA",OR(SUM(W1175:X1175)&gt;0,COUNTIF(V1175:X1175,"NS")&gt;0,COUNTIF(V1175:X1175,"NA")&gt;1)),1,0)</f>
        <v>0</v>
      </c>
      <c r="DA1143">
        <f>IF(AND(COUNTBLANK(V1175)+COUNTBLANK(W1175)+COUNTBLANK(X1175)&gt;0,COUNTBLANK(V1175)+COUNTBLANK(W1175)+COUNTBLANK(X1175)&lt;3,V1175&lt;&gt;"NA"),1,0)</f>
        <v>0</v>
      </c>
      <c r="DB1143">
        <f>IF(AND(IF(OR(SUM(W1175:X1175)=V1175,V1175="",AND(V1175&gt;0,COUNTIF(V1175:X1175,"NS")=2)),0,1)=1,V1175&lt;&gt;"NS",V1175&lt;&gt;"NA"),1,0)</f>
        <v>0</v>
      </c>
      <c r="DC1143">
        <f>IF(COUNTIF(V1175:X1175,"=*")&lt;&gt;SUM(COUNTIF(V1175:X1175,"NS"),COUNTIF(V1175:X1175,"NA")),1,0)</f>
        <v>0</v>
      </c>
      <c r="DD1143">
        <f>IF(SUM(CX1143:DC1143)&gt;0,1,0)</f>
        <v>0</v>
      </c>
      <c r="DH1143">
        <f>IF(AND(Y1175=0,OR(SUM(Z1175:AA1175)&gt;0,COUNTIF(Y1175:AA1175,"NS")&gt;0)),1,0)</f>
        <v>0</v>
      </c>
      <c r="DI1143">
        <f>IF(OR(AND(Y1175="NS",SUM(Z1175:AA1175)&gt;0),AND(Y1175="NS",COUNTIF(Y1175:AA1175,"NS")&lt;2)),1,0)</f>
        <v>0</v>
      </c>
      <c r="DJ1143">
        <f>IF(AND(Y1175="NA",OR(SUM(Z1175:AA1175)&gt;0,COUNTIF(Y1175:AA1175,"NS")&gt;0,COUNTIF(Y1175:AA1175,"NA")&gt;1)),1,0)</f>
        <v>0</v>
      </c>
      <c r="DK1143">
        <f>IF(AND(COUNTBLANK(Y1175)+COUNTBLANK(Z1175)+COUNTBLANK(AA1175)&gt;0,COUNTBLANK(Y1175)+COUNTBLANK(Z1175)+COUNTBLANK(AA1175)&lt;3,Y1175&lt;&gt;"NA"),1,0)</f>
        <v>0</v>
      </c>
      <c r="DL1143">
        <f>IF(AND(IF(OR(SUM(Z1175:AA1175)=Y1175,Y1175="",AND(Y1175&gt;0,COUNTIF(Y1175:AA1175,"NS")=2)),0,1)=1,Y1175&lt;&gt;"NS",Y1175&lt;&gt;"NA"),1,0)</f>
        <v>0</v>
      </c>
      <c r="DM1143">
        <f>IF(COUNTIF(Y1175:AA1175,"=*")&lt;&gt;SUM(COUNTIF(Y1175:AA1175,"NS"),COUNTIF(Y1175:AA1175,"NA")),1,0)</f>
        <v>0</v>
      </c>
      <c r="DN1143">
        <f>IF(SUM(DH1143:DM1143)&gt;0,1,0)</f>
        <v>0</v>
      </c>
      <c r="DR1143">
        <f>IF(AND(AB1175=0,OR(SUM(AC1175:AD1175)&gt;0,COUNTIF(AB1175:AD1175,"NS")&gt;0)),1,0)</f>
        <v>0</v>
      </c>
      <c r="DS1143">
        <f>IF(OR(AND(AB1175="NS",SUM(AC1175:AD1175)&gt;0),AND(AB1175="NS",COUNTIF(AB1175:AD1175,"NS")&lt;2)),1,0)</f>
        <v>0</v>
      </c>
      <c r="DT1143">
        <f>IF(AND(AB1175="NA",OR(SUM(AC1175:AD1175)&gt;0,COUNTIF(AB1175:AD1175,"NS")&gt;0,COUNTIF(AB1175:AD1175,"NA")&gt;1)),1,0)</f>
        <v>0</v>
      </c>
      <c r="DU1143">
        <f>IF(AND(COUNTBLANK(AB1175)+COUNTBLANK(AC1175)+COUNTBLANK(AD1175)&gt;0,COUNTBLANK(AB1175)+COUNTBLANK(AC1175)+COUNTBLANK(AD1175)&lt;3,AB1175&lt;&gt;"NA"),1,0)</f>
        <v>0</v>
      </c>
      <c r="DV1143">
        <f>IF(AND(IF(OR(SUM(AC1175:AD1175)=AB1175,AB1175="",AND(AB1175&gt;0,COUNTIF(AB1175:AD1175,"NS")=2)),0,1)=1,AB1175&lt;&gt;"NS",AB1175&lt;&gt;"NA"),1,0)</f>
        <v>0</v>
      </c>
      <c r="DW1143">
        <f>IF(COUNTIF(AB1175:AD1175,"=*")&lt;&gt;SUM(COUNTIF(AB1175:AD1175,"NS"),COUNTIF(AB1175:AD1175,"NA")),1,0)</f>
        <v>0</v>
      </c>
      <c r="DX1143">
        <f>IF(SUM(DR1143:DW1143)&gt;0,1,0)</f>
        <v>0</v>
      </c>
      <c r="EB1143">
        <f>IF(AND(U1143=0,OR(SUM(Z1143,AC1143,H1175,K1175,N1175,Q1175,T1175,W1175,Z1175,AC1175)&gt;0,COUNTIF(U1143,"NS")+COUNTIF(Z1143,"NS")+COUNTIF(AC1143,"NS")+COUNTIF(H1175,"NS")+COUNTIF(K1175,"NS")+COUNTIF(N1175,"NS")+COUNTIF(Q1175,"NS")+COUNTIF(T1175,"NS")+COUNTIF(W1175,"NS")+COUNTIF(Z1175,"NS")+COUNTIF(AC1175,"NS")&gt;0)),1,0)</f>
        <v>0</v>
      </c>
      <c r="EC1143">
        <f>IF(OR(AND(U1143="NS",SUM(Z1143,AC1143,H1175,K1175,N1175,Q1175,T1175,W1175,Z1175,AC1175)&gt;0),AND(U1143="NS",COUNTIF(U1143,"NS")+COUNTIF(Z1143,"NS")+COUNTIF(AC1143,"NS")+COUNTIF(H1175,"NS")+COUNTIF(K1175,"NS")+COUNTIF(N1175,"NS")+COUNTIF(Q1175,"NS")+COUNTIF(T1175,"NS")+COUNTIF(W1175,"NS")+COUNTIF(Z1175,"NS")+COUNTIF(AC1175,"NS")&lt;2)),1,0)</f>
        <v>0</v>
      </c>
      <c r="ED1143">
        <f>IF(AND(U1143="NA",OR(SUM(Z1143,AC1143,H1175,K1175,N1175,Q1175,T1175,W1175,Z1175,AC1175)&gt;0,COUNTIF(U1143,"NS")+COUNTIF(Z1143,"NS")+COUNTIF(AC1143,"NS")+COUNTIF(H1175,"NS")+COUNTIF(K1175,"NS")+COUNTIF(N1175,"NS")+COUNTIF(Q1175,"NS")+COUNTIF(T1175,"NS")+COUNTIF(W1175,"NS")+COUNTIF(Z1175,"NS")+COUNTIF(AC1175,"NS")&gt;0,COUNTIF(U1143,"NA")+COUNTIF(Z1143,"NA")+COUNTIF(AC1143,"NA")+COUNTIF(H1175,"NA")+COUNTIF(K1175,"NA")+COUNTIF(N1175,"NA")+COUNTIF(Q1175,"NA")+COUNTIF(T1175,"NA")+COUNTIF(W1175,"NA")+COUNTIF(Z1175,"NA")+COUNTIF(AC1175,"NA")&gt;1)),1,0)</f>
        <v>0</v>
      </c>
      <c r="EE1143">
        <f>IF(AND(COUNTBLANK(U1143)+COUNTBLANK(Z1143)+COUNTBLANK(AC1143)+COUNTBLANK(H1175)+COUNTBLANK(K1175)+COUNTBLANK(N1175)+COUNTBLANK(Q1175)+COUNTBLANK(T1175)+COUNTBLANK(W1175)+COUNTBLANK(Z1175)+COUNTBLANK(AC1175)&gt;0,COUNTBLANK(U1143)+COUNTBLANK(Z1143)+COUNTBLANK(AC1143)+COUNTBLANK(H1175)+COUNTBLANK(K1175)+COUNTBLANK(N1175)+COUNTBLANK(Q1175)+COUNTBLANK(T1175)+COUNTBLANK(W1175)+COUNTBLANK(Z1175)+COUNTBLANK(AC1175)&lt;11,U1143&lt;&gt;"NA"),1,0)</f>
        <v>0</v>
      </c>
      <c r="EF1143">
        <f>IF(AND(IF(OR(SUM(Z1143,AC1143,H1175,K1175,N1175,Q1175,T1175,W1175,Z1175,AC1175)=U1143,U1143="",AND(U1143&gt;0,COUNTIF(U1143,"NS")+COUNTIF(Z1143,"NS")+COUNTIF(AC1143,"NS")+COUNTIF(H1175,"NS")+COUNTIF(K1175,"NS")+COUNTIF(N1175,"NS")+COUNTIF(Q1175,"NS")+COUNTIF(T1175,"NS")+COUNTIF(W1175,"NS")+COUNTIF(Z1175,"NS")+COUNTIF(AC1175,"NS")=10)),0,1)=1,U1143&lt;&gt;"NS",U1143&lt;&gt;"NA"),1,0)</f>
        <v>0</v>
      </c>
      <c r="EG1143">
        <f>IF(COUNTIF(U1143,"=*")+COUNTIF(Z1143,"=*")+COUNTIF(AC1143,"=*")+COUNTIF(H1175,"=*")+COUNTIF(K1175,"=*")+COUNTIF(N1175,"=*")+COUNTIF(Q1175,"=*")+COUNTIF(T1175,"=*")+COUNTIF(W1175,"=*")+COUNTIF(Z1175,"=*")+COUNTIF(AC1175,"=*")&lt;&gt;SUM(COUNTIF(U1143,"NS")+COUNTIF(Z1143,"NS")+COUNTIF(AC1143,"NS")+COUNTIF(H1175,"NS")+COUNTIF(K1175,"NS")+COUNTIF(N1175,"NS")+COUNTIF(Q1175,"NS")+COUNTIF(T1175,"NS")+COUNTIF(W1175,"NS")+COUNTIF(Z1175,"NS")+COUNTIF(AC1175,"NS"),COUNTIF(U1143,"NA")+COUNTIF(Z1143,"NA")+COUNTIF(AC1143,"NA")+COUNTIF(H1175,"NA")+COUNTIF(K1175,"NA")+COUNTIF(N1175,"NA")+COUNTIF(Q1175,"NA")+COUNTIF(T1175,"NA")+COUNTIF(W1175,"NA")+COUNTIF(Z1175,"NA")+COUNTIF(AC1175,"NA")),1,0)</f>
        <v>0</v>
      </c>
      <c r="EH1143">
        <f>IF(SUM(EB1143:EG1143)&gt;0,1,0)</f>
        <v>0</v>
      </c>
      <c r="EL1143">
        <f>IF(AND(W1143=0,OR(SUM(AA1143,AD1143,I1175,L1175,O1175,R1175,U1175,X1175,AA1175,AD1175)&gt;0,COUNTIF(W1143,"NS")+COUNTIF(AA1143,"NS")+COUNTIF(AD1143,"NS")+COUNTIF(I1175,"NS")+COUNTIF(L1175,"NS")+COUNTIF(O1175,"NS")+COUNTIF(R1175,"NS")+COUNTIF(U1175,"NS")+COUNTIF(X1175,"NS")+COUNTIF(AA1175,"NS")+COUNTIF(AD1175,"NS")&gt;0)),1,0)</f>
        <v>0</v>
      </c>
      <c r="EM1143">
        <f>IF(OR(AND(W1143="NS",SUM(AA1143,AD1143,I1175,L1175,O1175,R1175,U1175,X1175,AA1175,AD1175)&gt;0),AND(W1143="NS",COUNTIF(W1143,"NS")+COUNTIF(AA1143,"NS")+COUNTIF(AD1143,"NS")+COUNTIF(I1175,"NS")+COUNTIF(L1175,"NS")+COUNTIF(O1175,"NS")+COUNTIF(R1175,"NS")+COUNTIF(U1175,"NS")+COUNTIF(X1175,"NS")+COUNTIF(AA1175,"NS")+COUNTIF(AD1175,"NS")&lt;2)),1,0)</f>
        <v>0</v>
      </c>
      <c r="EN1143">
        <f>IF(AND(W1143="NA",OR(SUM(AA1143,AD1143,I1175,L1175,O1175,R1175,U1175,X1175,AA1175,AD1175)&gt;0,COUNTIF(W1143,"NS")+COUNTIF(AA1143,"NS")+COUNTIF(AD1143,"NS")+COUNTIF(I1175,"NS")+COUNTIF(L1175,"NS")+COUNTIF(O1175,"NS")+COUNTIF(R1175,"NS")+COUNTIF(U1175,"NS")+COUNTIF(X1175,"NS")+COUNTIF(AA1175,"NS")+COUNTIF(AD1175,"NS")&gt;0,COUNTIF(W1143,"NA")+COUNTIF(AA1143,"NA")+COUNTIF(AD1143,"NA")+COUNTIF(I1175,"NA")+COUNTIF(L1175,"NA")+COUNTIF(O1175,"NA")+COUNTIF(R1175,"NA")+COUNTIF(U1175,"NA")+COUNTIF(X1175,"NA")+COUNTIF(AA1175,"NA")+COUNTIF(AD1175,"NA")&gt;1)),1,0)</f>
        <v>0</v>
      </c>
      <c r="EO1143">
        <f>IF(AND(COUNTBLANK(W1143)+COUNTBLANK(AA1143)+COUNTBLANK(AD1143)+COUNTBLANK(I1175)+COUNTBLANK(L1175)+COUNTBLANK(O1175)+COUNTBLANK(R1175)+COUNTBLANK(U1175)+COUNTBLANK(X1175)+COUNTBLANK(AA1175)+COUNTBLANK(AD1175)&gt;0,COUNTBLANK(W1143)+COUNTBLANK(AA1143)+COUNTBLANK(AD1143)+COUNTBLANK(I1175)+COUNTBLANK(L1175)+COUNTBLANK(O1175)+COUNTBLANK(R1175)+COUNTBLANK(U1175)+COUNTBLANK(X1175)+COUNTBLANK(AA1175)+COUNTBLANK(AD1175)&lt;11,W1143&lt;&gt;"NA"),1,0)</f>
        <v>0</v>
      </c>
      <c r="EP1143">
        <f>IF(AND(IF(OR(SUM(AA1143,AD1143,I1175,L1175,O1175,R1175,U1175,X1175,AA1175,AD1175)=W1143,W1143="",AND(W1143&gt;0,COUNTIF(W1143,"NS")+COUNTIF(AA1143,"NS")+COUNTIF(AD1143,"NS")+COUNTIF(I1175,"NS")+COUNTIF(L1175,"NS")+COUNTIF(O1175,"NS")+COUNTIF(R1175,"NS")+COUNTIF(U1175,"NS")+COUNTIF(X1175,"NS")+COUNTIF(AA1175,"NS")+COUNTIF(AD1175,"NS")=10)),0,1)=1,W1143&lt;&gt;"NS",W1143&lt;&gt;"NA"),1,0)</f>
        <v>0</v>
      </c>
      <c r="EQ1143">
        <f>IF(COUNTIF(W1143,"=*")+COUNTIF(AA1143,"=*")+COUNTIF(AD1143,"=*")+COUNTIF(I1175,"=*")+COUNTIF(L1175,"=*")+COUNTIF(O1175,"=*")+COUNTIF(R1175,"=*")+COUNTIF(U1175,"=*")+COUNTIF(X1175,"=*")+COUNTIF(AA1175,"=*")+COUNTIF(AD1175,"=*")&lt;&gt;SUM(COUNTIF(W1143,"NS")+COUNTIF(AA1143,"NS")+COUNTIF(AD1143,"NS")+COUNTIF(I1175,"NS")+COUNTIF(L1175,"NS")+COUNTIF(O1175,"NS")+COUNTIF(R1175,"NS")+COUNTIF(U1175,"NS")+COUNTIF(X1175,"NS")+COUNTIF(AA1175,"NS")+COUNTIF(AD1175,"NS"),COUNTIF(W1143,"NA")+COUNTIF(AA1143,"NA")+COUNTIF(AD1143,"NA")+COUNTIF(I1175,"NA")+COUNTIF(L1175,"NA")+COUNTIF(O1175,"NA")+COUNTIF(R1175,"NA")+COUNTIF(U1175,"NA")+COUNTIF(X1175,"NA")+COUNTIF(AA1175,"NA")+COUNTIF(AD1175,"NA")),1,0)</f>
        <v>0</v>
      </c>
      <c r="ER1143">
        <f>IF(SUM(EL1143:EQ1143)&gt;0,1,0)</f>
        <v>0</v>
      </c>
      <c r="EV1143">
        <f>IF(AND(S1143=0,OR(SUM(Y1143,AB1143,G1175,J1175,M1175,P1175,S1175,V1175,Y1175,AB1175)&gt;0,COUNTIF(S1143,"NS")+COUNTIF(Y1143,"NS")+COUNTIF(AB1143,"NS")+COUNTIF(G1175,"NS")+COUNTIF(J1175,"NS")+COUNTIF(M1175,"NS")+COUNTIF(P1175,"NS")+COUNTIF(S1175,"NS")+COUNTIF(V1175,"NS")+COUNTIF(Y1175,"NS")+COUNTIF(AB1175,"NS")&gt;0)),1,0)</f>
        <v>0</v>
      </c>
      <c r="EW1143">
        <f>IF(OR(AND(S1143="NS",SUM(Y1143,AB1143,G1175,J1175,M1175,P1175,S1175,V1175,Y1175,AB1175)&gt;0),AND(S1143="NS",COUNTIF(S1143,"NS")+COUNTIF(Y1143,"NS")+COUNTIF(AB1143,"NS")+COUNTIF(G1175,"NS")+COUNTIF(J1175,"NS")+COUNTIF(M1175,"NS")+COUNTIF(P1175,"NS")+COUNTIF(S1175,"NS")+COUNTIF(V1175,"NS")+COUNTIF(Y1175,"NS")+COUNTIF(AB1175,"NS")&lt;2)),1,0)</f>
        <v>0</v>
      </c>
      <c r="EX1143">
        <f>IF(AND(S1143="NA",OR(SUM(Y1143,AB1143,G1175,J1175,M1175,P1175,S1175,V1175,Y1175,AB1175)&gt;0,COUNTIF(S1143,"NS")+COUNTIF(Y1143,"NS")+COUNTIF(AB1143,"NS")+COUNTIF(G1175,"NS")+COUNTIF(J1175,"NS")+COUNTIF(M1175,"NS")+COUNTIF(P1175,"NS")+COUNTIF(S1175,"NS")+COUNTIF(V1175,"NS")+COUNTIF(Y1175,"NS")+COUNTIF(AB1175,"NS")&gt;0,COUNTIF(S1143,"NA")+COUNTIF(Y1143,"NA")+COUNTIF(AB1143,"NA")+COUNTIF(G1175,"NA")+COUNTIF(J1175,"NA")+COUNTIF(M1175,"NA")+COUNTIF(P1175,"NA")+COUNTIF(S1175,"NA")+COUNTIF(V1175,"NA")+COUNTIF(Y1175,"NA")+COUNTIF(AB1175,"NA")&gt;1)),1,0)</f>
        <v>0</v>
      </c>
      <c r="EY1143">
        <f>IF(AND(COUNTBLANK(S1143)+COUNTBLANK(Y1143)+COUNTBLANK(AB1143)+COUNTBLANK(G1175)+COUNTBLANK(J1175)+COUNTBLANK(M1175)+COUNTBLANK(P1175)+COUNTBLANK(S1175)+COUNTBLANK(V1175)+COUNTBLANK(Y1175)+COUNTBLANK(AB1175)&gt;0,COUNTBLANK(S1143)+COUNTBLANK(Y1143)+COUNTBLANK(AB1143)+COUNTBLANK(G1175)+COUNTBLANK(J1175)+COUNTBLANK(M1175)+COUNTBLANK(P1175)+COUNTBLANK(S1175)+COUNTBLANK(V1175)+COUNTBLANK(Y1175)+COUNTBLANK(AB1175)&lt;11,S1143&lt;&gt;"NA"),1,0)</f>
        <v>0</v>
      </c>
      <c r="EZ1143">
        <f>IF(AND(IF(OR(SUM(Y1143,AB1143,G1175,J1175,M1175,P1175,S1175,V1175,Y1175,AB1175)=S1143,S1143="",AND(S1143&gt;0,COUNTIF(S1143,"NS")+COUNTIF(Y1143,"NS")+COUNTIF(AB1143,"NS")+COUNTIF(G1175,"NS")+COUNTIF(J1175,"NS")+COUNTIF(M1175,"NS")+COUNTIF(P1175,"NS")+COUNTIF(S1175,"NS")+COUNTIF(V1175,"NS")+COUNTIF(Y1175,"NS")+COUNTIF(AB1175,"NS")=10)),0,1)=1,S1143&lt;&gt;"NS",S1143&lt;&gt;"NA"),1,0)</f>
        <v>0</v>
      </c>
      <c r="FA1143">
        <f>IF(COUNTIF(S1143,"=*")+COUNTIF(Y1143,"=*")+COUNTIF(AB1143,"=*")+COUNTIF(G1175,"=*")+COUNTIF(J1175,"=*")+COUNTIF(M1175,"=*")+COUNTIF(P1175,"=*")+COUNTIF(S1175,"=*")+COUNTIF(V1175,"=*")+COUNTIF(Y1175,"=*")+COUNTIF(AB1175,"=*")&lt;&gt;SUM(COUNTIF(S1143,"NS")+COUNTIF(Y1143,"NS")+COUNTIF(AB1143,"NS")+COUNTIF(G1175,"NS")+COUNTIF(J1175,"NS")+COUNTIF(M1175,"NS")+COUNTIF(P1175,"NS")+COUNTIF(S1175,"NS")+COUNTIF(V1175,"NS")+COUNTIF(Y1175,"NS")+COUNTIF(AB1175,"NS"),COUNTIF(S1143,"NA")+COUNTIF(Y1143,"NA")+COUNTIF(AB1143,"NA")+COUNTIF(G1175,"NA")+COUNTIF(J1175,"NA")+COUNTIF(M1175,"NA")+COUNTIF(P1175,"NA")+COUNTIF(S1175,"NA")+COUNTIF(V1175,"NA")+COUNTIF(Y1175,"NA")+COUNTIF(AB1175,"NA")),1,0)</f>
        <v>0</v>
      </c>
      <c r="FB1143">
        <f>IF(SUM(EV1143:FA1143)&gt;0,1,0)</f>
        <v>0</v>
      </c>
    </row>
    <row r="1144" spans="1:158" ht="14.25" customHeight="1">
      <c r="A1144" s="71"/>
      <c r="B1144" s="40"/>
      <c r="C1144" s="79" t="s">
        <v>132</v>
      </c>
      <c r="D1144" s="320"/>
      <c r="E1144" s="266"/>
      <c r="F1144" s="266"/>
      <c r="G1144" s="266"/>
      <c r="H1144" s="266"/>
      <c r="I1144" s="266"/>
      <c r="J1144" s="266"/>
      <c r="K1144" s="266"/>
      <c r="L1144" s="266"/>
      <c r="M1144" s="266"/>
      <c r="N1144" s="267"/>
      <c r="O1144" s="268"/>
      <c r="P1144" s="266"/>
      <c r="Q1144" s="266"/>
      <c r="R1144" s="267"/>
      <c r="S1144" s="268"/>
      <c r="T1144" s="267"/>
      <c r="U1144" s="268"/>
      <c r="V1144" s="267"/>
      <c r="W1144" s="268"/>
      <c r="X1144" s="267"/>
      <c r="Y1144" s="220"/>
      <c r="Z1144" s="220"/>
      <c r="AA1144" s="220"/>
      <c r="AB1144" s="220"/>
      <c r="AC1144" s="220"/>
      <c r="AD1144" s="220"/>
    </row>
    <row r="1145" spans="1:158">
      <c r="A1145" s="71"/>
      <c r="B1145" s="40"/>
      <c r="C1145" s="80" t="s">
        <v>133</v>
      </c>
      <c r="D1145" s="320"/>
      <c r="E1145" s="266"/>
      <c r="F1145" s="266"/>
      <c r="G1145" s="266"/>
      <c r="H1145" s="266"/>
      <c r="I1145" s="266"/>
      <c r="J1145" s="266"/>
      <c r="K1145" s="266"/>
      <c r="L1145" s="266"/>
      <c r="M1145" s="266"/>
      <c r="N1145" s="267"/>
      <c r="O1145" s="268"/>
      <c r="P1145" s="266"/>
      <c r="Q1145" s="266"/>
      <c r="R1145" s="267"/>
      <c r="S1145" s="268"/>
      <c r="T1145" s="267"/>
      <c r="U1145" s="268"/>
      <c r="V1145" s="267"/>
      <c r="W1145" s="268"/>
      <c r="X1145" s="267"/>
      <c r="Y1145" s="220"/>
      <c r="Z1145" s="220"/>
      <c r="AA1145" s="220"/>
      <c r="AB1145" s="220"/>
      <c r="AC1145" s="220"/>
      <c r="AD1145" s="220"/>
    </row>
    <row r="1146" spans="1:158" ht="14.25" customHeight="1">
      <c r="A1146" s="71"/>
      <c r="B1146" s="40"/>
      <c r="C1146" s="80" t="s">
        <v>134</v>
      </c>
      <c r="D1146" s="320"/>
      <c r="E1146" s="266"/>
      <c r="F1146" s="266"/>
      <c r="G1146" s="266"/>
      <c r="H1146" s="266"/>
      <c r="I1146" s="266"/>
      <c r="J1146" s="266"/>
      <c r="K1146" s="266"/>
      <c r="L1146" s="266"/>
      <c r="M1146" s="266"/>
      <c r="N1146" s="267"/>
      <c r="O1146" s="268"/>
      <c r="P1146" s="266"/>
      <c r="Q1146" s="266"/>
      <c r="R1146" s="267"/>
      <c r="S1146" s="268"/>
      <c r="T1146" s="267"/>
      <c r="U1146" s="268"/>
      <c r="V1146" s="267"/>
      <c r="W1146" s="268"/>
      <c r="X1146" s="267"/>
      <c r="Y1146" s="220"/>
      <c r="Z1146" s="220"/>
      <c r="AA1146" s="220"/>
      <c r="AB1146" s="220"/>
      <c r="AC1146" s="220"/>
      <c r="AD1146" s="220"/>
    </row>
    <row r="1147" spans="1:158">
      <c r="A1147" s="71"/>
      <c r="B1147" s="40"/>
      <c r="C1147" s="80" t="s">
        <v>135</v>
      </c>
      <c r="D1147" s="320"/>
      <c r="E1147" s="266"/>
      <c r="F1147" s="266"/>
      <c r="G1147" s="266"/>
      <c r="H1147" s="266"/>
      <c r="I1147" s="266"/>
      <c r="J1147" s="266"/>
      <c r="K1147" s="266"/>
      <c r="L1147" s="266"/>
      <c r="M1147" s="266"/>
      <c r="N1147" s="267"/>
      <c r="O1147" s="268"/>
      <c r="P1147" s="266"/>
      <c r="Q1147" s="266"/>
      <c r="R1147" s="267"/>
      <c r="S1147" s="268"/>
      <c r="T1147" s="267"/>
      <c r="U1147" s="268"/>
      <c r="V1147" s="267"/>
      <c r="W1147" s="268"/>
      <c r="X1147" s="267"/>
      <c r="Y1147" s="220"/>
      <c r="Z1147" s="220"/>
      <c r="AA1147" s="220"/>
      <c r="AB1147" s="220"/>
      <c r="AC1147" s="220"/>
      <c r="AD1147" s="220"/>
    </row>
    <row r="1148" spans="1:158" ht="14.25" customHeight="1">
      <c r="A1148" s="71"/>
      <c r="B1148" s="40"/>
      <c r="C1148" s="80" t="s">
        <v>136</v>
      </c>
      <c r="D1148" s="320"/>
      <c r="E1148" s="266"/>
      <c r="F1148" s="266"/>
      <c r="G1148" s="266"/>
      <c r="H1148" s="266"/>
      <c r="I1148" s="266"/>
      <c r="J1148" s="266"/>
      <c r="K1148" s="266"/>
      <c r="L1148" s="266"/>
      <c r="M1148" s="266"/>
      <c r="N1148" s="267"/>
      <c r="O1148" s="268"/>
      <c r="P1148" s="266"/>
      <c r="Q1148" s="266"/>
      <c r="R1148" s="267"/>
      <c r="S1148" s="268"/>
      <c r="T1148" s="267"/>
      <c r="U1148" s="268"/>
      <c r="V1148" s="267"/>
      <c r="W1148" s="268"/>
      <c r="X1148" s="267"/>
      <c r="Y1148" s="220"/>
      <c r="Z1148" s="220"/>
      <c r="AA1148" s="220"/>
      <c r="AB1148" s="220"/>
      <c r="AC1148" s="220"/>
      <c r="AD1148" s="220"/>
    </row>
    <row r="1149" spans="1:158">
      <c r="A1149" s="71"/>
      <c r="B1149" s="40"/>
      <c r="C1149" s="80" t="s">
        <v>137</v>
      </c>
      <c r="D1149" s="320"/>
      <c r="E1149" s="266"/>
      <c r="F1149" s="266"/>
      <c r="G1149" s="266"/>
      <c r="H1149" s="266"/>
      <c r="I1149" s="266"/>
      <c r="J1149" s="266"/>
      <c r="K1149" s="266"/>
      <c r="L1149" s="266"/>
      <c r="M1149" s="266"/>
      <c r="N1149" s="267"/>
      <c r="O1149" s="268"/>
      <c r="P1149" s="266"/>
      <c r="Q1149" s="266"/>
      <c r="R1149" s="267"/>
      <c r="S1149" s="268"/>
      <c r="T1149" s="267"/>
      <c r="U1149" s="268"/>
      <c r="V1149" s="267"/>
      <c r="W1149" s="268"/>
      <c r="X1149" s="267"/>
      <c r="Y1149" s="220"/>
      <c r="Z1149" s="220"/>
      <c r="AA1149" s="220"/>
      <c r="AB1149" s="220"/>
      <c r="AC1149" s="220"/>
      <c r="AD1149" s="220"/>
    </row>
    <row r="1150" spans="1:158" ht="14.25" customHeight="1">
      <c r="A1150" s="71"/>
      <c r="B1150" s="40"/>
      <c r="C1150" s="80" t="s">
        <v>138</v>
      </c>
      <c r="D1150" s="320"/>
      <c r="E1150" s="266"/>
      <c r="F1150" s="266"/>
      <c r="G1150" s="266"/>
      <c r="H1150" s="266"/>
      <c r="I1150" s="266"/>
      <c r="J1150" s="266"/>
      <c r="K1150" s="266"/>
      <c r="L1150" s="266"/>
      <c r="M1150" s="266"/>
      <c r="N1150" s="267"/>
      <c r="O1150" s="268"/>
      <c r="P1150" s="266"/>
      <c r="Q1150" s="266"/>
      <c r="R1150" s="267"/>
      <c r="S1150" s="268"/>
      <c r="T1150" s="267"/>
      <c r="U1150" s="268"/>
      <c r="V1150" s="267"/>
      <c r="W1150" s="268"/>
      <c r="X1150" s="267"/>
      <c r="Y1150" s="220"/>
      <c r="Z1150" s="220"/>
      <c r="AA1150" s="220"/>
      <c r="AB1150" s="220"/>
      <c r="AC1150" s="220"/>
      <c r="AD1150" s="220"/>
    </row>
    <row r="1151" spans="1:158">
      <c r="A1151" s="71"/>
      <c r="B1151" s="40"/>
      <c r="C1151" s="80" t="s">
        <v>139</v>
      </c>
      <c r="D1151" s="320"/>
      <c r="E1151" s="266"/>
      <c r="F1151" s="266"/>
      <c r="G1151" s="266"/>
      <c r="H1151" s="266"/>
      <c r="I1151" s="266"/>
      <c r="J1151" s="266"/>
      <c r="K1151" s="266"/>
      <c r="L1151" s="266"/>
      <c r="M1151" s="266"/>
      <c r="N1151" s="267"/>
      <c r="O1151" s="268"/>
      <c r="P1151" s="266"/>
      <c r="Q1151" s="266"/>
      <c r="R1151" s="267"/>
      <c r="S1151" s="268"/>
      <c r="T1151" s="267"/>
      <c r="U1151" s="268"/>
      <c r="V1151" s="267"/>
      <c r="W1151" s="268"/>
      <c r="X1151" s="267"/>
      <c r="Y1151" s="220"/>
      <c r="Z1151" s="220"/>
      <c r="AA1151" s="220"/>
      <c r="AB1151" s="220"/>
      <c r="AC1151" s="220"/>
      <c r="AD1151" s="220"/>
    </row>
    <row r="1152" spans="1:158" ht="14.25" customHeight="1">
      <c r="A1152" s="71"/>
      <c r="B1152" s="40"/>
      <c r="C1152" s="80" t="s">
        <v>140</v>
      </c>
      <c r="D1152" s="320"/>
      <c r="E1152" s="266"/>
      <c r="F1152" s="266"/>
      <c r="G1152" s="266"/>
      <c r="H1152" s="266"/>
      <c r="I1152" s="266"/>
      <c r="J1152" s="266"/>
      <c r="K1152" s="266"/>
      <c r="L1152" s="266"/>
      <c r="M1152" s="266"/>
      <c r="N1152" s="267"/>
      <c r="O1152" s="268"/>
      <c r="P1152" s="266"/>
      <c r="Q1152" s="266"/>
      <c r="R1152" s="267"/>
      <c r="S1152" s="268"/>
      <c r="T1152" s="267"/>
      <c r="U1152" s="268"/>
      <c r="V1152" s="267"/>
      <c r="W1152" s="268"/>
      <c r="X1152" s="267"/>
      <c r="Y1152" s="220"/>
      <c r="Z1152" s="220"/>
      <c r="AA1152" s="220"/>
      <c r="AB1152" s="220"/>
      <c r="AC1152" s="220"/>
      <c r="AD1152" s="220"/>
    </row>
    <row r="1153" spans="1:30">
      <c r="A1153" s="71"/>
      <c r="B1153" s="40"/>
      <c r="C1153" s="80" t="s">
        <v>141</v>
      </c>
      <c r="D1153" s="320"/>
      <c r="E1153" s="266"/>
      <c r="F1153" s="266"/>
      <c r="G1153" s="266"/>
      <c r="H1153" s="266"/>
      <c r="I1153" s="266"/>
      <c r="J1153" s="266"/>
      <c r="K1153" s="266"/>
      <c r="L1153" s="266"/>
      <c r="M1153" s="266"/>
      <c r="N1153" s="267"/>
      <c r="O1153" s="268"/>
      <c r="P1153" s="266"/>
      <c r="Q1153" s="266"/>
      <c r="R1153" s="267"/>
      <c r="S1153" s="268"/>
      <c r="T1153" s="267"/>
      <c r="U1153" s="268"/>
      <c r="V1153" s="267"/>
      <c r="W1153" s="268"/>
      <c r="X1153" s="267"/>
      <c r="Y1153" s="220"/>
      <c r="Z1153" s="220"/>
      <c r="AA1153" s="220"/>
      <c r="AB1153" s="220"/>
      <c r="AC1153" s="220"/>
      <c r="AD1153" s="220"/>
    </row>
    <row r="1154" spans="1:30" ht="14.25" customHeight="1">
      <c r="A1154" s="71"/>
      <c r="B1154" s="40"/>
      <c r="C1154" s="80" t="s">
        <v>142</v>
      </c>
      <c r="D1154" s="320"/>
      <c r="E1154" s="266"/>
      <c r="F1154" s="266"/>
      <c r="G1154" s="266"/>
      <c r="H1154" s="266"/>
      <c r="I1154" s="266"/>
      <c r="J1154" s="266"/>
      <c r="K1154" s="266"/>
      <c r="L1154" s="266"/>
      <c r="M1154" s="266"/>
      <c r="N1154" s="267"/>
      <c r="O1154" s="268"/>
      <c r="P1154" s="266"/>
      <c r="Q1154" s="266"/>
      <c r="R1154" s="267"/>
      <c r="S1154" s="268"/>
      <c r="T1154" s="267"/>
      <c r="U1154" s="268"/>
      <c r="V1154" s="267"/>
      <c r="W1154" s="268"/>
      <c r="X1154" s="267"/>
      <c r="Y1154" s="220"/>
      <c r="Z1154" s="220"/>
      <c r="AA1154" s="220"/>
      <c r="AB1154" s="220"/>
      <c r="AC1154" s="220"/>
      <c r="AD1154" s="220"/>
    </row>
    <row r="1155" spans="1:30">
      <c r="A1155" s="71"/>
      <c r="B1155" s="40"/>
      <c r="C1155" s="80" t="s">
        <v>143</v>
      </c>
      <c r="D1155" s="320"/>
      <c r="E1155" s="266"/>
      <c r="F1155" s="266"/>
      <c r="G1155" s="266"/>
      <c r="H1155" s="266"/>
      <c r="I1155" s="266"/>
      <c r="J1155" s="266"/>
      <c r="K1155" s="266"/>
      <c r="L1155" s="266"/>
      <c r="M1155" s="266"/>
      <c r="N1155" s="267"/>
      <c r="O1155" s="268"/>
      <c r="P1155" s="266"/>
      <c r="Q1155" s="266"/>
      <c r="R1155" s="267"/>
      <c r="S1155" s="268"/>
      <c r="T1155" s="267"/>
      <c r="U1155" s="268"/>
      <c r="V1155" s="267"/>
      <c r="W1155" s="268"/>
      <c r="X1155" s="267"/>
      <c r="Y1155" s="220"/>
      <c r="Z1155" s="220"/>
      <c r="AA1155" s="220"/>
      <c r="AB1155" s="220"/>
      <c r="AC1155" s="220"/>
      <c r="AD1155" s="220"/>
    </row>
    <row r="1156" spans="1:30" ht="14.25" customHeight="1">
      <c r="A1156" s="71"/>
      <c r="B1156" s="40"/>
      <c r="C1156" s="80" t="s">
        <v>144</v>
      </c>
      <c r="D1156" s="320"/>
      <c r="E1156" s="266"/>
      <c r="F1156" s="266"/>
      <c r="G1156" s="266"/>
      <c r="H1156" s="266"/>
      <c r="I1156" s="266"/>
      <c r="J1156" s="266"/>
      <c r="K1156" s="266"/>
      <c r="L1156" s="266"/>
      <c r="M1156" s="266"/>
      <c r="N1156" s="267"/>
      <c r="O1156" s="268"/>
      <c r="P1156" s="266"/>
      <c r="Q1156" s="266"/>
      <c r="R1156" s="267"/>
      <c r="S1156" s="268"/>
      <c r="T1156" s="267"/>
      <c r="U1156" s="268"/>
      <c r="V1156" s="267"/>
      <c r="W1156" s="268"/>
      <c r="X1156" s="267"/>
      <c r="Y1156" s="220"/>
      <c r="Z1156" s="220"/>
      <c r="AA1156" s="220"/>
      <c r="AB1156" s="220"/>
      <c r="AC1156" s="220"/>
      <c r="AD1156" s="220"/>
    </row>
    <row r="1157" spans="1:30">
      <c r="A1157" s="71"/>
      <c r="B1157" s="40"/>
      <c r="C1157" s="80" t="s">
        <v>145</v>
      </c>
      <c r="D1157" s="320"/>
      <c r="E1157" s="266"/>
      <c r="F1157" s="266"/>
      <c r="G1157" s="266"/>
      <c r="H1157" s="266"/>
      <c r="I1157" s="266"/>
      <c r="J1157" s="266"/>
      <c r="K1157" s="266"/>
      <c r="L1157" s="266"/>
      <c r="M1157" s="266"/>
      <c r="N1157" s="267"/>
      <c r="O1157" s="268"/>
      <c r="P1157" s="266"/>
      <c r="Q1157" s="266"/>
      <c r="R1157" s="267"/>
      <c r="S1157" s="268"/>
      <c r="T1157" s="267"/>
      <c r="U1157" s="268"/>
      <c r="V1157" s="267"/>
      <c r="W1157" s="268"/>
      <c r="X1157" s="267"/>
      <c r="Y1157" s="220"/>
      <c r="Z1157" s="220"/>
      <c r="AA1157" s="220"/>
      <c r="AB1157" s="220"/>
      <c r="AC1157" s="220"/>
      <c r="AD1157" s="220"/>
    </row>
    <row r="1158" spans="1:30" ht="14.25" customHeight="1">
      <c r="A1158" s="71"/>
      <c r="B1158" s="40"/>
      <c r="C1158" s="80" t="s">
        <v>146</v>
      </c>
      <c r="D1158" s="320"/>
      <c r="E1158" s="266"/>
      <c r="F1158" s="266"/>
      <c r="G1158" s="266"/>
      <c r="H1158" s="266"/>
      <c r="I1158" s="266"/>
      <c r="J1158" s="266"/>
      <c r="K1158" s="266"/>
      <c r="L1158" s="266"/>
      <c r="M1158" s="266"/>
      <c r="N1158" s="267"/>
      <c r="O1158" s="268"/>
      <c r="P1158" s="266"/>
      <c r="Q1158" s="266"/>
      <c r="R1158" s="267"/>
      <c r="S1158" s="268"/>
      <c r="T1158" s="267"/>
      <c r="U1158" s="268"/>
      <c r="V1158" s="267"/>
      <c r="W1158" s="268"/>
      <c r="X1158" s="267"/>
      <c r="Y1158" s="220"/>
      <c r="Z1158" s="220"/>
      <c r="AA1158" s="220"/>
      <c r="AB1158" s="220"/>
      <c r="AC1158" s="220"/>
      <c r="AD1158" s="220"/>
    </row>
    <row r="1159" spans="1:30">
      <c r="A1159" s="71"/>
      <c r="B1159" s="40"/>
      <c r="C1159" s="80" t="s">
        <v>147</v>
      </c>
      <c r="D1159" s="320"/>
      <c r="E1159" s="266"/>
      <c r="F1159" s="266"/>
      <c r="G1159" s="266"/>
      <c r="H1159" s="266"/>
      <c r="I1159" s="266"/>
      <c r="J1159" s="266"/>
      <c r="K1159" s="266"/>
      <c r="L1159" s="266"/>
      <c r="M1159" s="266"/>
      <c r="N1159" s="267"/>
      <c r="O1159" s="268"/>
      <c r="P1159" s="266"/>
      <c r="Q1159" s="266"/>
      <c r="R1159" s="267"/>
      <c r="S1159" s="268"/>
      <c r="T1159" s="267"/>
      <c r="U1159" s="268"/>
      <c r="V1159" s="267"/>
      <c r="W1159" s="268"/>
      <c r="X1159" s="267"/>
      <c r="Y1159" s="220"/>
      <c r="Z1159" s="220"/>
      <c r="AA1159" s="220"/>
      <c r="AB1159" s="220"/>
      <c r="AC1159" s="220"/>
      <c r="AD1159" s="220"/>
    </row>
    <row r="1160" spans="1:30" ht="14.25" customHeight="1">
      <c r="A1160" s="71"/>
      <c r="B1160" s="40"/>
      <c r="C1160" s="80" t="s">
        <v>148</v>
      </c>
      <c r="D1160" s="320"/>
      <c r="E1160" s="266"/>
      <c r="F1160" s="266"/>
      <c r="G1160" s="266"/>
      <c r="H1160" s="266"/>
      <c r="I1160" s="266"/>
      <c r="J1160" s="266"/>
      <c r="K1160" s="266"/>
      <c r="L1160" s="266"/>
      <c r="M1160" s="266"/>
      <c r="N1160" s="267"/>
      <c r="O1160" s="268"/>
      <c r="P1160" s="266"/>
      <c r="Q1160" s="266"/>
      <c r="R1160" s="267"/>
      <c r="S1160" s="268"/>
      <c r="T1160" s="267"/>
      <c r="U1160" s="268"/>
      <c r="V1160" s="267"/>
      <c r="W1160" s="268"/>
      <c r="X1160" s="267"/>
      <c r="Y1160" s="220"/>
      <c r="Z1160" s="220"/>
      <c r="AA1160" s="220"/>
      <c r="AB1160" s="220"/>
      <c r="AC1160" s="220"/>
      <c r="AD1160" s="220"/>
    </row>
    <row r="1161" spans="1:30">
      <c r="A1161" s="71"/>
      <c r="B1161" s="40"/>
      <c r="C1161" s="80" t="s">
        <v>149</v>
      </c>
      <c r="D1161" s="320"/>
      <c r="E1161" s="266"/>
      <c r="F1161" s="266"/>
      <c r="G1161" s="266"/>
      <c r="H1161" s="266"/>
      <c r="I1161" s="266"/>
      <c r="J1161" s="266"/>
      <c r="K1161" s="266"/>
      <c r="L1161" s="266"/>
      <c r="M1161" s="266"/>
      <c r="N1161" s="267"/>
      <c r="O1161" s="268"/>
      <c r="P1161" s="266"/>
      <c r="Q1161" s="266"/>
      <c r="R1161" s="267"/>
      <c r="S1161" s="268"/>
      <c r="T1161" s="267"/>
      <c r="U1161" s="268"/>
      <c r="V1161" s="267"/>
      <c r="W1161" s="268"/>
      <c r="X1161" s="267"/>
      <c r="Y1161" s="220"/>
      <c r="Z1161" s="220"/>
      <c r="AA1161" s="220"/>
      <c r="AB1161" s="220"/>
      <c r="AC1161" s="220"/>
      <c r="AD1161" s="220"/>
    </row>
    <row r="1162" spans="1:30" ht="14.25" customHeight="1">
      <c r="A1162" s="71"/>
      <c r="B1162" s="40"/>
      <c r="C1162" s="80" t="s">
        <v>150</v>
      </c>
      <c r="D1162" s="320"/>
      <c r="E1162" s="266"/>
      <c r="F1162" s="266"/>
      <c r="G1162" s="266"/>
      <c r="H1162" s="266"/>
      <c r="I1162" s="266"/>
      <c r="J1162" s="266"/>
      <c r="K1162" s="266"/>
      <c r="L1162" s="266"/>
      <c r="M1162" s="266"/>
      <c r="N1162" s="267"/>
      <c r="O1162" s="268"/>
      <c r="P1162" s="266"/>
      <c r="Q1162" s="266"/>
      <c r="R1162" s="267"/>
      <c r="S1162" s="268"/>
      <c r="T1162" s="267"/>
      <c r="U1162" s="268"/>
      <c r="V1162" s="267"/>
      <c r="W1162" s="268"/>
      <c r="X1162" s="267"/>
      <c r="Y1162" s="220"/>
      <c r="Z1162" s="220"/>
      <c r="AA1162" s="220"/>
      <c r="AB1162" s="220"/>
      <c r="AC1162" s="220"/>
      <c r="AD1162" s="220"/>
    </row>
    <row r="1163" spans="1:30">
      <c r="A1163" s="71"/>
      <c r="B1163" s="40"/>
      <c r="C1163" s="80" t="s">
        <v>151</v>
      </c>
      <c r="D1163" s="320"/>
      <c r="E1163" s="266"/>
      <c r="F1163" s="266"/>
      <c r="G1163" s="266"/>
      <c r="H1163" s="266"/>
      <c r="I1163" s="266"/>
      <c r="J1163" s="266"/>
      <c r="K1163" s="266"/>
      <c r="L1163" s="266"/>
      <c r="M1163" s="266"/>
      <c r="N1163" s="267"/>
      <c r="O1163" s="268"/>
      <c r="P1163" s="266"/>
      <c r="Q1163" s="266"/>
      <c r="R1163" s="267"/>
      <c r="S1163" s="268"/>
      <c r="T1163" s="267"/>
      <c r="U1163" s="268"/>
      <c r="V1163" s="267"/>
      <c r="W1163" s="268"/>
      <c r="X1163" s="267"/>
      <c r="Y1163" s="220"/>
      <c r="Z1163" s="220"/>
      <c r="AA1163" s="220"/>
      <c r="AB1163" s="220"/>
      <c r="AC1163" s="220"/>
      <c r="AD1163" s="220"/>
    </row>
    <row r="1164" spans="1:30" ht="14.25" customHeight="1">
      <c r="A1164" s="71"/>
      <c r="B1164" s="40"/>
      <c r="C1164" s="80" t="s">
        <v>152</v>
      </c>
      <c r="D1164" s="320"/>
      <c r="E1164" s="266"/>
      <c r="F1164" s="266"/>
      <c r="G1164" s="266"/>
      <c r="H1164" s="266"/>
      <c r="I1164" s="266"/>
      <c r="J1164" s="266"/>
      <c r="K1164" s="266"/>
      <c r="L1164" s="266"/>
      <c r="M1164" s="266"/>
      <c r="N1164" s="267"/>
      <c r="O1164" s="268"/>
      <c r="P1164" s="266"/>
      <c r="Q1164" s="266"/>
      <c r="R1164" s="267"/>
      <c r="S1164" s="268"/>
      <c r="T1164" s="267"/>
      <c r="U1164" s="268"/>
      <c r="V1164" s="267"/>
      <c r="W1164" s="268"/>
      <c r="X1164" s="267"/>
      <c r="Y1164" s="220"/>
      <c r="Z1164" s="220"/>
      <c r="AA1164" s="220"/>
      <c r="AB1164" s="220"/>
      <c r="AC1164" s="220"/>
      <c r="AD1164" s="220"/>
    </row>
    <row r="1165" spans="1:30">
      <c r="A1165" s="71"/>
      <c r="B1165" s="40"/>
      <c r="C1165" s="80" t="s">
        <v>153</v>
      </c>
      <c r="D1165" s="320"/>
      <c r="E1165" s="266"/>
      <c r="F1165" s="266"/>
      <c r="G1165" s="266"/>
      <c r="H1165" s="266"/>
      <c r="I1165" s="266"/>
      <c r="J1165" s="266"/>
      <c r="K1165" s="266"/>
      <c r="L1165" s="266"/>
      <c r="M1165" s="266"/>
      <c r="N1165" s="267"/>
      <c r="O1165" s="268"/>
      <c r="P1165" s="266"/>
      <c r="Q1165" s="266"/>
      <c r="R1165" s="267"/>
      <c r="S1165" s="268"/>
      <c r="T1165" s="267"/>
      <c r="U1165" s="268"/>
      <c r="V1165" s="267"/>
      <c r="W1165" s="268"/>
      <c r="X1165" s="267"/>
      <c r="Y1165" s="220"/>
      <c r="Z1165" s="220"/>
      <c r="AA1165" s="220"/>
      <c r="AB1165" s="220"/>
      <c r="AC1165" s="220"/>
      <c r="AD1165" s="220"/>
    </row>
    <row r="1166" spans="1:30" ht="14.25" customHeight="1">
      <c r="A1166" s="71"/>
      <c r="B1166" s="40"/>
      <c r="C1166" s="80" t="s">
        <v>154</v>
      </c>
      <c r="D1166" s="320"/>
      <c r="E1166" s="266"/>
      <c r="F1166" s="266"/>
      <c r="G1166" s="266"/>
      <c r="H1166" s="266"/>
      <c r="I1166" s="266"/>
      <c r="J1166" s="266"/>
      <c r="K1166" s="266"/>
      <c r="L1166" s="266"/>
      <c r="M1166" s="266"/>
      <c r="N1166" s="267"/>
      <c r="O1166" s="268"/>
      <c r="P1166" s="266"/>
      <c r="Q1166" s="266"/>
      <c r="R1166" s="267"/>
      <c r="S1166" s="268"/>
      <c r="T1166" s="267"/>
      <c r="U1166" s="268"/>
      <c r="V1166" s="267"/>
      <c r="W1166" s="268"/>
      <c r="X1166" s="267"/>
      <c r="Y1166" s="220"/>
      <c r="Z1166" s="220"/>
      <c r="AA1166" s="220"/>
      <c r="AB1166" s="220"/>
      <c r="AC1166" s="220"/>
      <c r="AD1166" s="220"/>
    </row>
    <row r="1167" spans="1:30">
      <c r="A1167" s="71"/>
      <c r="B1167" s="40"/>
      <c r="C1167" s="80" t="s">
        <v>155</v>
      </c>
      <c r="D1167" s="320"/>
      <c r="E1167" s="266"/>
      <c r="F1167" s="266"/>
      <c r="G1167" s="266"/>
      <c r="H1167" s="266"/>
      <c r="I1167" s="266"/>
      <c r="J1167" s="266"/>
      <c r="K1167" s="266"/>
      <c r="L1167" s="266"/>
      <c r="M1167" s="266"/>
      <c r="N1167" s="267"/>
      <c r="O1167" s="268"/>
      <c r="P1167" s="266"/>
      <c r="Q1167" s="266"/>
      <c r="R1167" s="267"/>
      <c r="S1167" s="268"/>
      <c r="T1167" s="267"/>
      <c r="U1167" s="268"/>
      <c r="V1167" s="267"/>
      <c r="W1167" s="268"/>
      <c r="X1167" s="267"/>
      <c r="Y1167" s="220"/>
      <c r="Z1167" s="220"/>
      <c r="AA1167" s="220"/>
      <c r="AB1167" s="220"/>
      <c r="AC1167" s="220"/>
      <c r="AD1167" s="220"/>
    </row>
    <row r="1168" spans="1:30" ht="14.25" customHeight="1">
      <c r="A1168" s="71"/>
      <c r="B1168" s="40"/>
      <c r="C1168" s="240"/>
      <c r="D1168" s="240"/>
      <c r="E1168" s="240"/>
      <c r="F1168" s="240"/>
      <c r="G1168" s="240"/>
      <c r="H1168" s="240"/>
      <c r="I1168" s="240"/>
      <c r="J1168" s="240"/>
      <c r="K1168" s="240"/>
      <c r="L1168" s="240"/>
      <c r="M1168" s="240"/>
      <c r="N1168" s="240"/>
      <c r="O1168" s="81"/>
      <c r="P1168" s="81"/>
      <c r="Q1168" s="81"/>
      <c r="R1168" s="81" t="s">
        <v>211</v>
      </c>
      <c r="S1168" s="268">
        <f>IF(AND(SUM(S1143:S1167)=0,COUNTIF(S1143:S1167,"NS")&gt;0),"NS",IF(AND(SUM(S1143:S1167)=0, COUNTIF(S1143:S1167,"NA")&gt;0),"NA",SUM(S1143:S1167)))</f>
        <v>50</v>
      </c>
      <c r="T1168" s="267"/>
      <c r="U1168" s="268">
        <f>IF(AND(SUM(U1143:U1167)=0,COUNTIF(U1143:U1167,"NS")&gt;0),"NS",IF(AND(SUM(U1143:U1167)=0, COUNTIF(U1143:U1167,"NA")&gt;0),"NA",SUM(U1143:U1167)))</f>
        <v>20</v>
      </c>
      <c r="V1168" s="267"/>
      <c r="W1168" s="268">
        <f>IF(AND(SUM(W1143:W1167)=0,COUNTIF(W1143:W1167,"NS")&gt;0),"NS",IF(AND(SUM(W1143:W1167)=0, COUNTIF(W1143:W1167,"NA")&gt;0),"NA",SUM(W1143:W1167)))</f>
        <v>30</v>
      </c>
      <c r="X1168" s="267"/>
      <c r="Y1168" s="220">
        <f t="shared" ref="Y1168:AD1168" si="653">IF(AND(SUM(Y1143:Y1167)=0,COUNTIF(Y1143:Y1167,"NS")&gt;0),"NS",IF(AND(SUM(Y1143:Y1167)=0, COUNTIF(Y1143:Y1167,"NA")&gt;0),"NA",SUM(Y1143:Y1167)))</f>
        <v>0</v>
      </c>
      <c r="Z1168" s="220">
        <f t="shared" si="653"/>
        <v>0</v>
      </c>
      <c r="AA1168" s="220">
        <f t="shared" si="653"/>
        <v>0</v>
      </c>
      <c r="AB1168" s="220">
        <f t="shared" si="653"/>
        <v>50</v>
      </c>
      <c r="AC1168" s="220">
        <f t="shared" si="653"/>
        <v>20</v>
      </c>
      <c r="AD1168" s="220">
        <f t="shared" si="653"/>
        <v>30</v>
      </c>
    </row>
    <row r="1169" spans="1:37">
      <c r="A1169" s="71"/>
      <c r="B1169" s="40"/>
      <c r="C1169" s="90"/>
      <c r="D1169" s="240"/>
      <c r="E1169" s="240"/>
      <c r="F1169" s="240"/>
      <c r="G1169" s="240"/>
      <c r="H1169" s="240"/>
      <c r="I1169" s="240"/>
      <c r="J1169" s="240"/>
      <c r="K1169" s="240"/>
      <c r="L1169" s="240"/>
      <c r="M1169" s="240"/>
      <c r="N1169" s="240"/>
      <c r="O1169" s="240"/>
      <c r="P1169" s="240"/>
      <c r="Q1169" s="240"/>
      <c r="R1169" s="240"/>
      <c r="S1169" s="240"/>
      <c r="T1169" s="240"/>
      <c r="U1169" s="240"/>
      <c r="V1169" s="240"/>
      <c r="W1169" s="240"/>
      <c r="X1169" s="240"/>
      <c r="Y1169" s="240"/>
      <c r="Z1169" s="240"/>
      <c r="AA1169" s="233"/>
      <c r="AB1169" s="233"/>
      <c r="AC1169" s="233"/>
      <c r="AD1169" s="233"/>
      <c r="AF1169">
        <f>IF(SUM(AF1143:AF1168,AP1143:AP1168,AZ1143:AZ1168,BJ1143:BJ1168,BT1143:BT1168,CD1143:CD1168,CN1143:CN1168,CX1143:CX1168,DH1143:DH1168,DR1143:DR1168,EB1143:EB1168,EL1143:EL1168,EV1143:EV1168)&gt;0,1,0)</f>
        <v>0</v>
      </c>
      <c r="AG1169">
        <f>IF(SUM(AG1143:AG1168,AQ1143:AQ1168,BA1143:BA1168,BK1143:BK1168,BU1143:BU1168,CE1143:CE1168,CO1143:CO1168,CY1143:CY1168,DI1143:DI1168,DS1143:DS1168,EC1143:EC1168,EM1143:EM1168,EW1143:EW1168)&gt;0,2,0)</f>
        <v>0</v>
      </c>
      <c r="AH1169">
        <f>IF(SUM(AH1143:AH1168,AR1143:AR1168,BB1143:BB1168,BL1143:BL1168,BV1143:BV1168,CF1143:CF1168,CP1143:CP1168,CZ1143:CZ1168,DJ1143:DJ1168,DT1143:DT1168,ED1143:ED1168,EN1143:EN1168,EX1143:EX1168)&gt;0,4,0)</f>
        <v>0</v>
      </c>
      <c r="AI1169">
        <f>IF(SUM(AI1143:AI1168,AS1143:AS1168,BC1143:BC1168,BM1143:BM1168,BW1143:BW1168,CG1143:CG1168,CQ1143:CQ1168,DA1143:DA1168,DK1143:DK1168,DU1143:DU1168,EE1143:EE1168,EO1143:EO1168,EY1143:EY1168)&gt;0,4,0)</f>
        <v>0</v>
      </c>
      <c r="AJ1169">
        <f>IF(SUM(AJ1143:AJ1168,AT1143:AT1168,BD1143:BD1168,BN1143:BN1168,BX1143:BX1168,CH1143:CH1168,CR1143:CR1168,DB1143:DB1168,DL1143:DL1168,DV1143:DV1168,EF1143:EF1168,EP1143:EP1168,EZ1143:EZ1168)&gt;0,5,0)</f>
        <v>0</v>
      </c>
      <c r="AK1169">
        <f>IF(SUM(AK1143:AK1168,AU1143:AU1168,BE1143:BE1168,BO1143:BO1168,BY1143:BY1168,CI1143:CI1168,CS1143:CS1168,DC1143:DC1168,DM1143:DM1168,DW1143:DW1168,EG1143:EG1168,EQ1143:EQ1168,FA1143:FA1168)&gt;0,6,0)</f>
        <v>0</v>
      </c>
    </row>
    <row r="1170" spans="1:37">
      <c r="A1170" s="73"/>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c r="AA1170" s="403" t="s">
        <v>820</v>
      </c>
      <c r="AB1170" s="272"/>
      <c r="AC1170" s="272"/>
      <c r="AD1170" s="272"/>
      <c r="AH1170">
        <f>SUM(AF1169:AH1169)</f>
        <v>0</v>
      </c>
      <c r="AK1170">
        <f>SUM(AI1169:AK1169)</f>
        <v>0</v>
      </c>
    </row>
    <row r="1171" spans="1:37" ht="24" customHeight="1">
      <c r="A1171" s="83"/>
      <c r="B1171" s="40"/>
      <c r="C1171" s="265" t="s">
        <v>185</v>
      </c>
      <c r="D1171" s="278"/>
      <c r="E1171" s="278"/>
      <c r="F1171" s="279"/>
      <c r="G1171" s="265" t="s">
        <v>1476</v>
      </c>
      <c r="H1171" s="266"/>
      <c r="I1171" s="266"/>
      <c r="J1171" s="266"/>
      <c r="K1171" s="266"/>
      <c r="L1171" s="266"/>
      <c r="M1171" s="266"/>
      <c r="N1171" s="266"/>
      <c r="O1171" s="266"/>
      <c r="P1171" s="266"/>
      <c r="Q1171" s="266"/>
      <c r="R1171" s="266"/>
      <c r="S1171" s="266"/>
      <c r="T1171" s="266"/>
      <c r="U1171" s="266"/>
      <c r="V1171" s="266"/>
      <c r="W1171" s="266"/>
      <c r="X1171" s="266"/>
      <c r="Y1171" s="266"/>
      <c r="Z1171" s="266"/>
      <c r="AA1171" s="266"/>
      <c r="AB1171" s="266"/>
      <c r="AC1171" s="266"/>
      <c r="AD1171" s="267"/>
      <c r="AH1171" t="e">
        <f ca="1">CAMBIAR(AH1170,0,"",1,"El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171" t="e">
        <f ca="1">CAMBIAR(AK1170,0,"",4,"Hay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172" spans="1:37" ht="24" customHeight="1">
      <c r="A1172" s="83"/>
      <c r="B1172" s="40"/>
      <c r="C1172" s="280"/>
      <c r="D1172" s="256"/>
      <c r="E1172" s="256"/>
      <c r="F1172" s="281"/>
      <c r="G1172" s="268" t="s">
        <v>1477</v>
      </c>
      <c r="H1172" s="266"/>
      <c r="I1172" s="266"/>
      <c r="J1172" s="266"/>
      <c r="K1172" s="266"/>
      <c r="L1172" s="266"/>
      <c r="M1172" s="266"/>
      <c r="N1172" s="266"/>
      <c r="O1172" s="266"/>
      <c r="P1172" s="266"/>
      <c r="Q1172" s="266"/>
      <c r="R1172" s="266"/>
      <c r="S1172" s="266"/>
      <c r="T1172" s="266"/>
      <c r="U1172" s="266"/>
      <c r="V1172" s="266"/>
      <c r="W1172" s="266"/>
      <c r="X1172" s="266"/>
      <c r="Y1172" s="266"/>
      <c r="Z1172" s="266"/>
      <c r="AA1172" s="266"/>
      <c r="AB1172" s="266"/>
      <c r="AC1172" s="266"/>
      <c r="AD1172" s="267"/>
    </row>
    <row r="1173" spans="1:37" ht="120" customHeight="1">
      <c r="A1173" s="83"/>
      <c r="B1173" s="40"/>
      <c r="C1173" s="280"/>
      <c r="D1173" s="256"/>
      <c r="E1173" s="256"/>
      <c r="F1173" s="281"/>
      <c r="G1173" s="331" t="s">
        <v>1480</v>
      </c>
      <c r="H1173" s="266"/>
      <c r="I1173" s="267"/>
      <c r="J1173" s="331" t="s">
        <v>1481</v>
      </c>
      <c r="K1173" s="266"/>
      <c r="L1173" s="267"/>
      <c r="M1173" s="456" t="s">
        <v>1482</v>
      </c>
      <c r="N1173" s="272"/>
      <c r="O1173" s="272"/>
      <c r="P1173" s="331" t="s">
        <v>1483</v>
      </c>
      <c r="Q1173" s="266"/>
      <c r="R1173" s="267"/>
      <c r="S1173" s="428" t="s">
        <v>1484</v>
      </c>
      <c r="T1173" s="272"/>
      <c r="U1173" s="283"/>
      <c r="V1173" s="428" t="s">
        <v>1485</v>
      </c>
      <c r="W1173" s="272"/>
      <c r="X1173" s="283"/>
      <c r="Y1173" s="428" t="s">
        <v>1486</v>
      </c>
      <c r="Z1173" s="272"/>
      <c r="AA1173" s="283"/>
      <c r="AB1173" s="428" t="s">
        <v>1487</v>
      </c>
      <c r="AC1173" s="272"/>
      <c r="AD1173" s="283"/>
    </row>
    <row r="1174" spans="1:37" ht="48" customHeight="1">
      <c r="A1174" s="83"/>
      <c r="B1174" s="40"/>
      <c r="C1174" s="282"/>
      <c r="D1174" s="272"/>
      <c r="E1174" s="272"/>
      <c r="F1174" s="283"/>
      <c r="G1174" s="217" t="s">
        <v>234</v>
      </c>
      <c r="H1174" s="218" t="s">
        <v>202</v>
      </c>
      <c r="I1174" s="218" t="s">
        <v>203</v>
      </c>
      <c r="J1174" s="217" t="s">
        <v>234</v>
      </c>
      <c r="K1174" s="218" t="s">
        <v>202</v>
      </c>
      <c r="L1174" s="218" t="s">
        <v>203</v>
      </c>
      <c r="M1174" s="217" t="s">
        <v>234</v>
      </c>
      <c r="N1174" s="218" t="s">
        <v>202</v>
      </c>
      <c r="O1174" s="218" t="s">
        <v>203</v>
      </c>
      <c r="P1174" s="217" t="s">
        <v>234</v>
      </c>
      <c r="Q1174" s="218" t="s">
        <v>202</v>
      </c>
      <c r="R1174" s="218" t="s">
        <v>203</v>
      </c>
      <c r="S1174" s="217" t="s">
        <v>234</v>
      </c>
      <c r="T1174" s="218" t="s">
        <v>202</v>
      </c>
      <c r="U1174" s="218" t="s">
        <v>203</v>
      </c>
      <c r="V1174" s="217" t="s">
        <v>234</v>
      </c>
      <c r="W1174" s="218" t="s">
        <v>202</v>
      </c>
      <c r="X1174" s="218" t="s">
        <v>203</v>
      </c>
      <c r="Y1174" s="217" t="s">
        <v>234</v>
      </c>
      <c r="Z1174" s="218" t="s">
        <v>202</v>
      </c>
      <c r="AA1174" s="218" t="s">
        <v>203</v>
      </c>
      <c r="AB1174" s="217" t="s">
        <v>234</v>
      </c>
      <c r="AC1174" s="218" t="s">
        <v>202</v>
      </c>
      <c r="AD1174" s="218" t="s">
        <v>203</v>
      </c>
    </row>
    <row r="1175" spans="1:37">
      <c r="A1175" s="71"/>
      <c r="B1175" s="40"/>
      <c r="C1175" s="148" t="s">
        <v>131</v>
      </c>
      <c r="D1175" s="320"/>
      <c r="E1175" s="266"/>
      <c r="F1175" s="267"/>
      <c r="G1175" s="220">
        <v>0</v>
      </c>
      <c r="H1175" s="220">
        <v>0</v>
      </c>
      <c r="I1175" s="220">
        <v>0</v>
      </c>
      <c r="J1175" s="220">
        <v>0</v>
      </c>
      <c r="K1175" s="220">
        <v>0</v>
      </c>
      <c r="L1175" s="220">
        <v>0</v>
      </c>
      <c r="M1175" s="220">
        <v>0</v>
      </c>
      <c r="N1175" s="220">
        <v>0</v>
      </c>
      <c r="O1175" s="220">
        <v>0</v>
      </c>
      <c r="P1175" s="220">
        <v>0</v>
      </c>
      <c r="Q1175" s="220">
        <v>0</v>
      </c>
      <c r="R1175" s="220">
        <v>0</v>
      </c>
      <c r="S1175" s="220">
        <v>0</v>
      </c>
      <c r="T1175" s="220">
        <v>0</v>
      </c>
      <c r="U1175" s="220">
        <v>0</v>
      </c>
      <c r="V1175" s="220">
        <v>0</v>
      </c>
      <c r="W1175" s="220">
        <v>0</v>
      </c>
      <c r="X1175" s="220">
        <v>0</v>
      </c>
      <c r="Y1175" s="220">
        <v>0</v>
      </c>
      <c r="Z1175" s="220">
        <v>0</v>
      </c>
      <c r="AA1175" s="220">
        <v>0</v>
      </c>
      <c r="AB1175" s="220">
        <v>0</v>
      </c>
      <c r="AC1175" s="220">
        <v>0</v>
      </c>
      <c r="AD1175" s="220">
        <v>0</v>
      </c>
    </row>
    <row r="1176" spans="1:37">
      <c r="A1176" s="71"/>
      <c r="B1176" s="40"/>
      <c r="C1176" s="148" t="s">
        <v>132</v>
      </c>
      <c r="D1176" s="320"/>
      <c r="E1176" s="266"/>
      <c r="F1176" s="267"/>
      <c r="G1176" s="220"/>
      <c r="H1176" s="220"/>
      <c r="I1176" s="220"/>
      <c r="J1176" s="220"/>
      <c r="K1176" s="220"/>
      <c r="L1176" s="220"/>
      <c r="M1176" s="220"/>
      <c r="N1176" s="220"/>
      <c r="O1176" s="220"/>
      <c r="P1176" s="220"/>
      <c r="Q1176" s="220"/>
      <c r="R1176" s="220"/>
      <c r="S1176" s="220"/>
      <c r="T1176" s="220"/>
      <c r="U1176" s="220"/>
      <c r="V1176" s="220"/>
      <c r="W1176" s="220"/>
      <c r="X1176" s="220"/>
      <c r="Y1176" s="220"/>
      <c r="Z1176" s="220"/>
      <c r="AA1176" s="220"/>
      <c r="AB1176" s="220"/>
      <c r="AC1176" s="220"/>
      <c r="AD1176" s="220"/>
    </row>
    <row r="1177" spans="1:37">
      <c r="A1177" s="71"/>
      <c r="B1177" s="40"/>
      <c r="C1177" s="148" t="s">
        <v>133</v>
      </c>
      <c r="D1177" s="320"/>
      <c r="E1177" s="266"/>
      <c r="F1177" s="267"/>
      <c r="G1177" s="220"/>
      <c r="H1177" s="220"/>
      <c r="I1177" s="220"/>
      <c r="J1177" s="220"/>
      <c r="K1177" s="220"/>
      <c r="L1177" s="220"/>
      <c r="M1177" s="220"/>
      <c r="N1177" s="220"/>
      <c r="O1177" s="220"/>
      <c r="P1177" s="220"/>
      <c r="Q1177" s="220"/>
      <c r="R1177" s="220"/>
      <c r="S1177" s="220"/>
      <c r="T1177" s="220"/>
      <c r="U1177" s="220"/>
      <c r="V1177" s="220"/>
      <c r="W1177" s="220"/>
      <c r="X1177" s="220"/>
      <c r="Y1177" s="220"/>
      <c r="Z1177" s="220"/>
      <c r="AA1177" s="220"/>
      <c r="AB1177" s="220"/>
      <c r="AC1177" s="220"/>
      <c r="AD1177" s="220"/>
    </row>
    <row r="1178" spans="1:37">
      <c r="A1178" s="71"/>
      <c r="B1178" s="40"/>
      <c r="C1178" s="148" t="s">
        <v>134</v>
      </c>
      <c r="D1178" s="320"/>
      <c r="E1178" s="266"/>
      <c r="F1178" s="267"/>
      <c r="G1178" s="220"/>
      <c r="H1178" s="220"/>
      <c r="I1178" s="220"/>
      <c r="J1178" s="220"/>
      <c r="K1178" s="220"/>
      <c r="L1178" s="220"/>
      <c r="M1178" s="220"/>
      <c r="N1178" s="220"/>
      <c r="O1178" s="220"/>
      <c r="P1178" s="220"/>
      <c r="Q1178" s="220"/>
      <c r="R1178" s="220"/>
      <c r="S1178" s="220"/>
      <c r="T1178" s="220"/>
      <c r="U1178" s="220"/>
      <c r="V1178" s="220"/>
      <c r="W1178" s="220"/>
      <c r="X1178" s="220"/>
      <c r="Y1178" s="220"/>
      <c r="Z1178" s="220"/>
      <c r="AA1178" s="220"/>
      <c r="AB1178" s="220"/>
      <c r="AC1178" s="220"/>
      <c r="AD1178" s="220"/>
    </row>
    <row r="1179" spans="1:37">
      <c r="A1179" s="71"/>
      <c r="B1179" s="40"/>
      <c r="C1179" s="148" t="s">
        <v>135</v>
      </c>
      <c r="D1179" s="320"/>
      <c r="E1179" s="266"/>
      <c r="F1179" s="267"/>
      <c r="G1179" s="220"/>
      <c r="H1179" s="220"/>
      <c r="I1179" s="220"/>
      <c r="J1179" s="220"/>
      <c r="K1179" s="220"/>
      <c r="L1179" s="220"/>
      <c r="M1179" s="220"/>
      <c r="N1179" s="220"/>
      <c r="O1179" s="220"/>
      <c r="P1179" s="220"/>
      <c r="Q1179" s="220"/>
      <c r="R1179" s="220"/>
      <c r="S1179" s="220"/>
      <c r="T1179" s="220"/>
      <c r="U1179" s="220"/>
      <c r="V1179" s="220"/>
      <c r="W1179" s="220"/>
      <c r="X1179" s="220"/>
      <c r="Y1179" s="220"/>
      <c r="Z1179" s="220"/>
      <c r="AA1179" s="220"/>
      <c r="AB1179" s="220"/>
      <c r="AC1179" s="220"/>
      <c r="AD1179" s="220"/>
    </row>
    <row r="1180" spans="1:37">
      <c r="A1180" s="71"/>
      <c r="B1180" s="40"/>
      <c r="C1180" s="148" t="s">
        <v>136</v>
      </c>
      <c r="D1180" s="320"/>
      <c r="E1180" s="266"/>
      <c r="F1180" s="267"/>
      <c r="G1180" s="220"/>
      <c r="H1180" s="220"/>
      <c r="I1180" s="220"/>
      <c r="J1180" s="220"/>
      <c r="K1180" s="220"/>
      <c r="L1180" s="220"/>
      <c r="M1180" s="220"/>
      <c r="N1180" s="220"/>
      <c r="O1180" s="220"/>
      <c r="P1180" s="220"/>
      <c r="Q1180" s="220"/>
      <c r="R1180" s="220"/>
      <c r="S1180" s="220"/>
      <c r="T1180" s="220"/>
      <c r="U1180" s="220"/>
      <c r="V1180" s="220"/>
      <c r="W1180" s="220"/>
      <c r="X1180" s="220"/>
      <c r="Y1180" s="220"/>
      <c r="Z1180" s="220"/>
      <c r="AA1180" s="220"/>
      <c r="AB1180" s="220"/>
      <c r="AC1180" s="220"/>
      <c r="AD1180" s="220"/>
    </row>
    <row r="1181" spans="1:37">
      <c r="A1181" s="71"/>
      <c r="B1181" s="40"/>
      <c r="C1181" s="148" t="s">
        <v>137</v>
      </c>
      <c r="D1181" s="320"/>
      <c r="E1181" s="266"/>
      <c r="F1181" s="267"/>
      <c r="G1181" s="220"/>
      <c r="H1181" s="220"/>
      <c r="I1181" s="220"/>
      <c r="J1181" s="220"/>
      <c r="K1181" s="220"/>
      <c r="L1181" s="220"/>
      <c r="M1181" s="220"/>
      <c r="N1181" s="220"/>
      <c r="O1181" s="220"/>
      <c r="P1181" s="220"/>
      <c r="Q1181" s="220"/>
      <c r="R1181" s="220"/>
      <c r="S1181" s="220"/>
      <c r="T1181" s="220"/>
      <c r="U1181" s="220"/>
      <c r="V1181" s="220"/>
      <c r="W1181" s="220"/>
      <c r="X1181" s="220"/>
      <c r="Y1181" s="220"/>
      <c r="Z1181" s="220"/>
      <c r="AA1181" s="220"/>
      <c r="AB1181" s="220"/>
      <c r="AC1181" s="220"/>
      <c r="AD1181" s="220"/>
    </row>
    <row r="1182" spans="1:37">
      <c r="A1182" s="71"/>
      <c r="B1182" s="40"/>
      <c r="C1182" s="148" t="s">
        <v>138</v>
      </c>
      <c r="D1182" s="320"/>
      <c r="E1182" s="266"/>
      <c r="F1182" s="267"/>
      <c r="G1182" s="220"/>
      <c r="H1182" s="220"/>
      <c r="I1182" s="220"/>
      <c r="J1182" s="220"/>
      <c r="K1182" s="220"/>
      <c r="L1182" s="220"/>
      <c r="M1182" s="220"/>
      <c r="N1182" s="220"/>
      <c r="O1182" s="220"/>
      <c r="P1182" s="220"/>
      <c r="Q1182" s="220"/>
      <c r="R1182" s="220"/>
      <c r="S1182" s="220"/>
      <c r="T1182" s="220"/>
      <c r="U1182" s="220"/>
      <c r="V1182" s="220"/>
      <c r="W1182" s="220"/>
      <c r="X1182" s="220"/>
      <c r="Y1182" s="220"/>
      <c r="Z1182" s="220"/>
      <c r="AA1182" s="220"/>
      <c r="AB1182" s="220"/>
      <c r="AC1182" s="220"/>
      <c r="AD1182" s="220"/>
    </row>
    <row r="1183" spans="1:37">
      <c r="A1183" s="71"/>
      <c r="B1183" s="40"/>
      <c r="C1183" s="148" t="s">
        <v>139</v>
      </c>
      <c r="D1183" s="320"/>
      <c r="E1183" s="266"/>
      <c r="F1183" s="267"/>
      <c r="G1183" s="220"/>
      <c r="H1183" s="220"/>
      <c r="I1183" s="220"/>
      <c r="J1183" s="220"/>
      <c r="K1183" s="220"/>
      <c r="L1183" s="220"/>
      <c r="M1183" s="220"/>
      <c r="N1183" s="220"/>
      <c r="O1183" s="220"/>
      <c r="P1183" s="220"/>
      <c r="Q1183" s="220"/>
      <c r="R1183" s="220"/>
      <c r="S1183" s="220"/>
      <c r="T1183" s="220"/>
      <c r="U1183" s="220"/>
      <c r="V1183" s="220"/>
      <c r="W1183" s="220"/>
      <c r="X1183" s="220"/>
      <c r="Y1183" s="220"/>
      <c r="Z1183" s="220"/>
      <c r="AA1183" s="220"/>
      <c r="AB1183" s="220"/>
      <c r="AC1183" s="220"/>
      <c r="AD1183" s="220"/>
    </row>
    <row r="1184" spans="1:37">
      <c r="A1184" s="71"/>
      <c r="B1184" s="40"/>
      <c r="C1184" s="148" t="s">
        <v>140</v>
      </c>
      <c r="D1184" s="320"/>
      <c r="E1184" s="266"/>
      <c r="F1184" s="267"/>
      <c r="G1184" s="220"/>
      <c r="H1184" s="220"/>
      <c r="I1184" s="220"/>
      <c r="J1184" s="220"/>
      <c r="K1184" s="220"/>
      <c r="L1184" s="220"/>
      <c r="M1184" s="220"/>
      <c r="N1184" s="220"/>
      <c r="O1184" s="220"/>
      <c r="P1184" s="220"/>
      <c r="Q1184" s="220"/>
      <c r="R1184" s="220"/>
      <c r="S1184" s="220"/>
      <c r="T1184" s="220"/>
      <c r="U1184" s="220"/>
      <c r="V1184" s="220"/>
      <c r="W1184" s="220"/>
      <c r="X1184" s="220"/>
      <c r="Y1184" s="220"/>
      <c r="Z1184" s="220"/>
      <c r="AA1184" s="220"/>
      <c r="AB1184" s="220"/>
      <c r="AC1184" s="220"/>
      <c r="AD1184" s="220"/>
    </row>
    <row r="1185" spans="1:30">
      <c r="A1185" s="71"/>
      <c r="B1185" s="40"/>
      <c r="C1185" s="148" t="s">
        <v>141</v>
      </c>
      <c r="D1185" s="320"/>
      <c r="E1185" s="266"/>
      <c r="F1185" s="267"/>
      <c r="G1185" s="220"/>
      <c r="H1185" s="220"/>
      <c r="I1185" s="220"/>
      <c r="J1185" s="220"/>
      <c r="K1185" s="220"/>
      <c r="L1185" s="220"/>
      <c r="M1185" s="220"/>
      <c r="N1185" s="220"/>
      <c r="O1185" s="220"/>
      <c r="P1185" s="220"/>
      <c r="Q1185" s="220"/>
      <c r="R1185" s="220"/>
      <c r="S1185" s="220"/>
      <c r="T1185" s="220"/>
      <c r="U1185" s="220"/>
      <c r="V1185" s="220"/>
      <c r="W1185" s="220"/>
      <c r="X1185" s="220"/>
      <c r="Y1185" s="220"/>
      <c r="Z1185" s="220"/>
      <c r="AA1185" s="220"/>
      <c r="AB1185" s="220"/>
      <c r="AC1185" s="220"/>
      <c r="AD1185" s="220"/>
    </row>
    <row r="1186" spans="1:30">
      <c r="A1186" s="71"/>
      <c r="B1186" s="40"/>
      <c r="C1186" s="148" t="s">
        <v>142</v>
      </c>
      <c r="D1186" s="320"/>
      <c r="E1186" s="266"/>
      <c r="F1186" s="267"/>
      <c r="G1186" s="220"/>
      <c r="H1186" s="220"/>
      <c r="I1186" s="220"/>
      <c r="J1186" s="220"/>
      <c r="K1186" s="220"/>
      <c r="L1186" s="220"/>
      <c r="M1186" s="220"/>
      <c r="N1186" s="220"/>
      <c r="O1186" s="220"/>
      <c r="P1186" s="220"/>
      <c r="Q1186" s="220"/>
      <c r="R1186" s="220"/>
      <c r="S1186" s="220"/>
      <c r="T1186" s="220"/>
      <c r="U1186" s="220"/>
      <c r="V1186" s="220"/>
      <c r="W1186" s="220"/>
      <c r="X1186" s="220"/>
      <c r="Y1186" s="220"/>
      <c r="Z1186" s="220"/>
      <c r="AA1186" s="220"/>
      <c r="AB1186" s="220"/>
      <c r="AC1186" s="220"/>
      <c r="AD1186" s="220"/>
    </row>
    <row r="1187" spans="1:30">
      <c r="A1187" s="71"/>
      <c r="B1187" s="40"/>
      <c r="C1187" s="148" t="s">
        <v>143</v>
      </c>
      <c r="D1187" s="320"/>
      <c r="E1187" s="266"/>
      <c r="F1187" s="267"/>
      <c r="G1187" s="220"/>
      <c r="H1187" s="220"/>
      <c r="I1187" s="220"/>
      <c r="J1187" s="220"/>
      <c r="K1187" s="220"/>
      <c r="L1187" s="220"/>
      <c r="M1187" s="220"/>
      <c r="N1187" s="220"/>
      <c r="O1187" s="220"/>
      <c r="P1187" s="220"/>
      <c r="Q1187" s="220"/>
      <c r="R1187" s="220"/>
      <c r="S1187" s="220"/>
      <c r="T1187" s="220"/>
      <c r="U1187" s="220"/>
      <c r="V1187" s="220"/>
      <c r="W1187" s="220"/>
      <c r="X1187" s="220"/>
      <c r="Y1187" s="220"/>
      <c r="Z1187" s="220"/>
      <c r="AA1187" s="220"/>
      <c r="AB1187" s="220"/>
      <c r="AC1187" s="220"/>
      <c r="AD1187" s="220"/>
    </row>
    <row r="1188" spans="1:30">
      <c r="A1188" s="71"/>
      <c r="B1188" s="40"/>
      <c r="C1188" s="148" t="s">
        <v>144</v>
      </c>
      <c r="D1188" s="320"/>
      <c r="E1188" s="266"/>
      <c r="F1188" s="267"/>
      <c r="G1188" s="220"/>
      <c r="H1188" s="220"/>
      <c r="I1188" s="220"/>
      <c r="J1188" s="220"/>
      <c r="K1188" s="220"/>
      <c r="L1188" s="220"/>
      <c r="M1188" s="220"/>
      <c r="N1188" s="220"/>
      <c r="O1188" s="220"/>
      <c r="P1188" s="220"/>
      <c r="Q1188" s="220"/>
      <c r="R1188" s="220"/>
      <c r="S1188" s="220"/>
      <c r="T1188" s="220"/>
      <c r="U1188" s="220"/>
      <c r="V1188" s="220"/>
      <c r="W1188" s="220"/>
      <c r="X1188" s="220"/>
      <c r="Y1188" s="220"/>
      <c r="Z1188" s="220"/>
      <c r="AA1188" s="220"/>
      <c r="AB1188" s="220"/>
      <c r="AC1188" s="220"/>
      <c r="AD1188" s="220"/>
    </row>
    <row r="1189" spans="1:30">
      <c r="A1189" s="71"/>
      <c r="B1189" s="40"/>
      <c r="C1189" s="148" t="s">
        <v>145</v>
      </c>
      <c r="D1189" s="320"/>
      <c r="E1189" s="266"/>
      <c r="F1189" s="267"/>
      <c r="G1189" s="220"/>
      <c r="H1189" s="220"/>
      <c r="I1189" s="220"/>
      <c r="J1189" s="220"/>
      <c r="K1189" s="220"/>
      <c r="L1189" s="220"/>
      <c r="M1189" s="220"/>
      <c r="N1189" s="220"/>
      <c r="O1189" s="220"/>
      <c r="P1189" s="220"/>
      <c r="Q1189" s="220"/>
      <c r="R1189" s="220"/>
      <c r="S1189" s="220"/>
      <c r="T1189" s="220"/>
      <c r="U1189" s="220"/>
      <c r="V1189" s="220"/>
      <c r="W1189" s="220"/>
      <c r="X1189" s="220"/>
      <c r="Y1189" s="220"/>
      <c r="Z1189" s="220"/>
      <c r="AA1189" s="220"/>
      <c r="AB1189" s="220"/>
      <c r="AC1189" s="220"/>
      <c r="AD1189" s="220"/>
    </row>
    <row r="1190" spans="1:30">
      <c r="A1190" s="71"/>
      <c r="B1190" s="40"/>
      <c r="C1190" s="148" t="s">
        <v>146</v>
      </c>
      <c r="D1190" s="320"/>
      <c r="E1190" s="266"/>
      <c r="F1190" s="267"/>
      <c r="G1190" s="220"/>
      <c r="H1190" s="220"/>
      <c r="I1190" s="220"/>
      <c r="J1190" s="220"/>
      <c r="K1190" s="220"/>
      <c r="L1190" s="220"/>
      <c r="M1190" s="220"/>
      <c r="N1190" s="220"/>
      <c r="O1190" s="220"/>
      <c r="P1190" s="220"/>
      <c r="Q1190" s="220"/>
      <c r="R1190" s="220"/>
      <c r="S1190" s="220"/>
      <c r="T1190" s="220"/>
      <c r="U1190" s="220"/>
      <c r="V1190" s="220"/>
      <c r="W1190" s="220"/>
      <c r="X1190" s="220"/>
      <c r="Y1190" s="220"/>
      <c r="Z1190" s="220"/>
      <c r="AA1190" s="220"/>
      <c r="AB1190" s="220"/>
      <c r="AC1190" s="220"/>
      <c r="AD1190" s="220"/>
    </row>
    <row r="1191" spans="1:30">
      <c r="A1191" s="71"/>
      <c r="B1191" s="40"/>
      <c r="C1191" s="148" t="s">
        <v>147</v>
      </c>
      <c r="D1191" s="320"/>
      <c r="E1191" s="266"/>
      <c r="F1191" s="267"/>
      <c r="G1191" s="220"/>
      <c r="H1191" s="220"/>
      <c r="I1191" s="220"/>
      <c r="J1191" s="220"/>
      <c r="K1191" s="220"/>
      <c r="L1191" s="220"/>
      <c r="M1191" s="220"/>
      <c r="N1191" s="220"/>
      <c r="O1191" s="220"/>
      <c r="P1191" s="220"/>
      <c r="Q1191" s="220"/>
      <c r="R1191" s="220"/>
      <c r="S1191" s="220"/>
      <c r="T1191" s="220"/>
      <c r="U1191" s="220"/>
      <c r="V1191" s="220"/>
      <c r="W1191" s="220"/>
      <c r="X1191" s="220"/>
      <c r="Y1191" s="220"/>
      <c r="Z1191" s="220"/>
      <c r="AA1191" s="220"/>
      <c r="AB1191" s="220"/>
      <c r="AC1191" s="220"/>
      <c r="AD1191" s="220"/>
    </row>
    <row r="1192" spans="1:30">
      <c r="A1192" s="71"/>
      <c r="B1192" s="40"/>
      <c r="C1192" s="148" t="s">
        <v>148</v>
      </c>
      <c r="D1192" s="320"/>
      <c r="E1192" s="266"/>
      <c r="F1192" s="267"/>
      <c r="G1192" s="220"/>
      <c r="H1192" s="220"/>
      <c r="I1192" s="220"/>
      <c r="J1192" s="220"/>
      <c r="K1192" s="220"/>
      <c r="L1192" s="220"/>
      <c r="M1192" s="220"/>
      <c r="N1192" s="220"/>
      <c r="O1192" s="220"/>
      <c r="P1192" s="220"/>
      <c r="Q1192" s="220"/>
      <c r="R1192" s="220"/>
      <c r="S1192" s="220"/>
      <c r="T1192" s="220"/>
      <c r="U1192" s="220"/>
      <c r="V1192" s="220"/>
      <c r="W1192" s="220"/>
      <c r="X1192" s="220"/>
      <c r="Y1192" s="220"/>
      <c r="Z1192" s="220"/>
      <c r="AA1192" s="220"/>
      <c r="AB1192" s="220"/>
      <c r="AC1192" s="220"/>
      <c r="AD1192" s="220"/>
    </row>
    <row r="1193" spans="1:30">
      <c r="A1193" s="71"/>
      <c r="B1193" s="40"/>
      <c r="C1193" s="148" t="s">
        <v>149</v>
      </c>
      <c r="D1193" s="320"/>
      <c r="E1193" s="266"/>
      <c r="F1193" s="267"/>
      <c r="G1193" s="220"/>
      <c r="H1193" s="220"/>
      <c r="I1193" s="220"/>
      <c r="J1193" s="220"/>
      <c r="K1193" s="220"/>
      <c r="L1193" s="220"/>
      <c r="M1193" s="220"/>
      <c r="N1193" s="220"/>
      <c r="O1193" s="220"/>
      <c r="P1193" s="220"/>
      <c r="Q1193" s="220"/>
      <c r="R1193" s="220"/>
      <c r="S1193" s="220"/>
      <c r="T1193" s="220"/>
      <c r="U1193" s="220"/>
      <c r="V1193" s="220"/>
      <c r="W1193" s="220"/>
      <c r="X1193" s="220"/>
      <c r="Y1193" s="220"/>
      <c r="Z1193" s="220"/>
      <c r="AA1193" s="220"/>
      <c r="AB1193" s="220"/>
      <c r="AC1193" s="220"/>
      <c r="AD1193" s="220"/>
    </row>
    <row r="1194" spans="1:30">
      <c r="A1194" s="71"/>
      <c r="B1194" s="40"/>
      <c r="C1194" s="148" t="s">
        <v>150</v>
      </c>
      <c r="D1194" s="320"/>
      <c r="E1194" s="266"/>
      <c r="F1194" s="267"/>
      <c r="G1194" s="220"/>
      <c r="H1194" s="220"/>
      <c r="I1194" s="220"/>
      <c r="J1194" s="220"/>
      <c r="K1194" s="220"/>
      <c r="L1194" s="220"/>
      <c r="M1194" s="220"/>
      <c r="N1194" s="220"/>
      <c r="O1194" s="220"/>
      <c r="P1194" s="220"/>
      <c r="Q1194" s="220"/>
      <c r="R1194" s="220"/>
      <c r="S1194" s="220"/>
      <c r="T1194" s="220"/>
      <c r="U1194" s="220"/>
      <c r="V1194" s="220"/>
      <c r="W1194" s="220"/>
      <c r="X1194" s="220"/>
      <c r="Y1194" s="220"/>
      <c r="Z1194" s="220"/>
      <c r="AA1194" s="220"/>
      <c r="AB1194" s="220"/>
      <c r="AC1194" s="220"/>
      <c r="AD1194" s="220"/>
    </row>
    <row r="1195" spans="1:30">
      <c r="A1195" s="71"/>
      <c r="B1195" s="40"/>
      <c r="C1195" s="148" t="s">
        <v>151</v>
      </c>
      <c r="D1195" s="320"/>
      <c r="E1195" s="266"/>
      <c r="F1195" s="267"/>
      <c r="G1195" s="220"/>
      <c r="H1195" s="220"/>
      <c r="I1195" s="220"/>
      <c r="J1195" s="220"/>
      <c r="K1195" s="220"/>
      <c r="L1195" s="220"/>
      <c r="M1195" s="220"/>
      <c r="N1195" s="220"/>
      <c r="O1195" s="220"/>
      <c r="P1195" s="220"/>
      <c r="Q1195" s="220"/>
      <c r="R1195" s="220"/>
      <c r="S1195" s="220"/>
      <c r="T1195" s="220"/>
      <c r="U1195" s="220"/>
      <c r="V1195" s="220"/>
      <c r="W1195" s="220"/>
      <c r="X1195" s="220"/>
      <c r="Y1195" s="220"/>
      <c r="Z1195" s="220"/>
      <c r="AA1195" s="220"/>
      <c r="AB1195" s="220"/>
      <c r="AC1195" s="220"/>
      <c r="AD1195" s="220"/>
    </row>
    <row r="1196" spans="1:30">
      <c r="A1196" s="71"/>
      <c r="B1196" s="40"/>
      <c r="C1196" s="148" t="s">
        <v>152</v>
      </c>
      <c r="D1196" s="320"/>
      <c r="E1196" s="266"/>
      <c r="F1196" s="267"/>
      <c r="G1196" s="220"/>
      <c r="H1196" s="220"/>
      <c r="I1196" s="220"/>
      <c r="J1196" s="220"/>
      <c r="K1196" s="220"/>
      <c r="L1196" s="220"/>
      <c r="M1196" s="220"/>
      <c r="N1196" s="220"/>
      <c r="O1196" s="220"/>
      <c r="P1196" s="220"/>
      <c r="Q1196" s="220"/>
      <c r="R1196" s="220"/>
      <c r="S1196" s="220"/>
      <c r="T1196" s="220"/>
      <c r="U1196" s="220"/>
      <c r="V1196" s="220"/>
      <c r="W1196" s="220"/>
      <c r="X1196" s="220"/>
      <c r="Y1196" s="220"/>
      <c r="Z1196" s="220"/>
      <c r="AA1196" s="220"/>
      <c r="AB1196" s="220"/>
      <c r="AC1196" s="220"/>
      <c r="AD1196" s="220"/>
    </row>
    <row r="1197" spans="1:30">
      <c r="A1197" s="71"/>
      <c r="B1197" s="40"/>
      <c r="C1197" s="148" t="s">
        <v>153</v>
      </c>
      <c r="D1197" s="320"/>
      <c r="E1197" s="266"/>
      <c r="F1197" s="267"/>
      <c r="G1197" s="220"/>
      <c r="H1197" s="220"/>
      <c r="I1197" s="220"/>
      <c r="J1197" s="220"/>
      <c r="K1197" s="220"/>
      <c r="L1197" s="220"/>
      <c r="M1197" s="220"/>
      <c r="N1197" s="220"/>
      <c r="O1197" s="220"/>
      <c r="P1197" s="220"/>
      <c r="Q1197" s="220"/>
      <c r="R1197" s="220"/>
      <c r="S1197" s="220"/>
      <c r="T1197" s="220"/>
      <c r="U1197" s="220"/>
      <c r="V1197" s="220"/>
      <c r="W1197" s="220"/>
      <c r="X1197" s="220"/>
      <c r="Y1197" s="220"/>
      <c r="Z1197" s="220"/>
      <c r="AA1197" s="220"/>
      <c r="AB1197" s="220"/>
      <c r="AC1197" s="220"/>
      <c r="AD1197" s="220"/>
    </row>
    <row r="1198" spans="1:30">
      <c r="A1198" s="71"/>
      <c r="B1198" s="40"/>
      <c r="C1198" s="148" t="s">
        <v>154</v>
      </c>
      <c r="D1198" s="320"/>
      <c r="E1198" s="266"/>
      <c r="F1198" s="267"/>
      <c r="G1198" s="220"/>
      <c r="H1198" s="220"/>
      <c r="I1198" s="220"/>
      <c r="J1198" s="220"/>
      <c r="K1198" s="220"/>
      <c r="L1198" s="220"/>
      <c r="M1198" s="220"/>
      <c r="N1198" s="220"/>
      <c r="O1198" s="220"/>
      <c r="P1198" s="220"/>
      <c r="Q1198" s="220"/>
      <c r="R1198" s="220"/>
      <c r="S1198" s="220"/>
      <c r="T1198" s="220"/>
      <c r="U1198" s="220"/>
      <c r="V1198" s="220"/>
      <c r="W1198" s="220"/>
      <c r="X1198" s="220"/>
      <c r="Y1198" s="220"/>
      <c r="Z1198" s="220"/>
      <c r="AA1198" s="220"/>
      <c r="AB1198" s="220"/>
      <c r="AC1198" s="220"/>
      <c r="AD1198" s="220"/>
    </row>
    <row r="1199" spans="1:30">
      <c r="A1199" s="71"/>
      <c r="B1199" s="40"/>
      <c r="C1199" s="148" t="s">
        <v>155</v>
      </c>
      <c r="D1199" s="320"/>
      <c r="E1199" s="266"/>
      <c r="F1199" s="267"/>
      <c r="G1199" s="220"/>
      <c r="H1199" s="220"/>
      <c r="I1199" s="220"/>
      <c r="J1199" s="220"/>
      <c r="K1199" s="220"/>
      <c r="L1199" s="220"/>
      <c r="M1199" s="220"/>
      <c r="N1199" s="220"/>
      <c r="O1199" s="220"/>
      <c r="P1199" s="220"/>
      <c r="Q1199" s="220"/>
      <c r="R1199" s="220"/>
      <c r="S1199" s="220"/>
      <c r="T1199" s="220"/>
      <c r="U1199" s="220"/>
      <c r="V1199" s="220"/>
      <c r="W1199" s="220"/>
      <c r="X1199" s="220"/>
      <c r="Y1199" s="220"/>
      <c r="Z1199" s="220"/>
      <c r="AA1199" s="220"/>
      <c r="AB1199" s="220"/>
      <c r="AC1199" s="220"/>
      <c r="AD1199" s="220"/>
    </row>
    <row r="1200" spans="1:30">
      <c r="A1200" s="71"/>
      <c r="B1200" s="40"/>
      <c r="C1200" s="90"/>
      <c r="D1200" s="240"/>
      <c r="E1200" s="240"/>
      <c r="F1200" s="240"/>
      <c r="G1200" s="220">
        <f t="shared" ref="G1200:AD1200" si="654">IF(AND(SUM(G1175:G1199)=0,COUNTIF(G1175:G1199,"NS")&gt;0),"NS",IF(AND(SUM(G1175:G1199)=0, COUNTIF(G1175:G1199,"NA")&gt;0),"NA",SUM(G1175:G1199)))</f>
        <v>0</v>
      </c>
      <c r="H1200" s="220">
        <f t="shared" si="654"/>
        <v>0</v>
      </c>
      <c r="I1200" s="220">
        <f t="shared" si="654"/>
        <v>0</v>
      </c>
      <c r="J1200" s="220">
        <f t="shared" si="654"/>
        <v>0</v>
      </c>
      <c r="K1200" s="220">
        <f t="shared" si="654"/>
        <v>0</v>
      </c>
      <c r="L1200" s="220">
        <f t="shared" si="654"/>
        <v>0</v>
      </c>
      <c r="M1200" s="220">
        <f t="shared" si="654"/>
        <v>0</v>
      </c>
      <c r="N1200" s="220">
        <f t="shared" si="654"/>
        <v>0</v>
      </c>
      <c r="O1200" s="220">
        <f t="shared" si="654"/>
        <v>0</v>
      </c>
      <c r="P1200" s="220">
        <f t="shared" si="654"/>
        <v>0</v>
      </c>
      <c r="Q1200" s="220">
        <f t="shared" si="654"/>
        <v>0</v>
      </c>
      <c r="R1200" s="220">
        <f t="shared" si="654"/>
        <v>0</v>
      </c>
      <c r="S1200" s="220">
        <f t="shared" si="654"/>
        <v>0</v>
      </c>
      <c r="T1200" s="220">
        <f t="shared" si="654"/>
        <v>0</v>
      </c>
      <c r="U1200" s="220">
        <f t="shared" si="654"/>
        <v>0</v>
      </c>
      <c r="V1200" s="220">
        <f t="shared" si="654"/>
        <v>0</v>
      </c>
      <c r="W1200" s="220">
        <f t="shared" si="654"/>
        <v>0</v>
      </c>
      <c r="X1200" s="220">
        <f t="shared" si="654"/>
        <v>0</v>
      </c>
      <c r="Y1200" s="220">
        <f t="shared" si="654"/>
        <v>0</v>
      </c>
      <c r="Z1200" s="220">
        <f t="shared" si="654"/>
        <v>0</v>
      </c>
      <c r="AA1200" s="220">
        <f t="shared" si="654"/>
        <v>0</v>
      </c>
      <c r="AB1200" s="220">
        <f t="shared" si="654"/>
        <v>0</v>
      </c>
      <c r="AC1200" s="220">
        <f t="shared" si="654"/>
        <v>0</v>
      </c>
      <c r="AD1200" s="220">
        <f t="shared" si="654"/>
        <v>0</v>
      </c>
    </row>
    <row r="1201" spans="1:30">
      <c r="A1201" s="71"/>
      <c r="B1201" s="40"/>
      <c r="C1201" s="40"/>
      <c r="D1201" s="40"/>
      <c r="E1201" s="40"/>
      <c r="F1201" s="40"/>
      <c r="G1201" s="40"/>
      <c r="H1201" s="40"/>
      <c r="I1201" s="40"/>
      <c r="J1201" s="40"/>
      <c r="K1201" s="40"/>
      <c r="L1201" s="40"/>
      <c r="M1201" s="40"/>
      <c r="N1201" s="40"/>
      <c r="O1201" s="40"/>
      <c r="P1201" s="40"/>
      <c r="Q1201" s="40"/>
      <c r="R1201" s="40"/>
      <c r="S1201" s="40"/>
      <c r="T1201" s="40"/>
      <c r="U1201" s="40"/>
      <c r="V1201" s="40"/>
      <c r="W1201" s="40"/>
      <c r="X1201" s="40"/>
      <c r="Y1201" s="40"/>
      <c r="Z1201" s="40"/>
      <c r="AA1201" s="40"/>
      <c r="AB1201" s="40"/>
      <c r="AC1201" s="40"/>
      <c r="AD1201" s="40"/>
    </row>
    <row r="1202" spans="1:30" ht="45" customHeight="1">
      <c r="A1202" s="71"/>
      <c r="B1202" s="40"/>
      <c r="C1202" s="385" t="s">
        <v>1488</v>
      </c>
      <c r="D1202" s="256"/>
      <c r="E1202" s="256"/>
      <c r="F1202" s="256"/>
      <c r="G1202" s="256"/>
      <c r="H1202" s="268"/>
      <c r="I1202" s="266"/>
      <c r="J1202" s="266"/>
      <c r="K1202" s="266"/>
      <c r="L1202" s="266"/>
      <c r="M1202" s="266"/>
      <c r="N1202" s="266"/>
      <c r="O1202" s="266"/>
      <c r="P1202" s="266"/>
      <c r="Q1202" s="266"/>
      <c r="R1202" s="266"/>
      <c r="S1202" s="266"/>
      <c r="T1202" s="266"/>
      <c r="U1202" s="266"/>
      <c r="V1202" s="266"/>
      <c r="W1202" s="266"/>
      <c r="X1202" s="266"/>
      <c r="Y1202" s="266"/>
      <c r="Z1202" s="266"/>
      <c r="AA1202" s="266"/>
      <c r="AB1202" s="266"/>
      <c r="AC1202" s="266"/>
      <c r="AD1202" s="267"/>
    </row>
    <row r="1203" spans="1:30">
      <c r="A1203" s="71"/>
      <c r="B1203" s="40"/>
      <c r="C1203" s="40"/>
      <c r="D1203" s="40"/>
      <c r="E1203" s="40"/>
      <c r="F1203" s="40"/>
      <c r="G1203" s="40"/>
      <c r="H1203" s="40"/>
      <c r="I1203" s="40"/>
      <c r="J1203" s="40"/>
      <c r="K1203" s="40"/>
      <c r="L1203" s="40"/>
      <c r="M1203" s="40"/>
      <c r="N1203" s="40"/>
      <c r="O1203" s="40"/>
      <c r="P1203" s="40"/>
      <c r="Q1203" s="40"/>
      <c r="R1203" s="40"/>
      <c r="S1203" s="40"/>
      <c r="T1203" s="40"/>
      <c r="U1203" s="40"/>
      <c r="V1203" s="40"/>
      <c r="W1203" s="40"/>
      <c r="X1203" s="40"/>
      <c r="Y1203" s="40"/>
      <c r="Z1203" s="40"/>
      <c r="AA1203" s="40"/>
      <c r="AB1203" s="40"/>
      <c r="AC1203" s="40"/>
      <c r="AD1203" s="40"/>
    </row>
    <row r="1204" spans="1:30" ht="24" customHeight="1">
      <c r="A1204" s="71"/>
      <c r="B1204" s="40"/>
      <c r="C1204" s="321" t="s">
        <v>187</v>
      </c>
      <c r="D1204" s="256"/>
      <c r="E1204" s="256"/>
      <c r="F1204" s="256"/>
      <c r="G1204" s="256"/>
      <c r="H1204" s="256"/>
      <c r="I1204" s="256"/>
      <c r="J1204" s="256"/>
      <c r="K1204" s="256"/>
      <c r="L1204" s="256"/>
      <c r="M1204" s="256"/>
      <c r="N1204" s="256"/>
      <c r="O1204" s="256"/>
      <c r="P1204" s="256"/>
      <c r="Q1204" s="256"/>
      <c r="R1204" s="256"/>
      <c r="S1204" s="256"/>
      <c r="T1204" s="256"/>
      <c r="U1204" s="256"/>
      <c r="V1204" s="256"/>
      <c r="W1204" s="256"/>
      <c r="X1204" s="256"/>
      <c r="Y1204" s="256"/>
      <c r="Z1204" s="256"/>
      <c r="AA1204" s="256"/>
      <c r="AB1204" s="256"/>
      <c r="AC1204" s="256"/>
      <c r="AD1204" s="256"/>
    </row>
    <row r="1205" spans="1:30" ht="60" customHeight="1">
      <c r="A1205" s="71"/>
      <c r="B1205" s="40"/>
      <c r="C1205" s="377"/>
      <c r="D1205" s="266"/>
      <c r="E1205" s="266"/>
      <c r="F1205" s="266"/>
      <c r="G1205" s="266"/>
      <c r="H1205" s="266"/>
      <c r="I1205" s="266"/>
      <c r="J1205" s="266"/>
      <c r="K1205" s="266"/>
      <c r="L1205" s="266"/>
      <c r="M1205" s="266"/>
      <c r="N1205" s="266"/>
      <c r="O1205" s="266"/>
      <c r="P1205" s="266"/>
      <c r="Q1205" s="266"/>
      <c r="R1205" s="266"/>
      <c r="S1205" s="266"/>
      <c r="T1205" s="266"/>
      <c r="U1205" s="266"/>
      <c r="V1205" s="266"/>
      <c r="W1205" s="266"/>
      <c r="X1205" s="266"/>
      <c r="Y1205" s="266"/>
      <c r="Z1205" s="266"/>
      <c r="AA1205" s="266"/>
      <c r="AB1205" s="266"/>
      <c r="AC1205" s="266"/>
      <c r="AD1205" s="267"/>
    </row>
    <row r="1206" spans="1:30">
      <c r="A1206" s="71"/>
      <c r="B1206" s="40"/>
      <c r="C1206" s="246" t="e">
        <f ca="1">AH1171</f>
        <v>#NAME?</v>
      </c>
      <c r="D1206" s="40"/>
      <c r="E1206" s="40"/>
      <c r="F1206" s="40"/>
      <c r="G1206" s="40"/>
      <c r="H1206" s="40"/>
      <c r="I1206" s="40"/>
      <c r="J1206" s="40"/>
      <c r="K1206" s="40"/>
      <c r="L1206" s="40"/>
      <c r="M1206" s="40"/>
      <c r="N1206" s="40"/>
      <c r="O1206" s="40"/>
      <c r="P1206" s="40"/>
      <c r="Q1206" s="40"/>
      <c r="R1206" s="40"/>
      <c r="S1206" s="40"/>
      <c r="T1206" s="40"/>
      <c r="U1206" s="40"/>
      <c r="V1206" s="40"/>
      <c r="W1206" s="40"/>
      <c r="X1206" s="40"/>
      <c r="Y1206" s="40"/>
      <c r="Z1206" s="40"/>
      <c r="AA1206" s="40"/>
      <c r="AB1206" s="40"/>
      <c r="AC1206" s="40"/>
      <c r="AD1206" s="40"/>
    </row>
    <row r="1207" spans="1:30">
      <c r="A1207" s="71"/>
      <c r="B1207" s="40"/>
      <c r="C1207" s="246" t="e">
        <f ca="1">AK1171</f>
        <v>#NAME?</v>
      </c>
      <c r="D1207" s="40"/>
      <c r="E1207" s="40"/>
      <c r="F1207" s="40"/>
      <c r="G1207" s="40"/>
      <c r="H1207" s="40"/>
      <c r="I1207" s="40"/>
      <c r="J1207" s="40"/>
      <c r="K1207" s="40"/>
      <c r="L1207" s="40"/>
      <c r="M1207" s="40"/>
      <c r="N1207" s="40"/>
      <c r="O1207" s="40"/>
      <c r="P1207" s="40"/>
      <c r="Q1207" s="40"/>
      <c r="R1207" s="40"/>
      <c r="S1207" s="40"/>
      <c r="T1207" s="40"/>
      <c r="U1207" s="40"/>
      <c r="V1207" s="40"/>
      <c r="W1207" s="40"/>
      <c r="X1207" s="40"/>
      <c r="Y1207" s="40"/>
      <c r="Z1207" s="40"/>
      <c r="AA1207" s="40"/>
      <c r="AB1207" s="40"/>
      <c r="AC1207" s="40"/>
      <c r="AD1207" s="40"/>
    </row>
    <row r="1208" spans="1:30">
      <c r="A1208" s="71"/>
      <c r="B1208" s="40"/>
      <c r="C1208" s="40"/>
      <c r="D1208" s="40"/>
      <c r="E1208" s="40"/>
      <c r="F1208" s="40"/>
      <c r="G1208" s="40"/>
      <c r="H1208" s="40"/>
      <c r="I1208" s="40"/>
      <c r="J1208" s="40"/>
      <c r="K1208" s="40"/>
      <c r="L1208" s="40"/>
      <c r="M1208" s="40"/>
      <c r="N1208" s="40"/>
      <c r="O1208" s="40"/>
      <c r="P1208" s="40"/>
      <c r="Q1208" s="40"/>
      <c r="R1208" s="40"/>
      <c r="S1208" s="40"/>
      <c r="T1208" s="40"/>
      <c r="U1208" s="40"/>
      <c r="V1208" s="40"/>
      <c r="W1208" s="40"/>
      <c r="X1208" s="40"/>
      <c r="Y1208" s="40"/>
      <c r="Z1208" s="40"/>
      <c r="AA1208" s="40"/>
      <c r="AB1208" s="40"/>
      <c r="AC1208" s="40"/>
      <c r="AD1208" s="40"/>
    </row>
    <row r="1209" spans="1:30">
      <c r="A1209" s="71"/>
      <c r="B1209" s="40"/>
      <c r="C1209" s="40"/>
      <c r="D1209" s="40"/>
      <c r="E1209" s="40"/>
      <c r="F1209" s="40"/>
      <c r="G1209" s="40"/>
      <c r="H1209" s="40"/>
      <c r="I1209" s="40"/>
      <c r="J1209" s="40"/>
      <c r="K1209" s="40"/>
      <c r="L1209" s="40"/>
      <c r="M1209" s="40"/>
      <c r="N1209" s="40"/>
      <c r="O1209" s="40"/>
      <c r="P1209" s="40"/>
      <c r="Q1209" s="40"/>
      <c r="R1209" s="40"/>
      <c r="S1209" s="40"/>
      <c r="T1209" s="40"/>
      <c r="U1209" s="40"/>
      <c r="V1209" s="40"/>
      <c r="W1209" s="40"/>
      <c r="X1209" s="40"/>
      <c r="Y1209" s="40"/>
      <c r="Z1209" s="40"/>
      <c r="AA1209" s="40"/>
      <c r="AB1209" s="40"/>
      <c r="AC1209" s="40"/>
      <c r="AD1209" s="40"/>
    </row>
    <row r="1210" spans="1:30">
      <c r="A1210" s="71"/>
      <c r="B1210" s="40"/>
      <c r="C1210" s="40"/>
      <c r="D1210" s="40"/>
      <c r="E1210" s="40"/>
      <c r="F1210" s="40"/>
      <c r="G1210" s="40"/>
      <c r="H1210" s="40"/>
      <c r="I1210" s="40"/>
      <c r="J1210" s="40"/>
      <c r="K1210" s="40"/>
      <c r="L1210" s="40"/>
      <c r="M1210" s="40"/>
      <c r="N1210" s="40"/>
      <c r="O1210" s="40"/>
      <c r="P1210" s="40"/>
      <c r="Q1210" s="40"/>
      <c r="R1210" s="40"/>
      <c r="S1210" s="40"/>
      <c r="T1210" s="40"/>
      <c r="U1210" s="40"/>
      <c r="V1210" s="40"/>
      <c r="W1210" s="40"/>
      <c r="X1210" s="40"/>
      <c r="Y1210" s="40"/>
      <c r="Z1210" s="40"/>
      <c r="AA1210" s="40"/>
      <c r="AB1210" s="40"/>
      <c r="AC1210" s="40"/>
      <c r="AD1210" s="40"/>
    </row>
    <row r="1211" spans="1:30">
      <c r="A1211" s="71"/>
      <c r="B1211" s="40"/>
      <c r="C1211" s="40"/>
      <c r="D1211" s="40"/>
      <c r="E1211" s="40"/>
      <c r="F1211" s="40"/>
      <c r="G1211" s="40"/>
      <c r="H1211" s="40"/>
      <c r="I1211" s="40"/>
      <c r="J1211" s="40"/>
      <c r="K1211" s="40"/>
      <c r="L1211" s="40"/>
      <c r="M1211" s="40"/>
      <c r="N1211" s="40"/>
      <c r="O1211" s="40"/>
      <c r="P1211" s="40"/>
      <c r="Q1211" s="40"/>
      <c r="R1211" s="40"/>
      <c r="S1211" s="40"/>
      <c r="T1211" s="40"/>
      <c r="U1211" s="40"/>
      <c r="V1211" s="40"/>
      <c r="W1211" s="40"/>
      <c r="X1211" s="40"/>
      <c r="Y1211" s="40"/>
      <c r="Z1211" s="40"/>
      <c r="AA1211" s="40"/>
      <c r="AB1211" s="40"/>
      <c r="AC1211" s="40"/>
      <c r="AD1211" s="40"/>
    </row>
    <row r="1212" spans="1:30" ht="36" customHeight="1">
      <c r="A1212" s="72" t="s">
        <v>1489</v>
      </c>
      <c r="B1212" s="326" t="s">
        <v>1490</v>
      </c>
      <c r="C1212" s="256"/>
      <c r="D1212" s="256"/>
      <c r="E1212" s="256"/>
      <c r="F1212" s="256"/>
      <c r="G1212" s="256"/>
      <c r="H1212" s="256"/>
      <c r="I1212" s="256"/>
      <c r="J1212" s="256"/>
      <c r="K1212" s="256"/>
      <c r="L1212" s="256"/>
      <c r="M1212" s="256"/>
      <c r="N1212" s="256"/>
      <c r="O1212" s="256"/>
      <c r="P1212" s="256"/>
      <c r="Q1212" s="256"/>
      <c r="R1212" s="256"/>
      <c r="S1212" s="256"/>
      <c r="T1212" s="256"/>
      <c r="U1212" s="256"/>
      <c r="V1212" s="256"/>
      <c r="W1212" s="256"/>
      <c r="X1212" s="256"/>
      <c r="Y1212" s="256"/>
      <c r="Z1212" s="256"/>
      <c r="AA1212" s="256"/>
      <c r="AB1212" s="256"/>
      <c r="AC1212" s="256"/>
      <c r="AD1212" s="256"/>
    </row>
    <row r="1213" spans="1:30" ht="48" customHeight="1">
      <c r="A1213" s="83"/>
      <c r="B1213" s="15"/>
      <c r="C1213" s="321" t="s">
        <v>1491</v>
      </c>
      <c r="D1213" s="256"/>
      <c r="E1213" s="256"/>
      <c r="F1213" s="256"/>
      <c r="G1213" s="256"/>
      <c r="H1213" s="256"/>
      <c r="I1213" s="256"/>
      <c r="J1213" s="256"/>
      <c r="K1213" s="256"/>
      <c r="L1213" s="256"/>
      <c r="M1213" s="256"/>
      <c r="N1213" s="256"/>
      <c r="O1213" s="256"/>
      <c r="P1213" s="256"/>
      <c r="Q1213" s="256"/>
      <c r="R1213" s="256"/>
      <c r="S1213" s="256"/>
      <c r="T1213" s="256"/>
      <c r="U1213" s="256"/>
      <c r="V1213" s="256"/>
      <c r="W1213" s="256"/>
      <c r="X1213" s="256"/>
      <c r="Y1213" s="256"/>
      <c r="Z1213" s="256"/>
      <c r="AA1213" s="256"/>
      <c r="AB1213" s="256"/>
      <c r="AC1213" s="256"/>
      <c r="AD1213" s="256"/>
    </row>
    <row r="1214" spans="1:30" ht="36" customHeight="1">
      <c r="A1214" s="83"/>
      <c r="B1214" s="15"/>
      <c r="C1214" s="327" t="s">
        <v>1492</v>
      </c>
      <c r="D1214" s="256"/>
      <c r="E1214" s="256"/>
      <c r="F1214" s="256"/>
      <c r="G1214" s="256"/>
      <c r="H1214" s="256"/>
      <c r="I1214" s="256"/>
      <c r="J1214" s="256"/>
      <c r="K1214" s="256"/>
      <c r="L1214" s="256"/>
      <c r="M1214" s="256"/>
      <c r="N1214" s="256"/>
      <c r="O1214" s="256"/>
      <c r="P1214" s="256"/>
      <c r="Q1214" s="256"/>
      <c r="R1214" s="256"/>
      <c r="S1214" s="256"/>
      <c r="T1214" s="256"/>
      <c r="U1214" s="256"/>
      <c r="V1214" s="256"/>
      <c r="W1214" s="256"/>
      <c r="X1214" s="256"/>
      <c r="Y1214" s="256"/>
      <c r="Z1214" s="256"/>
      <c r="AA1214" s="256"/>
      <c r="AB1214" s="256"/>
      <c r="AC1214" s="256"/>
      <c r="AD1214" s="256"/>
    </row>
    <row r="1215" spans="1:30" ht="36" customHeight="1">
      <c r="A1215" s="83"/>
      <c r="B1215" s="15"/>
      <c r="C1215" s="327" t="s">
        <v>1493</v>
      </c>
      <c r="D1215" s="256"/>
      <c r="E1215" s="256"/>
      <c r="F1215" s="256"/>
      <c r="G1215" s="256"/>
      <c r="H1215" s="256"/>
      <c r="I1215" s="256"/>
      <c r="J1215" s="256"/>
      <c r="K1215" s="256"/>
      <c r="L1215" s="256"/>
      <c r="M1215" s="256"/>
      <c r="N1215" s="256"/>
      <c r="O1215" s="256"/>
      <c r="P1215" s="256"/>
      <c r="Q1215" s="256"/>
      <c r="R1215" s="256"/>
      <c r="S1215" s="256"/>
      <c r="T1215" s="256"/>
      <c r="U1215" s="256"/>
      <c r="V1215" s="256"/>
      <c r="W1215" s="256"/>
      <c r="X1215" s="256"/>
      <c r="Y1215" s="256"/>
      <c r="Z1215" s="256"/>
      <c r="AA1215" s="256"/>
      <c r="AB1215" s="256"/>
      <c r="AC1215" s="256"/>
      <c r="AD1215" s="256"/>
    </row>
    <row r="1216" spans="1:30" ht="24" customHeight="1">
      <c r="A1216" s="83"/>
      <c r="B1216" s="15"/>
      <c r="C1216" s="321" t="s">
        <v>1494</v>
      </c>
      <c r="D1216" s="256"/>
      <c r="E1216" s="256"/>
      <c r="F1216" s="256"/>
      <c r="G1216" s="256"/>
      <c r="H1216" s="256"/>
      <c r="I1216" s="256"/>
      <c r="J1216" s="256"/>
      <c r="K1216" s="256"/>
      <c r="L1216" s="256"/>
      <c r="M1216" s="256"/>
      <c r="N1216" s="256"/>
      <c r="O1216" s="256"/>
      <c r="P1216" s="256"/>
      <c r="Q1216" s="256"/>
      <c r="R1216" s="256"/>
      <c r="S1216" s="256"/>
      <c r="T1216" s="256"/>
      <c r="U1216" s="256"/>
      <c r="V1216" s="256"/>
      <c r="W1216" s="256"/>
      <c r="X1216" s="256"/>
      <c r="Y1216" s="256"/>
      <c r="Z1216" s="256"/>
      <c r="AA1216" s="256"/>
      <c r="AB1216" s="256"/>
      <c r="AC1216" s="256"/>
      <c r="AD1216" s="256"/>
    </row>
    <row r="1217" spans="1:148" ht="36" customHeight="1">
      <c r="A1217" s="83"/>
      <c r="B1217" s="15"/>
      <c r="C1217" s="321" t="s">
        <v>1495</v>
      </c>
      <c r="D1217" s="256"/>
      <c r="E1217" s="256"/>
      <c r="F1217" s="256"/>
      <c r="G1217" s="256"/>
      <c r="H1217" s="256"/>
      <c r="I1217" s="256"/>
      <c r="J1217" s="256"/>
      <c r="K1217" s="256"/>
      <c r="L1217" s="256"/>
      <c r="M1217" s="256"/>
      <c r="N1217" s="256"/>
      <c r="O1217" s="256"/>
      <c r="P1217" s="256"/>
      <c r="Q1217" s="256"/>
      <c r="R1217" s="256"/>
      <c r="S1217" s="256"/>
      <c r="T1217" s="256"/>
      <c r="U1217" s="256"/>
      <c r="V1217" s="256"/>
      <c r="W1217" s="256"/>
      <c r="X1217" s="256"/>
      <c r="Y1217" s="256"/>
      <c r="Z1217" s="256"/>
      <c r="AA1217" s="256"/>
      <c r="AB1217" s="256"/>
      <c r="AC1217" s="256"/>
      <c r="AD1217" s="256"/>
    </row>
    <row r="1218" spans="1:148">
      <c r="A1218" s="71"/>
      <c r="B1218" s="40"/>
      <c r="C1218" s="40"/>
      <c r="D1218" s="40"/>
      <c r="E1218" s="40"/>
      <c r="F1218" s="40"/>
      <c r="G1218" s="40"/>
      <c r="H1218" s="40"/>
      <c r="I1218" s="40"/>
      <c r="J1218" s="40"/>
      <c r="K1218" s="40"/>
      <c r="L1218" s="40"/>
      <c r="M1218" s="40"/>
      <c r="N1218" s="40"/>
      <c r="O1218" s="40"/>
      <c r="P1218" s="40"/>
      <c r="Q1218" s="40"/>
      <c r="R1218" s="40"/>
      <c r="S1218" s="40"/>
      <c r="T1218" s="40"/>
      <c r="U1218" s="40"/>
      <c r="V1218" s="40"/>
      <c r="W1218" s="40"/>
      <c r="X1218" s="40"/>
      <c r="Y1218" s="40"/>
      <c r="Z1218" s="40"/>
      <c r="AA1218" s="40"/>
      <c r="AB1218" s="40"/>
      <c r="AC1218" s="40"/>
      <c r="AD1218" s="40"/>
    </row>
    <row r="1219" spans="1:148">
      <c r="A1219" s="71"/>
      <c r="B1219" s="40"/>
      <c r="C1219" s="40"/>
      <c r="D1219" s="40"/>
      <c r="E1219" s="40"/>
      <c r="F1219" s="40"/>
      <c r="G1219" s="40"/>
      <c r="H1219" s="40"/>
      <c r="I1219" s="40"/>
      <c r="J1219" s="40"/>
      <c r="K1219" s="40"/>
      <c r="L1219" s="40"/>
      <c r="M1219" s="40"/>
      <c r="N1219" s="40"/>
      <c r="O1219" s="40"/>
      <c r="P1219" s="40"/>
      <c r="Q1219" s="40"/>
      <c r="R1219" s="40"/>
      <c r="S1219" s="40"/>
      <c r="T1219" s="40"/>
      <c r="U1219" s="40"/>
      <c r="V1219" s="40"/>
      <c r="W1219" s="40"/>
      <c r="X1219" s="40"/>
      <c r="Y1219" s="40"/>
      <c r="Z1219" s="40"/>
      <c r="AA1219" s="455" t="s">
        <v>815</v>
      </c>
      <c r="AB1219" s="256"/>
      <c r="AC1219" s="256"/>
      <c r="AD1219" s="256"/>
    </row>
    <row r="1220" spans="1:148" ht="24" customHeight="1">
      <c r="A1220" s="71"/>
      <c r="B1220" s="40"/>
      <c r="C1220" s="265" t="s">
        <v>185</v>
      </c>
      <c r="D1220" s="278"/>
      <c r="E1220" s="278"/>
      <c r="F1220" s="278"/>
      <c r="G1220" s="278"/>
      <c r="H1220" s="278"/>
      <c r="I1220" s="278"/>
      <c r="J1220" s="279"/>
      <c r="K1220" s="325" t="s">
        <v>1125</v>
      </c>
      <c r="L1220" s="279"/>
      <c r="M1220" s="265" t="s">
        <v>1496</v>
      </c>
      <c r="N1220" s="266"/>
      <c r="O1220" s="266"/>
      <c r="P1220" s="266"/>
      <c r="Q1220" s="266"/>
      <c r="R1220" s="266"/>
      <c r="S1220" s="266"/>
      <c r="T1220" s="266"/>
      <c r="U1220" s="266"/>
      <c r="V1220" s="266"/>
      <c r="W1220" s="266"/>
      <c r="X1220" s="266"/>
      <c r="Y1220" s="266"/>
      <c r="Z1220" s="266"/>
      <c r="AA1220" s="266"/>
      <c r="AB1220" s="266"/>
      <c r="AC1220" s="266"/>
      <c r="AD1220" s="267"/>
    </row>
    <row r="1221" spans="1:148" ht="15" customHeight="1">
      <c r="A1221" s="71"/>
      <c r="B1221" s="40"/>
      <c r="C1221" s="280"/>
      <c r="D1221" s="256"/>
      <c r="E1221" s="256"/>
      <c r="F1221" s="256"/>
      <c r="G1221" s="256"/>
      <c r="H1221" s="256"/>
      <c r="I1221" s="256"/>
      <c r="J1221" s="281"/>
      <c r="K1221" s="280"/>
      <c r="L1221" s="281"/>
      <c r="M1221" s="265" t="s">
        <v>201</v>
      </c>
      <c r="N1221" s="279"/>
      <c r="O1221" s="331" t="s">
        <v>806</v>
      </c>
      <c r="P1221" s="279"/>
      <c r="Q1221" s="331" t="s">
        <v>203</v>
      </c>
      <c r="R1221" s="279"/>
      <c r="S1221" s="268" t="s">
        <v>1497</v>
      </c>
      <c r="T1221" s="266"/>
      <c r="U1221" s="266"/>
      <c r="V1221" s="266"/>
      <c r="W1221" s="266"/>
      <c r="X1221" s="266"/>
      <c r="Y1221" s="266"/>
      <c r="Z1221" s="266"/>
      <c r="AA1221" s="266"/>
      <c r="AB1221" s="266"/>
      <c r="AC1221" s="266"/>
      <c r="AD1221" s="267"/>
    </row>
    <row r="1222" spans="1:148" ht="120" customHeight="1">
      <c r="A1222" s="71"/>
      <c r="B1222" s="40"/>
      <c r="C1222" s="280"/>
      <c r="D1222" s="256"/>
      <c r="E1222" s="256"/>
      <c r="F1222" s="256"/>
      <c r="G1222" s="256"/>
      <c r="H1222" s="256"/>
      <c r="I1222" s="256"/>
      <c r="J1222" s="281"/>
      <c r="K1222" s="280"/>
      <c r="L1222" s="281"/>
      <c r="M1222" s="280"/>
      <c r="N1222" s="281"/>
      <c r="O1222" s="280"/>
      <c r="P1222" s="281"/>
      <c r="Q1222" s="280"/>
      <c r="R1222" s="281"/>
      <c r="S1222" s="331" t="s">
        <v>1498</v>
      </c>
      <c r="T1222" s="266"/>
      <c r="U1222" s="266"/>
      <c r="V1222" s="267"/>
      <c r="W1222" s="331" t="s">
        <v>1499</v>
      </c>
      <c r="X1222" s="266"/>
      <c r="Y1222" s="266"/>
      <c r="Z1222" s="267"/>
      <c r="AA1222" s="331" t="s">
        <v>1500</v>
      </c>
      <c r="AB1222" s="266"/>
      <c r="AC1222" s="266"/>
      <c r="AD1222" s="267"/>
    </row>
    <row r="1223" spans="1:148" ht="48" customHeight="1">
      <c r="A1223" s="71"/>
      <c r="B1223" s="40"/>
      <c r="C1223" s="282"/>
      <c r="D1223" s="272"/>
      <c r="E1223" s="272"/>
      <c r="F1223" s="272"/>
      <c r="G1223" s="272"/>
      <c r="H1223" s="272"/>
      <c r="I1223" s="272"/>
      <c r="J1223" s="283"/>
      <c r="K1223" s="282"/>
      <c r="L1223" s="283"/>
      <c r="M1223" s="282"/>
      <c r="N1223" s="283"/>
      <c r="O1223" s="282"/>
      <c r="P1223" s="283"/>
      <c r="Q1223" s="282"/>
      <c r="R1223" s="283"/>
      <c r="S1223" s="325" t="s">
        <v>234</v>
      </c>
      <c r="T1223" s="267"/>
      <c r="U1223" s="218" t="s">
        <v>202</v>
      </c>
      <c r="V1223" s="218" t="s">
        <v>203</v>
      </c>
      <c r="W1223" s="325" t="s">
        <v>234</v>
      </c>
      <c r="X1223" s="267"/>
      <c r="Y1223" s="218" t="s">
        <v>202</v>
      </c>
      <c r="Z1223" s="218" t="s">
        <v>203</v>
      </c>
      <c r="AA1223" s="325" t="s">
        <v>234</v>
      </c>
      <c r="AB1223" s="267"/>
      <c r="AC1223" s="218" t="s">
        <v>202</v>
      </c>
      <c r="AD1223" s="218" t="s">
        <v>203</v>
      </c>
      <c r="AF1223" t="s">
        <v>204</v>
      </c>
      <c r="AG1223" t="s">
        <v>205</v>
      </c>
      <c r="AH1223" t="s">
        <v>206</v>
      </c>
      <c r="AI1223" t="s">
        <v>207</v>
      </c>
      <c r="AJ1223" t="s">
        <v>208</v>
      </c>
      <c r="AK1223" t="s">
        <v>209</v>
      </c>
      <c r="AL1223" t="s">
        <v>210</v>
      </c>
      <c r="AP1223" t="s">
        <v>204</v>
      </c>
      <c r="AQ1223" t="s">
        <v>205</v>
      </c>
      <c r="AR1223" t="s">
        <v>206</v>
      </c>
      <c r="AS1223" t="s">
        <v>207</v>
      </c>
      <c r="AT1223" t="s">
        <v>208</v>
      </c>
      <c r="AU1223" t="s">
        <v>209</v>
      </c>
      <c r="AV1223" t="s">
        <v>210</v>
      </c>
      <c r="AZ1223" t="s">
        <v>204</v>
      </c>
      <c r="BA1223" t="s">
        <v>205</v>
      </c>
      <c r="BB1223" t="s">
        <v>206</v>
      </c>
      <c r="BC1223" t="s">
        <v>207</v>
      </c>
      <c r="BD1223" t="s">
        <v>208</v>
      </c>
      <c r="BE1223" t="s">
        <v>209</v>
      </c>
      <c r="BF1223" t="s">
        <v>210</v>
      </c>
      <c r="BJ1223" t="s">
        <v>204</v>
      </c>
      <c r="BK1223" t="s">
        <v>205</v>
      </c>
      <c r="BL1223" t="s">
        <v>206</v>
      </c>
      <c r="BM1223" t="s">
        <v>207</v>
      </c>
      <c r="BN1223" t="s">
        <v>208</v>
      </c>
      <c r="BO1223" t="s">
        <v>209</v>
      </c>
      <c r="BP1223" t="s">
        <v>210</v>
      </c>
      <c r="BT1223" t="s">
        <v>204</v>
      </c>
      <c r="BU1223" t="s">
        <v>205</v>
      </c>
      <c r="BV1223" t="s">
        <v>206</v>
      </c>
      <c r="BW1223" t="s">
        <v>207</v>
      </c>
      <c r="BX1223" t="s">
        <v>208</v>
      </c>
      <c r="BY1223" t="s">
        <v>209</v>
      </c>
      <c r="BZ1223" t="s">
        <v>210</v>
      </c>
      <c r="CD1223" t="s">
        <v>204</v>
      </c>
      <c r="CE1223" t="s">
        <v>205</v>
      </c>
      <c r="CF1223" t="s">
        <v>206</v>
      </c>
      <c r="CG1223" t="s">
        <v>207</v>
      </c>
      <c r="CH1223" t="s">
        <v>208</v>
      </c>
      <c r="CI1223" t="s">
        <v>209</v>
      </c>
      <c r="CJ1223" t="s">
        <v>210</v>
      </c>
      <c r="CN1223" t="s">
        <v>204</v>
      </c>
      <c r="CO1223" t="s">
        <v>205</v>
      </c>
      <c r="CP1223" t="s">
        <v>206</v>
      </c>
      <c r="CQ1223" t="s">
        <v>207</v>
      </c>
      <c r="CR1223" t="s">
        <v>208</v>
      </c>
      <c r="CS1223" t="s">
        <v>209</v>
      </c>
      <c r="CT1223" t="s">
        <v>210</v>
      </c>
      <c r="CX1223" t="s">
        <v>204</v>
      </c>
      <c r="CY1223" t="s">
        <v>205</v>
      </c>
      <c r="CZ1223" t="s">
        <v>206</v>
      </c>
      <c r="DA1223" t="s">
        <v>207</v>
      </c>
      <c r="DB1223" t="s">
        <v>208</v>
      </c>
      <c r="DC1223" t="s">
        <v>209</v>
      </c>
      <c r="DD1223" t="s">
        <v>210</v>
      </c>
      <c r="DH1223" t="s">
        <v>204</v>
      </c>
      <c r="DI1223" t="s">
        <v>205</v>
      </c>
      <c r="DJ1223" t="s">
        <v>206</v>
      </c>
      <c r="DK1223" t="s">
        <v>207</v>
      </c>
      <c r="DL1223" t="s">
        <v>208</v>
      </c>
      <c r="DM1223" t="s">
        <v>209</v>
      </c>
      <c r="DN1223" t="s">
        <v>210</v>
      </c>
      <c r="DR1223" t="s">
        <v>204</v>
      </c>
      <c r="DS1223" t="s">
        <v>205</v>
      </c>
      <c r="DT1223" t="s">
        <v>206</v>
      </c>
      <c r="DU1223" t="s">
        <v>207</v>
      </c>
      <c r="DV1223" t="s">
        <v>208</v>
      </c>
      <c r="DW1223" t="s">
        <v>209</v>
      </c>
      <c r="DX1223" t="s">
        <v>210</v>
      </c>
      <c r="EB1223" t="s">
        <v>204</v>
      </c>
      <c r="EC1223" t="s">
        <v>205</v>
      </c>
      <c r="ED1223" t="s">
        <v>206</v>
      </c>
      <c r="EE1223" t="s">
        <v>207</v>
      </c>
      <c r="EF1223" t="s">
        <v>208</v>
      </c>
      <c r="EG1223" t="s">
        <v>209</v>
      </c>
      <c r="EH1223" t="s">
        <v>210</v>
      </c>
      <c r="EL1223" t="s">
        <v>204</v>
      </c>
      <c r="EM1223" t="s">
        <v>205</v>
      </c>
      <c r="EN1223" t="s">
        <v>206</v>
      </c>
      <c r="EO1223" t="s">
        <v>207</v>
      </c>
      <c r="EP1223" t="s">
        <v>208</v>
      </c>
      <c r="EQ1223" t="s">
        <v>209</v>
      </c>
      <c r="ER1223" t="s">
        <v>210</v>
      </c>
    </row>
    <row r="1224" spans="1:148">
      <c r="A1224" s="71"/>
      <c r="B1224" s="40"/>
      <c r="C1224" s="79" t="s">
        <v>131</v>
      </c>
      <c r="D1224" s="320"/>
      <c r="E1224" s="266"/>
      <c r="F1224" s="266"/>
      <c r="G1224" s="266"/>
      <c r="H1224" s="266"/>
      <c r="I1224" s="266"/>
      <c r="J1224" s="267"/>
      <c r="K1224" s="268"/>
      <c r="L1224" s="267"/>
      <c r="M1224" s="268"/>
      <c r="N1224" s="267"/>
      <c r="O1224" s="268"/>
      <c r="P1224" s="267"/>
      <c r="Q1224" s="268"/>
      <c r="R1224" s="267"/>
      <c r="S1224" s="268"/>
      <c r="T1224" s="267"/>
      <c r="U1224" s="220"/>
      <c r="V1224" s="220"/>
      <c r="W1224" s="268"/>
      <c r="X1224" s="267"/>
      <c r="Y1224" s="220"/>
      <c r="Z1224" s="220"/>
      <c r="AA1224" s="268"/>
      <c r="AB1224" s="267"/>
      <c r="AC1224" s="220"/>
      <c r="AD1224" s="220"/>
      <c r="AF1224">
        <f>IF(AND(S1224=0,OR(SUM(U1224:V1224)&gt;0,COUNTIF(S1224:V1224,"NS")&gt;0)),1,0)</f>
        <v>0</v>
      </c>
      <c r="AG1224">
        <f>IF(OR(AND(S1224="NS",SUM(U1224:V1224)&gt;0),AND(S1224="NS",COUNTIF(S1224:V1224,"NS")&lt;2)),1,0)</f>
        <v>0</v>
      </c>
      <c r="AH1224">
        <f>IF(AND(S1224="NA",OR(SUM(U1224:V1224)&gt;0,COUNTIF(S1224:V1224,"NS")&gt;0,COUNTIF(S1224:V1224,"NA")&gt;1)),1,0)</f>
        <v>0</v>
      </c>
      <c r="AI1224">
        <f>IF(AND(COUNTBLANK(S1224)+COUNTBLANK(U1224)+COUNTBLANK(V1224)&gt;0,COUNTBLANK(S1224)+COUNTBLANK(U1224)+COUNTBLANK(V1224)&lt;3,S1224&lt;&gt;"NA"),1,0)</f>
        <v>0</v>
      </c>
      <c r="AJ1224">
        <f>IF(AND(IF(OR(SUM(U1224:V1224)=S1224,S1224="",AND(S1224&gt;0,COUNTIF(S1224:V1224,"NS")=2)),0,1)=1,S1224&lt;&gt;"NS",S1224&lt;&gt;"NA"),1,0)</f>
        <v>0</v>
      </c>
      <c r="AK1224">
        <f>IF(COUNTIF(S1224:V1224,"=*")&lt;&gt;SUM(COUNTIF(S1224:V1224,"NS"),COUNTIF(S1224:V1224,"NA")),1,0)</f>
        <v>0</v>
      </c>
      <c r="AL1224">
        <f>IF(SUM(AF1224:AK1224)&gt;0,1,0)</f>
        <v>0</v>
      </c>
      <c r="AP1224">
        <f>IF(AND(W1224=0,OR(SUM(Y1224:Z1224)&gt;0,COUNTIF(W1224:Z1224,"NS")&gt;0)),1,0)</f>
        <v>0</v>
      </c>
      <c r="AQ1224">
        <f>IF(OR(AND(W1224="NS",SUM(Y1224:Z1224)&gt;0),AND(W1224="NS",COUNTIF(W1224:Z1224,"NS")&lt;2)),1,0)</f>
        <v>0</v>
      </c>
      <c r="AR1224">
        <f>IF(AND(W1224="NA",OR(SUM(Y1224:Z1224)&gt;0,COUNTIF(W1224:Z1224,"NS")&gt;0,COUNTIF(W1224:Z1224,"NA")&gt;1)),1,0)</f>
        <v>0</v>
      </c>
      <c r="AS1224">
        <f>IF(AND(COUNTBLANK(W1224)+COUNTBLANK(Y1224)+COUNTBLANK(Z1224)&gt;0,COUNTBLANK(W1224)+COUNTBLANK(Y1224)+COUNTBLANK(Z1224)&lt;3,W1224&lt;&gt;"NA"),1,0)</f>
        <v>0</v>
      </c>
      <c r="AT1224">
        <f>IF(AND(IF(OR(SUM(Y1224:Z1224)=W1224,W1224="",AND(W1224&gt;0,COUNTIF(W1224:Z1224,"NS")=2)),0,1)=1,W1224&lt;&gt;"NS",W1224&lt;&gt;"NA"),1,0)</f>
        <v>0</v>
      </c>
      <c r="AU1224">
        <f>IF(COUNTIF(W1224:Z1224,"=*")&lt;&gt;SUM(COUNTIF(W1224:Z1224,"NS"),COUNTIF(W1224:Z1224,"NA")),1,0)</f>
        <v>0</v>
      </c>
      <c r="AV1224">
        <f>IF(SUM(AP1224:AU1224)&gt;0,1,0)</f>
        <v>0</v>
      </c>
      <c r="AZ1224">
        <f>IF(AND(AA1224=0,OR(SUM(AC1224:AD1224)&gt;0,COUNTIF(AA1224:AD1224,"NS")&gt;0)),1,0)</f>
        <v>0</v>
      </c>
      <c r="BA1224">
        <f>IF(OR(AND(AA1224="NS",SUM(AC1224:AD1224)&gt;0),AND(AA1224="NS",COUNTIF(AA1224:AD1224,"NS")&lt;2)),1,0)</f>
        <v>0</v>
      </c>
      <c r="BB1224">
        <f>IF(AND(AA1224="NA",OR(SUM(AC1224:AD1224)&gt;0,COUNTIF(AA1224:AD1224,"NS")&gt;0,COUNTIF(AA1224:AD1224,"NA")&gt;1)),1,0)</f>
        <v>0</v>
      </c>
      <c r="BC1224">
        <f>IF(AND(COUNTBLANK(AA1224)+COUNTBLANK(AC1224)+COUNTBLANK(AD1224)&gt;0,COUNTBLANK(AA1224)+COUNTBLANK(AC1224)+COUNTBLANK(AD1224)&lt;3,AA1224&lt;&gt;"NA"),1,0)</f>
        <v>0</v>
      </c>
      <c r="BD1224">
        <f>IF(AND(IF(OR(SUM(AC1224:AD1224)=AA1224,AA1224="",AND(AA1224&gt;0,COUNTIF(AA1224:AD1224,"NS")=2)),0,1)=1,AA1224&lt;&gt;"NS",AA1224&lt;&gt;"NA"),1,0)</f>
        <v>0</v>
      </c>
      <c r="BE1224">
        <f>IF(COUNTIF(AA1224:AD1224,"=*")&lt;&gt;SUM(COUNTIF(AA1224:AD1224,"NS"),COUNTIF(AA1224:AD1224,"NA")),1,0)</f>
        <v>0</v>
      </c>
      <c r="BF1224">
        <f>IF(SUM(AZ1224:BE1224)&gt;0,1,0)</f>
        <v>0</v>
      </c>
      <c r="BJ1224">
        <f>IF(AND(G1256=0,OR(SUM(I1256:J1256)&gt;0,COUNTIF(G1256:J1256,"NS")&gt;0)),1,0)</f>
        <v>0</v>
      </c>
      <c r="BK1224">
        <f>IF(OR(AND(G1256="NS",SUM(I1256:J1256)&gt;0),AND(G1256="NS",COUNTIF(G1256:J1256,"NS")&lt;2)),1,0)</f>
        <v>0</v>
      </c>
      <c r="BL1224">
        <f>IF(AND(G1256="NA",OR(SUM(I1256:J1256)&gt;0,COUNTIF(G1256:J1256,"NS")&gt;0,COUNTIF(G1256:J1256,"NA")&gt;1)),1,0)</f>
        <v>0</v>
      </c>
      <c r="BM1224">
        <f>IF(AND(COUNTBLANK(G1256)+COUNTBLANK(I1256)+COUNTBLANK(J1256)&gt;0,COUNTBLANK(G1256)+COUNTBLANK(I1256)+COUNTBLANK(J1256)&lt;3,G1256&lt;&gt;"NA"),1,0)</f>
        <v>0</v>
      </c>
      <c r="BN1224">
        <f>IF(AND(IF(OR(SUM(I1256:J1256)=G1256,G1256="",AND(G1256&gt;0,COUNTIF(G1256:J1256,"NS")=2)),0,1)=1,G1256&lt;&gt;"NS",G1256&lt;&gt;"NA"),1,0)</f>
        <v>0</v>
      </c>
      <c r="BO1224">
        <f>IF(COUNTIF(G1256:J1256,"=*")&lt;&gt;SUM(COUNTIF(G1256:J1256,"NS"),COUNTIF(G1256:J1256,"NA")),1,0)</f>
        <v>0</v>
      </c>
      <c r="BP1224">
        <f>IF(SUM(BJ1224:BO1224)&gt;0,1,0)</f>
        <v>0</v>
      </c>
      <c r="BT1224">
        <f>IF(AND(K1256=0,OR(SUM(M1256:N1256)&gt;0,COUNTIF(K1256:N1256,"NS")&gt;0)),1,0)</f>
        <v>0</v>
      </c>
      <c r="BU1224">
        <f>IF(OR(AND(K1256="NS",SUM(M1256:N1256)&gt;0),AND(K1256="NS",COUNTIF(K1256:N1256,"NS")&lt;2)),1,0)</f>
        <v>0</v>
      </c>
      <c r="BV1224">
        <f>IF(AND(K1256="NA",OR(SUM(M1256:N1256)&gt;0,COUNTIF(K1256:N1256,"NS")&gt;0,COUNTIF(K1256:N1256,"NA")&gt;1)),1,0)</f>
        <v>0</v>
      </c>
      <c r="BW1224">
        <f>IF(AND(COUNTBLANK(K1256)+COUNTBLANK(M1256)+COUNTBLANK(N1256)&gt;0,COUNTBLANK(K1256)+COUNTBLANK(M1256)+COUNTBLANK(N1256)&lt;3,K1256&lt;&gt;"NA"),1,0)</f>
        <v>0</v>
      </c>
      <c r="BX1224">
        <f>IF(AND(IF(OR(SUM(M1256:N1256)=K1256,K1256="",AND(K1256&gt;0,COUNTIF(K1256:N1256,"NS")=2)),0,1)=1,K1256&lt;&gt;"NS",K1256&lt;&gt;"NA"),1,0)</f>
        <v>0</v>
      </c>
      <c r="BY1224">
        <f>IF(COUNTIF(K1256:N1256,"=*")&lt;&gt;SUM(COUNTIF(K1256:N1256,"NS"),COUNTIF(K1256:N1256,"NA")),1,0)</f>
        <v>0</v>
      </c>
      <c r="BZ1224">
        <f>IF(SUM(BT1224:BY1224)&gt;0,1,0)</f>
        <v>0</v>
      </c>
      <c r="CD1224">
        <f>IF(AND(O1256=0,OR(SUM(Q1256:R1256)&gt;0,COUNTIF(O1256:R1256,"NS")&gt;0)),1,0)</f>
        <v>0</v>
      </c>
      <c r="CE1224">
        <f>IF(OR(AND(O1256="NS",SUM(Q1256:R1256)&gt;0),AND(O1256="NS",COUNTIF(O1256:R1256,"NS")&lt;2)),1,0)</f>
        <v>0</v>
      </c>
      <c r="CF1224">
        <f>IF(AND(O1256="NA",OR(SUM(Q1256:R1256)&gt;0,COUNTIF(O1256:R1256,"NS")&gt;0,COUNTIF(O1256:R1256,"NA")&gt;1)),1,0)</f>
        <v>0</v>
      </c>
      <c r="CG1224">
        <f>IF(AND(COUNTBLANK(O1256)+COUNTBLANK(Q1256)+COUNTBLANK(R1256)&gt;0,COUNTBLANK(O1256)+COUNTBLANK(Q1256)+COUNTBLANK(R1256)&lt;3,O1256&lt;&gt;"NA"),1,0)</f>
        <v>0</v>
      </c>
      <c r="CH1224">
        <f>IF(AND(IF(OR(SUM(Q1256:R1256)=O1256,O1256="",AND(O1256&gt;0,COUNTIF(O1256:R1256,"NS")=2)),0,1)=1,O1256&lt;&gt;"NS",O1256&lt;&gt;"NA"),1,0)</f>
        <v>0</v>
      </c>
      <c r="CI1224">
        <f>IF(COUNTIF(O1256:R1256,"=*")&lt;&gt;SUM(COUNTIF(O1256:R1256,"NS"),COUNTIF(O1256:R1256,"NA")),1,0)</f>
        <v>0</v>
      </c>
      <c r="CJ1224">
        <f>IF(SUM(CD1224:CI1224)&gt;0,1,0)</f>
        <v>0</v>
      </c>
      <c r="CN1224">
        <f>IF(AND(S1256=0,OR(SUM(U1256:V1256)&gt;0,COUNTIF(S1256:V1256,"NS")&gt;0)),1,0)</f>
        <v>0</v>
      </c>
      <c r="CO1224">
        <f>IF(OR(AND(S1256="NS",SUM(U1256:V1256)&gt;0),AND(S1256="NS",COUNTIF(S1256:V1256,"NS")&lt;2)),1,0)</f>
        <v>0</v>
      </c>
      <c r="CP1224">
        <f>IF(AND(S1256="NA",OR(SUM(U1256:V1256)&gt;0,COUNTIF(S1256:V1256,"NS")&gt;0,COUNTIF(S1256:V1256,"NA")&gt;1)),1,0)</f>
        <v>0</v>
      </c>
      <c r="CQ1224">
        <f>IF(AND(COUNTBLANK(S1256)+COUNTBLANK(U1256)+COUNTBLANK(V1256)&gt;0,COUNTBLANK(S1256)+COUNTBLANK(U1256)+COUNTBLANK(V1256)&lt;3,S1256&lt;&gt;"NA"),1,0)</f>
        <v>0</v>
      </c>
      <c r="CR1224">
        <f>IF(AND(IF(OR(SUM(U1256:V1256)=S1256,S1256="",AND(S1256&gt;0,COUNTIF(S1256:V1256,"NS")=2)),0,1)=1,S1256&lt;&gt;"NS",S1256&lt;&gt;"NA"),1,0)</f>
        <v>0</v>
      </c>
      <c r="CS1224">
        <f>IF(COUNTIF(S1256:V1256,"=*")&lt;&gt;SUM(COUNTIF(S1256:V1256,"NS"),COUNTIF(S1256:V1256,"NA")),1,0)</f>
        <v>0</v>
      </c>
      <c r="CT1224">
        <f>IF(SUM(CN1224:CS1224)&gt;0,1,0)</f>
        <v>0</v>
      </c>
      <c r="CX1224">
        <f>IF(AND(W1256=0,OR(SUM(Y1256:Z1256)&gt;0,COUNTIF(W1256:Z1256,"NS")&gt;0)),1,0)</f>
        <v>0</v>
      </c>
      <c r="CY1224">
        <f>IF(OR(AND(W1256="NS",SUM(Y1256:Z1256)&gt;0),AND(W1256="NS",COUNTIF(W1256:Z1256,"NS")&lt;2)),1,0)</f>
        <v>0</v>
      </c>
      <c r="CZ1224">
        <f>IF(AND(W1256="NA",OR(SUM(Y1256:Z1256)&gt;0,COUNTIF(W1256:Z1256,"NS")&gt;0,COUNTIF(W1256:Z1256,"NA")&gt;1)),1,0)</f>
        <v>0</v>
      </c>
      <c r="DA1224">
        <f>IF(AND(COUNTBLANK(W1256)+COUNTBLANK(Y1256)+COUNTBLANK(Z1256)&gt;0,COUNTBLANK(W1256)+COUNTBLANK(Y1256)+COUNTBLANK(Z1256)&lt;3,W1256&lt;&gt;"NA"),1,0)</f>
        <v>0</v>
      </c>
      <c r="DB1224">
        <f>IF(AND(IF(OR(SUM(Y1256:Z1256)=W1256,W1256="",AND(W1256&gt;0,COUNTIF(W1256:Z1256,"NS")=2)),0,1)=1,W1256&lt;&gt;"NS",W1256&lt;&gt;"NA"),1,0)</f>
        <v>0</v>
      </c>
      <c r="DC1224">
        <f>IF(COUNTIF(W1256:Z1256,"=*")&lt;&gt;SUM(COUNTIF(W1256:Z1256,"NS"),COUNTIF(W1256:Z1256,"NA")),1,0)</f>
        <v>0</v>
      </c>
      <c r="DD1224">
        <f>IF(SUM(CX1224:DC1224)&gt;0,1,0)</f>
        <v>0</v>
      </c>
      <c r="DH1224">
        <f>IF(AND(AA1256=0,OR(SUM(AC1256:AD1256)&gt;0,COUNTIF(AA1256:AD1256,"NS")&gt;0)),1,0)</f>
        <v>0</v>
      </c>
      <c r="DI1224">
        <f>IF(OR(AND(AA1256="NS",SUM(AC1256:AD1256)&gt;0),AND(AA1256="NS",COUNTIF(AA1256:AD1256,"NS")&lt;2)),1,0)</f>
        <v>0</v>
      </c>
      <c r="DJ1224">
        <f>IF(AND(AA1256="NA",OR(SUM(AC1256:AD1256)&gt;0,COUNTIF(AA1256:AD1256,"NS")&gt;0,COUNTIF(AA1256:AD1256,"NA")&gt;1)),1,0)</f>
        <v>0</v>
      </c>
      <c r="DK1224">
        <f>IF(AND(COUNTBLANK(AA1256)+COUNTBLANK(AC1256)+COUNTBLANK(AD1256)&gt;0,COUNTBLANK(AA1256)+COUNTBLANK(AC1256)+COUNTBLANK(AD1256)&lt;3,AA1256&lt;&gt;"NA"),1,0)</f>
        <v>0</v>
      </c>
      <c r="DL1224">
        <f>IF(AND(IF(OR(SUM(AC1256:AD1256)=AA1256,AA1256="",AND(AA1256&gt;0,COUNTIF(AA1256:AD1256,"NS")=2)),0,1)=1,AA1256&lt;&gt;"NS",AA1256&lt;&gt;"NA"),1,0)</f>
        <v>0</v>
      </c>
      <c r="DM1224">
        <f>IF(COUNTIF(AA1256:AD1256,"=*")&lt;&gt;SUM(COUNTIF(AA1256:AD1256,"NS"),COUNTIF(AA1256:AD1256,"NA")),1,0)</f>
        <v>0</v>
      </c>
      <c r="DN1224">
        <f>IF(SUM(DH1224:DM1224)&gt;0,1,0)</f>
        <v>0</v>
      </c>
      <c r="DR1224">
        <f>IF(AND(O1224=0,OR(SUM(U1224,Y1224,AC1224,I1256,M1256,Q1256,U1256,Y1256,AC1256)&gt;0,COUNTIF(O1224,"NS")+COUNTIF(U1224,"NS")+COUNTIF(Y1224,"NS")+COUNTIF(AC1224,"NS")+COUNTIF(I1256,"NS")+COUNTIF(M1256,"NS")+COUNTIF(Q1256,"NS")+COUNTIF(U1256,"NS")+COUNTIF(Y1256,"NS")+COUNTIF(AC1256,"NS")&gt;0)),1,0)</f>
        <v>0</v>
      </c>
      <c r="DS1224">
        <f>IF(OR(AND(O1224="NS",SUM(U1224,Y1224,AC1224,I1256,M1256,Q1256,U1256,Y1256,AC1256)&gt;0),AND(O1224="NS",COUNTIF(O1224,"NS")+COUNTIF(U1224,"NS")+COUNTIF(Y1224,"NS")+COUNTIF(AC1224,"NS")+COUNTIF(I1256,"NS")+COUNTIF(M1256,"NS")+COUNTIF(Q1256,"NS")+COUNTIF(U1256,"NS")+COUNTIF(Y1256,"NS")+COUNTIF(AC1256,"NS")&lt;2)),1,0)</f>
        <v>0</v>
      </c>
      <c r="DT1224">
        <f>IF(AND(O1224="NA",OR(SUM(U1224,Y1224,AC1224,I1256,M1256,Q1256,U1256,Y1256,AC1256)&gt;0,COUNTIF(O1224,"NS")+COUNTIF(U1224,"NS")+COUNTIF(Y1224,"NS")+COUNTIF(AC1224,"NS")+COUNTIF(I1256,"NS")+COUNTIF(M1256,"NS")+COUNTIF(Q1256,"NS")+COUNTIF(U1256,"NS")+COUNTIF(Y1256,"NS")+COUNTIF(AC1256,"NS")&gt;0,COUNTIF(O1224,"NA")+COUNTIF(U1224,"NA")+COUNTIF(Y1224,"NA")+COUNTIF(AC1224,"NA")+COUNTIF(I1256,"NA")+COUNTIF(M1256,"NA")+COUNTIF(Q1256,"NA")+COUNTIF(U1256,"NA")+COUNTIF(Y1256,"NA")+COUNTIF(AC1256,"NA")&gt;1)),1,0)</f>
        <v>0</v>
      </c>
      <c r="DU1224">
        <f>IF(AND(COUNTBLANK(O1224)+COUNTBLANK(U1224)+COUNTBLANK(Y1224)+COUNTBLANK(AC1224)+COUNTBLANK(I1256)+COUNTBLANK(M1256)+COUNTBLANK(Q1256)+COUNTBLANK(U1256)+COUNTBLANK(Y1256)+COUNTBLANK(AC1256)&gt;0,COUNTBLANK(O1224)+COUNTBLANK(U1224)+COUNTBLANK(Y1224)+COUNTBLANK(AC1224)+COUNTBLANK(I1256)+COUNTBLANK(M1256)+COUNTBLANK(Q1256)+COUNTBLANK(U1256)+COUNTBLANK(Y1256)+COUNTBLANK(AC1256)&lt;10,O1224&lt;&gt;"NA"),1,0)</f>
        <v>0</v>
      </c>
      <c r="DV1224">
        <f>IF(AND(IF(OR(SUM(U1224,Y1224,AC1224,I1256,M1256,Q1256,U1256,Y1256,AC1256)=O1224,O1224="",AND(O1224&gt;0,COUNTIF(O1224,"NS")+COUNTIF(U1224,"NS")+COUNTIF(Y1224,"NS")+COUNTIF(AC1224,"NS")+COUNTIF(I1256,"NS")+COUNTIF(M1256,"NS")+COUNTIF(Q1256,"NS")+COUNTIF(U1256,"NS")+COUNTIF(Y1256,"NS")+COUNTIF(AC1256,"NS")=9)),0,1)=1,O1224&lt;&gt;"NS",O1224&lt;&gt;"NA"),1,0)</f>
        <v>0</v>
      </c>
      <c r="DW1224">
        <f>IF(COUNTIF(O1224,"=*")+COUNTIF(U1224,"=*")+COUNTIF(Y1224,"=*")+COUNTIF(AC1224,"=*")+COUNTIF(I1256,"=*")+COUNTIF(M1256,"=*")+COUNTIF(Q1256,"=*")+COUNTIF(U1256,"=*")+COUNTIF(Y1256,"=*")+COUNTIF(AC1256,"=*")&lt;&gt;SUM(COUNTIF(O1224,"NS")+COUNTIF(U1224,"NS")+COUNTIF(Y1224,"NS")+COUNTIF(AC1224,"NS")+COUNTIF(I1256,"NS")+COUNTIF(M1256,"NS")+COUNTIF(Q1256,"NS")+COUNTIF(U1256,"NS")+COUNTIF(Y1256,"NS")+COUNTIF(AC1256,"NS"),COUNTIF(O1224,"NA")+COUNTIF(U1224,"NA")+COUNTIF(Y1224,"NA")+COUNTIF(AC1224,"NA")+COUNTIF(I1256,"NA")+COUNTIF(M1256,"NA")+COUNTIF(Q1256,"NA")+COUNTIF(U1256,"NA")+COUNTIF(Y1256,"NA")+COUNTIF(AC1256,"NA")),1,0)</f>
        <v>0</v>
      </c>
      <c r="DX1224">
        <f>IF(SUM(DR1224:DW1224)&gt;0,1,0)</f>
        <v>0</v>
      </c>
      <c r="EB1224">
        <f>IF(AND(Q1224=0,OR(SUM(V1224,Z1224,AD1224,J1256,N1256,R1256,V1256,Z1256,AD1256)&gt;0,COUNTIF(Q1224,"NS")+COUNTIF(V1224,"NS")+COUNTIF(Z1224,"NS")+COUNTIF(AD1224,"NS")+COUNTIF(J1256,"NS")+COUNTIF(N1256,"NS")+COUNTIF(R1256,"NS")+COUNTIF(V1256,"NS")+COUNTIF(Z1256,"NS")+COUNTIF(AD1256,"NS")&gt;0)),1,0)</f>
        <v>0</v>
      </c>
      <c r="EC1224">
        <f>IF(OR(AND(Q1224="NS",SUM(V1224,Z1224,AD1224,J1256,N1256,R1256,V1256,Z1256,AD1256)&gt;0),AND(Q1224="NS",COUNTIF(Q1224,"NS")+COUNTIF(V1224,"NS")+COUNTIF(Z1224,"NS")+COUNTIF(AD1224,"NS")+COUNTIF(J1256,"NS")+COUNTIF(N1256,"NS")+COUNTIF(R1256,"NS")+COUNTIF(V1256,"NS")+COUNTIF(Z1256,"NS")+COUNTIF(AD1256,"NS")&lt;2)),1,0)</f>
        <v>0</v>
      </c>
      <c r="ED1224">
        <f>IF(AND(Q1224="NA",OR(SUM(V1224,Z1224,AD1224,J1256,N1256,R1256,V1256,Z1256,AD1256)&gt;0,COUNTIF(Q1224,"NS")+COUNTIF(V1224,"NS")+COUNTIF(Z1224,"NS")+COUNTIF(AD1224,"NS")+COUNTIF(J1256,"NS")+COUNTIF(N1256,"NS")+COUNTIF(R1256,"NS")+COUNTIF(V1256,"NS")+COUNTIF(Z1256,"NS")+COUNTIF(AD1256,"NS")&gt;0,COUNTIF(Q1224,"NA")+COUNTIF(V1224,"NA")+COUNTIF(Z1224,"NA")+COUNTIF(AD1224,"NA")+COUNTIF(J1256,"NA")+COUNTIF(N1256,"NA")+COUNTIF(R1256,"NA")+COUNTIF(V1256,"NA")+COUNTIF(Z1256,"NA")+COUNTIF(AD1256,"NA")&gt;1)),1,0)</f>
        <v>0</v>
      </c>
      <c r="EE1224">
        <f>IF(AND(COUNTBLANK(Q1224)+COUNTBLANK(V1224)+COUNTBLANK(Z1224)+COUNTBLANK(AD1224)+COUNTBLANK(J1256)+COUNTBLANK(N1256)+COUNTBLANK(R1256)+COUNTBLANK(V1256)+COUNTBLANK(Z1256)+COUNTBLANK(AD1256)&gt;0,COUNTBLANK(Q1224)+COUNTBLANK(V1224)+COUNTBLANK(Z1224)+COUNTBLANK(AD1224)+COUNTBLANK(J1256)+COUNTBLANK(N1256)+COUNTBLANK(R1256)+COUNTBLANK(V1256)+COUNTBLANK(Z1256)+COUNTBLANK(AD1256)&lt;10,Q1224&lt;&gt;"NA"),1,0)</f>
        <v>0</v>
      </c>
      <c r="EF1224">
        <f>IF(AND(IF(OR(SUM(V1224,Z1224,AD1224,J1256,N1256,R1256,V1256,Z1256,AD1256)=Q1224,Q1224="",AND(Q1224&gt;0,COUNTIF(Q1224,"NS")+COUNTIF(V1224,"NS")+COUNTIF(Z1224,"NS")+COUNTIF(AD1224,"NS")+COUNTIF(J1256,"NS")+COUNTIF(N1256,"NS")+COUNTIF(R1256,"NS")+COUNTIF(V1256,"NS")+COUNTIF(Z1256,"NS")+COUNTIF(AD1256,"NS")=9)),0,1)=1,Q1224&lt;&gt;"NS",Q1224&lt;&gt;"NA"),1,0)</f>
        <v>0</v>
      </c>
      <c r="EG1224">
        <f>IF(COUNTIF(Q1224,"=*")+COUNTIF(V1224,"=*")+COUNTIF(Z1224,"=*")+COUNTIF(AD1224,"=*")+COUNTIF(J1256,"=*")+COUNTIF(N1256,"=*")+COUNTIF(R1256,"=*")+COUNTIF(V1256,"=*")+COUNTIF(Z1256,"=*")+COUNTIF(AD1256,"=*")&lt;&gt;SUM(COUNTIF(Q1224,"NS")+COUNTIF(V1224,"NS")+COUNTIF(Z1224,"NS")+COUNTIF(AD1224,"NS")+COUNTIF(J1256,"NS")+COUNTIF(N1256,"NS")+COUNTIF(R1256,"NS")+COUNTIF(V1256,"NS")+COUNTIF(Z1256,"NS")+COUNTIF(AD1256,"NS"),COUNTIF(Q1224,"NA")+COUNTIF(V1224,"NA")+COUNTIF(Z1224,"NA")+COUNTIF(AD1224,"NA")+COUNTIF(J1256,"NA")+COUNTIF(N1256,"NA")+COUNTIF(R1256,"NA")+COUNTIF(V1256,"NA")+COUNTIF(Z1256,"NA")+COUNTIF(AD1256,"NA")),1,0)</f>
        <v>0</v>
      </c>
      <c r="EH1224">
        <f>IF(SUM(EB1224:EG1224)&gt;0,1,0)</f>
        <v>0</v>
      </c>
      <c r="EL1224">
        <f>IF(AND(M1224=0,OR(SUM(S1224,W1224,AA1224,G1256,K1256,O1256,S1256,W1256,AA1256)&gt;0,COUNTIF(M1224,"NS")+COUNTIF(S1224,"NS")+COUNTIF(W1224,"NS")+COUNTIF(AA1224,"NS")+COUNTIF(G1256,"NS")+COUNTIF(K1256,"NS")+COUNTIF(O1256,"NS")+COUNTIF(S1256,"NS")+COUNTIF(W1256,"NS")+COUNTIF(AA1256,"NS")&gt;0)),1,0)</f>
        <v>0</v>
      </c>
      <c r="EM1224">
        <f>IF(OR(AND(M1224="NS",SUM(S1224,W1224,AA1224,G1256,K1256,O1256,S1256,W1256,AA1256)&gt;0),AND(M1224="NS",COUNTIF(M1224,"NS")+COUNTIF(S1224,"NS")+COUNTIF(W1224,"NS")+COUNTIF(AA1224,"NS")+COUNTIF(G1256,"NS")+COUNTIF(K1256,"NS")+COUNTIF(O1256,"NS")+COUNTIF(S1256,"NS")+COUNTIF(W1256,"NS")+COUNTIF(AA1256,"NS")&lt;2)),1,0)</f>
        <v>0</v>
      </c>
      <c r="EN1224">
        <f>IF(AND(M1224="NA",OR(SUM(S1224,W1224,AA1224,G1256,K1256,O1256,S1256,W1256,AA1256)&gt;0,COUNTIF(M1224,"NS")+COUNTIF(S1224,"NS")+COUNTIF(W1224,"NS")+COUNTIF(AA1224,"NS")+COUNTIF(G1256,"NS")+COUNTIF(K1256,"NS")+COUNTIF(O1256,"NS")+COUNTIF(S1256,"NS")+COUNTIF(W1256,"NS")+COUNTIF(AA1256,"NS")&gt;0,COUNTIF(M1224,"NA")+COUNTIF(S1224,"NA")+COUNTIF(W1224,"NA")+COUNTIF(AA1224,"NA")+COUNTIF(G1256,"NA")+COUNTIF(K1256,"NA")+COUNTIF(O1256,"NA")+COUNTIF(S1256,"NA")+COUNTIF(W1256,"NA")+COUNTIF(AA1256,"NA")&gt;1)),1,0)</f>
        <v>0</v>
      </c>
      <c r="EO1224">
        <f>IF(AND(COUNTBLANK(M1224)+COUNTBLANK(S1224)+COUNTBLANK(W1224)+COUNTBLANK(AA1224)+COUNTBLANK(G1256)+COUNTBLANK(K1256)+COUNTBLANK(O1256)+COUNTBLANK(S1256)+COUNTBLANK(W1256)+COUNTBLANK(AA1256)&gt;0,COUNTBLANK(M1224)+COUNTBLANK(S1224)+COUNTBLANK(W1224)+COUNTBLANK(AA1224)+COUNTBLANK(G1256)+COUNTBLANK(K1256)+COUNTBLANK(O1256)+COUNTBLANK(S1256)+COUNTBLANK(W1256)+COUNTBLANK(AA1256)&lt;10,M1224&lt;&gt;"NA"),1,0)</f>
        <v>0</v>
      </c>
      <c r="EP1224">
        <f>IF(AND(IF(OR(SUM(S1224,W1224,AA1224,G1256,K1256,O1256,S1256,W1256,AA1256)=M1224,M1224="",AND(M1224&gt;0,COUNTIF(M1224,"NS")+COUNTIF(S1224,"NS")+COUNTIF(W1224,"NS")+COUNTIF(AA1224,"NS")+COUNTIF(G1256,"NS")+COUNTIF(K1256,"NS")+COUNTIF(O1256,"NS")+COUNTIF(S1256,"NS")+COUNTIF(W1256,"NS")+COUNTIF(AA1256,"NS")=9)),0,1)=1,M1224&lt;&gt;"NS",M1224&lt;&gt;"NA"),1,0)</f>
        <v>0</v>
      </c>
      <c r="EQ1224">
        <f>IF(COUNTIF(M1224,"=*")+COUNTIF(S1224,"=*")+COUNTIF(W1224,"=*")+COUNTIF(AA1224,"=*")+COUNTIF(G1256,"=*")+COUNTIF(K1256,"=*")+COUNTIF(O1256,"=*")+COUNTIF(S1256,"=*")+COUNTIF(W1256,"=*")+COUNTIF(AA1256,"=*")&lt;&gt;SUM(COUNTIF(M1224,"NS")+COUNTIF(S1224,"NS")+COUNTIF(W1224,"NS")+COUNTIF(AA1224,"NS")+COUNTIF(G1256,"NS")+COUNTIF(K1256,"NS")+COUNTIF(O1256,"NS")+COUNTIF(S1256,"NS")+COUNTIF(W1256,"NS")+COUNTIF(AA1256,"NS"),COUNTIF(M1224,"NA")+COUNTIF(S1224,"NA")+COUNTIF(W1224,"NA")+COUNTIF(AA1224,"NA")+COUNTIF(G1256,"NA")+COUNTIF(K1256,"NA")+COUNTIF(O1256,"NA")+COUNTIF(S1256,"NA")+COUNTIF(W1256,"NA")+COUNTIF(AA1256,"NA")),1,0)</f>
        <v>0</v>
      </c>
      <c r="ER1224">
        <f>IF(SUM(EL1224:EQ1224)&gt;0,1,0)</f>
        <v>0</v>
      </c>
    </row>
    <row r="1225" spans="1:148">
      <c r="A1225" s="71"/>
      <c r="B1225" s="40"/>
      <c r="C1225" s="80" t="s">
        <v>132</v>
      </c>
      <c r="D1225" s="320"/>
      <c r="E1225" s="266"/>
      <c r="F1225" s="266"/>
      <c r="G1225" s="266"/>
      <c r="H1225" s="266"/>
      <c r="I1225" s="266"/>
      <c r="J1225" s="267"/>
      <c r="K1225" s="268"/>
      <c r="L1225" s="267"/>
      <c r="M1225" s="268"/>
      <c r="N1225" s="267"/>
      <c r="O1225" s="268"/>
      <c r="P1225" s="267"/>
      <c r="Q1225" s="268"/>
      <c r="R1225" s="267"/>
      <c r="S1225" s="268"/>
      <c r="T1225" s="267"/>
      <c r="U1225" s="220"/>
      <c r="V1225" s="220"/>
      <c r="W1225" s="268"/>
      <c r="X1225" s="267"/>
      <c r="Y1225" s="220"/>
      <c r="Z1225" s="220"/>
      <c r="AA1225" s="268"/>
      <c r="AB1225" s="267"/>
      <c r="AC1225" s="220"/>
      <c r="AD1225" s="220"/>
    </row>
    <row r="1226" spans="1:148">
      <c r="A1226" s="71"/>
      <c r="B1226" s="40"/>
      <c r="C1226" s="80" t="s">
        <v>133</v>
      </c>
      <c r="D1226" s="320"/>
      <c r="E1226" s="266"/>
      <c r="F1226" s="266"/>
      <c r="G1226" s="266"/>
      <c r="H1226" s="266"/>
      <c r="I1226" s="266"/>
      <c r="J1226" s="267"/>
      <c r="K1226" s="268"/>
      <c r="L1226" s="267"/>
      <c r="M1226" s="268"/>
      <c r="N1226" s="267"/>
      <c r="O1226" s="268"/>
      <c r="P1226" s="267"/>
      <c r="Q1226" s="268"/>
      <c r="R1226" s="267"/>
      <c r="S1226" s="268"/>
      <c r="T1226" s="267"/>
      <c r="U1226" s="220"/>
      <c r="V1226" s="220"/>
      <c r="W1226" s="268"/>
      <c r="X1226" s="267"/>
      <c r="Y1226" s="220"/>
      <c r="Z1226" s="220"/>
      <c r="AA1226" s="268"/>
      <c r="AB1226" s="267"/>
      <c r="AC1226" s="220"/>
      <c r="AD1226" s="220"/>
    </row>
    <row r="1227" spans="1:148">
      <c r="A1227" s="71"/>
      <c r="B1227" s="40"/>
      <c r="C1227" s="80" t="s">
        <v>134</v>
      </c>
      <c r="D1227" s="320"/>
      <c r="E1227" s="266"/>
      <c r="F1227" s="266"/>
      <c r="G1227" s="266"/>
      <c r="H1227" s="266"/>
      <c r="I1227" s="266"/>
      <c r="J1227" s="267"/>
      <c r="K1227" s="268"/>
      <c r="L1227" s="267"/>
      <c r="M1227" s="268"/>
      <c r="N1227" s="267"/>
      <c r="O1227" s="268"/>
      <c r="P1227" s="267"/>
      <c r="Q1227" s="268"/>
      <c r="R1227" s="267"/>
      <c r="S1227" s="268"/>
      <c r="T1227" s="267"/>
      <c r="U1227" s="220"/>
      <c r="V1227" s="220"/>
      <c r="W1227" s="268"/>
      <c r="X1227" s="267"/>
      <c r="Y1227" s="220"/>
      <c r="Z1227" s="220"/>
      <c r="AA1227" s="268"/>
      <c r="AB1227" s="267"/>
      <c r="AC1227" s="220"/>
      <c r="AD1227" s="220"/>
    </row>
    <row r="1228" spans="1:148">
      <c r="A1228" s="71"/>
      <c r="B1228" s="40"/>
      <c r="C1228" s="80" t="s">
        <v>135</v>
      </c>
      <c r="D1228" s="320"/>
      <c r="E1228" s="266"/>
      <c r="F1228" s="266"/>
      <c r="G1228" s="266"/>
      <c r="H1228" s="266"/>
      <c r="I1228" s="266"/>
      <c r="J1228" s="267"/>
      <c r="K1228" s="268"/>
      <c r="L1228" s="267"/>
      <c r="M1228" s="268"/>
      <c r="N1228" s="267"/>
      <c r="O1228" s="268"/>
      <c r="P1228" s="267"/>
      <c r="Q1228" s="268"/>
      <c r="R1228" s="267"/>
      <c r="S1228" s="268"/>
      <c r="T1228" s="267"/>
      <c r="U1228" s="220"/>
      <c r="V1228" s="220"/>
      <c r="W1228" s="268"/>
      <c r="X1228" s="267"/>
      <c r="Y1228" s="220"/>
      <c r="Z1228" s="220"/>
      <c r="AA1228" s="268"/>
      <c r="AB1228" s="267"/>
      <c r="AC1228" s="220"/>
      <c r="AD1228" s="220"/>
    </row>
    <row r="1229" spans="1:148">
      <c r="A1229" s="71"/>
      <c r="B1229" s="40"/>
      <c r="C1229" s="80" t="s">
        <v>136</v>
      </c>
      <c r="D1229" s="320"/>
      <c r="E1229" s="266"/>
      <c r="F1229" s="266"/>
      <c r="G1229" s="266"/>
      <c r="H1229" s="266"/>
      <c r="I1229" s="266"/>
      <c r="J1229" s="267"/>
      <c r="K1229" s="268"/>
      <c r="L1229" s="267"/>
      <c r="M1229" s="268"/>
      <c r="N1229" s="267"/>
      <c r="O1229" s="268"/>
      <c r="P1229" s="267"/>
      <c r="Q1229" s="268"/>
      <c r="R1229" s="267"/>
      <c r="S1229" s="268"/>
      <c r="T1229" s="267"/>
      <c r="U1229" s="220"/>
      <c r="V1229" s="220"/>
      <c r="W1229" s="268"/>
      <c r="X1229" s="267"/>
      <c r="Y1229" s="220"/>
      <c r="Z1229" s="220"/>
      <c r="AA1229" s="268"/>
      <c r="AB1229" s="267"/>
      <c r="AC1229" s="220"/>
      <c r="AD1229" s="220"/>
    </row>
    <row r="1230" spans="1:148">
      <c r="A1230" s="71"/>
      <c r="B1230" s="40"/>
      <c r="C1230" s="80" t="s">
        <v>137</v>
      </c>
      <c r="D1230" s="320"/>
      <c r="E1230" s="266"/>
      <c r="F1230" s="266"/>
      <c r="G1230" s="266"/>
      <c r="H1230" s="266"/>
      <c r="I1230" s="266"/>
      <c r="J1230" s="267"/>
      <c r="K1230" s="268"/>
      <c r="L1230" s="267"/>
      <c r="M1230" s="268"/>
      <c r="N1230" s="267"/>
      <c r="O1230" s="268"/>
      <c r="P1230" s="267"/>
      <c r="Q1230" s="268"/>
      <c r="R1230" s="267"/>
      <c r="S1230" s="268"/>
      <c r="T1230" s="267"/>
      <c r="U1230" s="220"/>
      <c r="V1230" s="220"/>
      <c r="W1230" s="268"/>
      <c r="X1230" s="267"/>
      <c r="Y1230" s="220"/>
      <c r="Z1230" s="220"/>
      <c r="AA1230" s="268"/>
      <c r="AB1230" s="267"/>
      <c r="AC1230" s="220"/>
      <c r="AD1230" s="220"/>
    </row>
    <row r="1231" spans="1:148">
      <c r="A1231" s="71"/>
      <c r="B1231" s="40"/>
      <c r="C1231" s="80" t="s">
        <v>138</v>
      </c>
      <c r="D1231" s="320"/>
      <c r="E1231" s="266"/>
      <c r="F1231" s="266"/>
      <c r="G1231" s="266"/>
      <c r="H1231" s="266"/>
      <c r="I1231" s="266"/>
      <c r="J1231" s="267"/>
      <c r="K1231" s="268"/>
      <c r="L1231" s="267"/>
      <c r="M1231" s="268"/>
      <c r="N1231" s="267"/>
      <c r="O1231" s="268"/>
      <c r="P1231" s="267"/>
      <c r="Q1231" s="268"/>
      <c r="R1231" s="267"/>
      <c r="S1231" s="268"/>
      <c r="T1231" s="267"/>
      <c r="U1231" s="220"/>
      <c r="V1231" s="220"/>
      <c r="W1231" s="268"/>
      <c r="X1231" s="267"/>
      <c r="Y1231" s="220"/>
      <c r="Z1231" s="220"/>
      <c r="AA1231" s="268"/>
      <c r="AB1231" s="267"/>
      <c r="AC1231" s="220"/>
      <c r="AD1231" s="220"/>
    </row>
    <row r="1232" spans="1:148">
      <c r="A1232" s="71"/>
      <c r="B1232" s="40"/>
      <c r="C1232" s="80" t="s">
        <v>139</v>
      </c>
      <c r="D1232" s="320"/>
      <c r="E1232" s="266"/>
      <c r="F1232" s="266"/>
      <c r="G1232" s="266"/>
      <c r="H1232" s="266"/>
      <c r="I1232" s="266"/>
      <c r="J1232" s="267"/>
      <c r="K1232" s="268"/>
      <c r="L1232" s="267"/>
      <c r="M1232" s="268"/>
      <c r="N1232" s="267"/>
      <c r="O1232" s="268"/>
      <c r="P1232" s="267"/>
      <c r="Q1232" s="268"/>
      <c r="R1232" s="267"/>
      <c r="S1232" s="268"/>
      <c r="T1232" s="267"/>
      <c r="U1232" s="220"/>
      <c r="V1232" s="220"/>
      <c r="W1232" s="268"/>
      <c r="X1232" s="267"/>
      <c r="Y1232" s="220"/>
      <c r="Z1232" s="220"/>
      <c r="AA1232" s="268"/>
      <c r="AB1232" s="267"/>
      <c r="AC1232" s="220"/>
      <c r="AD1232" s="220"/>
    </row>
    <row r="1233" spans="1:30">
      <c r="A1233" s="71"/>
      <c r="B1233" s="40"/>
      <c r="C1233" s="80" t="s">
        <v>140</v>
      </c>
      <c r="D1233" s="320"/>
      <c r="E1233" s="266"/>
      <c r="F1233" s="266"/>
      <c r="G1233" s="266"/>
      <c r="H1233" s="266"/>
      <c r="I1233" s="266"/>
      <c r="J1233" s="267"/>
      <c r="K1233" s="268"/>
      <c r="L1233" s="267"/>
      <c r="M1233" s="268"/>
      <c r="N1233" s="267"/>
      <c r="O1233" s="268"/>
      <c r="P1233" s="267"/>
      <c r="Q1233" s="268"/>
      <c r="R1233" s="267"/>
      <c r="S1233" s="268"/>
      <c r="T1233" s="267"/>
      <c r="U1233" s="220"/>
      <c r="V1233" s="220"/>
      <c r="W1233" s="268"/>
      <c r="X1233" s="267"/>
      <c r="Y1233" s="220"/>
      <c r="Z1233" s="220"/>
      <c r="AA1233" s="268"/>
      <c r="AB1233" s="267"/>
      <c r="AC1233" s="220"/>
      <c r="AD1233" s="220"/>
    </row>
    <row r="1234" spans="1:30">
      <c r="A1234" s="71"/>
      <c r="B1234" s="40"/>
      <c r="C1234" s="80" t="s">
        <v>141</v>
      </c>
      <c r="D1234" s="320"/>
      <c r="E1234" s="266"/>
      <c r="F1234" s="266"/>
      <c r="G1234" s="266"/>
      <c r="H1234" s="266"/>
      <c r="I1234" s="266"/>
      <c r="J1234" s="267"/>
      <c r="K1234" s="268"/>
      <c r="L1234" s="267"/>
      <c r="M1234" s="268"/>
      <c r="N1234" s="267"/>
      <c r="O1234" s="268"/>
      <c r="P1234" s="267"/>
      <c r="Q1234" s="268"/>
      <c r="R1234" s="267"/>
      <c r="S1234" s="268"/>
      <c r="T1234" s="267"/>
      <c r="U1234" s="220"/>
      <c r="V1234" s="220"/>
      <c r="W1234" s="268"/>
      <c r="X1234" s="267"/>
      <c r="Y1234" s="220"/>
      <c r="Z1234" s="220"/>
      <c r="AA1234" s="268"/>
      <c r="AB1234" s="267"/>
      <c r="AC1234" s="220"/>
      <c r="AD1234" s="220"/>
    </row>
    <row r="1235" spans="1:30">
      <c r="A1235" s="71"/>
      <c r="B1235" s="40"/>
      <c r="C1235" s="80" t="s">
        <v>142</v>
      </c>
      <c r="D1235" s="320"/>
      <c r="E1235" s="266"/>
      <c r="F1235" s="266"/>
      <c r="G1235" s="266"/>
      <c r="H1235" s="266"/>
      <c r="I1235" s="266"/>
      <c r="J1235" s="267"/>
      <c r="K1235" s="268"/>
      <c r="L1235" s="267"/>
      <c r="M1235" s="268"/>
      <c r="N1235" s="267"/>
      <c r="O1235" s="268"/>
      <c r="P1235" s="267"/>
      <c r="Q1235" s="268"/>
      <c r="R1235" s="267"/>
      <c r="S1235" s="268"/>
      <c r="T1235" s="267"/>
      <c r="U1235" s="220"/>
      <c r="V1235" s="220"/>
      <c r="W1235" s="268"/>
      <c r="X1235" s="267"/>
      <c r="Y1235" s="220"/>
      <c r="Z1235" s="220"/>
      <c r="AA1235" s="268"/>
      <c r="AB1235" s="267"/>
      <c r="AC1235" s="220"/>
      <c r="AD1235" s="220"/>
    </row>
    <row r="1236" spans="1:30">
      <c r="A1236" s="71"/>
      <c r="B1236" s="40"/>
      <c r="C1236" s="80" t="s">
        <v>143</v>
      </c>
      <c r="D1236" s="320"/>
      <c r="E1236" s="266"/>
      <c r="F1236" s="266"/>
      <c r="G1236" s="266"/>
      <c r="H1236" s="266"/>
      <c r="I1236" s="266"/>
      <c r="J1236" s="267"/>
      <c r="K1236" s="268"/>
      <c r="L1236" s="267"/>
      <c r="M1236" s="268"/>
      <c r="N1236" s="267"/>
      <c r="O1236" s="268"/>
      <c r="P1236" s="267"/>
      <c r="Q1236" s="268"/>
      <c r="R1236" s="267"/>
      <c r="S1236" s="268"/>
      <c r="T1236" s="267"/>
      <c r="U1236" s="220"/>
      <c r="V1236" s="220"/>
      <c r="W1236" s="268"/>
      <c r="X1236" s="267"/>
      <c r="Y1236" s="220"/>
      <c r="Z1236" s="220"/>
      <c r="AA1236" s="268"/>
      <c r="AB1236" s="267"/>
      <c r="AC1236" s="220"/>
      <c r="AD1236" s="220"/>
    </row>
    <row r="1237" spans="1:30">
      <c r="A1237" s="71"/>
      <c r="B1237" s="40"/>
      <c r="C1237" s="80" t="s">
        <v>144</v>
      </c>
      <c r="D1237" s="320"/>
      <c r="E1237" s="266"/>
      <c r="F1237" s="266"/>
      <c r="G1237" s="266"/>
      <c r="H1237" s="266"/>
      <c r="I1237" s="266"/>
      <c r="J1237" s="267"/>
      <c r="K1237" s="268"/>
      <c r="L1237" s="267"/>
      <c r="M1237" s="268"/>
      <c r="N1237" s="267"/>
      <c r="O1237" s="268"/>
      <c r="P1237" s="267"/>
      <c r="Q1237" s="268"/>
      <c r="R1237" s="267"/>
      <c r="S1237" s="268"/>
      <c r="T1237" s="267"/>
      <c r="U1237" s="220"/>
      <c r="V1237" s="220"/>
      <c r="W1237" s="268"/>
      <c r="X1237" s="267"/>
      <c r="Y1237" s="220"/>
      <c r="Z1237" s="220"/>
      <c r="AA1237" s="268"/>
      <c r="AB1237" s="267"/>
      <c r="AC1237" s="220"/>
      <c r="AD1237" s="220"/>
    </row>
    <row r="1238" spans="1:30">
      <c r="A1238" s="71"/>
      <c r="B1238" s="40"/>
      <c r="C1238" s="80" t="s">
        <v>145</v>
      </c>
      <c r="D1238" s="320"/>
      <c r="E1238" s="266"/>
      <c r="F1238" s="266"/>
      <c r="G1238" s="266"/>
      <c r="H1238" s="266"/>
      <c r="I1238" s="266"/>
      <c r="J1238" s="267"/>
      <c r="K1238" s="268"/>
      <c r="L1238" s="267"/>
      <c r="M1238" s="268"/>
      <c r="N1238" s="267"/>
      <c r="O1238" s="268"/>
      <c r="P1238" s="267"/>
      <c r="Q1238" s="268"/>
      <c r="R1238" s="267"/>
      <c r="S1238" s="268"/>
      <c r="T1238" s="267"/>
      <c r="U1238" s="220"/>
      <c r="V1238" s="220"/>
      <c r="W1238" s="268"/>
      <c r="X1238" s="267"/>
      <c r="Y1238" s="220"/>
      <c r="Z1238" s="220"/>
      <c r="AA1238" s="268"/>
      <c r="AB1238" s="267"/>
      <c r="AC1238" s="220"/>
      <c r="AD1238" s="220"/>
    </row>
    <row r="1239" spans="1:30">
      <c r="A1239" s="71"/>
      <c r="B1239" s="40"/>
      <c r="C1239" s="80" t="s">
        <v>146</v>
      </c>
      <c r="D1239" s="320"/>
      <c r="E1239" s="266"/>
      <c r="F1239" s="266"/>
      <c r="G1239" s="266"/>
      <c r="H1239" s="266"/>
      <c r="I1239" s="266"/>
      <c r="J1239" s="267"/>
      <c r="K1239" s="268"/>
      <c r="L1239" s="267"/>
      <c r="M1239" s="268"/>
      <c r="N1239" s="267"/>
      <c r="O1239" s="268"/>
      <c r="P1239" s="267"/>
      <c r="Q1239" s="268"/>
      <c r="R1239" s="267"/>
      <c r="S1239" s="268"/>
      <c r="T1239" s="267"/>
      <c r="U1239" s="220"/>
      <c r="V1239" s="220"/>
      <c r="W1239" s="268"/>
      <c r="X1239" s="267"/>
      <c r="Y1239" s="220"/>
      <c r="Z1239" s="220"/>
      <c r="AA1239" s="268"/>
      <c r="AB1239" s="267"/>
      <c r="AC1239" s="220"/>
      <c r="AD1239" s="220"/>
    </row>
    <row r="1240" spans="1:30">
      <c r="A1240" s="71"/>
      <c r="B1240" s="40"/>
      <c r="C1240" s="80" t="s">
        <v>147</v>
      </c>
      <c r="D1240" s="320"/>
      <c r="E1240" s="266"/>
      <c r="F1240" s="266"/>
      <c r="G1240" s="266"/>
      <c r="H1240" s="266"/>
      <c r="I1240" s="266"/>
      <c r="J1240" s="267"/>
      <c r="K1240" s="268"/>
      <c r="L1240" s="267"/>
      <c r="M1240" s="268"/>
      <c r="N1240" s="267"/>
      <c r="O1240" s="268"/>
      <c r="P1240" s="267"/>
      <c r="Q1240" s="268"/>
      <c r="R1240" s="267"/>
      <c r="S1240" s="268"/>
      <c r="T1240" s="267"/>
      <c r="U1240" s="220"/>
      <c r="V1240" s="220"/>
      <c r="W1240" s="268"/>
      <c r="X1240" s="267"/>
      <c r="Y1240" s="220"/>
      <c r="Z1240" s="220"/>
      <c r="AA1240" s="268"/>
      <c r="AB1240" s="267"/>
      <c r="AC1240" s="220"/>
      <c r="AD1240" s="220"/>
    </row>
    <row r="1241" spans="1:30">
      <c r="A1241" s="71"/>
      <c r="B1241" s="40"/>
      <c r="C1241" s="80" t="s">
        <v>148</v>
      </c>
      <c r="D1241" s="320"/>
      <c r="E1241" s="266"/>
      <c r="F1241" s="266"/>
      <c r="G1241" s="266"/>
      <c r="H1241" s="266"/>
      <c r="I1241" s="266"/>
      <c r="J1241" s="267"/>
      <c r="K1241" s="268"/>
      <c r="L1241" s="267"/>
      <c r="M1241" s="268"/>
      <c r="N1241" s="267"/>
      <c r="O1241" s="268"/>
      <c r="P1241" s="267"/>
      <c r="Q1241" s="268"/>
      <c r="R1241" s="267"/>
      <c r="S1241" s="268"/>
      <c r="T1241" s="267"/>
      <c r="U1241" s="220"/>
      <c r="V1241" s="220"/>
      <c r="W1241" s="268"/>
      <c r="X1241" s="267"/>
      <c r="Y1241" s="220"/>
      <c r="Z1241" s="220"/>
      <c r="AA1241" s="268"/>
      <c r="AB1241" s="267"/>
      <c r="AC1241" s="220"/>
      <c r="AD1241" s="220"/>
    </row>
    <row r="1242" spans="1:30">
      <c r="A1242" s="71"/>
      <c r="B1242" s="40"/>
      <c r="C1242" s="80" t="s">
        <v>149</v>
      </c>
      <c r="D1242" s="320"/>
      <c r="E1242" s="266"/>
      <c r="F1242" s="266"/>
      <c r="G1242" s="266"/>
      <c r="H1242" s="266"/>
      <c r="I1242" s="266"/>
      <c r="J1242" s="267"/>
      <c r="K1242" s="268"/>
      <c r="L1242" s="267"/>
      <c r="M1242" s="268"/>
      <c r="N1242" s="267"/>
      <c r="O1242" s="268"/>
      <c r="P1242" s="267"/>
      <c r="Q1242" s="268"/>
      <c r="R1242" s="267"/>
      <c r="S1242" s="268"/>
      <c r="T1242" s="267"/>
      <c r="U1242" s="220"/>
      <c r="V1242" s="220"/>
      <c r="W1242" s="268"/>
      <c r="X1242" s="267"/>
      <c r="Y1242" s="220"/>
      <c r="Z1242" s="220"/>
      <c r="AA1242" s="268"/>
      <c r="AB1242" s="267"/>
      <c r="AC1242" s="220"/>
      <c r="AD1242" s="220"/>
    </row>
    <row r="1243" spans="1:30">
      <c r="A1243" s="71"/>
      <c r="B1243" s="40"/>
      <c r="C1243" s="80" t="s">
        <v>150</v>
      </c>
      <c r="D1243" s="320"/>
      <c r="E1243" s="266"/>
      <c r="F1243" s="266"/>
      <c r="G1243" s="266"/>
      <c r="H1243" s="266"/>
      <c r="I1243" s="266"/>
      <c r="J1243" s="267"/>
      <c r="K1243" s="268"/>
      <c r="L1243" s="267"/>
      <c r="M1243" s="268"/>
      <c r="N1243" s="267"/>
      <c r="O1243" s="268"/>
      <c r="P1243" s="267"/>
      <c r="Q1243" s="268"/>
      <c r="R1243" s="267"/>
      <c r="S1243" s="268"/>
      <c r="T1243" s="267"/>
      <c r="U1243" s="220"/>
      <c r="V1243" s="220"/>
      <c r="W1243" s="268"/>
      <c r="X1243" s="267"/>
      <c r="Y1243" s="220"/>
      <c r="Z1243" s="220"/>
      <c r="AA1243" s="268"/>
      <c r="AB1243" s="267"/>
      <c r="AC1243" s="220"/>
      <c r="AD1243" s="220"/>
    </row>
    <row r="1244" spans="1:30">
      <c r="A1244" s="71"/>
      <c r="B1244" s="40"/>
      <c r="C1244" s="80" t="s">
        <v>151</v>
      </c>
      <c r="D1244" s="320"/>
      <c r="E1244" s="266"/>
      <c r="F1244" s="266"/>
      <c r="G1244" s="266"/>
      <c r="H1244" s="266"/>
      <c r="I1244" s="266"/>
      <c r="J1244" s="267"/>
      <c r="K1244" s="268"/>
      <c r="L1244" s="267"/>
      <c r="M1244" s="268"/>
      <c r="N1244" s="267"/>
      <c r="O1244" s="268"/>
      <c r="P1244" s="267"/>
      <c r="Q1244" s="268"/>
      <c r="R1244" s="267"/>
      <c r="S1244" s="268"/>
      <c r="T1244" s="267"/>
      <c r="U1244" s="220"/>
      <c r="V1244" s="220"/>
      <c r="W1244" s="268"/>
      <c r="X1244" s="267"/>
      <c r="Y1244" s="220"/>
      <c r="Z1244" s="220"/>
      <c r="AA1244" s="268"/>
      <c r="AB1244" s="267"/>
      <c r="AC1244" s="220"/>
      <c r="AD1244" s="220"/>
    </row>
    <row r="1245" spans="1:30">
      <c r="A1245" s="71"/>
      <c r="B1245" s="40"/>
      <c r="C1245" s="80" t="s">
        <v>152</v>
      </c>
      <c r="D1245" s="320"/>
      <c r="E1245" s="266"/>
      <c r="F1245" s="266"/>
      <c r="G1245" s="266"/>
      <c r="H1245" s="266"/>
      <c r="I1245" s="266"/>
      <c r="J1245" s="267"/>
      <c r="K1245" s="268"/>
      <c r="L1245" s="267"/>
      <c r="M1245" s="268"/>
      <c r="N1245" s="267"/>
      <c r="O1245" s="268"/>
      <c r="P1245" s="267"/>
      <c r="Q1245" s="268"/>
      <c r="R1245" s="267"/>
      <c r="S1245" s="268"/>
      <c r="T1245" s="267"/>
      <c r="U1245" s="220"/>
      <c r="V1245" s="220"/>
      <c r="W1245" s="268"/>
      <c r="X1245" s="267"/>
      <c r="Y1245" s="220"/>
      <c r="Z1245" s="220"/>
      <c r="AA1245" s="268"/>
      <c r="AB1245" s="267"/>
      <c r="AC1245" s="220"/>
      <c r="AD1245" s="220"/>
    </row>
    <row r="1246" spans="1:30">
      <c r="A1246" s="71"/>
      <c r="B1246" s="40"/>
      <c r="C1246" s="80" t="s">
        <v>153</v>
      </c>
      <c r="D1246" s="320"/>
      <c r="E1246" s="266"/>
      <c r="F1246" s="266"/>
      <c r="G1246" s="266"/>
      <c r="H1246" s="266"/>
      <c r="I1246" s="266"/>
      <c r="J1246" s="267"/>
      <c r="K1246" s="268"/>
      <c r="L1246" s="267"/>
      <c r="M1246" s="268"/>
      <c r="N1246" s="267"/>
      <c r="O1246" s="268"/>
      <c r="P1246" s="267"/>
      <c r="Q1246" s="268"/>
      <c r="R1246" s="267"/>
      <c r="S1246" s="268"/>
      <c r="T1246" s="267"/>
      <c r="U1246" s="220"/>
      <c r="V1246" s="220"/>
      <c r="W1246" s="268"/>
      <c r="X1246" s="267"/>
      <c r="Y1246" s="220"/>
      <c r="Z1246" s="220"/>
      <c r="AA1246" s="268"/>
      <c r="AB1246" s="267"/>
      <c r="AC1246" s="220"/>
      <c r="AD1246" s="220"/>
    </row>
    <row r="1247" spans="1:30">
      <c r="A1247" s="71"/>
      <c r="B1247" s="40"/>
      <c r="C1247" s="80" t="s">
        <v>154</v>
      </c>
      <c r="D1247" s="320"/>
      <c r="E1247" s="266"/>
      <c r="F1247" s="266"/>
      <c r="G1247" s="266"/>
      <c r="H1247" s="266"/>
      <c r="I1247" s="266"/>
      <c r="J1247" s="267"/>
      <c r="K1247" s="268"/>
      <c r="L1247" s="267"/>
      <c r="M1247" s="268"/>
      <c r="N1247" s="267"/>
      <c r="O1247" s="268"/>
      <c r="P1247" s="267"/>
      <c r="Q1247" s="268"/>
      <c r="R1247" s="267"/>
      <c r="S1247" s="268"/>
      <c r="T1247" s="267"/>
      <c r="U1247" s="220"/>
      <c r="V1247" s="220"/>
      <c r="W1247" s="268"/>
      <c r="X1247" s="267"/>
      <c r="Y1247" s="220"/>
      <c r="Z1247" s="220"/>
      <c r="AA1247" s="268"/>
      <c r="AB1247" s="267"/>
      <c r="AC1247" s="220"/>
      <c r="AD1247" s="220"/>
    </row>
    <row r="1248" spans="1:30">
      <c r="A1248" s="71"/>
      <c r="B1248" s="40"/>
      <c r="C1248" s="80" t="s">
        <v>155</v>
      </c>
      <c r="D1248" s="320"/>
      <c r="E1248" s="266"/>
      <c r="F1248" s="266"/>
      <c r="G1248" s="266"/>
      <c r="H1248" s="266"/>
      <c r="I1248" s="266"/>
      <c r="J1248" s="267"/>
      <c r="K1248" s="268"/>
      <c r="L1248" s="267"/>
      <c r="M1248" s="268"/>
      <c r="N1248" s="267"/>
      <c r="O1248" s="268"/>
      <c r="P1248" s="267"/>
      <c r="Q1248" s="268"/>
      <c r="R1248" s="267"/>
      <c r="S1248" s="268"/>
      <c r="T1248" s="267"/>
      <c r="U1248" s="220"/>
      <c r="V1248" s="220"/>
      <c r="W1248" s="268"/>
      <c r="X1248" s="267"/>
      <c r="Y1248" s="220"/>
      <c r="Z1248" s="220"/>
      <c r="AA1248" s="268"/>
      <c r="AB1248" s="267"/>
      <c r="AC1248" s="220"/>
      <c r="AD1248" s="220"/>
    </row>
    <row r="1249" spans="1:37">
      <c r="A1249" s="71"/>
      <c r="B1249" s="40"/>
      <c r="C1249" s="40"/>
      <c r="D1249" s="40"/>
      <c r="E1249" s="40"/>
      <c r="F1249" s="40"/>
      <c r="G1249" s="40"/>
      <c r="H1249" s="40"/>
      <c r="I1249" s="40"/>
      <c r="J1249" s="40"/>
      <c r="K1249" s="40"/>
      <c r="L1249" s="81" t="s">
        <v>211</v>
      </c>
      <c r="M1249" s="268">
        <f>IF(AND(SUM(M1224:M1248)=0,COUNTIF(M1224:M1248,"NS")&gt;0),"NS",IF(AND(SUM(M1224:M1248)=0, COUNTIF(M1224:M1248,"NA")&gt;0),"NA",SUM(M1224:M1248)))</f>
        <v>0</v>
      </c>
      <c r="N1249" s="267"/>
      <c r="O1249" s="268">
        <f>IF(AND(SUM(O1224:O1248)=0,COUNTIF(O1224:O1248,"NS")&gt;0),"NS",IF(AND(SUM(O1224:O1248)=0, COUNTIF(O1224:O1248,"NA")&gt;0),"NA",SUM(O1224:O1248)))</f>
        <v>0</v>
      </c>
      <c r="P1249" s="267"/>
      <c r="Q1249" s="268">
        <f>IF(AND(SUM(Q1224:Q1248)=0,COUNTIF(Q1224:Q1248,"NS")&gt;0),"NS",IF(AND(SUM(Q1224:Q1248)=0, COUNTIF(Q1224:Q1248,"NA")&gt;0),"NA",SUM(Q1224:Q1248)))</f>
        <v>0</v>
      </c>
      <c r="R1249" s="267"/>
      <c r="S1249" s="268">
        <f>IF(AND(SUM(S1224:S1248)=0,COUNTIF(S1224:S1248,"NS")&gt;0),"NS",IF(AND(SUM(S1224:S1248)=0, COUNTIF(S1224:S1248,"NA")&gt;0),"NA",SUM(S1224:S1248)))</f>
        <v>0</v>
      </c>
      <c r="T1249" s="267"/>
      <c r="U1249" s="220">
        <f>IF(AND(SUM(U1224:U1248)=0,COUNTIF(U1224:U1248,"NS")&gt;0),"NS",IF(AND(SUM(U1224:U1248)=0, COUNTIF(U1224:U1248,"NA")&gt;0),"NA",SUM(U1224:U1248)))</f>
        <v>0</v>
      </c>
      <c r="V1249" s="220">
        <f>IF(AND(SUM(V1224:V1248)=0,COUNTIF(V1224:V1248,"NS")&gt;0),"NS",IF(AND(SUM(V1224:V1248)=0, COUNTIF(V1224:V1248,"NA")&gt;0),"NA",SUM(V1224:V1248)))</f>
        <v>0</v>
      </c>
      <c r="W1249" s="268">
        <f>IF(AND(SUM(W1224:W1248)=0,COUNTIF(W1224:W1248,"NS")&gt;0),"NS",IF(AND(SUM(W1224:W1248)=0, COUNTIF(W1224:W1248,"NA")&gt;0),"NA",SUM(W1224:W1248)))</f>
        <v>0</v>
      </c>
      <c r="X1249" s="267"/>
      <c r="Y1249" s="220">
        <f>IF(AND(SUM(Y1224:Y1248)=0,COUNTIF(Y1224:Y1248,"NS")&gt;0),"NS",IF(AND(SUM(Y1224:Y1248)=0, COUNTIF(Y1224:Y1248,"NA")&gt;0),"NA",SUM(Y1224:Y1248)))</f>
        <v>0</v>
      </c>
      <c r="Z1249" s="220">
        <f>IF(AND(SUM(Z1224:Z1248)=0,COUNTIF(Z1224:Z1248,"NS")&gt;0),"NS",IF(AND(SUM(Z1224:Z1248)=0, COUNTIF(Z1224:Z1248,"NA")&gt;0),"NA",SUM(Z1224:Z1248)))</f>
        <v>0</v>
      </c>
      <c r="AA1249" s="268">
        <f>IF(AND(SUM(AA1224:AA1248)=0,COUNTIF(AA1224:AA1248,"NS")&gt;0),"NS",IF(AND(SUM(AA1224:AA1248)=0, COUNTIF(AA1224:AA1248,"NA")&gt;0),"NA",SUM(AA1224:AA1248)))</f>
        <v>0</v>
      </c>
      <c r="AB1249" s="267"/>
      <c r="AC1249" s="220">
        <f>IF(AND(SUM(AC1224:AC1248)=0,COUNTIF(AC1224:AC1248,"NS")&gt;0),"NS",IF(AND(SUM(AC1224:AC1248)=0, COUNTIF(AC1224:AC1248,"NA")&gt;0),"NA",SUM(AC1224:AC1248)))</f>
        <v>0</v>
      </c>
      <c r="AD1249" s="220">
        <f>IF(AND(SUM(AD1224:AD1248)=0,COUNTIF(AD1224:AD1248,"NS")&gt;0),"NS",IF(AND(SUM(AD1224:AD1248)=0, COUNTIF(AD1224:AD1248,"NA")&gt;0),"NA",SUM(AD1224:AD1248)))</f>
        <v>0</v>
      </c>
    </row>
    <row r="1250" spans="1:37">
      <c r="A1250" s="71"/>
      <c r="B1250" s="40"/>
      <c r="C1250" s="40"/>
      <c r="D1250" s="40"/>
      <c r="E1250" s="40"/>
      <c r="F1250" s="40"/>
      <c r="G1250" s="40"/>
      <c r="H1250" s="40"/>
      <c r="I1250" s="40"/>
      <c r="J1250" s="40"/>
      <c r="K1250" s="40"/>
      <c r="L1250" s="40"/>
      <c r="M1250" s="40"/>
      <c r="N1250" s="40"/>
      <c r="O1250" s="40"/>
      <c r="P1250" s="40"/>
      <c r="Q1250" s="40"/>
      <c r="R1250" s="40"/>
      <c r="S1250" s="40"/>
      <c r="T1250" s="40"/>
      <c r="U1250" s="40"/>
      <c r="V1250" s="40"/>
      <c r="W1250" s="40"/>
      <c r="X1250" s="40"/>
      <c r="Y1250" s="40"/>
      <c r="Z1250" s="40"/>
      <c r="AA1250" s="40"/>
      <c r="AB1250" s="40"/>
      <c r="AC1250" s="40"/>
      <c r="AD1250" s="40"/>
      <c r="AF1250">
        <f>IF(SUM(AF1224:AF1249,AP1224:AP1249,AZ1224:AZ1249,BJ1224:BJ1249,BT1224:BT1249,CD1224:CD1249,CN1224:CN1249,CX1224:CX1249,DH1224:DH1249,DR1224:DR1249,EB1224:EB1249,EL1224:EL1249)&gt;0,1,0)</f>
        <v>0</v>
      </c>
      <c r="AG1250">
        <f>IF(SUM(AG1224:AG1249,AQ1224:AQ1249,BA1224:BA1249,BK1224:BK1249,BU1224:BU1249,CE1224:CE1249,CO1224:CO1249,CY1224:CY1249,DI1224:DI1249,DS1224:DS1249,EC1224:EC1249,EM1224:EM1249)&gt;0,2,0)</f>
        <v>0</v>
      </c>
      <c r="AH1250">
        <f>IF(SUM(AH1224:AH1249,AR1224:AR1249,BB1224:BB1249,BL1224:BL1249,BV1224:BV1249,CF1224:CF1249,CP1224:CP1249,CZ1224:CZ1249,DJ1224:DJ1249,DT1224:DT1249,ED1224:ED1249,EN1224:EN1249)&gt;0,4,0)</f>
        <v>0</v>
      </c>
      <c r="AI1250">
        <f>IF(SUM(AI1224:AI1249,AS1224:AS1249,BC1224:BC1249,BM1224:BM1249,BW1224:BW1249,CG1224:CG1249,CQ1224:CQ1249,DA1224:DA1249,DK1224:DK1249,DU1224:DU1249,EE1224:EE1249,EO1224:EO1249)&gt;0,4,0)</f>
        <v>0</v>
      </c>
      <c r="AJ1250">
        <f>IF(SUM(AJ1224:AJ1249,AT1224:AT1249,BD1224:BD1249,BN1224:BN1249,BX1224:BX1249,CH1224:CH1249,CR1224:CR1249,DB1224:DB1249,DL1224:DL1249,DV1224:DV1249,EF1224:EF1249,EP1224:EP1249)&gt;0,5,0)</f>
        <v>0</v>
      </c>
      <c r="AK1250">
        <f>IF(SUM(AK1224:AK1249,AU1224:AU1249,BE1224:BE1249,BO1224:BO1249,BY1224:BY1249,CI1224:CI1249,CS1224:CS1249,DC1224:DC1249,DM1224:DM1249,DW1224:DW1249,EG1224:EG1249,EQ1224:EQ1249)&gt;0,6,0)</f>
        <v>0</v>
      </c>
    </row>
    <row r="1251" spans="1:37">
      <c r="A1251" s="73"/>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c r="AA1251" s="455" t="s">
        <v>820</v>
      </c>
      <c r="AB1251" s="256"/>
      <c r="AC1251" s="256"/>
      <c r="AD1251" s="256"/>
      <c r="AH1251">
        <f>SUM(AF1250:AH1250)</f>
        <v>0</v>
      </c>
      <c r="AK1251">
        <f>SUM(AI1250:AK1250)</f>
        <v>0</v>
      </c>
    </row>
    <row r="1252" spans="1:37" ht="24" customHeight="1">
      <c r="A1252" s="71"/>
      <c r="B1252" s="40"/>
      <c r="C1252" s="265" t="s">
        <v>185</v>
      </c>
      <c r="D1252" s="278"/>
      <c r="E1252" s="278"/>
      <c r="F1252" s="279"/>
      <c r="G1252" s="265" t="s">
        <v>1496</v>
      </c>
      <c r="H1252" s="266"/>
      <c r="I1252" s="266"/>
      <c r="J1252" s="266"/>
      <c r="K1252" s="266"/>
      <c r="L1252" s="266"/>
      <c r="M1252" s="266"/>
      <c r="N1252" s="266"/>
      <c r="O1252" s="266"/>
      <c r="P1252" s="266"/>
      <c r="Q1252" s="266"/>
      <c r="R1252" s="266"/>
      <c r="S1252" s="266"/>
      <c r="T1252" s="266"/>
      <c r="U1252" s="266"/>
      <c r="V1252" s="266"/>
      <c r="W1252" s="266"/>
      <c r="X1252" s="266"/>
      <c r="Y1252" s="266"/>
      <c r="Z1252" s="266"/>
      <c r="AA1252" s="266"/>
      <c r="AB1252" s="266"/>
      <c r="AC1252" s="266"/>
      <c r="AD1252" s="267"/>
      <c r="AH1252" t="e">
        <f ca="1">CAMBIAR(AH1251,0,"",1,"El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252" t="e">
        <f ca="1">CAMBIAR(AK1251,0,"",4,"Hay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253" spans="1:37" ht="15" customHeight="1">
      <c r="A1253" s="71"/>
      <c r="B1253" s="40"/>
      <c r="C1253" s="280"/>
      <c r="D1253" s="256"/>
      <c r="E1253" s="256"/>
      <c r="F1253" s="281"/>
      <c r="G1253" s="268" t="s">
        <v>1497</v>
      </c>
      <c r="H1253" s="266"/>
      <c r="I1253" s="266"/>
      <c r="J1253" s="266"/>
      <c r="K1253" s="266"/>
      <c r="L1253" s="266"/>
      <c r="M1253" s="266"/>
      <c r="N1253" s="266"/>
      <c r="O1253" s="266"/>
      <c r="P1253" s="266"/>
      <c r="Q1253" s="266"/>
      <c r="R1253" s="266"/>
      <c r="S1253" s="266"/>
      <c r="T1253" s="266"/>
      <c r="U1253" s="266"/>
      <c r="V1253" s="266"/>
      <c r="W1253" s="266"/>
      <c r="X1253" s="266"/>
      <c r="Y1253" s="266"/>
      <c r="Z1253" s="266"/>
      <c r="AA1253" s="266"/>
      <c r="AB1253" s="266"/>
      <c r="AC1253" s="266"/>
      <c r="AD1253" s="267"/>
    </row>
    <row r="1254" spans="1:37" ht="120" customHeight="1">
      <c r="A1254" s="71"/>
      <c r="B1254" s="40"/>
      <c r="C1254" s="280"/>
      <c r="D1254" s="256"/>
      <c r="E1254" s="256"/>
      <c r="F1254" s="281"/>
      <c r="G1254" s="331" t="s">
        <v>1501</v>
      </c>
      <c r="H1254" s="266"/>
      <c r="I1254" s="266"/>
      <c r="J1254" s="267"/>
      <c r="K1254" s="331" t="s">
        <v>1502</v>
      </c>
      <c r="L1254" s="266"/>
      <c r="M1254" s="266"/>
      <c r="N1254" s="267"/>
      <c r="O1254" s="331" t="s">
        <v>1503</v>
      </c>
      <c r="P1254" s="266"/>
      <c r="Q1254" s="266"/>
      <c r="R1254" s="267"/>
      <c r="S1254" s="331" t="s">
        <v>1504</v>
      </c>
      <c r="T1254" s="266"/>
      <c r="U1254" s="266"/>
      <c r="V1254" s="267"/>
      <c r="W1254" s="331" t="s">
        <v>1505</v>
      </c>
      <c r="X1254" s="266"/>
      <c r="Y1254" s="266"/>
      <c r="Z1254" s="267"/>
      <c r="AA1254" s="331" t="s">
        <v>1506</v>
      </c>
      <c r="AB1254" s="266"/>
      <c r="AC1254" s="266"/>
      <c r="AD1254" s="267"/>
    </row>
    <row r="1255" spans="1:37" ht="48" customHeight="1">
      <c r="A1255" s="71"/>
      <c r="B1255" s="40"/>
      <c r="C1255" s="282"/>
      <c r="D1255" s="272"/>
      <c r="E1255" s="272"/>
      <c r="F1255" s="283"/>
      <c r="G1255" s="325" t="s">
        <v>234</v>
      </c>
      <c r="H1255" s="267"/>
      <c r="I1255" s="218" t="s">
        <v>202</v>
      </c>
      <c r="J1255" s="218" t="s">
        <v>203</v>
      </c>
      <c r="K1255" s="325" t="s">
        <v>234</v>
      </c>
      <c r="L1255" s="267"/>
      <c r="M1255" s="218" t="s">
        <v>202</v>
      </c>
      <c r="N1255" s="218" t="s">
        <v>203</v>
      </c>
      <c r="O1255" s="325" t="s">
        <v>234</v>
      </c>
      <c r="P1255" s="267"/>
      <c r="Q1255" s="218" t="s">
        <v>202</v>
      </c>
      <c r="R1255" s="218" t="s">
        <v>203</v>
      </c>
      <c r="S1255" s="325" t="s">
        <v>234</v>
      </c>
      <c r="T1255" s="267"/>
      <c r="U1255" s="218" t="s">
        <v>202</v>
      </c>
      <c r="V1255" s="218" t="s">
        <v>203</v>
      </c>
      <c r="W1255" s="325" t="s">
        <v>234</v>
      </c>
      <c r="X1255" s="267"/>
      <c r="Y1255" s="218" t="s">
        <v>202</v>
      </c>
      <c r="Z1255" s="218" t="s">
        <v>203</v>
      </c>
      <c r="AA1255" s="325" t="s">
        <v>234</v>
      </c>
      <c r="AB1255" s="267"/>
      <c r="AC1255" s="218" t="s">
        <v>202</v>
      </c>
      <c r="AD1255" s="218" t="s">
        <v>203</v>
      </c>
    </row>
    <row r="1256" spans="1:37">
      <c r="A1256" s="71"/>
      <c r="B1256" s="40"/>
      <c r="C1256" s="148" t="s">
        <v>131</v>
      </c>
      <c r="D1256" s="320"/>
      <c r="E1256" s="266"/>
      <c r="F1256" s="267"/>
      <c r="G1256" s="268"/>
      <c r="H1256" s="267"/>
      <c r="I1256" s="220"/>
      <c r="J1256" s="220"/>
      <c r="K1256" s="268"/>
      <c r="L1256" s="267"/>
      <c r="M1256" s="220"/>
      <c r="N1256" s="220"/>
      <c r="O1256" s="268"/>
      <c r="P1256" s="267"/>
      <c r="Q1256" s="220"/>
      <c r="R1256" s="220"/>
      <c r="S1256" s="268"/>
      <c r="T1256" s="267"/>
      <c r="U1256" s="220"/>
      <c r="V1256" s="220"/>
      <c r="W1256" s="268"/>
      <c r="X1256" s="267"/>
      <c r="Y1256" s="220"/>
      <c r="Z1256" s="220"/>
      <c r="AA1256" s="268"/>
      <c r="AB1256" s="267"/>
      <c r="AC1256" s="220"/>
      <c r="AD1256" s="220"/>
    </row>
    <row r="1257" spans="1:37">
      <c r="A1257" s="71"/>
      <c r="B1257" s="40"/>
      <c r="C1257" s="148" t="s">
        <v>132</v>
      </c>
      <c r="D1257" s="320"/>
      <c r="E1257" s="266"/>
      <c r="F1257" s="267"/>
      <c r="G1257" s="268"/>
      <c r="H1257" s="267"/>
      <c r="I1257" s="220"/>
      <c r="J1257" s="220"/>
      <c r="K1257" s="268"/>
      <c r="L1257" s="267"/>
      <c r="M1257" s="220"/>
      <c r="N1257" s="220"/>
      <c r="O1257" s="268"/>
      <c r="P1257" s="267"/>
      <c r="Q1257" s="220"/>
      <c r="R1257" s="220"/>
      <c r="S1257" s="268"/>
      <c r="T1257" s="267"/>
      <c r="U1257" s="220"/>
      <c r="V1257" s="220"/>
      <c r="W1257" s="268"/>
      <c r="X1257" s="267"/>
      <c r="Y1257" s="220"/>
      <c r="Z1257" s="220"/>
      <c r="AA1257" s="268"/>
      <c r="AB1257" s="267"/>
      <c r="AC1257" s="220"/>
      <c r="AD1257" s="220"/>
    </row>
    <row r="1258" spans="1:37">
      <c r="A1258" s="71"/>
      <c r="B1258" s="40"/>
      <c r="C1258" s="148" t="s">
        <v>133</v>
      </c>
      <c r="D1258" s="320"/>
      <c r="E1258" s="266"/>
      <c r="F1258" s="267"/>
      <c r="G1258" s="268"/>
      <c r="H1258" s="267"/>
      <c r="I1258" s="220"/>
      <c r="J1258" s="220"/>
      <c r="K1258" s="268"/>
      <c r="L1258" s="267"/>
      <c r="M1258" s="220"/>
      <c r="N1258" s="220"/>
      <c r="O1258" s="268"/>
      <c r="P1258" s="267"/>
      <c r="Q1258" s="220"/>
      <c r="R1258" s="220"/>
      <c r="S1258" s="268"/>
      <c r="T1258" s="267"/>
      <c r="U1258" s="220"/>
      <c r="V1258" s="220"/>
      <c r="W1258" s="268"/>
      <c r="X1258" s="267"/>
      <c r="Y1258" s="220"/>
      <c r="Z1258" s="220"/>
      <c r="AA1258" s="268"/>
      <c r="AB1258" s="267"/>
      <c r="AC1258" s="220"/>
      <c r="AD1258" s="220"/>
    </row>
    <row r="1259" spans="1:37">
      <c r="A1259" s="71"/>
      <c r="B1259" s="40"/>
      <c r="C1259" s="148" t="s">
        <v>134</v>
      </c>
      <c r="D1259" s="320"/>
      <c r="E1259" s="266"/>
      <c r="F1259" s="267"/>
      <c r="G1259" s="268"/>
      <c r="H1259" s="267"/>
      <c r="I1259" s="220"/>
      <c r="J1259" s="220"/>
      <c r="K1259" s="268"/>
      <c r="L1259" s="267"/>
      <c r="M1259" s="220"/>
      <c r="N1259" s="220"/>
      <c r="O1259" s="268"/>
      <c r="P1259" s="267"/>
      <c r="Q1259" s="220"/>
      <c r="R1259" s="220"/>
      <c r="S1259" s="268"/>
      <c r="T1259" s="267"/>
      <c r="U1259" s="220"/>
      <c r="V1259" s="220"/>
      <c r="W1259" s="268"/>
      <c r="X1259" s="267"/>
      <c r="Y1259" s="220"/>
      <c r="Z1259" s="220"/>
      <c r="AA1259" s="268"/>
      <c r="AB1259" s="267"/>
      <c r="AC1259" s="220"/>
      <c r="AD1259" s="220"/>
    </row>
    <row r="1260" spans="1:37">
      <c r="A1260" s="71"/>
      <c r="B1260" s="40"/>
      <c r="C1260" s="148" t="s">
        <v>135</v>
      </c>
      <c r="D1260" s="320"/>
      <c r="E1260" s="266"/>
      <c r="F1260" s="267"/>
      <c r="G1260" s="268"/>
      <c r="H1260" s="267"/>
      <c r="I1260" s="220"/>
      <c r="J1260" s="220"/>
      <c r="K1260" s="268"/>
      <c r="L1260" s="267"/>
      <c r="M1260" s="220"/>
      <c r="N1260" s="220"/>
      <c r="O1260" s="268"/>
      <c r="P1260" s="267"/>
      <c r="Q1260" s="220"/>
      <c r="R1260" s="220"/>
      <c r="S1260" s="268"/>
      <c r="T1260" s="267"/>
      <c r="U1260" s="220"/>
      <c r="V1260" s="220"/>
      <c r="W1260" s="268"/>
      <c r="X1260" s="267"/>
      <c r="Y1260" s="220"/>
      <c r="Z1260" s="220"/>
      <c r="AA1260" s="268"/>
      <c r="AB1260" s="267"/>
      <c r="AC1260" s="220"/>
      <c r="AD1260" s="220"/>
    </row>
    <row r="1261" spans="1:37">
      <c r="A1261" s="71"/>
      <c r="B1261" s="40"/>
      <c r="C1261" s="148" t="s">
        <v>136</v>
      </c>
      <c r="D1261" s="320"/>
      <c r="E1261" s="266"/>
      <c r="F1261" s="267"/>
      <c r="G1261" s="268"/>
      <c r="H1261" s="267"/>
      <c r="I1261" s="220"/>
      <c r="J1261" s="220"/>
      <c r="K1261" s="268"/>
      <c r="L1261" s="267"/>
      <c r="M1261" s="220"/>
      <c r="N1261" s="220"/>
      <c r="O1261" s="268"/>
      <c r="P1261" s="267"/>
      <c r="Q1261" s="220"/>
      <c r="R1261" s="220"/>
      <c r="S1261" s="268"/>
      <c r="T1261" s="267"/>
      <c r="U1261" s="220"/>
      <c r="V1261" s="220"/>
      <c r="W1261" s="268"/>
      <c r="X1261" s="267"/>
      <c r="Y1261" s="220"/>
      <c r="Z1261" s="220"/>
      <c r="AA1261" s="268"/>
      <c r="AB1261" s="267"/>
      <c r="AC1261" s="220"/>
      <c r="AD1261" s="220"/>
    </row>
    <row r="1262" spans="1:37">
      <c r="A1262" s="71"/>
      <c r="B1262" s="40"/>
      <c r="C1262" s="148" t="s">
        <v>137</v>
      </c>
      <c r="D1262" s="320"/>
      <c r="E1262" s="266"/>
      <c r="F1262" s="267"/>
      <c r="G1262" s="268"/>
      <c r="H1262" s="267"/>
      <c r="I1262" s="220"/>
      <c r="J1262" s="220"/>
      <c r="K1262" s="268"/>
      <c r="L1262" s="267"/>
      <c r="M1262" s="220"/>
      <c r="N1262" s="220"/>
      <c r="O1262" s="268"/>
      <c r="P1262" s="267"/>
      <c r="Q1262" s="220"/>
      <c r="R1262" s="220"/>
      <c r="S1262" s="268"/>
      <c r="T1262" s="267"/>
      <c r="U1262" s="220"/>
      <c r="V1262" s="220"/>
      <c r="W1262" s="268"/>
      <c r="X1262" s="267"/>
      <c r="Y1262" s="220"/>
      <c r="Z1262" s="220"/>
      <c r="AA1262" s="268"/>
      <c r="AB1262" s="267"/>
      <c r="AC1262" s="220"/>
      <c r="AD1262" s="220"/>
    </row>
    <row r="1263" spans="1:37">
      <c r="A1263" s="71"/>
      <c r="B1263" s="40"/>
      <c r="C1263" s="148" t="s">
        <v>138</v>
      </c>
      <c r="D1263" s="320"/>
      <c r="E1263" s="266"/>
      <c r="F1263" s="267"/>
      <c r="G1263" s="268"/>
      <c r="H1263" s="267"/>
      <c r="I1263" s="220"/>
      <c r="J1263" s="220"/>
      <c r="K1263" s="268"/>
      <c r="L1263" s="267"/>
      <c r="M1263" s="220"/>
      <c r="N1263" s="220"/>
      <c r="O1263" s="268"/>
      <c r="P1263" s="267"/>
      <c r="Q1263" s="220"/>
      <c r="R1263" s="220"/>
      <c r="S1263" s="268"/>
      <c r="T1263" s="267"/>
      <c r="U1263" s="220"/>
      <c r="V1263" s="220"/>
      <c r="W1263" s="268"/>
      <c r="X1263" s="267"/>
      <c r="Y1263" s="220"/>
      <c r="Z1263" s="220"/>
      <c r="AA1263" s="268"/>
      <c r="AB1263" s="267"/>
      <c r="AC1263" s="220"/>
      <c r="AD1263" s="220"/>
    </row>
    <row r="1264" spans="1:37">
      <c r="A1264" s="71"/>
      <c r="B1264" s="40"/>
      <c r="C1264" s="148" t="s">
        <v>139</v>
      </c>
      <c r="D1264" s="320"/>
      <c r="E1264" s="266"/>
      <c r="F1264" s="267"/>
      <c r="G1264" s="268"/>
      <c r="H1264" s="267"/>
      <c r="I1264" s="220"/>
      <c r="J1264" s="220"/>
      <c r="K1264" s="268"/>
      <c r="L1264" s="267"/>
      <c r="M1264" s="220"/>
      <c r="N1264" s="220"/>
      <c r="O1264" s="268"/>
      <c r="P1264" s="267"/>
      <c r="Q1264" s="220"/>
      <c r="R1264" s="220"/>
      <c r="S1264" s="268"/>
      <c r="T1264" s="267"/>
      <c r="U1264" s="220"/>
      <c r="V1264" s="220"/>
      <c r="W1264" s="268"/>
      <c r="X1264" s="267"/>
      <c r="Y1264" s="220"/>
      <c r="Z1264" s="220"/>
      <c r="AA1264" s="268"/>
      <c r="AB1264" s="267"/>
      <c r="AC1264" s="220"/>
      <c r="AD1264" s="220"/>
    </row>
    <row r="1265" spans="1:30">
      <c r="A1265" s="71"/>
      <c r="B1265" s="40"/>
      <c r="C1265" s="148" t="s">
        <v>140</v>
      </c>
      <c r="D1265" s="320"/>
      <c r="E1265" s="266"/>
      <c r="F1265" s="267"/>
      <c r="G1265" s="268"/>
      <c r="H1265" s="267"/>
      <c r="I1265" s="220"/>
      <c r="J1265" s="220"/>
      <c r="K1265" s="268"/>
      <c r="L1265" s="267"/>
      <c r="M1265" s="220"/>
      <c r="N1265" s="220"/>
      <c r="O1265" s="268"/>
      <c r="P1265" s="267"/>
      <c r="Q1265" s="220"/>
      <c r="R1265" s="220"/>
      <c r="S1265" s="268"/>
      <c r="T1265" s="267"/>
      <c r="U1265" s="220"/>
      <c r="V1265" s="220"/>
      <c r="W1265" s="268"/>
      <c r="X1265" s="267"/>
      <c r="Y1265" s="220"/>
      <c r="Z1265" s="220"/>
      <c r="AA1265" s="268"/>
      <c r="AB1265" s="267"/>
      <c r="AC1265" s="220"/>
      <c r="AD1265" s="220"/>
    </row>
    <row r="1266" spans="1:30">
      <c r="A1266" s="71"/>
      <c r="B1266" s="40"/>
      <c r="C1266" s="148" t="s">
        <v>141</v>
      </c>
      <c r="D1266" s="320"/>
      <c r="E1266" s="266"/>
      <c r="F1266" s="267"/>
      <c r="G1266" s="268"/>
      <c r="H1266" s="267"/>
      <c r="I1266" s="220"/>
      <c r="J1266" s="220"/>
      <c r="K1266" s="268"/>
      <c r="L1266" s="267"/>
      <c r="M1266" s="220"/>
      <c r="N1266" s="220"/>
      <c r="O1266" s="268"/>
      <c r="P1266" s="267"/>
      <c r="Q1266" s="220"/>
      <c r="R1266" s="220"/>
      <c r="S1266" s="268"/>
      <c r="T1266" s="267"/>
      <c r="U1266" s="220"/>
      <c r="V1266" s="220"/>
      <c r="W1266" s="268"/>
      <c r="X1266" s="267"/>
      <c r="Y1266" s="220"/>
      <c r="Z1266" s="220"/>
      <c r="AA1266" s="268"/>
      <c r="AB1266" s="267"/>
      <c r="AC1266" s="220"/>
      <c r="AD1266" s="220"/>
    </row>
    <row r="1267" spans="1:30">
      <c r="A1267" s="71"/>
      <c r="B1267" s="40"/>
      <c r="C1267" s="148" t="s">
        <v>142</v>
      </c>
      <c r="D1267" s="320"/>
      <c r="E1267" s="266"/>
      <c r="F1267" s="267"/>
      <c r="G1267" s="268"/>
      <c r="H1267" s="267"/>
      <c r="I1267" s="220"/>
      <c r="J1267" s="220"/>
      <c r="K1267" s="268"/>
      <c r="L1267" s="267"/>
      <c r="M1267" s="220"/>
      <c r="N1267" s="220"/>
      <c r="O1267" s="268"/>
      <c r="P1267" s="267"/>
      <c r="Q1267" s="220"/>
      <c r="R1267" s="220"/>
      <c r="S1267" s="268"/>
      <c r="T1267" s="267"/>
      <c r="U1267" s="220"/>
      <c r="V1267" s="220"/>
      <c r="W1267" s="268"/>
      <c r="X1267" s="267"/>
      <c r="Y1267" s="220"/>
      <c r="Z1267" s="220"/>
      <c r="AA1267" s="268"/>
      <c r="AB1267" s="267"/>
      <c r="AC1267" s="220"/>
      <c r="AD1267" s="220"/>
    </row>
    <row r="1268" spans="1:30">
      <c r="A1268" s="71"/>
      <c r="B1268" s="40"/>
      <c r="C1268" s="148" t="s">
        <v>143</v>
      </c>
      <c r="D1268" s="320"/>
      <c r="E1268" s="266"/>
      <c r="F1268" s="267"/>
      <c r="G1268" s="268"/>
      <c r="H1268" s="267"/>
      <c r="I1268" s="220"/>
      <c r="J1268" s="220"/>
      <c r="K1268" s="268"/>
      <c r="L1268" s="267"/>
      <c r="M1268" s="220"/>
      <c r="N1268" s="220"/>
      <c r="O1268" s="268"/>
      <c r="P1268" s="267"/>
      <c r="Q1268" s="220"/>
      <c r="R1268" s="220"/>
      <c r="S1268" s="268"/>
      <c r="T1268" s="267"/>
      <c r="U1268" s="220"/>
      <c r="V1268" s="220"/>
      <c r="W1268" s="268"/>
      <c r="X1268" s="267"/>
      <c r="Y1268" s="220"/>
      <c r="Z1268" s="220"/>
      <c r="AA1268" s="268"/>
      <c r="AB1268" s="267"/>
      <c r="AC1268" s="220"/>
      <c r="AD1268" s="220"/>
    </row>
    <row r="1269" spans="1:30">
      <c r="A1269" s="71"/>
      <c r="B1269" s="40"/>
      <c r="C1269" s="148" t="s">
        <v>144</v>
      </c>
      <c r="D1269" s="320"/>
      <c r="E1269" s="266"/>
      <c r="F1269" s="267"/>
      <c r="G1269" s="268"/>
      <c r="H1269" s="267"/>
      <c r="I1269" s="220"/>
      <c r="J1269" s="220"/>
      <c r="K1269" s="268"/>
      <c r="L1269" s="267"/>
      <c r="M1269" s="220"/>
      <c r="N1269" s="220"/>
      <c r="O1269" s="268"/>
      <c r="P1269" s="267"/>
      <c r="Q1269" s="220"/>
      <c r="R1269" s="220"/>
      <c r="S1269" s="268"/>
      <c r="T1269" s="267"/>
      <c r="U1269" s="220"/>
      <c r="V1269" s="220"/>
      <c r="W1269" s="268"/>
      <c r="X1269" s="267"/>
      <c r="Y1269" s="220"/>
      <c r="Z1269" s="220"/>
      <c r="AA1269" s="268"/>
      <c r="AB1269" s="267"/>
      <c r="AC1269" s="220"/>
      <c r="AD1269" s="220"/>
    </row>
    <row r="1270" spans="1:30">
      <c r="A1270" s="71"/>
      <c r="B1270" s="40"/>
      <c r="C1270" s="148" t="s">
        <v>145</v>
      </c>
      <c r="D1270" s="320"/>
      <c r="E1270" s="266"/>
      <c r="F1270" s="267"/>
      <c r="G1270" s="268"/>
      <c r="H1270" s="267"/>
      <c r="I1270" s="220"/>
      <c r="J1270" s="220"/>
      <c r="K1270" s="268"/>
      <c r="L1270" s="267"/>
      <c r="M1270" s="220"/>
      <c r="N1270" s="220"/>
      <c r="O1270" s="268"/>
      <c r="P1270" s="267"/>
      <c r="Q1270" s="220"/>
      <c r="R1270" s="220"/>
      <c r="S1270" s="268"/>
      <c r="T1270" s="267"/>
      <c r="U1270" s="220"/>
      <c r="V1270" s="220"/>
      <c r="W1270" s="268"/>
      <c r="X1270" s="267"/>
      <c r="Y1270" s="220"/>
      <c r="Z1270" s="220"/>
      <c r="AA1270" s="268"/>
      <c r="AB1270" s="267"/>
      <c r="AC1270" s="220"/>
      <c r="AD1270" s="220"/>
    </row>
    <row r="1271" spans="1:30">
      <c r="A1271" s="71"/>
      <c r="B1271" s="40"/>
      <c r="C1271" s="148" t="s">
        <v>146</v>
      </c>
      <c r="D1271" s="320"/>
      <c r="E1271" s="266"/>
      <c r="F1271" s="267"/>
      <c r="G1271" s="268"/>
      <c r="H1271" s="267"/>
      <c r="I1271" s="220"/>
      <c r="J1271" s="220"/>
      <c r="K1271" s="268"/>
      <c r="L1271" s="267"/>
      <c r="M1271" s="220"/>
      <c r="N1271" s="220"/>
      <c r="O1271" s="268"/>
      <c r="P1271" s="267"/>
      <c r="Q1271" s="220"/>
      <c r="R1271" s="220"/>
      <c r="S1271" s="268"/>
      <c r="T1271" s="267"/>
      <c r="U1271" s="220"/>
      <c r="V1271" s="220"/>
      <c r="W1271" s="268"/>
      <c r="X1271" s="267"/>
      <c r="Y1271" s="220"/>
      <c r="Z1271" s="220"/>
      <c r="AA1271" s="268"/>
      <c r="AB1271" s="267"/>
      <c r="AC1271" s="220"/>
      <c r="AD1271" s="220"/>
    </row>
    <row r="1272" spans="1:30">
      <c r="A1272" s="71"/>
      <c r="B1272" s="40"/>
      <c r="C1272" s="148" t="s">
        <v>147</v>
      </c>
      <c r="D1272" s="320"/>
      <c r="E1272" s="266"/>
      <c r="F1272" s="267"/>
      <c r="G1272" s="268"/>
      <c r="H1272" s="267"/>
      <c r="I1272" s="220"/>
      <c r="J1272" s="220"/>
      <c r="K1272" s="268"/>
      <c r="L1272" s="267"/>
      <c r="M1272" s="220"/>
      <c r="N1272" s="220"/>
      <c r="O1272" s="268"/>
      <c r="P1272" s="267"/>
      <c r="Q1272" s="220"/>
      <c r="R1272" s="220"/>
      <c r="S1272" s="268"/>
      <c r="T1272" s="267"/>
      <c r="U1272" s="220"/>
      <c r="V1272" s="220"/>
      <c r="W1272" s="268"/>
      <c r="X1272" s="267"/>
      <c r="Y1272" s="220"/>
      <c r="Z1272" s="220"/>
      <c r="AA1272" s="268"/>
      <c r="AB1272" s="267"/>
      <c r="AC1272" s="220"/>
      <c r="AD1272" s="220"/>
    </row>
    <row r="1273" spans="1:30">
      <c r="A1273" s="71"/>
      <c r="B1273" s="40"/>
      <c r="C1273" s="148" t="s">
        <v>148</v>
      </c>
      <c r="D1273" s="320"/>
      <c r="E1273" s="266"/>
      <c r="F1273" s="267"/>
      <c r="G1273" s="268"/>
      <c r="H1273" s="267"/>
      <c r="I1273" s="220"/>
      <c r="J1273" s="220"/>
      <c r="K1273" s="268"/>
      <c r="L1273" s="267"/>
      <c r="M1273" s="220"/>
      <c r="N1273" s="220"/>
      <c r="O1273" s="268"/>
      <c r="P1273" s="267"/>
      <c r="Q1273" s="220"/>
      <c r="R1273" s="220"/>
      <c r="S1273" s="268"/>
      <c r="T1273" s="267"/>
      <c r="U1273" s="220"/>
      <c r="V1273" s="220"/>
      <c r="W1273" s="268"/>
      <c r="X1273" s="267"/>
      <c r="Y1273" s="220"/>
      <c r="Z1273" s="220"/>
      <c r="AA1273" s="268"/>
      <c r="AB1273" s="267"/>
      <c r="AC1273" s="220"/>
      <c r="AD1273" s="220"/>
    </row>
    <row r="1274" spans="1:30">
      <c r="A1274" s="71"/>
      <c r="B1274" s="40"/>
      <c r="C1274" s="148" t="s">
        <v>149</v>
      </c>
      <c r="D1274" s="320"/>
      <c r="E1274" s="266"/>
      <c r="F1274" s="267"/>
      <c r="G1274" s="268"/>
      <c r="H1274" s="267"/>
      <c r="I1274" s="220"/>
      <c r="J1274" s="220"/>
      <c r="K1274" s="268"/>
      <c r="L1274" s="267"/>
      <c r="M1274" s="220"/>
      <c r="N1274" s="220"/>
      <c r="O1274" s="268"/>
      <c r="P1274" s="267"/>
      <c r="Q1274" s="220"/>
      <c r="R1274" s="220"/>
      <c r="S1274" s="268"/>
      <c r="T1274" s="267"/>
      <c r="U1274" s="220"/>
      <c r="V1274" s="220"/>
      <c r="W1274" s="268"/>
      <c r="X1274" s="267"/>
      <c r="Y1274" s="220"/>
      <c r="Z1274" s="220"/>
      <c r="AA1274" s="268"/>
      <c r="AB1274" s="267"/>
      <c r="AC1274" s="220"/>
      <c r="AD1274" s="220"/>
    </row>
    <row r="1275" spans="1:30">
      <c r="A1275" s="71"/>
      <c r="B1275" s="40"/>
      <c r="C1275" s="148" t="s">
        <v>150</v>
      </c>
      <c r="D1275" s="320"/>
      <c r="E1275" s="266"/>
      <c r="F1275" s="267"/>
      <c r="G1275" s="268"/>
      <c r="H1275" s="267"/>
      <c r="I1275" s="220"/>
      <c r="J1275" s="220"/>
      <c r="K1275" s="268"/>
      <c r="L1275" s="267"/>
      <c r="M1275" s="220"/>
      <c r="N1275" s="220"/>
      <c r="O1275" s="268"/>
      <c r="P1275" s="267"/>
      <c r="Q1275" s="220"/>
      <c r="R1275" s="220"/>
      <c r="S1275" s="268"/>
      <c r="T1275" s="267"/>
      <c r="U1275" s="220"/>
      <c r="V1275" s="220"/>
      <c r="W1275" s="268"/>
      <c r="X1275" s="267"/>
      <c r="Y1275" s="220"/>
      <c r="Z1275" s="220"/>
      <c r="AA1275" s="268"/>
      <c r="AB1275" s="267"/>
      <c r="AC1275" s="220"/>
      <c r="AD1275" s="220"/>
    </row>
    <row r="1276" spans="1:30">
      <c r="A1276" s="71"/>
      <c r="B1276" s="40"/>
      <c r="C1276" s="148" t="s">
        <v>151</v>
      </c>
      <c r="D1276" s="320"/>
      <c r="E1276" s="266"/>
      <c r="F1276" s="267"/>
      <c r="G1276" s="268"/>
      <c r="H1276" s="267"/>
      <c r="I1276" s="220"/>
      <c r="J1276" s="220"/>
      <c r="K1276" s="268"/>
      <c r="L1276" s="267"/>
      <c r="M1276" s="220"/>
      <c r="N1276" s="220"/>
      <c r="O1276" s="268"/>
      <c r="P1276" s="267"/>
      <c r="Q1276" s="220"/>
      <c r="R1276" s="220"/>
      <c r="S1276" s="268"/>
      <c r="T1276" s="267"/>
      <c r="U1276" s="220"/>
      <c r="V1276" s="220"/>
      <c r="W1276" s="268"/>
      <c r="X1276" s="267"/>
      <c r="Y1276" s="220"/>
      <c r="Z1276" s="220"/>
      <c r="AA1276" s="268"/>
      <c r="AB1276" s="267"/>
      <c r="AC1276" s="220"/>
      <c r="AD1276" s="220"/>
    </row>
    <row r="1277" spans="1:30">
      <c r="A1277" s="71"/>
      <c r="B1277" s="40"/>
      <c r="C1277" s="148" t="s">
        <v>152</v>
      </c>
      <c r="D1277" s="320"/>
      <c r="E1277" s="266"/>
      <c r="F1277" s="267"/>
      <c r="G1277" s="268"/>
      <c r="H1277" s="267"/>
      <c r="I1277" s="220"/>
      <c r="J1277" s="220"/>
      <c r="K1277" s="268"/>
      <c r="L1277" s="267"/>
      <c r="M1277" s="220"/>
      <c r="N1277" s="220"/>
      <c r="O1277" s="268"/>
      <c r="P1277" s="267"/>
      <c r="Q1277" s="220"/>
      <c r="R1277" s="220"/>
      <c r="S1277" s="268"/>
      <c r="T1277" s="267"/>
      <c r="U1277" s="220"/>
      <c r="V1277" s="220"/>
      <c r="W1277" s="268"/>
      <c r="X1277" s="267"/>
      <c r="Y1277" s="220"/>
      <c r="Z1277" s="220"/>
      <c r="AA1277" s="268"/>
      <c r="AB1277" s="267"/>
      <c r="AC1277" s="220"/>
      <c r="AD1277" s="220"/>
    </row>
    <row r="1278" spans="1:30">
      <c r="A1278" s="71"/>
      <c r="B1278" s="40"/>
      <c r="C1278" s="148" t="s">
        <v>153</v>
      </c>
      <c r="D1278" s="320"/>
      <c r="E1278" s="266"/>
      <c r="F1278" s="267"/>
      <c r="G1278" s="268"/>
      <c r="H1278" s="267"/>
      <c r="I1278" s="220"/>
      <c r="J1278" s="220"/>
      <c r="K1278" s="268"/>
      <c r="L1278" s="267"/>
      <c r="M1278" s="220"/>
      <c r="N1278" s="220"/>
      <c r="O1278" s="268"/>
      <c r="P1278" s="267"/>
      <c r="Q1278" s="220"/>
      <c r="R1278" s="220"/>
      <c r="S1278" s="268"/>
      <c r="T1278" s="267"/>
      <c r="U1278" s="220"/>
      <c r="V1278" s="220"/>
      <c r="W1278" s="268"/>
      <c r="X1278" s="267"/>
      <c r="Y1278" s="220"/>
      <c r="Z1278" s="220"/>
      <c r="AA1278" s="268"/>
      <c r="AB1278" s="267"/>
      <c r="AC1278" s="220"/>
      <c r="AD1278" s="220"/>
    </row>
    <row r="1279" spans="1:30">
      <c r="A1279" s="83"/>
      <c r="B1279" s="15"/>
      <c r="C1279" s="148" t="s">
        <v>154</v>
      </c>
      <c r="D1279" s="320"/>
      <c r="E1279" s="266"/>
      <c r="F1279" s="267"/>
      <c r="G1279" s="268"/>
      <c r="H1279" s="267"/>
      <c r="I1279" s="220"/>
      <c r="J1279" s="220"/>
      <c r="K1279" s="268"/>
      <c r="L1279" s="267"/>
      <c r="M1279" s="220"/>
      <c r="N1279" s="220"/>
      <c r="O1279" s="268"/>
      <c r="P1279" s="267"/>
      <c r="Q1279" s="220"/>
      <c r="R1279" s="220"/>
      <c r="S1279" s="268"/>
      <c r="T1279" s="267"/>
      <c r="U1279" s="220"/>
      <c r="V1279" s="220"/>
      <c r="W1279" s="268"/>
      <c r="X1279" s="267"/>
      <c r="Y1279" s="220"/>
      <c r="Z1279" s="220"/>
      <c r="AA1279" s="268"/>
      <c r="AB1279" s="267"/>
      <c r="AC1279" s="220"/>
      <c r="AD1279" s="220"/>
    </row>
    <row r="1280" spans="1:30">
      <c r="A1280" s="83"/>
      <c r="B1280" s="15"/>
      <c r="C1280" s="148" t="s">
        <v>155</v>
      </c>
      <c r="D1280" s="320"/>
      <c r="E1280" s="266"/>
      <c r="F1280" s="267"/>
      <c r="G1280" s="268"/>
      <c r="H1280" s="267"/>
      <c r="I1280" s="220"/>
      <c r="J1280" s="220"/>
      <c r="K1280" s="268"/>
      <c r="L1280" s="267"/>
      <c r="M1280" s="220"/>
      <c r="N1280" s="220"/>
      <c r="O1280" s="268"/>
      <c r="P1280" s="267"/>
      <c r="Q1280" s="220"/>
      <c r="R1280" s="220"/>
      <c r="S1280" s="268"/>
      <c r="T1280" s="267"/>
      <c r="U1280" s="220"/>
      <c r="V1280" s="220"/>
      <c r="W1280" s="268"/>
      <c r="X1280" s="267"/>
      <c r="Y1280" s="220"/>
      <c r="Z1280" s="220"/>
      <c r="AA1280" s="268"/>
      <c r="AB1280" s="267"/>
      <c r="AC1280" s="220"/>
      <c r="AD1280" s="220"/>
    </row>
    <row r="1281" spans="1:30">
      <c r="A1281" s="83"/>
      <c r="B1281" s="15"/>
      <c r="C1281" s="15"/>
      <c r="D1281" s="15"/>
      <c r="E1281" s="15"/>
      <c r="F1281" s="81"/>
      <c r="G1281" s="268">
        <f>IF(AND(SUM(G1256:G1280)=0,COUNTIF(G1256:G1280,"NS")&gt;0),"NS",IF(AND(SUM(G1256:G1280)=0, COUNTIF(G1256:G1280,"NA")&gt;0),"NA",SUM(G1256:G1280)))</f>
        <v>0</v>
      </c>
      <c r="H1281" s="267"/>
      <c r="I1281" s="220">
        <f>IF(AND(SUM(I1256:I1280)=0,COUNTIF(I1256:I1280,"NS")&gt;0),"NS",IF(AND(SUM(I1256:I1280)=0, COUNTIF(I1256:I1280,"NA")&gt;0),"NA",SUM(I1256:I1280)))</f>
        <v>0</v>
      </c>
      <c r="J1281" s="220">
        <f>IF(AND(SUM(J1256:J1280)=0,COUNTIF(J1256:J1280,"NS")&gt;0),"NS",IF(AND(SUM(J1256:J1280)=0, COUNTIF(J1256:J1280,"NA")&gt;0),"NA",SUM(J1256:J1280)))</f>
        <v>0</v>
      </c>
      <c r="K1281" s="268">
        <f>IF(AND(SUM(K1256:K1280)=0,COUNTIF(K1256:K1280,"NS")&gt;0),"NS",IF(AND(SUM(K1256:K1280)=0, COUNTIF(K1256:K1280,"NA")&gt;0),"NA",SUM(K1256:K1280)))</f>
        <v>0</v>
      </c>
      <c r="L1281" s="267"/>
      <c r="M1281" s="220">
        <f>IF(AND(SUM(M1256:M1280)=0,COUNTIF(M1256:M1280,"NS")&gt;0),"NS",IF(AND(SUM(M1256:M1280)=0, COUNTIF(M1256:M1280,"NA")&gt;0),"NA",SUM(M1256:M1280)))</f>
        <v>0</v>
      </c>
      <c r="N1281" s="220">
        <f>IF(AND(SUM(N1256:N1280)=0,COUNTIF(N1256:N1280,"NS")&gt;0),"NS",IF(AND(SUM(N1256:N1280)=0, COUNTIF(N1256:N1280,"NA")&gt;0),"NA",SUM(N1256:N1280)))</f>
        <v>0</v>
      </c>
      <c r="O1281" s="268">
        <f>IF(AND(SUM(O1256:O1280)=0,COUNTIF(O1256:O1280,"NS")&gt;0),"NS",IF(AND(SUM(O1256:O1280)=0, COUNTIF(O1256:O1280,"NA")&gt;0),"NA",SUM(O1256:O1280)))</f>
        <v>0</v>
      </c>
      <c r="P1281" s="267"/>
      <c r="Q1281" s="220">
        <f>IF(AND(SUM(Q1256:Q1280)=0,COUNTIF(Q1256:Q1280,"NS")&gt;0),"NS",IF(AND(SUM(Q1256:Q1280)=0, COUNTIF(Q1256:Q1280,"NA")&gt;0),"NA",SUM(Q1256:Q1280)))</f>
        <v>0</v>
      </c>
      <c r="R1281" s="220">
        <f>IF(AND(SUM(R1256:R1280)=0,COUNTIF(R1256:R1280,"NS")&gt;0),"NS",IF(AND(SUM(R1256:R1280)=0, COUNTIF(R1256:R1280,"NA")&gt;0),"NA",SUM(R1256:R1280)))</f>
        <v>0</v>
      </c>
      <c r="S1281" s="268">
        <f>IF(AND(SUM(S1256:S1280)=0,COUNTIF(S1256:S1280,"NS")&gt;0),"NS",IF(AND(SUM(S1256:S1280)=0, COUNTIF(S1256:S1280,"NA")&gt;0),"NA",SUM(S1256:S1280)))</f>
        <v>0</v>
      </c>
      <c r="T1281" s="267"/>
      <c r="U1281" s="220">
        <f>IF(AND(SUM(U1256:U1280)=0,COUNTIF(U1256:U1280,"NS")&gt;0),"NS",IF(AND(SUM(U1256:U1280)=0, COUNTIF(U1256:U1280,"NA")&gt;0),"NA",SUM(U1256:U1280)))</f>
        <v>0</v>
      </c>
      <c r="V1281" s="220">
        <f>IF(AND(SUM(V1256:V1280)=0,COUNTIF(V1256:V1280,"NS")&gt;0),"NS",IF(AND(SUM(V1256:V1280)=0, COUNTIF(V1256:V1280,"NA")&gt;0),"NA",SUM(V1256:V1280)))</f>
        <v>0</v>
      </c>
      <c r="W1281" s="268">
        <f>IF(AND(SUM(W1256:W1280)=0,COUNTIF(W1256:W1280,"NS")&gt;0),"NS",IF(AND(SUM(W1256:W1280)=0, COUNTIF(W1256:W1280,"NA")&gt;0),"NA",SUM(W1256:W1280)))</f>
        <v>0</v>
      </c>
      <c r="X1281" s="267"/>
      <c r="Y1281" s="220">
        <f>IF(AND(SUM(Y1256:Y1280)=0,COUNTIF(Y1256:Y1280,"NS")&gt;0),"NS",IF(AND(SUM(Y1256:Y1280)=0, COUNTIF(Y1256:Y1280,"NA")&gt;0),"NA",SUM(Y1256:Y1280)))</f>
        <v>0</v>
      </c>
      <c r="Z1281" s="220">
        <f>IF(AND(SUM(Z1256:Z1280)=0,COUNTIF(Z1256:Z1280,"NS")&gt;0),"NS",IF(AND(SUM(Z1256:Z1280)=0, COUNTIF(Z1256:Z1280,"NA")&gt;0),"NA",SUM(Z1256:Z1280)))</f>
        <v>0</v>
      </c>
      <c r="AA1281" s="268">
        <f>IF(AND(SUM(AA1256:AA1280)=0,COUNTIF(AA1256:AA1280,"NS")&gt;0),"NS",IF(AND(SUM(AA1256:AA1280)=0, COUNTIF(AA1256:AA1280,"NA")&gt;0),"NA",SUM(AA1256:AA1280)))</f>
        <v>0</v>
      </c>
      <c r="AB1281" s="267"/>
      <c r="AC1281" s="220">
        <f>IF(AND(SUM(AC1256:AC1280)=0,COUNTIF(AC1256:AC1280,"NS")&gt;0),"NS",IF(AND(SUM(AC1256:AC1280)=0, COUNTIF(AC1256:AC1280,"NA")&gt;0),"NA",SUM(AC1256:AC1280)))</f>
        <v>0</v>
      </c>
      <c r="AD1281" s="220">
        <f>IF(AND(SUM(AD1256:AD1280)=0,COUNTIF(AD1256:AD1280,"NS")&gt;0),"NS",IF(AND(SUM(AD1256:AD1280)=0, COUNTIF(AD1256:AD1280,"NA")&gt;0),"NA",SUM(AD1256:AD1280)))</f>
        <v>0</v>
      </c>
    </row>
    <row r="1282" spans="1:30">
      <c r="A1282" s="71"/>
      <c r="B1282" s="40"/>
      <c r="C1282" s="40"/>
      <c r="D1282" s="40"/>
      <c r="E1282" s="40"/>
      <c r="F1282" s="40"/>
      <c r="G1282" s="40"/>
      <c r="H1282" s="40"/>
      <c r="I1282" s="40"/>
      <c r="J1282" s="40"/>
      <c r="K1282" s="40"/>
      <c r="L1282" s="40"/>
      <c r="M1282" s="40"/>
      <c r="N1282" s="40"/>
      <c r="O1282" s="40"/>
      <c r="P1282" s="40"/>
      <c r="Q1282" s="40"/>
      <c r="R1282" s="40"/>
      <c r="S1282" s="40"/>
      <c r="T1282" s="40"/>
      <c r="U1282" s="40"/>
      <c r="V1282" s="40"/>
      <c r="W1282" s="40"/>
      <c r="X1282" s="40"/>
      <c r="Y1282" s="40"/>
      <c r="Z1282" s="40"/>
      <c r="AA1282" s="40"/>
      <c r="AB1282" s="40"/>
      <c r="AC1282" s="40"/>
      <c r="AD1282" s="40"/>
    </row>
    <row r="1283" spans="1:30" ht="45" customHeight="1">
      <c r="A1283" s="71"/>
      <c r="B1283" s="40"/>
      <c r="C1283" s="385" t="s">
        <v>1507</v>
      </c>
      <c r="D1283" s="256"/>
      <c r="E1283" s="256"/>
      <c r="F1283" s="268"/>
      <c r="G1283" s="266"/>
      <c r="H1283" s="266"/>
      <c r="I1283" s="266"/>
      <c r="J1283" s="266"/>
      <c r="K1283" s="266"/>
      <c r="L1283" s="266"/>
      <c r="M1283" s="266"/>
      <c r="N1283" s="266"/>
      <c r="O1283" s="266"/>
      <c r="P1283" s="266"/>
      <c r="Q1283" s="266"/>
      <c r="R1283" s="266"/>
      <c r="S1283" s="266"/>
      <c r="T1283" s="266"/>
      <c r="U1283" s="266"/>
      <c r="V1283" s="266"/>
      <c r="W1283" s="266"/>
      <c r="X1283" s="266"/>
      <c r="Y1283" s="266"/>
      <c r="Z1283" s="266"/>
      <c r="AA1283" s="266"/>
      <c r="AB1283" s="266"/>
      <c r="AC1283" s="266"/>
      <c r="AD1283" s="267"/>
    </row>
    <row r="1284" spans="1:30">
      <c r="A1284" s="71"/>
      <c r="B1284" s="40"/>
      <c r="C1284" s="40"/>
      <c r="D1284" s="40"/>
      <c r="E1284" s="40"/>
      <c r="F1284" s="40"/>
      <c r="G1284" s="40"/>
      <c r="H1284" s="40"/>
      <c r="I1284" s="40"/>
      <c r="J1284" s="40"/>
      <c r="K1284" s="40"/>
      <c r="L1284" s="40"/>
      <c r="M1284" s="40"/>
      <c r="N1284" s="40"/>
      <c r="O1284" s="40"/>
      <c r="P1284" s="40"/>
      <c r="Q1284" s="40"/>
      <c r="R1284" s="40"/>
      <c r="S1284" s="40"/>
      <c r="T1284" s="40"/>
      <c r="U1284" s="40"/>
      <c r="V1284" s="40"/>
      <c r="W1284" s="40"/>
      <c r="X1284" s="40"/>
      <c r="Y1284" s="40"/>
      <c r="Z1284" s="40"/>
      <c r="AA1284" s="40"/>
      <c r="AB1284" s="40"/>
      <c r="AC1284" s="40"/>
      <c r="AD1284" s="40"/>
    </row>
    <row r="1285" spans="1:30" ht="24" customHeight="1">
      <c r="A1285" s="83"/>
      <c r="B1285" s="15"/>
      <c r="C1285" s="321" t="s">
        <v>187</v>
      </c>
      <c r="D1285" s="256"/>
      <c r="E1285" s="256"/>
      <c r="F1285" s="256"/>
      <c r="G1285" s="256"/>
      <c r="H1285" s="256"/>
      <c r="I1285" s="256"/>
      <c r="J1285" s="256"/>
      <c r="K1285" s="256"/>
      <c r="L1285" s="256"/>
      <c r="M1285" s="256"/>
      <c r="N1285" s="256"/>
      <c r="O1285" s="256"/>
      <c r="P1285" s="256"/>
      <c r="Q1285" s="256"/>
      <c r="R1285" s="256"/>
      <c r="S1285" s="256"/>
      <c r="T1285" s="256"/>
      <c r="U1285" s="256"/>
      <c r="V1285" s="256"/>
      <c r="W1285" s="256"/>
      <c r="X1285" s="256"/>
      <c r="Y1285" s="256"/>
      <c r="Z1285" s="256"/>
      <c r="AA1285" s="256"/>
      <c r="AB1285" s="256"/>
      <c r="AC1285" s="256"/>
      <c r="AD1285" s="256"/>
    </row>
    <row r="1286" spans="1:30" ht="60" customHeight="1">
      <c r="A1286" s="83"/>
      <c r="B1286" s="15"/>
      <c r="C1286" s="322"/>
      <c r="D1286" s="323"/>
      <c r="E1286" s="323"/>
      <c r="F1286" s="323"/>
      <c r="G1286" s="323"/>
      <c r="H1286" s="323"/>
      <c r="I1286" s="323"/>
      <c r="J1286" s="323"/>
      <c r="K1286" s="323"/>
      <c r="L1286" s="323"/>
      <c r="M1286" s="323"/>
      <c r="N1286" s="323"/>
      <c r="O1286" s="323"/>
      <c r="P1286" s="323"/>
      <c r="Q1286" s="323"/>
      <c r="R1286" s="323"/>
      <c r="S1286" s="323"/>
      <c r="T1286" s="323"/>
      <c r="U1286" s="323"/>
      <c r="V1286" s="323"/>
      <c r="W1286" s="323"/>
      <c r="X1286" s="323"/>
      <c r="Y1286" s="323"/>
      <c r="Z1286" s="323"/>
      <c r="AA1286" s="323"/>
      <c r="AB1286" s="323"/>
      <c r="AC1286" s="323"/>
      <c r="AD1286" s="324"/>
    </row>
    <row r="1287" spans="1:30">
      <c r="A1287" s="71"/>
      <c r="B1287" s="40"/>
      <c r="C1287" s="246" t="e">
        <f ca="1">AH1252</f>
        <v>#NAME?</v>
      </c>
      <c r="D1287" s="40"/>
      <c r="E1287" s="40"/>
      <c r="F1287" s="40"/>
      <c r="G1287" s="40"/>
      <c r="H1287" s="40"/>
      <c r="I1287" s="40"/>
      <c r="J1287" s="40"/>
      <c r="K1287" s="40"/>
      <c r="L1287" s="40"/>
      <c r="M1287" s="40"/>
      <c r="N1287" s="40"/>
      <c r="O1287" s="40"/>
      <c r="P1287" s="40"/>
      <c r="Q1287" s="40"/>
      <c r="R1287" s="40"/>
      <c r="S1287" s="40"/>
      <c r="T1287" s="40"/>
      <c r="U1287" s="40"/>
      <c r="V1287" s="40"/>
      <c r="W1287" s="40"/>
      <c r="X1287" s="40"/>
      <c r="Y1287" s="40"/>
      <c r="Z1287" s="40"/>
      <c r="AA1287" s="40"/>
      <c r="AB1287" s="40"/>
      <c r="AC1287" s="40"/>
      <c r="AD1287" s="40"/>
    </row>
    <row r="1288" spans="1:30">
      <c r="A1288" s="71"/>
      <c r="B1288" s="40"/>
      <c r="C1288" s="246" t="e">
        <f ca="1">AK1252</f>
        <v>#NAME?</v>
      </c>
      <c r="D1288" s="40"/>
      <c r="E1288" s="40"/>
      <c r="F1288" s="40"/>
      <c r="G1288" s="40"/>
      <c r="H1288" s="40"/>
      <c r="I1288" s="40"/>
      <c r="J1288" s="40"/>
      <c r="K1288" s="40"/>
      <c r="L1288" s="40"/>
      <c r="M1288" s="40"/>
      <c r="N1288" s="40"/>
      <c r="O1288" s="40"/>
      <c r="P1288" s="40"/>
      <c r="Q1288" s="40"/>
      <c r="R1288" s="40"/>
      <c r="S1288" s="40"/>
      <c r="T1288" s="40"/>
      <c r="U1288" s="40"/>
      <c r="V1288" s="40"/>
      <c r="W1288" s="40"/>
      <c r="X1288" s="40"/>
      <c r="Y1288" s="40"/>
      <c r="Z1288" s="40"/>
      <c r="AA1288" s="40"/>
      <c r="AB1288" s="40"/>
      <c r="AC1288" s="40"/>
      <c r="AD1288" s="40"/>
    </row>
    <row r="1289" spans="1:30">
      <c r="A1289" s="71"/>
      <c r="B1289" s="40"/>
      <c r="C1289" s="40"/>
      <c r="D1289" s="40"/>
      <c r="E1289" s="40"/>
      <c r="F1289" s="40"/>
      <c r="G1289" s="40"/>
      <c r="H1289" s="40"/>
      <c r="I1289" s="40"/>
      <c r="J1289" s="40"/>
      <c r="K1289" s="40"/>
      <c r="L1289" s="40"/>
      <c r="M1289" s="40"/>
      <c r="N1289" s="40"/>
      <c r="O1289" s="40"/>
      <c r="P1289" s="40"/>
      <c r="Q1289" s="40"/>
      <c r="R1289" s="40"/>
      <c r="S1289" s="40"/>
      <c r="T1289" s="40"/>
      <c r="U1289" s="40"/>
      <c r="V1289" s="40"/>
      <c r="W1289" s="40"/>
      <c r="X1289" s="40"/>
      <c r="Y1289" s="40"/>
      <c r="Z1289" s="40"/>
      <c r="AA1289" s="40"/>
      <c r="AB1289" s="40"/>
      <c r="AC1289" s="40"/>
      <c r="AD1289" s="40"/>
    </row>
    <row r="1290" spans="1:30">
      <c r="A1290" s="71"/>
      <c r="B1290" s="40"/>
      <c r="C1290" s="40"/>
      <c r="D1290" s="40"/>
      <c r="E1290" s="40"/>
      <c r="F1290" s="40"/>
      <c r="G1290" s="40"/>
      <c r="H1290" s="40"/>
      <c r="I1290" s="40"/>
      <c r="J1290" s="40"/>
      <c r="K1290" s="40"/>
      <c r="L1290" s="40"/>
      <c r="M1290" s="40"/>
      <c r="N1290" s="40"/>
      <c r="O1290" s="40"/>
      <c r="P1290" s="40"/>
      <c r="Q1290" s="40"/>
      <c r="R1290" s="40"/>
      <c r="S1290" s="40"/>
      <c r="T1290" s="40"/>
      <c r="U1290" s="40"/>
      <c r="V1290" s="40"/>
      <c r="W1290" s="40"/>
      <c r="X1290" s="40"/>
      <c r="Y1290" s="40"/>
      <c r="Z1290" s="40"/>
      <c r="AA1290" s="40"/>
      <c r="AB1290" s="40"/>
      <c r="AC1290" s="40"/>
      <c r="AD1290" s="40"/>
    </row>
    <row r="1291" spans="1:30">
      <c r="A1291" s="71"/>
      <c r="B1291" s="40"/>
      <c r="C1291" s="40"/>
      <c r="D1291" s="40"/>
      <c r="E1291" s="40"/>
      <c r="F1291" s="40"/>
      <c r="G1291" s="40"/>
      <c r="H1291" s="40"/>
      <c r="I1291" s="40"/>
      <c r="J1291" s="40"/>
      <c r="K1291" s="40"/>
      <c r="L1291" s="40"/>
      <c r="M1291" s="40"/>
      <c r="N1291" s="40"/>
      <c r="O1291" s="40"/>
      <c r="P1291" s="40"/>
      <c r="Q1291" s="40"/>
      <c r="R1291" s="40"/>
      <c r="S1291" s="40"/>
      <c r="T1291" s="40"/>
      <c r="U1291" s="40"/>
      <c r="V1291" s="40"/>
      <c r="W1291" s="40"/>
      <c r="X1291" s="40"/>
      <c r="Y1291" s="40"/>
      <c r="Z1291" s="40"/>
      <c r="AA1291" s="40"/>
      <c r="AB1291" s="40"/>
      <c r="AC1291" s="40"/>
      <c r="AD1291" s="40"/>
    </row>
    <row r="1292" spans="1:30">
      <c r="A1292" s="71"/>
      <c r="B1292" s="40"/>
      <c r="C1292" s="40"/>
      <c r="D1292" s="40"/>
      <c r="E1292" s="40"/>
      <c r="F1292" s="40"/>
      <c r="G1292" s="40"/>
      <c r="H1292" s="40"/>
      <c r="I1292" s="40"/>
      <c r="J1292" s="40"/>
      <c r="K1292" s="40"/>
      <c r="L1292" s="40"/>
      <c r="M1292" s="40"/>
      <c r="N1292" s="40"/>
      <c r="O1292" s="40"/>
      <c r="P1292" s="40"/>
      <c r="Q1292" s="40"/>
      <c r="R1292" s="40"/>
      <c r="S1292" s="40"/>
      <c r="T1292" s="40"/>
      <c r="U1292" s="40"/>
      <c r="V1292" s="40"/>
      <c r="W1292" s="40"/>
      <c r="X1292" s="40"/>
      <c r="Y1292" s="40"/>
      <c r="Z1292" s="40"/>
      <c r="AA1292" s="40"/>
      <c r="AB1292" s="40"/>
      <c r="AC1292" s="40"/>
      <c r="AD1292" s="40"/>
    </row>
    <row r="1293" spans="1:30" ht="36" customHeight="1">
      <c r="A1293" s="72" t="s">
        <v>1508</v>
      </c>
      <c r="B1293" s="326" t="s">
        <v>1509</v>
      </c>
      <c r="C1293" s="256"/>
      <c r="D1293" s="256"/>
      <c r="E1293" s="256"/>
      <c r="F1293" s="256"/>
      <c r="G1293" s="256"/>
      <c r="H1293" s="256"/>
      <c r="I1293" s="256"/>
      <c r="J1293" s="256"/>
      <c r="K1293" s="256"/>
      <c r="L1293" s="256"/>
      <c r="M1293" s="256"/>
      <c r="N1293" s="256"/>
      <c r="O1293" s="256"/>
      <c r="P1293" s="256"/>
      <c r="Q1293" s="256"/>
      <c r="R1293" s="256"/>
      <c r="S1293" s="256"/>
      <c r="T1293" s="256"/>
      <c r="U1293" s="256"/>
      <c r="V1293" s="256"/>
      <c r="W1293" s="256"/>
      <c r="X1293" s="256"/>
      <c r="Y1293" s="256"/>
      <c r="Z1293" s="256"/>
      <c r="AA1293" s="256"/>
      <c r="AB1293" s="256"/>
      <c r="AC1293" s="256"/>
      <c r="AD1293" s="256"/>
    </row>
    <row r="1294" spans="1:30" ht="48" customHeight="1">
      <c r="A1294" s="83"/>
      <c r="B1294" s="15"/>
      <c r="C1294" s="321" t="s">
        <v>1510</v>
      </c>
      <c r="D1294" s="256"/>
      <c r="E1294" s="256"/>
      <c r="F1294" s="256"/>
      <c r="G1294" s="256"/>
      <c r="H1294" s="256"/>
      <c r="I1294" s="256"/>
      <c r="J1294" s="256"/>
      <c r="K1294" s="256"/>
      <c r="L1294" s="256"/>
      <c r="M1294" s="256"/>
      <c r="N1294" s="256"/>
      <c r="O1294" s="256"/>
      <c r="P1294" s="256"/>
      <c r="Q1294" s="256"/>
      <c r="R1294" s="256"/>
      <c r="S1294" s="256"/>
      <c r="T1294" s="256"/>
      <c r="U1294" s="256"/>
      <c r="V1294" s="256"/>
      <c r="W1294" s="256"/>
      <c r="X1294" s="256"/>
      <c r="Y1294" s="256"/>
      <c r="Z1294" s="256"/>
      <c r="AA1294" s="256"/>
      <c r="AB1294" s="256"/>
      <c r="AC1294" s="256"/>
      <c r="AD1294" s="256"/>
    </row>
    <row r="1295" spans="1:30" ht="36" customHeight="1">
      <c r="A1295" s="83"/>
      <c r="B1295" s="15"/>
      <c r="C1295" s="327" t="s">
        <v>1511</v>
      </c>
      <c r="D1295" s="256"/>
      <c r="E1295" s="256"/>
      <c r="F1295" s="256"/>
      <c r="G1295" s="256"/>
      <c r="H1295" s="256"/>
      <c r="I1295" s="256"/>
      <c r="J1295" s="256"/>
      <c r="K1295" s="256"/>
      <c r="L1295" s="256"/>
      <c r="M1295" s="256"/>
      <c r="N1295" s="256"/>
      <c r="O1295" s="256"/>
      <c r="P1295" s="256"/>
      <c r="Q1295" s="256"/>
      <c r="R1295" s="256"/>
      <c r="S1295" s="256"/>
      <c r="T1295" s="256"/>
      <c r="U1295" s="256"/>
      <c r="V1295" s="256"/>
      <c r="W1295" s="256"/>
      <c r="X1295" s="256"/>
      <c r="Y1295" s="256"/>
      <c r="Z1295" s="256"/>
      <c r="AA1295" s="256"/>
      <c r="AB1295" s="256"/>
      <c r="AC1295" s="256"/>
      <c r="AD1295" s="256"/>
    </row>
    <row r="1296" spans="1:30" ht="36" customHeight="1">
      <c r="A1296" s="83"/>
      <c r="B1296" s="15"/>
      <c r="C1296" s="327" t="s">
        <v>1512</v>
      </c>
      <c r="D1296" s="256"/>
      <c r="E1296" s="256"/>
      <c r="F1296" s="256"/>
      <c r="G1296" s="256"/>
      <c r="H1296" s="256"/>
      <c r="I1296" s="256"/>
      <c r="J1296" s="256"/>
      <c r="K1296" s="256"/>
      <c r="L1296" s="256"/>
      <c r="M1296" s="256"/>
      <c r="N1296" s="256"/>
      <c r="O1296" s="256"/>
      <c r="P1296" s="256"/>
      <c r="Q1296" s="256"/>
      <c r="R1296" s="256"/>
      <c r="S1296" s="256"/>
      <c r="T1296" s="256"/>
      <c r="U1296" s="256"/>
      <c r="V1296" s="256"/>
      <c r="W1296" s="256"/>
      <c r="X1296" s="256"/>
      <c r="Y1296" s="256"/>
      <c r="Z1296" s="256"/>
      <c r="AA1296" s="256"/>
      <c r="AB1296" s="256"/>
      <c r="AC1296" s="256"/>
      <c r="AD1296" s="256"/>
    </row>
    <row r="1297" spans="1:108" ht="24" customHeight="1">
      <c r="A1297" s="83"/>
      <c r="B1297" s="15"/>
      <c r="C1297" s="321" t="s">
        <v>1513</v>
      </c>
      <c r="D1297" s="256"/>
      <c r="E1297" s="256"/>
      <c r="F1297" s="256"/>
      <c r="G1297" s="256"/>
      <c r="H1297" s="256"/>
      <c r="I1297" s="256"/>
      <c r="J1297" s="256"/>
      <c r="K1297" s="256"/>
      <c r="L1297" s="256"/>
      <c r="M1297" s="256"/>
      <c r="N1297" s="256"/>
      <c r="O1297" s="256"/>
      <c r="P1297" s="256"/>
      <c r="Q1297" s="256"/>
      <c r="R1297" s="256"/>
      <c r="S1297" s="256"/>
      <c r="T1297" s="256"/>
      <c r="U1297" s="256"/>
      <c r="V1297" s="256"/>
      <c r="W1297" s="256"/>
      <c r="X1297" s="256"/>
      <c r="Y1297" s="256"/>
      <c r="Z1297" s="256"/>
      <c r="AA1297" s="256"/>
      <c r="AB1297" s="256"/>
      <c r="AC1297" s="256"/>
      <c r="AD1297" s="256"/>
    </row>
    <row r="1298" spans="1:108" ht="36" customHeight="1">
      <c r="A1298" s="83"/>
      <c r="B1298" s="15"/>
      <c r="C1298" s="321" t="s">
        <v>1514</v>
      </c>
      <c r="D1298" s="256"/>
      <c r="E1298" s="256"/>
      <c r="F1298" s="256"/>
      <c r="G1298" s="256"/>
      <c r="H1298" s="256"/>
      <c r="I1298" s="256"/>
      <c r="J1298" s="256"/>
      <c r="K1298" s="256"/>
      <c r="L1298" s="256"/>
      <c r="M1298" s="256"/>
      <c r="N1298" s="256"/>
      <c r="O1298" s="256"/>
      <c r="P1298" s="256"/>
      <c r="Q1298" s="256"/>
      <c r="R1298" s="256"/>
      <c r="S1298" s="256"/>
      <c r="T1298" s="256"/>
      <c r="U1298" s="256"/>
      <c r="V1298" s="256"/>
      <c r="W1298" s="256"/>
      <c r="X1298" s="256"/>
      <c r="Y1298" s="256"/>
      <c r="Z1298" s="256"/>
      <c r="AA1298" s="256"/>
      <c r="AB1298" s="256"/>
      <c r="AC1298" s="256"/>
      <c r="AD1298" s="256"/>
    </row>
    <row r="1299" spans="1:108">
      <c r="A1299" s="71"/>
      <c r="B1299" s="40"/>
      <c r="C1299" s="40"/>
      <c r="D1299" s="40"/>
      <c r="E1299" s="40"/>
      <c r="F1299" s="40"/>
      <c r="G1299" s="40"/>
      <c r="H1299" s="40"/>
      <c r="I1299" s="40"/>
      <c r="J1299" s="40"/>
      <c r="K1299" s="40"/>
      <c r="L1299" s="40"/>
      <c r="M1299" s="40"/>
      <c r="N1299" s="40"/>
      <c r="O1299" s="40"/>
      <c r="P1299" s="40"/>
      <c r="Q1299" s="40"/>
      <c r="R1299" s="40"/>
      <c r="S1299" s="40"/>
      <c r="T1299" s="40"/>
      <c r="U1299" s="40"/>
      <c r="V1299" s="40"/>
      <c r="W1299" s="40"/>
      <c r="X1299" s="40"/>
      <c r="Y1299" s="40"/>
      <c r="Z1299" s="40"/>
      <c r="AA1299" s="40"/>
      <c r="AB1299" s="40"/>
      <c r="AC1299" s="40"/>
      <c r="AD1299" s="40"/>
    </row>
    <row r="1300" spans="1:108" ht="24" customHeight="1">
      <c r="A1300" s="83"/>
      <c r="B1300" s="15"/>
      <c r="C1300" s="265" t="s">
        <v>185</v>
      </c>
      <c r="D1300" s="278"/>
      <c r="E1300" s="278"/>
      <c r="F1300" s="278"/>
      <c r="G1300" s="279"/>
      <c r="H1300" s="458" t="s">
        <v>1125</v>
      </c>
      <c r="I1300" s="279"/>
      <c r="J1300" s="400" t="s">
        <v>1515</v>
      </c>
      <c r="K1300" s="266"/>
      <c r="L1300" s="266"/>
      <c r="M1300" s="266"/>
      <c r="N1300" s="266"/>
      <c r="O1300" s="266"/>
      <c r="P1300" s="266"/>
      <c r="Q1300" s="266"/>
      <c r="R1300" s="266"/>
      <c r="S1300" s="266"/>
      <c r="T1300" s="266"/>
      <c r="U1300" s="266"/>
      <c r="V1300" s="266"/>
      <c r="W1300" s="266"/>
      <c r="X1300" s="266"/>
      <c r="Y1300" s="266"/>
      <c r="Z1300" s="266"/>
      <c r="AA1300" s="266"/>
      <c r="AB1300" s="266"/>
      <c r="AC1300" s="266"/>
      <c r="AD1300" s="267"/>
    </row>
    <row r="1301" spans="1:108" ht="15" customHeight="1">
      <c r="A1301" s="71"/>
      <c r="B1301" s="40"/>
      <c r="C1301" s="280"/>
      <c r="D1301" s="256"/>
      <c r="E1301" s="256"/>
      <c r="F1301" s="256"/>
      <c r="G1301" s="281"/>
      <c r="H1301" s="280"/>
      <c r="I1301" s="281"/>
      <c r="J1301" s="265" t="s">
        <v>201</v>
      </c>
      <c r="K1301" s="279"/>
      <c r="L1301" s="459" t="s">
        <v>806</v>
      </c>
      <c r="M1301" s="279"/>
      <c r="N1301" s="459" t="s">
        <v>203</v>
      </c>
      <c r="O1301" s="279"/>
      <c r="P1301" s="429" t="s">
        <v>1016</v>
      </c>
      <c r="Q1301" s="266"/>
      <c r="R1301" s="266"/>
      <c r="S1301" s="266"/>
      <c r="T1301" s="266"/>
      <c r="U1301" s="266"/>
      <c r="V1301" s="266"/>
      <c r="W1301" s="266"/>
      <c r="X1301" s="266"/>
      <c r="Y1301" s="266"/>
      <c r="Z1301" s="266"/>
      <c r="AA1301" s="266"/>
      <c r="AB1301" s="266"/>
      <c r="AC1301" s="266"/>
      <c r="AD1301" s="267"/>
    </row>
    <row r="1302" spans="1:108" ht="84" customHeight="1">
      <c r="A1302" s="151"/>
      <c r="B1302" s="152"/>
      <c r="C1302" s="280"/>
      <c r="D1302" s="256"/>
      <c r="E1302" s="256"/>
      <c r="F1302" s="256"/>
      <c r="G1302" s="281"/>
      <c r="H1302" s="280"/>
      <c r="I1302" s="281"/>
      <c r="J1302" s="280"/>
      <c r="K1302" s="281"/>
      <c r="L1302" s="280"/>
      <c r="M1302" s="281"/>
      <c r="N1302" s="280"/>
      <c r="O1302" s="281"/>
      <c r="P1302" s="451" t="s">
        <v>1018</v>
      </c>
      <c r="Q1302" s="266"/>
      <c r="R1302" s="267"/>
      <c r="S1302" s="331" t="s">
        <v>1019</v>
      </c>
      <c r="T1302" s="266"/>
      <c r="U1302" s="267"/>
      <c r="V1302" s="331" t="s">
        <v>1020</v>
      </c>
      <c r="W1302" s="266"/>
      <c r="X1302" s="267"/>
      <c r="Y1302" s="331" t="s">
        <v>1021</v>
      </c>
      <c r="Z1302" s="266"/>
      <c r="AA1302" s="267"/>
      <c r="AB1302" s="331" t="s">
        <v>1516</v>
      </c>
      <c r="AC1302" s="266"/>
      <c r="AD1302" s="267"/>
    </row>
    <row r="1303" spans="1:108" ht="48" customHeight="1">
      <c r="A1303" s="71"/>
      <c r="B1303" s="40"/>
      <c r="C1303" s="282"/>
      <c r="D1303" s="272"/>
      <c r="E1303" s="272"/>
      <c r="F1303" s="272"/>
      <c r="G1303" s="283"/>
      <c r="H1303" s="282"/>
      <c r="I1303" s="283"/>
      <c r="J1303" s="282"/>
      <c r="K1303" s="283"/>
      <c r="L1303" s="282"/>
      <c r="M1303" s="283"/>
      <c r="N1303" s="282"/>
      <c r="O1303" s="283"/>
      <c r="P1303" s="217" t="s">
        <v>234</v>
      </c>
      <c r="Q1303" s="218" t="s">
        <v>202</v>
      </c>
      <c r="R1303" s="218" t="s">
        <v>203</v>
      </c>
      <c r="S1303" s="217" t="s">
        <v>234</v>
      </c>
      <c r="T1303" s="218" t="s">
        <v>202</v>
      </c>
      <c r="U1303" s="218" t="s">
        <v>203</v>
      </c>
      <c r="V1303" s="217" t="s">
        <v>234</v>
      </c>
      <c r="W1303" s="218" t="s">
        <v>202</v>
      </c>
      <c r="X1303" s="218" t="s">
        <v>203</v>
      </c>
      <c r="Y1303" s="217" t="s">
        <v>234</v>
      </c>
      <c r="Z1303" s="218" t="s">
        <v>202</v>
      </c>
      <c r="AA1303" s="218" t="s">
        <v>203</v>
      </c>
      <c r="AB1303" s="217" t="s">
        <v>234</v>
      </c>
      <c r="AC1303" s="218" t="s">
        <v>202</v>
      </c>
      <c r="AD1303" s="218" t="s">
        <v>203</v>
      </c>
      <c r="AF1303" t="s">
        <v>204</v>
      </c>
      <c r="AG1303" t="s">
        <v>205</v>
      </c>
      <c r="AH1303" t="s">
        <v>206</v>
      </c>
      <c r="AI1303" t="s">
        <v>207</v>
      </c>
      <c r="AJ1303" t="s">
        <v>208</v>
      </c>
      <c r="AK1303" t="s">
        <v>209</v>
      </c>
      <c r="AL1303" t="s">
        <v>210</v>
      </c>
      <c r="AP1303" t="s">
        <v>204</v>
      </c>
      <c r="AQ1303" t="s">
        <v>205</v>
      </c>
      <c r="AR1303" t="s">
        <v>206</v>
      </c>
      <c r="AS1303" t="s">
        <v>207</v>
      </c>
      <c r="AT1303" t="s">
        <v>208</v>
      </c>
      <c r="AU1303" t="s">
        <v>209</v>
      </c>
      <c r="AV1303" t="s">
        <v>210</v>
      </c>
      <c r="AZ1303" t="s">
        <v>204</v>
      </c>
      <c r="BA1303" t="s">
        <v>205</v>
      </c>
      <c r="BB1303" t="s">
        <v>206</v>
      </c>
      <c r="BC1303" t="s">
        <v>207</v>
      </c>
      <c r="BD1303" t="s">
        <v>208</v>
      </c>
      <c r="BE1303" t="s">
        <v>209</v>
      </c>
      <c r="BF1303" t="s">
        <v>210</v>
      </c>
      <c r="BJ1303" t="s">
        <v>204</v>
      </c>
      <c r="BK1303" t="s">
        <v>205</v>
      </c>
      <c r="BL1303" t="s">
        <v>206</v>
      </c>
      <c r="BM1303" t="s">
        <v>207</v>
      </c>
      <c r="BN1303" t="s">
        <v>208</v>
      </c>
      <c r="BO1303" t="s">
        <v>209</v>
      </c>
      <c r="BP1303" t="s">
        <v>210</v>
      </c>
      <c r="BT1303" t="s">
        <v>204</v>
      </c>
      <c r="BU1303" t="s">
        <v>205</v>
      </c>
      <c r="BV1303" t="s">
        <v>206</v>
      </c>
      <c r="BW1303" t="s">
        <v>207</v>
      </c>
      <c r="BX1303" t="s">
        <v>208</v>
      </c>
      <c r="BY1303" t="s">
        <v>209</v>
      </c>
      <c r="BZ1303" t="s">
        <v>210</v>
      </c>
      <c r="CD1303" t="s">
        <v>204</v>
      </c>
      <c r="CE1303" t="s">
        <v>205</v>
      </c>
      <c r="CF1303" t="s">
        <v>206</v>
      </c>
      <c r="CG1303" t="s">
        <v>207</v>
      </c>
      <c r="CH1303" t="s">
        <v>208</v>
      </c>
      <c r="CI1303" t="s">
        <v>209</v>
      </c>
      <c r="CJ1303" t="s">
        <v>210</v>
      </c>
      <c r="CN1303" t="s">
        <v>204</v>
      </c>
      <c r="CO1303" t="s">
        <v>205</v>
      </c>
      <c r="CP1303" t="s">
        <v>206</v>
      </c>
      <c r="CQ1303" t="s">
        <v>207</v>
      </c>
      <c r="CR1303" t="s">
        <v>208</v>
      </c>
      <c r="CS1303" t="s">
        <v>209</v>
      </c>
      <c r="CT1303" t="s">
        <v>210</v>
      </c>
      <c r="CX1303" t="s">
        <v>204</v>
      </c>
      <c r="CY1303" t="s">
        <v>205</v>
      </c>
      <c r="CZ1303" t="s">
        <v>206</v>
      </c>
      <c r="DA1303" t="s">
        <v>207</v>
      </c>
      <c r="DB1303" t="s">
        <v>208</v>
      </c>
      <c r="DC1303" t="s">
        <v>209</v>
      </c>
      <c r="DD1303" t="s">
        <v>210</v>
      </c>
    </row>
    <row r="1304" spans="1:108">
      <c r="A1304" s="71"/>
      <c r="B1304" s="40"/>
      <c r="C1304" s="148" t="s">
        <v>131</v>
      </c>
      <c r="D1304" s="320"/>
      <c r="E1304" s="266"/>
      <c r="F1304" s="266"/>
      <c r="G1304" s="267"/>
      <c r="H1304" s="268"/>
      <c r="I1304" s="267"/>
      <c r="J1304" s="268"/>
      <c r="K1304" s="267"/>
      <c r="L1304" s="268"/>
      <c r="M1304" s="267"/>
      <c r="N1304" s="268"/>
      <c r="O1304" s="267"/>
      <c r="P1304" s="220"/>
      <c r="Q1304" s="220"/>
      <c r="R1304" s="220"/>
      <c r="S1304" s="220"/>
      <c r="T1304" s="220"/>
      <c r="U1304" s="220"/>
      <c r="V1304" s="220"/>
      <c r="W1304" s="220"/>
      <c r="X1304" s="220"/>
      <c r="Y1304" s="220"/>
      <c r="Z1304" s="220"/>
      <c r="AA1304" s="220"/>
      <c r="AB1304" s="220"/>
      <c r="AC1304" s="220"/>
      <c r="AD1304" s="220"/>
      <c r="AF1304">
        <f>IF(AND(P1304=0,OR(SUM(Q1304:R1304)&gt;0,COUNTIF(P1304:R1304,"NS")&gt;0)),1,0)</f>
        <v>0</v>
      </c>
      <c r="AG1304">
        <f>IF(OR(AND(P1304="NS",SUM(Q1304:R1304)&gt;0),AND(P1304="NS",COUNTIF(P1304:R1304,"NS")&lt;2)),1,0)</f>
        <v>0</v>
      </c>
      <c r="AH1304">
        <f>IF(AND(P1304="NA",OR(SUM(Q1304:R1304)&gt;0,COUNTIF(P1304:R1304,"NS")&gt;0,COUNTIF(P1304:R1304,"NA")&gt;1)),1,0)</f>
        <v>0</v>
      </c>
      <c r="AI1304">
        <f>IF(AND(COUNTBLANK(P1304)+COUNTBLANK(Q1304)+COUNTBLANK(R1304)&gt;0,COUNTBLANK(P1304)+COUNTBLANK(Q1304)+COUNTBLANK(R1304)&lt;3,P1304&lt;&gt;"NA"),1,0)</f>
        <v>0</v>
      </c>
      <c r="AJ1304">
        <f>IF(AND(IF(OR(SUM(Q1304:R1304)=P1304,P1304="",AND(P1304&gt;0,COUNTIF(P1304:R1304,"NS")=2)),0,1)=1,P1304&lt;&gt;"NS",P1304&lt;&gt;"NA"),1,0)</f>
        <v>0</v>
      </c>
      <c r="AK1304">
        <f>IF(COUNTIF(P1304:R1304,"=*")&lt;&gt;SUM(COUNTIF(P1304:R1304,"NS"),COUNTIF(P1304:R1304,"NA")),1,0)</f>
        <v>0</v>
      </c>
      <c r="AL1304">
        <f>IF(SUM(AF1304:AK1304)&gt;0,1,0)</f>
        <v>0</v>
      </c>
      <c r="AP1304">
        <f>IF(AND(S1304=0,OR(SUM(T1304:U1304)&gt;0,COUNTIF(S1304:U1304,"NS")&gt;0)),1,0)</f>
        <v>0</v>
      </c>
      <c r="AQ1304">
        <f>IF(OR(AND(S1304="NS",SUM(T1304:U1304)&gt;0),AND(S1304="NS",COUNTIF(S1304:U1304,"NS")&lt;2)),1,0)</f>
        <v>0</v>
      </c>
      <c r="AR1304">
        <f>IF(AND(S1304="NA",OR(SUM(T1304:U1304)&gt;0,COUNTIF(S1304:U1304,"NS")&gt;0,COUNTIF(S1304:U1304,"NA")&gt;1)),1,0)</f>
        <v>0</v>
      </c>
      <c r="AS1304">
        <f>IF(AND(COUNTBLANK(S1304)+COUNTBLANK(T1304)+COUNTBLANK(U1304)&gt;0,COUNTBLANK(S1304)+COUNTBLANK(T1304)+COUNTBLANK(U1304)&lt;3,S1304&lt;&gt;"NA"),1,0)</f>
        <v>0</v>
      </c>
      <c r="AT1304">
        <f>IF(AND(IF(OR(SUM(T1304:U1304)=S1304,S1304="",AND(S1304&gt;0,COUNTIF(S1304:U1304,"NS")=2)),0,1)=1,S1304&lt;&gt;"NS",S1304&lt;&gt;"NA"),1,0)</f>
        <v>0</v>
      </c>
      <c r="AU1304">
        <f>IF(COUNTIF(S1304:U1304,"=*")&lt;&gt;SUM(COUNTIF(S1304:U1304,"NS"),COUNTIF(S1304:U1304,"NA")),1,0)</f>
        <v>0</v>
      </c>
      <c r="AV1304">
        <f>IF(SUM(AP1304:AU1304)&gt;0,1,0)</f>
        <v>0</v>
      </c>
      <c r="AZ1304">
        <f>IF(AND(V1304=0,OR(SUM(W1304:X1304)&gt;0,COUNTIF(V1304:X1304,"NS")&gt;0)),1,0)</f>
        <v>0</v>
      </c>
      <c r="BA1304">
        <f>IF(OR(AND(V1304="NS",SUM(W1304:X1304)&gt;0),AND(V1304="NS",COUNTIF(V1304:X1304,"NS")&lt;2)),1,0)</f>
        <v>0</v>
      </c>
      <c r="BB1304">
        <f>IF(AND(V1304="NA",OR(SUM(W1304:X1304)&gt;0,COUNTIF(V1304:X1304,"NS")&gt;0,COUNTIF(V1304:X1304,"NA")&gt;1)),1,0)</f>
        <v>0</v>
      </c>
      <c r="BC1304">
        <f>IF(AND(COUNTBLANK(V1304)+COUNTBLANK(W1304)+COUNTBLANK(X1304)&gt;0,COUNTBLANK(V1304)+COUNTBLANK(W1304)+COUNTBLANK(X1304)&lt;3,V1304&lt;&gt;"NA"),1,0)</f>
        <v>0</v>
      </c>
      <c r="BD1304">
        <f>IF(AND(IF(OR(SUM(W1304:X1304)=V1304,V1304="",AND(V1304&gt;0,COUNTIF(V1304:X1304,"NS")=2)),0,1)=1,V1304&lt;&gt;"NS",V1304&lt;&gt;"NA"),1,0)</f>
        <v>0</v>
      </c>
      <c r="BE1304">
        <f>IF(COUNTIF(V1304:X1304,"=*")&lt;&gt;SUM(COUNTIF(V1304:X1304,"NS"),COUNTIF(V1304:X1304,"NA")),1,0)</f>
        <v>0</v>
      </c>
      <c r="BF1304">
        <f>IF(SUM(AZ1304:BE1304)&gt;0,1,0)</f>
        <v>0</v>
      </c>
      <c r="BJ1304">
        <f>IF(AND(Y1304=0,OR(SUM(Z1304:AA1304)&gt;0,COUNTIF(Y1304:AA1304,"NS")&gt;0)),1,0)</f>
        <v>0</v>
      </c>
      <c r="BK1304">
        <f>IF(OR(AND(Y1304="NS",SUM(Z1304:AA1304)&gt;0),AND(Y1304="NS",COUNTIF(Y1304:AA1304,"NS")&lt;2)),1,0)</f>
        <v>0</v>
      </c>
      <c r="BL1304">
        <f>IF(AND(Y1304="NA",OR(SUM(Z1304:AA1304)&gt;0,COUNTIF(Y1304:AA1304,"NS")&gt;0,COUNTIF(Y1304:AA1304,"NA")&gt;1)),1,0)</f>
        <v>0</v>
      </c>
      <c r="BM1304">
        <f>IF(AND(COUNTBLANK(Y1304)+COUNTBLANK(Z1304)+COUNTBLANK(AA1304)&gt;0,COUNTBLANK(Y1304)+COUNTBLANK(Z1304)+COUNTBLANK(AA1304)&lt;3,Y1304&lt;&gt;"NA"),1,0)</f>
        <v>0</v>
      </c>
      <c r="BN1304">
        <f>IF(AND(IF(OR(SUM(Z1304:AA1304)=Y1304,Y1304="",AND(Y1304&gt;0,COUNTIF(Y1304:AA1304,"NS")=2)),0,1)=1,Y1304&lt;&gt;"NS",Y1304&lt;&gt;"NA"),1,0)</f>
        <v>0</v>
      </c>
      <c r="BO1304">
        <f>IF(COUNTIF(Y1304:AA1304,"=*")&lt;&gt;SUM(COUNTIF(Y1304:AA1304,"NS"),COUNTIF(Y1304:AA1304,"NA")),1,0)</f>
        <v>0</v>
      </c>
      <c r="BP1304">
        <f>IF(SUM(BJ1304:BO1304)&gt;0,1,0)</f>
        <v>0</v>
      </c>
      <c r="BT1304">
        <f>IF(AND(AB1304=0,OR(SUM(AC1304:AD1304)&gt;0,COUNTIF(AB1304:AD1304,"NS")&gt;0)),1,0)</f>
        <v>0</v>
      </c>
      <c r="BU1304">
        <f>IF(OR(AND(AB1304="NS",SUM(AC1304:AD1304)&gt;0),AND(AB1304="NS",COUNTIF(AB1304:AD1304,"NS")&lt;2)),1,0)</f>
        <v>0</v>
      </c>
      <c r="BV1304">
        <f>IF(AND(AB1304="NA",OR(SUM(AC1304:AD1304)&gt;0,COUNTIF(AB1304:AD1304,"NS")&gt;0,COUNTIF(AB1304:AD1304,"NA")&gt;1)),1,0)</f>
        <v>0</v>
      </c>
      <c r="BW1304">
        <f>IF(AND(COUNTBLANK(AB1304)+COUNTBLANK(AC1304)+COUNTBLANK(AD1304)&gt;0,COUNTBLANK(AB1304)+COUNTBLANK(AC1304)+COUNTBLANK(AD1304)&lt;3,AB1304&lt;&gt;"NA"),1,0)</f>
        <v>0</v>
      </c>
      <c r="BX1304">
        <f>IF(AND(IF(OR(SUM(AC1304:AD1304)=AB1304,AB1304="",AND(AB1304&gt;0,COUNTIF(AB1304:AD1304,"NS")=2)),0,1)=1,AB1304&lt;&gt;"NS",AB1304&lt;&gt;"NA"),1,0)</f>
        <v>0</v>
      </c>
      <c r="BY1304">
        <f>IF(COUNTIF(AB1304:AD1304,"=*")&lt;&gt;SUM(COUNTIF(AB1304:AD1304,"NS"),COUNTIF(AB1304:AD1304,"NA")),1,0)</f>
        <v>0</v>
      </c>
      <c r="BZ1304">
        <f>IF(SUM(BT1304:BY1304)&gt;0,1,0)</f>
        <v>0</v>
      </c>
      <c r="CD1304">
        <f>IF(AND(L1304=0,OR(SUM(Q1304,T1304,W1304,Z1304,AC1304)&gt;0,COUNTIF(L1304,"NS")+COUNTIF(Q1304,"NS")+COUNTIF(T1304,"NS")+COUNTIF(W1304,"NS")+COUNTIF(Z1304,"NS")+COUNTIF(AC1304,"NS")&gt;0)),1,0)</f>
        <v>0</v>
      </c>
      <c r="CE1304">
        <f>IF(OR(AND(L1304="NS",SUM(Q1304,T1304,W1304,Z1304,AC1304)&gt;0),AND(L1304="NS",COUNTIF(L1304,"NS")+COUNTIF(Q1304,"NS")+COUNTIF(T1304,"NS")+COUNTIF(W1304,"NS")+COUNTIF(Z1304,"NS")+COUNTIF(AC1304,"NS")&lt;2)),1,0)</f>
        <v>0</v>
      </c>
      <c r="CF1304">
        <f>IF(AND(L1304="NA",OR(SUM(Q1304,T1304,W1304,Z1304,AC1304)&gt;0,COUNTIF(L1304,"NS")+COUNTIF(Q1304,"NS")+COUNTIF(T1304,"NS")+COUNTIF(W1304,"NS")+COUNTIF(Z1304,"NS")+COUNTIF(AC1304,"NS")&gt;0,COUNTIF(L1304,"NA")+COUNTIF(Q1304,"NA")+COUNTIF(T1304,"NA")+COUNTIF(W1304,"NA")+COUNTIF(Z1304,"NA")+COUNTIF(AC1304,"NA")&gt;1)),1,0)</f>
        <v>0</v>
      </c>
      <c r="CG1304">
        <f>IF(AND(COUNTBLANK(L1304)+COUNTBLANK(Q1304)+COUNTBLANK(T1304)+COUNTBLANK(W1304)+COUNTBLANK(Z1304)+COUNTBLANK(AC1304)&gt;0,COUNTBLANK(L1304)+COUNTBLANK(Q1304)+COUNTBLANK(T1304)+COUNTBLANK(W1304)+COUNTBLANK(Z1304)+COUNTBLANK(AC1304)&lt;6,L1304&lt;&gt;"NA"),1,0)</f>
        <v>0</v>
      </c>
      <c r="CH1304">
        <f>IF(AND(IF(OR(SUM(Q1304,T1304,W1304,Z1304,AC1304)=L1304,L1304="",AND(L1304&gt;0,COUNTIF(L1304,"NS")+COUNTIF(Q1304,"NS")+COUNTIF(T1304,"NS")+COUNTIF(W1304,"NS")+COUNTIF(Z1304,"NS")+COUNTIF(AC1304,"NS")=5)),0,1)=1,L1304&lt;&gt;"NS",L1304&lt;&gt;"NA"),1,0)</f>
        <v>0</v>
      </c>
      <c r="CI1304">
        <f>IF(COUNTIF(L1304,"=*")+COUNTIF(Q1304,"=*")+COUNTIF(T1304,"=*")+COUNTIF(W1304,"=*")+COUNTIF(Z1304,"=*")+COUNTIF(AC1304,"=*")&lt;&gt;SUM(COUNTIF(L1304,"NS")+COUNTIF(Q1304,"NS")+COUNTIF(T1304,"NS")+COUNTIF(W1304,"NS")+COUNTIF(Z1304,"NS")+COUNTIF(AC1304,"NS"),COUNTIF(L1304,"NA")+COUNTIF(Q1304,"NA")+COUNTIF(T1304,"NA")+COUNTIF(W1304,"NA")+COUNTIF(Z1304,"NA")+COUNTIF(AC1304,"NA")),1,0)</f>
        <v>0</v>
      </c>
      <c r="CJ1304">
        <f>IF(SUM(CD1304:CI1304)&gt;0,1,0)</f>
        <v>0</v>
      </c>
      <c r="CN1304">
        <f>IF(AND(N1304=0,OR(SUM(R1304,U1304,X1304,AA1304,AD1304)&gt;0,COUNTIF(N1304,"NS")+COUNTIF(R1304,"NS")+COUNTIF(U1304,"NS")+COUNTIF(X1304,"NS")+COUNTIF(AA1304,"NS")+COUNTIF(AD1304,"NS")&gt;0)),1,0)</f>
        <v>0</v>
      </c>
      <c r="CO1304">
        <f>IF(OR(AND(N1304="NS",SUM(R1304,U1304,X1304,AA1304,AD1304)&gt;0),AND(N1304="NS",COUNTIF(N1304,"NS")+COUNTIF(R1304,"NS")+COUNTIF(U1304,"NS")+COUNTIF(X1304,"NS")+COUNTIF(AA1304,"NS")+COUNTIF(AD1304,"NS")&lt;2)),1,0)</f>
        <v>0</v>
      </c>
      <c r="CP1304">
        <f>IF(AND(N1304="NA",OR(SUM(R1304,U1304,X1304,AA1304,AD1304)&gt;0,COUNTIF(N1304,"NS")+COUNTIF(R1304,"NS")+COUNTIF(U1304,"NS")+COUNTIF(X1304,"NS")+COUNTIF(AA1304,"NS")+COUNTIF(AD1304,"NS")&gt;0,COUNTIF(N1304,"NA")+COUNTIF(R1304,"NA")+COUNTIF(U1304,"NA")+COUNTIF(X1304,"NA")+COUNTIF(AA1304,"NA")+COUNTIF(AD1304,"NA")&gt;1)),1,0)</f>
        <v>0</v>
      </c>
      <c r="CQ1304">
        <f>IF(AND(COUNTBLANK(N1304)+COUNTBLANK(R1304)+COUNTBLANK(U1304)+COUNTBLANK(X1304)+COUNTBLANK(AA1304)+COUNTBLANK(AD1304)&gt;0,COUNTBLANK(N1304)+COUNTBLANK(R1304)+COUNTBLANK(U1304)+COUNTBLANK(X1304)+COUNTBLANK(AA1304)+COUNTBLANK(AD1304)&lt;6,N1304&lt;&gt;"NA"),1,0)</f>
        <v>0</v>
      </c>
      <c r="CR1304">
        <f>IF(AND(IF(OR(SUM(R1304,U1304,X1304,AA1304,AD1304)=N1304,N1304="",AND(N1304&gt;0,COUNTIF(N1304,"NS")+COUNTIF(R1304,"NS")+COUNTIF(U1304,"NS")+COUNTIF(X1304,"NS")+COUNTIF(AA1304,"NS")+COUNTIF(AD1304,"NS")=5)),0,1)=1,N1304&lt;&gt;"NS",N1304&lt;&gt;"NA"),1,0)</f>
        <v>0</v>
      </c>
      <c r="CS1304">
        <f>IF(COUNTIF(N1304,"=*")+COUNTIF(R1304,"=*")+COUNTIF(U1304,"=*")+COUNTIF(X1304,"=*")+COUNTIF(AA1304,"=*")+COUNTIF(AD1304,"=*")&lt;&gt;SUM(COUNTIF(N1304,"NS")+COUNTIF(R1304,"NS")+COUNTIF(U1304,"NS")+COUNTIF(X1304,"NS")+COUNTIF(AA1304,"NS")+COUNTIF(AD1304,"NS"),COUNTIF(N1304,"NA")+COUNTIF(R1304,"NA")+COUNTIF(U1304,"NA")+COUNTIF(X1304,"NA")+COUNTIF(AA1304,"NA")+COUNTIF(AD1304,"NA")),1,0)</f>
        <v>0</v>
      </c>
      <c r="CT1304">
        <f>IF(SUM(CN1304:CS1304)&gt;0,1,0)</f>
        <v>0</v>
      </c>
      <c r="CX1304">
        <f>IF(AND(J1304=0,OR(SUM(P1304,S1304,V1304,Y1304,AB1304)&gt;0,COUNTIF(J1304,"NS")+COUNTIF(P1304,"NS")+COUNTIF(S1304,"NS")+COUNTIF(V1304,"NS")+COUNTIF(Y1304,"NS")+COUNTIF(AB1304,"NS")&gt;0)),1,0)</f>
        <v>0</v>
      </c>
      <c r="CY1304">
        <f>IF(OR(AND(J1304="NS",SUM(P1304,S1304,V1304,Y1304,AB1304)&gt;0),AND(J1304="NS",COUNTIF(J1304,"NS")+COUNTIF(P1304,"NS")+COUNTIF(S1304,"NS")+COUNTIF(V1304,"NS")+COUNTIF(Y1304,"NS")+COUNTIF(AB1304,"NS")&lt;2)),1,0)</f>
        <v>0</v>
      </c>
      <c r="CZ1304">
        <f>IF(AND(J1304="NA",OR(SUM(P1304,S1304,V1304,Y1304,AB1304)&gt;0,COUNTIF(J1304,"NS")+COUNTIF(P1304,"NS")+COUNTIF(S1304,"NS")+COUNTIF(V1304,"NS")+COUNTIF(Y1304,"NS")+COUNTIF(AB1304,"NS")&gt;0,COUNTIF(J1304,"NA")+COUNTIF(P1304,"NA")+COUNTIF(S1304,"NA")+COUNTIF(V1304,"NA")+COUNTIF(Y1304,"NA")+COUNTIF(AB1304,"NA")&gt;1)),1,0)</f>
        <v>0</v>
      </c>
      <c r="DA1304">
        <f>IF(AND(COUNTBLANK(J1304)+COUNTBLANK(P1304)+COUNTBLANK(S1304)+COUNTBLANK(V1304)+COUNTBLANK(Y1304)+COUNTBLANK(AB1304)&gt;0,COUNTBLANK(J1304)+COUNTBLANK(P1304)+COUNTBLANK(S1304)+COUNTBLANK(V1304)+COUNTBLANK(Y1304)+COUNTBLANK(AB1304)&lt;6,J1304&lt;&gt;"NA"),1,0)</f>
        <v>0</v>
      </c>
      <c r="DB1304">
        <f>IF(AND(IF(OR(SUM(P1304,S1304,V1304,Y1304,AB1304)=J1304,J1304="",AND(J1304&gt;0,COUNTIF(J1304,"NS")+COUNTIF(P1304,"NS")+COUNTIF(S1304,"NS")+COUNTIF(V1304,"NS")+COUNTIF(Y1304,"NS")+COUNTIF(AB1304,"NS")=5)),0,1)=1,J1304&lt;&gt;"NS",J1304&lt;&gt;"NA"),1,0)</f>
        <v>0</v>
      </c>
      <c r="DC1304">
        <f>IF(COUNTIF(J1304,"=*")+COUNTIF(P1304,"=*")+COUNTIF(S1304,"=*")+COUNTIF(V1304,"=*")+COUNTIF(Y1304,"=*")+COUNTIF(AB1304,"=*")&lt;&gt;SUM(COUNTIF(J1304,"NS")+COUNTIF(P1304,"NS")+COUNTIF(S1304,"NS")+COUNTIF(V1304,"NS")+COUNTIF(Y1304,"NS")+COUNTIF(AB1304,"NS"),COUNTIF(J1304,"NA")+COUNTIF(P1304,"NA")+COUNTIF(S1304,"NA")+COUNTIF(V1304,"NA")+COUNTIF(Y1304,"NA")+COUNTIF(AB1304,"NA")),1,0)</f>
        <v>0</v>
      </c>
      <c r="DD1304">
        <f>IF(SUM(CX1304:DC1304)&gt;0,1,0)</f>
        <v>0</v>
      </c>
    </row>
    <row r="1305" spans="1:108">
      <c r="A1305" s="71"/>
      <c r="B1305" s="40"/>
      <c r="C1305" s="79" t="s">
        <v>132</v>
      </c>
      <c r="D1305" s="320"/>
      <c r="E1305" s="266"/>
      <c r="F1305" s="266"/>
      <c r="G1305" s="267"/>
      <c r="H1305" s="268"/>
      <c r="I1305" s="267"/>
      <c r="J1305" s="268"/>
      <c r="K1305" s="267"/>
      <c r="L1305" s="268"/>
      <c r="M1305" s="267"/>
      <c r="N1305" s="268"/>
      <c r="O1305" s="267"/>
      <c r="P1305" s="220"/>
      <c r="Q1305" s="220"/>
      <c r="R1305" s="220"/>
      <c r="S1305" s="220"/>
      <c r="T1305" s="220"/>
      <c r="U1305" s="220"/>
      <c r="V1305" s="220"/>
      <c r="W1305" s="220"/>
      <c r="X1305" s="220"/>
      <c r="Y1305" s="220"/>
      <c r="Z1305" s="220"/>
      <c r="AA1305" s="220"/>
      <c r="AB1305" s="220"/>
      <c r="AC1305" s="220"/>
      <c r="AD1305" s="220"/>
    </row>
    <row r="1306" spans="1:108">
      <c r="A1306" s="71"/>
      <c r="B1306" s="40"/>
      <c r="C1306" s="80" t="s">
        <v>133</v>
      </c>
      <c r="D1306" s="320"/>
      <c r="E1306" s="266"/>
      <c r="F1306" s="266"/>
      <c r="G1306" s="267"/>
      <c r="H1306" s="268"/>
      <c r="I1306" s="267"/>
      <c r="J1306" s="268"/>
      <c r="K1306" s="267"/>
      <c r="L1306" s="268"/>
      <c r="M1306" s="267"/>
      <c r="N1306" s="268"/>
      <c r="O1306" s="267"/>
      <c r="P1306" s="220"/>
      <c r="Q1306" s="220"/>
      <c r="R1306" s="220"/>
      <c r="S1306" s="220"/>
      <c r="T1306" s="220"/>
      <c r="U1306" s="220"/>
      <c r="V1306" s="220"/>
      <c r="W1306" s="220"/>
      <c r="X1306" s="220"/>
      <c r="Y1306" s="220"/>
      <c r="Z1306" s="220"/>
      <c r="AA1306" s="220"/>
      <c r="AB1306" s="220"/>
      <c r="AC1306" s="220"/>
      <c r="AD1306" s="220"/>
    </row>
    <row r="1307" spans="1:108">
      <c r="A1307" s="71"/>
      <c r="B1307" s="40"/>
      <c r="C1307" s="80" t="s">
        <v>134</v>
      </c>
      <c r="D1307" s="320"/>
      <c r="E1307" s="266"/>
      <c r="F1307" s="266"/>
      <c r="G1307" s="267"/>
      <c r="H1307" s="268"/>
      <c r="I1307" s="267"/>
      <c r="J1307" s="268"/>
      <c r="K1307" s="267"/>
      <c r="L1307" s="268"/>
      <c r="M1307" s="267"/>
      <c r="N1307" s="268"/>
      <c r="O1307" s="267"/>
      <c r="P1307" s="220"/>
      <c r="Q1307" s="220"/>
      <c r="R1307" s="220"/>
      <c r="S1307" s="220"/>
      <c r="T1307" s="220"/>
      <c r="U1307" s="220"/>
      <c r="V1307" s="220"/>
      <c r="W1307" s="220"/>
      <c r="X1307" s="220"/>
      <c r="Y1307" s="220"/>
      <c r="Z1307" s="220"/>
      <c r="AA1307" s="220"/>
      <c r="AB1307" s="220"/>
      <c r="AC1307" s="220"/>
      <c r="AD1307" s="220"/>
    </row>
    <row r="1308" spans="1:108">
      <c r="A1308" s="71"/>
      <c r="B1308" s="40"/>
      <c r="C1308" s="80" t="s">
        <v>135</v>
      </c>
      <c r="D1308" s="320"/>
      <c r="E1308" s="266"/>
      <c r="F1308" s="266"/>
      <c r="G1308" s="267"/>
      <c r="H1308" s="268"/>
      <c r="I1308" s="267"/>
      <c r="J1308" s="268"/>
      <c r="K1308" s="267"/>
      <c r="L1308" s="268"/>
      <c r="M1308" s="267"/>
      <c r="N1308" s="268"/>
      <c r="O1308" s="267"/>
      <c r="P1308" s="220"/>
      <c r="Q1308" s="220"/>
      <c r="R1308" s="220"/>
      <c r="S1308" s="220"/>
      <c r="T1308" s="220"/>
      <c r="U1308" s="220"/>
      <c r="V1308" s="220"/>
      <c r="W1308" s="220"/>
      <c r="X1308" s="220"/>
      <c r="Y1308" s="220"/>
      <c r="Z1308" s="220"/>
      <c r="AA1308" s="220"/>
      <c r="AB1308" s="220"/>
      <c r="AC1308" s="220"/>
      <c r="AD1308" s="220"/>
    </row>
    <row r="1309" spans="1:108">
      <c r="A1309" s="71"/>
      <c r="B1309" s="40"/>
      <c r="C1309" s="80" t="s">
        <v>136</v>
      </c>
      <c r="D1309" s="320"/>
      <c r="E1309" s="266"/>
      <c r="F1309" s="266"/>
      <c r="G1309" s="267"/>
      <c r="H1309" s="268"/>
      <c r="I1309" s="267"/>
      <c r="J1309" s="268"/>
      <c r="K1309" s="267"/>
      <c r="L1309" s="268"/>
      <c r="M1309" s="267"/>
      <c r="N1309" s="268"/>
      <c r="O1309" s="267"/>
      <c r="P1309" s="220"/>
      <c r="Q1309" s="220"/>
      <c r="R1309" s="220"/>
      <c r="S1309" s="220"/>
      <c r="T1309" s="220"/>
      <c r="U1309" s="220"/>
      <c r="V1309" s="220"/>
      <c r="W1309" s="220"/>
      <c r="X1309" s="220"/>
      <c r="Y1309" s="220"/>
      <c r="Z1309" s="220"/>
      <c r="AA1309" s="220"/>
      <c r="AB1309" s="220"/>
      <c r="AC1309" s="220"/>
      <c r="AD1309" s="220"/>
    </row>
    <row r="1310" spans="1:108">
      <c r="A1310" s="71"/>
      <c r="B1310" s="40"/>
      <c r="C1310" s="80" t="s">
        <v>137</v>
      </c>
      <c r="D1310" s="320"/>
      <c r="E1310" s="266"/>
      <c r="F1310" s="266"/>
      <c r="G1310" s="267"/>
      <c r="H1310" s="268"/>
      <c r="I1310" s="267"/>
      <c r="J1310" s="268"/>
      <c r="K1310" s="267"/>
      <c r="L1310" s="268"/>
      <c r="M1310" s="267"/>
      <c r="N1310" s="268"/>
      <c r="O1310" s="267"/>
      <c r="P1310" s="220"/>
      <c r="Q1310" s="220"/>
      <c r="R1310" s="220"/>
      <c r="S1310" s="220"/>
      <c r="T1310" s="220"/>
      <c r="U1310" s="220"/>
      <c r="V1310" s="220"/>
      <c r="W1310" s="220"/>
      <c r="X1310" s="220"/>
      <c r="Y1310" s="220"/>
      <c r="Z1310" s="220"/>
      <c r="AA1310" s="220"/>
      <c r="AB1310" s="220"/>
      <c r="AC1310" s="220"/>
      <c r="AD1310" s="220"/>
    </row>
    <row r="1311" spans="1:108">
      <c r="A1311" s="71"/>
      <c r="B1311" s="40"/>
      <c r="C1311" s="80" t="s">
        <v>138</v>
      </c>
      <c r="D1311" s="320"/>
      <c r="E1311" s="266"/>
      <c r="F1311" s="266"/>
      <c r="G1311" s="267"/>
      <c r="H1311" s="268"/>
      <c r="I1311" s="267"/>
      <c r="J1311" s="268"/>
      <c r="K1311" s="267"/>
      <c r="L1311" s="268"/>
      <c r="M1311" s="267"/>
      <c r="N1311" s="268"/>
      <c r="O1311" s="267"/>
      <c r="P1311" s="220"/>
      <c r="Q1311" s="220"/>
      <c r="R1311" s="220"/>
      <c r="S1311" s="220"/>
      <c r="T1311" s="220"/>
      <c r="U1311" s="220"/>
      <c r="V1311" s="220"/>
      <c r="W1311" s="220"/>
      <c r="X1311" s="220"/>
      <c r="Y1311" s="220"/>
      <c r="Z1311" s="220"/>
      <c r="AA1311" s="220"/>
      <c r="AB1311" s="220"/>
      <c r="AC1311" s="220"/>
      <c r="AD1311" s="220"/>
    </row>
    <row r="1312" spans="1:108">
      <c r="A1312" s="71"/>
      <c r="B1312" s="40"/>
      <c r="C1312" s="80" t="s">
        <v>139</v>
      </c>
      <c r="D1312" s="320"/>
      <c r="E1312" s="266"/>
      <c r="F1312" s="266"/>
      <c r="G1312" s="267"/>
      <c r="H1312" s="268"/>
      <c r="I1312" s="267"/>
      <c r="J1312" s="268"/>
      <c r="K1312" s="267"/>
      <c r="L1312" s="268"/>
      <c r="M1312" s="267"/>
      <c r="N1312" s="268"/>
      <c r="O1312" s="267"/>
      <c r="P1312" s="220"/>
      <c r="Q1312" s="220"/>
      <c r="R1312" s="220"/>
      <c r="S1312" s="220"/>
      <c r="T1312" s="220"/>
      <c r="U1312" s="220"/>
      <c r="V1312" s="220"/>
      <c r="W1312" s="220"/>
      <c r="X1312" s="220"/>
      <c r="Y1312" s="220"/>
      <c r="Z1312" s="220"/>
      <c r="AA1312" s="220"/>
      <c r="AB1312" s="220"/>
      <c r="AC1312" s="220"/>
      <c r="AD1312" s="220"/>
    </row>
    <row r="1313" spans="1:30">
      <c r="A1313" s="71"/>
      <c r="B1313" s="40"/>
      <c r="C1313" s="80" t="s">
        <v>140</v>
      </c>
      <c r="D1313" s="320"/>
      <c r="E1313" s="266"/>
      <c r="F1313" s="266"/>
      <c r="G1313" s="267"/>
      <c r="H1313" s="268"/>
      <c r="I1313" s="267"/>
      <c r="J1313" s="268"/>
      <c r="K1313" s="267"/>
      <c r="L1313" s="268"/>
      <c r="M1313" s="267"/>
      <c r="N1313" s="268"/>
      <c r="O1313" s="267"/>
      <c r="P1313" s="220"/>
      <c r="Q1313" s="220"/>
      <c r="R1313" s="220"/>
      <c r="S1313" s="220"/>
      <c r="T1313" s="220"/>
      <c r="U1313" s="220"/>
      <c r="V1313" s="220"/>
      <c r="W1313" s="220"/>
      <c r="X1313" s="220"/>
      <c r="Y1313" s="220"/>
      <c r="Z1313" s="220"/>
      <c r="AA1313" s="220"/>
      <c r="AB1313" s="220"/>
      <c r="AC1313" s="220"/>
      <c r="AD1313" s="220"/>
    </row>
    <row r="1314" spans="1:30">
      <c r="A1314" s="71"/>
      <c r="B1314" s="40"/>
      <c r="C1314" s="80" t="s">
        <v>141</v>
      </c>
      <c r="D1314" s="320"/>
      <c r="E1314" s="266"/>
      <c r="F1314" s="266"/>
      <c r="G1314" s="267"/>
      <c r="H1314" s="268"/>
      <c r="I1314" s="267"/>
      <c r="J1314" s="268"/>
      <c r="K1314" s="267"/>
      <c r="L1314" s="268"/>
      <c r="M1314" s="267"/>
      <c r="N1314" s="268"/>
      <c r="O1314" s="267"/>
      <c r="P1314" s="220"/>
      <c r="Q1314" s="220"/>
      <c r="R1314" s="220"/>
      <c r="S1314" s="220"/>
      <c r="T1314" s="220"/>
      <c r="U1314" s="220"/>
      <c r="V1314" s="220"/>
      <c r="W1314" s="220"/>
      <c r="X1314" s="220"/>
      <c r="Y1314" s="220"/>
      <c r="Z1314" s="220"/>
      <c r="AA1314" s="220"/>
      <c r="AB1314" s="220"/>
      <c r="AC1314" s="220"/>
      <c r="AD1314" s="220"/>
    </row>
    <row r="1315" spans="1:30">
      <c r="A1315" s="71"/>
      <c r="B1315" s="40"/>
      <c r="C1315" s="80" t="s">
        <v>142</v>
      </c>
      <c r="D1315" s="320"/>
      <c r="E1315" s="266"/>
      <c r="F1315" s="266"/>
      <c r="G1315" s="267"/>
      <c r="H1315" s="268"/>
      <c r="I1315" s="267"/>
      <c r="J1315" s="268"/>
      <c r="K1315" s="267"/>
      <c r="L1315" s="268"/>
      <c r="M1315" s="267"/>
      <c r="N1315" s="268"/>
      <c r="O1315" s="267"/>
      <c r="P1315" s="220"/>
      <c r="Q1315" s="220"/>
      <c r="R1315" s="220"/>
      <c r="S1315" s="220"/>
      <c r="T1315" s="220"/>
      <c r="U1315" s="220"/>
      <c r="V1315" s="220"/>
      <c r="W1315" s="220"/>
      <c r="X1315" s="220"/>
      <c r="Y1315" s="220"/>
      <c r="Z1315" s="220"/>
      <c r="AA1315" s="220"/>
      <c r="AB1315" s="220"/>
      <c r="AC1315" s="220"/>
      <c r="AD1315" s="220"/>
    </row>
    <row r="1316" spans="1:30">
      <c r="A1316" s="71"/>
      <c r="B1316" s="40"/>
      <c r="C1316" s="80" t="s">
        <v>143</v>
      </c>
      <c r="D1316" s="320"/>
      <c r="E1316" s="266"/>
      <c r="F1316" s="266"/>
      <c r="G1316" s="267"/>
      <c r="H1316" s="268"/>
      <c r="I1316" s="267"/>
      <c r="J1316" s="268"/>
      <c r="K1316" s="267"/>
      <c r="L1316" s="268"/>
      <c r="M1316" s="267"/>
      <c r="N1316" s="268"/>
      <c r="O1316" s="267"/>
      <c r="P1316" s="220"/>
      <c r="Q1316" s="220"/>
      <c r="R1316" s="220"/>
      <c r="S1316" s="220"/>
      <c r="T1316" s="220"/>
      <c r="U1316" s="220"/>
      <c r="V1316" s="220"/>
      <c r="W1316" s="220"/>
      <c r="X1316" s="220"/>
      <c r="Y1316" s="220"/>
      <c r="Z1316" s="220"/>
      <c r="AA1316" s="220"/>
      <c r="AB1316" s="220"/>
      <c r="AC1316" s="220"/>
      <c r="AD1316" s="220"/>
    </row>
    <row r="1317" spans="1:30">
      <c r="A1317" s="71"/>
      <c r="B1317" s="40"/>
      <c r="C1317" s="80" t="s">
        <v>144</v>
      </c>
      <c r="D1317" s="320"/>
      <c r="E1317" s="266"/>
      <c r="F1317" s="266"/>
      <c r="G1317" s="267"/>
      <c r="H1317" s="268"/>
      <c r="I1317" s="267"/>
      <c r="J1317" s="268"/>
      <c r="K1317" s="267"/>
      <c r="L1317" s="268"/>
      <c r="M1317" s="267"/>
      <c r="N1317" s="268"/>
      <c r="O1317" s="267"/>
      <c r="P1317" s="220"/>
      <c r="Q1317" s="220"/>
      <c r="R1317" s="220"/>
      <c r="S1317" s="220"/>
      <c r="T1317" s="220"/>
      <c r="U1317" s="220"/>
      <c r="V1317" s="220"/>
      <c r="W1317" s="220"/>
      <c r="X1317" s="220"/>
      <c r="Y1317" s="220"/>
      <c r="Z1317" s="220"/>
      <c r="AA1317" s="220"/>
      <c r="AB1317" s="220"/>
      <c r="AC1317" s="220"/>
      <c r="AD1317" s="220"/>
    </row>
    <row r="1318" spans="1:30">
      <c r="A1318" s="71"/>
      <c r="B1318" s="40"/>
      <c r="C1318" s="80" t="s">
        <v>145</v>
      </c>
      <c r="D1318" s="320"/>
      <c r="E1318" s="266"/>
      <c r="F1318" s="266"/>
      <c r="G1318" s="267"/>
      <c r="H1318" s="268"/>
      <c r="I1318" s="267"/>
      <c r="J1318" s="268"/>
      <c r="K1318" s="267"/>
      <c r="L1318" s="268"/>
      <c r="M1318" s="267"/>
      <c r="N1318" s="268"/>
      <c r="O1318" s="267"/>
      <c r="P1318" s="220"/>
      <c r="Q1318" s="220"/>
      <c r="R1318" s="220"/>
      <c r="S1318" s="220"/>
      <c r="T1318" s="220"/>
      <c r="U1318" s="220"/>
      <c r="V1318" s="220"/>
      <c r="W1318" s="220"/>
      <c r="X1318" s="220"/>
      <c r="Y1318" s="220"/>
      <c r="Z1318" s="220"/>
      <c r="AA1318" s="220"/>
      <c r="AB1318" s="220"/>
      <c r="AC1318" s="220"/>
      <c r="AD1318" s="220"/>
    </row>
    <row r="1319" spans="1:30">
      <c r="A1319" s="71"/>
      <c r="B1319" s="40"/>
      <c r="C1319" s="80" t="s">
        <v>146</v>
      </c>
      <c r="D1319" s="320"/>
      <c r="E1319" s="266"/>
      <c r="F1319" s="266"/>
      <c r="G1319" s="267"/>
      <c r="H1319" s="268"/>
      <c r="I1319" s="267"/>
      <c r="J1319" s="268"/>
      <c r="K1319" s="267"/>
      <c r="L1319" s="268"/>
      <c r="M1319" s="267"/>
      <c r="N1319" s="268"/>
      <c r="O1319" s="267"/>
      <c r="P1319" s="220"/>
      <c r="Q1319" s="220"/>
      <c r="R1319" s="220"/>
      <c r="S1319" s="220"/>
      <c r="T1319" s="220"/>
      <c r="U1319" s="220"/>
      <c r="V1319" s="220"/>
      <c r="W1319" s="220"/>
      <c r="X1319" s="220"/>
      <c r="Y1319" s="220"/>
      <c r="Z1319" s="220"/>
      <c r="AA1319" s="220"/>
      <c r="AB1319" s="220"/>
      <c r="AC1319" s="220"/>
      <c r="AD1319" s="220"/>
    </row>
    <row r="1320" spans="1:30">
      <c r="A1320" s="71"/>
      <c r="B1320" s="40"/>
      <c r="C1320" s="80" t="s">
        <v>147</v>
      </c>
      <c r="D1320" s="320"/>
      <c r="E1320" s="266"/>
      <c r="F1320" s="266"/>
      <c r="G1320" s="267"/>
      <c r="H1320" s="268"/>
      <c r="I1320" s="267"/>
      <c r="J1320" s="268"/>
      <c r="K1320" s="267"/>
      <c r="L1320" s="268"/>
      <c r="M1320" s="267"/>
      <c r="N1320" s="268"/>
      <c r="O1320" s="267"/>
      <c r="P1320" s="220"/>
      <c r="Q1320" s="220"/>
      <c r="R1320" s="220"/>
      <c r="S1320" s="220"/>
      <c r="T1320" s="220"/>
      <c r="U1320" s="220"/>
      <c r="V1320" s="220"/>
      <c r="W1320" s="220"/>
      <c r="X1320" s="220"/>
      <c r="Y1320" s="220"/>
      <c r="Z1320" s="220"/>
      <c r="AA1320" s="220"/>
      <c r="AB1320" s="220"/>
      <c r="AC1320" s="220"/>
      <c r="AD1320" s="220"/>
    </row>
    <row r="1321" spans="1:30">
      <c r="A1321" s="71"/>
      <c r="B1321" s="40"/>
      <c r="C1321" s="80" t="s">
        <v>148</v>
      </c>
      <c r="D1321" s="320"/>
      <c r="E1321" s="266"/>
      <c r="F1321" s="266"/>
      <c r="G1321" s="267"/>
      <c r="H1321" s="268"/>
      <c r="I1321" s="267"/>
      <c r="J1321" s="268"/>
      <c r="K1321" s="267"/>
      <c r="L1321" s="268"/>
      <c r="M1321" s="267"/>
      <c r="N1321" s="268"/>
      <c r="O1321" s="267"/>
      <c r="P1321" s="220"/>
      <c r="Q1321" s="220"/>
      <c r="R1321" s="220"/>
      <c r="S1321" s="220"/>
      <c r="T1321" s="220"/>
      <c r="U1321" s="220"/>
      <c r="V1321" s="220"/>
      <c r="W1321" s="220"/>
      <c r="X1321" s="220"/>
      <c r="Y1321" s="220"/>
      <c r="Z1321" s="220"/>
      <c r="AA1321" s="220"/>
      <c r="AB1321" s="220"/>
      <c r="AC1321" s="220"/>
      <c r="AD1321" s="220"/>
    </row>
    <row r="1322" spans="1:30">
      <c r="A1322" s="71"/>
      <c r="B1322" s="40"/>
      <c r="C1322" s="80" t="s">
        <v>149</v>
      </c>
      <c r="D1322" s="320"/>
      <c r="E1322" s="266"/>
      <c r="F1322" s="266"/>
      <c r="G1322" s="267"/>
      <c r="H1322" s="268"/>
      <c r="I1322" s="267"/>
      <c r="J1322" s="268"/>
      <c r="K1322" s="267"/>
      <c r="L1322" s="268"/>
      <c r="M1322" s="267"/>
      <c r="N1322" s="268"/>
      <c r="O1322" s="267"/>
      <c r="P1322" s="220"/>
      <c r="Q1322" s="220"/>
      <c r="R1322" s="220"/>
      <c r="S1322" s="220"/>
      <c r="T1322" s="220"/>
      <c r="U1322" s="220"/>
      <c r="V1322" s="220"/>
      <c r="W1322" s="220"/>
      <c r="X1322" s="220"/>
      <c r="Y1322" s="220"/>
      <c r="Z1322" s="220"/>
      <c r="AA1322" s="220"/>
      <c r="AB1322" s="220"/>
      <c r="AC1322" s="220"/>
      <c r="AD1322" s="220"/>
    </row>
    <row r="1323" spans="1:30">
      <c r="A1323" s="71"/>
      <c r="B1323" s="40"/>
      <c r="C1323" s="80" t="s">
        <v>150</v>
      </c>
      <c r="D1323" s="320"/>
      <c r="E1323" s="266"/>
      <c r="F1323" s="266"/>
      <c r="G1323" s="267"/>
      <c r="H1323" s="268"/>
      <c r="I1323" s="267"/>
      <c r="J1323" s="268"/>
      <c r="K1323" s="267"/>
      <c r="L1323" s="268"/>
      <c r="M1323" s="267"/>
      <c r="N1323" s="268"/>
      <c r="O1323" s="267"/>
      <c r="P1323" s="220"/>
      <c r="Q1323" s="220"/>
      <c r="R1323" s="220"/>
      <c r="S1323" s="220"/>
      <c r="T1323" s="220"/>
      <c r="U1323" s="220"/>
      <c r="V1323" s="220"/>
      <c r="W1323" s="220"/>
      <c r="X1323" s="220"/>
      <c r="Y1323" s="220"/>
      <c r="Z1323" s="220"/>
      <c r="AA1323" s="220"/>
      <c r="AB1323" s="220"/>
      <c r="AC1323" s="220"/>
      <c r="AD1323" s="220"/>
    </row>
    <row r="1324" spans="1:30">
      <c r="A1324" s="71"/>
      <c r="B1324" s="40"/>
      <c r="C1324" s="80" t="s">
        <v>151</v>
      </c>
      <c r="D1324" s="320"/>
      <c r="E1324" s="266"/>
      <c r="F1324" s="266"/>
      <c r="G1324" s="267"/>
      <c r="H1324" s="268"/>
      <c r="I1324" s="267"/>
      <c r="J1324" s="268"/>
      <c r="K1324" s="267"/>
      <c r="L1324" s="268"/>
      <c r="M1324" s="267"/>
      <c r="N1324" s="268"/>
      <c r="O1324" s="267"/>
      <c r="P1324" s="220"/>
      <c r="Q1324" s="220"/>
      <c r="R1324" s="220"/>
      <c r="S1324" s="220"/>
      <c r="T1324" s="220"/>
      <c r="U1324" s="220"/>
      <c r="V1324" s="220"/>
      <c r="W1324" s="220"/>
      <c r="X1324" s="220"/>
      <c r="Y1324" s="220"/>
      <c r="Z1324" s="220"/>
      <c r="AA1324" s="220"/>
      <c r="AB1324" s="220"/>
      <c r="AC1324" s="220"/>
      <c r="AD1324" s="220"/>
    </row>
    <row r="1325" spans="1:30">
      <c r="A1325" s="71"/>
      <c r="B1325" s="40"/>
      <c r="C1325" s="80" t="s">
        <v>152</v>
      </c>
      <c r="D1325" s="320"/>
      <c r="E1325" s="266"/>
      <c r="F1325" s="266"/>
      <c r="G1325" s="267"/>
      <c r="H1325" s="268"/>
      <c r="I1325" s="267"/>
      <c r="J1325" s="268"/>
      <c r="K1325" s="267"/>
      <c r="L1325" s="268"/>
      <c r="M1325" s="267"/>
      <c r="N1325" s="268"/>
      <c r="O1325" s="267"/>
      <c r="P1325" s="220"/>
      <c r="Q1325" s="220"/>
      <c r="R1325" s="220"/>
      <c r="S1325" s="220"/>
      <c r="T1325" s="220"/>
      <c r="U1325" s="220"/>
      <c r="V1325" s="220"/>
      <c r="W1325" s="220"/>
      <c r="X1325" s="220"/>
      <c r="Y1325" s="220"/>
      <c r="Z1325" s="220"/>
      <c r="AA1325" s="220"/>
      <c r="AB1325" s="220"/>
      <c r="AC1325" s="220"/>
      <c r="AD1325" s="220"/>
    </row>
    <row r="1326" spans="1:30">
      <c r="A1326" s="71"/>
      <c r="B1326" s="40"/>
      <c r="C1326" s="80" t="s">
        <v>153</v>
      </c>
      <c r="D1326" s="320"/>
      <c r="E1326" s="266"/>
      <c r="F1326" s="266"/>
      <c r="G1326" s="267"/>
      <c r="H1326" s="268"/>
      <c r="I1326" s="267"/>
      <c r="J1326" s="268"/>
      <c r="K1326" s="267"/>
      <c r="L1326" s="268"/>
      <c r="M1326" s="267"/>
      <c r="N1326" s="268"/>
      <c r="O1326" s="267"/>
      <c r="P1326" s="220"/>
      <c r="Q1326" s="220"/>
      <c r="R1326" s="220"/>
      <c r="S1326" s="220"/>
      <c r="T1326" s="220"/>
      <c r="U1326" s="220"/>
      <c r="V1326" s="220"/>
      <c r="W1326" s="220"/>
      <c r="X1326" s="220"/>
      <c r="Y1326" s="220"/>
      <c r="Z1326" s="220"/>
      <c r="AA1326" s="220"/>
      <c r="AB1326" s="220"/>
      <c r="AC1326" s="220"/>
      <c r="AD1326" s="220"/>
    </row>
    <row r="1327" spans="1:30">
      <c r="A1327" s="71"/>
      <c r="B1327" s="40"/>
      <c r="C1327" s="80" t="s">
        <v>154</v>
      </c>
      <c r="D1327" s="320"/>
      <c r="E1327" s="266"/>
      <c r="F1327" s="266"/>
      <c r="G1327" s="267"/>
      <c r="H1327" s="268"/>
      <c r="I1327" s="267"/>
      <c r="J1327" s="268"/>
      <c r="K1327" s="267"/>
      <c r="L1327" s="268"/>
      <c r="M1327" s="267"/>
      <c r="N1327" s="268"/>
      <c r="O1327" s="267"/>
      <c r="P1327" s="220"/>
      <c r="Q1327" s="220"/>
      <c r="R1327" s="220"/>
      <c r="S1327" s="220"/>
      <c r="T1327" s="220"/>
      <c r="U1327" s="220"/>
      <c r="V1327" s="220"/>
      <c r="W1327" s="220"/>
      <c r="X1327" s="220"/>
      <c r="Y1327" s="220"/>
      <c r="Z1327" s="220"/>
      <c r="AA1327" s="220"/>
      <c r="AB1327" s="220"/>
      <c r="AC1327" s="220"/>
      <c r="AD1327" s="220"/>
    </row>
    <row r="1328" spans="1:30">
      <c r="A1328" s="71"/>
      <c r="B1328" s="40"/>
      <c r="C1328" s="80" t="s">
        <v>155</v>
      </c>
      <c r="D1328" s="320"/>
      <c r="E1328" s="266"/>
      <c r="F1328" s="266"/>
      <c r="G1328" s="267"/>
      <c r="H1328" s="268"/>
      <c r="I1328" s="267"/>
      <c r="J1328" s="268"/>
      <c r="K1328" s="267"/>
      <c r="L1328" s="268"/>
      <c r="M1328" s="267"/>
      <c r="N1328" s="268"/>
      <c r="O1328" s="267"/>
      <c r="P1328" s="220"/>
      <c r="Q1328" s="220"/>
      <c r="R1328" s="220"/>
      <c r="S1328" s="220"/>
      <c r="T1328" s="220"/>
      <c r="U1328" s="220"/>
      <c r="V1328" s="220"/>
      <c r="W1328" s="220"/>
      <c r="X1328" s="220"/>
      <c r="Y1328" s="220"/>
      <c r="Z1328" s="220"/>
      <c r="AA1328" s="220"/>
      <c r="AB1328" s="220"/>
      <c r="AC1328" s="220"/>
      <c r="AD1328" s="220"/>
    </row>
    <row r="1329" spans="1:37">
      <c r="A1329" s="71"/>
      <c r="B1329" s="40"/>
      <c r="C1329" s="40"/>
      <c r="D1329" s="40"/>
      <c r="E1329" s="40"/>
      <c r="F1329" s="40"/>
      <c r="G1329" s="40"/>
      <c r="H1329" s="40"/>
      <c r="I1329" s="81" t="s">
        <v>211</v>
      </c>
      <c r="J1329" s="268">
        <f>IF(AND(SUM(J1304:J1328)=0,COUNTIF(J1304:J1328,"NS")&gt;0),"NS",IF(AND(SUM(J1304:J1328)=0, COUNTIF(J1304:J1328,"NA")&gt;0),"NA",SUM(J1304:J1328)))</f>
        <v>0</v>
      </c>
      <c r="K1329" s="267"/>
      <c r="L1329" s="268">
        <f>IF(AND(SUM(L1304:L1328)=0,COUNTIF(L1304:L1328,"NS")&gt;0),"NS",IF(AND(SUM(L1304:L1328)=0, COUNTIF(L1304:L1328,"NA")&gt;0),"NA",SUM(L1304:L1328)))</f>
        <v>0</v>
      </c>
      <c r="M1329" s="267"/>
      <c r="N1329" s="268">
        <f>IF(AND(SUM(N1304:N1328)=0,COUNTIF(N1304:N1328,"NS")&gt;0),"NS",IF(AND(SUM(N1304:N1328)=0, COUNTIF(N1304:N1328,"NA")&gt;0),"NA",SUM(N1304:N1328)))</f>
        <v>0</v>
      </c>
      <c r="O1329" s="267"/>
      <c r="P1329" s="220">
        <f t="shared" ref="P1329:AD1329" si="655">IF(AND(SUM(P1304:P1328)=0,COUNTIF(P1304:P1328,"NS")&gt;0),"NS",IF(AND(SUM(P1304:P1328)=0, COUNTIF(P1304:P1328,"NA")&gt;0),"NA",SUM(P1304:P1328)))</f>
        <v>0</v>
      </c>
      <c r="Q1329" s="220">
        <f t="shared" si="655"/>
        <v>0</v>
      </c>
      <c r="R1329" s="220">
        <f t="shared" si="655"/>
        <v>0</v>
      </c>
      <c r="S1329" s="220">
        <f t="shared" si="655"/>
        <v>0</v>
      </c>
      <c r="T1329" s="220">
        <f t="shared" si="655"/>
        <v>0</v>
      </c>
      <c r="U1329" s="220">
        <f t="shared" si="655"/>
        <v>0</v>
      </c>
      <c r="V1329" s="220">
        <f t="shared" si="655"/>
        <v>0</v>
      </c>
      <c r="W1329" s="220">
        <f t="shared" si="655"/>
        <v>0</v>
      </c>
      <c r="X1329" s="220">
        <f t="shared" si="655"/>
        <v>0</v>
      </c>
      <c r="Y1329" s="220">
        <f t="shared" si="655"/>
        <v>0</v>
      </c>
      <c r="Z1329" s="220">
        <f t="shared" si="655"/>
        <v>0</v>
      </c>
      <c r="AA1329" s="220">
        <f t="shared" si="655"/>
        <v>0</v>
      </c>
      <c r="AB1329" s="220">
        <f t="shared" si="655"/>
        <v>0</v>
      </c>
      <c r="AC1329" s="220">
        <f t="shared" si="655"/>
        <v>0</v>
      </c>
      <c r="AD1329" s="220">
        <f t="shared" si="655"/>
        <v>0</v>
      </c>
    </row>
    <row r="1330" spans="1:37">
      <c r="A1330" s="71"/>
      <c r="B1330" s="40"/>
      <c r="C1330" s="40"/>
      <c r="D1330" s="40"/>
      <c r="E1330" s="40"/>
      <c r="F1330" s="40"/>
      <c r="G1330" s="40"/>
      <c r="H1330" s="40"/>
      <c r="I1330" s="40"/>
      <c r="J1330" s="40"/>
      <c r="K1330" s="40"/>
      <c r="L1330" s="40"/>
      <c r="M1330" s="40"/>
      <c r="N1330" s="40"/>
      <c r="O1330" s="40"/>
      <c r="P1330" s="40"/>
      <c r="Q1330" s="40"/>
      <c r="R1330" s="40"/>
      <c r="S1330" s="40"/>
      <c r="T1330" s="40"/>
      <c r="U1330" s="40"/>
      <c r="V1330" s="40"/>
      <c r="W1330" s="40"/>
      <c r="X1330" s="40"/>
      <c r="Y1330" s="40"/>
      <c r="Z1330" s="40"/>
      <c r="AA1330" s="40"/>
      <c r="AB1330" s="40"/>
      <c r="AC1330" s="40"/>
      <c r="AD1330" s="40"/>
      <c r="AF1330">
        <f>IF(SUM(AF1304:AF1329,AP1304:AP1329,AZ1304:AZ1329,BJ1304:BJ1329,BT1304:BT1329,CD1304:CD1329,CN1304:CN1329,CX1304:CX1329)&gt;0,1,0)</f>
        <v>0</v>
      </c>
      <c r="AG1330">
        <f>IF(SUM(AG1304:AG1329,AQ1304:AQ1329,BA1304:BA1329,BK1304:BK1329,BU1304:BU1329,CE1304:CE1329,CO1304:CO1329,CY1304:CY1329)&gt;0,2,0)</f>
        <v>0</v>
      </c>
      <c r="AH1330">
        <f>IF(SUM(AH1304:AH1329,AR1304:AR1329,BB1304:BB1329,BL1304:BL1329,BV1304:BV1329,CF1304:CF1329,CP1304:CP1329,CZ1304:CZ1329)&gt;0,4,0)</f>
        <v>0</v>
      </c>
      <c r="AI1330">
        <f>IF(SUM(AI1304:AI1329,AS1304:AS1329,BC1304:BC1329,BM1304:BM1329,BW1304:BW1329,CG1304:CG1329,CQ1304:CQ1329,DA1304:DA1329)&gt;0,4,0)</f>
        <v>0</v>
      </c>
      <c r="AJ1330">
        <f>IF(SUM(AJ1304:AJ1329,AT1304:AT1329,BD1304:BD1329,BN1304:BN1329,BX1304:BX1329,CH1304:CH1329,CR1304:CR1329,DB1304:DB1329)&gt;0,5,0)</f>
        <v>0</v>
      </c>
      <c r="AK1330">
        <f>IF(SUM(AK1304:AK1329,AU1304:AU1329,BE1304:BE1329,BO1304:BO1329,BY1304:BY1329,CI1304:CI1329,CS1304:CS1329,DC1304:DC1329)&gt;0,6,0)</f>
        <v>0</v>
      </c>
    </row>
    <row r="1331" spans="1:37" ht="45" customHeight="1">
      <c r="A1331" s="71"/>
      <c r="B1331" s="40"/>
      <c r="C1331" s="441" t="s">
        <v>1517</v>
      </c>
      <c r="D1331" s="256"/>
      <c r="E1331" s="256"/>
      <c r="F1331" s="281"/>
      <c r="G1331" s="268"/>
      <c r="H1331" s="266"/>
      <c r="I1331" s="266"/>
      <c r="J1331" s="266"/>
      <c r="K1331" s="266"/>
      <c r="L1331" s="266"/>
      <c r="M1331" s="266"/>
      <c r="N1331" s="266"/>
      <c r="O1331" s="266"/>
      <c r="P1331" s="266"/>
      <c r="Q1331" s="266"/>
      <c r="R1331" s="266"/>
      <c r="S1331" s="266"/>
      <c r="T1331" s="266"/>
      <c r="U1331" s="266"/>
      <c r="V1331" s="266"/>
      <c r="W1331" s="266"/>
      <c r="X1331" s="266"/>
      <c r="Y1331" s="266"/>
      <c r="Z1331" s="266"/>
      <c r="AA1331" s="266"/>
      <c r="AB1331" s="266"/>
      <c r="AC1331" s="266"/>
      <c r="AD1331" s="267"/>
      <c r="AH1331">
        <f>SUM(AF1330:AH1330)</f>
        <v>0</v>
      </c>
      <c r="AK1331">
        <f>SUM(AI1330:AK1330)</f>
        <v>0</v>
      </c>
    </row>
    <row r="1332" spans="1:37">
      <c r="A1332" s="71"/>
      <c r="B1332" s="40"/>
      <c r="C1332" s="150"/>
      <c r="D1332" s="150"/>
      <c r="E1332" s="150"/>
      <c r="F1332" s="150"/>
      <c r="G1332" s="150"/>
      <c r="H1332" s="150"/>
      <c r="I1332" s="150"/>
      <c r="J1332" s="150"/>
      <c r="K1332" s="150"/>
      <c r="L1332" s="150"/>
      <c r="M1332" s="150"/>
      <c r="N1332" s="40"/>
      <c r="O1332" s="96"/>
      <c r="P1332" s="243"/>
      <c r="Q1332" s="243"/>
      <c r="R1332" s="243"/>
      <c r="S1332" s="243"/>
      <c r="T1332" s="243"/>
      <c r="U1332" s="243"/>
      <c r="V1332" s="243"/>
      <c r="W1332" s="243"/>
      <c r="X1332" s="243"/>
      <c r="Y1332" s="243"/>
      <c r="Z1332" s="243"/>
      <c r="AA1332" s="243"/>
      <c r="AB1332" s="243"/>
      <c r="AC1332" s="243"/>
      <c r="AD1332" s="243"/>
      <c r="AH1332" t="e">
        <f ca="1">CAMBIAR(AH1331,0,"",1,"El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32" t="e">
        <f ca="1">CAMBIAR(AK1331,0,"",4,"Hay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33" spans="1:37" ht="24" customHeight="1">
      <c r="A1333" s="83"/>
      <c r="B1333" s="15"/>
      <c r="C1333" s="321" t="s">
        <v>187</v>
      </c>
      <c r="D1333" s="256"/>
      <c r="E1333" s="256"/>
      <c r="F1333" s="256"/>
      <c r="G1333" s="256"/>
      <c r="H1333" s="256"/>
      <c r="I1333" s="256"/>
      <c r="J1333" s="256"/>
      <c r="K1333" s="256"/>
      <c r="L1333" s="256"/>
      <c r="M1333" s="256"/>
      <c r="N1333" s="256"/>
      <c r="O1333" s="256"/>
      <c r="P1333" s="256"/>
      <c r="Q1333" s="256"/>
      <c r="R1333" s="256"/>
      <c r="S1333" s="256"/>
      <c r="T1333" s="256"/>
      <c r="U1333" s="256"/>
      <c r="V1333" s="256"/>
      <c r="W1333" s="256"/>
      <c r="X1333" s="256"/>
      <c r="Y1333" s="256"/>
      <c r="Z1333" s="256"/>
      <c r="AA1333" s="256"/>
      <c r="AB1333" s="256"/>
      <c r="AC1333" s="256"/>
      <c r="AD1333" s="256"/>
    </row>
    <row r="1334" spans="1:37" ht="60" customHeight="1">
      <c r="A1334" s="83"/>
      <c r="B1334" s="15"/>
      <c r="C1334" s="322"/>
      <c r="D1334" s="323"/>
      <c r="E1334" s="323"/>
      <c r="F1334" s="323"/>
      <c r="G1334" s="323"/>
      <c r="H1334" s="323"/>
      <c r="I1334" s="323"/>
      <c r="J1334" s="323"/>
      <c r="K1334" s="323"/>
      <c r="L1334" s="323"/>
      <c r="M1334" s="323"/>
      <c r="N1334" s="323"/>
      <c r="O1334" s="323"/>
      <c r="P1334" s="323"/>
      <c r="Q1334" s="323"/>
      <c r="R1334" s="323"/>
      <c r="S1334" s="323"/>
      <c r="T1334" s="323"/>
      <c r="U1334" s="323"/>
      <c r="V1334" s="323"/>
      <c r="W1334" s="323"/>
      <c r="X1334" s="323"/>
      <c r="Y1334" s="323"/>
      <c r="Z1334" s="323"/>
      <c r="AA1334" s="323"/>
      <c r="AB1334" s="323"/>
      <c r="AC1334" s="323"/>
      <c r="AD1334" s="324"/>
    </row>
    <row r="1335" spans="1:37">
      <c r="A1335" s="71"/>
      <c r="B1335" s="40"/>
      <c r="C1335" s="246" t="e">
        <f ca="1">AH1332</f>
        <v>#NAME?</v>
      </c>
      <c r="D1335" s="40"/>
      <c r="E1335" s="40"/>
      <c r="F1335" s="40"/>
      <c r="G1335" s="40"/>
      <c r="H1335" s="40"/>
      <c r="I1335" s="40"/>
      <c r="J1335" s="40"/>
      <c r="K1335" s="40"/>
      <c r="L1335" s="40"/>
      <c r="M1335" s="40"/>
      <c r="N1335" s="40"/>
      <c r="O1335" s="40"/>
      <c r="P1335" s="40"/>
      <c r="Q1335" s="40"/>
      <c r="R1335" s="40"/>
      <c r="S1335" s="40"/>
      <c r="T1335" s="40"/>
      <c r="U1335" s="40"/>
      <c r="V1335" s="40"/>
      <c r="W1335" s="40"/>
      <c r="X1335" s="40"/>
      <c r="Y1335" s="40"/>
      <c r="Z1335" s="40"/>
      <c r="AA1335" s="40"/>
      <c r="AB1335" s="40"/>
      <c r="AC1335" s="40"/>
      <c r="AD1335" s="40"/>
    </row>
    <row r="1336" spans="1:37">
      <c r="A1336" s="71"/>
      <c r="B1336" s="40"/>
      <c r="C1336" s="246" t="e">
        <f ca="1">AK1332</f>
        <v>#NAME?</v>
      </c>
      <c r="D1336" s="40"/>
      <c r="E1336" s="40"/>
      <c r="F1336" s="40"/>
      <c r="G1336" s="40"/>
      <c r="H1336" s="40"/>
      <c r="I1336" s="40"/>
      <c r="J1336" s="40"/>
      <c r="K1336" s="40"/>
      <c r="L1336" s="40"/>
      <c r="M1336" s="40"/>
      <c r="N1336" s="40"/>
      <c r="O1336" s="40"/>
      <c r="P1336" s="40"/>
      <c r="Q1336" s="40"/>
      <c r="R1336" s="40"/>
      <c r="S1336" s="40"/>
      <c r="T1336" s="40"/>
      <c r="U1336" s="40"/>
      <c r="V1336" s="40"/>
      <c r="W1336" s="40"/>
      <c r="X1336" s="40"/>
      <c r="Y1336" s="40"/>
      <c r="Z1336" s="40"/>
      <c r="AA1336" s="40"/>
      <c r="AB1336" s="40"/>
      <c r="AC1336" s="40"/>
      <c r="AD1336" s="40"/>
    </row>
    <row r="1337" spans="1:37">
      <c r="A1337" s="71"/>
      <c r="B1337" s="40"/>
      <c r="C1337" s="40"/>
      <c r="D1337" s="40"/>
      <c r="E1337" s="40"/>
      <c r="F1337" s="40"/>
      <c r="G1337" s="40"/>
      <c r="H1337" s="40"/>
      <c r="I1337" s="40"/>
      <c r="J1337" s="40"/>
      <c r="K1337" s="40"/>
      <c r="L1337" s="40"/>
      <c r="M1337" s="40"/>
      <c r="N1337" s="40"/>
      <c r="O1337" s="40"/>
      <c r="P1337" s="40"/>
      <c r="Q1337" s="40"/>
      <c r="R1337" s="40"/>
      <c r="S1337" s="40"/>
      <c r="T1337" s="40"/>
      <c r="U1337" s="40"/>
      <c r="V1337" s="40"/>
      <c r="W1337" s="40"/>
      <c r="X1337" s="40"/>
      <c r="Y1337" s="40"/>
      <c r="Z1337" s="40"/>
      <c r="AA1337" s="40"/>
      <c r="AB1337" s="40"/>
      <c r="AC1337" s="40"/>
      <c r="AD1337" s="40"/>
    </row>
    <row r="1338" spans="1:37">
      <c r="A1338" s="71"/>
      <c r="B1338" s="40"/>
      <c r="C1338" s="40"/>
      <c r="D1338" s="40"/>
      <c r="E1338" s="40"/>
      <c r="F1338" s="40"/>
      <c r="G1338" s="40"/>
      <c r="H1338" s="40"/>
      <c r="I1338" s="40"/>
      <c r="J1338" s="40"/>
      <c r="K1338" s="40"/>
      <c r="L1338" s="40"/>
      <c r="M1338" s="40"/>
      <c r="N1338" s="40"/>
      <c r="O1338" s="40"/>
      <c r="P1338" s="40"/>
      <c r="Q1338" s="40"/>
      <c r="R1338" s="40"/>
      <c r="S1338" s="40"/>
      <c r="T1338" s="40"/>
      <c r="U1338" s="40"/>
      <c r="V1338" s="40"/>
      <c r="W1338" s="40"/>
      <c r="X1338" s="40"/>
      <c r="Y1338" s="40"/>
      <c r="Z1338" s="40"/>
      <c r="AA1338" s="40"/>
      <c r="AB1338" s="40"/>
      <c r="AC1338" s="40"/>
      <c r="AD1338" s="40"/>
    </row>
    <row r="1339" spans="1:37">
      <c r="A1339" s="71"/>
      <c r="B1339" s="40"/>
      <c r="C1339" s="40"/>
      <c r="D1339" s="40"/>
      <c r="E1339" s="40"/>
      <c r="F1339" s="40"/>
      <c r="G1339" s="40"/>
      <c r="H1339" s="40"/>
      <c r="I1339" s="40"/>
      <c r="J1339" s="40"/>
      <c r="K1339" s="40"/>
      <c r="L1339" s="40"/>
      <c r="M1339" s="40"/>
      <c r="N1339" s="40"/>
      <c r="O1339" s="40"/>
      <c r="P1339" s="40"/>
      <c r="Q1339" s="40"/>
      <c r="R1339" s="40"/>
      <c r="S1339" s="40"/>
      <c r="T1339" s="40"/>
      <c r="U1339" s="40"/>
      <c r="V1339" s="40"/>
      <c r="W1339" s="40"/>
      <c r="X1339" s="40"/>
      <c r="Y1339" s="40"/>
      <c r="Z1339" s="40"/>
      <c r="AA1339" s="40"/>
      <c r="AB1339" s="40"/>
      <c r="AC1339" s="40"/>
      <c r="AD1339" s="40"/>
    </row>
    <row r="1340" spans="1:37">
      <c r="A1340" s="71"/>
      <c r="B1340" s="40"/>
      <c r="C1340" s="40"/>
      <c r="D1340" s="40"/>
      <c r="E1340" s="40"/>
      <c r="F1340" s="40"/>
      <c r="G1340" s="40"/>
      <c r="H1340" s="40"/>
      <c r="I1340" s="40"/>
      <c r="J1340" s="40"/>
      <c r="K1340" s="40"/>
      <c r="L1340" s="40"/>
      <c r="M1340" s="40"/>
      <c r="N1340" s="40"/>
      <c r="O1340" s="40"/>
      <c r="P1340" s="40"/>
      <c r="Q1340" s="40"/>
      <c r="R1340" s="40"/>
      <c r="S1340" s="40"/>
      <c r="T1340" s="40"/>
      <c r="U1340" s="40"/>
      <c r="V1340" s="40"/>
      <c r="W1340" s="40"/>
      <c r="X1340" s="40"/>
      <c r="Y1340" s="40"/>
      <c r="Z1340" s="40"/>
      <c r="AA1340" s="40"/>
      <c r="AB1340" s="40"/>
      <c r="AC1340" s="40"/>
      <c r="AD1340" s="40"/>
    </row>
    <row r="1341" spans="1:37" ht="36" customHeight="1">
      <c r="A1341" s="72" t="s">
        <v>1518</v>
      </c>
      <c r="B1341" s="326" t="s">
        <v>1519</v>
      </c>
      <c r="C1341" s="256"/>
      <c r="D1341" s="256"/>
      <c r="E1341" s="256"/>
      <c r="F1341" s="256"/>
      <c r="G1341" s="256"/>
      <c r="H1341" s="256"/>
      <c r="I1341" s="256"/>
      <c r="J1341" s="256"/>
      <c r="K1341" s="256"/>
      <c r="L1341" s="256"/>
      <c r="M1341" s="256"/>
      <c r="N1341" s="256"/>
      <c r="O1341" s="256"/>
      <c r="P1341" s="256"/>
      <c r="Q1341" s="256"/>
      <c r="R1341" s="256"/>
      <c r="S1341" s="256"/>
      <c r="T1341" s="256"/>
      <c r="U1341" s="256"/>
      <c r="V1341" s="256"/>
      <c r="W1341" s="256"/>
      <c r="X1341" s="256"/>
      <c r="Y1341" s="256"/>
      <c r="Z1341" s="256"/>
      <c r="AA1341" s="256"/>
      <c r="AB1341" s="256"/>
      <c r="AC1341" s="256"/>
      <c r="AD1341" s="256"/>
    </row>
    <row r="1342" spans="1:37" ht="48" customHeight="1">
      <c r="A1342" s="83"/>
      <c r="B1342" s="15"/>
      <c r="C1342" s="321" t="s">
        <v>1520</v>
      </c>
      <c r="D1342" s="256"/>
      <c r="E1342" s="256"/>
      <c r="F1342" s="256"/>
      <c r="G1342" s="256"/>
      <c r="H1342" s="256"/>
      <c r="I1342" s="256"/>
      <c r="J1342" s="256"/>
      <c r="K1342" s="256"/>
      <c r="L1342" s="256"/>
      <c r="M1342" s="256"/>
      <c r="N1342" s="256"/>
      <c r="O1342" s="256"/>
      <c r="P1342" s="256"/>
      <c r="Q1342" s="256"/>
      <c r="R1342" s="256"/>
      <c r="S1342" s="256"/>
      <c r="T1342" s="256"/>
      <c r="U1342" s="256"/>
      <c r="V1342" s="256"/>
      <c r="W1342" s="256"/>
      <c r="X1342" s="256"/>
      <c r="Y1342" s="256"/>
      <c r="Z1342" s="256"/>
      <c r="AA1342" s="256"/>
      <c r="AB1342" s="256"/>
      <c r="AC1342" s="256"/>
      <c r="AD1342" s="256"/>
    </row>
    <row r="1343" spans="1:37" ht="36" customHeight="1">
      <c r="A1343" s="83"/>
      <c r="B1343" s="15"/>
      <c r="C1343" s="327" t="s">
        <v>1521</v>
      </c>
      <c r="D1343" s="256"/>
      <c r="E1343" s="256"/>
      <c r="F1343" s="256"/>
      <c r="G1343" s="256"/>
      <c r="H1343" s="256"/>
      <c r="I1343" s="256"/>
      <c r="J1343" s="256"/>
      <c r="K1343" s="256"/>
      <c r="L1343" s="256"/>
      <c r="M1343" s="256"/>
      <c r="N1343" s="256"/>
      <c r="O1343" s="256"/>
      <c r="P1343" s="256"/>
      <c r="Q1343" s="256"/>
      <c r="R1343" s="256"/>
      <c r="S1343" s="256"/>
      <c r="T1343" s="256"/>
      <c r="U1343" s="256"/>
      <c r="V1343" s="256"/>
      <c r="W1343" s="256"/>
      <c r="X1343" s="256"/>
      <c r="Y1343" s="256"/>
      <c r="Z1343" s="256"/>
      <c r="AA1343" s="256"/>
      <c r="AB1343" s="256"/>
      <c r="AC1343" s="256"/>
      <c r="AD1343" s="256"/>
    </row>
    <row r="1344" spans="1:37" ht="48" customHeight="1">
      <c r="A1344" s="83"/>
      <c r="B1344" s="15"/>
      <c r="C1344" s="327" t="s">
        <v>1522</v>
      </c>
      <c r="D1344" s="256"/>
      <c r="E1344" s="256"/>
      <c r="F1344" s="256"/>
      <c r="G1344" s="256"/>
      <c r="H1344" s="256"/>
      <c r="I1344" s="256"/>
      <c r="J1344" s="256"/>
      <c r="K1344" s="256"/>
      <c r="L1344" s="256"/>
      <c r="M1344" s="256"/>
      <c r="N1344" s="256"/>
      <c r="O1344" s="256"/>
      <c r="P1344" s="256"/>
      <c r="Q1344" s="256"/>
      <c r="R1344" s="256"/>
      <c r="S1344" s="256"/>
      <c r="T1344" s="256"/>
      <c r="U1344" s="256"/>
      <c r="V1344" s="256"/>
      <c r="W1344" s="256"/>
      <c r="X1344" s="256"/>
      <c r="Y1344" s="256"/>
      <c r="Z1344" s="256"/>
      <c r="AA1344" s="256"/>
      <c r="AB1344" s="256"/>
      <c r="AC1344" s="256"/>
      <c r="AD1344" s="256"/>
    </row>
    <row r="1345" spans="1:118" ht="36" customHeight="1">
      <c r="A1345" s="83"/>
      <c r="B1345" s="15"/>
      <c r="C1345" s="321" t="s">
        <v>1523</v>
      </c>
      <c r="D1345" s="256"/>
      <c r="E1345" s="256"/>
      <c r="F1345" s="256"/>
      <c r="G1345" s="256"/>
      <c r="H1345" s="256"/>
      <c r="I1345" s="256"/>
      <c r="J1345" s="256"/>
      <c r="K1345" s="256"/>
      <c r="L1345" s="256"/>
      <c r="M1345" s="256"/>
      <c r="N1345" s="256"/>
      <c r="O1345" s="256"/>
      <c r="P1345" s="256"/>
      <c r="Q1345" s="256"/>
      <c r="R1345" s="256"/>
      <c r="S1345" s="256"/>
      <c r="T1345" s="256"/>
      <c r="U1345" s="256"/>
      <c r="V1345" s="256"/>
      <c r="W1345" s="256"/>
      <c r="X1345" s="256"/>
      <c r="Y1345" s="256"/>
      <c r="Z1345" s="256"/>
      <c r="AA1345" s="256"/>
      <c r="AB1345" s="256"/>
      <c r="AC1345" s="256"/>
      <c r="AD1345" s="256"/>
    </row>
    <row r="1346" spans="1:118" ht="36" customHeight="1">
      <c r="A1346" s="83"/>
      <c r="B1346" s="15"/>
      <c r="C1346" s="321" t="s">
        <v>1524</v>
      </c>
      <c r="D1346" s="256"/>
      <c r="E1346" s="256"/>
      <c r="F1346" s="256"/>
      <c r="G1346" s="256"/>
      <c r="H1346" s="256"/>
      <c r="I1346" s="256"/>
      <c r="J1346" s="256"/>
      <c r="K1346" s="256"/>
      <c r="L1346" s="256"/>
      <c r="M1346" s="256"/>
      <c r="N1346" s="256"/>
      <c r="O1346" s="256"/>
      <c r="P1346" s="256"/>
      <c r="Q1346" s="256"/>
      <c r="R1346" s="256"/>
      <c r="S1346" s="256"/>
      <c r="T1346" s="256"/>
      <c r="U1346" s="256"/>
      <c r="V1346" s="256"/>
      <c r="W1346" s="256"/>
      <c r="X1346" s="256"/>
      <c r="Y1346" s="256"/>
      <c r="Z1346" s="256"/>
      <c r="AA1346" s="256"/>
      <c r="AB1346" s="256"/>
      <c r="AC1346" s="256"/>
      <c r="AD1346" s="256"/>
    </row>
    <row r="1347" spans="1:118">
      <c r="A1347" s="71"/>
      <c r="B1347" s="40"/>
      <c r="C1347" s="40"/>
      <c r="D1347" s="40"/>
      <c r="E1347" s="40"/>
      <c r="F1347" s="40"/>
      <c r="G1347" s="40"/>
      <c r="H1347" s="40"/>
      <c r="I1347" s="40"/>
      <c r="J1347" s="40"/>
      <c r="K1347" s="40"/>
      <c r="L1347" s="40"/>
      <c r="M1347" s="40"/>
      <c r="N1347" s="40"/>
      <c r="O1347" s="40"/>
      <c r="P1347" s="40"/>
      <c r="Q1347" s="40"/>
      <c r="R1347" s="40"/>
      <c r="S1347" s="40"/>
      <c r="T1347" s="40"/>
      <c r="U1347" s="40"/>
      <c r="V1347" s="40"/>
      <c r="W1347" s="40"/>
      <c r="X1347" s="40"/>
      <c r="Y1347" s="40"/>
      <c r="Z1347" s="40"/>
      <c r="AA1347" s="40"/>
      <c r="AB1347" s="40"/>
      <c r="AC1347" s="40"/>
      <c r="AD1347" s="40"/>
    </row>
    <row r="1348" spans="1:118">
      <c r="A1348" s="73"/>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455" t="s">
        <v>815</v>
      </c>
      <c r="AB1348" s="256"/>
      <c r="AC1348" s="256"/>
      <c r="AD1348" s="256"/>
    </row>
    <row r="1349" spans="1:118" ht="36" customHeight="1">
      <c r="A1349" s="71"/>
      <c r="B1349" s="40"/>
      <c r="C1349" s="265" t="s">
        <v>185</v>
      </c>
      <c r="D1349" s="278"/>
      <c r="E1349" s="278"/>
      <c r="F1349" s="278"/>
      <c r="G1349" s="278"/>
      <c r="H1349" s="278"/>
      <c r="I1349" s="278"/>
      <c r="J1349" s="279"/>
      <c r="K1349" s="325" t="s">
        <v>1125</v>
      </c>
      <c r="L1349" s="279"/>
      <c r="M1349" s="265" t="s">
        <v>1525</v>
      </c>
      <c r="N1349" s="266"/>
      <c r="O1349" s="266"/>
      <c r="P1349" s="266"/>
      <c r="Q1349" s="266"/>
      <c r="R1349" s="266"/>
      <c r="S1349" s="266"/>
      <c r="T1349" s="266"/>
      <c r="U1349" s="266"/>
      <c r="V1349" s="266"/>
      <c r="W1349" s="266"/>
      <c r="X1349" s="266"/>
      <c r="Y1349" s="266"/>
      <c r="Z1349" s="266"/>
      <c r="AA1349" s="266"/>
      <c r="AB1349" s="266"/>
      <c r="AC1349" s="266"/>
      <c r="AD1349" s="267"/>
    </row>
    <row r="1350" spans="1:118" ht="15" customHeight="1">
      <c r="A1350" s="71"/>
      <c r="B1350" s="40"/>
      <c r="C1350" s="280"/>
      <c r="D1350" s="256"/>
      <c r="E1350" s="256"/>
      <c r="F1350" s="256"/>
      <c r="G1350" s="256"/>
      <c r="H1350" s="256"/>
      <c r="I1350" s="256"/>
      <c r="J1350" s="281"/>
      <c r="K1350" s="280"/>
      <c r="L1350" s="281"/>
      <c r="M1350" s="265" t="s">
        <v>201</v>
      </c>
      <c r="N1350" s="279"/>
      <c r="O1350" s="331" t="s">
        <v>806</v>
      </c>
      <c r="P1350" s="279"/>
      <c r="Q1350" s="331" t="s">
        <v>203</v>
      </c>
      <c r="R1350" s="279"/>
      <c r="S1350" s="268" t="s">
        <v>1031</v>
      </c>
      <c r="T1350" s="266"/>
      <c r="U1350" s="266"/>
      <c r="V1350" s="266"/>
      <c r="W1350" s="266"/>
      <c r="X1350" s="266"/>
      <c r="Y1350" s="266"/>
      <c r="Z1350" s="266"/>
      <c r="AA1350" s="266"/>
      <c r="AB1350" s="266"/>
      <c r="AC1350" s="266"/>
      <c r="AD1350" s="267"/>
    </row>
    <row r="1351" spans="1:118" ht="36" customHeight="1">
      <c r="A1351" s="71"/>
      <c r="B1351" s="40"/>
      <c r="C1351" s="280"/>
      <c r="D1351" s="256"/>
      <c r="E1351" s="256"/>
      <c r="F1351" s="256"/>
      <c r="G1351" s="256"/>
      <c r="H1351" s="256"/>
      <c r="I1351" s="256"/>
      <c r="J1351" s="281"/>
      <c r="K1351" s="280"/>
      <c r="L1351" s="281"/>
      <c r="M1351" s="280"/>
      <c r="N1351" s="281"/>
      <c r="O1351" s="280"/>
      <c r="P1351" s="281"/>
      <c r="Q1351" s="280"/>
      <c r="R1351" s="281"/>
      <c r="S1351" s="268" t="s">
        <v>1033</v>
      </c>
      <c r="T1351" s="266"/>
      <c r="U1351" s="266"/>
      <c r="V1351" s="266"/>
      <c r="W1351" s="266"/>
      <c r="X1351" s="267"/>
      <c r="Y1351" s="268" t="s">
        <v>1034</v>
      </c>
      <c r="Z1351" s="266"/>
      <c r="AA1351" s="266"/>
      <c r="AB1351" s="266"/>
      <c r="AC1351" s="266"/>
      <c r="AD1351" s="267"/>
    </row>
    <row r="1352" spans="1:118" ht="48" customHeight="1">
      <c r="A1352" s="71"/>
      <c r="B1352" s="40"/>
      <c r="C1352" s="282"/>
      <c r="D1352" s="272"/>
      <c r="E1352" s="272"/>
      <c r="F1352" s="272"/>
      <c r="G1352" s="272"/>
      <c r="H1352" s="272"/>
      <c r="I1352" s="272"/>
      <c r="J1352" s="283"/>
      <c r="K1352" s="282"/>
      <c r="L1352" s="283"/>
      <c r="M1352" s="282"/>
      <c r="N1352" s="283"/>
      <c r="O1352" s="282"/>
      <c r="P1352" s="283"/>
      <c r="Q1352" s="282"/>
      <c r="R1352" s="283"/>
      <c r="S1352" s="325" t="s">
        <v>234</v>
      </c>
      <c r="T1352" s="267"/>
      <c r="U1352" s="331" t="s">
        <v>202</v>
      </c>
      <c r="V1352" s="267"/>
      <c r="W1352" s="331" t="s">
        <v>203</v>
      </c>
      <c r="X1352" s="267"/>
      <c r="Y1352" s="325" t="s">
        <v>234</v>
      </c>
      <c r="Z1352" s="267"/>
      <c r="AA1352" s="331" t="s">
        <v>202</v>
      </c>
      <c r="AB1352" s="267"/>
      <c r="AC1352" s="331" t="s">
        <v>203</v>
      </c>
      <c r="AD1352" s="267"/>
      <c r="AF1352" t="s">
        <v>204</v>
      </c>
      <c r="AG1352" t="s">
        <v>205</v>
      </c>
      <c r="AH1352" t="s">
        <v>206</v>
      </c>
      <c r="AI1352" t="s">
        <v>207</v>
      </c>
      <c r="AJ1352" t="s">
        <v>208</v>
      </c>
      <c r="AK1352" t="s">
        <v>209</v>
      </c>
      <c r="AL1352" t="s">
        <v>210</v>
      </c>
      <c r="AP1352" t="s">
        <v>204</v>
      </c>
      <c r="AQ1352" t="s">
        <v>205</v>
      </c>
      <c r="AR1352" t="s">
        <v>206</v>
      </c>
      <c r="AS1352" t="s">
        <v>207</v>
      </c>
      <c r="AT1352" t="s">
        <v>208</v>
      </c>
      <c r="AU1352" t="s">
        <v>209</v>
      </c>
      <c r="AV1352" t="s">
        <v>210</v>
      </c>
      <c r="AZ1352" t="s">
        <v>204</v>
      </c>
      <c r="BA1352" t="s">
        <v>205</v>
      </c>
      <c r="BB1352" t="s">
        <v>206</v>
      </c>
      <c r="BC1352" t="s">
        <v>207</v>
      </c>
      <c r="BD1352" t="s">
        <v>208</v>
      </c>
      <c r="BE1352" t="s">
        <v>209</v>
      </c>
      <c r="BF1352" t="s">
        <v>210</v>
      </c>
      <c r="BJ1352" t="s">
        <v>204</v>
      </c>
      <c r="BK1352" t="s">
        <v>205</v>
      </c>
      <c r="BL1352" t="s">
        <v>206</v>
      </c>
      <c r="BM1352" t="s">
        <v>207</v>
      </c>
      <c r="BN1352" t="s">
        <v>208</v>
      </c>
      <c r="BO1352" t="s">
        <v>209</v>
      </c>
      <c r="BP1352" t="s">
        <v>210</v>
      </c>
      <c r="BT1352" t="s">
        <v>204</v>
      </c>
      <c r="BU1352" t="s">
        <v>205</v>
      </c>
      <c r="BV1352" t="s">
        <v>206</v>
      </c>
      <c r="BW1352" t="s">
        <v>207</v>
      </c>
      <c r="BX1352" t="s">
        <v>208</v>
      </c>
      <c r="BY1352" t="s">
        <v>209</v>
      </c>
      <c r="BZ1352" t="s">
        <v>210</v>
      </c>
      <c r="CD1352" t="s">
        <v>204</v>
      </c>
      <c r="CE1352" t="s">
        <v>205</v>
      </c>
      <c r="CF1352" t="s">
        <v>206</v>
      </c>
      <c r="CG1352" t="s">
        <v>207</v>
      </c>
      <c r="CH1352" t="s">
        <v>208</v>
      </c>
      <c r="CI1352" t="s">
        <v>209</v>
      </c>
      <c r="CJ1352" t="s">
        <v>210</v>
      </c>
      <c r="CN1352" t="s">
        <v>204</v>
      </c>
      <c r="CO1352" t="s">
        <v>205</v>
      </c>
      <c r="CP1352" t="s">
        <v>206</v>
      </c>
      <c r="CQ1352" t="s">
        <v>207</v>
      </c>
      <c r="CR1352" t="s">
        <v>208</v>
      </c>
      <c r="CS1352" t="s">
        <v>209</v>
      </c>
      <c r="CT1352" t="s">
        <v>210</v>
      </c>
      <c r="CX1352" t="s">
        <v>204</v>
      </c>
      <c r="CY1352" t="s">
        <v>205</v>
      </c>
      <c r="CZ1352" t="s">
        <v>206</v>
      </c>
      <c r="DA1352" t="s">
        <v>207</v>
      </c>
      <c r="DB1352" t="s">
        <v>208</v>
      </c>
      <c r="DC1352" t="s">
        <v>209</v>
      </c>
      <c r="DD1352" t="s">
        <v>210</v>
      </c>
      <c r="DH1352" t="s">
        <v>204</v>
      </c>
      <c r="DI1352" t="s">
        <v>205</v>
      </c>
      <c r="DJ1352" t="s">
        <v>206</v>
      </c>
      <c r="DK1352" t="s">
        <v>207</v>
      </c>
      <c r="DL1352" t="s">
        <v>208</v>
      </c>
      <c r="DM1352" t="s">
        <v>209</v>
      </c>
      <c r="DN1352" t="s">
        <v>210</v>
      </c>
    </row>
    <row r="1353" spans="1:118">
      <c r="A1353" s="71"/>
      <c r="B1353" s="40"/>
      <c r="C1353" s="148" t="s">
        <v>131</v>
      </c>
      <c r="D1353" s="320"/>
      <c r="E1353" s="266"/>
      <c r="F1353" s="266"/>
      <c r="G1353" s="266"/>
      <c r="H1353" s="266"/>
      <c r="I1353" s="266"/>
      <c r="J1353" s="267"/>
      <c r="K1353" s="268"/>
      <c r="L1353" s="267"/>
      <c r="M1353" s="268">
        <v>50</v>
      </c>
      <c r="N1353" s="267"/>
      <c r="O1353" s="268">
        <v>5</v>
      </c>
      <c r="P1353" s="267"/>
      <c r="Q1353" s="268">
        <v>45</v>
      </c>
      <c r="R1353" s="267"/>
      <c r="S1353" s="268"/>
      <c r="T1353" s="267"/>
      <c r="U1353" s="268"/>
      <c r="V1353" s="267"/>
      <c r="W1353" s="268"/>
      <c r="X1353" s="267"/>
      <c r="Y1353" s="268"/>
      <c r="Z1353" s="267"/>
      <c r="AA1353" s="268"/>
      <c r="AB1353" s="267"/>
      <c r="AC1353" s="268"/>
      <c r="AD1353" s="267"/>
      <c r="AF1353">
        <f>IF(AND(S1353=0,OR(SUM(U1353:W1353)&gt;0,COUNTIF(S1353:W1353,"NS")&gt;0)),1,0)</f>
        <v>0</v>
      </c>
      <c r="AG1353">
        <f>IF(OR(AND(S1353="NS",SUM(U1353:W1353)&gt;0),AND(S1353="NS",COUNTIF(S1353:W1353,"NS")&lt;2)),1,0)</f>
        <v>0</v>
      </c>
      <c r="AH1353">
        <f>IF(AND(S1353="NA",OR(SUM(U1353:W1353)&gt;0,COUNTIF(S1353:W1353,"NS")&gt;0,COUNTIF(S1353:W1353,"NA")&gt;1)),1,0)</f>
        <v>0</v>
      </c>
      <c r="AI1353">
        <f>IF(AND(COUNTBLANK(S1353)+COUNTBLANK(U1353)+COUNTBLANK(W1353)&gt;0,COUNTBLANK(S1353)+COUNTBLANK(U1353)+COUNTBLANK(W1353)&lt;3,S1353&lt;&gt;"NA"),1,0)</f>
        <v>0</v>
      </c>
      <c r="AJ1353">
        <f>IF(AND(IF(OR(SUM(U1353:W1353)=S1353,S1353="",AND(S1353&gt;0,COUNTIF(S1353:W1353,"NS")=2)),0,1)=1,S1353&lt;&gt;"NS",S1353&lt;&gt;"NA"),1,0)</f>
        <v>0</v>
      </c>
      <c r="AK1353">
        <f>IF(COUNTIF(S1353:W1353,"=*")&lt;&gt;SUM(COUNTIF(S1353:W1353,"NS"),COUNTIF(S1353:W1353,"NA")),1,0)</f>
        <v>0</v>
      </c>
      <c r="AL1353">
        <f>IF(SUM(AF1353:AK1353)&gt;0,1,0)</f>
        <v>0</v>
      </c>
      <c r="AP1353">
        <f>IF(AND(Y1353=0,OR(SUM(AA1353:AC1353)&gt;0,COUNTIF(Y1353:AC1353,"NS")&gt;0)),1,0)</f>
        <v>0</v>
      </c>
      <c r="AQ1353">
        <f>IF(OR(AND(Y1353="NS",SUM(AA1353:AC1353)&gt;0),AND(Y1353="NS",COUNTIF(Y1353:AC1353,"NS")&lt;2)),1,0)</f>
        <v>0</v>
      </c>
      <c r="AR1353">
        <f>IF(AND(Y1353="NA",OR(SUM(AA1353:AC1353)&gt;0,COUNTIF(Y1353:AC1353,"NS")&gt;0,COUNTIF(Y1353:AC1353,"NA")&gt;1)),1,0)</f>
        <v>0</v>
      </c>
      <c r="AS1353">
        <f>IF(AND(COUNTBLANK(Y1353)+COUNTBLANK(AA1353)+COUNTBLANK(AC1353)&gt;0,COUNTBLANK(Y1353)+COUNTBLANK(AA1353)+COUNTBLANK(AC1353)&lt;3,Y1353&lt;&gt;"NA"),1,0)</f>
        <v>0</v>
      </c>
      <c r="AT1353">
        <f>IF(AND(IF(OR(SUM(AA1353:AC1353)=Y1353,Y1353="",AND(Y1353&gt;0,COUNTIF(Y1353:AC1353,"NS")=2)),0,1)=1,Y1353&lt;&gt;"NS",Y1353&lt;&gt;"NA"),1,0)</f>
        <v>0</v>
      </c>
      <c r="AU1353">
        <f>IF(COUNTIF(Y1353:AC1353,"=*")&lt;&gt;SUM(COUNTIF(Y1353:AC1353,"NS"),COUNTIF(Y1353:AC1353,"NA")),1,0)</f>
        <v>0</v>
      </c>
      <c r="AV1353">
        <f>IF(SUM(AP1353:AU1353)&gt;0,1,0)</f>
        <v>0</v>
      </c>
      <c r="AZ1353">
        <f>IF(AND(G1385=0,OR(SUM(I1385:K1385)&gt;0,COUNTIF(G1385:K1385,"NS")&gt;0)),1,0)</f>
        <v>0</v>
      </c>
      <c r="BA1353">
        <f>IF(OR(AND(G1385="NS",SUM(I1385:K1385)&gt;0),AND(G1385="NS",COUNTIF(G1385:K1385,"NS")&lt;2)),1,0)</f>
        <v>0</v>
      </c>
      <c r="BB1353">
        <f>IF(AND(G1385="NA",OR(SUM(I1385:K1385)&gt;0,COUNTIF(G1385:K1385,"NS")&gt;0,COUNTIF(G1385:K1385,"NA")&gt;1)),1,0)</f>
        <v>0</v>
      </c>
      <c r="BC1353">
        <f>IF(AND(COUNTBLANK(G1385)+COUNTBLANK(I1385)+COUNTBLANK(K1385)&gt;0,COUNTBLANK(G1385)+COUNTBLANK(I1385)+COUNTBLANK(K1385)&lt;3,G1385&lt;&gt;"NA"),1,0)</f>
        <v>0</v>
      </c>
      <c r="BD1353">
        <f>IF(AND(IF(OR(SUM(I1385:K1385)=G1385,G1385="",AND(G1385&gt;0,COUNTIF(G1385:K1385,"NS")=2)),0,1)=1,G1385&lt;&gt;"NS",G1385&lt;&gt;"NA"),1,0)</f>
        <v>0</v>
      </c>
      <c r="BE1353">
        <f>IF(COUNTIF(G1385:K1385,"=*")&lt;&gt;SUM(COUNTIF(G1385:K1385,"NS"),COUNTIF(G1385:K1385,"NA")),1,0)</f>
        <v>0</v>
      </c>
      <c r="BF1353">
        <f>IF(SUM(AZ1353:BE1353)&gt;0,1,0)</f>
        <v>0</v>
      </c>
      <c r="BJ1353">
        <f>IF(AND(M1385=0,OR(SUM(O1385:Q1385)&gt;0,COUNTIF(M1385:Q1385,"NS")&gt;0)),1,0)</f>
        <v>0</v>
      </c>
      <c r="BK1353">
        <f>IF(OR(AND(M1385="NS",SUM(O1385:Q1385)&gt;0),AND(M1385="NS",COUNTIF(M1385:Q1385,"NS")&lt;2)),1,0)</f>
        <v>0</v>
      </c>
      <c r="BL1353">
        <f>IF(AND(M1385="NA",OR(SUM(O1385:Q1385)&gt;0,COUNTIF(M1385:Q1385,"NS")&gt;0,COUNTIF(M1385:Q1385,"NA")&gt;1)),1,0)</f>
        <v>0</v>
      </c>
      <c r="BM1353">
        <f>IF(AND(COUNTBLANK(M1385)+COUNTBLANK(O1385)+COUNTBLANK(Q1385)&gt;0,COUNTBLANK(M1385)+COUNTBLANK(O1385)+COUNTBLANK(Q1385)&lt;3,M1385&lt;&gt;"NA"),1,0)</f>
        <v>0</v>
      </c>
      <c r="BN1353">
        <f>IF(AND(IF(OR(SUM(O1385:Q1385)=M1385,M1385="",AND(M1385&gt;0,COUNTIF(M1385:Q1385,"NS")=2)),0,1)=1,M1385&lt;&gt;"NS",M1385&lt;&gt;"NA"),1,0)</f>
        <v>0</v>
      </c>
      <c r="BO1353">
        <f>IF(COUNTIF(M1385:Q1385,"=*")&lt;&gt;SUM(COUNTIF(M1385:Q1385,"NS"),COUNTIF(M1385:Q1385,"NA")),1,0)</f>
        <v>0</v>
      </c>
      <c r="BP1353">
        <f>IF(SUM(BJ1353:BO1353)&gt;0,1,0)</f>
        <v>0</v>
      </c>
      <c r="BT1353">
        <f>IF(AND(S1385=0,OR(SUM(U1385:W1385)&gt;0,COUNTIF(S1385:W1385,"NS")&gt;0)),1,0)</f>
        <v>0</v>
      </c>
      <c r="BU1353">
        <f>IF(OR(AND(S1385="NS",SUM(U1385:W1385)&gt;0),AND(S1385="NS",COUNTIF(S1385:W1385,"NS")&lt;2)),1,0)</f>
        <v>0</v>
      </c>
      <c r="BV1353">
        <f>IF(AND(S1385="NA",OR(SUM(U1385:W1385)&gt;0,COUNTIF(S1385:W1385,"NS")&gt;0,COUNTIF(S1385:W1385,"NA")&gt;1)),1,0)</f>
        <v>0</v>
      </c>
      <c r="BW1353">
        <f>IF(AND(COUNTBLANK(S1385)+COUNTBLANK(U1385)+COUNTBLANK(W1385)&gt;0,COUNTBLANK(S1385)+COUNTBLANK(U1385)+COUNTBLANK(W1385)&lt;3,S1385&lt;&gt;"NA"),1,0)</f>
        <v>0</v>
      </c>
      <c r="BX1353">
        <f>IF(AND(IF(OR(SUM(U1385:W1385)=S1385,S1385="",AND(S1385&gt;0,COUNTIF(S1385:W1385,"NS")=2)),0,1)=1,S1385&lt;&gt;"NS",S1385&lt;&gt;"NA"),1,0)</f>
        <v>0</v>
      </c>
      <c r="BY1353">
        <f>IF(COUNTIF(S1385:W1385,"=*")&lt;&gt;SUM(COUNTIF(S1385:W1385,"NS"),COUNTIF(S1385:W1385,"NA")),1,0)</f>
        <v>0</v>
      </c>
      <c r="BZ1353">
        <f>IF(SUM(BT1353:BY1353)&gt;0,1,0)</f>
        <v>0</v>
      </c>
      <c r="CD1353">
        <f>IF(AND(Y1385=0,OR(SUM(AA1385:AC1385)&gt;0,COUNTIF(Y1385:AC1385,"NS")&gt;0)),1,0)</f>
        <v>0</v>
      </c>
      <c r="CE1353">
        <f>IF(OR(AND(Y1385="NS",SUM(AA1385:AC1385)&gt;0),AND(Y1385="NS",COUNTIF(Y1385:AC1385,"NS")&lt;2)),1,0)</f>
        <v>0</v>
      </c>
      <c r="CF1353">
        <f>IF(AND(Y1385="NA",OR(SUM(AA1385:AC1385)&gt;0,COUNTIF(Y1385:AC1385,"NS")&gt;0,COUNTIF(Y1385:AC1385,"NA")&gt;1)),1,0)</f>
        <v>0</v>
      </c>
      <c r="CG1353">
        <f>IF(AND(COUNTBLANK(Y1385)+COUNTBLANK(AA1385)+COUNTBLANK(AC1385)&gt;0,COUNTBLANK(Y1385)+COUNTBLANK(AA1385)+COUNTBLANK(AC1385)&lt;3,Y1385&lt;&gt;"NA"),1,0)</f>
        <v>0</v>
      </c>
      <c r="CH1353">
        <f>IF(AND(IF(OR(SUM(AA1385:AC1385)=Y1385,Y1385="",AND(Y1385&gt;0,COUNTIF(Y1385:AC1385,"NS")=2)),0,1)=1,Y1385&lt;&gt;"NS",Y1385&lt;&gt;"NA"),1,0)</f>
        <v>0</v>
      </c>
      <c r="CI1353">
        <f>IF(COUNTIF(Y1385:AC1385,"=*")&lt;&gt;SUM(COUNTIF(Y1385:AC1385,"NS"),COUNTIF(Y1385:AC1385,"NA")),1,0)</f>
        <v>0</v>
      </c>
      <c r="CJ1353">
        <f>IF(SUM(CD1353:CI1353)&gt;0,1,0)</f>
        <v>0</v>
      </c>
      <c r="CN1353">
        <f>IF(AND(O1353=0,OR(SUM(U1353,AA1353,I1385,O1385,U1385,AA1385)&gt;0,COUNTIF(O1353,"NS")+COUNTIF(U1353,"NS")+COUNTIF(AA1353,"NS")+COUNTIF(I1385,"NS")+COUNTIF(O1385,"NS")+COUNTIF(U1385,"NS")+COUNTIF(AA1385,"NS")&gt;0)),1,0)</f>
        <v>0</v>
      </c>
      <c r="CO1353">
        <f>IF(OR(AND(O1353="NS",SUM(U1353,AA1353,I1385,O1385,U1385,AA1385)&gt;0),AND(O1353="NS",COUNTIF(O1353,"NS")+COUNTIF(U1353,"NS")+COUNTIF(AA1353,"NS")+COUNTIF(I1385,"NS")+COUNTIF(O1385,"NS")+COUNTIF(U1385,"NS")+COUNTIF(AA1385,"NS")&lt;2)),1,0)</f>
        <v>0</v>
      </c>
      <c r="CP1353">
        <f>IF(AND(O1353="NA",OR(SUM(U1353,AA1353,I1385,O1385,U1385,AA1385)&gt;0,COUNTIF(O1353,"NS")+COUNTIF(U1353,"NS")+COUNTIF(AA1353,"NS")+COUNTIF(I1385,"NS")+COUNTIF(O1385,"NS")+COUNTIF(U1385,"NS")+COUNTIF(AA1385,"NS")&gt;0,COUNTIF(O1353,"NA")+COUNTIF(U1353,"NA")+COUNTIF(AA1353,"NA")+COUNTIF(I1385,"NA")+COUNTIF(O1385,"NA")+COUNTIF(U1385,"NA")+COUNTIF(AA1385,"NA")&gt;1)),1,0)</f>
        <v>0</v>
      </c>
      <c r="CQ1353">
        <f>IF(AND(COUNTBLANK(O1353)+COUNTBLANK(U1353)+COUNTBLANK(AA1353)+COUNTBLANK(I1385)+COUNTBLANK(O1385)+COUNTBLANK(U1385)+COUNTBLANK(AA1385)&gt;0,COUNTBLANK(O1353)+COUNTBLANK(U1353)+COUNTBLANK(AA1353)+COUNTBLANK(I1385)+COUNTBLANK(O1385)+COUNTBLANK(U1385)+COUNTBLANK(AA1385)&lt;7,O1353&lt;&gt;"NA"),1,0)</f>
        <v>1</v>
      </c>
      <c r="CR1353">
        <f>IF(AND(IF(OR(SUM(U1353,AA1353,I1385,O1385,U1385,AA1385)=O1353,O1353="",AND(O1353&gt;0,COUNTIF(O1353,"NS")+COUNTIF(U1353,"NS")+COUNTIF(AA1353,"NS")+COUNTIF(I1385,"NS")+COUNTIF(O1385,"NS")+COUNTIF(U1385,"NS")+COUNTIF(AA1385,"NS")=6)),0,1)=1,O1353&lt;&gt;"NS",O1353&lt;&gt;"NA"),1,0)</f>
        <v>1</v>
      </c>
      <c r="CS1353">
        <f>IF(COUNTIF(O1353,"=*")+COUNTIF(U1353,"=*")+COUNTIF(AA1353,"=*")+COUNTIF(I1385,"=*")+COUNTIF(O1385,"=*")+COUNTIF(U1385,"=*")+COUNTIF(AA1385,"=*")&lt;&gt;SUM(COUNTIF(O1353,"NS")+COUNTIF(U1353,"NS")+COUNTIF(AA1353,"NS")+COUNTIF(I1385,"NS")+COUNTIF(O1385,"NS")+COUNTIF(U1385,"NS")+COUNTIF(AA1385,"NS"),COUNTIF(O1353,"NA")+COUNTIF(U1353,"NA")+COUNTIF(AA1353,"NA")+COUNTIF(I1385,"NA")+COUNTIF(O1385,"NA")+COUNTIF(U1385,"NA")+COUNTIF(AA1385,"NA")),1,0)</f>
        <v>0</v>
      </c>
      <c r="CT1353">
        <f>IF(SUM(CN1353:CS1353)&gt;0,1,0)</f>
        <v>1</v>
      </c>
      <c r="CX1353">
        <f>IF(AND(Q1353=0,OR(SUM(W1353,AC1353,K1385,Q1385,W1385,AC1385)&gt;0,COUNTIF(Q1353,"NS")+COUNTIF(W1353,"NS")+COUNTIF(AC1353,"NS")+COUNTIF(K1385,"NS")+COUNTIF(Q1385,"NS")+COUNTIF(W1385,"NS")+COUNTIF(AC1385,"NS")&gt;0)),1,0)</f>
        <v>0</v>
      </c>
      <c r="CY1353">
        <f>IF(OR(AND(Q1353="NS",SUM(W1353,AC1353,K1385,Q1385,W1385,AC1385)&gt;0),AND(Q1353="NS",COUNTIF(Q1353,"NS")+COUNTIF(W1353,"NS")+COUNTIF(AC1353,"NS")+COUNTIF(K1385,"NS")+COUNTIF(Q1385,"NS")+COUNTIF(W1385,"NS")+COUNTIF(AC1385,"NS")&lt;2)),1,0)</f>
        <v>0</v>
      </c>
      <c r="CZ1353">
        <f>IF(AND(Q1353="NA",OR(SUM(W1353,AC1353,K1385,Q1385,W1385,AC1385)&gt;0,COUNTIF(Q1353,"NS")+COUNTIF(W1353,"NS")+COUNTIF(AC1353,"NS")+COUNTIF(K1385,"NS")+COUNTIF(Q1385,"NS")+COUNTIF(W1385,"NS")+COUNTIF(AC1385,"NS")&gt;0,COUNTIF(Q1353,"NA")+COUNTIF(W1353,"NA")+COUNTIF(AC1353,"NA")+COUNTIF(K1385,"NA")+COUNTIF(Q1385,"NA")+COUNTIF(W1385,"NA")+COUNTIF(AC1385,"NA")&gt;1)),1,0)</f>
        <v>0</v>
      </c>
      <c r="DA1353">
        <f>IF(AND(COUNTBLANK(Q1353)+COUNTBLANK(W1353)+COUNTBLANK(AC1353)+COUNTBLANK(K1385)+COUNTBLANK(Q1385)+COUNTBLANK(W1385)+COUNTBLANK(AC1385)&gt;0,COUNTBLANK(Q1353)+COUNTBLANK(W1353)+COUNTBLANK(AC1353)+COUNTBLANK(K1385)+COUNTBLANK(Q1385)+COUNTBLANK(W1385)+COUNTBLANK(AC1385)&lt;7,Q1353&lt;&gt;"NA"),1,0)</f>
        <v>1</v>
      </c>
      <c r="DB1353">
        <f>IF(AND(IF(OR(SUM(W1353,AC1353,K1385,Q1385,W1385,AC1385)=Q1353,Q1353="",AND(Q1353&gt;0,COUNTIF(Q1353,"NS")+COUNTIF(W1353,"NS")+COUNTIF(AC1353,"NS")+COUNTIF(K1385,"NS")+COUNTIF(Q1385,"NS")+COUNTIF(W1385,"NS")+COUNTIF(AC1385,"NS")=6)),0,1)=1,Q1353&lt;&gt;"NS",Q1353&lt;&gt;"NA"),1,0)</f>
        <v>1</v>
      </c>
      <c r="DC1353">
        <f>IF(COUNTIF(Q1353,"=*")+COUNTIF(W1353,"=*")+COUNTIF(AC1353,"=*")+COUNTIF(K1385,"=*")+COUNTIF(Q1385,"=*")+COUNTIF(W1385,"=*")+COUNTIF(AC1385,"=*")&lt;&gt;SUM(COUNTIF(Q1353,"NS")+COUNTIF(W1353,"NS")+COUNTIF(AC1353,"NS")+COUNTIF(K1385,"NS")+COUNTIF(Q1385,"NS")+COUNTIF(W1385,"NS")+COUNTIF(AC1385,"NS"),COUNTIF(Q1353,"NA")+COUNTIF(W1353,"NA")+COUNTIF(AC1353,"NA")+COUNTIF(K1385,"NA")+COUNTIF(Q1385,"NA")+COUNTIF(W1385,"NA")+COUNTIF(AC1385,"NA")),1,0)</f>
        <v>0</v>
      </c>
      <c r="DD1353">
        <f>IF(SUM(CX1353:DC1353)&gt;0,1,0)</f>
        <v>1</v>
      </c>
      <c r="DH1353">
        <f>IF(AND(M1353=0,OR(SUM(S1353,Y1353,G1385,M1385,S1385,Y1385)&gt;0,COUNTIF(M1353,"NS")+COUNTIF(S1353,"NS")+COUNTIF(Y1353,"NS")+COUNTIF(G1385,"NS")+COUNTIF(M1385,"NS")+COUNTIF(S1385,"NS")+COUNTIF(Y1385,"NS")&gt;0)),1,0)</f>
        <v>0</v>
      </c>
      <c r="DI1353">
        <f>IF(OR(AND(M1353="NS",SUM(S1353,Y1353,G1385,M1385,S1385,Y1385)&gt;0),AND(M1353="NS",COUNTIF(M1353,"NS")+COUNTIF(S1353,"NS")+COUNTIF(Y1353,"NS")+COUNTIF(G1385,"NS")+COUNTIF(M1385,"NS")+COUNTIF(S1385,"NS")+COUNTIF(Y1385,"NS")&lt;2)),1,0)</f>
        <v>0</v>
      </c>
      <c r="DJ1353">
        <f>IF(AND(M1353="NA",OR(SUM(S1353,Y1353,G1385,M1385,S1385,Y1385)&gt;0,COUNTIF(M1353,"NS")+COUNTIF(S1353,"NS")+COUNTIF(Y1353,"NS")+COUNTIF(G1385,"NS")+COUNTIF(M1385,"NS")+COUNTIF(S1385,"NS")+COUNTIF(Y1385,"NS")&gt;0,COUNTIF(M1353,"NA")+COUNTIF(S1353,"NA")+COUNTIF(Y1353,"NA")+COUNTIF(G1385,"NA")+COUNTIF(M1385,"NA")+COUNTIF(S1385,"NA")+COUNTIF(Y1385,"NA")&gt;1)),1,0)</f>
        <v>0</v>
      </c>
      <c r="DK1353">
        <f>IF(AND(COUNTBLANK(M1353)+COUNTBLANK(S1353)+COUNTBLANK(Y1353)+COUNTBLANK(G1385)+COUNTBLANK(M1385)+COUNTBLANK(S1385)+COUNTBLANK(Y1385)&gt;0,COUNTBLANK(M1353)+COUNTBLANK(S1353)+COUNTBLANK(Y1353)+COUNTBLANK(G1385)+COUNTBLANK(M1385)+COUNTBLANK(S1385)+COUNTBLANK(Y1385)&lt;7,M1353&lt;&gt;"NA"),1,0)</f>
        <v>1</v>
      </c>
      <c r="DL1353">
        <f>IF(AND(IF(OR(SUM(S1353,Y1353,G1385,M1385,S1385,Y1385)=M1353,M1353="",AND(M1353&gt;0,COUNTIF(M1353,"NS")+COUNTIF(S1353,"NS")+COUNTIF(Y1353,"NS")+COUNTIF(G1385,"NS")+COUNTIF(M1385,"NS")+COUNTIF(S1385,"NS")+COUNTIF(Y1385,"NS")=6)),0,1)=1,M1353&lt;&gt;"NS",M1353&lt;&gt;"NA"),1,0)</f>
        <v>1</v>
      </c>
      <c r="DM1353">
        <f>IF(COUNTIF(M1353,"=*")+COUNTIF(S1353,"=*")+COUNTIF(Y1353,"=*")+COUNTIF(G1385,"=*")+COUNTIF(M1385,"=*")+COUNTIF(S1385,"=*")+COUNTIF(Y1385,"=*")&lt;&gt;SUM(COUNTIF(M1353,"NS")+COUNTIF(S1353,"NS")+COUNTIF(Y1353,"NS")+COUNTIF(G1385,"NS")+COUNTIF(M1385,"NS")+COUNTIF(S1385,"NS")+COUNTIF(Y1385,"NS"),COUNTIF(M1353,"NA")+COUNTIF(S1353,"NA")+COUNTIF(Y1353,"NA")+COUNTIF(G1385,"NA")+COUNTIF(M1385,"NA")+COUNTIF(S1385,"NA")+COUNTIF(Y1385,"NA")),1,0)</f>
        <v>0</v>
      </c>
      <c r="DN1353">
        <f>IF(SUM(DH1353:DM1353)&gt;0,1,0)</f>
        <v>1</v>
      </c>
    </row>
    <row r="1354" spans="1:118">
      <c r="A1354" s="71"/>
      <c r="B1354" s="40"/>
      <c r="C1354" s="79" t="s">
        <v>132</v>
      </c>
      <c r="D1354" s="320"/>
      <c r="E1354" s="266"/>
      <c r="F1354" s="266"/>
      <c r="G1354" s="266"/>
      <c r="H1354" s="266"/>
      <c r="I1354" s="266"/>
      <c r="J1354" s="267"/>
      <c r="K1354" s="268"/>
      <c r="L1354" s="267"/>
      <c r="M1354" s="268"/>
      <c r="N1354" s="267"/>
      <c r="O1354" s="268"/>
      <c r="P1354" s="267"/>
      <c r="Q1354" s="268"/>
      <c r="R1354" s="267"/>
      <c r="S1354" s="268"/>
      <c r="T1354" s="267"/>
      <c r="U1354" s="268"/>
      <c r="V1354" s="267"/>
      <c r="W1354" s="268"/>
      <c r="X1354" s="267"/>
      <c r="Y1354" s="268"/>
      <c r="Z1354" s="267"/>
      <c r="AA1354" s="268"/>
      <c r="AB1354" s="267"/>
      <c r="AC1354" s="268"/>
      <c r="AD1354" s="267"/>
    </row>
    <row r="1355" spans="1:118">
      <c r="A1355" s="71"/>
      <c r="B1355" s="40"/>
      <c r="C1355" s="80" t="s">
        <v>133</v>
      </c>
      <c r="D1355" s="320"/>
      <c r="E1355" s="266"/>
      <c r="F1355" s="266"/>
      <c r="G1355" s="266"/>
      <c r="H1355" s="266"/>
      <c r="I1355" s="266"/>
      <c r="J1355" s="267"/>
      <c r="K1355" s="268"/>
      <c r="L1355" s="267"/>
      <c r="M1355" s="268"/>
      <c r="N1355" s="267"/>
      <c r="O1355" s="268"/>
      <c r="P1355" s="267"/>
      <c r="Q1355" s="268"/>
      <c r="R1355" s="267"/>
      <c r="S1355" s="268"/>
      <c r="T1355" s="267"/>
      <c r="U1355" s="268"/>
      <c r="V1355" s="267"/>
      <c r="W1355" s="268"/>
      <c r="X1355" s="267"/>
      <c r="Y1355" s="268"/>
      <c r="Z1355" s="267"/>
      <c r="AA1355" s="268"/>
      <c r="AB1355" s="267"/>
      <c r="AC1355" s="268"/>
      <c r="AD1355" s="267"/>
    </row>
    <row r="1356" spans="1:118">
      <c r="A1356" s="71"/>
      <c r="B1356" s="40"/>
      <c r="C1356" s="80" t="s">
        <v>134</v>
      </c>
      <c r="D1356" s="320"/>
      <c r="E1356" s="266"/>
      <c r="F1356" s="266"/>
      <c r="G1356" s="266"/>
      <c r="H1356" s="266"/>
      <c r="I1356" s="266"/>
      <c r="J1356" s="267"/>
      <c r="K1356" s="268"/>
      <c r="L1356" s="267"/>
      <c r="M1356" s="268"/>
      <c r="N1356" s="267"/>
      <c r="O1356" s="268"/>
      <c r="P1356" s="267"/>
      <c r="Q1356" s="268"/>
      <c r="R1356" s="267"/>
      <c r="S1356" s="268"/>
      <c r="T1356" s="267"/>
      <c r="U1356" s="268"/>
      <c r="V1356" s="267"/>
      <c r="W1356" s="268"/>
      <c r="X1356" s="267"/>
      <c r="Y1356" s="268"/>
      <c r="Z1356" s="267"/>
      <c r="AA1356" s="268"/>
      <c r="AB1356" s="267"/>
      <c r="AC1356" s="268"/>
      <c r="AD1356" s="267"/>
    </row>
    <row r="1357" spans="1:118">
      <c r="A1357" s="71"/>
      <c r="B1357" s="40"/>
      <c r="C1357" s="80" t="s">
        <v>135</v>
      </c>
      <c r="D1357" s="320"/>
      <c r="E1357" s="266"/>
      <c r="F1357" s="266"/>
      <c r="G1357" s="266"/>
      <c r="H1357" s="266"/>
      <c r="I1357" s="266"/>
      <c r="J1357" s="267"/>
      <c r="K1357" s="268"/>
      <c r="L1357" s="267"/>
      <c r="M1357" s="268"/>
      <c r="N1357" s="267"/>
      <c r="O1357" s="268"/>
      <c r="P1357" s="267"/>
      <c r="Q1357" s="268"/>
      <c r="R1357" s="267"/>
      <c r="S1357" s="268"/>
      <c r="T1357" s="267"/>
      <c r="U1357" s="268"/>
      <c r="V1357" s="267"/>
      <c r="W1357" s="268"/>
      <c r="X1357" s="267"/>
      <c r="Y1357" s="268"/>
      <c r="Z1357" s="267"/>
      <c r="AA1357" s="268"/>
      <c r="AB1357" s="267"/>
      <c r="AC1357" s="268"/>
      <c r="AD1357" s="267"/>
    </row>
    <row r="1358" spans="1:118">
      <c r="A1358" s="71"/>
      <c r="B1358" s="40"/>
      <c r="C1358" s="80" t="s">
        <v>136</v>
      </c>
      <c r="D1358" s="320"/>
      <c r="E1358" s="266"/>
      <c r="F1358" s="266"/>
      <c r="G1358" s="266"/>
      <c r="H1358" s="266"/>
      <c r="I1358" s="266"/>
      <c r="J1358" s="267"/>
      <c r="K1358" s="268"/>
      <c r="L1358" s="267"/>
      <c r="M1358" s="268"/>
      <c r="N1358" s="267"/>
      <c r="O1358" s="268"/>
      <c r="P1358" s="267"/>
      <c r="Q1358" s="268"/>
      <c r="R1358" s="267"/>
      <c r="S1358" s="268"/>
      <c r="T1358" s="267"/>
      <c r="U1358" s="268"/>
      <c r="V1358" s="267"/>
      <c r="W1358" s="268"/>
      <c r="X1358" s="267"/>
      <c r="Y1358" s="268"/>
      <c r="Z1358" s="267"/>
      <c r="AA1358" s="268"/>
      <c r="AB1358" s="267"/>
      <c r="AC1358" s="268"/>
      <c r="AD1358" s="267"/>
    </row>
    <row r="1359" spans="1:118">
      <c r="A1359" s="71"/>
      <c r="B1359" s="40"/>
      <c r="C1359" s="80" t="s">
        <v>137</v>
      </c>
      <c r="D1359" s="320"/>
      <c r="E1359" s="266"/>
      <c r="F1359" s="266"/>
      <c r="G1359" s="266"/>
      <c r="H1359" s="266"/>
      <c r="I1359" s="266"/>
      <c r="J1359" s="267"/>
      <c r="K1359" s="268"/>
      <c r="L1359" s="267"/>
      <c r="M1359" s="268"/>
      <c r="N1359" s="267"/>
      <c r="O1359" s="268"/>
      <c r="P1359" s="267"/>
      <c r="Q1359" s="268"/>
      <c r="R1359" s="267"/>
      <c r="S1359" s="268"/>
      <c r="T1359" s="267"/>
      <c r="U1359" s="268"/>
      <c r="V1359" s="267"/>
      <c r="W1359" s="268"/>
      <c r="X1359" s="267"/>
      <c r="Y1359" s="268"/>
      <c r="Z1359" s="267"/>
      <c r="AA1359" s="268"/>
      <c r="AB1359" s="267"/>
      <c r="AC1359" s="268"/>
      <c r="AD1359" s="267"/>
    </row>
    <row r="1360" spans="1:118">
      <c r="A1360" s="71"/>
      <c r="B1360" s="40"/>
      <c r="C1360" s="80" t="s">
        <v>138</v>
      </c>
      <c r="D1360" s="320"/>
      <c r="E1360" s="266"/>
      <c r="F1360" s="266"/>
      <c r="G1360" s="266"/>
      <c r="H1360" s="266"/>
      <c r="I1360" s="266"/>
      <c r="J1360" s="267"/>
      <c r="K1360" s="268"/>
      <c r="L1360" s="267"/>
      <c r="M1360" s="268"/>
      <c r="N1360" s="267"/>
      <c r="O1360" s="268"/>
      <c r="P1360" s="267"/>
      <c r="Q1360" s="268"/>
      <c r="R1360" s="267"/>
      <c r="S1360" s="268"/>
      <c r="T1360" s="267"/>
      <c r="U1360" s="268"/>
      <c r="V1360" s="267"/>
      <c r="W1360" s="268"/>
      <c r="X1360" s="267"/>
      <c r="Y1360" s="268"/>
      <c r="Z1360" s="267"/>
      <c r="AA1360" s="268"/>
      <c r="AB1360" s="267"/>
      <c r="AC1360" s="268"/>
      <c r="AD1360" s="267"/>
    </row>
    <row r="1361" spans="1:30">
      <c r="A1361" s="71"/>
      <c r="B1361" s="40"/>
      <c r="C1361" s="80" t="s">
        <v>139</v>
      </c>
      <c r="D1361" s="320"/>
      <c r="E1361" s="266"/>
      <c r="F1361" s="266"/>
      <c r="G1361" s="266"/>
      <c r="H1361" s="266"/>
      <c r="I1361" s="266"/>
      <c r="J1361" s="267"/>
      <c r="K1361" s="268"/>
      <c r="L1361" s="267"/>
      <c r="M1361" s="268"/>
      <c r="N1361" s="267"/>
      <c r="O1361" s="268"/>
      <c r="P1361" s="267"/>
      <c r="Q1361" s="268"/>
      <c r="R1361" s="267"/>
      <c r="S1361" s="268"/>
      <c r="T1361" s="267"/>
      <c r="U1361" s="268"/>
      <c r="V1361" s="267"/>
      <c r="W1361" s="268"/>
      <c r="X1361" s="267"/>
      <c r="Y1361" s="268"/>
      <c r="Z1361" s="267"/>
      <c r="AA1361" s="268"/>
      <c r="AB1361" s="267"/>
      <c r="AC1361" s="268"/>
      <c r="AD1361" s="267"/>
    </row>
    <row r="1362" spans="1:30">
      <c r="A1362" s="71"/>
      <c r="B1362" s="40"/>
      <c r="C1362" s="80" t="s">
        <v>140</v>
      </c>
      <c r="D1362" s="320"/>
      <c r="E1362" s="266"/>
      <c r="F1362" s="266"/>
      <c r="G1362" s="266"/>
      <c r="H1362" s="266"/>
      <c r="I1362" s="266"/>
      <c r="J1362" s="267"/>
      <c r="K1362" s="268"/>
      <c r="L1362" s="267"/>
      <c r="M1362" s="268"/>
      <c r="N1362" s="267"/>
      <c r="O1362" s="268"/>
      <c r="P1362" s="267"/>
      <c r="Q1362" s="268"/>
      <c r="R1362" s="267"/>
      <c r="S1362" s="268"/>
      <c r="T1362" s="267"/>
      <c r="U1362" s="268"/>
      <c r="V1362" s="267"/>
      <c r="W1362" s="268"/>
      <c r="X1362" s="267"/>
      <c r="Y1362" s="268"/>
      <c r="Z1362" s="267"/>
      <c r="AA1362" s="268"/>
      <c r="AB1362" s="267"/>
      <c r="AC1362" s="268"/>
      <c r="AD1362" s="267"/>
    </row>
    <row r="1363" spans="1:30">
      <c r="A1363" s="71"/>
      <c r="B1363" s="40"/>
      <c r="C1363" s="80" t="s">
        <v>141</v>
      </c>
      <c r="D1363" s="320"/>
      <c r="E1363" s="266"/>
      <c r="F1363" s="266"/>
      <c r="G1363" s="266"/>
      <c r="H1363" s="266"/>
      <c r="I1363" s="266"/>
      <c r="J1363" s="267"/>
      <c r="K1363" s="268"/>
      <c r="L1363" s="267"/>
      <c r="M1363" s="268"/>
      <c r="N1363" s="267"/>
      <c r="O1363" s="268"/>
      <c r="P1363" s="267"/>
      <c r="Q1363" s="268"/>
      <c r="R1363" s="267"/>
      <c r="S1363" s="268"/>
      <c r="T1363" s="267"/>
      <c r="U1363" s="268"/>
      <c r="V1363" s="267"/>
      <c r="W1363" s="268"/>
      <c r="X1363" s="267"/>
      <c r="Y1363" s="268"/>
      <c r="Z1363" s="267"/>
      <c r="AA1363" s="268"/>
      <c r="AB1363" s="267"/>
      <c r="AC1363" s="268"/>
      <c r="AD1363" s="267"/>
    </row>
    <row r="1364" spans="1:30">
      <c r="A1364" s="71"/>
      <c r="B1364" s="40"/>
      <c r="C1364" s="80" t="s">
        <v>142</v>
      </c>
      <c r="D1364" s="320"/>
      <c r="E1364" s="266"/>
      <c r="F1364" s="266"/>
      <c r="G1364" s="266"/>
      <c r="H1364" s="266"/>
      <c r="I1364" s="266"/>
      <c r="J1364" s="267"/>
      <c r="K1364" s="268"/>
      <c r="L1364" s="267"/>
      <c r="M1364" s="268"/>
      <c r="N1364" s="267"/>
      <c r="O1364" s="268"/>
      <c r="P1364" s="267"/>
      <c r="Q1364" s="268"/>
      <c r="R1364" s="267"/>
      <c r="S1364" s="268"/>
      <c r="T1364" s="267"/>
      <c r="U1364" s="268"/>
      <c r="V1364" s="267"/>
      <c r="W1364" s="268"/>
      <c r="X1364" s="267"/>
      <c r="Y1364" s="268"/>
      <c r="Z1364" s="267"/>
      <c r="AA1364" s="268"/>
      <c r="AB1364" s="267"/>
      <c r="AC1364" s="268"/>
      <c r="AD1364" s="267"/>
    </row>
    <row r="1365" spans="1:30">
      <c r="A1365" s="71"/>
      <c r="B1365" s="40"/>
      <c r="C1365" s="80" t="s">
        <v>143</v>
      </c>
      <c r="D1365" s="320"/>
      <c r="E1365" s="266"/>
      <c r="F1365" s="266"/>
      <c r="G1365" s="266"/>
      <c r="H1365" s="266"/>
      <c r="I1365" s="266"/>
      <c r="J1365" s="267"/>
      <c r="K1365" s="268"/>
      <c r="L1365" s="267"/>
      <c r="M1365" s="268"/>
      <c r="N1365" s="267"/>
      <c r="O1365" s="268"/>
      <c r="P1365" s="267"/>
      <c r="Q1365" s="268"/>
      <c r="R1365" s="267"/>
      <c r="S1365" s="268"/>
      <c r="T1365" s="267"/>
      <c r="U1365" s="268"/>
      <c r="V1365" s="267"/>
      <c r="W1365" s="268"/>
      <c r="X1365" s="267"/>
      <c r="Y1365" s="268"/>
      <c r="Z1365" s="267"/>
      <c r="AA1365" s="268"/>
      <c r="AB1365" s="267"/>
      <c r="AC1365" s="268"/>
      <c r="AD1365" s="267"/>
    </row>
    <row r="1366" spans="1:30">
      <c r="A1366" s="71"/>
      <c r="B1366" s="40"/>
      <c r="C1366" s="80" t="s">
        <v>144</v>
      </c>
      <c r="D1366" s="320"/>
      <c r="E1366" s="266"/>
      <c r="F1366" s="266"/>
      <c r="G1366" s="266"/>
      <c r="H1366" s="266"/>
      <c r="I1366" s="266"/>
      <c r="J1366" s="267"/>
      <c r="K1366" s="268"/>
      <c r="L1366" s="267"/>
      <c r="M1366" s="268"/>
      <c r="N1366" s="267"/>
      <c r="O1366" s="268"/>
      <c r="P1366" s="267"/>
      <c r="Q1366" s="268"/>
      <c r="R1366" s="267"/>
      <c r="S1366" s="268"/>
      <c r="T1366" s="267"/>
      <c r="U1366" s="268"/>
      <c r="V1366" s="267"/>
      <c r="W1366" s="268"/>
      <c r="X1366" s="267"/>
      <c r="Y1366" s="268"/>
      <c r="Z1366" s="267"/>
      <c r="AA1366" s="268"/>
      <c r="AB1366" s="267"/>
      <c r="AC1366" s="268"/>
      <c r="AD1366" s="267"/>
    </row>
    <row r="1367" spans="1:30">
      <c r="A1367" s="71"/>
      <c r="B1367" s="40"/>
      <c r="C1367" s="80" t="s">
        <v>145</v>
      </c>
      <c r="D1367" s="320"/>
      <c r="E1367" s="266"/>
      <c r="F1367" s="266"/>
      <c r="G1367" s="266"/>
      <c r="H1367" s="266"/>
      <c r="I1367" s="266"/>
      <c r="J1367" s="267"/>
      <c r="K1367" s="268"/>
      <c r="L1367" s="267"/>
      <c r="M1367" s="268"/>
      <c r="N1367" s="267"/>
      <c r="O1367" s="268"/>
      <c r="P1367" s="267"/>
      <c r="Q1367" s="268"/>
      <c r="R1367" s="267"/>
      <c r="S1367" s="268"/>
      <c r="T1367" s="267"/>
      <c r="U1367" s="268"/>
      <c r="V1367" s="267"/>
      <c r="W1367" s="268"/>
      <c r="X1367" s="267"/>
      <c r="Y1367" s="268"/>
      <c r="Z1367" s="267"/>
      <c r="AA1367" s="268"/>
      <c r="AB1367" s="267"/>
      <c r="AC1367" s="268"/>
      <c r="AD1367" s="267"/>
    </row>
    <row r="1368" spans="1:30">
      <c r="A1368" s="71"/>
      <c r="B1368" s="40"/>
      <c r="C1368" s="80" t="s">
        <v>146</v>
      </c>
      <c r="D1368" s="320"/>
      <c r="E1368" s="266"/>
      <c r="F1368" s="266"/>
      <c r="G1368" s="266"/>
      <c r="H1368" s="266"/>
      <c r="I1368" s="266"/>
      <c r="J1368" s="267"/>
      <c r="K1368" s="268"/>
      <c r="L1368" s="267"/>
      <c r="M1368" s="268"/>
      <c r="N1368" s="267"/>
      <c r="O1368" s="268"/>
      <c r="P1368" s="267"/>
      <c r="Q1368" s="268"/>
      <c r="R1368" s="267"/>
      <c r="S1368" s="268"/>
      <c r="T1368" s="267"/>
      <c r="U1368" s="268"/>
      <c r="V1368" s="267"/>
      <c r="W1368" s="268"/>
      <c r="X1368" s="267"/>
      <c r="Y1368" s="268"/>
      <c r="Z1368" s="267"/>
      <c r="AA1368" s="268"/>
      <c r="AB1368" s="267"/>
      <c r="AC1368" s="268"/>
      <c r="AD1368" s="267"/>
    </row>
    <row r="1369" spans="1:30">
      <c r="A1369" s="71"/>
      <c r="B1369" s="40"/>
      <c r="C1369" s="80" t="s">
        <v>147</v>
      </c>
      <c r="D1369" s="320"/>
      <c r="E1369" s="266"/>
      <c r="F1369" s="266"/>
      <c r="G1369" s="266"/>
      <c r="H1369" s="266"/>
      <c r="I1369" s="266"/>
      <c r="J1369" s="267"/>
      <c r="K1369" s="268"/>
      <c r="L1369" s="267"/>
      <c r="M1369" s="268"/>
      <c r="N1369" s="267"/>
      <c r="O1369" s="268"/>
      <c r="P1369" s="267"/>
      <c r="Q1369" s="268"/>
      <c r="R1369" s="267"/>
      <c r="S1369" s="268"/>
      <c r="T1369" s="267"/>
      <c r="U1369" s="268"/>
      <c r="V1369" s="267"/>
      <c r="W1369" s="268"/>
      <c r="X1369" s="267"/>
      <c r="Y1369" s="268"/>
      <c r="Z1369" s="267"/>
      <c r="AA1369" s="268"/>
      <c r="AB1369" s="267"/>
      <c r="AC1369" s="268"/>
      <c r="AD1369" s="267"/>
    </row>
    <row r="1370" spans="1:30">
      <c r="A1370" s="71"/>
      <c r="B1370" s="40"/>
      <c r="C1370" s="80" t="s">
        <v>148</v>
      </c>
      <c r="D1370" s="320"/>
      <c r="E1370" s="266"/>
      <c r="F1370" s="266"/>
      <c r="G1370" s="266"/>
      <c r="H1370" s="266"/>
      <c r="I1370" s="266"/>
      <c r="J1370" s="267"/>
      <c r="K1370" s="268"/>
      <c r="L1370" s="267"/>
      <c r="M1370" s="268"/>
      <c r="N1370" s="267"/>
      <c r="O1370" s="268"/>
      <c r="P1370" s="267"/>
      <c r="Q1370" s="268"/>
      <c r="R1370" s="267"/>
      <c r="S1370" s="268"/>
      <c r="T1370" s="267"/>
      <c r="U1370" s="268"/>
      <c r="V1370" s="267"/>
      <c r="W1370" s="268"/>
      <c r="X1370" s="267"/>
      <c r="Y1370" s="268"/>
      <c r="Z1370" s="267"/>
      <c r="AA1370" s="268"/>
      <c r="AB1370" s="267"/>
      <c r="AC1370" s="268"/>
      <c r="AD1370" s="267"/>
    </row>
    <row r="1371" spans="1:30">
      <c r="A1371" s="71"/>
      <c r="B1371" s="40"/>
      <c r="C1371" s="80" t="s">
        <v>149</v>
      </c>
      <c r="D1371" s="320"/>
      <c r="E1371" s="266"/>
      <c r="F1371" s="266"/>
      <c r="G1371" s="266"/>
      <c r="H1371" s="266"/>
      <c r="I1371" s="266"/>
      <c r="J1371" s="267"/>
      <c r="K1371" s="268"/>
      <c r="L1371" s="267"/>
      <c r="M1371" s="268"/>
      <c r="N1371" s="267"/>
      <c r="O1371" s="268"/>
      <c r="P1371" s="267"/>
      <c r="Q1371" s="268"/>
      <c r="R1371" s="267"/>
      <c r="S1371" s="268"/>
      <c r="T1371" s="267"/>
      <c r="U1371" s="268"/>
      <c r="V1371" s="267"/>
      <c r="W1371" s="268"/>
      <c r="X1371" s="267"/>
      <c r="Y1371" s="268"/>
      <c r="Z1371" s="267"/>
      <c r="AA1371" s="268"/>
      <c r="AB1371" s="267"/>
      <c r="AC1371" s="268"/>
      <c r="AD1371" s="267"/>
    </row>
    <row r="1372" spans="1:30">
      <c r="A1372" s="71"/>
      <c r="B1372" s="40"/>
      <c r="C1372" s="80" t="s">
        <v>150</v>
      </c>
      <c r="D1372" s="320"/>
      <c r="E1372" s="266"/>
      <c r="F1372" s="266"/>
      <c r="G1372" s="266"/>
      <c r="H1372" s="266"/>
      <c r="I1372" s="266"/>
      <c r="J1372" s="267"/>
      <c r="K1372" s="268"/>
      <c r="L1372" s="267"/>
      <c r="M1372" s="268"/>
      <c r="N1372" s="267"/>
      <c r="O1372" s="268"/>
      <c r="P1372" s="267"/>
      <c r="Q1372" s="268"/>
      <c r="R1372" s="267"/>
      <c r="S1372" s="268"/>
      <c r="T1372" s="267"/>
      <c r="U1372" s="268"/>
      <c r="V1372" s="267"/>
      <c r="W1372" s="268"/>
      <c r="X1372" s="267"/>
      <c r="Y1372" s="268"/>
      <c r="Z1372" s="267"/>
      <c r="AA1372" s="268"/>
      <c r="AB1372" s="267"/>
      <c r="AC1372" s="268"/>
      <c r="AD1372" s="267"/>
    </row>
    <row r="1373" spans="1:30">
      <c r="A1373" s="71"/>
      <c r="B1373" s="40"/>
      <c r="C1373" s="80" t="s">
        <v>151</v>
      </c>
      <c r="D1373" s="320"/>
      <c r="E1373" s="266"/>
      <c r="F1373" s="266"/>
      <c r="G1373" s="266"/>
      <c r="H1373" s="266"/>
      <c r="I1373" s="266"/>
      <c r="J1373" s="267"/>
      <c r="K1373" s="268"/>
      <c r="L1373" s="267"/>
      <c r="M1373" s="268"/>
      <c r="N1373" s="267"/>
      <c r="O1373" s="268"/>
      <c r="P1373" s="267"/>
      <c r="Q1373" s="268"/>
      <c r="R1373" s="267"/>
      <c r="S1373" s="268"/>
      <c r="T1373" s="267"/>
      <c r="U1373" s="268"/>
      <c r="V1373" s="267"/>
      <c r="W1373" s="268"/>
      <c r="X1373" s="267"/>
      <c r="Y1373" s="268"/>
      <c r="Z1373" s="267"/>
      <c r="AA1373" s="268"/>
      <c r="AB1373" s="267"/>
      <c r="AC1373" s="268"/>
      <c r="AD1373" s="267"/>
    </row>
    <row r="1374" spans="1:30">
      <c r="A1374" s="71"/>
      <c r="B1374" s="40"/>
      <c r="C1374" s="80" t="s">
        <v>152</v>
      </c>
      <c r="D1374" s="320"/>
      <c r="E1374" s="266"/>
      <c r="F1374" s="266"/>
      <c r="G1374" s="266"/>
      <c r="H1374" s="266"/>
      <c r="I1374" s="266"/>
      <c r="J1374" s="267"/>
      <c r="K1374" s="268"/>
      <c r="L1374" s="267"/>
      <c r="M1374" s="268"/>
      <c r="N1374" s="267"/>
      <c r="O1374" s="268"/>
      <c r="P1374" s="267"/>
      <c r="Q1374" s="268"/>
      <c r="R1374" s="267"/>
      <c r="S1374" s="268"/>
      <c r="T1374" s="267"/>
      <c r="U1374" s="268"/>
      <c r="V1374" s="267"/>
      <c r="W1374" s="268"/>
      <c r="X1374" s="267"/>
      <c r="Y1374" s="268"/>
      <c r="Z1374" s="267"/>
      <c r="AA1374" s="268"/>
      <c r="AB1374" s="267"/>
      <c r="AC1374" s="268"/>
      <c r="AD1374" s="267"/>
    </row>
    <row r="1375" spans="1:30">
      <c r="A1375" s="71"/>
      <c r="B1375" s="40"/>
      <c r="C1375" s="80" t="s">
        <v>153</v>
      </c>
      <c r="D1375" s="320"/>
      <c r="E1375" s="266"/>
      <c r="F1375" s="266"/>
      <c r="G1375" s="266"/>
      <c r="H1375" s="266"/>
      <c r="I1375" s="266"/>
      <c r="J1375" s="267"/>
      <c r="K1375" s="268"/>
      <c r="L1375" s="267"/>
      <c r="M1375" s="268"/>
      <c r="N1375" s="267"/>
      <c r="O1375" s="268"/>
      <c r="P1375" s="267"/>
      <c r="Q1375" s="268"/>
      <c r="R1375" s="267"/>
      <c r="S1375" s="268"/>
      <c r="T1375" s="267"/>
      <c r="U1375" s="268"/>
      <c r="V1375" s="267"/>
      <c r="W1375" s="268"/>
      <c r="X1375" s="267"/>
      <c r="Y1375" s="268"/>
      <c r="Z1375" s="267"/>
      <c r="AA1375" s="268"/>
      <c r="AB1375" s="267"/>
      <c r="AC1375" s="268"/>
      <c r="AD1375" s="267"/>
    </row>
    <row r="1376" spans="1:30">
      <c r="A1376" s="71"/>
      <c r="B1376" s="40"/>
      <c r="C1376" s="149" t="s">
        <v>154</v>
      </c>
      <c r="D1376" s="320"/>
      <c r="E1376" s="266"/>
      <c r="F1376" s="266"/>
      <c r="G1376" s="266"/>
      <c r="H1376" s="266"/>
      <c r="I1376" s="266"/>
      <c r="J1376" s="267"/>
      <c r="K1376" s="268"/>
      <c r="L1376" s="267"/>
      <c r="M1376" s="268"/>
      <c r="N1376" s="267"/>
      <c r="O1376" s="268"/>
      <c r="P1376" s="267"/>
      <c r="Q1376" s="268"/>
      <c r="R1376" s="267"/>
      <c r="S1376" s="268"/>
      <c r="T1376" s="267"/>
      <c r="U1376" s="268"/>
      <c r="V1376" s="267"/>
      <c r="W1376" s="268"/>
      <c r="X1376" s="267"/>
      <c r="Y1376" s="268"/>
      <c r="Z1376" s="267"/>
      <c r="AA1376" s="268"/>
      <c r="AB1376" s="267"/>
      <c r="AC1376" s="268"/>
      <c r="AD1376" s="267"/>
    </row>
    <row r="1377" spans="1:37">
      <c r="A1377" s="71"/>
      <c r="B1377" s="40"/>
      <c r="C1377" s="148" t="s">
        <v>155</v>
      </c>
      <c r="D1377" s="320"/>
      <c r="E1377" s="266"/>
      <c r="F1377" s="266"/>
      <c r="G1377" s="266"/>
      <c r="H1377" s="266"/>
      <c r="I1377" s="266"/>
      <c r="J1377" s="267"/>
      <c r="K1377" s="268"/>
      <c r="L1377" s="267"/>
      <c r="M1377" s="268"/>
      <c r="N1377" s="267"/>
      <c r="O1377" s="268"/>
      <c r="P1377" s="267"/>
      <c r="Q1377" s="268"/>
      <c r="R1377" s="267"/>
      <c r="S1377" s="268"/>
      <c r="T1377" s="267"/>
      <c r="U1377" s="268"/>
      <c r="V1377" s="267"/>
      <c r="W1377" s="268"/>
      <c r="X1377" s="267"/>
      <c r="Y1377" s="268"/>
      <c r="Z1377" s="267"/>
      <c r="AA1377" s="268"/>
      <c r="AB1377" s="267"/>
      <c r="AC1377" s="268"/>
      <c r="AD1377" s="267"/>
    </row>
    <row r="1378" spans="1:37">
      <c r="A1378" s="71"/>
      <c r="B1378" s="40"/>
      <c r="C1378" s="40"/>
      <c r="D1378" s="40"/>
      <c r="E1378" s="40"/>
      <c r="F1378" s="40"/>
      <c r="G1378" s="40"/>
      <c r="H1378" s="40"/>
      <c r="I1378" s="40"/>
      <c r="J1378" s="40"/>
      <c r="K1378" s="40"/>
      <c r="L1378" s="81" t="s">
        <v>211</v>
      </c>
      <c r="M1378" s="268">
        <f>IF(AND(SUM(M1353:M1377)=0,COUNTIF(M1353:M1377,"NS")&gt;0),"NS",IF(AND(SUM(M1353:M1377)=0, COUNTIF(M1353:M1377,"NA")&gt;0),"NA",SUM(M1353:M1377)))</f>
        <v>50</v>
      </c>
      <c r="N1378" s="267"/>
      <c r="O1378" s="268">
        <f>IF(AND(SUM(O1353:O1377)=0,COUNTIF(O1353:O1377,"NS")&gt;0),"NS",IF(AND(SUM(O1353:O1377)=0, COUNTIF(O1353:O1377,"NA")&gt;0),"NA",SUM(O1353:O1377)))</f>
        <v>5</v>
      </c>
      <c r="P1378" s="267"/>
      <c r="Q1378" s="268">
        <f>IF(AND(SUM(Q1353:Q1377)=0,COUNTIF(Q1353:Q1377,"NS")&gt;0),"NS",IF(AND(SUM(Q1353:Q1377)=0, COUNTIF(Q1353:Q1377,"NA")&gt;0),"NA",SUM(Q1353:Q1377)))</f>
        <v>45</v>
      </c>
      <c r="R1378" s="267"/>
      <c r="S1378" s="268">
        <f>IF(AND(SUM(S1353:S1377)=0,COUNTIF(S1353:S1377,"NS")&gt;0),"NS",IF(AND(SUM(S1353:S1377)=0, COUNTIF(S1353:S1377,"NA")&gt;0),"NA",SUM(S1353:S1377)))</f>
        <v>0</v>
      </c>
      <c r="T1378" s="267"/>
      <c r="U1378" s="268">
        <f>IF(AND(SUM(U1353:U1377)=0,COUNTIF(U1353:U1377,"NS")&gt;0),"NS",IF(AND(SUM(U1353:U1377)=0, COUNTIF(U1353:U1377,"NA")&gt;0),"NA",SUM(U1353:U1377)))</f>
        <v>0</v>
      </c>
      <c r="V1378" s="267"/>
      <c r="W1378" s="268">
        <f>IF(AND(SUM(W1353:W1377)=0,COUNTIF(W1353:W1377,"NS")&gt;0),"NS",IF(AND(SUM(W1353:W1377)=0, COUNTIF(W1353:W1377,"NA")&gt;0),"NA",SUM(W1353:W1377)))</f>
        <v>0</v>
      </c>
      <c r="X1378" s="267"/>
      <c r="Y1378" s="268">
        <f>IF(AND(SUM(Y1353:Y1377)=0,COUNTIF(Y1353:Y1377,"NS")&gt;0),"NS",IF(AND(SUM(Y1353:Y1377)=0, COUNTIF(Y1353:Y1377,"NA")&gt;0),"NA",SUM(Y1353:Y1377)))</f>
        <v>0</v>
      </c>
      <c r="Z1378" s="267"/>
      <c r="AA1378" s="268">
        <f>IF(AND(SUM(AA1353:AA1377)=0,COUNTIF(AA1353:AA1377,"NS")&gt;0),"NS",IF(AND(SUM(AA1353:AA1377)=0, COUNTIF(AA1353:AA1377,"NA")&gt;0),"NA",SUM(AA1353:AA1377)))</f>
        <v>0</v>
      </c>
      <c r="AB1378" s="267"/>
      <c r="AC1378" s="268">
        <f>IF(AND(SUM(AC1353:AC1377)=0,COUNTIF(AC1353:AC1377,"NS")&gt;0),"NS",IF(AND(SUM(AC1353:AC1377)=0, COUNTIF(AC1353:AC1377,"NA")&gt;0),"NA",SUM(AC1353:AC1377)))</f>
        <v>0</v>
      </c>
      <c r="AD1378" s="267"/>
    </row>
    <row r="1379" spans="1:37">
      <c r="A1379" s="71"/>
      <c r="B1379" s="40"/>
      <c r="C1379" s="40"/>
      <c r="D1379" s="40"/>
      <c r="E1379" s="40"/>
      <c r="F1379" s="40"/>
      <c r="G1379" s="40"/>
      <c r="H1379" s="40"/>
      <c r="I1379" s="40"/>
      <c r="J1379" s="40"/>
      <c r="K1379" s="40"/>
      <c r="L1379" s="40"/>
      <c r="M1379" s="40"/>
      <c r="N1379" s="40"/>
      <c r="O1379" s="40"/>
      <c r="P1379" s="40"/>
      <c r="Q1379" s="40"/>
      <c r="R1379" s="40"/>
      <c r="S1379" s="40"/>
      <c r="T1379" s="40"/>
      <c r="U1379" s="40"/>
      <c r="V1379" s="40"/>
      <c r="W1379" s="40"/>
      <c r="X1379" s="40"/>
      <c r="Y1379" s="40"/>
      <c r="Z1379" s="40"/>
      <c r="AA1379" s="40"/>
      <c r="AB1379" s="40"/>
      <c r="AC1379" s="40"/>
      <c r="AD1379" s="40"/>
      <c r="AF1379">
        <f>IF(SUM(AF1353:AF1378,AP1353:AP1378,AZ1353:AZ1378,BJ1353:BJ1378,BT1353:BT1378,CD1353:CD1378,CN1353:CN1378,CX1353:CX1378,DH1353:DH1378)&gt;0,1,0)</f>
        <v>0</v>
      </c>
      <c r="AG1379">
        <f>IF(SUM(AG1353:AG1378,AQ1353:AQ1378,BA1353:BA1378,BK1353:BK1378,BU1353:BU1378,CE1353:CE1378,CO1353:CO1378,CY1353:CY1378,DI1353:DI1378)&gt;0,2,0)</f>
        <v>0</v>
      </c>
      <c r="AH1379">
        <f>IF(SUM(AH1353:AH1378,AR1353:AR1378,BB1353:BB1378,BL1353:BL1378,BV1353:BV1378,CF1353:CF1378,CP1353:CP1378,CZ1353:CZ1378,DJ1353:DJ1378)&gt;0,4,0)</f>
        <v>0</v>
      </c>
      <c r="AI1379">
        <f>IF(SUM(AI1353:AI1378,AS1353:AS1378,BC1353:BC1378,BM1353:BM1378,BW1353:BW1378,CG1353:CG1378,CQ1353:CQ1378,DA1353:DA1378,DK1353:DK1378)&gt;0,4,0)</f>
        <v>4</v>
      </c>
      <c r="AJ1379">
        <f>IF(SUM(AJ1353:AJ1378,AT1353:AT1378,BD1353:BD1378,BN1353:BN1378,BX1353:BX1378,CH1353:CH1378,CR1353:CR1378,DB1353:DB1378,DL1353:DL1378)&gt;0,5,0)</f>
        <v>5</v>
      </c>
      <c r="AK1379">
        <f>IF(SUM(AK1353:AK1378,AU1353:AU1378,BE1353:BE1378,BO1353:BO1378,BY1353:BY1378,CI1353:CI1378,CS1353:CS1378,DC1353:DC1378,DM1353:DM1378)&gt;0,6,0)</f>
        <v>0</v>
      </c>
    </row>
    <row r="1380" spans="1:37">
      <c r="A1380" s="71"/>
      <c r="B1380" s="40"/>
      <c r="C1380" s="40"/>
      <c r="D1380" s="40"/>
      <c r="E1380" s="40"/>
      <c r="F1380" s="40"/>
      <c r="G1380" s="40"/>
      <c r="H1380" s="40"/>
      <c r="I1380" s="40"/>
      <c r="J1380" s="40"/>
      <c r="K1380" s="40"/>
      <c r="L1380" s="40"/>
      <c r="M1380" s="40"/>
      <c r="N1380" s="40"/>
      <c r="O1380" s="40"/>
      <c r="P1380" s="40"/>
      <c r="Q1380" s="40"/>
      <c r="R1380" s="40"/>
      <c r="S1380" s="40"/>
      <c r="T1380" s="40"/>
      <c r="U1380" s="40"/>
      <c r="V1380" s="40"/>
      <c r="W1380" s="40"/>
      <c r="X1380" s="40"/>
      <c r="Y1380" s="40"/>
      <c r="Z1380" s="40"/>
      <c r="AA1380" s="455" t="s">
        <v>820</v>
      </c>
      <c r="AB1380" s="256"/>
      <c r="AC1380" s="256"/>
      <c r="AD1380" s="256"/>
      <c r="AH1380">
        <f>SUM(AF1379:AH1379)</f>
        <v>0</v>
      </c>
      <c r="AK1380">
        <f>SUM(AI1379:AK1379)</f>
        <v>9</v>
      </c>
    </row>
    <row r="1381" spans="1:37" ht="36" customHeight="1">
      <c r="A1381" s="71"/>
      <c r="B1381" s="40"/>
      <c r="C1381" s="265" t="s">
        <v>185</v>
      </c>
      <c r="D1381" s="278"/>
      <c r="E1381" s="278"/>
      <c r="F1381" s="279"/>
      <c r="G1381" s="265" t="s">
        <v>1525</v>
      </c>
      <c r="H1381" s="266"/>
      <c r="I1381" s="266"/>
      <c r="J1381" s="266"/>
      <c r="K1381" s="266"/>
      <c r="L1381" s="266"/>
      <c r="M1381" s="266"/>
      <c r="N1381" s="266"/>
      <c r="O1381" s="266"/>
      <c r="P1381" s="266"/>
      <c r="Q1381" s="266"/>
      <c r="R1381" s="266"/>
      <c r="S1381" s="266"/>
      <c r="T1381" s="266"/>
      <c r="U1381" s="266"/>
      <c r="V1381" s="266"/>
      <c r="W1381" s="266"/>
      <c r="X1381" s="266"/>
      <c r="Y1381" s="266"/>
      <c r="Z1381" s="266"/>
      <c r="AA1381" s="266"/>
      <c r="AB1381" s="266"/>
      <c r="AC1381" s="266"/>
      <c r="AD1381" s="267"/>
      <c r="AH1381" t="e">
        <f ca="1">CAMBIAR(AH1380,0,"",1,"El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81" t="e">
        <f ca="1">CAMBIAR(AK1380,0,"",4,"Hay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82" spans="1:37" ht="15" customHeight="1">
      <c r="A1382" s="71"/>
      <c r="B1382" s="40"/>
      <c r="C1382" s="280"/>
      <c r="D1382" s="256"/>
      <c r="E1382" s="256"/>
      <c r="F1382" s="281"/>
      <c r="G1382" s="429" t="s">
        <v>1031</v>
      </c>
      <c r="H1382" s="266"/>
      <c r="I1382" s="266"/>
      <c r="J1382" s="266"/>
      <c r="K1382" s="266"/>
      <c r="L1382" s="266"/>
      <c r="M1382" s="266"/>
      <c r="N1382" s="266"/>
      <c r="O1382" s="266"/>
      <c r="P1382" s="266"/>
      <c r="Q1382" s="266"/>
      <c r="R1382" s="266"/>
      <c r="S1382" s="266"/>
      <c r="T1382" s="266"/>
      <c r="U1382" s="266"/>
      <c r="V1382" s="266"/>
      <c r="W1382" s="266"/>
      <c r="X1382" s="266"/>
      <c r="Y1382" s="266"/>
      <c r="Z1382" s="266"/>
      <c r="AA1382" s="266"/>
      <c r="AB1382" s="266"/>
      <c r="AC1382" s="266"/>
      <c r="AD1382" s="267"/>
    </row>
    <row r="1383" spans="1:37" ht="36" customHeight="1">
      <c r="A1383" s="71"/>
      <c r="B1383" s="40"/>
      <c r="C1383" s="280"/>
      <c r="D1383" s="256"/>
      <c r="E1383" s="256"/>
      <c r="F1383" s="281"/>
      <c r="G1383" s="429" t="s">
        <v>1035</v>
      </c>
      <c r="H1383" s="266"/>
      <c r="I1383" s="266"/>
      <c r="J1383" s="266"/>
      <c r="K1383" s="266"/>
      <c r="L1383" s="267"/>
      <c r="M1383" s="268" t="s">
        <v>1526</v>
      </c>
      <c r="N1383" s="266"/>
      <c r="O1383" s="266"/>
      <c r="P1383" s="266"/>
      <c r="Q1383" s="266"/>
      <c r="R1383" s="267"/>
      <c r="S1383" s="268" t="s">
        <v>1037</v>
      </c>
      <c r="T1383" s="266"/>
      <c r="U1383" s="266"/>
      <c r="V1383" s="266"/>
      <c r="W1383" s="266"/>
      <c r="X1383" s="267"/>
      <c r="Y1383" s="268" t="s">
        <v>1527</v>
      </c>
      <c r="Z1383" s="266"/>
      <c r="AA1383" s="266"/>
      <c r="AB1383" s="266"/>
      <c r="AC1383" s="266"/>
      <c r="AD1383" s="267"/>
    </row>
    <row r="1384" spans="1:37" ht="48" customHeight="1">
      <c r="A1384" s="71"/>
      <c r="B1384" s="40"/>
      <c r="C1384" s="282"/>
      <c r="D1384" s="272"/>
      <c r="E1384" s="272"/>
      <c r="F1384" s="283"/>
      <c r="G1384" s="453" t="s">
        <v>234</v>
      </c>
      <c r="H1384" s="267"/>
      <c r="I1384" s="331" t="s">
        <v>202</v>
      </c>
      <c r="J1384" s="267"/>
      <c r="K1384" s="331" t="s">
        <v>203</v>
      </c>
      <c r="L1384" s="267"/>
      <c r="M1384" s="325" t="s">
        <v>234</v>
      </c>
      <c r="N1384" s="267"/>
      <c r="O1384" s="331" t="s">
        <v>202</v>
      </c>
      <c r="P1384" s="267"/>
      <c r="Q1384" s="331" t="s">
        <v>203</v>
      </c>
      <c r="R1384" s="267"/>
      <c r="S1384" s="325" t="s">
        <v>234</v>
      </c>
      <c r="T1384" s="267"/>
      <c r="U1384" s="331" t="s">
        <v>202</v>
      </c>
      <c r="V1384" s="267"/>
      <c r="W1384" s="331" t="s">
        <v>203</v>
      </c>
      <c r="X1384" s="267"/>
      <c r="Y1384" s="325" t="s">
        <v>234</v>
      </c>
      <c r="Z1384" s="267"/>
      <c r="AA1384" s="331" t="s">
        <v>202</v>
      </c>
      <c r="AB1384" s="267"/>
      <c r="AC1384" s="331" t="s">
        <v>203</v>
      </c>
      <c r="AD1384" s="267"/>
    </row>
    <row r="1385" spans="1:37">
      <c r="A1385" s="71"/>
      <c r="B1385" s="40"/>
      <c r="C1385" s="148" t="s">
        <v>131</v>
      </c>
      <c r="D1385" s="320"/>
      <c r="E1385" s="266"/>
      <c r="F1385" s="267"/>
      <c r="G1385" s="268"/>
      <c r="H1385" s="267"/>
      <c r="I1385" s="268"/>
      <c r="J1385" s="267"/>
      <c r="K1385" s="268"/>
      <c r="L1385" s="267"/>
      <c r="M1385" s="268"/>
      <c r="N1385" s="267"/>
      <c r="O1385" s="268"/>
      <c r="P1385" s="267"/>
      <c r="Q1385" s="268"/>
      <c r="R1385" s="267"/>
      <c r="S1385" s="268"/>
      <c r="T1385" s="267"/>
      <c r="U1385" s="268"/>
      <c r="V1385" s="267"/>
      <c r="W1385" s="268"/>
      <c r="X1385" s="267"/>
      <c r="Y1385" s="268"/>
      <c r="Z1385" s="267"/>
      <c r="AA1385" s="268"/>
      <c r="AB1385" s="267"/>
      <c r="AC1385" s="268"/>
      <c r="AD1385" s="267"/>
    </row>
    <row r="1386" spans="1:37">
      <c r="A1386" s="71"/>
      <c r="B1386" s="40"/>
      <c r="C1386" s="148" t="s">
        <v>132</v>
      </c>
      <c r="D1386" s="320"/>
      <c r="E1386" s="266"/>
      <c r="F1386" s="267"/>
      <c r="G1386" s="268"/>
      <c r="H1386" s="267"/>
      <c r="I1386" s="268"/>
      <c r="J1386" s="267"/>
      <c r="K1386" s="268"/>
      <c r="L1386" s="267"/>
      <c r="M1386" s="268"/>
      <c r="N1386" s="267"/>
      <c r="O1386" s="268"/>
      <c r="P1386" s="267"/>
      <c r="Q1386" s="268"/>
      <c r="R1386" s="267"/>
      <c r="S1386" s="268"/>
      <c r="T1386" s="267"/>
      <c r="U1386" s="268"/>
      <c r="V1386" s="267"/>
      <c r="W1386" s="268"/>
      <c r="X1386" s="267"/>
      <c r="Y1386" s="268"/>
      <c r="Z1386" s="267"/>
      <c r="AA1386" s="268"/>
      <c r="AB1386" s="267"/>
      <c r="AC1386" s="268"/>
      <c r="AD1386" s="267"/>
    </row>
    <row r="1387" spans="1:37">
      <c r="A1387" s="71"/>
      <c r="B1387" s="40"/>
      <c r="C1387" s="148" t="s">
        <v>133</v>
      </c>
      <c r="D1387" s="320"/>
      <c r="E1387" s="266"/>
      <c r="F1387" s="267"/>
      <c r="G1387" s="268"/>
      <c r="H1387" s="267"/>
      <c r="I1387" s="268"/>
      <c r="J1387" s="267"/>
      <c r="K1387" s="268"/>
      <c r="L1387" s="267"/>
      <c r="M1387" s="268"/>
      <c r="N1387" s="267"/>
      <c r="O1387" s="268"/>
      <c r="P1387" s="267"/>
      <c r="Q1387" s="268"/>
      <c r="R1387" s="267"/>
      <c r="S1387" s="268"/>
      <c r="T1387" s="267"/>
      <c r="U1387" s="268"/>
      <c r="V1387" s="267"/>
      <c r="W1387" s="268"/>
      <c r="X1387" s="267"/>
      <c r="Y1387" s="268"/>
      <c r="Z1387" s="267"/>
      <c r="AA1387" s="268"/>
      <c r="AB1387" s="267"/>
      <c r="AC1387" s="268"/>
      <c r="AD1387" s="267"/>
    </row>
    <row r="1388" spans="1:37">
      <c r="A1388" s="71"/>
      <c r="B1388" s="40"/>
      <c r="C1388" s="148" t="s">
        <v>134</v>
      </c>
      <c r="D1388" s="320"/>
      <c r="E1388" s="266"/>
      <c r="F1388" s="267"/>
      <c r="G1388" s="268"/>
      <c r="H1388" s="267"/>
      <c r="I1388" s="268"/>
      <c r="J1388" s="267"/>
      <c r="K1388" s="268"/>
      <c r="L1388" s="267"/>
      <c r="M1388" s="268"/>
      <c r="N1388" s="267"/>
      <c r="O1388" s="268"/>
      <c r="P1388" s="267"/>
      <c r="Q1388" s="268"/>
      <c r="R1388" s="267"/>
      <c r="S1388" s="268"/>
      <c r="T1388" s="267"/>
      <c r="U1388" s="268"/>
      <c r="V1388" s="267"/>
      <c r="W1388" s="268"/>
      <c r="X1388" s="267"/>
      <c r="Y1388" s="268"/>
      <c r="Z1388" s="267"/>
      <c r="AA1388" s="268"/>
      <c r="AB1388" s="267"/>
      <c r="AC1388" s="268"/>
      <c r="AD1388" s="267"/>
    </row>
    <row r="1389" spans="1:37">
      <c r="A1389" s="71"/>
      <c r="B1389" s="40"/>
      <c r="C1389" s="148" t="s">
        <v>135</v>
      </c>
      <c r="D1389" s="320"/>
      <c r="E1389" s="266"/>
      <c r="F1389" s="267"/>
      <c r="G1389" s="268"/>
      <c r="H1389" s="267"/>
      <c r="I1389" s="268"/>
      <c r="J1389" s="267"/>
      <c r="K1389" s="268"/>
      <c r="L1389" s="267"/>
      <c r="M1389" s="268"/>
      <c r="N1389" s="267"/>
      <c r="O1389" s="268"/>
      <c r="P1389" s="267"/>
      <c r="Q1389" s="268"/>
      <c r="R1389" s="267"/>
      <c r="S1389" s="268"/>
      <c r="T1389" s="267"/>
      <c r="U1389" s="268"/>
      <c r="V1389" s="267"/>
      <c r="W1389" s="268"/>
      <c r="X1389" s="267"/>
      <c r="Y1389" s="268"/>
      <c r="Z1389" s="267"/>
      <c r="AA1389" s="268"/>
      <c r="AB1389" s="267"/>
      <c r="AC1389" s="268"/>
      <c r="AD1389" s="267"/>
    </row>
    <row r="1390" spans="1:37">
      <c r="A1390" s="71"/>
      <c r="B1390" s="40"/>
      <c r="C1390" s="148" t="s">
        <v>136</v>
      </c>
      <c r="D1390" s="320"/>
      <c r="E1390" s="266"/>
      <c r="F1390" s="267"/>
      <c r="G1390" s="268"/>
      <c r="H1390" s="267"/>
      <c r="I1390" s="268"/>
      <c r="J1390" s="267"/>
      <c r="K1390" s="268"/>
      <c r="L1390" s="267"/>
      <c r="M1390" s="268"/>
      <c r="N1390" s="267"/>
      <c r="O1390" s="268"/>
      <c r="P1390" s="267"/>
      <c r="Q1390" s="268"/>
      <c r="R1390" s="267"/>
      <c r="S1390" s="268"/>
      <c r="T1390" s="267"/>
      <c r="U1390" s="268"/>
      <c r="V1390" s="267"/>
      <c r="W1390" s="268"/>
      <c r="X1390" s="267"/>
      <c r="Y1390" s="268"/>
      <c r="Z1390" s="267"/>
      <c r="AA1390" s="268"/>
      <c r="AB1390" s="267"/>
      <c r="AC1390" s="268"/>
      <c r="AD1390" s="267"/>
    </row>
    <row r="1391" spans="1:37">
      <c r="A1391" s="71"/>
      <c r="B1391" s="40"/>
      <c r="C1391" s="148" t="s">
        <v>137</v>
      </c>
      <c r="D1391" s="320"/>
      <c r="E1391" s="266"/>
      <c r="F1391" s="267"/>
      <c r="G1391" s="268"/>
      <c r="H1391" s="267"/>
      <c r="I1391" s="268"/>
      <c r="J1391" s="267"/>
      <c r="K1391" s="268"/>
      <c r="L1391" s="267"/>
      <c r="M1391" s="268"/>
      <c r="N1391" s="267"/>
      <c r="O1391" s="268"/>
      <c r="P1391" s="267"/>
      <c r="Q1391" s="268"/>
      <c r="R1391" s="267"/>
      <c r="S1391" s="268"/>
      <c r="T1391" s="267"/>
      <c r="U1391" s="268"/>
      <c r="V1391" s="267"/>
      <c r="W1391" s="268"/>
      <c r="X1391" s="267"/>
      <c r="Y1391" s="268"/>
      <c r="Z1391" s="267"/>
      <c r="AA1391" s="268"/>
      <c r="AB1391" s="267"/>
      <c r="AC1391" s="268"/>
      <c r="AD1391" s="267"/>
    </row>
    <row r="1392" spans="1:37">
      <c r="A1392" s="71"/>
      <c r="B1392" s="40"/>
      <c r="C1392" s="148" t="s">
        <v>138</v>
      </c>
      <c r="D1392" s="320"/>
      <c r="E1392" s="266"/>
      <c r="F1392" s="267"/>
      <c r="G1392" s="268"/>
      <c r="H1392" s="267"/>
      <c r="I1392" s="268"/>
      <c r="J1392" s="267"/>
      <c r="K1392" s="268"/>
      <c r="L1392" s="267"/>
      <c r="M1392" s="268"/>
      <c r="N1392" s="267"/>
      <c r="O1392" s="268"/>
      <c r="P1392" s="267"/>
      <c r="Q1392" s="268"/>
      <c r="R1392" s="267"/>
      <c r="S1392" s="268"/>
      <c r="T1392" s="267"/>
      <c r="U1392" s="268"/>
      <c r="V1392" s="267"/>
      <c r="W1392" s="268"/>
      <c r="X1392" s="267"/>
      <c r="Y1392" s="268"/>
      <c r="Z1392" s="267"/>
      <c r="AA1392" s="268"/>
      <c r="AB1392" s="267"/>
      <c r="AC1392" s="268"/>
      <c r="AD1392" s="267"/>
    </row>
    <row r="1393" spans="1:30">
      <c r="A1393" s="71"/>
      <c r="B1393" s="40"/>
      <c r="C1393" s="148" t="s">
        <v>139</v>
      </c>
      <c r="D1393" s="320"/>
      <c r="E1393" s="266"/>
      <c r="F1393" s="267"/>
      <c r="G1393" s="268"/>
      <c r="H1393" s="267"/>
      <c r="I1393" s="268"/>
      <c r="J1393" s="267"/>
      <c r="K1393" s="268"/>
      <c r="L1393" s="267"/>
      <c r="M1393" s="268"/>
      <c r="N1393" s="267"/>
      <c r="O1393" s="268"/>
      <c r="P1393" s="267"/>
      <c r="Q1393" s="268"/>
      <c r="R1393" s="267"/>
      <c r="S1393" s="268"/>
      <c r="T1393" s="267"/>
      <c r="U1393" s="268"/>
      <c r="V1393" s="267"/>
      <c r="W1393" s="268"/>
      <c r="X1393" s="267"/>
      <c r="Y1393" s="268"/>
      <c r="Z1393" s="267"/>
      <c r="AA1393" s="268"/>
      <c r="AB1393" s="267"/>
      <c r="AC1393" s="268"/>
      <c r="AD1393" s="267"/>
    </row>
    <row r="1394" spans="1:30">
      <c r="A1394" s="71"/>
      <c r="B1394" s="40"/>
      <c r="C1394" s="148" t="s">
        <v>140</v>
      </c>
      <c r="D1394" s="320"/>
      <c r="E1394" s="266"/>
      <c r="F1394" s="267"/>
      <c r="G1394" s="268"/>
      <c r="H1394" s="267"/>
      <c r="I1394" s="268"/>
      <c r="J1394" s="267"/>
      <c r="K1394" s="268"/>
      <c r="L1394" s="267"/>
      <c r="M1394" s="268"/>
      <c r="N1394" s="267"/>
      <c r="O1394" s="268"/>
      <c r="P1394" s="267"/>
      <c r="Q1394" s="268"/>
      <c r="R1394" s="267"/>
      <c r="S1394" s="268"/>
      <c r="T1394" s="267"/>
      <c r="U1394" s="268"/>
      <c r="V1394" s="267"/>
      <c r="W1394" s="268"/>
      <c r="X1394" s="267"/>
      <c r="Y1394" s="268"/>
      <c r="Z1394" s="267"/>
      <c r="AA1394" s="268"/>
      <c r="AB1394" s="267"/>
      <c r="AC1394" s="268"/>
      <c r="AD1394" s="267"/>
    </row>
    <row r="1395" spans="1:30">
      <c r="A1395" s="71"/>
      <c r="B1395" s="40"/>
      <c r="C1395" s="148" t="s">
        <v>141</v>
      </c>
      <c r="D1395" s="320"/>
      <c r="E1395" s="266"/>
      <c r="F1395" s="267"/>
      <c r="G1395" s="268"/>
      <c r="H1395" s="267"/>
      <c r="I1395" s="268"/>
      <c r="J1395" s="267"/>
      <c r="K1395" s="268"/>
      <c r="L1395" s="267"/>
      <c r="M1395" s="268"/>
      <c r="N1395" s="267"/>
      <c r="O1395" s="268"/>
      <c r="P1395" s="267"/>
      <c r="Q1395" s="268"/>
      <c r="R1395" s="267"/>
      <c r="S1395" s="268"/>
      <c r="T1395" s="267"/>
      <c r="U1395" s="268"/>
      <c r="V1395" s="267"/>
      <c r="W1395" s="268"/>
      <c r="X1395" s="267"/>
      <c r="Y1395" s="268"/>
      <c r="Z1395" s="267"/>
      <c r="AA1395" s="268"/>
      <c r="AB1395" s="267"/>
      <c r="AC1395" s="268"/>
      <c r="AD1395" s="267"/>
    </row>
    <row r="1396" spans="1:30">
      <c r="A1396" s="71"/>
      <c r="B1396" s="40"/>
      <c r="C1396" s="148" t="s">
        <v>142</v>
      </c>
      <c r="D1396" s="320"/>
      <c r="E1396" s="266"/>
      <c r="F1396" s="267"/>
      <c r="G1396" s="268"/>
      <c r="H1396" s="267"/>
      <c r="I1396" s="268"/>
      <c r="J1396" s="267"/>
      <c r="K1396" s="268"/>
      <c r="L1396" s="267"/>
      <c r="M1396" s="268"/>
      <c r="N1396" s="267"/>
      <c r="O1396" s="268"/>
      <c r="P1396" s="267"/>
      <c r="Q1396" s="268"/>
      <c r="R1396" s="267"/>
      <c r="S1396" s="268"/>
      <c r="T1396" s="267"/>
      <c r="U1396" s="268"/>
      <c r="V1396" s="267"/>
      <c r="W1396" s="268"/>
      <c r="X1396" s="267"/>
      <c r="Y1396" s="268"/>
      <c r="Z1396" s="267"/>
      <c r="AA1396" s="268"/>
      <c r="AB1396" s="267"/>
      <c r="AC1396" s="268"/>
      <c r="AD1396" s="267"/>
    </row>
    <row r="1397" spans="1:30">
      <c r="A1397" s="71"/>
      <c r="B1397" s="40"/>
      <c r="C1397" s="148" t="s">
        <v>143</v>
      </c>
      <c r="D1397" s="320"/>
      <c r="E1397" s="266"/>
      <c r="F1397" s="267"/>
      <c r="G1397" s="268"/>
      <c r="H1397" s="267"/>
      <c r="I1397" s="268"/>
      <c r="J1397" s="267"/>
      <c r="K1397" s="268"/>
      <c r="L1397" s="267"/>
      <c r="M1397" s="268"/>
      <c r="N1397" s="267"/>
      <c r="O1397" s="268"/>
      <c r="P1397" s="267"/>
      <c r="Q1397" s="268"/>
      <c r="R1397" s="267"/>
      <c r="S1397" s="268"/>
      <c r="T1397" s="267"/>
      <c r="U1397" s="268"/>
      <c r="V1397" s="267"/>
      <c r="W1397" s="268"/>
      <c r="X1397" s="267"/>
      <c r="Y1397" s="268"/>
      <c r="Z1397" s="267"/>
      <c r="AA1397" s="268"/>
      <c r="AB1397" s="267"/>
      <c r="AC1397" s="268"/>
      <c r="AD1397" s="267"/>
    </row>
    <row r="1398" spans="1:30">
      <c r="A1398" s="71"/>
      <c r="B1398" s="40"/>
      <c r="C1398" s="148" t="s">
        <v>144</v>
      </c>
      <c r="D1398" s="320"/>
      <c r="E1398" s="266"/>
      <c r="F1398" s="267"/>
      <c r="G1398" s="268"/>
      <c r="H1398" s="267"/>
      <c r="I1398" s="268"/>
      <c r="J1398" s="267"/>
      <c r="K1398" s="268"/>
      <c r="L1398" s="267"/>
      <c r="M1398" s="268"/>
      <c r="N1398" s="267"/>
      <c r="O1398" s="268"/>
      <c r="P1398" s="267"/>
      <c r="Q1398" s="268"/>
      <c r="R1398" s="267"/>
      <c r="S1398" s="268"/>
      <c r="T1398" s="267"/>
      <c r="U1398" s="268"/>
      <c r="V1398" s="267"/>
      <c r="W1398" s="268"/>
      <c r="X1398" s="267"/>
      <c r="Y1398" s="268"/>
      <c r="Z1398" s="267"/>
      <c r="AA1398" s="268"/>
      <c r="AB1398" s="267"/>
      <c r="AC1398" s="268"/>
      <c r="AD1398" s="267"/>
    </row>
    <row r="1399" spans="1:30">
      <c r="A1399" s="71"/>
      <c r="B1399" s="40"/>
      <c r="C1399" s="148" t="s">
        <v>145</v>
      </c>
      <c r="D1399" s="320"/>
      <c r="E1399" s="266"/>
      <c r="F1399" s="267"/>
      <c r="G1399" s="268"/>
      <c r="H1399" s="267"/>
      <c r="I1399" s="268"/>
      <c r="J1399" s="267"/>
      <c r="K1399" s="268"/>
      <c r="L1399" s="267"/>
      <c r="M1399" s="268"/>
      <c r="N1399" s="267"/>
      <c r="O1399" s="268"/>
      <c r="P1399" s="267"/>
      <c r="Q1399" s="268"/>
      <c r="R1399" s="267"/>
      <c r="S1399" s="268"/>
      <c r="T1399" s="267"/>
      <c r="U1399" s="268"/>
      <c r="V1399" s="267"/>
      <c r="W1399" s="268"/>
      <c r="X1399" s="267"/>
      <c r="Y1399" s="268"/>
      <c r="Z1399" s="267"/>
      <c r="AA1399" s="268"/>
      <c r="AB1399" s="267"/>
      <c r="AC1399" s="268"/>
      <c r="AD1399" s="267"/>
    </row>
    <row r="1400" spans="1:30">
      <c r="A1400" s="71"/>
      <c r="B1400" s="40"/>
      <c r="C1400" s="148" t="s">
        <v>146</v>
      </c>
      <c r="D1400" s="320"/>
      <c r="E1400" s="266"/>
      <c r="F1400" s="267"/>
      <c r="G1400" s="268"/>
      <c r="H1400" s="267"/>
      <c r="I1400" s="268"/>
      <c r="J1400" s="267"/>
      <c r="K1400" s="268"/>
      <c r="L1400" s="267"/>
      <c r="M1400" s="268"/>
      <c r="N1400" s="267"/>
      <c r="O1400" s="268"/>
      <c r="P1400" s="267"/>
      <c r="Q1400" s="268"/>
      <c r="R1400" s="267"/>
      <c r="S1400" s="268"/>
      <c r="T1400" s="267"/>
      <c r="U1400" s="268"/>
      <c r="V1400" s="267"/>
      <c r="W1400" s="268"/>
      <c r="X1400" s="267"/>
      <c r="Y1400" s="268"/>
      <c r="Z1400" s="267"/>
      <c r="AA1400" s="268"/>
      <c r="AB1400" s="267"/>
      <c r="AC1400" s="268"/>
      <c r="AD1400" s="267"/>
    </row>
    <row r="1401" spans="1:30">
      <c r="A1401" s="71"/>
      <c r="B1401" s="40"/>
      <c r="C1401" s="148" t="s">
        <v>147</v>
      </c>
      <c r="D1401" s="320"/>
      <c r="E1401" s="266"/>
      <c r="F1401" s="267"/>
      <c r="G1401" s="268"/>
      <c r="H1401" s="267"/>
      <c r="I1401" s="268"/>
      <c r="J1401" s="267"/>
      <c r="K1401" s="268"/>
      <c r="L1401" s="267"/>
      <c r="M1401" s="268"/>
      <c r="N1401" s="267"/>
      <c r="O1401" s="268"/>
      <c r="P1401" s="267"/>
      <c r="Q1401" s="268"/>
      <c r="R1401" s="267"/>
      <c r="S1401" s="268"/>
      <c r="T1401" s="267"/>
      <c r="U1401" s="268"/>
      <c r="V1401" s="267"/>
      <c r="W1401" s="268"/>
      <c r="X1401" s="267"/>
      <c r="Y1401" s="268"/>
      <c r="Z1401" s="267"/>
      <c r="AA1401" s="268"/>
      <c r="AB1401" s="267"/>
      <c r="AC1401" s="268"/>
      <c r="AD1401" s="267"/>
    </row>
    <row r="1402" spans="1:30">
      <c r="A1402" s="71"/>
      <c r="B1402" s="40"/>
      <c r="C1402" s="148" t="s">
        <v>148</v>
      </c>
      <c r="D1402" s="320"/>
      <c r="E1402" s="266"/>
      <c r="F1402" s="267"/>
      <c r="G1402" s="268"/>
      <c r="H1402" s="267"/>
      <c r="I1402" s="268"/>
      <c r="J1402" s="267"/>
      <c r="K1402" s="268"/>
      <c r="L1402" s="267"/>
      <c r="M1402" s="268"/>
      <c r="N1402" s="267"/>
      <c r="O1402" s="268"/>
      <c r="P1402" s="267"/>
      <c r="Q1402" s="268"/>
      <c r="R1402" s="267"/>
      <c r="S1402" s="268"/>
      <c r="T1402" s="267"/>
      <c r="U1402" s="268"/>
      <c r="V1402" s="267"/>
      <c r="W1402" s="268"/>
      <c r="X1402" s="267"/>
      <c r="Y1402" s="268"/>
      <c r="Z1402" s="267"/>
      <c r="AA1402" s="268"/>
      <c r="AB1402" s="267"/>
      <c r="AC1402" s="268"/>
      <c r="AD1402" s="267"/>
    </row>
    <row r="1403" spans="1:30">
      <c r="A1403" s="71"/>
      <c r="B1403" s="40"/>
      <c r="C1403" s="148" t="s">
        <v>149</v>
      </c>
      <c r="D1403" s="320"/>
      <c r="E1403" s="266"/>
      <c r="F1403" s="267"/>
      <c r="G1403" s="268"/>
      <c r="H1403" s="267"/>
      <c r="I1403" s="268"/>
      <c r="J1403" s="267"/>
      <c r="K1403" s="268"/>
      <c r="L1403" s="267"/>
      <c r="M1403" s="268"/>
      <c r="N1403" s="267"/>
      <c r="O1403" s="268"/>
      <c r="P1403" s="267"/>
      <c r="Q1403" s="268"/>
      <c r="R1403" s="267"/>
      <c r="S1403" s="268"/>
      <c r="T1403" s="267"/>
      <c r="U1403" s="268"/>
      <c r="V1403" s="267"/>
      <c r="W1403" s="268"/>
      <c r="X1403" s="267"/>
      <c r="Y1403" s="268"/>
      <c r="Z1403" s="267"/>
      <c r="AA1403" s="268"/>
      <c r="AB1403" s="267"/>
      <c r="AC1403" s="268"/>
      <c r="AD1403" s="267"/>
    </row>
    <row r="1404" spans="1:30">
      <c r="A1404" s="71"/>
      <c r="B1404" s="40"/>
      <c r="C1404" s="148" t="s">
        <v>150</v>
      </c>
      <c r="D1404" s="320"/>
      <c r="E1404" s="266"/>
      <c r="F1404" s="267"/>
      <c r="G1404" s="268"/>
      <c r="H1404" s="267"/>
      <c r="I1404" s="268"/>
      <c r="J1404" s="267"/>
      <c r="K1404" s="268"/>
      <c r="L1404" s="267"/>
      <c r="M1404" s="268"/>
      <c r="N1404" s="267"/>
      <c r="O1404" s="268"/>
      <c r="P1404" s="267"/>
      <c r="Q1404" s="268"/>
      <c r="R1404" s="267"/>
      <c r="S1404" s="268"/>
      <c r="T1404" s="267"/>
      <c r="U1404" s="268"/>
      <c r="V1404" s="267"/>
      <c r="W1404" s="268"/>
      <c r="X1404" s="267"/>
      <c r="Y1404" s="268"/>
      <c r="Z1404" s="267"/>
      <c r="AA1404" s="268"/>
      <c r="AB1404" s="267"/>
      <c r="AC1404" s="268"/>
      <c r="AD1404" s="267"/>
    </row>
    <row r="1405" spans="1:30">
      <c r="A1405" s="71"/>
      <c r="B1405" s="40"/>
      <c r="C1405" s="148" t="s">
        <v>151</v>
      </c>
      <c r="D1405" s="320"/>
      <c r="E1405" s="266"/>
      <c r="F1405" s="267"/>
      <c r="G1405" s="268"/>
      <c r="H1405" s="267"/>
      <c r="I1405" s="268"/>
      <c r="J1405" s="267"/>
      <c r="K1405" s="268"/>
      <c r="L1405" s="267"/>
      <c r="M1405" s="268"/>
      <c r="N1405" s="267"/>
      <c r="O1405" s="268"/>
      <c r="P1405" s="267"/>
      <c r="Q1405" s="268"/>
      <c r="R1405" s="267"/>
      <c r="S1405" s="268"/>
      <c r="T1405" s="267"/>
      <c r="U1405" s="268"/>
      <c r="V1405" s="267"/>
      <c r="W1405" s="268"/>
      <c r="X1405" s="267"/>
      <c r="Y1405" s="268"/>
      <c r="Z1405" s="267"/>
      <c r="AA1405" s="268"/>
      <c r="AB1405" s="267"/>
      <c r="AC1405" s="268"/>
      <c r="AD1405" s="267"/>
    </row>
    <row r="1406" spans="1:30">
      <c r="A1406" s="71"/>
      <c r="B1406" s="40"/>
      <c r="C1406" s="148" t="s">
        <v>152</v>
      </c>
      <c r="D1406" s="320"/>
      <c r="E1406" s="266"/>
      <c r="F1406" s="267"/>
      <c r="G1406" s="268"/>
      <c r="H1406" s="267"/>
      <c r="I1406" s="268"/>
      <c r="J1406" s="267"/>
      <c r="K1406" s="268"/>
      <c r="L1406" s="267"/>
      <c r="M1406" s="268"/>
      <c r="N1406" s="267"/>
      <c r="O1406" s="268"/>
      <c r="P1406" s="267"/>
      <c r="Q1406" s="268"/>
      <c r="R1406" s="267"/>
      <c r="S1406" s="268"/>
      <c r="T1406" s="267"/>
      <c r="U1406" s="268"/>
      <c r="V1406" s="267"/>
      <c r="W1406" s="268"/>
      <c r="X1406" s="267"/>
      <c r="Y1406" s="268"/>
      <c r="Z1406" s="267"/>
      <c r="AA1406" s="268"/>
      <c r="AB1406" s="267"/>
      <c r="AC1406" s="268"/>
      <c r="AD1406" s="267"/>
    </row>
    <row r="1407" spans="1:30">
      <c r="A1407" s="71"/>
      <c r="B1407" s="40"/>
      <c r="C1407" s="148" t="s">
        <v>153</v>
      </c>
      <c r="D1407" s="320"/>
      <c r="E1407" s="266"/>
      <c r="F1407" s="267"/>
      <c r="G1407" s="268"/>
      <c r="H1407" s="267"/>
      <c r="I1407" s="268"/>
      <c r="J1407" s="267"/>
      <c r="K1407" s="268"/>
      <c r="L1407" s="267"/>
      <c r="M1407" s="268"/>
      <c r="N1407" s="267"/>
      <c r="O1407" s="268"/>
      <c r="P1407" s="267"/>
      <c r="Q1407" s="268"/>
      <c r="R1407" s="267"/>
      <c r="S1407" s="268"/>
      <c r="T1407" s="267"/>
      <c r="U1407" s="268"/>
      <c r="V1407" s="267"/>
      <c r="W1407" s="268"/>
      <c r="X1407" s="267"/>
      <c r="Y1407" s="268"/>
      <c r="Z1407" s="267"/>
      <c r="AA1407" s="268"/>
      <c r="AB1407" s="267"/>
      <c r="AC1407" s="268"/>
      <c r="AD1407" s="267"/>
    </row>
    <row r="1408" spans="1:30">
      <c r="A1408" s="71"/>
      <c r="B1408" s="40"/>
      <c r="C1408" s="148" t="s">
        <v>154</v>
      </c>
      <c r="D1408" s="320"/>
      <c r="E1408" s="266"/>
      <c r="F1408" s="267"/>
      <c r="G1408" s="268"/>
      <c r="H1408" s="267"/>
      <c r="I1408" s="268"/>
      <c r="J1408" s="267"/>
      <c r="K1408" s="268"/>
      <c r="L1408" s="267"/>
      <c r="M1408" s="268"/>
      <c r="N1408" s="267"/>
      <c r="O1408" s="268"/>
      <c r="P1408" s="267"/>
      <c r="Q1408" s="268"/>
      <c r="R1408" s="267"/>
      <c r="S1408" s="268"/>
      <c r="T1408" s="267"/>
      <c r="U1408" s="268"/>
      <c r="V1408" s="267"/>
      <c r="W1408" s="268"/>
      <c r="X1408" s="267"/>
      <c r="Y1408" s="268"/>
      <c r="Z1408" s="267"/>
      <c r="AA1408" s="268"/>
      <c r="AB1408" s="267"/>
      <c r="AC1408" s="268"/>
      <c r="AD1408" s="267"/>
    </row>
    <row r="1409" spans="1:30">
      <c r="A1409" s="71"/>
      <c r="B1409" s="40"/>
      <c r="C1409" s="148" t="s">
        <v>155</v>
      </c>
      <c r="D1409" s="320"/>
      <c r="E1409" s="266"/>
      <c r="F1409" s="267"/>
      <c r="G1409" s="268"/>
      <c r="H1409" s="267"/>
      <c r="I1409" s="268"/>
      <c r="J1409" s="267"/>
      <c r="K1409" s="268"/>
      <c r="L1409" s="267"/>
      <c r="M1409" s="268"/>
      <c r="N1409" s="267"/>
      <c r="O1409" s="268"/>
      <c r="P1409" s="267"/>
      <c r="Q1409" s="268"/>
      <c r="R1409" s="267"/>
      <c r="S1409" s="268"/>
      <c r="T1409" s="267"/>
      <c r="U1409" s="268"/>
      <c r="V1409" s="267"/>
      <c r="W1409" s="268"/>
      <c r="X1409" s="267"/>
      <c r="Y1409" s="268"/>
      <c r="Z1409" s="267"/>
      <c r="AA1409" s="268"/>
      <c r="AB1409" s="267"/>
      <c r="AC1409" s="268"/>
      <c r="AD1409" s="267"/>
    </row>
    <row r="1410" spans="1:30">
      <c r="A1410" s="71"/>
      <c r="B1410" s="40"/>
      <c r="C1410" s="40"/>
      <c r="D1410" s="40"/>
      <c r="E1410" s="40"/>
      <c r="F1410" s="40"/>
      <c r="G1410" s="268">
        <f>IF(AND(SUM(G1385:G1409)=0,COUNTIF(G1385:G1409,"NS")&gt;0),"NS",IF(AND(SUM(G1385:G1409)=0, COUNTIF(G1385:G1409,"NA")&gt;0),"NA",SUM(G1385:G1409)))</f>
        <v>0</v>
      </c>
      <c r="H1410" s="267"/>
      <c r="I1410" s="268">
        <f>IF(AND(SUM(I1385:I1409)=0,COUNTIF(I1385:I1409,"NS")&gt;0),"NS",IF(AND(SUM(I1385:I1409)=0, COUNTIF(I1385:I1409,"NA")&gt;0),"NA",SUM(I1385:I1409)))</f>
        <v>0</v>
      </c>
      <c r="J1410" s="267"/>
      <c r="K1410" s="268">
        <f>IF(AND(SUM(K1385:K1409)=0,COUNTIF(K1385:K1409,"NS")&gt;0),"NS",IF(AND(SUM(K1385:K1409)=0, COUNTIF(K1385:K1409,"NA")&gt;0),"NA",SUM(K1385:K1409)))</f>
        <v>0</v>
      </c>
      <c r="L1410" s="267"/>
      <c r="M1410" s="268">
        <f>IF(AND(SUM(M1385:M1409)=0,COUNTIF(M1385:M1409,"NS")&gt;0),"NS",IF(AND(SUM(M1385:M1409)=0, COUNTIF(M1385:M1409,"NA")&gt;0),"NA",SUM(M1385:M1409)))</f>
        <v>0</v>
      </c>
      <c r="N1410" s="267"/>
      <c r="O1410" s="268">
        <f>IF(AND(SUM(O1385:O1409)=0,COUNTIF(O1385:O1409,"NS")&gt;0),"NS",IF(AND(SUM(O1385:O1409)=0, COUNTIF(O1385:O1409,"NA")&gt;0),"NA",SUM(O1385:O1409)))</f>
        <v>0</v>
      </c>
      <c r="P1410" s="267"/>
      <c r="Q1410" s="268">
        <f>IF(AND(SUM(Q1385:Q1409)=0,COUNTIF(Q1385:Q1409,"NS")&gt;0),"NS",IF(AND(SUM(Q1385:Q1409)=0, COUNTIF(Q1385:Q1409,"NA")&gt;0),"NA",SUM(Q1385:Q1409)))</f>
        <v>0</v>
      </c>
      <c r="R1410" s="267"/>
      <c r="S1410" s="268">
        <f>IF(AND(SUM(S1385:S1409)=0,COUNTIF(S1385:S1409,"NS")&gt;0),"NS",IF(AND(SUM(S1385:S1409)=0, COUNTIF(S1385:S1409,"NA")&gt;0),"NA",SUM(S1385:S1409)))</f>
        <v>0</v>
      </c>
      <c r="T1410" s="267"/>
      <c r="U1410" s="268">
        <f>IF(AND(SUM(U1385:U1409)=0,COUNTIF(U1385:U1409,"NS")&gt;0),"NS",IF(AND(SUM(U1385:U1409)=0, COUNTIF(U1385:U1409,"NA")&gt;0),"NA",SUM(U1385:U1409)))</f>
        <v>0</v>
      </c>
      <c r="V1410" s="267"/>
      <c r="W1410" s="268">
        <f>IF(AND(SUM(W1385:W1409)=0,COUNTIF(W1385:W1409,"NS")&gt;0),"NS",IF(AND(SUM(W1385:W1409)=0, COUNTIF(W1385:W1409,"NA")&gt;0),"NA",SUM(W1385:W1409)))</f>
        <v>0</v>
      </c>
      <c r="X1410" s="267"/>
      <c r="Y1410" s="268">
        <f>IF(AND(SUM(Y1385:Y1409)=0,COUNTIF(Y1385:Y1409,"NS")&gt;0),"NS",IF(AND(SUM(Y1385:Y1409)=0, COUNTIF(Y1385:Y1409,"NA")&gt;0),"NA",SUM(Y1385:Y1409)))</f>
        <v>0</v>
      </c>
      <c r="Z1410" s="267"/>
      <c r="AA1410" s="268">
        <f>IF(AND(SUM(AA1385:AA1409)=0,COUNTIF(AA1385:AA1409,"NS")&gt;0),"NS",IF(AND(SUM(AA1385:AA1409)=0, COUNTIF(AA1385:AA1409,"NA")&gt;0),"NA",SUM(AA1385:AA1409)))</f>
        <v>0</v>
      </c>
      <c r="AB1410" s="267"/>
      <c r="AC1410" s="268">
        <f>IF(AND(SUM(AC1385:AC1409)=0,COUNTIF(AC1385:AC1409,"NS")&gt;0),"NS",IF(AND(SUM(AC1385:AC1409)=0, COUNTIF(AC1385:AC1409,"NA")&gt;0),"NA",SUM(AC1385:AC1409)))</f>
        <v>0</v>
      </c>
      <c r="AD1410" s="267"/>
    </row>
    <row r="1411" spans="1:30">
      <c r="A1411" s="71"/>
      <c r="B1411" s="40"/>
      <c r="C1411" s="150"/>
      <c r="D1411" s="150"/>
      <c r="E1411" s="150"/>
      <c r="F1411" s="150"/>
      <c r="G1411" s="150"/>
      <c r="H1411" s="150"/>
      <c r="I1411" s="150"/>
      <c r="J1411" s="150"/>
      <c r="K1411" s="150"/>
      <c r="L1411" s="150"/>
      <c r="M1411" s="150"/>
      <c r="N1411" s="40"/>
      <c r="O1411" s="96"/>
      <c r="P1411" s="243"/>
      <c r="Q1411" s="243"/>
      <c r="R1411" s="243"/>
      <c r="S1411" s="243"/>
      <c r="T1411" s="243"/>
      <c r="U1411" s="243"/>
      <c r="V1411" s="243"/>
      <c r="W1411" s="243"/>
      <c r="X1411" s="243"/>
      <c r="Y1411" s="243"/>
      <c r="Z1411" s="243"/>
      <c r="AA1411" s="243"/>
      <c r="AB1411" s="243"/>
      <c r="AC1411" s="243"/>
      <c r="AD1411" s="243"/>
    </row>
    <row r="1412" spans="1:30" ht="45" customHeight="1">
      <c r="A1412" s="71"/>
      <c r="B1412" s="40"/>
      <c r="C1412" s="441" t="s">
        <v>1528</v>
      </c>
      <c r="D1412" s="256"/>
      <c r="E1412" s="256"/>
      <c r="F1412" s="256"/>
      <c r="G1412" s="281"/>
      <c r="H1412" s="268"/>
      <c r="I1412" s="266"/>
      <c r="J1412" s="266"/>
      <c r="K1412" s="266"/>
      <c r="L1412" s="266"/>
      <c r="M1412" s="266"/>
      <c r="N1412" s="266"/>
      <c r="O1412" s="266"/>
      <c r="P1412" s="266"/>
      <c r="Q1412" s="266"/>
      <c r="R1412" s="266"/>
      <c r="S1412" s="266"/>
      <c r="T1412" s="266"/>
      <c r="U1412" s="266"/>
      <c r="V1412" s="266"/>
      <c r="W1412" s="266"/>
      <c r="X1412" s="266"/>
      <c r="Y1412" s="266"/>
      <c r="Z1412" s="266"/>
      <c r="AA1412" s="266"/>
      <c r="AB1412" s="266"/>
      <c r="AC1412" s="266"/>
      <c r="AD1412" s="267"/>
    </row>
    <row r="1413" spans="1:30">
      <c r="A1413" s="71"/>
      <c r="B1413" s="40"/>
      <c r="C1413" s="150"/>
      <c r="D1413" s="150"/>
      <c r="E1413" s="150"/>
      <c r="F1413" s="150"/>
      <c r="G1413" s="150"/>
      <c r="H1413" s="150"/>
      <c r="I1413" s="150"/>
      <c r="J1413" s="150"/>
      <c r="K1413" s="150"/>
      <c r="L1413" s="150"/>
      <c r="M1413" s="150"/>
      <c r="N1413" s="40"/>
      <c r="O1413" s="96"/>
      <c r="P1413" s="243"/>
      <c r="Q1413" s="243"/>
      <c r="R1413" s="243"/>
      <c r="S1413" s="243"/>
      <c r="T1413" s="243"/>
      <c r="U1413" s="243"/>
      <c r="V1413" s="243"/>
      <c r="W1413" s="243"/>
      <c r="X1413" s="243"/>
      <c r="Y1413" s="243"/>
      <c r="Z1413" s="243"/>
      <c r="AA1413" s="243"/>
      <c r="AB1413" s="243"/>
      <c r="AC1413" s="243"/>
      <c r="AD1413" s="243"/>
    </row>
    <row r="1414" spans="1:30" ht="24" customHeight="1">
      <c r="A1414" s="83"/>
      <c r="B1414" s="15"/>
      <c r="C1414" s="321" t="s">
        <v>187</v>
      </c>
      <c r="D1414" s="256"/>
      <c r="E1414" s="256"/>
      <c r="F1414" s="256"/>
      <c r="G1414" s="256"/>
      <c r="H1414" s="256"/>
      <c r="I1414" s="256"/>
      <c r="J1414" s="256"/>
      <c r="K1414" s="256"/>
      <c r="L1414" s="256"/>
      <c r="M1414" s="256"/>
      <c r="N1414" s="256"/>
      <c r="O1414" s="256"/>
      <c r="P1414" s="256"/>
      <c r="Q1414" s="256"/>
      <c r="R1414" s="256"/>
      <c r="S1414" s="256"/>
      <c r="T1414" s="256"/>
      <c r="U1414" s="256"/>
      <c r="V1414" s="256"/>
      <c r="W1414" s="256"/>
      <c r="X1414" s="256"/>
      <c r="Y1414" s="256"/>
      <c r="Z1414" s="256"/>
      <c r="AA1414" s="256"/>
      <c r="AB1414" s="256"/>
      <c r="AC1414" s="256"/>
      <c r="AD1414" s="256"/>
    </row>
    <row r="1415" spans="1:30" ht="60" customHeight="1">
      <c r="A1415" s="83"/>
      <c r="B1415" s="15"/>
      <c r="C1415" s="322"/>
      <c r="D1415" s="323"/>
      <c r="E1415" s="323"/>
      <c r="F1415" s="323"/>
      <c r="G1415" s="323"/>
      <c r="H1415" s="323"/>
      <c r="I1415" s="323"/>
      <c r="J1415" s="323"/>
      <c r="K1415" s="323"/>
      <c r="L1415" s="323"/>
      <c r="M1415" s="323"/>
      <c r="N1415" s="323"/>
      <c r="O1415" s="323"/>
      <c r="P1415" s="323"/>
      <c r="Q1415" s="323"/>
      <c r="R1415" s="323"/>
      <c r="S1415" s="323"/>
      <c r="T1415" s="323"/>
      <c r="U1415" s="323"/>
      <c r="V1415" s="323"/>
      <c r="W1415" s="323"/>
      <c r="X1415" s="323"/>
      <c r="Y1415" s="323"/>
      <c r="Z1415" s="323"/>
      <c r="AA1415" s="323"/>
      <c r="AB1415" s="323"/>
      <c r="AC1415" s="323"/>
      <c r="AD1415" s="324"/>
    </row>
    <row r="1416" spans="1:30">
      <c r="A1416" s="71"/>
      <c r="B1416" s="40"/>
      <c r="C1416" s="246" t="e">
        <f ca="1">AH1381</f>
        <v>#NAME?</v>
      </c>
      <c r="D1416" s="40"/>
      <c r="E1416" s="40"/>
      <c r="F1416" s="40"/>
      <c r="G1416" s="40"/>
      <c r="H1416" s="40"/>
      <c r="I1416" s="40"/>
      <c r="J1416" s="40"/>
      <c r="K1416" s="40"/>
      <c r="L1416" s="40"/>
      <c r="M1416" s="40"/>
      <c r="N1416" s="40"/>
      <c r="O1416" s="40"/>
      <c r="P1416" s="40"/>
      <c r="Q1416" s="40"/>
      <c r="R1416" s="40"/>
      <c r="S1416" s="40"/>
      <c r="T1416" s="40"/>
      <c r="U1416" s="40"/>
      <c r="V1416" s="40"/>
      <c r="W1416" s="40"/>
      <c r="X1416" s="40"/>
      <c r="Y1416" s="40"/>
      <c r="Z1416" s="40"/>
      <c r="AA1416" s="40"/>
      <c r="AB1416" s="40"/>
      <c r="AC1416" s="40"/>
      <c r="AD1416" s="40"/>
    </row>
    <row r="1417" spans="1:30">
      <c r="A1417" s="71"/>
      <c r="B1417" s="40"/>
      <c r="C1417" s="246" t="e">
        <f ca="1">AK1381</f>
        <v>#NAME?</v>
      </c>
      <c r="D1417" s="40"/>
      <c r="E1417" s="40"/>
      <c r="F1417" s="40"/>
      <c r="G1417" s="40"/>
      <c r="H1417" s="40"/>
      <c r="I1417" s="40"/>
      <c r="J1417" s="40"/>
      <c r="K1417" s="40"/>
      <c r="L1417" s="40"/>
      <c r="M1417" s="40"/>
      <c r="N1417" s="40"/>
      <c r="O1417" s="40"/>
      <c r="P1417" s="40"/>
      <c r="Q1417" s="40"/>
      <c r="R1417" s="40"/>
      <c r="S1417" s="40"/>
      <c r="T1417" s="40"/>
      <c r="U1417" s="40"/>
      <c r="V1417" s="40"/>
      <c r="W1417" s="40"/>
      <c r="X1417" s="40"/>
      <c r="Y1417" s="40"/>
      <c r="Z1417" s="40"/>
      <c r="AA1417" s="40"/>
      <c r="AB1417" s="40"/>
      <c r="AC1417" s="40"/>
      <c r="AD1417" s="40"/>
    </row>
    <row r="1418" spans="1:30">
      <c r="A1418" s="71"/>
      <c r="B1418" s="40"/>
      <c r="C1418" s="40"/>
      <c r="D1418" s="40"/>
      <c r="E1418" s="40"/>
      <c r="F1418" s="40"/>
      <c r="G1418" s="40"/>
      <c r="H1418" s="40"/>
      <c r="I1418" s="40"/>
      <c r="J1418" s="40"/>
      <c r="K1418" s="40"/>
      <c r="L1418" s="40"/>
      <c r="M1418" s="40"/>
      <c r="N1418" s="40"/>
      <c r="O1418" s="40"/>
      <c r="P1418" s="40"/>
      <c r="Q1418" s="40"/>
      <c r="R1418" s="40"/>
      <c r="S1418" s="40"/>
      <c r="T1418" s="40"/>
      <c r="U1418" s="40"/>
      <c r="V1418" s="40"/>
      <c r="W1418" s="40"/>
      <c r="X1418" s="40"/>
      <c r="Y1418" s="40"/>
      <c r="Z1418" s="40"/>
      <c r="AA1418" s="40"/>
      <c r="AB1418" s="40"/>
      <c r="AC1418" s="40"/>
      <c r="AD1418" s="40"/>
    </row>
    <row r="1419" spans="1:30">
      <c r="A1419" s="71"/>
      <c r="B1419" s="40"/>
      <c r="C1419" s="40"/>
      <c r="D1419" s="40"/>
      <c r="E1419" s="40"/>
      <c r="F1419" s="40"/>
      <c r="G1419" s="40"/>
      <c r="H1419" s="40"/>
      <c r="I1419" s="40"/>
      <c r="J1419" s="40"/>
      <c r="K1419" s="40"/>
      <c r="L1419" s="40"/>
      <c r="M1419" s="40"/>
      <c r="N1419" s="40"/>
      <c r="O1419" s="40"/>
      <c r="P1419" s="40"/>
      <c r="Q1419" s="40"/>
      <c r="R1419" s="40"/>
      <c r="S1419" s="40"/>
      <c r="T1419" s="40"/>
      <c r="U1419" s="40"/>
      <c r="V1419" s="40"/>
      <c r="W1419" s="40"/>
      <c r="X1419" s="40"/>
      <c r="Y1419" s="40"/>
      <c r="Z1419" s="40"/>
      <c r="AA1419" s="40"/>
      <c r="AB1419" s="40"/>
      <c r="AC1419" s="40"/>
      <c r="AD1419" s="40"/>
    </row>
    <row r="1420" spans="1:30">
      <c r="A1420" s="71"/>
      <c r="B1420" s="40"/>
      <c r="C1420" s="40"/>
      <c r="D1420" s="40"/>
      <c r="E1420" s="40"/>
      <c r="F1420" s="40"/>
      <c r="G1420" s="40"/>
      <c r="H1420" s="40"/>
      <c r="I1420" s="40"/>
      <c r="J1420" s="40"/>
      <c r="K1420" s="40"/>
      <c r="L1420" s="40"/>
      <c r="M1420" s="40"/>
      <c r="N1420" s="40"/>
      <c r="O1420" s="40"/>
      <c r="P1420" s="40"/>
      <c r="Q1420" s="40"/>
      <c r="R1420" s="40"/>
      <c r="S1420" s="40"/>
      <c r="T1420" s="40"/>
      <c r="U1420" s="40"/>
      <c r="V1420" s="40"/>
      <c r="W1420" s="40"/>
      <c r="X1420" s="40"/>
      <c r="Y1420" s="40"/>
      <c r="Z1420" s="40"/>
      <c r="AA1420" s="40"/>
      <c r="AB1420" s="40"/>
      <c r="AC1420" s="40"/>
      <c r="AD1420" s="40"/>
    </row>
    <row r="1421" spans="1:30">
      <c r="A1421" s="71"/>
      <c r="B1421" s="40"/>
      <c r="C1421" s="40"/>
      <c r="D1421" s="40"/>
      <c r="E1421" s="40"/>
      <c r="F1421" s="40"/>
      <c r="G1421" s="40"/>
      <c r="H1421" s="40"/>
      <c r="I1421" s="40"/>
      <c r="J1421" s="40"/>
      <c r="K1421" s="40"/>
      <c r="L1421" s="40"/>
      <c r="M1421" s="40"/>
      <c r="N1421" s="40"/>
      <c r="O1421" s="40"/>
      <c r="P1421" s="40"/>
      <c r="Q1421" s="40"/>
      <c r="R1421" s="40"/>
      <c r="S1421" s="40"/>
      <c r="T1421" s="40"/>
      <c r="U1421" s="40"/>
      <c r="V1421" s="40"/>
      <c r="W1421" s="40"/>
      <c r="X1421" s="40"/>
      <c r="Y1421" s="40"/>
      <c r="Z1421" s="40"/>
      <c r="AA1421" s="40"/>
      <c r="AB1421" s="40"/>
      <c r="AC1421" s="40"/>
      <c r="AD1421" s="40"/>
    </row>
    <row r="1422" spans="1:30" ht="36" customHeight="1">
      <c r="A1422" s="72" t="s">
        <v>1529</v>
      </c>
      <c r="B1422" s="326" t="s">
        <v>1530</v>
      </c>
      <c r="C1422" s="256"/>
      <c r="D1422" s="256"/>
      <c r="E1422" s="256"/>
      <c r="F1422" s="256"/>
      <c r="G1422" s="256"/>
      <c r="H1422" s="256"/>
      <c r="I1422" s="256"/>
      <c r="J1422" s="256"/>
      <c r="K1422" s="256"/>
      <c r="L1422" s="256"/>
      <c r="M1422" s="256"/>
      <c r="N1422" s="256"/>
      <c r="O1422" s="256"/>
      <c r="P1422" s="256"/>
      <c r="Q1422" s="256"/>
      <c r="R1422" s="256"/>
      <c r="S1422" s="256"/>
      <c r="T1422" s="256"/>
      <c r="U1422" s="256"/>
      <c r="V1422" s="256"/>
      <c r="W1422" s="256"/>
      <c r="X1422" s="256"/>
      <c r="Y1422" s="256"/>
      <c r="Z1422" s="256"/>
      <c r="AA1422" s="256"/>
      <c r="AB1422" s="256"/>
      <c r="AC1422" s="256"/>
      <c r="AD1422" s="256"/>
    </row>
    <row r="1423" spans="1:30" ht="48" customHeight="1">
      <c r="A1423" s="83"/>
      <c r="B1423" s="15"/>
      <c r="C1423" s="321" t="s">
        <v>1531</v>
      </c>
      <c r="D1423" s="256"/>
      <c r="E1423" s="256"/>
      <c r="F1423" s="256"/>
      <c r="G1423" s="256"/>
      <c r="H1423" s="256"/>
      <c r="I1423" s="256"/>
      <c r="J1423" s="256"/>
      <c r="K1423" s="256"/>
      <c r="L1423" s="256"/>
      <c r="M1423" s="256"/>
      <c r="N1423" s="256"/>
      <c r="O1423" s="256"/>
      <c r="P1423" s="256"/>
      <c r="Q1423" s="256"/>
      <c r="R1423" s="256"/>
      <c r="S1423" s="256"/>
      <c r="T1423" s="256"/>
      <c r="U1423" s="256"/>
      <c r="V1423" s="256"/>
      <c r="W1423" s="256"/>
      <c r="X1423" s="256"/>
      <c r="Y1423" s="256"/>
      <c r="Z1423" s="256"/>
      <c r="AA1423" s="256"/>
      <c r="AB1423" s="256"/>
      <c r="AC1423" s="256"/>
      <c r="AD1423" s="256"/>
    </row>
    <row r="1424" spans="1:30" ht="36" customHeight="1">
      <c r="A1424" s="83"/>
      <c r="B1424" s="15"/>
      <c r="C1424" s="327" t="s">
        <v>1532</v>
      </c>
      <c r="D1424" s="256"/>
      <c r="E1424" s="256"/>
      <c r="F1424" s="256"/>
      <c r="G1424" s="256"/>
      <c r="H1424" s="256"/>
      <c r="I1424" s="256"/>
      <c r="J1424" s="256"/>
      <c r="K1424" s="256"/>
      <c r="L1424" s="256"/>
      <c r="M1424" s="256"/>
      <c r="N1424" s="256"/>
      <c r="O1424" s="256"/>
      <c r="P1424" s="256"/>
      <c r="Q1424" s="256"/>
      <c r="R1424" s="256"/>
      <c r="S1424" s="256"/>
      <c r="T1424" s="256"/>
      <c r="U1424" s="256"/>
      <c r="V1424" s="256"/>
      <c r="W1424" s="256"/>
      <c r="X1424" s="256"/>
      <c r="Y1424" s="256"/>
      <c r="Z1424" s="256"/>
      <c r="AA1424" s="256"/>
      <c r="AB1424" s="256"/>
      <c r="AC1424" s="256"/>
      <c r="AD1424" s="256"/>
    </row>
    <row r="1425" spans="1:218" ht="36" customHeight="1">
      <c r="A1425" s="83"/>
      <c r="B1425" s="15"/>
      <c r="C1425" s="327" t="s">
        <v>1533</v>
      </c>
      <c r="D1425" s="256"/>
      <c r="E1425" s="256"/>
      <c r="F1425" s="256"/>
      <c r="G1425" s="256"/>
      <c r="H1425" s="256"/>
      <c r="I1425" s="256"/>
      <c r="J1425" s="256"/>
      <c r="K1425" s="256"/>
      <c r="L1425" s="256"/>
      <c r="M1425" s="256"/>
      <c r="N1425" s="256"/>
      <c r="O1425" s="256"/>
      <c r="P1425" s="256"/>
      <c r="Q1425" s="256"/>
      <c r="R1425" s="256"/>
      <c r="S1425" s="256"/>
      <c r="T1425" s="256"/>
      <c r="U1425" s="256"/>
      <c r="V1425" s="256"/>
      <c r="W1425" s="256"/>
      <c r="X1425" s="256"/>
      <c r="Y1425" s="256"/>
      <c r="Z1425" s="256"/>
      <c r="AA1425" s="256"/>
      <c r="AB1425" s="256"/>
      <c r="AC1425" s="256"/>
      <c r="AD1425" s="256"/>
    </row>
    <row r="1426" spans="1:218" ht="36" customHeight="1">
      <c r="A1426" s="83"/>
      <c r="B1426" s="15"/>
      <c r="C1426" s="321" t="s">
        <v>1534</v>
      </c>
      <c r="D1426" s="256"/>
      <c r="E1426" s="256"/>
      <c r="F1426" s="256"/>
      <c r="G1426" s="256"/>
      <c r="H1426" s="256"/>
      <c r="I1426" s="256"/>
      <c r="J1426" s="256"/>
      <c r="K1426" s="256"/>
      <c r="L1426" s="256"/>
      <c r="M1426" s="256"/>
      <c r="N1426" s="256"/>
      <c r="O1426" s="256"/>
      <c r="P1426" s="256"/>
      <c r="Q1426" s="256"/>
      <c r="R1426" s="256"/>
      <c r="S1426" s="256"/>
      <c r="T1426" s="256"/>
      <c r="U1426" s="256"/>
      <c r="V1426" s="256"/>
      <c r="W1426" s="256"/>
      <c r="X1426" s="256"/>
      <c r="Y1426" s="256"/>
      <c r="Z1426" s="256"/>
      <c r="AA1426" s="256"/>
      <c r="AB1426" s="256"/>
      <c r="AC1426" s="256"/>
      <c r="AD1426" s="256"/>
    </row>
    <row r="1427" spans="1:218" ht="36" customHeight="1">
      <c r="A1427" s="83"/>
      <c r="B1427" s="15"/>
      <c r="C1427" s="321" t="s">
        <v>1535</v>
      </c>
      <c r="D1427" s="256"/>
      <c r="E1427" s="256"/>
      <c r="F1427" s="256"/>
      <c r="G1427" s="256"/>
      <c r="H1427" s="256"/>
      <c r="I1427" s="256"/>
      <c r="J1427" s="256"/>
      <c r="K1427" s="256"/>
      <c r="L1427" s="256"/>
      <c r="M1427" s="256"/>
      <c r="N1427" s="256"/>
      <c r="O1427" s="256"/>
      <c r="P1427" s="256"/>
      <c r="Q1427" s="256"/>
      <c r="R1427" s="256"/>
      <c r="S1427" s="256"/>
      <c r="T1427" s="256"/>
      <c r="U1427" s="256"/>
      <c r="V1427" s="256"/>
      <c r="W1427" s="256"/>
      <c r="X1427" s="256"/>
      <c r="Y1427" s="256"/>
      <c r="Z1427" s="256"/>
      <c r="AA1427" s="256"/>
      <c r="AB1427" s="256"/>
      <c r="AC1427" s="256"/>
      <c r="AD1427" s="256"/>
    </row>
    <row r="1428" spans="1:218">
      <c r="A1428" s="71"/>
      <c r="B1428" s="40"/>
      <c r="C1428" s="40"/>
      <c r="D1428" s="40"/>
      <c r="E1428" s="40"/>
      <c r="F1428" s="40"/>
      <c r="G1428" s="40"/>
      <c r="H1428" s="40"/>
      <c r="I1428" s="40"/>
      <c r="J1428" s="40"/>
      <c r="K1428" s="40"/>
      <c r="L1428" s="40"/>
      <c r="M1428" s="40"/>
      <c r="N1428" s="40"/>
      <c r="O1428" s="40"/>
      <c r="P1428" s="40"/>
      <c r="Q1428" s="40"/>
      <c r="R1428" s="40"/>
      <c r="S1428" s="40"/>
      <c r="T1428" s="40"/>
      <c r="U1428" s="40"/>
      <c r="V1428" s="40"/>
      <c r="W1428" s="40"/>
      <c r="X1428" s="40"/>
      <c r="Y1428" s="40"/>
      <c r="Z1428" s="40"/>
      <c r="AA1428" s="40"/>
      <c r="AB1428" s="40"/>
      <c r="AC1428" s="40"/>
      <c r="AD1428" s="40"/>
    </row>
    <row r="1429" spans="1:218">
      <c r="A1429" s="71"/>
      <c r="B1429" s="40"/>
      <c r="C1429" s="40"/>
      <c r="D1429" s="40"/>
      <c r="E1429" s="40"/>
      <c r="F1429" s="40"/>
      <c r="G1429" s="40"/>
      <c r="H1429" s="40"/>
      <c r="I1429" s="40"/>
      <c r="J1429" s="40"/>
      <c r="K1429" s="40"/>
      <c r="L1429" s="40"/>
      <c r="M1429" s="40"/>
      <c r="N1429" s="40"/>
      <c r="O1429" s="40"/>
      <c r="P1429" s="40"/>
      <c r="Q1429" s="40"/>
      <c r="R1429" s="40"/>
      <c r="S1429" s="40"/>
      <c r="T1429" s="40"/>
      <c r="U1429" s="40"/>
      <c r="V1429" s="40"/>
      <c r="W1429" s="40"/>
      <c r="X1429" s="40"/>
      <c r="Y1429" s="40"/>
      <c r="Z1429" s="40"/>
      <c r="AA1429" s="455" t="s">
        <v>1536</v>
      </c>
      <c r="AB1429" s="256"/>
      <c r="AC1429" s="256"/>
      <c r="AD1429" s="256"/>
    </row>
    <row r="1430" spans="1:218" ht="24" customHeight="1">
      <c r="B1430" s="71"/>
      <c r="C1430" s="330" t="s">
        <v>185</v>
      </c>
      <c r="D1430" s="278"/>
      <c r="E1430" s="278"/>
      <c r="F1430" s="278"/>
      <c r="G1430" s="458" t="s">
        <v>1125</v>
      </c>
      <c r="H1430" s="279"/>
      <c r="I1430" s="265" t="s">
        <v>1537</v>
      </c>
      <c r="J1430" s="266"/>
      <c r="K1430" s="266"/>
      <c r="L1430" s="266"/>
      <c r="M1430" s="266"/>
      <c r="N1430" s="266"/>
      <c r="O1430" s="266"/>
      <c r="P1430" s="266"/>
      <c r="Q1430" s="266"/>
      <c r="R1430" s="266"/>
      <c r="S1430" s="266"/>
      <c r="T1430" s="266"/>
      <c r="U1430" s="266"/>
      <c r="V1430" s="266"/>
      <c r="W1430" s="266"/>
      <c r="X1430" s="266"/>
      <c r="Y1430" s="266"/>
      <c r="Z1430" s="266"/>
      <c r="AA1430" s="266"/>
      <c r="AB1430" s="266"/>
      <c r="AC1430" s="266"/>
      <c r="AD1430" s="267"/>
    </row>
    <row r="1431" spans="1:218" ht="15" customHeight="1">
      <c r="B1431" s="71"/>
      <c r="C1431" s="280"/>
      <c r="D1431" s="256"/>
      <c r="E1431" s="256"/>
      <c r="F1431" s="256"/>
      <c r="G1431" s="280"/>
      <c r="H1431" s="281"/>
      <c r="I1431" s="265" t="s">
        <v>201</v>
      </c>
      <c r="J1431" s="279"/>
      <c r="K1431" s="331" t="s">
        <v>202</v>
      </c>
      <c r="L1431" s="279"/>
      <c r="M1431" s="331" t="s">
        <v>203</v>
      </c>
      <c r="N1431" s="279"/>
      <c r="O1431" s="268" t="s">
        <v>1047</v>
      </c>
      <c r="P1431" s="266"/>
      <c r="Q1431" s="266"/>
      <c r="R1431" s="266"/>
      <c r="S1431" s="266"/>
      <c r="T1431" s="266"/>
      <c r="U1431" s="266"/>
      <c r="V1431" s="266"/>
      <c r="W1431" s="266"/>
      <c r="X1431" s="266"/>
      <c r="Y1431" s="266"/>
      <c r="Z1431" s="266"/>
      <c r="AA1431" s="266"/>
      <c r="AB1431" s="266"/>
      <c r="AC1431" s="266"/>
      <c r="AD1431" s="267"/>
    </row>
    <row r="1432" spans="1:218" ht="48" customHeight="1">
      <c r="B1432" s="71"/>
      <c r="C1432" s="280"/>
      <c r="D1432" s="256"/>
      <c r="E1432" s="256"/>
      <c r="F1432" s="256"/>
      <c r="G1432" s="280"/>
      <c r="H1432" s="281"/>
      <c r="I1432" s="280"/>
      <c r="J1432" s="281"/>
      <c r="K1432" s="280"/>
      <c r="L1432" s="281"/>
      <c r="M1432" s="280"/>
      <c r="N1432" s="281"/>
      <c r="O1432" s="268" t="s">
        <v>1049</v>
      </c>
      <c r="P1432" s="266"/>
      <c r="Q1432" s="266"/>
      <c r="R1432" s="267"/>
      <c r="S1432" s="268" t="s">
        <v>1050</v>
      </c>
      <c r="T1432" s="266"/>
      <c r="U1432" s="266"/>
      <c r="V1432" s="267"/>
      <c r="W1432" s="268" t="s">
        <v>1051</v>
      </c>
      <c r="X1432" s="266"/>
      <c r="Y1432" s="266"/>
      <c r="Z1432" s="267"/>
      <c r="AA1432" s="268" t="s">
        <v>1052</v>
      </c>
      <c r="AB1432" s="266"/>
      <c r="AC1432" s="266"/>
      <c r="AD1432" s="267"/>
    </row>
    <row r="1433" spans="1:218" ht="48" customHeight="1">
      <c r="A1433" s="71"/>
      <c r="B1433" s="40"/>
      <c r="C1433" s="282"/>
      <c r="D1433" s="272"/>
      <c r="E1433" s="272"/>
      <c r="F1433" s="272"/>
      <c r="G1433" s="282"/>
      <c r="H1433" s="283"/>
      <c r="I1433" s="282"/>
      <c r="J1433" s="283"/>
      <c r="K1433" s="282"/>
      <c r="L1433" s="283"/>
      <c r="M1433" s="282"/>
      <c r="N1433" s="283"/>
      <c r="O1433" s="325" t="s">
        <v>234</v>
      </c>
      <c r="P1433" s="267"/>
      <c r="Q1433" s="218" t="s">
        <v>202</v>
      </c>
      <c r="R1433" s="218" t="s">
        <v>203</v>
      </c>
      <c r="S1433" s="325" t="s">
        <v>234</v>
      </c>
      <c r="T1433" s="267"/>
      <c r="U1433" s="218" t="s">
        <v>202</v>
      </c>
      <c r="V1433" s="218" t="s">
        <v>203</v>
      </c>
      <c r="W1433" s="325" t="s">
        <v>234</v>
      </c>
      <c r="X1433" s="267"/>
      <c r="Y1433" s="218" t="s">
        <v>202</v>
      </c>
      <c r="Z1433" s="218" t="s">
        <v>203</v>
      </c>
      <c r="AA1433" s="325" t="s">
        <v>234</v>
      </c>
      <c r="AB1433" s="267"/>
      <c r="AC1433" s="218" t="s">
        <v>202</v>
      </c>
      <c r="AD1433" s="218" t="s">
        <v>203</v>
      </c>
      <c r="AF1433" t="s">
        <v>204</v>
      </c>
      <c r="AG1433" t="s">
        <v>205</v>
      </c>
      <c r="AH1433" t="s">
        <v>206</v>
      </c>
      <c r="AI1433" t="s">
        <v>207</v>
      </c>
      <c r="AJ1433" t="s">
        <v>208</v>
      </c>
      <c r="AK1433" t="s">
        <v>209</v>
      </c>
      <c r="AL1433" t="s">
        <v>210</v>
      </c>
      <c r="AP1433" t="s">
        <v>204</v>
      </c>
      <c r="AQ1433" t="s">
        <v>205</v>
      </c>
      <c r="AR1433" t="s">
        <v>206</v>
      </c>
      <c r="AS1433" t="s">
        <v>207</v>
      </c>
      <c r="AT1433" t="s">
        <v>208</v>
      </c>
      <c r="AU1433" t="s">
        <v>209</v>
      </c>
      <c r="AV1433" t="s">
        <v>210</v>
      </c>
      <c r="AZ1433" t="s">
        <v>204</v>
      </c>
      <c r="BA1433" t="s">
        <v>205</v>
      </c>
      <c r="BB1433" t="s">
        <v>206</v>
      </c>
      <c r="BC1433" t="s">
        <v>207</v>
      </c>
      <c r="BD1433" t="s">
        <v>208</v>
      </c>
      <c r="BE1433" t="s">
        <v>209</v>
      </c>
      <c r="BF1433" t="s">
        <v>210</v>
      </c>
      <c r="BJ1433" t="s">
        <v>204</v>
      </c>
      <c r="BK1433" t="s">
        <v>205</v>
      </c>
      <c r="BL1433" t="s">
        <v>206</v>
      </c>
      <c r="BM1433" t="s">
        <v>207</v>
      </c>
      <c r="BN1433" t="s">
        <v>208</v>
      </c>
      <c r="BO1433" t="s">
        <v>209</v>
      </c>
      <c r="BP1433" t="s">
        <v>210</v>
      </c>
      <c r="BT1433" t="s">
        <v>204</v>
      </c>
      <c r="BU1433" t="s">
        <v>205</v>
      </c>
      <c r="BV1433" t="s">
        <v>206</v>
      </c>
      <c r="BW1433" t="s">
        <v>207</v>
      </c>
      <c r="BX1433" t="s">
        <v>208</v>
      </c>
      <c r="BY1433" t="s">
        <v>209</v>
      </c>
      <c r="BZ1433" t="s">
        <v>210</v>
      </c>
      <c r="CD1433" t="s">
        <v>204</v>
      </c>
      <c r="CE1433" t="s">
        <v>205</v>
      </c>
      <c r="CF1433" t="s">
        <v>206</v>
      </c>
      <c r="CG1433" t="s">
        <v>207</v>
      </c>
      <c r="CH1433" t="s">
        <v>208</v>
      </c>
      <c r="CI1433" t="s">
        <v>209</v>
      </c>
      <c r="CJ1433" t="s">
        <v>210</v>
      </c>
      <c r="CN1433" t="s">
        <v>204</v>
      </c>
      <c r="CO1433" t="s">
        <v>205</v>
      </c>
      <c r="CP1433" t="s">
        <v>206</v>
      </c>
      <c r="CQ1433" t="s">
        <v>207</v>
      </c>
      <c r="CR1433" t="s">
        <v>208</v>
      </c>
      <c r="CS1433" t="s">
        <v>209</v>
      </c>
      <c r="CT1433" t="s">
        <v>210</v>
      </c>
      <c r="CX1433" t="s">
        <v>204</v>
      </c>
      <c r="CY1433" t="s">
        <v>205</v>
      </c>
      <c r="CZ1433" t="s">
        <v>206</v>
      </c>
      <c r="DA1433" t="s">
        <v>207</v>
      </c>
      <c r="DB1433" t="s">
        <v>208</v>
      </c>
      <c r="DC1433" t="s">
        <v>209</v>
      </c>
      <c r="DD1433" t="s">
        <v>210</v>
      </c>
      <c r="DH1433" t="s">
        <v>204</v>
      </c>
      <c r="DI1433" t="s">
        <v>205</v>
      </c>
      <c r="DJ1433" t="s">
        <v>206</v>
      </c>
      <c r="DK1433" t="s">
        <v>207</v>
      </c>
      <c r="DL1433" t="s">
        <v>208</v>
      </c>
      <c r="DM1433" t="s">
        <v>209</v>
      </c>
      <c r="DN1433" t="s">
        <v>210</v>
      </c>
      <c r="DR1433" t="s">
        <v>204</v>
      </c>
      <c r="DS1433" t="s">
        <v>205</v>
      </c>
      <c r="DT1433" t="s">
        <v>206</v>
      </c>
      <c r="DU1433" t="s">
        <v>207</v>
      </c>
      <c r="DV1433" t="s">
        <v>208</v>
      </c>
      <c r="DW1433" t="s">
        <v>209</v>
      </c>
      <c r="DX1433" t="s">
        <v>210</v>
      </c>
      <c r="EB1433" t="s">
        <v>204</v>
      </c>
      <c r="EC1433" t="s">
        <v>205</v>
      </c>
      <c r="ED1433" t="s">
        <v>206</v>
      </c>
      <c r="EE1433" t="s">
        <v>207</v>
      </c>
      <c r="EF1433" t="s">
        <v>208</v>
      </c>
      <c r="EG1433" t="s">
        <v>209</v>
      </c>
      <c r="EH1433" t="s">
        <v>210</v>
      </c>
      <c r="EL1433" t="s">
        <v>204</v>
      </c>
      <c r="EM1433" t="s">
        <v>205</v>
      </c>
      <c r="EN1433" t="s">
        <v>206</v>
      </c>
      <c r="EO1433" t="s">
        <v>207</v>
      </c>
      <c r="EP1433" t="s">
        <v>208</v>
      </c>
      <c r="EQ1433" t="s">
        <v>209</v>
      </c>
      <c r="ER1433" t="s">
        <v>210</v>
      </c>
      <c r="EV1433" t="s">
        <v>204</v>
      </c>
      <c r="EW1433" t="s">
        <v>205</v>
      </c>
      <c r="EX1433" t="s">
        <v>206</v>
      </c>
      <c r="EY1433" t="s">
        <v>207</v>
      </c>
      <c r="EZ1433" t="s">
        <v>208</v>
      </c>
      <c r="FA1433" t="s">
        <v>209</v>
      </c>
      <c r="FB1433" t="s">
        <v>210</v>
      </c>
      <c r="FF1433" t="s">
        <v>204</v>
      </c>
      <c r="FG1433" t="s">
        <v>205</v>
      </c>
      <c r="FH1433" t="s">
        <v>206</v>
      </c>
      <c r="FI1433" t="s">
        <v>207</v>
      </c>
      <c r="FJ1433" t="s">
        <v>208</v>
      </c>
      <c r="FK1433" t="s">
        <v>209</v>
      </c>
      <c r="FL1433" t="s">
        <v>210</v>
      </c>
      <c r="FP1433" t="s">
        <v>204</v>
      </c>
      <c r="FQ1433" t="s">
        <v>205</v>
      </c>
      <c r="FR1433" t="s">
        <v>206</v>
      </c>
      <c r="FS1433" t="s">
        <v>207</v>
      </c>
      <c r="FT1433" t="s">
        <v>208</v>
      </c>
      <c r="FU1433" t="s">
        <v>209</v>
      </c>
      <c r="FV1433" t="s">
        <v>210</v>
      </c>
      <c r="FZ1433" t="s">
        <v>204</v>
      </c>
      <c r="GA1433" t="s">
        <v>205</v>
      </c>
      <c r="GB1433" t="s">
        <v>206</v>
      </c>
      <c r="GC1433" t="s">
        <v>207</v>
      </c>
      <c r="GD1433" t="s">
        <v>208</v>
      </c>
      <c r="GE1433" t="s">
        <v>209</v>
      </c>
      <c r="GF1433" t="s">
        <v>210</v>
      </c>
      <c r="GJ1433" t="s">
        <v>204</v>
      </c>
      <c r="GK1433" t="s">
        <v>205</v>
      </c>
      <c r="GL1433" t="s">
        <v>206</v>
      </c>
      <c r="GM1433" t="s">
        <v>207</v>
      </c>
      <c r="GN1433" t="s">
        <v>208</v>
      </c>
      <c r="GO1433" t="s">
        <v>209</v>
      </c>
      <c r="GP1433" t="s">
        <v>210</v>
      </c>
      <c r="GT1433" t="s">
        <v>204</v>
      </c>
      <c r="GU1433" t="s">
        <v>205</v>
      </c>
      <c r="GV1433" t="s">
        <v>206</v>
      </c>
      <c r="GW1433" t="s">
        <v>207</v>
      </c>
      <c r="GX1433" t="s">
        <v>208</v>
      </c>
      <c r="GY1433" t="s">
        <v>209</v>
      </c>
      <c r="GZ1433" t="s">
        <v>210</v>
      </c>
      <c r="HD1433" t="s">
        <v>204</v>
      </c>
      <c r="HE1433" t="s">
        <v>205</v>
      </c>
      <c r="HF1433" t="s">
        <v>206</v>
      </c>
      <c r="HG1433" t="s">
        <v>207</v>
      </c>
      <c r="HH1433" t="s">
        <v>208</v>
      </c>
      <c r="HI1433" t="s">
        <v>209</v>
      </c>
      <c r="HJ1433" t="s">
        <v>210</v>
      </c>
    </row>
    <row r="1434" spans="1:218">
      <c r="B1434" s="71"/>
      <c r="C1434" s="148" t="s">
        <v>131</v>
      </c>
      <c r="D1434" s="320"/>
      <c r="E1434" s="266"/>
      <c r="F1434" s="267"/>
      <c r="G1434" s="268"/>
      <c r="H1434" s="267"/>
      <c r="I1434" s="268"/>
      <c r="J1434" s="267"/>
      <c r="K1434" s="268"/>
      <c r="L1434" s="267"/>
      <c r="M1434" s="268"/>
      <c r="N1434" s="267"/>
      <c r="O1434" s="268"/>
      <c r="P1434" s="267"/>
      <c r="Q1434" s="220"/>
      <c r="R1434" s="220"/>
      <c r="S1434" s="268"/>
      <c r="T1434" s="267"/>
      <c r="U1434" s="220"/>
      <c r="V1434" s="220"/>
      <c r="W1434" s="268"/>
      <c r="X1434" s="267"/>
      <c r="Y1434" s="220"/>
      <c r="Z1434" s="220"/>
      <c r="AA1434" s="268"/>
      <c r="AB1434" s="267"/>
      <c r="AC1434" s="220"/>
      <c r="AD1434" s="220"/>
      <c r="AF1434">
        <f>IF(AND(O1434=0,OR(SUM(Q1434:R1434)&gt;0,COUNTIF(O1434:R1434,"NS")&gt;0)),1,0)</f>
        <v>0</v>
      </c>
      <c r="AG1434">
        <f>IF(OR(AND(O1434="NS",SUM(Q1434:R1434)&gt;0),AND(O1434="NS",COUNTIF(O1434:R1434,"NS")&lt;2)),1,0)</f>
        <v>0</v>
      </c>
      <c r="AH1434">
        <f>IF(AND(O1434="NA",OR(SUM(Q1434:R1434)&gt;0,COUNTIF(O1434:R1434,"NS")&gt;0,COUNTIF(O1434:R1434,"NA")&gt;1)),1,0)</f>
        <v>0</v>
      </c>
      <c r="AI1434">
        <f>IF(AND(COUNTBLANK(O1434)+COUNTBLANK(Q1434)+COUNTBLANK(R1434)&gt;0,COUNTBLANK(O1434)+COUNTBLANK(Q1434)+COUNTBLANK(R1434)&lt;3,O1434&lt;&gt;"NA"),1,0)</f>
        <v>0</v>
      </c>
      <c r="AJ1434">
        <f>IF(AND(IF(OR(SUM(Q1434:R1434)=O1434,O1434="",AND(O1434&gt;0,COUNTIF(O1434:R1434,"NS")=2)),0,1)=1,O1434&lt;&gt;"NS",O1434&lt;&gt;"NA"),1,0)</f>
        <v>0</v>
      </c>
      <c r="AK1434">
        <f>IF(COUNTIF(O1434:R1434,"=*")&lt;&gt;SUM(COUNTIF(O1434:R1434,"NS"),COUNTIF(O1434:R1434,"NA")),1,0)</f>
        <v>0</v>
      </c>
      <c r="AL1434">
        <f>IF(SUM(AF1434:AK1434)&gt;0,1,0)</f>
        <v>0</v>
      </c>
      <c r="AP1434">
        <f>IF(AND(S1434=0,OR(SUM(U1434:V1434)&gt;0,COUNTIF(S1434:V1434,"NS")&gt;0)),1,0)</f>
        <v>0</v>
      </c>
      <c r="AQ1434">
        <f>IF(OR(AND(S1434="NS",SUM(U1434:V1434)&gt;0),AND(S1434="NS",COUNTIF(S1434:V1434,"NS")&lt;2)),1,0)</f>
        <v>0</v>
      </c>
      <c r="AR1434">
        <f>IF(AND(S1434="NA",OR(SUM(U1434:V1434)&gt;0,COUNTIF(S1434:V1434,"NS")&gt;0,COUNTIF(S1434:V1434,"NA")&gt;1)),1,0)</f>
        <v>0</v>
      </c>
      <c r="AS1434">
        <f>IF(AND(COUNTBLANK(S1434)+COUNTBLANK(U1434)+COUNTBLANK(V1434)&gt;0,COUNTBLANK(S1434)+COUNTBLANK(U1434)+COUNTBLANK(V1434)&lt;3,S1434&lt;&gt;"NA"),1,0)</f>
        <v>0</v>
      </c>
      <c r="AT1434">
        <f>IF(AND(IF(OR(SUM(U1434:V1434)=S1434,S1434="",AND(S1434&gt;0,COUNTIF(S1434:V1434,"NS")=2)),0,1)=1,S1434&lt;&gt;"NS",S1434&lt;&gt;"NA"),1,0)</f>
        <v>0</v>
      </c>
      <c r="AU1434">
        <f>IF(COUNTIF(S1434:V1434,"=*")&lt;&gt;SUM(COUNTIF(S1434:V1434,"NS"),COUNTIF(S1434:V1434,"NA")),1,0)</f>
        <v>0</v>
      </c>
      <c r="AV1434">
        <f>IF(SUM(AP1434:AU1434)&gt;0,1,0)</f>
        <v>0</v>
      </c>
      <c r="AZ1434">
        <f>IF(AND(W1434=0,OR(SUM(Y1434:Z1434)&gt;0,COUNTIF(W1434:Z1434,"NS")&gt;0)),1,0)</f>
        <v>0</v>
      </c>
      <c r="BA1434">
        <f>IF(OR(AND(W1434="NS",SUM(Y1434:Z1434)&gt;0),AND(W1434="NS",COUNTIF(W1434:Z1434,"NS")&lt;2)),1,0)</f>
        <v>0</v>
      </c>
      <c r="BB1434">
        <f>IF(AND(W1434="NA",OR(SUM(Y1434:Z1434)&gt;0,COUNTIF(W1434:Z1434,"NS")&gt;0,COUNTIF(W1434:Z1434,"NA")&gt;1)),1,0)</f>
        <v>0</v>
      </c>
      <c r="BC1434">
        <f>IF(AND(COUNTBLANK(W1434)+COUNTBLANK(Y1434)+COUNTBLANK(Z1434)&gt;0,COUNTBLANK(W1434)+COUNTBLANK(Y1434)+COUNTBLANK(Z1434)&lt;3,W1434&lt;&gt;"NA"),1,0)</f>
        <v>0</v>
      </c>
      <c r="BD1434">
        <f>IF(AND(IF(OR(SUM(Y1434:Z1434)=W1434,W1434="",AND(W1434&gt;0,COUNTIF(W1434:Z1434,"NS")=2)),0,1)=1,W1434&lt;&gt;"NS",W1434&lt;&gt;"NA"),1,0)</f>
        <v>0</v>
      </c>
      <c r="BE1434">
        <f>IF(COUNTIF(W1434:Z1434,"=*")&lt;&gt;SUM(COUNTIF(W1434:Z1434,"NS"),COUNTIF(W1434:Z1434,"NA")),1,0)</f>
        <v>0</v>
      </c>
      <c r="BF1434">
        <f>IF(SUM(AZ1434:BE1434)&gt;0,1,0)</f>
        <v>0</v>
      </c>
      <c r="BJ1434">
        <f>IF(AND(AA1434=0,OR(SUM(AC1434:AD1434)&gt;0,COUNTIF(AA1434:AD1434,"NS")&gt;0)),1,0)</f>
        <v>0</v>
      </c>
      <c r="BK1434">
        <f>IF(OR(AND(AA1434="NS",SUM(AC1434:AD1434)&gt;0),AND(AA1434="NS",COUNTIF(AA1434:AD1434,"NS")&lt;2)),1,0)</f>
        <v>0</v>
      </c>
      <c r="BL1434">
        <f>IF(AND(AA1434="NA",OR(SUM(AC1434:AD1434)&gt;0,COUNTIF(AA1434:AD1434,"NS")&gt;0,COUNTIF(AA1434:AD1434,"NA")&gt;1)),1,0)</f>
        <v>0</v>
      </c>
      <c r="BM1434">
        <f>IF(AND(COUNTBLANK(AA1434)+COUNTBLANK(AC1434)+COUNTBLANK(AD1434)&gt;0,COUNTBLANK(AA1434)+COUNTBLANK(AC1434)+COUNTBLANK(AD1434)&lt;3,AA1434&lt;&gt;"NA"),1,0)</f>
        <v>0</v>
      </c>
      <c r="BN1434">
        <f>IF(AND(IF(OR(SUM(AC1434:AD1434)=AA1434,AA1434="",AND(AA1434&gt;0,COUNTIF(AA1434:AD1434,"NS")=2)),0,1)=1,AA1434&lt;&gt;"NS",AA1434&lt;&gt;"NA"),1,0)</f>
        <v>0</v>
      </c>
      <c r="BO1434">
        <f>IF(COUNTIF(AA1434:AD1434,"=*")&lt;&gt;SUM(COUNTIF(AA1434:AD1434,"NS"),COUNTIF(AA1434:AD1434,"NA")),1,0)</f>
        <v>0</v>
      </c>
      <c r="BP1434">
        <f>IF(SUM(BJ1434:BO1434)&gt;0,1,0)</f>
        <v>0</v>
      </c>
      <c r="BT1434">
        <f>IF(AND(G1466=0,OR(SUM(I1466:J1466)&gt;0,COUNTIF(G1466:J1466,"NS")&gt;0)),1,0)</f>
        <v>0</v>
      </c>
      <c r="BU1434">
        <f>IF(OR(AND(G1466="NS",SUM(I1466:J1466)&gt;0),AND(G1466="NS",COUNTIF(G1466:J1466,"NS")&lt;2)),1,0)</f>
        <v>0</v>
      </c>
      <c r="BV1434">
        <f>IF(AND(G1466="NA",OR(SUM(I1466:J1466)&gt;0,COUNTIF(G1466:J1466,"NS")&gt;0,COUNTIF(G1466:J1466,"NA")&gt;1)),1,0)</f>
        <v>0</v>
      </c>
      <c r="BW1434">
        <f>IF(AND(COUNTBLANK(G1466)+COUNTBLANK(I1466)+COUNTBLANK(J1466)&gt;0,COUNTBLANK(G1466)+COUNTBLANK(I1466)+COUNTBLANK(J1466)&lt;3,G1466&lt;&gt;"NA"),1,0)</f>
        <v>0</v>
      </c>
      <c r="BX1434">
        <f>IF(AND(IF(OR(SUM(I1466:J1466)=G1466,G1466="",AND(G1466&gt;0,COUNTIF(G1466:J1466,"NS")=2)),0,1)=1,G1466&lt;&gt;"NS",G1466&lt;&gt;"NA"),1,0)</f>
        <v>0</v>
      </c>
      <c r="BY1434">
        <f>IF(COUNTIF(G1466:J1466,"=*")&lt;&gt;SUM(COUNTIF(G1466:J1466,"NS"),COUNTIF(G1466:J1466,"NA")),1,0)</f>
        <v>0</v>
      </c>
      <c r="BZ1434">
        <f>IF(SUM(BT1434:BY1434)&gt;0,1,0)</f>
        <v>0</v>
      </c>
      <c r="CD1434">
        <f>IF(AND(K1466=0,OR(SUM(M1466:N1466)&gt;0,COUNTIF(K1466:N1466,"NS")&gt;0)),1,0)</f>
        <v>0</v>
      </c>
      <c r="CE1434">
        <f>IF(OR(AND(K1466="NS",SUM(M1466:N1466)&gt;0),AND(K1466="NS",COUNTIF(K1466:N1466,"NS")&lt;2)),1,0)</f>
        <v>0</v>
      </c>
      <c r="CF1434">
        <f>IF(AND(K1466="NA",OR(SUM(M1466:N1466)&gt;0,COUNTIF(K1466:N1466,"NS")&gt;0,COUNTIF(K1466:N1466,"NA")&gt;1)),1,0)</f>
        <v>0</v>
      </c>
      <c r="CG1434">
        <f>IF(AND(COUNTBLANK(K1466)+COUNTBLANK(M1466)+COUNTBLANK(N1466)&gt;0,COUNTBLANK(K1466)+COUNTBLANK(M1466)+COUNTBLANK(N1466)&lt;3,K1466&lt;&gt;"NA"),1,0)</f>
        <v>0</v>
      </c>
      <c r="CH1434">
        <f>IF(AND(IF(OR(SUM(M1466:N1466)=K1466,K1466="",AND(K1466&gt;0,COUNTIF(K1466:N1466,"NS")=2)),0,1)=1,K1466&lt;&gt;"NS",K1466&lt;&gt;"NA"),1,0)</f>
        <v>0</v>
      </c>
      <c r="CI1434">
        <f>IF(COUNTIF(K1466:N1466,"=*")&lt;&gt;SUM(COUNTIF(K1466:N1466,"NS"),COUNTIF(K1466:N1466,"NA")),1,0)</f>
        <v>0</v>
      </c>
      <c r="CJ1434">
        <f>IF(SUM(CD1434:CI1434)&gt;0,1,0)</f>
        <v>0</v>
      </c>
      <c r="CN1434">
        <f>IF(AND(O1466=0,OR(SUM(Q1466:R1466)&gt;0,COUNTIF(O1466:R1466,"NS")&gt;0)),1,0)</f>
        <v>0</v>
      </c>
      <c r="CO1434">
        <f>IF(OR(AND(O1466="NS",SUM(Q1466:R1466)&gt;0),AND(O1466="NS",COUNTIF(O1466:R1466,"NS")&lt;2)),1,0)</f>
        <v>0</v>
      </c>
      <c r="CP1434">
        <f>IF(AND(O1466="NA",OR(SUM(Q1466:R1466)&gt;0,COUNTIF(O1466:R1466,"NS")&gt;0,COUNTIF(O1466:R1466,"NA")&gt;1)),1,0)</f>
        <v>0</v>
      </c>
      <c r="CQ1434">
        <f>IF(AND(COUNTBLANK(O1466)+COUNTBLANK(Q1466)+COUNTBLANK(R1466)&gt;0,COUNTBLANK(O1466)+COUNTBLANK(Q1466)+COUNTBLANK(R1466)&lt;3,O1466&lt;&gt;"NA"),1,0)</f>
        <v>0</v>
      </c>
      <c r="CR1434">
        <f>IF(AND(IF(OR(SUM(Q1466:R1466)=O1466,O1466="",AND(O1466&gt;0,COUNTIF(O1466:R1466,"NS")=2)),0,1)=1,O1466&lt;&gt;"NS",O1466&lt;&gt;"NA"),1,0)</f>
        <v>0</v>
      </c>
      <c r="CS1434">
        <f>IF(COUNTIF(O1466:R1466,"=*")&lt;&gt;SUM(COUNTIF(O1466:R1466,"NS"),COUNTIF(O1466:R1466,"NA")),1,0)</f>
        <v>0</v>
      </c>
      <c r="CT1434">
        <f>IF(SUM(CN1434:CS1434)&gt;0,1,0)</f>
        <v>0</v>
      </c>
      <c r="CX1434">
        <f>IF(AND(S1466=0,OR(SUM(U1466:V1466)&gt;0,COUNTIF(S1466:V1466,"NS")&gt;0)),1,0)</f>
        <v>0</v>
      </c>
      <c r="CY1434">
        <f>IF(OR(AND(S1466="NS",SUM(U1466:V1466)&gt;0),AND(S1466="NS",COUNTIF(S1466:V1466,"NS")&lt;2)),1,0)</f>
        <v>0</v>
      </c>
      <c r="CZ1434">
        <f>IF(AND(S1466="NA",OR(SUM(U1466:V1466)&gt;0,COUNTIF(S1466:V1466,"NS")&gt;0,COUNTIF(S1466:V1466,"NA")&gt;1)),1,0)</f>
        <v>0</v>
      </c>
      <c r="DA1434">
        <f>IF(AND(COUNTBLANK(S1466)+COUNTBLANK(U1466)+COUNTBLANK(V1466)&gt;0,COUNTBLANK(S1466)+COUNTBLANK(U1466)+COUNTBLANK(V1466)&lt;3,S1466&lt;&gt;"NA"),1,0)</f>
        <v>0</v>
      </c>
      <c r="DB1434">
        <f>IF(AND(IF(OR(SUM(U1466:V1466)=S1466,S1466="",AND(S1466&gt;0,COUNTIF(S1466:V1466,"NS")=2)),0,1)=1,S1466&lt;&gt;"NS",S1466&lt;&gt;"NA"),1,0)</f>
        <v>0</v>
      </c>
      <c r="DC1434">
        <f>IF(COUNTIF(S1466:V1466,"=*")&lt;&gt;SUM(COUNTIF(S1466:V1466,"NS"),COUNTIF(S1466:V1466,"NA")),1,0)</f>
        <v>0</v>
      </c>
      <c r="DD1434">
        <f>IF(SUM(CX1434:DC1434)&gt;0,1,0)</f>
        <v>0</v>
      </c>
      <c r="DH1434">
        <f>IF(AND(W1466=0,OR(SUM(Y1466:Z1466)&gt;0,COUNTIF(W1466:Z1466,"NS")&gt;0)),1,0)</f>
        <v>0</v>
      </c>
      <c r="DI1434">
        <f>IF(OR(AND(W1466="NS",SUM(Y1466:Z1466)&gt;0),AND(W1466="NS",COUNTIF(W1466:Z1466,"NS")&lt;2)),1,0)</f>
        <v>0</v>
      </c>
      <c r="DJ1434">
        <f>IF(AND(W1466="NA",OR(SUM(Y1466:Z1466)&gt;0,COUNTIF(W1466:Z1466,"NS")&gt;0,COUNTIF(W1466:Z1466,"NA")&gt;1)),1,0)</f>
        <v>0</v>
      </c>
      <c r="DK1434">
        <f>IF(AND(COUNTBLANK(W1466)+COUNTBLANK(Y1466)+COUNTBLANK(Z1466)&gt;0,COUNTBLANK(W1466)+COUNTBLANK(Y1466)+COUNTBLANK(Z1466)&lt;3,W1466&lt;&gt;"NA"),1,0)</f>
        <v>0</v>
      </c>
      <c r="DL1434">
        <f>IF(AND(IF(OR(SUM(Y1466:Z1466)=W1466,W1466="",AND(W1466&gt;0,COUNTIF(W1466:Z1466,"NS")=2)),0,1)=1,W1466&lt;&gt;"NS",W1466&lt;&gt;"NA"),1,0)</f>
        <v>0</v>
      </c>
      <c r="DM1434">
        <f>IF(COUNTIF(W1466:Z1466,"=*")&lt;&gt;SUM(COUNTIF(W1466:Z1466,"NS"),COUNTIF(W1466:Z1466,"NA")),1,0)</f>
        <v>0</v>
      </c>
      <c r="DN1434">
        <f>IF(SUM(DH1434:DM1434)&gt;0,1,0)</f>
        <v>0</v>
      </c>
      <c r="DR1434">
        <f>IF(AND(AA1466=0,OR(SUM(AC1466:AD1466)&gt;0,COUNTIF(AA1466:AD1466,"NS")&gt;0)),1,0)</f>
        <v>0</v>
      </c>
      <c r="DS1434">
        <f>IF(OR(AND(AA1466="NS",SUM(AC1466:AD1466)&gt;0),AND(AA1466="NS",COUNTIF(AA1466:AD1466,"NS")&lt;2)),1,0)</f>
        <v>0</v>
      </c>
      <c r="DT1434">
        <f>IF(AND(AA1466="NA",OR(SUM(AC1466:AD1466)&gt;0,COUNTIF(AA1466:AD1466,"NS")&gt;0,COUNTIF(AA1466:AD1466,"NA")&gt;1)),1,0)</f>
        <v>0</v>
      </c>
      <c r="DU1434">
        <f>IF(AND(COUNTBLANK(AA1466)+COUNTBLANK(AC1466)+COUNTBLANK(AD1466)&gt;0,COUNTBLANK(AA1466)+COUNTBLANK(AC1466)+COUNTBLANK(AD1466)&lt;3,AA1466&lt;&gt;"NA"),1,0)</f>
        <v>0</v>
      </c>
      <c r="DV1434">
        <f>IF(AND(IF(OR(SUM(AC1466:AD1466)=AA1466,AA1466="",AND(AA1466&gt;0,COUNTIF(AA1466:AD1466,"NS")=2)),0,1)=1,AA1466&lt;&gt;"NS",AA1466&lt;&gt;"NA"),1,0)</f>
        <v>0</v>
      </c>
      <c r="DW1434">
        <f>IF(COUNTIF(AA1466:AD1466,"=*")&lt;&gt;SUM(COUNTIF(AA1466:AD1466,"NS"),COUNTIF(AA1466:AD1466,"NA")),1,0)</f>
        <v>0</v>
      </c>
      <c r="DX1434">
        <f>IF(SUM(DR1434:DW1434)&gt;0,1,0)</f>
        <v>0</v>
      </c>
      <c r="EB1434">
        <f>IF(AND(G1498=0,OR(SUM(I1498:J1498)&gt;0,COUNTIF(G1498:J1498,"NS")&gt;0)),1,0)</f>
        <v>0</v>
      </c>
      <c r="EC1434">
        <f>IF(OR(AND(G1498="NS",SUM(I1498:J1498)&gt;0),AND(G1498="NS",COUNTIF(G1498:J1498,"NS")&lt;2)),1,0)</f>
        <v>0</v>
      </c>
      <c r="ED1434">
        <f>IF(AND(G1498="NA",OR(SUM(I1498:J1498)&gt;0,COUNTIF(G1498:J1498,"NS")&gt;0,COUNTIF(G1498:J1498,"NA")&gt;1)),1,0)</f>
        <v>0</v>
      </c>
      <c r="EE1434">
        <f>IF(AND(COUNTBLANK(G1498)+COUNTBLANK(I1498)+COUNTBLANK(J1498)&gt;0,COUNTBLANK(G1498)+COUNTBLANK(I1498)+COUNTBLANK(J1498)&lt;3,G1498&lt;&gt;"NA"),1,0)</f>
        <v>0</v>
      </c>
      <c r="EF1434">
        <f>IF(AND(IF(OR(SUM(I1498:J1498)=G1498,G1498="",AND(G1498&gt;0,COUNTIF(G1498:J1498,"NS")=2)),0,1)=1,G1498&lt;&gt;"NS",G1498&lt;&gt;"NA"),1,0)</f>
        <v>0</v>
      </c>
      <c r="EG1434">
        <f>IF(COUNTIF(G1498:J1498,"=*")&lt;&gt;SUM(COUNTIF(G1498:J1498,"NS"),COUNTIF(G1498:J1498,"NA")),1,0)</f>
        <v>0</v>
      </c>
      <c r="EH1434">
        <f>IF(SUM(EB1434:EG1434)&gt;0,1,0)</f>
        <v>0</v>
      </c>
      <c r="EL1434">
        <f>IF(AND(K1498=0,OR(SUM(M1498:N1498)&gt;0,COUNTIF(K1498:N1498,"NS")&gt;0)),1,0)</f>
        <v>0</v>
      </c>
      <c r="EM1434">
        <f>IF(OR(AND(K1498="NS",SUM(M1498:N1498)&gt;0),AND(K1498="NS",COUNTIF(K1498:N1498,"NS")&lt;2)),1,0)</f>
        <v>0</v>
      </c>
      <c r="EN1434">
        <f>IF(AND(K1498="NA",OR(SUM(M1498:N1498)&gt;0,COUNTIF(K1498:N1498,"NS")&gt;0,COUNTIF(K1498:N1498,"NA")&gt;1)),1,0)</f>
        <v>0</v>
      </c>
      <c r="EO1434">
        <f>IF(AND(COUNTBLANK(K1498)+COUNTBLANK(M1498)+COUNTBLANK(N1498)&gt;0,COUNTBLANK(K1498)+COUNTBLANK(M1498)+COUNTBLANK(N1498)&lt;3,K1498&lt;&gt;"NA"),1,0)</f>
        <v>0</v>
      </c>
      <c r="EP1434">
        <f>IF(AND(IF(OR(SUM(M1498:N1498)=K1498,K1498="",AND(K1498&gt;0,COUNTIF(K1498:N1498,"NS")=2)),0,1)=1,K1498&lt;&gt;"NS",K1498&lt;&gt;"NA"),1,0)</f>
        <v>0</v>
      </c>
      <c r="EQ1434">
        <f>IF(COUNTIF(K1498:N1498,"=*")&lt;&gt;SUM(COUNTIF(K1498:N1498,"NS"),COUNTIF(K1498:N1498,"NA")),1,0)</f>
        <v>0</v>
      </c>
      <c r="ER1434">
        <f>IF(SUM(EL1434:EQ1434)&gt;0,1,0)</f>
        <v>0</v>
      </c>
      <c r="EV1434">
        <f>IF(AND(O1498=0,OR(SUM(Q1498:R1498)&gt;0,COUNTIF(O1498:R1498,"NS")&gt;0)),1,0)</f>
        <v>0</v>
      </c>
      <c r="EW1434">
        <f>IF(OR(AND(O1498="NS",SUM(Q1498:R1498)&gt;0),AND(O1498="NS",COUNTIF(O1498:R1498,"NS")&lt;2)),1,0)</f>
        <v>0</v>
      </c>
      <c r="EX1434">
        <f>IF(AND(O1498="NA",OR(SUM(Q1498:R1498)&gt;0,COUNTIF(O1498:R1498,"NS")&gt;0,COUNTIF(O1498:R1498,"NA")&gt;1)),1,0)</f>
        <v>0</v>
      </c>
      <c r="EY1434">
        <f>IF(AND(COUNTBLANK(O1498)+COUNTBLANK(Q1498)+COUNTBLANK(R1498)&gt;0,COUNTBLANK(O1498)+COUNTBLANK(Q1498)+COUNTBLANK(R1498)&lt;3,O1498&lt;&gt;"NA"),1,0)</f>
        <v>0</v>
      </c>
      <c r="EZ1434">
        <f>IF(AND(IF(OR(SUM(Q1498:R1498)=O1498,O1498="",AND(O1498&gt;0,COUNTIF(O1498:R1498,"NS")=2)),0,1)=1,O1498&lt;&gt;"NS",O1498&lt;&gt;"NA"),1,0)</f>
        <v>0</v>
      </c>
      <c r="FA1434">
        <f>IF(COUNTIF(O1498:R1498,"=*")&lt;&gt;SUM(COUNTIF(O1498:R1498,"NS"),COUNTIF(O1498:R1498,"NA")),1,0)</f>
        <v>0</v>
      </c>
      <c r="FB1434">
        <f>IF(SUM(EV1434:FA1434)&gt;0,1,0)</f>
        <v>0</v>
      </c>
      <c r="FF1434">
        <f>IF(AND(S1498=0,OR(SUM(U1498:V1498)&gt;0,COUNTIF(S1498:V1498,"NS")&gt;0)),1,0)</f>
        <v>0</v>
      </c>
      <c r="FG1434">
        <f>IF(OR(AND(S1498="NS",SUM(U1498:V1498)&gt;0),AND(S1498="NS",COUNTIF(S1498:V1498,"NS")&lt;2)),1,0)</f>
        <v>0</v>
      </c>
      <c r="FH1434">
        <f>IF(AND(S1498="NA",OR(SUM(U1498:V1498)&gt;0,COUNTIF(S1498:V1498,"NS")&gt;0,COUNTIF(S1498:V1498,"NA")&gt;1)),1,0)</f>
        <v>0</v>
      </c>
      <c r="FI1434">
        <f>IF(AND(COUNTBLANK(S1498)+COUNTBLANK(U1498)+COUNTBLANK(V1498)&gt;0,COUNTBLANK(S1498)+COUNTBLANK(U1498)+COUNTBLANK(V1498)&lt;3,S1498&lt;&gt;"NA"),1,0)</f>
        <v>0</v>
      </c>
      <c r="FJ1434">
        <f>IF(AND(IF(OR(SUM(U1498:V1498)=S1498,S1498="",AND(S1498&gt;0,COUNTIF(S1498:V1498,"NS")=2)),0,1)=1,S1498&lt;&gt;"NS",S1498&lt;&gt;"NA"),1,0)</f>
        <v>0</v>
      </c>
      <c r="FK1434">
        <f>IF(COUNTIF(S1498:V1498,"=*")&lt;&gt;SUM(COUNTIF(S1498:V1498,"NS"),COUNTIF(S1498:V1498,"NA")),1,0)</f>
        <v>0</v>
      </c>
      <c r="FL1434">
        <f>IF(SUM(FF1434:FK1434)&gt;0,1,0)</f>
        <v>0</v>
      </c>
      <c r="FP1434">
        <f>IF(AND(W1498=0,OR(SUM(Y1498:Z1498)&gt;0,COUNTIF(W1498:Z1498,"NS")&gt;0)),1,0)</f>
        <v>0</v>
      </c>
      <c r="FQ1434">
        <f>IF(OR(AND(W1498="NS",SUM(Y1498:Z1498)&gt;0),AND(W1498="NS",COUNTIF(W1498:Z1498,"NS")&lt;2)),1,0)</f>
        <v>0</v>
      </c>
      <c r="FR1434">
        <f>IF(AND(W1498="NA",OR(SUM(Y1498:Z1498)&gt;0,COUNTIF(W1498:Z1498,"NS")&gt;0,COUNTIF(W1498:Z1498,"NA")&gt;1)),1,0)</f>
        <v>0</v>
      </c>
      <c r="FS1434">
        <f>IF(AND(COUNTBLANK(W1498)+COUNTBLANK(Y1498)+COUNTBLANK(Z1498)&gt;0,COUNTBLANK(W1498)+COUNTBLANK(Y1498)+COUNTBLANK(Z1498)&lt;3,W1498&lt;&gt;"NA"),1,0)</f>
        <v>0</v>
      </c>
      <c r="FT1434">
        <f>IF(AND(IF(OR(SUM(Y1498:Z1498)=W1498,W1498="",AND(W1498&gt;0,COUNTIF(W1498:Z1498,"NS")=2)),0,1)=1,W1498&lt;&gt;"NS",W1498&lt;&gt;"NA"),1,0)</f>
        <v>0</v>
      </c>
      <c r="FU1434">
        <f>IF(COUNTIF(W1498:Z1498,"=*")&lt;&gt;SUM(COUNTIF(W1498:Z1498,"NS"),COUNTIF(W1498:Z1498,"NA")),1,0)</f>
        <v>0</v>
      </c>
      <c r="FV1434">
        <f>IF(SUM(FP1434:FU1434)&gt;0,1,0)</f>
        <v>0</v>
      </c>
      <c r="FZ1434">
        <f>IF(AND(AA1498=0,OR(SUM(AC1498:AD1498)&gt;0,COUNTIF(AA1498:AD1498,"NS")&gt;0)),1,0)</f>
        <v>0</v>
      </c>
      <c r="GA1434">
        <f>IF(OR(AND(AA1498="NS",SUM(AC1498:AD1498)&gt;0),AND(AA1498="NS",COUNTIF(AA1498:AD1498,"NS")&lt;2)),1,0)</f>
        <v>0</v>
      </c>
      <c r="GB1434">
        <f>IF(AND(AA1498="NA",OR(SUM(AC1498:AD1498)&gt;0,COUNTIF(AA1498:AD1498,"NS")&gt;0,COUNTIF(AA1498:AD1498,"NA")&gt;1)),1,0)</f>
        <v>0</v>
      </c>
      <c r="GC1434">
        <f>IF(AND(COUNTBLANK(AA1498)+COUNTBLANK(AC1498)+COUNTBLANK(AD1498)&gt;0,COUNTBLANK(AA1498)+COUNTBLANK(AC1498)+COUNTBLANK(AD1498)&lt;3,AA1498&lt;&gt;"NA"),1,0)</f>
        <v>0</v>
      </c>
      <c r="GD1434">
        <f>IF(AND(IF(OR(SUM(AC1498:AD1498)=AA1498,AA1498="",AND(AA1498&gt;0,COUNTIF(AA1498:AD1498,"NS")=2)),0,1)=1,AA1498&lt;&gt;"NS",AA1498&lt;&gt;"NA"),1,0)</f>
        <v>0</v>
      </c>
      <c r="GE1434">
        <f>IF(COUNTIF(AA1498:AD1498,"=*")&lt;&gt;SUM(COUNTIF(AA1498:AD1498,"NS"),COUNTIF(AA1498:AD1498,"NA")),1,0)</f>
        <v>0</v>
      </c>
      <c r="GF1434">
        <f>IF(SUM(FZ1434:GE1434)&gt;0,1,0)</f>
        <v>0</v>
      </c>
      <c r="GJ1434">
        <f>IF(AND(K1434=0,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1,0)</f>
        <v>0</v>
      </c>
      <c r="GK1434">
        <f>IF(OR(AND(K1434="NS",SUM(Q1434,U1434,Y1434,AC1434,I1466,M1466,Q1466,U1466,Y1466,AC1466,I1498,M1498,Q1498,U1498,Y1498,AC1498)&gt;0),AND(K1434="NS",COUNTIF(K1434,"NS")+COUNTIF(Q1434,"NS")+COUNTIF(U1434,"NS")+COUNTIF(Y1434,"NS")+COUNTIF(AC1434,"NS")+COUNTIF(I1466,"NS")+COUNTIF(M1466,"NS")+COUNTIF(Q1466,"NS")+COUNTIF(U1466,"NS")+COUNTIF(Y1466,"NS")+COUNTIF(AC1466,"NS")+COUNTIF(I1498,"NS")+COUNTIF(M1498,"NS")+COUNTIF(Q1498,"NS")+COUNTIF(U1498,"NS")+COUNTIF(Y1498,"NS")+COUNTIF(AC1498,"NS")&lt;2)),1,0)</f>
        <v>0</v>
      </c>
      <c r="GL1434">
        <f>IF(AND(K1434="NA",OR(SUM(Q1434,U1434,Y1434,AC1434,I1466,M1466,Q1466,U1466,Y1466,AC1466,I1498,M1498,Q1498,U1498,Y1498,AC1498)&gt;0,COUNTIF(K1434,"NS")+COUNTIF(Q1434,"NS")+COUNTIF(U1434,"NS")+COUNTIF(Y1434,"NS")+COUNTIF(AC1434,"NS")+COUNTIF(I1466,"NS")+COUNTIF(M1466,"NS")+COUNTIF(Q1466,"NS")+COUNTIF(U1466,"NS")+COUNTIF(Y1466,"NS")+COUNTIF(AC1466,"NS")+COUNTIF(I1498,"NS")+COUNTIF(M1498,"NS")+COUNTIF(Q1498,"NS")+COUNTIF(U1498,"NS")+COUNTIF(Y1498,"NS")+COUNTIF(AC1498,"NS")&gt;0,COUNTIF(K1434,"NA")+COUNTIF(Q1434,"NA")+COUNTIF(U1434,"NA")+COUNTIF(Y1434,"NA")+COUNTIF(AC1434,"NA")+COUNTIF(I1466,"NA")+COUNTIF(M1466,"NA")+COUNTIF(Q1466,"NA")+COUNTIF(U1466,"NA")+COUNTIF(Y1466,"NA")+COUNTIF(AC1466,"NA")+COUNTIF(I1498,"NA")+COUNTIF(M1498,"NA")+COUNTIF(Q1498,"NA")+COUNTIF(U1498,"NA")+COUNTIF(Y1498,"NA")+COUNTIF(AC1498,"NA")&gt;1)),1,0)</f>
        <v>0</v>
      </c>
      <c r="GM1434">
        <f>IF(AND(COUNTBLANK(K1434)+COUNTBLANK(Q1434)+COUNTBLANK(U1434)+COUNTBLANK(Y1434)+COUNTBLANK(AC1434)+COUNTBLANK(I1466)+COUNTBLANK(M1466)+COUNTBLANK(Q1466)+COUNTBLANK(U1466)+COUNTBLANK(Y1466)+COUNTBLANK(AC1466)+COUNTBLANK(I1498)+COUNTBLANK(M1498)+COUNTBLANK(Q1498)+COUNTBLANK(U1498)+COUNTBLANK(Y1498)+COUNTBLANK(AC1498)&gt;0,COUNTBLANK(K1434)+COUNTBLANK(Q1434)+COUNTBLANK(U1434)+COUNTBLANK(Y1434)+COUNTBLANK(AC1434)+COUNTBLANK(I1466)+COUNTBLANK(M1466)+COUNTBLANK(Q1466)+COUNTBLANK(U1466)+COUNTBLANK(Y1466)+COUNTBLANK(AC1466)+COUNTBLANK(I1498)+COUNTBLANK(M1498)+COUNTBLANK(Q1498)+COUNTBLANK(U1498)+COUNTBLANK(Y1498)+COUNTBLANK(AC1498)&lt;17,K1434&lt;&gt;"NA"),1,0)</f>
        <v>0</v>
      </c>
      <c r="GN1434">
        <f>IF(AND(IF(OR(SUM(Q1434,U1434,Y1434,AC1434,I1466,M1466,Q1466,U1466,Y1466,AC1466,I1498,M1498,Q1498,U1498,Y1498,AC1498)=K1434,K1434="",AND(K1434&gt;0,COUNTIF(K1434,"NS")+COUNTIF(Q1434,"NS")+COUNTIF(U1434,"NS")+COUNTIF(Y1434,"NS")+COUNTIF(AC1434,"NS")+COUNTIF(I1466,"NS")+COUNTIF(M1466,"NS")+COUNTIF(Q1466,"NS")+COUNTIF(U1466,"NS")+COUNTIF(Y1466,"NS")+COUNTIF(AC1466,"NS")+COUNTIF(I1498,"NS")+COUNTIF(M1498,"NS")+COUNTIF(Q1498,"NS")+COUNTIF(U1498,"NS")+COUNTIF(Y1498,"NS")+COUNTIF(AC1498,"NS")=16)),0,1)=1,K1434&lt;&gt;"NS",K1434&lt;&gt;"NA"),1,0)</f>
        <v>0</v>
      </c>
      <c r="GO1434">
        <f>IF(COUNTIF(K1434,"=*")+COUNTIF(Q1434,"=*")+COUNTIF(U1434,"=*")+COUNTIF(Y1434,"=*")+COUNTIF(AC1434,"=*")+COUNTIF(I1466,"=*")+COUNTIF(M1466,"=*")+COUNTIF(Q1466,"=*")+COUNTIF(U1466,"=*")+COUNTIF(Y1466,"=*")+COUNTIF(AC1466,"=*")+COUNTIF(I1498,"=*")+COUNTIF(M1498,"=*")+COUNTIF(Q1498,"=*")+COUNTIF(U1498,"=*")+COUNTIF(Y1498,"=*")+COUNTIF(AC1498,"=*")&lt;&gt;SUM(COUNTIF(K1434,"NS")+COUNTIF(Q1434,"NS")+COUNTIF(U1434,"NS")+COUNTIF(Y1434,"NS")+COUNTIF(AC1434,"NS")+COUNTIF(I1466,"NS")+COUNTIF(M1466,"NS")+COUNTIF(Q1466,"NS")+COUNTIF(U1466,"NS")+COUNTIF(Y1466,"NS")+COUNTIF(AC1466,"NS")+COUNTIF(I1498,"NS")+COUNTIF(M1498,"NS")+COUNTIF(Q1498,"NS")+COUNTIF(U1498,"NS")+COUNTIF(Y1498,"NS")+COUNTIF(AC1498,"NS"),COUNTIF(K1434,"NA")+COUNTIF(Q1434,"NA")+COUNTIF(U1434,"NA")+COUNTIF(Y1434,"NA")+COUNTIF(AC1434,"NA")+COUNTIF(I1466,"NA")+COUNTIF(M1466,"NA")+COUNTIF(Q1466,"NA")+COUNTIF(U1466,"NA")+COUNTIF(Y1466,"NA")+COUNTIF(AC1466,"NA")+COUNTIF(I1498,"NA")+COUNTIF(M1498,"NA")+COUNTIF(Q1498,"NA")+COUNTIF(U1498,"NA")+COUNTIF(Y1498,"NA")+COUNTIF(AC1498,"NA")),1,0)</f>
        <v>0</v>
      </c>
      <c r="GP1434">
        <f>IF(SUM(GJ1434:GO1434)&gt;0,1,0)</f>
        <v>0</v>
      </c>
      <c r="GT1434">
        <f>IF(AND(M1434=0,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1,0)</f>
        <v>0</v>
      </c>
      <c r="GU1434">
        <f>IF(OR(AND(M1434="NS",SUM(R1434,V1434,Z1434,AD1434,J1466,N1466,R1466,V1466,Z1466,AD1466,J1498,N1498,R1498,V1498,Z1498,AD1498)&gt;0),AND(M1434="NS",COUNTIF(M1434,"NS")+COUNTIF(R1434,"NS")+COUNTIF(V1434,"NS")+COUNTIF(Z1434,"NS")+COUNTIF(AD1434,"NS")+COUNTIF(J1466,"NS")+COUNTIF(N1466,"NS")+COUNTIF(R1466,"NS")+COUNTIF(V1466,"NS")+COUNTIF(Z1466,"NS")+COUNTIF(AD1466,"NS")+COUNTIF(J1498,"NS")+COUNTIF(N1498,"NS")+COUNTIF(R1498,"NS")+COUNTIF(V1498,"NS")+COUNTIF(Z1498,"NS")+COUNTIF(AD1498,"NS")&lt;2)),1,0)</f>
        <v>0</v>
      </c>
      <c r="GV1434">
        <f>IF(AND(M1434="NA",OR(SUM(R1434,V1434,Z1434,AD1434,J1466,N1466,R1466,V1466,Z1466,AD1466,J1498,N1498,R1498,V1498,Z1498,AD1498)&gt;0,COUNTIF(M1434,"NS")+COUNTIF(R1434,"NS")+COUNTIF(V1434,"NS")+COUNTIF(Z1434,"NS")+COUNTIF(AD1434,"NS")+COUNTIF(J1466,"NS")+COUNTIF(N1466,"NS")+COUNTIF(R1466,"NS")+COUNTIF(V1466,"NS")+COUNTIF(Z1466,"NS")+COUNTIF(AD1466,"NS")+COUNTIF(J1498,"NS")+COUNTIF(N1498,"NS")+COUNTIF(R1498,"NS")+COUNTIF(V1498,"NS")+COUNTIF(Z1498,"NS")+COUNTIF(AD1498,"NS")&gt;0,COUNTIF(M1434,"NA")+COUNTIF(R1434,"NA")+COUNTIF(V1434,"NA")+COUNTIF(Z1434,"NA")+COUNTIF(AD1434,"NA")+COUNTIF(J1466,"NA")+COUNTIF(N1466,"NA")+COUNTIF(R1466,"NA")+COUNTIF(V1466,"NA")+COUNTIF(Z1466,"NA")+COUNTIF(AD1466,"NA")+COUNTIF(J1498,"NA")+COUNTIF(N1498,"NA")+COUNTIF(R1498,"NA")+COUNTIF(V1498,"NA")+COUNTIF(Z1498,"NA")+COUNTIF(AD1498,"NA")&gt;1)),1,0)</f>
        <v>0</v>
      </c>
      <c r="GW1434">
        <f>IF(AND(COUNTBLANK(M1434)+COUNTBLANK(R1434)+COUNTBLANK(V1434)+COUNTBLANK(Z1434)+COUNTBLANK(AD1434)+COUNTBLANK(J1466)+COUNTBLANK(N1466)+COUNTBLANK(R1466)+COUNTBLANK(V1466)+COUNTBLANK(Z1466)+COUNTBLANK(AD1466)+COUNTBLANK(J1498)+COUNTBLANK(N1498)+COUNTBLANK(R1498)+COUNTBLANK(V1498)+COUNTBLANK(Z1498)+COUNTBLANK(AD1498)&gt;0,COUNTBLANK(M1434)+COUNTBLANK(R1434)+COUNTBLANK(V1434)+COUNTBLANK(Z1434)+COUNTBLANK(AD1434)+COUNTBLANK(J1466)+COUNTBLANK(N1466)+COUNTBLANK(R1466)+COUNTBLANK(V1466)+COUNTBLANK(Z1466)+COUNTBLANK(AD1466)+COUNTBLANK(J1498)+COUNTBLANK(N1498)+COUNTBLANK(R1498)+COUNTBLANK(V1498)+COUNTBLANK(Z1498)+COUNTBLANK(AD1498)&lt;17,M1434&lt;&gt;"NA"),1,0)</f>
        <v>0</v>
      </c>
      <c r="GX1434">
        <f>IF(AND(IF(OR(SUM(R1434,V1434,Z1434,AD1434,J1466,N1466,R1466,V1466,Z1466,AD1466,J1498,N1498,R1498,V1498,Z1498,AD1498)=M1434,M1434="",AND(M1434&gt;0,COUNTIF(M1434,"NS")+COUNTIF(R1434,"NS")+COUNTIF(V1434,"NS")+COUNTIF(Z1434,"NS")+COUNTIF(AD1434,"NS")+COUNTIF(J1466,"NS")+COUNTIF(N1466,"NS")+COUNTIF(R1466,"NS")+COUNTIF(V1466,"NS")+COUNTIF(Z1466,"NS")+COUNTIF(AD1466,"NS")+COUNTIF(J1498,"NS")+COUNTIF(N1498,"NS")+COUNTIF(R1498,"NS")+COUNTIF(V1498,"NS")+COUNTIF(Z1498,"NS")+COUNTIF(AD1498,"NS")=16)),0,1)=1,M1434&lt;&gt;"NS",M1434&lt;&gt;"NA"),1,0)</f>
        <v>0</v>
      </c>
      <c r="GY1434">
        <f>IF(COUNTIF(M1434,"=*")+COUNTIF(R1434,"=*")+COUNTIF(V1434,"=*")+COUNTIF(Z1434,"=*")+COUNTIF(AD1434,"=*")+COUNTIF(J1466,"=*")+COUNTIF(N1466,"=*")+COUNTIF(R1466,"=*")+COUNTIF(V1466,"=*")+COUNTIF(Z1466,"=*")+COUNTIF(AD1466,"=*")+COUNTIF(J1498,"=*")+COUNTIF(N1498,"=*")+COUNTIF(R1498,"=*")+COUNTIF(V1498,"=*")+COUNTIF(Z1498,"=*")+COUNTIF(AD1498,"=*")&lt;&gt;SUM(COUNTIF(M1434,"NS")+COUNTIF(R1434,"NS")+COUNTIF(V1434,"NS")+COUNTIF(Z1434,"NS")+COUNTIF(AD1434,"NS")+COUNTIF(J1466,"NS")+COUNTIF(N1466,"NS")+COUNTIF(R1466,"NS")+COUNTIF(V1466,"NS")+COUNTIF(Z1466,"NS")+COUNTIF(AD1466,"NS")+COUNTIF(J1498,"NS")+COUNTIF(N1498,"NS")+COUNTIF(R1498,"NS")+COUNTIF(V1498,"NS")+COUNTIF(Z1498,"NS")+COUNTIF(AD1498,"NS"),COUNTIF(M1434,"NA")+COUNTIF(R1434,"NA")+COUNTIF(V1434,"NA")+COUNTIF(Z1434,"NA")+COUNTIF(AD1434,"NA")+COUNTIF(J1466,"NA")+COUNTIF(N1466,"NA")+COUNTIF(R1466,"NA")+COUNTIF(V1466,"NA")+COUNTIF(Z1466,"NA")+COUNTIF(AD1466,"NA")+COUNTIF(J1498,"NA")+COUNTIF(N1498,"NA")+COUNTIF(R1498,"NA")+COUNTIF(V1498,"NA")+COUNTIF(Z1498,"NA")+COUNTIF(AD1498,"NA")),1,0)</f>
        <v>0</v>
      </c>
      <c r="GZ1434">
        <f>IF(SUM(GT1434:GY1434)&gt;0,1,0)</f>
        <v>0</v>
      </c>
      <c r="HD1434">
        <f>IF(AND(I1434=0,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1,0)</f>
        <v>0</v>
      </c>
      <c r="HE1434">
        <f>IF(OR(AND(I1434="NS",SUM(O1434,S1434,W1434,AA1434,G1466,K1466,O1466,S1466,W1466,AA1466,G1498,K1498,O1498,S1498,W1498,AA1498)&gt;0),AND(I1434="NS",COUNTIF(I1434,"NS")+COUNTIF(O1434,"NS")+COUNTIF(S1434,"NS")+COUNTIF(W1434,"NS")+COUNTIF(AA1434,"NS")+COUNTIF(G1466,"NS")+COUNTIF(K1466,"NS")+COUNTIF(O1466,"NS")+COUNTIF(S1466,"NS")+COUNTIF(W1466,"NS")+COUNTIF(AA1466,"NS")+COUNTIF(G1498,"NS")+COUNTIF(K1498,"NS")+COUNTIF(O1498,"NS")+COUNTIF(S1498,"NS")+COUNTIF(W1498,"NS")+COUNTIF(AA1498,"NS")&lt;2)),1,0)</f>
        <v>0</v>
      </c>
      <c r="HF1434">
        <f>IF(AND(I1434="NA",OR(SUM(O1434,S1434,W1434,AA1434,G1466,K1466,O1466,S1466,W1466,AA1466,G1498,K1498,O1498,S1498,W1498,AA1498)&gt;0,COUNTIF(I1434,"NS")+COUNTIF(O1434,"NS")+COUNTIF(S1434,"NS")+COUNTIF(W1434,"NS")+COUNTIF(AA1434,"NS")+COUNTIF(G1466,"NS")+COUNTIF(K1466,"NS")+COUNTIF(O1466,"NS")+COUNTIF(S1466,"NS")+COUNTIF(W1466,"NS")+COUNTIF(AA1466,"NS")+COUNTIF(G1498,"NS")+COUNTIF(K1498,"NS")+COUNTIF(O1498,"NS")+COUNTIF(S1498,"NS")+COUNTIF(W1498,"NS")+COUNTIF(AA1498,"NS")&gt;0,COUNTIF(I1434,"NA")+COUNTIF(O1434,"NA")+COUNTIF(S1434,"NA")+COUNTIF(W1434,"NA")+COUNTIF(AA1434,"NA")+COUNTIF(G1466,"NA")+COUNTIF(K1466,"NA")+COUNTIF(O1466,"NA")+COUNTIF(S1466,"NA")+COUNTIF(W1466,"NA")+COUNTIF(AA1466,"NA")+COUNTIF(G1498,"NA")+COUNTIF(K1498,"NA")+COUNTIF(O1498,"NA")+COUNTIF(S1498,"NA")+COUNTIF(W1498,"NA")+COUNTIF(AA1498,"NA")&gt;1)),1,0)</f>
        <v>0</v>
      </c>
      <c r="HG1434">
        <f>IF(AND(COUNTBLANK(I1434)+COUNTBLANK(O1434)+COUNTBLANK(S1434)+COUNTBLANK(W1434)+COUNTBLANK(AA1434)+COUNTBLANK(G1466)+COUNTBLANK(K1466)+COUNTBLANK(O1466)+COUNTBLANK(S1466)+COUNTBLANK(W1466)+COUNTBLANK(AA1466)+COUNTBLANK(G1498)+COUNTBLANK(K1498)+COUNTBLANK(O1498)+COUNTBLANK(S1498)+COUNTBLANK(W1498)+COUNTBLANK(AA1498)&gt;0,COUNTBLANK(I1434)+COUNTBLANK(O1434)+COUNTBLANK(S1434)+COUNTBLANK(W1434)+COUNTBLANK(AA1434)+COUNTBLANK(G1466)+COUNTBLANK(K1466)+COUNTBLANK(O1466)+COUNTBLANK(S1466)+COUNTBLANK(W1466)+COUNTBLANK(AA1466)+COUNTBLANK(G1498)+COUNTBLANK(K1498)+COUNTBLANK(O1498)+COUNTBLANK(S1498)+COUNTBLANK(W1498)+COUNTBLANK(AA1498)&lt;17,I1434&lt;&gt;"NA"),1,0)</f>
        <v>1</v>
      </c>
      <c r="HH1434">
        <f>IF(AND(IF(OR(SUM(O1434,S1434,W1434,AA1434,G1466,K1466,O1466,S1466,W1466,AA1466,G1498,K1498,O1498,S1498,W1498,AA1498)=I1434,I1434="",AND(I1434&gt;0,COUNTIF(I1434,"NS")+COUNTIF(O1434,"NS")+COUNTIF(S1434,"NS")+COUNTIF(W1434,"NS")+COUNTIF(AA1434,"NS")+COUNTIF(G1466,"NS")+COUNTIF(K1466,"NS")+COUNTIF(O1466,"NS")+COUNTIF(S1466,"NS")+COUNTIF(W1466,"NS")+COUNTIF(AA1466,"NS")+COUNTIF(G1498,"NS")+COUNTIF(K1498,"NS")+COUNTIF(O1498,"NS")+COUNTIF(S1498,"NS")+COUNTIF(W1498,"NS")+COUNTIF(AA1498,"NS")=16)),0,1)=1,I1434&lt;&gt;"NS",I1434&lt;&gt;"NA"),1,0)</f>
        <v>0</v>
      </c>
      <c r="HI1434">
        <f>IF(COUNTIF(I1434,"=*")+COUNTIF(O1434,"=*")+COUNTIF(S1434,"=*")+COUNTIF(W1434,"=*")+COUNTIF(AA1434,"=*")+COUNTIF(G1466,"=*")+COUNTIF(K1466,"=*")+COUNTIF(O1466,"=*")+COUNTIF(S1466,"=*")+COUNTIF(W1466,"=*")+COUNTIF(AA1466,"=*")+COUNTIF(G1498,"=*")+COUNTIF(K1498,"=*")+COUNTIF(O1498,"=*")+COUNTIF(S1498,"=*")+COUNTIF(W1498,"=*")+COUNTIF(AA1498,"=*")&lt;&gt;SUM(COUNTIF(I1434,"NS")+COUNTIF(O1434,"NS")+COUNTIF(S1434,"NS")+COUNTIF(W1434,"NS")+COUNTIF(AA1434,"NS")+COUNTIF(G1466,"NS")+COUNTIF(K1466,"NS")+COUNTIF(O1466,"NS")+COUNTIF(S1466,"NS")+COUNTIF(W1466,"NS")+COUNTIF(AA1466,"NS")+COUNTIF(G1498,"NS")+COUNTIF(K1498,"NS")+COUNTIF(O1498,"NS")+COUNTIF(S1498,"NS")+COUNTIF(W1498,"NS")+COUNTIF(AA1498,"NS"),COUNTIF(I1434,"NA")+COUNTIF(O1434,"NA")+COUNTIF(S1434,"NA")+COUNTIF(W1434,"NA")+COUNTIF(AA1434,"NA")+COUNTIF(G1466,"NA")+COUNTIF(K1466,"NA")+COUNTIF(O1466,"NA")+COUNTIF(S1466,"NA")+COUNTIF(W1466,"NA")+COUNTIF(AA1466,"NA")+COUNTIF(G1498,"NA")+COUNTIF(K1498,"NA")+COUNTIF(O1498,"NA")+COUNTIF(S1498,"NA")+COUNTIF(W1498,"NA")+COUNTIF(AA1498,"NA")),1,0)</f>
        <v>0</v>
      </c>
      <c r="HJ1434">
        <f>IF(SUM(HD1434:HI1434)&gt;0,1,0)</f>
        <v>1</v>
      </c>
    </row>
    <row r="1435" spans="1:218">
      <c r="B1435" s="71"/>
      <c r="C1435" s="79" t="s">
        <v>132</v>
      </c>
      <c r="D1435" s="320"/>
      <c r="E1435" s="266"/>
      <c r="F1435" s="267"/>
      <c r="G1435" s="268"/>
      <c r="H1435" s="267"/>
      <c r="I1435" s="268"/>
      <c r="J1435" s="267"/>
      <c r="K1435" s="268"/>
      <c r="L1435" s="267"/>
      <c r="M1435" s="268"/>
      <c r="N1435" s="267"/>
      <c r="O1435" s="268"/>
      <c r="P1435" s="267"/>
      <c r="Q1435" s="220"/>
      <c r="R1435" s="220"/>
      <c r="S1435" s="268"/>
      <c r="T1435" s="267"/>
      <c r="U1435" s="220"/>
      <c r="V1435" s="220"/>
      <c r="W1435" s="268"/>
      <c r="X1435" s="267"/>
      <c r="Y1435" s="220"/>
      <c r="Z1435" s="220"/>
      <c r="AA1435" s="268"/>
      <c r="AB1435" s="267"/>
      <c r="AC1435" s="220"/>
      <c r="AD1435" s="220"/>
    </row>
    <row r="1436" spans="1:218">
      <c r="B1436" s="71"/>
      <c r="C1436" s="80" t="s">
        <v>133</v>
      </c>
      <c r="D1436" s="320"/>
      <c r="E1436" s="266"/>
      <c r="F1436" s="267"/>
      <c r="G1436" s="268"/>
      <c r="H1436" s="267"/>
      <c r="I1436" s="268"/>
      <c r="J1436" s="267"/>
      <c r="K1436" s="268"/>
      <c r="L1436" s="267"/>
      <c r="M1436" s="268"/>
      <c r="N1436" s="267"/>
      <c r="O1436" s="268"/>
      <c r="P1436" s="267"/>
      <c r="Q1436" s="220"/>
      <c r="R1436" s="220"/>
      <c r="S1436" s="268"/>
      <c r="T1436" s="267"/>
      <c r="U1436" s="220"/>
      <c r="V1436" s="220"/>
      <c r="W1436" s="268"/>
      <c r="X1436" s="267"/>
      <c r="Y1436" s="220"/>
      <c r="Z1436" s="220"/>
      <c r="AA1436" s="268"/>
      <c r="AB1436" s="267"/>
      <c r="AC1436" s="220"/>
      <c r="AD1436" s="220"/>
    </row>
    <row r="1437" spans="1:218">
      <c r="B1437" s="71"/>
      <c r="C1437" s="80" t="s">
        <v>134</v>
      </c>
      <c r="D1437" s="320"/>
      <c r="E1437" s="266"/>
      <c r="F1437" s="267"/>
      <c r="G1437" s="268"/>
      <c r="H1437" s="267"/>
      <c r="I1437" s="268"/>
      <c r="J1437" s="267"/>
      <c r="K1437" s="268"/>
      <c r="L1437" s="267"/>
      <c r="M1437" s="268"/>
      <c r="N1437" s="267"/>
      <c r="O1437" s="268"/>
      <c r="P1437" s="267"/>
      <c r="Q1437" s="220"/>
      <c r="R1437" s="220"/>
      <c r="S1437" s="268"/>
      <c r="T1437" s="267"/>
      <c r="U1437" s="220"/>
      <c r="V1437" s="220"/>
      <c r="W1437" s="268"/>
      <c r="X1437" s="267"/>
      <c r="Y1437" s="220"/>
      <c r="Z1437" s="220"/>
      <c r="AA1437" s="268"/>
      <c r="AB1437" s="267"/>
      <c r="AC1437" s="220"/>
      <c r="AD1437" s="220"/>
    </row>
    <row r="1438" spans="1:218">
      <c r="B1438" s="71"/>
      <c r="C1438" s="80" t="s">
        <v>135</v>
      </c>
      <c r="D1438" s="320"/>
      <c r="E1438" s="266"/>
      <c r="F1438" s="267"/>
      <c r="G1438" s="268"/>
      <c r="H1438" s="267"/>
      <c r="I1438" s="268"/>
      <c r="J1438" s="267"/>
      <c r="K1438" s="268"/>
      <c r="L1438" s="267"/>
      <c r="M1438" s="268"/>
      <c r="N1438" s="267"/>
      <c r="O1438" s="268"/>
      <c r="P1438" s="267"/>
      <c r="Q1438" s="220"/>
      <c r="R1438" s="220"/>
      <c r="S1438" s="268"/>
      <c r="T1438" s="267"/>
      <c r="U1438" s="220"/>
      <c r="V1438" s="220"/>
      <c r="W1438" s="268"/>
      <c r="X1438" s="267"/>
      <c r="Y1438" s="220"/>
      <c r="Z1438" s="220"/>
      <c r="AA1438" s="268"/>
      <c r="AB1438" s="267"/>
      <c r="AC1438" s="220"/>
      <c r="AD1438" s="220"/>
    </row>
    <row r="1439" spans="1:218">
      <c r="B1439" s="71"/>
      <c r="C1439" s="80" t="s">
        <v>136</v>
      </c>
      <c r="D1439" s="320"/>
      <c r="E1439" s="266"/>
      <c r="F1439" s="267"/>
      <c r="G1439" s="268"/>
      <c r="H1439" s="267"/>
      <c r="I1439" s="268"/>
      <c r="J1439" s="267"/>
      <c r="K1439" s="268"/>
      <c r="L1439" s="267"/>
      <c r="M1439" s="268"/>
      <c r="N1439" s="267"/>
      <c r="O1439" s="268"/>
      <c r="P1439" s="267"/>
      <c r="Q1439" s="220"/>
      <c r="R1439" s="220"/>
      <c r="S1439" s="268"/>
      <c r="T1439" s="267"/>
      <c r="U1439" s="220"/>
      <c r="V1439" s="220"/>
      <c r="W1439" s="268"/>
      <c r="X1439" s="267"/>
      <c r="Y1439" s="220"/>
      <c r="Z1439" s="220"/>
      <c r="AA1439" s="268"/>
      <c r="AB1439" s="267"/>
      <c r="AC1439" s="220"/>
      <c r="AD1439" s="220"/>
    </row>
    <row r="1440" spans="1:218">
      <c r="B1440" s="71"/>
      <c r="C1440" s="80" t="s">
        <v>137</v>
      </c>
      <c r="D1440" s="320"/>
      <c r="E1440" s="266"/>
      <c r="F1440" s="267"/>
      <c r="G1440" s="268"/>
      <c r="H1440" s="267"/>
      <c r="I1440" s="268"/>
      <c r="J1440" s="267"/>
      <c r="K1440" s="268"/>
      <c r="L1440" s="267"/>
      <c r="M1440" s="268"/>
      <c r="N1440" s="267"/>
      <c r="O1440" s="268"/>
      <c r="P1440" s="267"/>
      <c r="Q1440" s="220"/>
      <c r="R1440" s="220"/>
      <c r="S1440" s="268"/>
      <c r="T1440" s="267"/>
      <c r="U1440" s="220"/>
      <c r="V1440" s="220"/>
      <c r="W1440" s="268"/>
      <c r="X1440" s="267"/>
      <c r="Y1440" s="220"/>
      <c r="Z1440" s="220"/>
      <c r="AA1440" s="268"/>
      <c r="AB1440" s="267"/>
      <c r="AC1440" s="220"/>
      <c r="AD1440" s="220"/>
    </row>
    <row r="1441" spans="2:30">
      <c r="B1441" s="71"/>
      <c r="C1441" s="80" t="s">
        <v>138</v>
      </c>
      <c r="D1441" s="320"/>
      <c r="E1441" s="266"/>
      <c r="F1441" s="267"/>
      <c r="G1441" s="268"/>
      <c r="H1441" s="267"/>
      <c r="I1441" s="268"/>
      <c r="J1441" s="267"/>
      <c r="K1441" s="268"/>
      <c r="L1441" s="267"/>
      <c r="M1441" s="268"/>
      <c r="N1441" s="267"/>
      <c r="O1441" s="268"/>
      <c r="P1441" s="267"/>
      <c r="Q1441" s="220"/>
      <c r="R1441" s="220"/>
      <c r="S1441" s="268"/>
      <c r="T1441" s="267"/>
      <c r="U1441" s="220"/>
      <c r="V1441" s="220"/>
      <c r="W1441" s="268"/>
      <c r="X1441" s="267"/>
      <c r="Y1441" s="220"/>
      <c r="Z1441" s="220"/>
      <c r="AA1441" s="268"/>
      <c r="AB1441" s="267"/>
      <c r="AC1441" s="220"/>
      <c r="AD1441" s="220"/>
    </row>
    <row r="1442" spans="2:30">
      <c r="B1442" s="71"/>
      <c r="C1442" s="80" t="s">
        <v>139</v>
      </c>
      <c r="D1442" s="320"/>
      <c r="E1442" s="266"/>
      <c r="F1442" s="267"/>
      <c r="G1442" s="268"/>
      <c r="H1442" s="267"/>
      <c r="I1442" s="268"/>
      <c r="J1442" s="267"/>
      <c r="K1442" s="268"/>
      <c r="L1442" s="267"/>
      <c r="M1442" s="268"/>
      <c r="N1442" s="267"/>
      <c r="O1442" s="268"/>
      <c r="P1442" s="267"/>
      <c r="Q1442" s="220"/>
      <c r="R1442" s="220"/>
      <c r="S1442" s="268"/>
      <c r="T1442" s="267"/>
      <c r="U1442" s="220"/>
      <c r="V1442" s="220"/>
      <c r="W1442" s="268"/>
      <c r="X1442" s="267"/>
      <c r="Y1442" s="220"/>
      <c r="Z1442" s="220"/>
      <c r="AA1442" s="268"/>
      <c r="AB1442" s="267"/>
      <c r="AC1442" s="220"/>
      <c r="AD1442" s="220"/>
    </row>
    <row r="1443" spans="2:30">
      <c r="B1443" s="71"/>
      <c r="C1443" s="80" t="s">
        <v>140</v>
      </c>
      <c r="D1443" s="320"/>
      <c r="E1443" s="266"/>
      <c r="F1443" s="267"/>
      <c r="G1443" s="268"/>
      <c r="H1443" s="267"/>
      <c r="I1443" s="268"/>
      <c r="J1443" s="267"/>
      <c r="K1443" s="268"/>
      <c r="L1443" s="267"/>
      <c r="M1443" s="268"/>
      <c r="N1443" s="267"/>
      <c r="O1443" s="268"/>
      <c r="P1443" s="267"/>
      <c r="Q1443" s="220"/>
      <c r="R1443" s="220"/>
      <c r="S1443" s="268"/>
      <c r="T1443" s="267"/>
      <c r="U1443" s="220"/>
      <c r="V1443" s="220"/>
      <c r="W1443" s="268"/>
      <c r="X1443" s="267"/>
      <c r="Y1443" s="220"/>
      <c r="Z1443" s="220"/>
      <c r="AA1443" s="268"/>
      <c r="AB1443" s="267"/>
      <c r="AC1443" s="220"/>
      <c r="AD1443" s="220"/>
    </row>
    <row r="1444" spans="2:30">
      <c r="B1444" s="71"/>
      <c r="C1444" s="80" t="s">
        <v>141</v>
      </c>
      <c r="D1444" s="320"/>
      <c r="E1444" s="266"/>
      <c r="F1444" s="267"/>
      <c r="G1444" s="268"/>
      <c r="H1444" s="267"/>
      <c r="I1444" s="268"/>
      <c r="J1444" s="267"/>
      <c r="K1444" s="268"/>
      <c r="L1444" s="267"/>
      <c r="M1444" s="268"/>
      <c r="N1444" s="267"/>
      <c r="O1444" s="268"/>
      <c r="P1444" s="267"/>
      <c r="Q1444" s="220"/>
      <c r="R1444" s="220"/>
      <c r="S1444" s="268"/>
      <c r="T1444" s="267"/>
      <c r="U1444" s="220"/>
      <c r="V1444" s="220"/>
      <c r="W1444" s="268"/>
      <c r="X1444" s="267"/>
      <c r="Y1444" s="220"/>
      <c r="Z1444" s="220"/>
      <c r="AA1444" s="268"/>
      <c r="AB1444" s="267"/>
      <c r="AC1444" s="220"/>
      <c r="AD1444" s="220"/>
    </row>
    <row r="1445" spans="2:30">
      <c r="B1445" s="71"/>
      <c r="C1445" s="80" t="s">
        <v>142</v>
      </c>
      <c r="D1445" s="320"/>
      <c r="E1445" s="266"/>
      <c r="F1445" s="267"/>
      <c r="G1445" s="268"/>
      <c r="H1445" s="267"/>
      <c r="I1445" s="268"/>
      <c r="J1445" s="267"/>
      <c r="K1445" s="268"/>
      <c r="L1445" s="267"/>
      <c r="M1445" s="268"/>
      <c r="N1445" s="267"/>
      <c r="O1445" s="268"/>
      <c r="P1445" s="267"/>
      <c r="Q1445" s="220"/>
      <c r="R1445" s="220"/>
      <c r="S1445" s="268"/>
      <c r="T1445" s="267"/>
      <c r="U1445" s="220"/>
      <c r="V1445" s="220"/>
      <c r="W1445" s="268"/>
      <c r="X1445" s="267"/>
      <c r="Y1445" s="220"/>
      <c r="Z1445" s="220"/>
      <c r="AA1445" s="268"/>
      <c r="AB1445" s="267"/>
      <c r="AC1445" s="220"/>
      <c r="AD1445" s="220"/>
    </row>
    <row r="1446" spans="2:30">
      <c r="B1446" s="71"/>
      <c r="C1446" s="80" t="s">
        <v>143</v>
      </c>
      <c r="D1446" s="320"/>
      <c r="E1446" s="266"/>
      <c r="F1446" s="267"/>
      <c r="G1446" s="268"/>
      <c r="H1446" s="267"/>
      <c r="I1446" s="268"/>
      <c r="J1446" s="267"/>
      <c r="K1446" s="268"/>
      <c r="L1446" s="267"/>
      <c r="M1446" s="268"/>
      <c r="N1446" s="267"/>
      <c r="O1446" s="268"/>
      <c r="P1446" s="267"/>
      <c r="Q1446" s="220"/>
      <c r="R1446" s="220"/>
      <c r="S1446" s="268"/>
      <c r="T1446" s="267"/>
      <c r="U1446" s="220"/>
      <c r="V1446" s="220"/>
      <c r="W1446" s="268"/>
      <c r="X1446" s="267"/>
      <c r="Y1446" s="220"/>
      <c r="Z1446" s="220"/>
      <c r="AA1446" s="268"/>
      <c r="AB1446" s="267"/>
      <c r="AC1446" s="220"/>
      <c r="AD1446" s="220"/>
    </row>
    <row r="1447" spans="2:30">
      <c r="B1447" s="71"/>
      <c r="C1447" s="80" t="s">
        <v>144</v>
      </c>
      <c r="D1447" s="320"/>
      <c r="E1447" s="266"/>
      <c r="F1447" s="267"/>
      <c r="G1447" s="268"/>
      <c r="H1447" s="267"/>
      <c r="I1447" s="268"/>
      <c r="J1447" s="267"/>
      <c r="K1447" s="268"/>
      <c r="L1447" s="267"/>
      <c r="M1447" s="268"/>
      <c r="N1447" s="267"/>
      <c r="O1447" s="268"/>
      <c r="P1447" s="267"/>
      <c r="Q1447" s="220"/>
      <c r="R1447" s="220"/>
      <c r="S1447" s="268"/>
      <c r="T1447" s="267"/>
      <c r="U1447" s="220"/>
      <c r="V1447" s="220"/>
      <c r="W1447" s="268"/>
      <c r="X1447" s="267"/>
      <c r="Y1447" s="220"/>
      <c r="Z1447" s="220"/>
      <c r="AA1447" s="268"/>
      <c r="AB1447" s="267"/>
      <c r="AC1447" s="220"/>
      <c r="AD1447" s="220"/>
    </row>
    <row r="1448" spans="2:30">
      <c r="B1448" s="71"/>
      <c r="C1448" s="80" t="s">
        <v>145</v>
      </c>
      <c r="D1448" s="320"/>
      <c r="E1448" s="266"/>
      <c r="F1448" s="267"/>
      <c r="G1448" s="268"/>
      <c r="H1448" s="267"/>
      <c r="I1448" s="268"/>
      <c r="J1448" s="267"/>
      <c r="K1448" s="268"/>
      <c r="L1448" s="267"/>
      <c r="M1448" s="268"/>
      <c r="N1448" s="267"/>
      <c r="O1448" s="268"/>
      <c r="P1448" s="267"/>
      <c r="Q1448" s="220"/>
      <c r="R1448" s="220"/>
      <c r="S1448" s="268"/>
      <c r="T1448" s="267"/>
      <c r="U1448" s="220"/>
      <c r="V1448" s="220"/>
      <c r="W1448" s="268"/>
      <c r="X1448" s="267"/>
      <c r="Y1448" s="220"/>
      <c r="Z1448" s="220"/>
      <c r="AA1448" s="268"/>
      <c r="AB1448" s="267"/>
      <c r="AC1448" s="220"/>
      <c r="AD1448" s="220"/>
    </row>
    <row r="1449" spans="2:30">
      <c r="B1449" s="71"/>
      <c r="C1449" s="80" t="s">
        <v>146</v>
      </c>
      <c r="D1449" s="320"/>
      <c r="E1449" s="266"/>
      <c r="F1449" s="267"/>
      <c r="G1449" s="268"/>
      <c r="H1449" s="267"/>
      <c r="I1449" s="268"/>
      <c r="J1449" s="267"/>
      <c r="K1449" s="268"/>
      <c r="L1449" s="267"/>
      <c r="M1449" s="268"/>
      <c r="N1449" s="267"/>
      <c r="O1449" s="268"/>
      <c r="P1449" s="267"/>
      <c r="Q1449" s="220"/>
      <c r="R1449" s="220"/>
      <c r="S1449" s="268"/>
      <c r="T1449" s="267"/>
      <c r="U1449" s="220"/>
      <c r="V1449" s="220"/>
      <c r="W1449" s="268"/>
      <c r="X1449" s="267"/>
      <c r="Y1449" s="220"/>
      <c r="Z1449" s="220"/>
      <c r="AA1449" s="268"/>
      <c r="AB1449" s="267"/>
      <c r="AC1449" s="220"/>
      <c r="AD1449" s="220"/>
    </row>
    <row r="1450" spans="2:30">
      <c r="B1450" s="71"/>
      <c r="C1450" s="80" t="s">
        <v>147</v>
      </c>
      <c r="D1450" s="320"/>
      <c r="E1450" s="266"/>
      <c r="F1450" s="267"/>
      <c r="G1450" s="268"/>
      <c r="H1450" s="267"/>
      <c r="I1450" s="268"/>
      <c r="J1450" s="267"/>
      <c r="K1450" s="268"/>
      <c r="L1450" s="267"/>
      <c r="M1450" s="268"/>
      <c r="N1450" s="267"/>
      <c r="O1450" s="268"/>
      <c r="P1450" s="267"/>
      <c r="Q1450" s="220"/>
      <c r="R1450" s="220"/>
      <c r="S1450" s="268"/>
      <c r="T1450" s="267"/>
      <c r="U1450" s="220"/>
      <c r="V1450" s="220"/>
      <c r="W1450" s="268"/>
      <c r="X1450" s="267"/>
      <c r="Y1450" s="220"/>
      <c r="Z1450" s="220"/>
      <c r="AA1450" s="268"/>
      <c r="AB1450" s="267"/>
      <c r="AC1450" s="220"/>
      <c r="AD1450" s="220"/>
    </row>
    <row r="1451" spans="2:30">
      <c r="B1451" s="71"/>
      <c r="C1451" s="80" t="s">
        <v>148</v>
      </c>
      <c r="D1451" s="320"/>
      <c r="E1451" s="266"/>
      <c r="F1451" s="267"/>
      <c r="G1451" s="268"/>
      <c r="H1451" s="267"/>
      <c r="I1451" s="268"/>
      <c r="J1451" s="267"/>
      <c r="K1451" s="268"/>
      <c r="L1451" s="267"/>
      <c r="M1451" s="268"/>
      <c r="N1451" s="267"/>
      <c r="O1451" s="268"/>
      <c r="P1451" s="267"/>
      <c r="Q1451" s="220"/>
      <c r="R1451" s="220"/>
      <c r="S1451" s="268"/>
      <c r="T1451" s="267"/>
      <c r="U1451" s="220"/>
      <c r="V1451" s="220"/>
      <c r="W1451" s="268"/>
      <c r="X1451" s="267"/>
      <c r="Y1451" s="220"/>
      <c r="Z1451" s="220"/>
      <c r="AA1451" s="268"/>
      <c r="AB1451" s="267"/>
      <c r="AC1451" s="220"/>
      <c r="AD1451" s="220"/>
    </row>
    <row r="1452" spans="2:30">
      <c r="B1452" s="71"/>
      <c r="C1452" s="80" t="s">
        <v>149</v>
      </c>
      <c r="D1452" s="320"/>
      <c r="E1452" s="266"/>
      <c r="F1452" s="267"/>
      <c r="G1452" s="268"/>
      <c r="H1452" s="267"/>
      <c r="I1452" s="268"/>
      <c r="J1452" s="267"/>
      <c r="K1452" s="268"/>
      <c r="L1452" s="267"/>
      <c r="M1452" s="268"/>
      <c r="N1452" s="267"/>
      <c r="O1452" s="268"/>
      <c r="P1452" s="267"/>
      <c r="Q1452" s="220"/>
      <c r="R1452" s="220"/>
      <c r="S1452" s="268"/>
      <c r="T1452" s="267"/>
      <c r="U1452" s="220"/>
      <c r="V1452" s="220"/>
      <c r="W1452" s="268"/>
      <c r="X1452" s="267"/>
      <c r="Y1452" s="220"/>
      <c r="Z1452" s="220"/>
      <c r="AA1452" s="268"/>
      <c r="AB1452" s="267"/>
      <c r="AC1452" s="220"/>
      <c r="AD1452" s="220"/>
    </row>
    <row r="1453" spans="2:30">
      <c r="B1453" s="71"/>
      <c r="C1453" s="80" t="s">
        <v>150</v>
      </c>
      <c r="D1453" s="320"/>
      <c r="E1453" s="266"/>
      <c r="F1453" s="267"/>
      <c r="G1453" s="268"/>
      <c r="H1453" s="267"/>
      <c r="I1453" s="268"/>
      <c r="J1453" s="267"/>
      <c r="K1453" s="268"/>
      <c r="L1453" s="267"/>
      <c r="M1453" s="268"/>
      <c r="N1453" s="267"/>
      <c r="O1453" s="268"/>
      <c r="P1453" s="267"/>
      <c r="Q1453" s="220"/>
      <c r="R1453" s="220"/>
      <c r="S1453" s="268"/>
      <c r="T1453" s="267"/>
      <c r="U1453" s="220"/>
      <c r="V1453" s="220"/>
      <c r="W1453" s="268"/>
      <c r="X1453" s="267"/>
      <c r="Y1453" s="220"/>
      <c r="Z1453" s="220"/>
      <c r="AA1453" s="268"/>
      <c r="AB1453" s="267"/>
      <c r="AC1453" s="220"/>
      <c r="AD1453" s="220"/>
    </row>
    <row r="1454" spans="2:30">
      <c r="B1454" s="71"/>
      <c r="C1454" s="80" t="s">
        <v>151</v>
      </c>
      <c r="D1454" s="320"/>
      <c r="E1454" s="266"/>
      <c r="F1454" s="267"/>
      <c r="G1454" s="268"/>
      <c r="H1454" s="267"/>
      <c r="I1454" s="268"/>
      <c r="J1454" s="267"/>
      <c r="K1454" s="268"/>
      <c r="L1454" s="267"/>
      <c r="M1454" s="268"/>
      <c r="N1454" s="267"/>
      <c r="O1454" s="268"/>
      <c r="P1454" s="267"/>
      <c r="Q1454" s="220"/>
      <c r="R1454" s="220"/>
      <c r="S1454" s="268"/>
      <c r="T1454" s="267"/>
      <c r="U1454" s="220"/>
      <c r="V1454" s="220"/>
      <c r="W1454" s="268"/>
      <c r="X1454" s="267"/>
      <c r="Y1454" s="220"/>
      <c r="Z1454" s="220"/>
      <c r="AA1454" s="268"/>
      <c r="AB1454" s="267"/>
      <c r="AC1454" s="220"/>
      <c r="AD1454" s="220"/>
    </row>
    <row r="1455" spans="2:30">
      <c r="B1455" s="71"/>
      <c r="C1455" s="80" t="s">
        <v>152</v>
      </c>
      <c r="D1455" s="320"/>
      <c r="E1455" s="266"/>
      <c r="F1455" s="267"/>
      <c r="G1455" s="268"/>
      <c r="H1455" s="267"/>
      <c r="I1455" s="268"/>
      <c r="J1455" s="267"/>
      <c r="K1455" s="268"/>
      <c r="L1455" s="267"/>
      <c r="M1455" s="268"/>
      <c r="N1455" s="267"/>
      <c r="O1455" s="268"/>
      <c r="P1455" s="267"/>
      <c r="Q1455" s="220"/>
      <c r="R1455" s="220"/>
      <c r="S1455" s="268"/>
      <c r="T1455" s="267"/>
      <c r="U1455" s="220"/>
      <c r="V1455" s="220"/>
      <c r="W1455" s="268"/>
      <c r="X1455" s="267"/>
      <c r="Y1455" s="220"/>
      <c r="Z1455" s="220"/>
      <c r="AA1455" s="268"/>
      <c r="AB1455" s="267"/>
      <c r="AC1455" s="220"/>
      <c r="AD1455" s="220"/>
    </row>
    <row r="1456" spans="2:30">
      <c r="B1456" s="71"/>
      <c r="C1456" s="80" t="s">
        <v>153</v>
      </c>
      <c r="D1456" s="320"/>
      <c r="E1456" s="266"/>
      <c r="F1456" s="267"/>
      <c r="G1456" s="268"/>
      <c r="H1456" s="267"/>
      <c r="I1456" s="268"/>
      <c r="J1456" s="267"/>
      <c r="K1456" s="268"/>
      <c r="L1456" s="267"/>
      <c r="M1456" s="268"/>
      <c r="N1456" s="267"/>
      <c r="O1456" s="268"/>
      <c r="P1456" s="267"/>
      <c r="Q1456" s="220"/>
      <c r="R1456" s="220"/>
      <c r="S1456" s="268"/>
      <c r="T1456" s="267"/>
      <c r="U1456" s="220"/>
      <c r="V1456" s="220"/>
      <c r="W1456" s="268"/>
      <c r="X1456" s="267"/>
      <c r="Y1456" s="220"/>
      <c r="Z1456" s="220"/>
      <c r="AA1456" s="268"/>
      <c r="AB1456" s="267"/>
      <c r="AC1456" s="220"/>
      <c r="AD1456" s="220"/>
    </row>
    <row r="1457" spans="1:37">
      <c r="B1457" s="71"/>
      <c r="C1457" s="80" t="s">
        <v>154</v>
      </c>
      <c r="D1457" s="320"/>
      <c r="E1457" s="266"/>
      <c r="F1457" s="267"/>
      <c r="G1457" s="268"/>
      <c r="H1457" s="267"/>
      <c r="I1457" s="268"/>
      <c r="J1457" s="267"/>
      <c r="K1457" s="268"/>
      <c r="L1457" s="267"/>
      <c r="M1457" s="268"/>
      <c r="N1457" s="267"/>
      <c r="O1457" s="268"/>
      <c r="P1457" s="267"/>
      <c r="Q1457" s="220"/>
      <c r="R1457" s="220"/>
      <c r="S1457" s="268"/>
      <c r="T1457" s="267"/>
      <c r="U1457" s="220"/>
      <c r="V1457" s="220"/>
      <c r="W1457" s="268"/>
      <c r="X1457" s="267"/>
      <c r="Y1457" s="220"/>
      <c r="Z1457" s="220"/>
      <c r="AA1457" s="268"/>
      <c r="AB1457" s="267"/>
      <c r="AC1457" s="220"/>
      <c r="AD1457" s="220"/>
    </row>
    <row r="1458" spans="1:37">
      <c r="B1458" s="71"/>
      <c r="C1458" s="80" t="s">
        <v>155</v>
      </c>
      <c r="D1458" s="320"/>
      <c r="E1458" s="266"/>
      <c r="F1458" s="267"/>
      <c r="G1458" s="268"/>
      <c r="H1458" s="267"/>
      <c r="I1458" s="268"/>
      <c r="J1458" s="267"/>
      <c r="K1458" s="268"/>
      <c r="L1458" s="267"/>
      <c r="M1458" s="268"/>
      <c r="N1458" s="267"/>
      <c r="O1458" s="268"/>
      <c r="P1458" s="267"/>
      <c r="Q1458" s="220"/>
      <c r="R1458" s="220"/>
      <c r="S1458" s="268"/>
      <c r="T1458" s="267"/>
      <c r="U1458" s="220"/>
      <c r="V1458" s="220"/>
      <c r="W1458" s="268"/>
      <c r="X1458" s="267"/>
      <c r="Y1458" s="220"/>
      <c r="Z1458" s="220"/>
      <c r="AA1458" s="268"/>
      <c r="AB1458" s="267"/>
      <c r="AC1458" s="220"/>
      <c r="AD1458" s="220"/>
    </row>
    <row r="1459" spans="1:37">
      <c r="B1459" s="71"/>
      <c r="C1459" s="40"/>
      <c r="D1459" s="40"/>
      <c r="E1459" s="40"/>
      <c r="F1459" s="40"/>
      <c r="G1459" s="40"/>
      <c r="H1459" s="81" t="s">
        <v>211</v>
      </c>
      <c r="I1459" s="268">
        <f>IF(AND(SUM(I1434:I1458)=0,COUNTIF(I1434:I1458,"NS")&gt;0),"NS",IF(AND(SUM(I1434:I1458)=0, COUNTIF(I1434:I1458,"NA")&gt;0),"NA",SUM(I1434:I1458)))</f>
        <v>0</v>
      </c>
      <c r="J1459" s="267"/>
      <c r="K1459" s="268">
        <f>IF(AND(SUM(K1434:K1458)=0,COUNTIF(K1434:K1458,"NS")&gt;0),"NS",IF(AND(SUM(K1434:K1458)=0, COUNTIF(K1434:K1458,"NA")&gt;0),"NA",SUM(K1434:K1458)))</f>
        <v>0</v>
      </c>
      <c r="L1459" s="267"/>
      <c r="M1459" s="268">
        <f>IF(AND(SUM(M1434:M1458)=0,COUNTIF(M1434:M1458,"NS")&gt;0),"NS",IF(AND(SUM(M1434:M1458)=0, COUNTIF(M1434:M1458,"NA")&gt;0),"NA",SUM(M1434:M1458)))</f>
        <v>0</v>
      </c>
      <c r="N1459" s="267"/>
      <c r="O1459" s="268">
        <f>IF(AND(SUM(O1434:O1458)=0,COUNTIF(O1434:O1458,"NS")&gt;0),"NS",IF(AND(SUM(O1434:O1458)=0, COUNTIF(O1434:O1458,"NA")&gt;0),"NA",SUM(O1434:O1458)))</f>
        <v>0</v>
      </c>
      <c r="P1459" s="267"/>
      <c r="Q1459" s="220">
        <f>IF(AND(SUM(Q1434:Q1458)=0,COUNTIF(Q1434:Q1458,"NS")&gt;0),"NS",IF(AND(SUM(Q1434:Q1458)=0, COUNTIF(Q1434:Q1458,"NA")&gt;0),"NA",SUM(Q1434:Q1458)))</f>
        <v>0</v>
      </c>
      <c r="R1459" s="220">
        <f>IF(AND(SUM(R1434:R1458)=0,COUNTIF(R1434:R1458,"NS")&gt;0),"NS",IF(AND(SUM(R1434:R1458)=0, COUNTIF(R1434:R1458,"NA")&gt;0),"NA",SUM(R1434:R1458)))</f>
        <v>0</v>
      </c>
      <c r="S1459" s="268">
        <f>IF(AND(SUM(S1434:S1458)=0,COUNTIF(S1434:S1458,"NS")&gt;0),"NS",IF(AND(SUM(S1434:S1458)=0, COUNTIF(S1434:S1458,"NA")&gt;0),"NA",SUM(S1434:S1458)))</f>
        <v>0</v>
      </c>
      <c r="T1459" s="267"/>
      <c r="U1459" s="220">
        <f>IF(AND(SUM(U1434:U1458)=0,COUNTIF(U1434:U1458,"NS")&gt;0),"NS",IF(AND(SUM(U1434:U1458)=0, COUNTIF(U1434:U1458,"NA")&gt;0),"NA",SUM(U1434:U1458)))</f>
        <v>0</v>
      </c>
      <c r="V1459" s="220">
        <f>IF(AND(SUM(V1434:V1458)=0,COUNTIF(V1434:V1458,"NS")&gt;0),"NS",IF(AND(SUM(V1434:V1458)=0, COUNTIF(V1434:V1458,"NA")&gt;0),"NA",SUM(V1434:V1458)))</f>
        <v>0</v>
      </c>
      <c r="W1459" s="268">
        <f>IF(AND(SUM(W1434:W1458)=0,COUNTIF(W1434:W1458,"NS")&gt;0),"NS",IF(AND(SUM(W1434:W1458)=0, COUNTIF(W1434:W1458,"NA")&gt;0),"NA",SUM(W1434:W1458)))</f>
        <v>0</v>
      </c>
      <c r="X1459" s="267"/>
      <c r="Y1459" s="220">
        <f>IF(AND(SUM(Y1434:Y1458)=0,COUNTIF(Y1434:Y1458,"NS")&gt;0),"NS",IF(AND(SUM(Y1434:Y1458)=0, COUNTIF(Y1434:Y1458,"NA")&gt;0),"NA",SUM(Y1434:Y1458)))</f>
        <v>0</v>
      </c>
      <c r="Z1459" s="220">
        <f>IF(AND(SUM(Z1434:Z1458)=0,COUNTIF(Z1434:Z1458,"NS")&gt;0),"NS",IF(AND(SUM(Z1434:Z1458)=0, COUNTIF(Z1434:Z1458,"NA")&gt;0),"NA",SUM(Z1434:Z1458)))</f>
        <v>0</v>
      </c>
      <c r="AA1459" s="268">
        <f>IF(AND(SUM(AA1434:AA1458)=0,COUNTIF(AA1434:AA1458,"NS")&gt;0),"NS",IF(AND(SUM(AA1434:AA1458)=0, COUNTIF(AA1434:AA1458,"NA")&gt;0),"NA",SUM(AA1434:AA1458)))</f>
        <v>0</v>
      </c>
      <c r="AB1459" s="267"/>
      <c r="AC1459" s="220">
        <f>IF(AND(SUM(AC1434:AC1458)=0,COUNTIF(AC1434:AC1458,"NS")&gt;0),"NS",IF(AND(SUM(AC1434:AC1458)=0, COUNTIF(AC1434:AC1458,"NA")&gt;0),"NA",SUM(AC1434:AC1458)))</f>
        <v>0</v>
      </c>
      <c r="AD1459" s="220">
        <f>IF(AND(SUM(AD1434:AD1458)=0,COUNTIF(AD1434:AD1458,"NS")&gt;0),"NS",IF(AND(SUM(AD1434:AD1458)=0, COUNTIF(AD1434:AD1458,"NA")&gt;0),"NA",SUM(AD1434:AD1458)))</f>
        <v>0</v>
      </c>
    </row>
    <row r="1460" spans="1:37">
      <c r="B1460" s="71"/>
      <c r="C1460" s="40"/>
      <c r="D1460" s="40"/>
      <c r="E1460" s="40"/>
      <c r="F1460" s="40"/>
      <c r="G1460" s="40"/>
      <c r="H1460" s="40"/>
      <c r="I1460" s="40"/>
      <c r="J1460" s="40"/>
      <c r="K1460" s="40"/>
      <c r="L1460" s="40"/>
      <c r="M1460" s="40"/>
      <c r="N1460" s="40"/>
      <c r="O1460" s="40"/>
      <c r="P1460" s="40"/>
      <c r="Q1460" s="40"/>
      <c r="R1460" s="40"/>
      <c r="S1460" s="40"/>
      <c r="T1460" s="40"/>
      <c r="U1460" s="40"/>
      <c r="V1460" s="40"/>
      <c r="W1460" s="40"/>
      <c r="X1460" s="40"/>
      <c r="Y1460" s="40"/>
      <c r="Z1460" s="40"/>
      <c r="AA1460" s="40"/>
      <c r="AB1460" s="40"/>
      <c r="AC1460" s="40"/>
      <c r="AD1460" s="40"/>
      <c r="AF1460">
        <f>IF(SUM(AF1434:AF1459,AP1434:AP1459,AZ1434:AZ1459,BJ1434:BJ1459,BT1434:BT1459,CD1434:CD1459,CN1434:CN1459,CX1434:CX1459,DH1434:DH1459,DR1434:DR1459,EB1434:EB1459,EL1434:EL1459,EV1434:EV1459,FF1434:FF1459,FP1434:FP1459,FZ1434:FZ1459,GJ1434:GJ1459,GT1434:GT1459,HD1434:HD1459)&gt;0,1,0)</f>
        <v>0</v>
      </c>
      <c r="AG1460">
        <f>IF(SUM(AG1434:AG1459,AQ1434:AQ1459,BA1434:BA1459,BK1434:BK1459,BU1434:BU1459,CE1434:CE1459,CO1434:CO1459,CY1434:CY1459,DI1434:DI1459,DS1434:DS1459,EC1434:EC1459,EM1434:EM1459,EW1434:EW1459,FG1434:FG1459,FQ1434:FQ1459,GA1434:GA1459,GK1434:GK1459,GU1434:GU1459,HE1434:HE1459)&gt;0,2,0)</f>
        <v>0</v>
      </c>
      <c r="AH1460">
        <f>IF(SUM(AH1434:AH1459,AR1434:AR1459,BB1434:BB1459,BL1434:BL1459,BV1434:BV1459,CF1434:CF1459,CP1434:CP1459,CZ1434:CZ1459,DJ1434:DJ1459,DT1434:DT1459,ED1434:ED1459,EN1434:EN1459,EX1434:EX1459,FH1434:FH1459,FR1434:FR1459,GB1434:GB1459,GL1434:GL1459,GV1434:GV1459,HF1434:HF1459)&gt;0,4,0)</f>
        <v>0</v>
      </c>
      <c r="AI1460">
        <f>IF(SUM(AI1434:AI1459,AS1434:AS1459,BC1434:BC1459,BM1434:BM1459,BW1434:BW1459,CG1434:CG1459,CQ1434:CQ1459,DA1434:DA1459,DK1434:DK1459,DU1434:DU1459,EE1434:EE1459,EO1434:EO1459,EY1434:EY1459,FI1434:FI1459,FS1434:FS1459,GC1434:GC1459,GM1434:GM1459,GW1434:GW1459,HG1434:HG1459)&gt;0,4,0)</f>
        <v>4</v>
      </c>
      <c r="AJ1460">
        <f>IF(SUM(AJ1434:AJ1459,AT1434:AT1459,BD1434:BD1459,BN1434:BN1459,BX1434:BX1459,CH1434:CH1459,CR1434:CR1459,DB1434:DB1459,DL1434:DL1459,DV1434:DV1459,EF1434:EF1459,EP1434:EP1459,EZ1434:EZ1459,FJ1434:FJ1459,FT1434:FT1459,GD1434:GD1459,GN1434:GN1459,GX1434:GX1459,HH1434:HH1459)&gt;0,5,0)</f>
        <v>0</v>
      </c>
      <c r="AK1460">
        <f>IF(SUM(AK1434:AK1459,AU1434:AU1459,BE1434:BE1459,BO1434:BO1459,BY1434:BY1459,CI1434:CI1459,CS1434:CS1459,DC1434:DC1459,DM1434:DM1459,DW1434:DW1459,EG1434:EG1459,EQ1434:EQ1459,FA1434:FA1459,FK1434:FK1459,FU1434:FU1459,GE1434:GE1459,GO1434:GO1459,GY1434:GY1459,HI1434:HI1459)&gt;0,6,0)</f>
        <v>0</v>
      </c>
    </row>
    <row r="1461" spans="1:37">
      <c r="B1461" s="71"/>
      <c r="C1461" s="40"/>
      <c r="D1461" s="40"/>
      <c r="E1461" s="40"/>
      <c r="F1461" s="40"/>
      <c r="G1461" s="40"/>
      <c r="H1461" s="40"/>
      <c r="I1461" s="40"/>
      <c r="J1461" s="40"/>
      <c r="K1461" s="40"/>
      <c r="L1461" s="40"/>
      <c r="M1461" s="40"/>
      <c r="N1461" s="40"/>
      <c r="O1461" s="40"/>
      <c r="P1461" s="40"/>
      <c r="Q1461" s="40"/>
      <c r="R1461" s="40"/>
      <c r="S1461" s="40"/>
      <c r="T1461" s="40"/>
      <c r="U1461" s="40"/>
      <c r="V1461" s="40"/>
      <c r="W1461" s="40"/>
      <c r="X1461" s="40"/>
      <c r="Y1461" s="40"/>
      <c r="Z1461" s="40"/>
      <c r="AA1461" s="455" t="s">
        <v>1538</v>
      </c>
      <c r="AB1461" s="256"/>
      <c r="AC1461" s="256"/>
      <c r="AD1461" s="256"/>
      <c r="AH1461">
        <f>SUM(AF1460:AH1460)</f>
        <v>0</v>
      </c>
      <c r="AK1461">
        <f>SUM(AI1460:AK1460)</f>
        <v>4</v>
      </c>
    </row>
    <row r="1462" spans="1:37" ht="24" customHeight="1">
      <c r="B1462" s="71"/>
      <c r="C1462" s="265" t="s">
        <v>185</v>
      </c>
      <c r="D1462" s="278"/>
      <c r="E1462" s="278"/>
      <c r="F1462" s="279"/>
      <c r="G1462" s="265" t="s">
        <v>1537</v>
      </c>
      <c r="H1462" s="266"/>
      <c r="I1462" s="266"/>
      <c r="J1462" s="266"/>
      <c r="K1462" s="266"/>
      <c r="L1462" s="266"/>
      <c r="M1462" s="266"/>
      <c r="N1462" s="266"/>
      <c r="O1462" s="266"/>
      <c r="P1462" s="266"/>
      <c r="Q1462" s="266"/>
      <c r="R1462" s="266"/>
      <c r="S1462" s="266"/>
      <c r="T1462" s="266"/>
      <c r="U1462" s="266"/>
      <c r="V1462" s="266"/>
      <c r="W1462" s="266"/>
      <c r="X1462" s="266"/>
      <c r="Y1462" s="266"/>
      <c r="Z1462" s="266"/>
      <c r="AA1462" s="266"/>
      <c r="AB1462" s="266"/>
      <c r="AC1462" s="266"/>
      <c r="AD1462" s="267"/>
      <c r="AH1462" t="e">
        <f ca="1">CAMBIAR(AH1461,0,"",1,"El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462" t="e">
        <f ca="1">CAMBIAR(AK1461,0,"",4,"Hay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63" spans="1:37" ht="15" customHeight="1">
      <c r="B1463" s="71"/>
      <c r="C1463" s="280"/>
      <c r="D1463" s="256"/>
      <c r="E1463" s="256"/>
      <c r="F1463" s="281"/>
      <c r="G1463" s="429" t="s">
        <v>1047</v>
      </c>
      <c r="H1463" s="266"/>
      <c r="I1463" s="266"/>
      <c r="J1463" s="266"/>
      <c r="K1463" s="266"/>
      <c r="L1463" s="266"/>
      <c r="M1463" s="266"/>
      <c r="N1463" s="266"/>
      <c r="O1463" s="266"/>
      <c r="P1463" s="266"/>
      <c r="Q1463" s="266"/>
      <c r="R1463" s="266"/>
      <c r="S1463" s="266"/>
      <c r="T1463" s="266"/>
      <c r="U1463" s="266"/>
      <c r="V1463" s="266"/>
      <c r="W1463" s="266"/>
      <c r="X1463" s="266"/>
      <c r="Y1463" s="266"/>
      <c r="Z1463" s="266"/>
      <c r="AA1463" s="266"/>
      <c r="AB1463" s="266"/>
      <c r="AC1463" s="266"/>
      <c r="AD1463" s="267"/>
    </row>
    <row r="1464" spans="1:37" ht="48" customHeight="1">
      <c r="B1464" s="71"/>
      <c r="C1464" s="280"/>
      <c r="D1464" s="256"/>
      <c r="E1464" s="256"/>
      <c r="F1464" s="281"/>
      <c r="G1464" s="429" t="s">
        <v>1053</v>
      </c>
      <c r="H1464" s="266"/>
      <c r="I1464" s="266"/>
      <c r="J1464" s="267"/>
      <c r="K1464" s="268" t="s">
        <v>1054</v>
      </c>
      <c r="L1464" s="266"/>
      <c r="M1464" s="266"/>
      <c r="N1464" s="267"/>
      <c r="O1464" s="268" t="s">
        <v>1055</v>
      </c>
      <c r="P1464" s="266"/>
      <c r="Q1464" s="266"/>
      <c r="R1464" s="267"/>
      <c r="S1464" s="268" t="s">
        <v>1056</v>
      </c>
      <c r="T1464" s="266"/>
      <c r="U1464" s="266"/>
      <c r="V1464" s="267"/>
      <c r="W1464" s="268" t="s">
        <v>1057</v>
      </c>
      <c r="X1464" s="266"/>
      <c r="Y1464" s="266"/>
      <c r="Z1464" s="267"/>
      <c r="AA1464" s="268" t="s">
        <v>1058</v>
      </c>
      <c r="AB1464" s="266"/>
      <c r="AC1464" s="266"/>
      <c r="AD1464" s="267"/>
    </row>
    <row r="1465" spans="1:37" ht="48" customHeight="1">
      <c r="A1465" s="71"/>
      <c r="B1465" s="40"/>
      <c r="C1465" s="282"/>
      <c r="D1465" s="272"/>
      <c r="E1465" s="272"/>
      <c r="F1465" s="283"/>
      <c r="G1465" s="453" t="s">
        <v>234</v>
      </c>
      <c r="H1465" s="267"/>
      <c r="I1465" s="218" t="s">
        <v>202</v>
      </c>
      <c r="J1465" s="218" t="s">
        <v>203</v>
      </c>
      <c r="K1465" s="325" t="s">
        <v>234</v>
      </c>
      <c r="L1465" s="267"/>
      <c r="M1465" s="218" t="s">
        <v>202</v>
      </c>
      <c r="N1465" s="218" t="s">
        <v>203</v>
      </c>
      <c r="O1465" s="325" t="s">
        <v>234</v>
      </c>
      <c r="P1465" s="267"/>
      <c r="Q1465" s="218" t="s">
        <v>202</v>
      </c>
      <c r="R1465" s="218" t="s">
        <v>203</v>
      </c>
      <c r="S1465" s="325" t="s">
        <v>234</v>
      </c>
      <c r="T1465" s="267"/>
      <c r="U1465" s="218" t="s">
        <v>202</v>
      </c>
      <c r="V1465" s="218" t="s">
        <v>203</v>
      </c>
      <c r="W1465" s="325" t="s">
        <v>234</v>
      </c>
      <c r="X1465" s="267"/>
      <c r="Y1465" s="218" t="s">
        <v>202</v>
      </c>
      <c r="Z1465" s="218" t="s">
        <v>203</v>
      </c>
      <c r="AA1465" s="325" t="s">
        <v>234</v>
      </c>
      <c r="AB1465" s="267"/>
      <c r="AC1465" s="218" t="s">
        <v>202</v>
      </c>
      <c r="AD1465" s="218" t="s">
        <v>203</v>
      </c>
    </row>
    <row r="1466" spans="1:37">
      <c r="A1466" s="71"/>
      <c r="B1466" s="40"/>
      <c r="C1466" s="148" t="s">
        <v>131</v>
      </c>
      <c r="D1466" s="320"/>
      <c r="E1466" s="266"/>
      <c r="F1466" s="267"/>
      <c r="G1466" s="268"/>
      <c r="H1466" s="267"/>
      <c r="I1466" s="220"/>
      <c r="J1466" s="220"/>
      <c r="K1466" s="268"/>
      <c r="L1466" s="267"/>
      <c r="M1466" s="220"/>
      <c r="N1466" s="220"/>
      <c r="O1466" s="268"/>
      <c r="P1466" s="267"/>
      <c r="Q1466" s="220"/>
      <c r="R1466" s="220"/>
      <c r="S1466" s="268"/>
      <c r="T1466" s="267"/>
      <c r="U1466" s="220"/>
      <c r="V1466" s="220"/>
      <c r="W1466" s="268"/>
      <c r="X1466" s="267"/>
      <c r="Y1466" s="220"/>
      <c r="Z1466" s="220"/>
      <c r="AA1466" s="268"/>
      <c r="AB1466" s="267"/>
      <c r="AC1466" s="220"/>
      <c r="AD1466" s="220"/>
    </row>
    <row r="1467" spans="1:37">
      <c r="A1467" s="71"/>
      <c r="B1467" s="40"/>
      <c r="C1467" s="148" t="s">
        <v>132</v>
      </c>
      <c r="D1467" s="320"/>
      <c r="E1467" s="266"/>
      <c r="F1467" s="267"/>
      <c r="G1467" s="268"/>
      <c r="H1467" s="267"/>
      <c r="I1467" s="220"/>
      <c r="J1467" s="220"/>
      <c r="K1467" s="268"/>
      <c r="L1467" s="267"/>
      <c r="M1467" s="220"/>
      <c r="N1467" s="220"/>
      <c r="O1467" s="268"/>
      <c r="P1467" s="267"/>
      <c r="Q1467" s="220"/>
      <c r="R1467" s="220"/>
      <c r="S1467" s="268"/>
      <c r="T1467" s="267"/>
      <c r="U1467" s="220"/>
      <c r="V1467" s="220"/>
      <c r="W1467" s="268"/>
      <c r="X1467" s="267"/>
      <c r="Y1467" s="220"/>
      <c r="Z1467" s="220"/>
      <c r="AA1467" s="268"/>
      <c r="AB1467" s="267"/>
      <c r="AC1467" s="220"/>
      <c r="AD1467" s="220"/>
    </row>
    <row r="1468" spans="1:37">
      <c r="A1468" s="71"/>
      <c r="B1468" s="40"/>
      <c r="C1468" s="148" t="s">
        <v>133</v>
      </c>
      <c r="D1468" s="320"/>
      <c r="E1468" s="266"/>
      <c r="F1468" s="267"/>
      <c r="G1468" s="268"/>
      <c r="H1468" s="267"/>
      <c r="I1468" s="220"/>
      <c r="J1468" s="220"/>
      <c r="K1468" s="268"/>
      <c r="L1468" s="267"/>
      <c r="M1468" s="220"/>
      <c r="N1468" s="220"/>
      <c r="O1468" s="268"/>
      <c r="P1468" s="267"/>
      <c r="Q1468" s="220"/>
      <c r="R1468" s="220"/>
      <c r="S1468" s="268"/>
      <c r="T1468" s="267"/>
      <c r="U1468" s="220"/>
      <c r="V1468" s="220"/>
      <c r="W1468" s="268"/>
      <c r="X1468" s="267"/>
      <c r="Y1468" s="220"/>
      <c r="Z1468" s="220"/>
      <c r="AA1468" s="268"/>
      <c r="AB1468" s="267"/>
      <c r="AC1468" s="220"/>
      <c r="AD1468" s="220"/>
    </row>
    <row r="1469" spans="1:37">
      <c r="A1469" s="71"/>
      <c r="B1469" s="40"/>
      <c r="C1469" s="148" t="s">
        <v>134</v>
      </c>
      <c r="D1469" s="320"/>
      <c r="E1469" s="266"/>
      <c r="F1469" s="267"/>
      <c r="G1469" s="268"/>
      <c r="H1469" s="267"/>
      <c r="I1469" s="220"/>
      <c r="J1469" s="220"/>
      <c r="K1469" s="268"/>
      <c r="L1469" s="267"/>
      <c r="M1469" s="220"/>
      <c r="N1469" s="220"/>
      <c r="O1469" s="268"/>
      <c r="P1469" s="267"/>
      <c r="Q1469" s="220"/>
      <c r="R1469" s="220"/>
      <c r="S1469" s="268"/>
      <c r="T1469" s="267"/>
      <c r="U1469" s="220"/>
      <c r="V1469" s="220"/>
      <c r="W1469" s="268"/>
      <c r="X1469" s="267"/>
      <c r="Y1469" s="220"/>
      <c r="Z1469" s="220"/>
      <c r="AA1469" s="268"/>
      <c r="AB1469" s="267"/>
      <c r="AC1469" s="220"/>
      <c r="AD1469" s="220"/>
    </row>
    <row r="1470" spans="1:37">
      <c r="A1470" s="71"/>
      <c r="B1470" s="40"/>
      <c r="C1470" s="148" t="s">
        <v>135</v>
      </c>
      <c r="D1470" s="320"/>
      <c r="E1470" s="266"/>
      <c r="F1470" s="267"/>
      <c r="G1470" s="268"/>
      <c r="H1470" s="267"/>
      <c r="I1470" s="220"/>
      <c r="J1470" s="220"/>
      <c r="K1470" s="268"/>
      <c r="L1470" s="267"/>
      <c r="M1470" s="220"/>
      <c r="N1470" s="220"/>
      <c r="O1470" s="268"/>
      <c r="P1470" s="267"/>
      <c r="Q1470" s="220"/>
      <c r="R1470" s="220"/>
      <c r="S1470" s="268"/>
      <c r="T1470" s="267"/>
      <c r="U1470" s="220"/>
      <c r="V1470" s="220"/>
      <c r="W1470" s="268"/>
      <c r="X1470" s="267"/>
      <c r="Y1470" s="220"/>
      <c r="Z1470" s="220"/>
      <c r="AA1470" s="268"/>
      <c r="AB1470" s="267"/>
      <c r="AC1470" s="220"/>
      <c r="AD1470" s="220"/>
    </row>
    <row r="1471" spans="1:37">
      <c r="A1471" s="71"/>
      <c r="B1471" s="40"/>
      <c r="C1471" s="148" t="s">
        <v>136</v>
      </c>
      <c r="D1471" s="320"/>
      <c r="E1471" s="266"/>
      <c r="F1471" s="267"/>
      <c r="G1471" s="268"/>
      <c r="H1471" s="267"/>
      <c r="I1471" s="220"/>
      <c r="J1471" s="220"/>
      <c r="K1471" s="268"/>
      <c r="L1471" s="267"/>
      <c r="M1471" s="220"/>
      <c r="N1471" s="220"/>
      <c r="O1471" s="268"/>
      <c r="P1471" s="267"/>
      <c r="Q1471" s="220"/>
      <c r="R1471" s="220"/>
      <c r="S1471" s="268"/>
      <c r="T1471" s="267"/>
      <c r="U1471" s="220"/>
      <c r="V1471" s="220"/>
      <c r="W1471" s="268"/>
      <c r="X1471" s="267"/>
      <c r="Y1471" s="220"/>
      <c r="Z1471" s="220"/>
      <c r="AA1471" s="268"/>
      <c r="AB1471" s="267"/>
      <c r="AC1471" s="220"/>
      <c r="AD1471" s="220"/>
    </row>
    <row r="1472" spans="1:37">
      <c r="A1472" s="71"/>
      <c r="B1472" s="40"/>
      <c r="C1472" s="148" t="s">
        <v>137</v>
      </c>
      <c r="D1472" s="320"/>
      <c r="E1472" s="266"/>
      <c r="F1472" s="267"/>
      <c r="G1472" s="268"/>
      <c r="H1472" s="267"/>
      <c r="I1472" s="220"/>
      <c r="J1472" s="220"/>
      <c r="K1472" s="268"/>
      <c r="L1472" s="267"/>
      <c r="M1472" s="220"/>
      <c r="N1472" s="220"/>
      <c r="O1472" s="268"/>
      <c r="P1472" s="267"/>
      <c r="Q1472" s="220"/>
      <c r="R1472" s="220"/>
      <c r="S1472" s="268"/>
      <c r="T1472" s="267"/>
      <c r="U1472" s="220"/>
      <c r="V1472" s="220"/>
      <c r="W1472" s="268"/>
      <c r="X1472" s="267"/>
      <c r="Y1472" s="220"/>
      <c r="Z1472" s="220"/>
      <c r="AA1472" s="268"/>
      <c r="AB1472" s="267"/>
      <c r="AC1472" s="220"/>
      <c r="AD1472" s="220"/>
    </row>
    <row r="1473" spans="1:30">
      <c r="A1473" s="71"/>
      <c r="B1473" s="40"/>
      <c r="C1473" s="148" t="s">
        <v>138</v>
      </c>
      <c r="D1473" s="320"/>
      <c r="E1473" s="266"/>
      <c r="F1473" s="267"/>
      <c r="G1473" s="268"/>
      <c r="H1473" s="267"/>
      <c r="I1473" s="220"/>
      <c r="J1473" s="220"/>
      <c r="K1473" s="268"/>
      <c r="L1473" s="267"/>
      <c r="M1473" s="220"/>
      <c r="N1473" s="220"/>
      <c r="O1473" s="268"/>
      <c r="P1473" s="267"/>
      <c r="Q1473" s="220"/>
      <c r="R1473" s="220"/>
      <c r="S1473" s="268"/>
      <c r="T1473" s="267"/>
      <c r="U1473" s="220"/>
      <c r="V1473" s="220"/>
      <c r="W1473" s="268"/>
      <c r="X1473" s="267"/>
      <c r="Y1473" s="220"/>
      <c r="Z1473" s="220"/>
      <c r="AA1473" s="268"/>
      <c r="AB1473" s="267"/>
      <c r="AC1473" s="220"/>
      <c r="AD1473" s="220"/>
    </row>
    <row r="1474" spans="1:30">
      <c r="A1474" s="71"/>
      <c r="B1474" s="40"/>
      <c r="C1474" s="148" t="s">
        <v>139</v>
      </c>
      <c r="D1474" s="320"/>
      <c r="E1474" s="266"/>
      <c r="F1474" s="267"/>
      <c r="G1474" s="268"/>
      <c r="H1474" s="267"/>
      <c r="I1474" s="220"/>
      <c r="J1474" s="220"/>
      <c r="K1474" s="268"/>
      <c r="L1474" s="267"/>
      <c r="M1474" s="220"/>
      <c r="N1474" s="220"/>
      <c r="O1474" s="268"/>
      <c r="P1474" s="267"/>
      <c r="Q1474" s="220"/>
      <c r="R1474" s="220"/>
      <c r="S1474" s="268"/>
      <c r="T1474" s="267"/>
      <c r="U1474" s="220"/>
      <c r="V1474" s="220"/>
      <c r="W1474" s="268"/>
      <c r="X1474" s="267"/>
      <c r="Y1474" s="220"/>
      <c r="Z1474" s="220"/>
      <c r="AA1474" s="268"/>
      <c r="AB1474" s="267"/>
      <c r="AC1474" s="220"/>
      <c r="AD1474" s="220"/>
    </row>
    <row r="1475" spans="1:30">
      <c r="A1475" s="71"/>
      <c r="B1475" s="40"/>
      <c r="C1475" s="148" t="s">
        <v>140</v>
      </c>
      <c r="D1475" s="320"/>
      <c r="E1475" s="266"/>
      <c r="F1475" s="267"/>
      <c r="G1475" s="268"/>
      <c r="H1475" s="267"/>
      <c r="I1475" s="220"/>
      <c r="J1475" s="220"/>
      <c r="K1475" s="268"/>
      <c r="L1475" s="267"/>
      <c r="M1475" s="220"/>
      <c r="N1475" s="220"/>
      <c r="O1475" s="268"/>
      <c r="P1475" s="267"/>
      <c r="Q1475" s="220"/>
      <c r="R1475" s="220"/>
      <c r="S1475" s="268"/>
      <c r="T1475" s="267"/>
      <c r="U1475" s="220"/>
      <c r="V1475" s="220"/>
      <c r="W1475" s="268"/>
      <c r="X1475" s="267"/>
      <c r="Y1475" s="220"/>
      <c r="Z1475" s="220"/>
      <c r="AA1475" s="268"/>
      <c r="AB1475" s="267"/>
      <c r="AC1475" s="220"/>
      <c r="AD1475" s="220"/>
    </row>
    <row r="1476" spans="1:30">
      <c r="A1476" s="71"/>
      <c r="B1476" s="40"/>
      <c r="C1476" s="148" t="s">
        <v>141</v>
      </c>
      <c r="D1476" s="320"/>
      <c r="E1476" s="266"/>
      <c r="F1476" s="267"/>
      <c r="G1476" s="268"/>
      <c r="H1476" s="267"/>
      <c r="I1476" s="220"/>
      <c r="J1476" s="220"/>
      <c r="K1476" s="268"/>
      <c r="L1476" s="267"/>
      <c r="M1476" s="220"/>
      <c r="N1476" s="220"/>
      <c r="O1476" s="268"/>
      <c r="P1476" s="267"/>
      <c r="Q1476" s="220"/>
      <c r="R1476" s="220"/>
      <c r="S1476" s="268"/>
      <c r="T1476" s="267"/>
      <c r="U1476" s="220"/>
      <c r="V1476" s="220"/>
      <c r="W1476" s="268"/>
      <c r="X1476" s="267"/>
      <c r="Y1476" s="220"/>
      <c r="Z1476" s="220"/>
      <c r="AA1476" s="268"/>
      <c r="AB1476" s="267"/>
      <c r="AC1476" s="220"/>
      <c r="AD1476" s="220"/>
    </row>
    <row r="1477" spans="1:30">
      <c r="A1477" s="71"/>
      <c r="B1477" s="40"/>
      <c r="C1477" s="148" t="s">
        <v>142</v>
      </c>
      <c r="D1477" s="320"/>
      <c r="E1477" s="266"/>
      <c r="F1477" s="267"/>
      <c r="G1477" s="268"/>
      <c r="H1477" s="267"/>
      <c r="I1477" s="220"/>
      <c r="J1477" s="220"/>
      <c r="K1477" s="268"/>
      <c r="L1477" s="267"/>
      <c r="M1477" s="220"/>
      <c r="N1477" s="220"/>
      <c r="O1477" s="268"/>
      <c r="P1477" s="267"/>
      <c r="Q1477" s="220"/>
      <c r="R1477" s="220"/>
      <c r="S1477" s="268"/>
      <c r="T1477" s="267"/>
      <c r="U1477" s="220"/>
      <c r="V1477" s="220"/>
      <c r="W1477" s="268"/>
      <c r="X1477" s="267"/>
      <c r="Y1477" s="220"/>
      <c r="Z1477" s="220"/>
      <c r="AA1477" s="268"/>
      <c r="AB1477" s="267"/>
      <c r="AC1477" s="220"/>
      <c r="AD1477" s="220"/>
    </row>
    <row r="1478" spans="1:30">
      <c r="A1478" s="71"/>
      <c r="B1478" s="40"/>
      <c r="C1478" s="148" t="s">
        <v>143</v>
      </c>
      <c r="D1478" s="320"/>
      <c r="E1478" s="266"/>
      <c r="F1478" s="267"/>
      <c r="G1478" s="268"/>
      <c r="H1478" s="267"/>
      <c r="I1478" s="220"/>
      <c r="J1478" s="220"/>
      <c r="K1478" s="268"/>
      <c r="L1478" s="267"/>
      <c r="M1478" s="220"/>
      <c r="N1478" s="220"/>
      <c r="O1478" s="268"/>
      <c r="P1478" s="267"/>
      <c r="Q1478" s="220"/>
      <c r="R1478" s="220"/>
      <c r="S1478" s="268"/>
      <c r="T1478" s="267"/>
      <c r="U1478" s="220"/>
      <c r="V1478" s="220"/>
      <c r="W1478" s="268"/>
      <c r="X1478" s="267"/>
      <c r="Y1478" s="220"/>
      <c r="Z1478" s="220"/>
      <c r="AA1478" s="268"/>
      <c r="AB1478" s="267"/>
      <c r="AC1478" s="220"/>
      <c r="AD1478" s="220"/>
    </row>
    <row r="1479" spans="1:30">
      <c r="A1479" s="71"/>
      <c r="B1479" s="40"/>
      <c r="C1479" s="148" t="s">
        <v>144</v>
      </c>
      <c r="D1479" s="320"/>
      <c r="E1479" s="266"/>
      <c r="F1479" s="267"/>
      <c r="G1479" s="268"/>
      <c r="H1479" s="267"/>
      <c r="I1479" s="220"/>
      <c r="J1479" s="220"/>
      <c r="K1479" s="268"/>
      <c r="L1479" s="267"/>
      <c r="M1479" s="220"/>
      <c r="N1479" s="220"/>
      <c r="O1479" s="268"/>
      <c r="P1479" s="267"/>
      <c r="Q1479" s="220"/>
      <c r="R1479" s="220"/>
      <c r="S1479" s="268"/>
      <c r="T1479" s="267"/>
      <c r="U1479" s="220"/>
      <c r="V1479" s="220"/>
      <c r="W1479" s="268"/>
      <c r="X1479" s="267"/>
      <c r="Y1479" s="220"/>
      <c r="Z1479" s="220"/>
      <c r="AA1479" s="268"/>
      <c r="AB1479" s="267"/>
      <c r="AC1479" s="220"/>
      <c r="AD1479" s="220"/>
    </row>
    <row r="1480" spans="1:30">
      <c r="A1480" s="71"/>
      <c r="B1480" s="40"/>
      <c r="C1480" s="148" t="s">
        <v>145</v>
      </c>
      <c r="D1480" s="320"/>
      <c r="E1480" s="266"/>
      <c r="F1480" s="267"/>
      <c r="G1480" s="268"/>
      <c r="H1480" s="267"/>
      <c r="I1480" s="220"/>
      <c r="J1480" s="220"/>
      <c r="K1480" s="268"/>
      <c r="L1480" s="267"/>
      <c r="M1480" s="220"/>
      <c r="N1480" s="220"/>
      <c r="O1480" s="268"/>
      <c r="P1480" s="267"/>
      <c r="Q1480" s="220"/>
      <c r="R1480" s="220"/>
      <c r="S1480" s="268"/>
      <c r="T1480" s="267"/>
      <c r="U1480" s="220"/>
      <c r="V1480" s="220"/>
      <c r="W1480" s="268"/>
      <c r="X1480" s="267"/>
      <c r="Y1480" s="220"/>
      <c r="Z1480" s="220"/>
      <c r="AA1480" s="268"/>
      <c r="AB1480" s="267"/>
      <c r="AC1480" s="220"/>
      <c r="AD1480" s="220"/>
    </row>
    <row r="1481" spans="1:30">
      <c r="A1481" s="71"/>
      <c r="B1481" s="40"/>
      <c r="C1481" s="148" t="s">
        <v>146</v>
      </c>
      <c r="D1481" s="320"/>
      <c r="E1481" s="266"/>
      <c r="F1481" s="267"/>
      <c r="G1481" s="268"/>
      <c r="H1481" s="267"/>
      <c r="I1481" s="220"/>
      <c r="J1481" s="220"/>
      <c r="K1481" s="268"/>
      <c r="L1481" s="267"/>
      <c r="M1481" s="220"/>
      <c r="N1481" s="220"/>
      <c r="O1481" s="268"/>
      <c r="P1481" s="267"/>
      <c r="Q1481" s="220"/>
      <c r="R1481" s="220"/>
      <c r="S1481" s="268"/>
      <c r="T1481" s="267"/>
      <c r="U1481" s="220"/>
      <c r="V1481" s="220"/>
      <c r="W1481" s="268"/>
      <c r="X1481" s="267"/>
      <c r="Y1481" s="220"/>
      <c r="Z1481" s="220"/>
      <c r="AA1481" s="268"/>
      <c r="AB1481" s="267"/>
      <c r="AC1481" s="220"/>
      <c r="AD1481" s="220"/>
    </row>
    <row r="1482" spans="1:30">
      <c r="A1482" s="71"/>
      <c r="B1482" s="40"/>
      <c r="C1482" s="148" t="s">
        <v>147</v>
      </c>
      <c r="D1482" s="320"/>
      <c r="E1482" s="266"/>
      <c r="F1482" s="267"/>
      <c r="G1482" s="268"/>
      <c r="H1482" s="267"/>
      <c r="I1482" s="220"/>
      <c r="J1482" s="220"/>
      <c r="K1482" s="268"/>
      <c r="L1482" s="267"/>
      <c r="M1482" s="220"/>
      <c r="N1482" s="220"/>
      <c r="O1482" s="268"/>
      <c r="P1482" s="267"/>
      <c r="Q1482" s="220"/>
      <c r="R1482" s="220"/>
      <c r="S1482" s="268"/>
      <c r="T1482" s="267"/>
      <c r="U1482" s="220"/>
      <c r="V1482" s="220"/>
      <c r="W1482" s="268"/>
      <c r="X1482" s="267"/>
      <c r="Y1482" s="220"/>
      <c r="Z1482" s="220"/>
      <c r="AA1482" s="268"/>
      <c r="AB1482" s="267"/>
      <c r="AC1482" s="220"/>
      <c r="AD1482" s="220"/>
    </row>
    <row r="1483" spans="1:30">
      <c r="A1483" s="71"/>
      <c r="B1483" s="40"/>
      <c r="C1483" s="148" t="s">
        <v>148</v>
      </c>
      <c r="D1483" s="320"/>
      <c r="E1483" s="266"/>
      <c r="F1483" s="267"/>
      <c r="G1483" s="268"/>
      <c r="H1483" s="267"/>
      <c r="I1483" s="220"/>
      <c r="J1483" s="220"/>
      <c r="K1483" s="268"/>
      <c r="L1483" s="267"/>
      <c r="M1483" s="220"/>
      <c r="N1483" s="220"/>
      <c r="O1483" s="268"/>
      <c r="P1483" s="267"/>
      <c r="Q1483" s="220"/>
      <c r="R1483" s="220"/>
      <c r="S1483" s="268"/>
      <c r="T1483" s="267"/>
      <c r="U1483" s="220"/>
      <c r="V1483" s="220"/>
      <c r="W1483" s="268"/>
      <c r="X1483" s="267"/>
      <c r="Y1483" s="220"/>
      <c r="Z1483" s="220"/>
      <c r="AA1483" s="268"/>
      <c r="AB1483" s="267"/>
      <c r="AC1483" s="220"/>
      <c r="AD1483" s="220"/>
    </row>
    <row r="1484" spans="1:30">
      <c r="A1484" s="71"/>
      <c r="B1484" s="40"/>
      <c r="C1484" s="148" t="s">
        <v>149</v>
      </c>
      <c r="D1484" s="320"/>
      <c r="E1484" s="266"/>
      <c r="F1484" s="267"/>
      <c r="G1484" s="268"/>
      <c r="H1484" s="267"/>
      <c r="I1484" s="220"/>
      <c r="J1484" s="220"/>
      <c r="K1484" s="268"/>
      <c r="L1484" s="267"/>
      <c r="M1484" s="220"/>
      <c r="N1484" s="220"/>
      <c r="O1484" s="268"/>
      <c r="P1484" s="267"/>
      <c r="Q1484" s="220"/>
      <c r="R1484" s="220"/>
      <c r="S1484" s="268"/>
      <c r="T1484" s="267"/>
      <c r="U1484" s="220"/>
      <c r="V1484" s="220"/>
      <c r="W1484" s="268"/>
      <c r="X1484" s="267"/>
      <c r="Y1484" s="220"/>
      <c r="Z1484" s="220"/>
      <c r="AA1484" s="268"/>
      <c r="AB1484" s="267"/>
      <c r="AC1484" s="220"/>
      <c r="AD1484" s="220"/>
    </row>
    <row r="1485" spans="1:30">
      <c r="A1485" s="71"/>
      <c r="B1485" s="40"/>
      <c r="C1485" s="148" t="s">
        <v>150</v>
      </c>
      <c r="D1485" s="320"/>
      <c r="E1485" s="266"/>
      <c r="F1485" s="267"/>
      <c r="G1485" s="268"/>
      <c r="H1485" s="267"/>
      <c r="I1485" s="220"/>
      <c r="J1485" s="220"/>
      <c r="K1485" s="268"/>
      <c r="L1485" s="267"/>
      <c r="M1485" s="220"/>
      <c r="N1485" s="220"/>
      <c r="O1485" s="268"/>
      <c r="P1485" s="267"/>
      <c r="Q1485" s="220"/>
      <c r="R1485" s="220"/>
      <c r="S1485" s="268"/>
      <c r="T1485" s="267"/>
      <c r="U1485" s="220"/>
      <c r="V1485" s="220"/>
      <c r="W1485" s="268"/>
      <c r="X1485" s="267"/>
      <c r="Y1485" s="220"/>
      <c r="Z1485" s="220"/>
      <c r="AA1485" s="268"/>
      <c r="AB1485" s="267"/>
      <c r="AC1485" s="220"/>
      <c r="AD1485" s="220"/>
    </row>
    <row r="1486" spans="1:30">
      <c r="A1486" s="71"/>
      <c r="B1486" s="40"/>
      <c r="C1486" s="148" t="s">
        <v>151</v>
      </c>
      <c r="D1486" s="320"/>
      <c r="E1486" s="266"/>
      <c r="F1486" s="267"/>
      <c r="G1486" s="268"/>
      <c r="H1486" s="267"/>
      <c r="I1486" s="220"/>
      <c r="J1486" s="220"/>
      <c r="K1486" s="268"/>
      <c r="L1486" s="267"/>
      <c r="M1486" s="220"/>
      <c r="N1486" s="220"/>
      <c r="O1486" s="268"/>
      <c r="P1486" s="267"/>
      <c r="Q1486" s="220"/>
      <c r="R1486" s="220"/>
      <c r="S1486" s="268"/>
      <c r="T1486" s="267"/>
      <c r="U1486" s="220"/>
      <c r="V1486" s="220"/>
      <c r="W1486" s="268"/>
      <c r="X1486" s="267"/>
      <c r="Y1486" s="220"/>
      <c r="Z1486" s="220"/>
      <c r="AA1486" s="268"/>
      <c r="AB1486" s="267"/>
      <c r="AC1486" s="220"/>
      <c r="AD1486" s="220"/>
    </row>
    <row r="1487" spans="1:30">
      <c r="A1487" s="71"/>
      <c r="B1487" s="40"/>
      <c r="C1487" s="148" t="s">
        <v>152</v>
      </c>
      <c r="D1487" s="320"/>
      <c r="E1487" s="266"/>
      <c r="F1487" s="267"/>
      <c r="G1487" s="268"/>
      <c r="H1487" s="267"/>
      <c r="I1487" s="220"/>
      <c r="J1487" s="220"/>
      <c r="K1487" s="268"/>
      <c r="L1487" s="267"/>
      <c r="M1487" s="220"/>
      <c r="N1487" s="220"/>
      <c r="O1487" s="268"/>
      <c r="P1487" s="267"/>
      <c r="Q1487" s="220"/>
      <c r="R1487" s="220"/>
      <c r="S1487" s="268"/>
      <c r="T1487" s="267"/>
      <c r="U1487" s="220"/>
      <c r="V1487" s="220"/>
      <c r="W1487" s="268"/>
      <c r="X1487" s="267"/>
      <c r="Y1487" s="220"/>
      <c r="Z1487" s="220"/>
      <c r="AA1487" s="268"/>
      <c r="AB1487" s="267"/>
      <c r="AC1487" s="220"/>
      <c r="AD1487" s="220"/>
    </row>
    <row r="1488" spans="1:30">
      <c r="A1488" s="71"/>
      <c r="B1488" s="40"/>
      <c r="C1488" s="148" t="s">
        <v>153</v>
      </c>
      <c r="D1488" s="320"/>
      <c r="E1488" s="266"/>
      <c r="F1488" s="267"/>
      <c r="G1488" s="268"/>
      <c r="H1488" s="267"/>
      <c r="I1488" s="220"/>
      <c r="J1488" s="220"/>
      <c r="K1488" s="268"/>
      <c r="L1488" s="267"/>
      <c r="M1488" s="220"/>
      <c r="N1488" s="220"/>
      <c r="O1488" s="268"/>
      <c r="P1488" s="267"/>
      <c r="Q1488" s="220"/>
      <c r="R1488" s="220"/>
      <c r="S1488" s="268"/>
      <c r="T1488" s="267"/>
      <c r="U1488" s="220"/>
      <c r="V1488" s="220"/>
      <c r="W1488" s="268"/>
      <c r="X1488" s="267"/>
      <c r="Y1488" s="220"/>
      <c r="Z1488" s="220"/>
      <c r="AA1488" s="268"/>
      <c r="AB1488" s="267"/>
      <c r="AC1488" s="220"/>
      <c r="AD1488" s="220"/>
    </row>
    <row r="1489" spans="1:30">
      <c r="A1489" s="71"/>
      <c r="B1489" s="40"/>
      <c r="C1489" s="148" t="s">
        <v>154</v>
      </c>
      <c r="D1489" s="320"/>
      <c r="E1489" s="266"/>
      <c r="F1489" s="267"/>
      <c r="G1489" s="268"/>
      <c r="H1489" s="267"/>
      <c r="I1489" s="220"/>
      <c r="J1489" s="220"/>
      <c r="K1489" s="268"/>
      <c r="L1489" s="267"/>
      <c r="M1489" s="220"/>
      <c r="N1489" s="220"/>
      <c r="O1489" s="268"/>
      <c r="P1489" s="267"/>
      <c r="Q1489" s="220"/>
      <c r="R1489" s="220"/>
      <c r="S1489" s="268"/>
      <c r="T1489" s="267"/>
      <c r="U1489" s="220"/>
      <c r="V1489" s="220"/>
      <c r="W1489" s="268"/>
      <c r="X1489" s="267"/>
      <c r="Y1489" s="220"/>
      <c r="Z1489" s="220"/>
      <c r="AA1489" s="268"/>
      <c r="AB1489" s="267"/>
      <c r="AC1489" s="220"/>
      <c r="AD1489" s="220"/>
    </row>
    <row r="1490" spans="1:30">
      <c r="A1490" s="71"/>
      <c r="B1490" s="40"/>
      <c r="C1490" s="148" t="s">
        <v>155</v>
      </c>
      <c r="D1490" s="320"/>
      <c r="E1490" s="266"/>
      <c r="F1490" s="267"/>
      <c r="G1490" s="268"/>
      <c r="H1490" s="267"/>
      <c r="I1490" s="220"/>
      <c r="J1490" s="220"/>
      <c r="K1490" s="268"/>
      <c r="L1490" s="267"/>
      <c r="M1490" s="220"/>
      <c r="N1490" s="220"/>
      <c r="O1490" s="268"/>
      <c r="P1490" s="267"/>
      <c r="Q1490" s="220"/>
      <c r="R1490" s="220"/>
      <c r="S1490" s="268"/>
      <c r="T1490" s="267"/>
      <c r="U1490" s="220"/>
      <c r="V1490" s="220"/>
      <c r="W1490" s="268"/>
      <c r="X1490" s="267"/>
      <c r="Y1490" s="220"/>
      <c r="Z1490" s="220"/>
      <c r="AA1490" s="268"/>
      <c r="AB1490" s="267"/>
      <c r="AC1490" s="220"/>
      <c r="AD1490" s="220"/>
    </row>
    <row r="1491" spans="1:30">
      <c r="A1491" s="71"/>
      <c r="B1491" s="40"/>
      <c r="C1491" s="40"/>
      <c r="D1491" s="40"/>
      <c r="E1491" s="40"/>
      <c r="F1491" s="40"/>
      <c r="G1491" s="268">
        <f>IF(AND(SUM(G1466:G1490)=0,COUNTIF(G1466:G1490,"NS")&gt;0),"NS",IF(AND(SUM(G1466:G1490)=0, COUNTIF(G1466:G1490,"NA")&gt;0),"NA",SUM(G1466:G1490)))</f>
        <v>0</v>
      </c>
      <c r="H1491" s="267"/>
      <c r="I1491" s="220">
        <f>IF(AND(SUM(I1466:I1490)=0,COUNTIF(I1466:I1490,"NS")&gt;0),"NS",IF(AND(SUM(I1466:I1490)=0, COUNTIF(I1466:I1490,"NA")&gt;0),"NA",SUM(I1466:I1490)))</f>
        <v>0</v>
      </c>
      <c r="J1491" s="220">
        <f>IF(AND(SUM(J1466:J1490)=0,COUNTIF(J1466:J1490,"NS")&gt;0),"NS",IF(AND(SUM(J1466:J1490)=0, COUNTIF(J1466:J1490,"NA")&gt;0),"NA",SUM(J1466:J1490)))</f>
        <v>0</v>
      </c>
      <c r="K1491" s="268">
        <f>IF(AND(SUM(K1466:K1490)=0,COUNTIF(K1466:K1490,"NS")&gt;0),"NS",IF(AND(SUM(K1466:K1490)=0, COUNTIF(K1466:K1490,"NA")&gt;0),"NA",SUM(K1466:K1490)))</f>
        <v>0</v>
      </c>
      <c r="L1491" s="267"/>
      <c r="M1491" s="220">
        <f>IF(AND(SUM(M1466:M1490)=0,COUNTIF(M1466:M1490,"NS")&gt;0),"NS",IF(AND(SUM(M1466:M1490)=0, COUNTIF(M1466:M1490,"NA")&gt;0),"NA",SUM(M1466:M1490)))</f>
        <v>0</v>
      </c>
      <c r="N1491" s="220">
        <f>IF(AND(SUM(N1466:N1490)=0,COUNTIF(N1466:N1490,"NS")&gt;0),"NS",IF(AND(SUM(N1466:N1490)=0, COUNTIF(N1466:N1490,"NA")&gt;0),"NA",SUM(N1466:N1490)))</f>
        <v>0</v>
      </c>
      <c r="O1491" s="268">
        <f>IF(AND(SUM(O1466:O1490)=0,COUNTIF(O1466:O1490,"NS")&gt;0),"NS",IF(AND(SUM(O1466:O1490)=0, COUNTIF(O1466:O1490,"NA")&gt;0),"NA",SUM(O1466:O1490)))</f>
        <v>0</v>
      </c>
      <c r="P1491" s="267"/>
      <c r="Q1491" s="220">
        <f>IF(AND(SUM(Q1466:Q1490)=0,COUNTIF(Q1466:Q1490,"NS")&gt;0),"NS",IF(AND(SUM(Q1466:Q1490)=0, COUNTIF(Q1466:Q1490,"NA")&gt;0),"NA",SUM(Q1466:Q1490)))</f>
        <v>0</v>
      </c>
      <c r="R1491" s="220">
        <f>IF(AND(SUM(R1466:R1490)=0,COUNTIF(R1466:R1490,"NS")&gt;0),"NS",IF(AND(SUM(R1466:R1490)=0, COUNTIF(R1466:R1490,"NA")&gt;0),"NA",SUM(R1466:R1490)))</f>
        <v>0</v>
      </c>
      <c r="S1491" s="268">
        <f>IF(AND(SUM(S1466:S1490)=0,COUNTIF(S1466:S1490,"NS")&gt;0),"NS",IF(AND(SUM(S1466:S1490)=0, COUNTIF(S1466:S1490,"NA")&gt;0),"NA",SUM(S1466:S1490)))</f>
        <v>0</v>
      </c>
      <c r="T1491" s="267"/>
      <c r="U1491" s="220">
        <f>IF(AND(SUM(U1466:U1490)=0,COUNTIF(U1466:U1490,"NS")&gt;0),"NS",IF(AND(SUM(U1466:U1490)=0, COUNTIF(U1466:U1490,"NA")&gt;0),"NA",SUM(U1466:U1490)))</f>
        <v>0</v>
      </c>
      <c r="V1491" s="220">
        <f>IF(AND(SUM(V1466:V1490)=0,COUNTIF(V1466:V1490,"NS")&gt;0),"NS",IF(AND(SUM(V1466:V1490)=0, COUNTIF(V1466:V1490,"NA")&gt;0),"NA",SUM(V1466:V1490)))</f>
        <v>0</v>
      </c>
      <c r="W1491" s="268">
        <f>IF(AND(SUM(W1466:W1490)=0,COUNTIF(W1466:W1490,"NS")&gt;0),"NS",IF(AND(SUM(W1466:W1490)=0, COUNTIF(W1466:W1490,"NA")&gt;0),"NA",SUM(W1466:W1490)))</f>
        <v>0</v>
      </c>
      <c r="X1491" s="267"/>
      <c r="Y1491" s="220">
        <f>IF(AND(SUM(Y1466:Y1490)=0,COUNTIF(Y1466:Y1490,"NS")&gt;0),"NS",IF(AND(SUM(Y1466:Y1490)=0, COUNTIF(Y1466:Y1490,"NA")&gt;0),"NA",SUM(Y1466:Y1490)))</f>
        <v>0</v>
      </c>
      <c r="Z1491" s="220">
        <f>IF(AND(SUM(Z1466:Z1490)=0,COUNTIF(Z1466:Z1490,"NS")&gt;0),"NS",IF(AND(SUM(Z1466:Z1490)=0, COUNTIF(Z1466:Z1490,"NA")&gt;0),"NA",SUM(Z1466:Z1490)))</f>
        <v>0</v>
      </c>
      <c r="AA1491" s="268">
        <f>IF(AND(SUM(AA1466:AA1490)=0,COUNTIF(AA1466:AA1490,"NS")&gt;0),"NS",IF(AND(SUM(AA1466:AA1490)=0, COUNTIF(AA1466:AA1490,"NA")&gt;0),"NA",SUM(AA1466:AA1490)))</f>
        <v>0</v>
      </c>
      <c r="AB1491" s="267"/>
      <c r="AC1491" s="220">
        <f>IF(AND(SUM(AC1466:AC1490)=0,COUNTIF(AC1466:AC1490,"NS")&gt;0),"NS",IF(AND(SUM(AC1466:AC1490)=0, COUNTIF(AC1466:AC1490,"NA")&gt;0),"NA",SUM(AC1466:AC1490)))</f>
        <v>0</v>
      </c>
      <c r="AD1491" s="220">
        <f>IF(AND(SUM(AD1466:AD1490)=0,COUNTIF(AD1466:AD1490,"NS")&gt;0),"NS",IF(AND(SUM(AD1466:AD1490)=0, COUNTIF(AD1466:AD1490,"NA")&gt;0),"NA",SUM(AD1466:AD1490)))</f>
        <v>0</v>
      </c>
    </row>
    <row r="1492" spans="1:30">
      <c r="A1492" s="71"/>
      <c r="B1492" s="40"/>
      <c r="C1492" s="40"/>
      <c r="D1492" s="40"/>
      <c r="E1492" s="40"/>
      <c r="F1492" s="40"/>
      <c r="G1492" s="40"/>
      <c r="H1492" s="40"/>
      <c r="I1492" s="40"/>
      <c r="J1492" s="40"/>
      <c r="K1492" s="40"/>
      <c r="L1492" s="40"/>
      <c r="M1492" s="40"/>
      <c r="N1492" s="40"/>
      <c r="O1492" s="40"/>
      <c r="P1492" s="40"/>
      <c r="Q1492" s="40"/>
      <c r="R1492" s="40"/>
      <c r="S1492" s="40"/>
      <c r="T1492" s="40"/>
      <c r="U1492" s="40"/>
      <c r="V1492" s="40"/>
      <c r="W1492" s="40"/>
      <c r="X1492" s="40"/>
      <c r="Y1492" s="40"/>
      <c r="Z1492" s="40"/>
      <c r="AA1492" s="40"/>
      <c r="AB1492" s="40"/>
      <c r="AC1492" s="40"/>
      <c r="AD1492" s="40"/>
    </row>
    <row r="1493" spans="1:30">
      <c r="B1493" s="71"/>
      <c r="C1493" s="40"/>
      <c r="D1493" s="40"/>
      <c r="E1493" s="40"/>
      <c r="F1493" s="40"/>
      <c r="G1493" s="40"/>
      <c r="H1493" s="40"/>
      <c r="I1493" s="40"/>
      <c r="J1493" s="40"/>
      <c r="K1493" s="40"/>
      <c r="L1493" s="40"/>
      <c r="M1493" s="40"/>
      <c r="N1493" s="40"/>
      <c r="O1493" s="40"/>
      <c r="P1493" s="40"/>
      <c r="Q1493" s="40"/>
      <c r="R1493" s="40"/>
      <c r="S1493" s="40"/>
      <c r="T1493" s="40"/>
      <c r="U1493" s="40"/>
      <c r="V1493" s="40"/>
      <c r="W1493" s="40"/>
      <c r="X1493" s="40"/>
      <c r="Y1493" s="40"/>
      <c r="Z1493" s="40"/>
      <c r="AA1493" s="455" t="s">
        <v>1539</v>
      </c>
      <c r="AB1493" s="256"/>
      <c r="AC1493" s="256"/>
      <c r="AD1493" s="256"/>
    </row>
    <row r="1494" spans="1:30" ht="24" customHeight="1">
      <c r="B1494" s="71"/>
      <c r="C1494" s="265" t="s">
        <v>185</v>
      </c>
      <c r="D1494" s="278"/>
      <c r="E1494" s="278"/>
      <c r="F1494" s="279"/>
      <c r="G1494" s="265" t="s">
        <v>1537</v>
      </c>
      <c r="H1494" s="266"/>
      <c r="I1494" s="266"/>
      <c r="J1494" s="266"/>
      <c r="K1494" s="266"/>
      <c r="L1494" s="266"/>
      <c r="M1494" s="266"/>
      <c r="N1494" s="266"/>
      <c r="O1494" s="266"/>
      <c r="P1494" s="266"/>
      <c r="Q1494" s="266"/>
      <c r="R1494" s="266"/>
      <c r="S1494" s="266"/>
      <c r="T1494" s="266"/>
      <c r="U1494" s="266"/>
      <c r="V1494" s="266"/>
      <c r="W1494" s="266"/>
      <c r="X1494" s="266"/>
      <c r="Y1494" s="266"/>
      <c r="Z1494" s="266"/>
      <c r="AA1494" s="266"/>
      <c r="AB1494" s="266"/>
      <c r="AC1494" s="266"/>
      <c r="AD1494" s="267"/>
    </row>
    <row r="1495" spans="1:30" ht="15" customHeight="1">
      <c r="B1495" s="71"/>
      <c r="C1495" s="280"/>
      <c r="D1495" s="256"/>
      <c r="E1495" s="256"/>
      <c r="F1495" s="281"/>
      <c r="G1495" s="429" t="s">
        <v>1047</v>
      </c>
      <c r="H1495" s="266"/>
      <c r="I1495" s="266"/>
      <c r="J1495" s="266"/>
      <c r="K1495" s="266"/>
      <c r="L1495" s="266"/>
      <c r="M1495" s="266"/>
      <c r="N1495" s="266"/>
      <c r="O1495" s="266"/>
      <c r="P1495" s="266"/>
      <c r="Q1495" s="266"/>
      <c r="R1495" s="266"/>
      <c r="S1495" s="266"/>
      <c r="T1495" s="266"/>
      <c r="U1495" s="266"/>
      <c r="V1495" s="266"/>
      <c r="W1495" s="266"/>
      <c r="X1495" s="266"/>
      <c r="Y1495" s="266"/>
      <c r="Z1495" s="266"/>
      <c r="AA1495" s="266"/>
      <c r="AB1495" s="266"/>
      <c r="AC1495" s="266"/>
      <c r="AD1495" s="267"/>
    </row>
    <row r="1496" spans="1:30" ht="48" customHeight="1">
      <c r="B1496" s="71"/>
      <c r="C1496" s="280"/>
      <c r="D1496" s="256"/>
      <c r="E1496" s="256"/>
      <c r="F1496" s="281"/>
      <c r="G1496" s="429" t="s">
        <v>1059</v>
      </c>
      <c r="H1496" s="266"/>
      <c r="I1496" s="266"/>
      <c r="J1496" s="267"/>
      <c r="K1496" s="268" t="s">
        <v>1540</v>
      </c>
      <c r="L1496" s="266"/>
      <c r="M1496" s="266"/>
      <c r="N1496" s="267"/>
      <c r="O1496" s="429" t="s">
        <v>1061</v>
      </c>
      <c r="P1496" s="266"/>
      <c r="Q1496" s="266"/>
      <c r="R1496" s="267"/>
      <c r="S1496" s="268" t="s">
        <v>1062</v>
      </c>
      <c r="T1496" s="266"/>
      <c r="U1496" s="266"/>
      <c r="V1496" s="267"/>
      <c r="W1496" s="268" t="s">
        <v>1063</v>
      </c>
      <c r="X1496" s="266"/>
      <c r="Y1496" s="266"/>
      <c r="Z1496" s="267"/>
      <c r="AA1496" s="268" t="s">
        <v>1541</v>
      </c>
      <c r="AB1496" s="266"/>
      <c r="AC1496" s="266"/>
      <c r="AD1496" s="267"/>
    </row>
    <row r="1497" spans="1:30" ht="48" customHeight="1">
      <c r="A1497" s="71"/>
      <c r="B1497" s="40"/>
      <c r="C1497" s="282"/>
      <c r="D1497" s="272"/>
      <c r="E1497" s="272"/>
      <c r="F1497" s="283"/>
      <c r="G1497" s="453" t="s">
        <v>234</v>
      </c>
      <c r="H1497" s="267"/>
      <c r="I1497" s="218" t="s">
        <v>202</v>
      </c>
      <c r="J1497" s="218" t="s">
        <v>203</v>
      </c>
      <c r="K1497" s="325" t="s">
        <v>234</v>
      </c>
      <c r="L1497" s="267"/>
      <c r="M1497" s="218" t="s">
        <v>202</v>
      </c>
      <c r="N1497" s="218" t="s">
        <v>203</v>
      </c>
      <c r="O1497" s="325" t="s">
        <v>234</v>
      </c>
      <c r="P1497" s="267"/>
      <c r="Q1497" s="218" t="s">
        <v>202</v>
      </c>
      <c r="R1497" s="218" t="s">
        <v>203</v>
      </c>
      <c r="S1497" s="325" t="s">
        <v>234</v>
      </c>
      <c r="T1497" s="267"/>
      <c r="U1497" s="218" t="s">
        <v>202</v>
      </c>
      <c r="V1497" s="218" t="s">
        <v>203</v>
      </c>
      <c r="W1497" s="325" t="s">
        <v>234</v>
      </c>
      <c r="X1497" s="267"/>
      <c r="Y1497" s="218" t="s">
        <v>202</v>
      </c>
      <c r="Z1497" s="218" t="s">
        <v>203</v>
      </c>
      <c r="AA1497" s="325" t="s">
        <v>234</v>
      </c>
      <c r="AB1497" s="267"/>
      <c r="AC1497" s="218" t="s">
        <v>202</v>
      </c>
      <c r="AD1497" s="218" t="s">
        <v>203</v>
      </c>
    </row>
    <row r="1498" spans="1:30">
      <c r="A1498" s="71"/>
      <c r="B1498" s="40"/>
      <c r="C1498" s="148" t="s">
        <v>131</v>
      </c>
      <c r="D1498" s="320"/>
      <c r="E1498" s="266"/>
      <c r="F1498" s="267"/>
      <c r="G1498" s="268" t="s">
        <v>2283</v>
      </c>
      <c r="H1498" s="267"/>
      <c r="I1498" s="220"/>
      <c r="J1498" s="220"/>
      <c r="K1498" s="268"/>
      <c r="L1498" s="267"/>
      <c r="M1498" s="220"/>
      <c r="N1498" s="220"/>
      <c r="O1498" s="268"/>
      <c r="P1498" s="267"/>
      <c r="Q1498" s="220"/>
      <c r="R1498" s="220"/>
      <c r="S1498" s="268"/>
      <c r="T1498" s="267"/>
      <c r="U1498" s="220"/>
      <c r="V1498" s="220"/>
      <c r="W1498" s="268"/>
      <c r="X1498" s="267"/>
      <c r="Y1498" s="220"/>
      <c r="Z1498" s="220"/>
      <c r="AA1498" s="268"/>
      <c r="AB1498" s="267"/>
      <c r="AC1498" s="220"/>
      <c r="AD1498" s="220"/>
    </row>
    <row r="1499" spans="1:30">
      <c r="A1499" s="71"/>
      <c r="B1499" s="40"/>
      <c r="C1499" s="148" t="s">
        <v>132</v>
      </c>
      <c r="D1499" s="320"/>
      <c r="E1499" s="266"/>
      <c r="F1499" s="267"/>
      <c r="G1499" s="268"/>
      <c r="H1499" s="267"/>
      <c r="I1499" s="220"/>
      <c r="J1499" s="220"/>
      <c r="K1499" s="268"/>
      <c r="L1499" s="267"/>
      <c r="M1499" s="220"/>
      <c r="N1499" s="220"/>
      <c r="O1499" s="268"/>
      <c r="P1499" s="267"/>
      <c r="Q1499" s="220"/>
      <c r="R1499" s="220"/>
      <c r="S1499" s="268"/>
      <c r="T1499" s="267"/>
      <c r="U1499" s="220"/>
      <c r="V1499" s="220"/>
      <c r="W1499" s="268"/>
      <c r="X1499" s="267"/>
      <c r="Y1499" s="220"/>
      <c r="Z1499" s="220"/>
      <c r="AA1499" s="268"/>
      <c r="AB1499" s="267"/>
      <c r="AC1499" s="220"/>
      <c r="AD1499" s="220"/>
    </row>
    <row r="1500" spans="1:30">
      <c r="A1500" s="71"/>
      <c r="B1500" s="40"/>
      <c r="C1500" s="148" t="s">
        <v>133</v>
      </c>
      <c r="D1500" s="320"/>
      <c r="E1500" s="266"/>
      <c r="F1500" s="267"/>
      <c r="G1500" s="268"/>
      <c r="H1500" s="267"/>
      <c r="I1500" s="220"/>
      <c r="J1500" s="220"/>
      <c r="K1500" s="268"/>
      <c r="L1500" s="267"/>
      <c r="M1500" s="220"/>
      <c r="N1500" s="220"/>
      <c r="O1500" s="268"/>
      <c r="P1500" s="267"/>
      <c r="Q1500" s="220"/>
      <c r="R1500" s="220"/>
      <c r="S1500" s="268"/>
      <c r="T1500" s="267"/>
      <c r="U1500" s="220"/>
      <c r="V1500" s="220"/>
      <c r="W1500" s="268"/>
      <c r="X1500" s="267"/>
      <c r="Y1500" s="220"/>
      <c r="Z1500" s="220"/>
      <c r="AA1500" s="268"/>
      <c r="AB1500" s="267"/>
      <c r="AC1500" s="220"/>
      <c r="AD1500" s="220"/>
    </row>
    <row r="1501" spans="1:30">
      <c r="A1501" s="71"/>
      <c r="B1501" s="40"/>
      <c r="C1501" s="148" t="s">
        <v>134</v>
      </c>
      <c r="D1501" s="320"/>
      <c r="E1501" s="266"/>
      <c r="F1501" s="267"/>
      <c r="G1501" s="268"/>
      <c r="H1501" s="267"/>
      <c r="I1501" s="220"/>
      <c r="J1501" s="220"/>
      <c r="K1501" s="268"/>
      <c r="L1501" s="267"/>
      <c r="M1501" s="220"/>
      <c r="N1501" s="220"/>
      <c r="O1501" s="268"/>
      <c r="P1501" s="267"/>
      <c r="Q1501" s="220"/>
      <c r="R1501" s="220"/>
      <c r="S1501" s="268"/>
      <c r="T1501" s="267"/>
      <c r="U1501" s="220"/>
      <c r="V1501" s="220"/>
      <c r="W1501" s="268"/>
      <c r="X1501" s="267"/>
      <c r="Y1501" s="220"/>
      <c r="Z1501" s="220"/>
      <c r="AA1501" s="268"/>
      <c r="AB1501" s="267"/>
      <c r="AC1501" s="220"/>
      <c r="AD1501" s="220"/>
    </row>
    <row r="1502" spans="1:30">
      <c r="A1502" s="71"/>
      <c r="B1502" s="40"/>
      <c r="C1502" s="148" t="s">
        <v>135</v>
      </c>
      <c r="D1502" s="320"/>
      <c r="E1502" s="266"/>
      <c r="F1502" s="267"/>
      <c r="G1502" s="268"/>
      <c r="H1502" s="267"/>
      <c r="I1502" s="220"/>
      <c r="J1502" s="220"/>
      <c r="K1502" s="268"/>
      <c r="L1502" s="267"/>
      <c r="M1502" s="220"/>
      <c r="N1502" s="220"/>
      <c r="O1502" s="268"/>
      <c r="P1502" s="267"/>
      <c r="Q1502" s="220"/>
      <c r="R1502" s="220"/>
      <c r="S1502" s="268"/>
      <c r="T1502" s="267"/>
      <c r="U1502" s="220"/>
      <c r="V1502" s="220"/>
      <c r="W1502" s="268"/>
      <c r="X1502" s="267"/>
      <c r="Y1502" s="220"/>
      <c r="Z1502" s="220"/>
      <c r="AA1502" s="268"/>
      <c r="AB1502" s="267"/>
      <c r="AC1502" s="220"/>
      <c r="AD1502" s="220"/>
    </row>
    <row r="1503" spans="1:30">
      <c r="A1503" s="71"/>
      <c r="B1503" s="40"/>
      <c r="C1503" s="148" t="s">
        <v>136</v>
      </c>
      <c r="D1503" s="320"/>
      <c r="E1503" s="266"/>
      <c r="F1503" s="267"/>
      <c r="G1503" s="268"/>
      <c r="H1503" s="267"/>
      <c r="I1503" s="220"/>
      <c r="J1503" s="220"/>
      <c r="K1503" s="268"/>
      <c r="L1503" s="267"/>
      <c r="M1503" s="220"/>
      <c r="N1503" s="220"/>
      <c r="O1503" s="268"/>
      <c r="P1503" s="267"/>
      <c r="Q1503" s="220"/>
      <c r="R1503" s="220"/>
      <c r="S1503" s="268"/>
      <c r="T1503" s="267"/>
      <c r="U1503" s="220"/>
      <c r="V1503" s="220"/>
      <c r="W1503" s="268"/>
      <c r="X1503" s="267"/>
      <c r="Y1503" s="220"/>
      <c r="Z1503" s="220"/>
      <c r="AA1503" s="268"/>
      <c r="AB1503" s="267"/>
      <c r="AC1503" s="220"/>
      <c r="AD1503" s="220"/>
    </row>
    <row r="1504" spans="1:30">
      <c r="A1504" s="71"/>
      <c r="B1504" s="40"/>
      <c r="C1504" s="148" t="s">
        <v>137</v>
      </c>
      <c r="D1504" s="320"/>
      <c r="E1504" s="266"/>
      <c r="F1504" s="267"/>
      <c r="G1504" s="268"/>
      <c r="H1504" s="267"/>
      <c r="I1504" s="220"/>
      <c r="J1504" s="220"/>
      <c r="K1504" s="268"/>
      <c r="L1504" s="267"/>
      <c r="M1504" s="220"/>
      <c r="N1504" s="220"/>
      <c r="O1504" s="268"/>
      <c r="P1504" s="267"/>
      <c r="Q1504" s="220"/>
      <c r="R1504" s="220"/>
      <c r="S1504" s="268"/>
      <c r="T1504" s="267"/>
      <c r="U1504" s="220"/>
      <c r="V1504" s="220"/>
      <c r="W1504" s="268"/>
      <c r="X1504" s="267"/>
      <c r="Y1504" s="220"/>
      <c r="Z1504" s="220"/>
      <c r="AA1504" s="268"/>
      <c r="AB1504" s="267"/>
      <c r="AC1504" s="220"/>
      <c r="AD1504" s="220"/>
    </row>
    <row r="1505" spans="1:30">
      <c r="A1505" s="71"/>
      <c r="B1505" s="40"/>
      <c r="C1505" s="148" t="s">
        <v>138</v>
      </c>
      <c r="D1505" s="320"/>
      <c r="E1505" s="266"/>
      <c r="F1505" s="267"/>
      <c r="G1505" s="268"/>
      <c r="H1505" s="267"/>
      <c r="I1505" s="220"/>
      <c r="J1505" s="220"/>
      <c r="K1505" s="268"/>
      <c r="L1505" s="267"/>
      <c r="M1505" s="220"/>
      <c r="N1505" s="220"/>
      <c r="O1505" s="268"/>
      <c r="P1505" s="267"/>
      <c r="Q1505" s="220"/>
      <c r="R1505" s="220"/>
      <c r="S1505" s="268"/>
      <c r="T1505" s="267"/>
      <c r="U1505" s="220"/>
      <c r="V1505" s="220"/>
      <c r="W1505" s="268"/>
      <c r="X1505" s="267"/>
      <c r="Y1505" s="220"/>
      <c r="Z1505" s="220"/>
      <c r="AA1505" s="268"/>
      <c r="AB1505" s="267"/>
      <c r="AC1505" s="220"/>
      <c r="AD1505" s="220"/>
    </row>
    <row r="1506" spans="1:30">
      <c r="A1506" s="71"/>
      <c r="B1506" s="40"/>
      <c r="C1506" s="148" t="s">
        <v>139</v>
      </c>
      <c r="D1506" s="320"/>
      <c r="E1506" s="266"/>
      <c r="F1506" s="267"/>
      <c r="G1506" s="268"/>
      <c r="H1506" s="267"/>
      <c r="I1506" s="220"/>
      <c r="J1506" s="220"/>
      <c r="K1506" s="268"/>
      <c r="L1506" s="267"/>
      <c r="M1506" s="220"/>
      <c r="N1506" s="220"/>
      <c r="O1506" s="268"/>
      <c r="P1506" s="267"/>
      <c r="Q1506" s="220"/>
      <c r="R1506" s="220"/>
      <c r="S1506" s="268"/>
      <c r="T1506" s="267"/>
      <c r="U1506" s="220"/>
      <c r="V1506" s="220"/>
      <c r="W1506" s="268"/>
      <c r="X1506" s="267"/>
      <c r="Y1506" s="220"/>
      <c r="Z1506" s="220"/>
      <c r="AA1506" s="268"/>
      <c r="AB1506" s="267"/>
      <c r="AC1506" s="220"/>
      <c r="AD1506" s="220"/>
    </row>
    <row r="1507" spans="1:30">
      <c r="A1507" s="71"/>
      <c r="B1507" s="40"/>
      <c r="C1507" s="148" t="s">
        <v>140</v>
      </c>
      <c r="D1507" s="320"/>
      <c r="E1507" s="266"/>
      <c r="F1507" s="267"/>
      <c r="G1507" s="268"/>
      <c r="H1507" s="267"/>
      <c r="I1507" s="220"/>
      <c r="J1507" s="220"/>
      <c r="K1507" s="268"/>
      <c r="L1507" s="267"/>
      <c r="M1507" s="220"/>
      <c r="N1507" s="220"/>
      <c r="O1507" s="268"/>
      <c r="P1507" s="267"/>
      <c r="Q1507" s="220"/>
      <c r="R1507" s="220"/>
      <c r="S1507" s="268"/>
      <c r="T1507" s="267"/>
      <c r="U1507" s="220"/>
      <c r="V1507" s="220"/>
      <c r="W1507" s="268"/>
      <c r="X1507" s="267"/>
      <c r="Y1507" s="220"/>
      <c r="Z1507" s="220"/>
      <c r="AA1507" s="268"/>
      <c r="AB1507" s="267"/>
      <c r="AC1507" s="220"/>
      <c r="AD1507" s="220"/>
    </row>
    <row r="1508" spans="1:30">
      <c r="A1508" s="71"/>
      <c r="B1508" s="40"/>
      <c r="C1508" s="148" t="s">
        <v>141</v>
      </c>
      <c r="D1508" s="320"/>
      <c r="E1508" s="266"/>
      <c r="F1508" s="267"/>
      <c r="G1508" s="268"/>
      <c r="H1508" s="267"/>
      <c r="I1508" s="220"/>
      <c r="J1508" s="220"/>
      <c r="K1508" s="268"/>
      <c r="L1508" s="267"/>
      <c r="M1508" s="220"/>
      <c r="N1508" s="220"/>
      <c r="O1508" s="268"/>
      <c r="P1508" s="267"/>
      <c r="Q1508" s="220"/>
      <c r="R1508" s="220"/>
      <c r="S1508" s="268"/>
      <c r="T1508" s="267"/>
      <c r="U1508" s="220"/>
      <c r="V1508" s="220"/>
      <c r="W1508" s="268"/>
      <c r="X1508" s="267"/>
      <c r="Y1508" s="220"/>
      <c r="Z1508" s="220"/>
      <c r="AA1508" s="268"/>
      <c r="AB1508" s="267"/>
      <c r="AC1508" s="220"/>
      <c r="AD1508" s="220"/>
    </row>
    <row r="1509" spans="1:30">
      <c r="A1509" s="71"/>
      <c r="B1509" s="40"/>
      <c r="C1509" s="148" t="s">
        <v>142</v>
      </c>
      <c r="D1509" s="320"/>
      <c r="E1509" s="266"/>
      <c r="F1509" s="267"/>
      <c r="G1509" s="268"/>
      <c r="H1509" s="267"/>
      <c r="I1509" s="220"/>
      <c r="J1509" s="220"/>
      <c r="K1509" s="268"/>
      <c r="L1509" s="267"/>
      <c r="M1509" s="220"/>
      <c r="N1509" s="220"/>
      <c r="O1509" s="268"/>
      <c r="P1509" s="267"/>
      <c r="Q1509" s="220"/>
      <c r="R1509" s="220"/>
      <c r="S1509" s="268"/>
      <c r="T1509" s="267"/>
      <c r="U1509" s="220"/>
      <c r="V1509" s="220"/>
      <c r="W1509" s="268"/>
      <c r="X1509" s="267"/>
      <c r="Y1509" s="220"/>
      <c r="Z1509" s="220"/>
      <c r="AA1509" s="268"/>
      <c r="AB1509" s="267"/>
      <c r="AC1509" s="220"/>
      <c r="AD1509" s="220"/>
    </row>
    <row r="1510" spans="1:30">
      <c r="A1510" s="71"/>
      <c r="B1510" s="40"/>
      <c r="C1510" s="148" t="s">
        <v>143</v>
      </c>
      <c r="D1510" s="320"/>
      <c r="E1510" s="266"/>
      <c r="F1510" s="267"/>
      <c r="G1510" s="268"/>
      <c r="H1510" s="267"/>
      <c r="I1510" s="220"/>
      <c r="J1510" s="220"/>
      <c r="K1510" s="268"/>
      <c r="L1510" s="267"/>
      <c r="M1510" s="220"/>
      <c r="N1510" s="220"/>
      <c r="O1510" s="268"/>
      <c r="P1510" s="267"/>
      <c r="Q1510" s="220"/>
      <c r="R1510" s="220"/>
      <c r="S1510" s="268"/>
      <c r="T1510" s="267"/>
      <c r="U1510" s="220"/>
      <c r="V1510" s="220"/>
      <c r="W1510" s="268"/>
      <c r="X1510" s="267"/>
      <c r="Y1510" s="220"/>
      <c r="Z1510" s="220"/>
      <c r="AA1510" s="268"/>
      <c r="AB1510" s="267"/>
      <c r="AC1510" s="220"/>
      <c r="AD1510" s="220"/>
    </row>
    <row r="1511" spans="1:30">
      <c r="A1511" s="71"/>
      <c r="B1511" s="40"/>
      <c r="C1511" s="148" t="s">
        <v>144</v>
      </c>
      <c r="D1511" s="320"/>
      <c r="E1511" s="266"/>
      <c r="F1511" s="267"/>
      <c r="G1511" s="268"/>
      <c r="H1511" s="267"/>
      <c r="I1511" s="220"/>
      <c r="J1511" s="220"/>
      <c r="K1511" s="268"/>
      <c r="L1511" s="267"/>
      <c r="M1511" s="220"/>
      <c r="N1511" s="220"/>
      <c r="O1511" s="268"/>
      <c r="P1511" s="267"/>
      <c r="Q1511" s="220"/>
      <c r="R1511" s="220"/>
      <c r="S1511" s="268"/>
      <c r="T1511" s="267"/>
      <c r="U1511" s="220"/>
      <c r="V1511" s="220"/>
      <c r="W1511" s="268"/>
      <c r="X1511" s="267"/>
      <c r="Y1511" s="220"/>
      <c r="Z1511" s="220"/>
      <c r="AA1511" s="268"/>
      <c r="AB1511" s="267"/>
      <c r="AC1511" s="220"/>
      <c r="AD1511" s="220"/>
    </row>
    <row r="1512" spans="1:30">
      <c r="A1512" s="71"/>
      <c r="B1512" s="40"/>
      <c r="C1512" s="148" t="s">
        <v>145</v>
      </c>
      <c r="D1512" s="320"/>
      <c r="E1512" s="266"/>
      <c r="F1512" s="267"/>
      <c r="G1512" s="268"/>
      <c r="H1512" s="267"/>
      <c r="I1512" s="220"/>
      <c r="J1512" s="220"/>
      <c r="K1512" s="268"/>
      <c r="L1512" s="267"/>
      <c r="M1512" s="220"/>
      <c r="N1512" s="220"/>
      <c r="O1512" s="268"/>
      <c r="P1512" s="267"/>
      <c r="Q1512" s="220"/>
      <c r="R1512" s="220"/>
      <c r="S1512" s="268"/>
      <c r="T1512" s="267"/>
      <c r="U1512" s="220"/>
      <c r="V1512" s="220"/>
      <c r="W1512" s="268"/>
      <c r="X1512" s="267"/>
      <c r="Y1512" s="220"/>
      <c r="Z1512" s="220"/>
      <c r="AA1512" s="268"/>
      <c r="AB1512" s="267"/>
      <c r="AC1512" s="220"/>
      <c r="AD1512" s="220"/>
    </row>
    <row r="1513" spans="1:30">
      <c r="A1513" s="71"/>
      <c r="B1513" s="40"/>
      <c r="C1513" s="148" t="s">
        <v>146</v>
      </c>
      <c r="D1513" s="320"/>
      <c r="E1513" s="266"/>
      <c r="F1513" s="267"/>
      <c r="G1513" s="268"/>
      <c r="H1513" s="267"/>
      <c r="I1513" s="220"/>
      <c r="J1513" s="220"/>
      <c r="K1513" s="268"/>
      <c r="L1513" s="267"/>
      <c r="M1513" s="220"/>
      <c r="N1513" s="220"/>
      <c r="O1513" s="268"/>
      <c r="P1513" s="267"/>
      <c r="Q1513" s="220"/>
      <c r="R1513" s="220"/>
      <c r="S1513" s="268"/>
      <c r="T1513" s="267"/>
      <c r="U1513" s="220"/>
      <c r="V1513" s="220"/>
      <c r="W1513" s="268"/>
      <c r="X1513" s="267"/>
      <c r="Y1513" s="220"/>
      <c r="Z1513" s="220"/>
      <c r="AA1513" s="268"/>
      <c r="AB1513" s="267"/>
      <c r="AC1513" s="220"/>
      <c r="AD1513" s="220"/>
    </row>
    <row r="1514" spans="1:30">
      <c r="A1514" s="71"/>
      <c r="B1514" s="40"/>
      <c r="C1514" s="148" t="s">
        <v>147</v>
      </c>
      <c r="D1514" s="320"/>
      <c r="E1514" s="266"/>
      <c r="F1514" s="267"/>
      <c r="G1514" s="268"/>
      <c r="H1514" s="267"/>
      <c r="I1514" s="220"/>
      <c r="J1514" s="220"/>
      <c r="K1514" s="268"/>
      <c r="L1514" s="267"/>
      <c r="M1514" s="220"/>
      <c r="N1514" s="220"/>
      <c r="O1514" s="268"/>
      <c r="P1514" s="267"/>
      <c r="Q1514" s="220"/>
      <c r="R1514" s="220"/>
      <c r="S1514" s="268"/>
      <c r="T1514" s="267"/>
      <c r="U1514" s="220"/>
      <c r="V1514" s="220"/>
      <c r="W1514" s="268"/>
      <c r="X1514" s="267"/>
      <c r="Y1514" s="220"/>
      <c r="Z1514" s="220"/>
      <c r="AA1514" s="268"/>
      <c r="AB1514" s="267"/>
      <c r="AC1514" s="220"/>
      <c r="AD1514" s="220"/>
    </row>
    <row r="1515" spans="1:30">
      <c r="A1515" s="71"/>
      <c r="B1515" s="40"/>
      <c r="C1515" s="148" t="s">
        <v>148</v>
      </c>
      <c r="D1515" s="320"/>
      <c r="E1515" s="266"/>
      <c r="F1515" s="267"/>
      <c r="G1515" s="268"/>
      <c r="H1515" s="267"/>
      <c r="I1515" s="220"/>
      <c r="J1515" s="220"/>
      <c r="K1515" s="268"/>
      <c r="L1515" s="267"/>
      <c r="M1515" s="220"/>
      <c r="N1515" s="220"/>
      <c r="O1515" s="268"/>
      <c r="P1515" s="267"/>
      <c r="Q1515" s="220"/>
      <c r="R1515" s="220"/>
      <c r="S1515" s="268"/>
      <c r="T1515" s="267"/>
      <c r="U1515" s="220"/>
      <c r="V1515" s="220"/>
      <c r="W1515" s="268"/>
      <c r="X1515" s="267"/>
      <c r="Y1515" s="220"/>
      <c r="Z1515" s="220"/>
      <c r="AA1515" s="268"/>
      <c r="AB1515" s="267"/>
      <c r="AC1515" s="220"/>
      <c r="AD1515" s="220"/>
    </row>
    <row r="1516" spans="1:30">
      <c r="A1516" s="71"/>
      <c r="B1516" s="40"/>
      <c r="C1516" s="148" t="s">
        <v>149</v>
      </c>
      <c r="D1516" s="320"/>
      <c r="E1516" s="266"/>
      <c r="F1516" s="267"/>
      <c r="G1516" s="268"/>
      <c r="H1516" s="267"/>
      <c r="I1516" s="220"/>
      <c r="J1516" s="220"/>
      <c r="K1516" s="268"/>
      <c r="L1516" s="267"/>
      <c r="M1516" s="220"/>
      <c r="N1516" s="220"/>
      <c r="O1516" s="268"/>
      <c r="P1516" s="267"/>
      <c r="Q1516" s="220"/>
      <c r="R1516" s="220"/>
      <c r="S1516" s="268"/>
      <c r="T1516" s="267"/>
      <c r="U1516" s="220"/>
      <c r="V1516" s="220"/>
      <c r="W1516" s="268"/>
      <c r="X1516" s="267"/>
      <c r="Y1516" s="220"/>
      <c r="Z1516" s="220"/>
      <c r="AA1516" s="268"/>
      <c r="AB1516" s="267"/>
      <c r="AC1516" s="220"/>
      <c r="AD1516" s="220"/>
    </row>
    <row r="1517" spans="1:30">
      <c r="A1517" s="71"/>
      <c r="B1517" s="40"/>
      <c r="C1517" s="148" t="s">
        <v>150</v>
      </c>
      <c r="D1517" s="320"/>
      <c r="E1517" s="266"/>
      <c r="F1517" s="267"/>
      <c r="G1517" s="268"/>
      <c r="H1517" s="267"/>
      <c r="I1517" s="220"/>
      <c r="J1517" s="220"/>
      <c r="K1517" s="268"/>
      <c r="L1517" s="267"/>
      <c r="M1517" s="220"/>
      <c r="N1517" s="220"/>
      <c r="O1517" s="268"/>
      <c r="P1517" s="267"/>
      <c r="Q1517" s="220"/>
      <c r="R1517" s="220"/>
      <c r="S1517" s="268"/>
      <c r="T1517" s="267"/>
      <c r="U1517" s="220"/>
      <c r="V1517" s="220"/>
      <c r="W1517" s="268"/>
      <c r="X1517" s="267"/>
      <c r="Y1517" s="220"/>
      <c r="Z1517" s="220"/>
      <c r="AA1517" s="268"/>
      <c r="AB1517" s="267"/>
      <c r="AC1517" s="220"/>
      <c r="AD1517" s="220"/>
    </row>
    <row r="1518" spans="1:30">
      <c r="A1518" s="71"/>
      <c r="B1518" s="40"/>
      <c r="C1518" s="148" t="s">
        <v>151</v>
      </c>
      <c r="D1518" s="320"/>
      <c r="E1518" s="266"/>
      <c r="F1518" s="267"/>
      <c r="G1518" s="268"/>
      <c r="H1518" s="267"/>
      <c r="I1518" s="220"/>
      <c r="J1518" s="220"/>
      <c r="K1518" s="268"/>
      <c r="L1518" s="267"/>
      <c r="M1518" s="220"/>
      <c r="N1518" s="220"/>
      <c r="O1518" s="268"/>
      <c r="P1518" s="267"/>
      <c r="Q1518" s="220"/>
      <c r="R1518" s="220"/>
      <c r="S1518" s="268"/>
      <c r="T1518" s="267"/>
      <c r="U1518" s="220"/>
      <c r="V1518" s="220"/>
      <c r="W1518" s="268"/>
      <c r="X1518" s="267"/>
      <c r="Y1518" s="220"/>
      <c r="Z1518" s="220"/>
      <c r="AA1518" s="268"/>
      <c r="AB1518" s="267"/>
      <c r="AC1518" s="220"/>
      <c r="AD1518" s="220"/>
    </row>
    <row r="1519" spans="1:30">
      <c r="A1519" s="71"/>
      <c r="B1519" s="40"/>
      <c r="C1519" s="148" t="s">
        <v>152</v>
      </c>
      <c r="D1519" s="320"/>
      <c r="E1519" s="266"/>
      <c r="F1519" s="267"/>
      <c r="G1519" s="268"/>
      <c r="H1519" s="267"/>
      <c r="I1519" s="220"/>
      <c r="J1519" s="220"/>
      <c r="K1519" s="268"/>
      <c r="L1519" s="267"/>
      <c r="M1519" s="220"/>
      <c r="N1519" s="220"/>
      <c r="O1519" s="268"/>
      <c r="P1519" s="267"/>
      <c r="Q1519" s="220"/>
      <c r="R1519" s="220"/>
      <c r="S1519" s="268"/>
      <c r="T1519" s="267"/>
      <c r="U1519" s="220"/>
      <c r="V1519" s="220"/>
      <c r="W1519" s="268"/>
      <c r="X1519" s="267"/>
      <c r="Y1519" s="220"/>
      <c r="Z1519" s="220"/>
      <c r="AA1519" s="268"/>
      <c r="AB1519" s="267"/>
      <c r="AC1519" s="220"/>
      <c r="AD1519" s="220"/>
    </row>
    <row r="1520" spans="1:30">
      <c r="A1520" s="71"/>
      <c r="B1520" s="40"/>
      <c r="C1520" s="148" t="s">
        <v>153</v>
      </c>
      <c r="D1520" s="320"/>
      <c r="E1520" s="266"/>
      <c r="F1520" s="267"/>
      <c r="G1520" s="268"/>
      <c r="H1520" s="267"/>
      <c r="I1520" s="220"/>
      <c r="J1520" s="220"/>
      <c r="K1520" s="268"/>
      <c r="L1520" s="267"/>
      <c r="M1520" s="220"/>
      <c r="N1520" s="220"/>
      <c r="O1520" s="268"/>
      <c r="P1520" s="267"/>
      <c r="Q1520" s="220"/>
      <c r="R1520" s="220"/>
      <c r="S1520" s="268"/>
      <c r="T1520" s="267"/>
      <c r="U1520" s="220"/>
      <c r="V1520" s="220"/>
      <c r="W1520" s="268"/>
      <c r="X1520" s="267"/>
      <c r="Y1520" s="220"/>
      <c r="Z1520" s="220"/>
      <c r="AA1520" s="268"/>
      <c r="AB1520" s="267"/>
      <c r="AC1520" s="220"/>
      <c r="AD1520" s="220"/>
    </row>
    <row r="1521" spans="1:30">
      <c r="A1521" s="71"/>
      <c r="B1521" s="40"/>
      <c r="C1521" s="148" t="s">
        <v>154</v>
      </c>
      <c r="D1521" s="320"/>
      <c r="E1521" s="266"/>
      <c r="F1521" s="267"/>
      <c r="G1521" s="268"/>
      <c r="H1521" s="267"/>
      <c r="I1521" s="220"/>
      <c r="J1521" s="220"/>
      <c r="K1521" s="268"/>
      <c r="L1521" s="267"/>
      <c r="M1521" s="220"/>
      <c r="N1521" s="220"/>
      <c r="O1521" s="268"/>
      <c r="P1521" s="267"/>
      <c r="Q1521" s="220"/>
      <c r="R1521" s="220"/>
      <c r="S1521" s="268"/>
      <c r="T1521" s="267"/>
      <c r="U1521" s="220"/>
      <c r="V1521" s="220"/>
      <c r="W1521" s="268"/>
      <c r="X1521" s="267"/>
      <c r="Y1521" s="220"/>
      <c r="Z1521" s="220"/>
      <c r="AA1521" s="268"/>
      <c r="AB1521" s="267"/>
      <c r="AC1521" s="220"/>
      <c r="AD1521" s="220"/>
    </row>
    <row r="1522" spans="1:30">
      <c r="A1522" s="71"/>
      <c r="B1522" s="40"/>
      <c r="C1522" s="148" t="s">
        <v>155</v>
      </c>
      <c r="D1522" s="320"/>
      <c r="E1522" s="266"/>
      <c r="F1522" s="267"/>
      <c r="G1522" s="268"/>
      <c r="H1522" s="267"/>
      <c r="I1522" s="220"/>
      <c r="J1522" s="220"/>
      <c r="K1522" s="268"/>
      <c r="L1522" s="267"/>
      <c r="M1522" s="220"/>
      <c r="N1522" s="220"/>
      <c r="O1522" s="268"/>
      <c r="P1522" s="267"/>
      <c r="Q1522" s="220"/>
      <c r="R1522" s="220"/>
      <c r="S1522" s="268"/>
      <c r="T1522" s="267"/>
      <c r="U1522" s="220"/>
      <c r="V1522" s="220"/>
      <c r="W1522" s="268"/>
      <c r="X1522" s="267"/>
      <c r="Y1522" s="220"/>
      <c r="Z1522" s="220"/>
      <c r="AA1522" s="268"/>
      <c r="AB1522" s="267"/>
      <c r="AC1522" s="220"/>
      <c r="AD1522" s="220"/>
    </row>
    <row r="1523" spans="1:30">
      <c r="A1523" s="71"/>
      <c r="B1523" s="40"/>
      <c r="C1523" s="40"/>
      <c r="D1523" s="40"/>
      <c r="E1523" s="40"/>
      <c r="F1523" s="40"/>
      <c r="G1523" s="268" t="str">
        <f>IF(AND(SUM(G1498:G1522)=0,COUNTIF(G1498:G1522,"NS")&gt;0),"NS",IF(AND(SUM(G1498:G1522)=0, COUNTIF(G1498:G1522,"NA")&gt;0),"NA",SUM(G1498:G1522)))</f>
        <v>NA</v>
      </c>
      <c r="H1523" s="267"/>
      <c r="I1523" s="220">
        <f>IF(AND(SUM(I1498:I1522)=0,COUNTIF(I1498:I1522,"NS")&gt;0),"NS",IF(AND(SUM(I1498:I1522)=0, COUNTIF(I1498:I1522,"NA")&gt;0),"NA",SUM(I1498:I1522)))</f>
        <v>0</v>
      </c>
      <c r="J1523" s="220">
        <f>IF(AND(SUM(J1498:J1522)=0,COUNTIF(J1498:J1522,"NS")&gt;0),"NS",IF(AND(SUM(J1498:J1522)=0, COUNTIF(J1498:J1522,"NA")&gt;0),"NA",SUM(J1498:J1522)))</f>
        <v>0</v>
      </c>
      <c r="K1523" s="268">
        <f>IF(AND(SUM(K1498:K1522)=0,COUNTIF(K1498:K1522,"NS")&gt;0),"NS",IF(AND(SUM(K1498:K1522)=0, COUNTIF(K1498:K1522,"NA")&gt;0),"NA",SUM(K1498:K1522)))</f>
        <v>0</v>
      </c>
      <c r="L1523" s="267"/>
      <c r="M1523" s="220">
        <f>IF(AND(SUM(M1498:M1522)=0,COUNTIF(M1498:M1522,"NS")&gt;0),"NS",IF(AND(SUM(M1498:M1522)=0, COUNTIF(M1498:M1522,"NA")&gt;0),"NA",SUM(M1498:M1522)))</f>
        <v>0</v>
      </c>
      <c r="N1523" s="220">
        <f>IF(AND(SUM(N1498:N1522)=0,COUNTIF(N1498:N1522,"NS")&gt;0),"NS",IF(AND(SUM(N1498:N1522)=0, COUNTIF(N1498:N1522,"NA")&gt;0),"NA",SUM(N1498:N1522)))</f>
        <v>0</v>
      </c>
      <c r="O1523" s="268">
        <f>IF(AND(SUM(O1498:O1522)=0,COUNTIF(O1498:O1522,"NS")&gt;0),"NS",IF(AND(SUM(O1498:O1522)=0, COUNTIF(O1498:O1522,"NA")&gt;0),"NA",SUM(O1498:O1522)))</f>
        <v>0</v>
      </c>
      <c r="P1523" s="267"/>
      <c r="Q1523" s="220">
        <f>IF(AND(SUM(Q1498:Q1522)=0,COUNTIF(Q1498:Q1522,"NS")&gt;0),"NS",IF(AND(SUM(Q1498:Q1522)=0, COUNTIF(Q1498:Q1522,"NA")&gt;0),"NA",SUM(Q1498:Q1522)))</f>
        <v>0</v>
      </c>
      <c r="R1523" s="220">
        <f>IF(AND(SUM(R1498:R1522)=0,COUNTIF(R1498:R1522,"NS")&gt;0),"NS",IF(AND(SUM(R1498:R1522)=0, COUNTIF(R1498:R1522,"NA")&gt;0),"NA",SUM(R1498:R1522)))</f>
        <v>0</v>
      </c>
      <c r="S1523" s="268">
        <f>IF(AND(SUM(S1498:S1522)=0,COUNTIF(S1498:S1522,"NS")&gt;0),"NS",IF(AND(SUM(S1498:S1522)=0, COUNTIF(S1498:S1522,"NA")&gt;0),"NA",SUM(S1498:S1522)))</f>
        <v>0</v>
      </c>
      <c r="T1523" s="267"/>
      <c r="U1523" s="220">
        <f>IF(AND(SUM(U1498:U1522)=0,COUNTIF(U1498:U1522,"NS")&gt;0),"NS",IF(AND(SUM(U1498:U1522)=0, COUNTIF(U1498:U1522,"NA")&gt;0),"NA",SUM(U1498:U1522)))</f>
        <v>0</v>
      </c>
      <c r="V1523" s="220">
        <f>IF(AND(SUM(V1498:V1522)=0,COUNTIF(V1498:V1522,"NS")&gt;0),"NS",IF(AND(SUM(V1498:V1522)=0, COUNTIF(V1498:V1522,"NA")&gt;0),"NA",SUM(V1498:V1522)))</f>
        <v>0</v>
      </c>
      <c r="W1523" s="268">
        <f>IF(AND(SUM(W1498:W1522)=0,COUNTIF(W1498:W1522,"NS")&gt;0),"NS",IF(AND(SUM(W1498:W1522)=0, COUNTIF(W1498:W1522,"NA")&gt;0),"NA",SUM(W1498:W1522)))</f>
        <v>0</v>
      </c>
      <c r="X1523" s="267"/>
      <c r="Y1523" s="220">
        <f>IF(AND(SUM(Y1498:Y1522)=0,COUNTIF(Y1498:Y1522,"NS")&gt;0),"NS",IF(AND(SUM(Y1498:Y1522)=0, COUNTIF(Y1498:Y1522,"NA")&gt;0),"NA",SUM(Y1498:Y1522)))</f>
        <v>0</v>
      </c>
      <c r="Z1523" s="220">
        <f>IF(AND(SUM(Z1498:Z1522)=0,COUNTIF(Z1498:Z1522,"NS")&gt;0),"NS",IF(AND(SUM(Z1498:Z1522)=0, COUNTIF(Z1498:Z1522,"NA")&gt;0),"NA",SUM(Z1498:Z1522)))</f>
        <v>0</v>
      </c>
      <c r="AA1523" s="268">
        <f>IF(AND(SUM(AA1498:AA1522)=0,COUNTIF(AA1498:AA1522,"NS")&gt;0),"NS",IF(AND(SUM(AA1498:AA1522)=0, COUNTIF(AA1498:AA1522,"NA")&gt;0),"NA",SUM(AA1498:AA1522)))</f>
        <v>0</v>
      </c>
      <c r="AB1523" s="267"/>
      <c r="AC1523" s="220">
        <f>IF(AND(SUM(AC1498:AC1522)=0,COUNTIF(AC1498:AC1522,"NS")&gt;0),"NS",IF(AND(SUM(AC1498:AC1522)=0, COUNTIF(AC1498:AC1522,"NA")&gt;0),"NA",SUM(AC1498:AC1522)))</f>
        <v>0</v>
      </c>
      <c r="AD1523" s="220">
        <f>IF(AND(SUM(AD1498:AD1522)=0,COUNTIF(AD1498:AD1522,"NS")&gt;0),"NS",IF(AND(SUM(AD1498:AD1522)=0, COUNTIF(AD1498:AD1522,"NA")&gt;0),"NA",SUM(AD1498:AD1522)))</f>
        <v>0</v>
      </c>
    </row>
    <row r="1524" spans="1:30">
      <c r="A1524" s="71"/>
      <c r="B1524" s="40"/>
      <c r="C1524" s="150"/>
      <c r="D1524" s="150"/>
      <c r="E1524" s="150"/>
      <c r="F1524" s="150"/>
      <c r="G1524" s="150"/>
      <c r="H1524" s="150"/>
      <c r="I1524" s="150"/>
      <c r="J1524" s="150"/>
      <c r="K1524" s="150"/>
      <c r="L1524" s="150"/>
      <c r="M1524" s="150"/>
      <c r="N1524" s="40"/>
      <c r="O1524" s="96"/>
      <c r="P1524" s="243"/>
      <c r="Q1524" s="243"/>
      <c r="R1524" s="243"/>
      <c r="S1524" s="243"/>
      <c r="T1524" s="243"/>
      <c r="U1524" s="243"/>
      <c r="V1524" s="243"/>
      <c r="W1524" s="243"/>
      <c r="X1524" s="243"/>
      <c r="Y1524" s="243"/>
      <c r="Z1524" s="243"/>
      <c r="AA1524" s="243"/>
      <c r="AB1524" s="243"/>
      <c r="AC1524" s="243"/>
      <c r="AD1524" s="243"/>
    </row>
    <row r="1525" spans="1:30" ht="45" customHeight="1">
      <c r="A1525" s="71"/>
      <c r="B1525" s="40"/>
      <c r="C1525" s="385" t="s">
        <v>1542</v>
      </c>
      <c r="D1525" s="256"/>
      <c r="E1525" s="256"/>
      <c r="F1525" s="256"/>
      <c r="G1525" s="268"/>
      <c r="H1525" s="266"/>
      <c r="I1525" s="266"/>
      <c r="J1525" s="266"/>
      <c r="K1525" s="266"/>
      <c r="L1525" s="266"/>
      <c r="M1525" s="266"/>
      <c r="N1525" s="266"/>
      <c r="O1525" s="266"/>
      <c r="P1525" s="266"/>
      <c r="Q1525" s="266"/>
      <c r="R1525" s="266"/>
      <c r="S1525" s="266"/>
      <c r="T1525" s="266"/>
      <c r="U1525" s="266"/>
      <c r="V1525" s="266"/>
      <c r="W1525" s="266"/>
      <c r="X1525" s="266"/>
      <c r="Y1525" s="266"/>
      <c r="Z1525" s="266"/>
      <c r="AA1525" s="266"/>
      <c r="AB1525" s="266"/>
      <c r="AC1525" s="266"/>
      <c r="AD1525" s="267"/>
    </row>
    <row r="1526" spans="1:30">
      <c r="A1526" s="71"/>
      <c r="B1526" s="40"/>
      <c r="C1526" s="150"/>
      <c r="D1526" s="150"/>
      <c r="E1526" s="150"/>
      <c r="F1526" s="150"/>
      <c r="G1526" s="150"/>
      <c r="H1526" s="150"/>
      <c r="I1526" s="150"/>
      <c r="J1526" s="150"/>
      <c r="K1526" s="150"/>
      <c r="L1526" s="150"/>
      <c r="M1526" s="150"/>
      <c r="N1526" s="40"/>
      <c r="O1526" s="96"/>
      <c r="P1526" s="243"/>
      <c r="Q1526" s="243"/>
      <c r="R1526" s="243"/>
      <c r="S1526" s="243"/>
      <c r="T1526" s="243"/>
      <c r="U1526" s="243"/>
      <c r="V1526" s="243"/>
      <c r="W1526" s="243"/>
      <c r="X1526" s="243"/>
      <c r="Y1526" s="243"/>
      <c r="Z1526" s="243"/>
      <c r="AA1526" s="243"/>
      <c r="AB1526" s="243"/>
      <c r="AC1526" s="243"/>
      <c r="AD1526" s="243"/>
    </row>
    <row r="1527" spans="1:30" ht="24" customHeight="1">
      <c r="A1527" s="71"/>
      <c r="B1527" s="40"/>
      <c r="C1527" s="321" t="s">
        <v>187</v>
      </c>
      <c r="D1527" s="256"/>
      <c r="E1527" s="256"/>
      <c r="F1527" s="256"/>
      <c r="G1527" s="256"/>
      <c r="H1527" s="256"/>
      <c r="I1527" s="256"/>
      <c r="J1527" s="256"/>
      <c r="K1527" s="256"/>
      <c r="L1527" s="256"/>
      <c r="M1527" s="256"/>
      <c r="N1527" s="256"/>
      <c r="O1527" s="256"/>
      <c r="P1527" s="256"/>
      <c r="Q1527" s="256"/>
      <c r="R1527" s="256"/>
      <c r="S1527" s="256"/>
      <c r="T1527" s="256"/>
      <c r="U1527" s="256"/>
      <c r="V1527" s="256"/>
      <c r="W1527" s="256"/>
      <c r="X1527" s="256"/>
      <c r="Y1527" s="256"/>
      <c r="Z1527" s="256"/>
      <c r="AA1527" s="256"/>
      <c r="AB1527" s="256"/>
      <c r="AC1527" s="256"/>
      <c r="AD1527" s="256"/>
    </row>
    <row r="1528" spans="1:30" ht="60" customHeight="1">
      <c r="A1528" s="71"/>
      <c r="B1528" s="40"/>
      <c r="C1528" s="322"/>
      <c r="D1528" s="323"/>
      <c r="E1528" s="323"/>
      <c r="F1528" s="323"/>
      <c r="G1528" s="323"/>
      <c r="H1528" s="323"/>
      <c r="I1528" s="323"/>
      <c r="J1528" s="323"/>
      <c r="K1528" s="323"/>
      <c r="L1528" s="323"/>
      <c r="M1528" s="323"/>
      <c r="N1528" s="323"/>
      <c r="O1528" s="323"/>
      <c r="P1528" s="323"/>
      <c r="Q1528" s="323"/>
      <c r="R1528" s="323"/>
      <c r="S1528" s="323"/>
      <c r="T1528" s="323"/>
      <c r="U1528" s="323"/>
      <c r="V1528" s="323"/>
      <c r="W1528" s="323"/>
      <c r="X1528" s="323"/>
      <c r="Y1528" s="323"/>
      <c r="Z1528" s="323"/>
      <c r="AA1528" s="323"/>
      <c r="AB1528" s="323"/>
      <c r="AC1528" s="323"/>
      <c r="AD1528" s="324"/>
    </row>
    <row r="1529" spans="1:30">
      <c r="A1529" s="71"/>
      <c r="B1529" s="40"/>
      <c r="C1529" s="40"/>
      <c r="D1529" s="40"/>
      <c r="E1529" s="40"/>
      <c r="F1529" s="40"/>
      <c r="G1529" s="40"/>
      <c r="H1529" s="40"/>
      <c r="I1529" s="40"/>
      <c r="J1529" s="40"/>
      <c r="K1529" s="40"/>
      <c r="L1529" s="40"/>
      <c r="M1529" s="40"/>
      <c r="N1529" s="40"/>
      <c r="O1529" s="40"/>
      <c r="P1529" s="40"/>
      <c r="Q1529" s="40"/>
      <c r="R1529" s="40"/>
      <c r="S1529" s="40"/>
      <c r="T1529" s="40"/>
      <c r="U1529" s="40"/>
      <c r="V1529" s="40"/>
      <c r="W1529" s="40"/>
      <c r="X1529" s="40"/>
      <c r="Y1529" s="40"/>
      <c r="Z1529" s="40"/>
      <c r="AA1529" s="40"/>
      <c r="AB1529" s="40"/>
      <c r="AC1529" s="40"/>
      <c r="AD1529" s="40"/>
    </row>
    <row r="1530" spans="1:30">
      <c r="A1530" s="71"/>
      <c r="B1530" s="40"/>
      <c r="C1530" s="40"/>
      <c r="D1530" s="40"/>
      <c r="E1530" s="40"/>
      <c r="F1530" s="40"/>
      <c r="G1530" s="40"/>
      <c r="H1530" s="40"/>
      <c r="I1530" s="40"/>
      <c r="J1530" s="40"/>
      <c r="K1530" s="40"/>
      <c r="L1530" s="40"/>
      <c r="M1530" s="40"/>
      <c r="N1530" s="40"/>
      <c r="O1530" s="40"/>
      <c r="P1530" s="40"/>
      <c r="Q1530" s="40"/>
      <c r="R1530" s="40"/>
      <c r="S1530" s="40"/>
      <c r="T1530" s="40"/>
      <c r="U1530" s="40"/>
      <c r="V1530" s="40"/>
      <c r="W1530" s="40"/>
      <c r="X1530" s="40"/>
      <c r="Y1530" s="40"/>
      <c r="Z1530" s="40"/>
      <c r="AA1530" s="40"/>
      <c r="AB1530" s="40"/>
      <c r="AC1530" s="40"/>
      <c r="AD1530" s="40"/>
    </row>
    <row r="1531" spans="1:30">
      <c r="A1531" s="71"/>
      <c r="B1531" s="40"/>
      <c r="C1531" s="40"/>
      <c r="D1531" s="40"/>
      <c r="E1531" s="40"/>
      <c r="F1531" s="40"/>
      <c r="G1531" s="40"/>
      <c r="H1531" s="40"/>
      <c r="I1531" s="40"/>
      <c r="J1531" s="40"/>
      <c r="K1531" s="40"/>
      <c r="L1531" s="40"/>
      <c r="M1531" s="40"/>
      <c r="N1531" s="40"/>
      <c r="O1531" s="40"/>
      <c r="P1531" s="40"/>
      <c r="Q1531" s="40"/>
      <c r="R1531" s="40"/>
      <c r="S1531" s="40"/>
      <c r="T1531" s="40"/>
      <c r="U1531" s="40"/>
      <c r="V1531" s="40"/>
      <c r="W1531" s="40"/>
      <c r="X1531" s="40"/>
      <c r="Y1531" s="40"/>
      <c r="Z1531" s="40"/>
      <c r="AA1531" s="40"/>
      <c r="AB1531" s="40"/>
      <c r="AC1531" s="40"/>
      <c r="AD1531" s="40"/>
    </row>
    <row r="1532" spans="1:30">
      <c r="A1532" s="71"/>
      <c r="B1532" s="40"/>
      <c r="C1532" s="40"/>
      <c r="D1532" s="40"/>
      <c r="E1532" s="40"/>
      <c r="F1532" s="40"/>
      <c r="G1532" s="40"/>
      <c r="H1532" s="40"/>
      <c r="I1532" s="40"/>
      <c r="J1532" s="40"/>
      <c r="K1532" s="40"/>
      <c r="L1532" s="40"/>
      <c r="M1532" s="40"/>
      <c r="N1532" s="40"/>
      <c r="O1532" s="40"/>
      <c r="P1532" s="40"/>
      <c r="Q1532" s="40"/>
      <c r="R1532" s="40"/>
      <c r="S1532" s="40"/>
      <c r="T1532" s="40"/>
      <c r="U1532" s="40"/>
      <c r="V1532" s="40"/>
      <c r="W1532" s="40"/>
      <c r="X1532" s="40"/>
      <c r="Y1532" s="40"/>
      <c r="Z1532" s="40"/>
      <c r="AA1532" s="40"/>
      <c r="AB1532" s="40"/>
      <c r="AC1532" s="40"/>
      <c r="AD1532" s="40"/>
    </row>
    <row r="1533" spans="1:30">
      <c r="A1533" s="71"/>
      <c r="B1533" s="40"/>
      <c r="C1533" s="40"/>
      <c r="D1533" s="40"/>
      <c r="E1533" s="40"/>
      <c r="F1533" s="40"/>
      <c r="G1533" s="40"/>
      <c r="H1533" s="40"/>
      <c r="I1533" s="40"/>
      <c r="J1533" s="40"/>
      <c r="K1533" s="40"/>
      <c r="L1533" s="40"/>
      <c r="M1533" s="40"/>
      <c r="N1533" s="40"/>
      <c r="O1533" s="40"/>
      <c r="P1533" s="40"/>
      <c r="Q1533" s="40"/>
      <c r="R1533" s="40"/>
      <c r="S1533" s="40"/>
      <c r="T1533" s="40"/>
      <c r="U1533" s="40"/>
      <c r="V1533" s="40"/>
      <c r="W1533" s="40"/>
      <c r="X1533" s="40"/>
      <c r="Y1533" s="40"/>
      <c r="Z1533" s="40"/>
      <c r="AA1533" s="40"/>
      <c r="AB1533" s="40"/>
      <c r="AC1533" s="40"/>
      <c r="AD1533" s="40"/>
    </row>
    <row r="1534" spans="1:30" ht="15.75" customHeight="1" thickBot="1">
      <c r="A1534" s="71"/>
      <c r="B1534" s="40"/>
      <c r="C1534" s="40"/>
      <c r="D1534" s="40"/>
      <c r="E1534" s="40"/>
      <c r="F1534" s="40"/>
      <c r="G1534" s="40"/>
      <c r="H1534" s="40"/>
      <c r="I1534" s="40"/>
      <c r="J1534" s="40"/>
      <c r="K1534" s="40"/>
      <c r="L1534" s="40"/>
      <c r="M1534" s="40"/>
      <c r="N1534" s="40"/>
      <c r="O1534" s="40"/>
      <c r="P1534" s="40"/>
      <c r="Q1534" s="40"/>
      <c r="R1534" s="40"/>
      <c r="S1534" s="40"/>
      <c r="T1534" s="40"/>
      <c r="U1534" s="40"/>
      <c r="V1534" s="40"/>
      <c r="W1534" s="40"/>
      <c r="X1534" s="40"/>
      <c r="Y1534" s="40"/>
      <c r="Z1534" s="40"/>
      <c r="AA1534" s="40"/>
      <c r="AB1534" s="40"/>
      <c r="AC1534" s="40"/>
      <c r="AD1534" s="40"/>
    </row>
    <row r="1535" spans="1:30" ht="15" customHeight="1" thickBot="1">
      <c r="A1535" s="71"/>
      <c r="B1535" s="457" t="s">
        <v>1543</v>
      </c>
      <c r="C1535" s="334"/>
      <c r="D1535" s="334"/>
      <c r="E1535" s="334"/>
      <c r="F1535" s="334"/>
      <c r="G1535" s="334"/>
      <c r="H1535" s="334"/>
      <c r="I1535" s="334"/>
      <c r="J1535" s="334"/>
      <c r="K1535" s="334"/>
      <c r="L1535" s="334"/>
      <c r="M1535" s="334"/>
      <c r="N1535" s="334"/>
      <c r="O1535" s="334"/>
      <c r="P1535" s="334"/>
      <c r="Q1535" s="334"/>
      <c r="R1535" s="334"/>
      <c r="S1535" s="334"/>
      <c r="T1535" s="334"/>
      <c r="U1535" s="334"/>
      <c r="V1535" s="334"/>
      <c r="W1535" s="334"/>
      <c r="X1535" s="334"/>
      <c r="Y1535" s="334"/>
      <c r="Z1535" s="334"/>
      <c r="AA1535" s="334"/>
      <c r="AB1535" s="334"/>
      <c r="AC1535" s="334"/>
      <c r="AD1535" s="335"/>
    </row>
    <row r="1536" spans="1:30">
      <c r="A1536" s="71"/>
      <c r="B1536" s="40"/>
      <c r="C1536" s="40"/>
      <c r="D1536" s="40"/>
      <c r="E1536" s="40"/>
      <c r="F1536" s="40"/>
      <c r="G1536" s="40"/>
      <c r="H1536" s="40"/>
      <c r="I1536" s="40"/>
      <c r="J1536" s="40"/>
      <c r="K1536" s="40"/>
      <c r="L1536" s="40"/>
      <c r="M1536" s="40"/>
      <c r="N1536" s="40"/>
      <c r="O1536" s="40"/>
      <c r="P1536" s="40"/>
      <c r="Q1536" s="40"/>
      <c r="R1536" s="40"/>
      <c r="S1536" s="40"/>
      <c r="T1536" s="40"/>
      <c r="U1536" s="40"/>
      <c r="V1536" s="40"/>
      <c r="W1536" s="40"/>
      <c r="X1536" s="40"/>
      <c r="Y1536" s="40"/>
      <c r="Z1536" s="40"/>
      <c r="AA1536" s="40"/>
      <c r="AB1536" s="40"/>
      <c r="AC1536" s="40"/>
      <c r="AD1536" s="40"/>
    </row>
    <row r="1537" spans="1:108" ht="36" customHeight="1">
      <c r="A1537" s="72" t="s">
        <v>1544</v>
      </c>
      <c r="B1537" s="326" t="s">
        <v>1545</v>
      </c>
      <c r="C1537" s="341"/>
      <c r="D1537" s="256"/>
      <c r="E1537" s="256"/>
      <c r="F1537" s="256"/>
      <c r="G1537" s="256"/>
      <c r="H1537" s="256"/>
      <c r="I1537" s="256"/>
      <c r="J1537" s="256"/>
      <c r="K1537" s="256"/>
      <c r="L1537" s="256"/>
      <c r="M1537" s="256"/>
      <c r="N1537" s="256"/>
      <c r="O1537" s="256"/>
      <c r="P1537" s="256"/>
      <c r="Q1537" s="256"/>
      <c r="R1537" s="256"/>
      <c r="S1537" s="256"/>
      <c r="T1537" s="256"/>
      <c r="U1537" s="256"/>
      <c r="V1537" s="256"/>
      <c r="W1537" s="256"/>
      <c r="X1537" s="256"/>
      <c r="Y1537" s="256"/>
      <c r="Z1537" s="256"/>
      <c r="AA1537" s="256"/>
      <c r="AB1537" s="256"/>
      <c r="AC1537" s="256"/>
      <c r="AD1537" s="256"/>
    </row>
    <row r="1538" spans="1:108" ht="36" customHeight="1">
      <c r="A1538" s="83"/>
      <c r="B1538" s="15"/>
      <c r="C1538" s="327" t="s">
        <v>1546</v>
      </c>
      <c r="D1538" s="256"/>
      <c r="E1538" s="256"/>
      <c r="F1538" s="256"/>
      <c r="G1538" s="256"/>
      <c r="H1538" s="256"/>
      <c r="I1538" s="256"/>
      <c r="J1538" s="256"/>
      <c r="K1538" s="256"/>
      <c r="L1538" s="256"/>
      <c r="M1538" s="256"/>
      <c r="N1538" s="256"/>
      <c r="O1538" s="256"/>
      <c r="P1538" s="256"/>
      <c r="Q1538" s="256"/>
      <c r="R1538" s="256"/>
      <c r="S1538" s="256"/>
      <c r="T1538" s="256"/>
      <c r="U1538" s="256"/>
      <c r="V1538" s="256"/>
      <c r="W1538" s="256"/>
      <c r="X1538" s="256"/>
      <c r="Y1538" s="256"/>
      <c r="Z1538" s="256"/>
      <c r="AA1538" s="256"/>
      <c r="AB1538" s="256"/>
      <c r="AC1538" s="256"/>
      <c r="AD1538" s="256"/>
    </row>
    <row r="1539" spans="1:108" ht="48" customHeight="1">
      <c r="A1539" s="83"/>
      <c r="B1539" s="15"/>
      <c r="C1539" s="327" t="s">
        <v>1547</v>
      </c>
      <c r="D1539" s="256"/>
      <c r="E1539" s="256"/>
      <c r="F1539" s="256"/>
      <c r="G1539" s="256"/>
      <c r="H1539" s="256"/>
      <c r="I1539" s="256"/>
      <c r="J1539" s="256"/>
      <c r="K1539" s="256"/>
      <c r="L1539" s="256"/>
      <c r="M1539" s="256"/>
      <c r="N1539" s="256"/>
      <c r="O1539" s="256"/>
      <c r="P1539" s="256"/>
      <c r="Q1539" s="256"/>
      <c r="R1539" s="256"/>
      <c r="S1539" s="256"/>
      <c r="T1539" s="256"/>
      <c r="U1539" s="256"/>
      <c r="V1539" s="256"/>
      <c r="W1539" s="256"/>
      <c r="X1539" s="256"/>
      <c r="Y1539" s="256"/>
      <c r="Z1539" s="256"/>
      <c r="AA1539" s="256"/>
      <c r="AB1539" s="256"/>
      <c r="AC1539" s="256"/>
      <c r="AD1539" s="256"/>
    </row>
    <row r="1540" spans="1:108" ht="36" customHeight="1">
      <c r="A1540" s="83"/>
      <c r="B1540" s="15"/>
      <c r="C1540" s="321" t="s">
        <v>1548</v>
      </c>
      <c r="D1540" s="256"/>
      <c r="E1540" s="256"/>
      <c r="F1540" s="256"/>
      <c r="G1540" s="256"/>
      <c r="H1540" s="256"/>
      <c r="I1540" s="256"/>
      <c r="J1540" s="256"/>
      <c r="K1540" s="256"/>
      <c r="L1540" s="256"/>
      <c r="M1540" s="256"/>
      <c r="N1540" s="256"/>
      <c r="O1540" s="256"/>
      <c r="P1540" s="256"/>
      <c r="Q1540" s="256"/>
      <c r="R1540" s="256"/>
      <c r="S1540" s="256"/>
      <c r="T1540" s="256"/>
      <c r="U1540" s="256"/>
      <c r="V1540" s="256"/>
      <c r="W1540" s="256"/>
      <c r="X1540" s="256"/>
      <c r="Y1540" s="256"/>
      <c r="Z1540" s="256"/>
      <c r="AA1540" s="256"/>
      <c r="AB1540" s="256"/>
      <c r="AC1540" s="256"/>
      <c r="AD1540" s="256"/>
    </row>
    <row r="1541" spans="1:108" ht="36" customHeight="1">
      <c r="A1541" s="71"/>
      <c r="B1541" s="40"/>
      <c r="C1541" s="321" t="s">
        <v>1549</v>
      </c>
      <c r="D1541" s="256"/>
      <c r="E1541" s="256"/>
      <c r="F1541" s="256"/>
      <c r="G1541" s="256"/>
      <c r="H1541" s="256"/>
      <c r="I1541" s="256"/>
      <c r="J1541" s="256"/>
      <c r="K1541" s="256"/>
      <c r="L1541" s="256"/>
      <c r="M1541" s="256"/>
      <c r="N1541" s="256"/>
      <c r="O1541" s="256"/>
      <c r="P1541" s="256"/>
      <c r="Q1541" s="256"/>
      <c r="R1541" s="256"/>
      <c r="S1541" s="256"/>
      <c r="T1541" s="256"/>
      <c r="U1541" s="256"/>
      <c r="V1541" s="256"/>
      <c r="W1541" s="256"/>
      <c r="X1541" s="256"/>
      <c r="Y1541" s="256"/>
      <c r="Z1541" s="256"/>
      <c r="AA1541" s="256"/>
      <c r="AB1541" s="256"/>
      <c r="AC1541" s="256"/>
      <c r="AD1541" s="256"/>
    </row>
    <row r="1542" spans="1:108">
      <c r="A1542" s="71"/>
      <c r="B1542" s="40"/>
      <c r="C1542" s="239"/>
      <c r="D1542" s="239"/>
      <c r="E1542" s="239"/>
      <c r="F1542" s="239"/>
      <c r="G1542" s="239"/>
      <c r="H1542" s="239"/>
      <c r="I1542" s="239"/>
      <c r="J1542" s="239"/>
      <c r="K1542" s="239"/>
      <c r="L1542" s="239"/>
      <c r="M1542" s="239"/>
      <c r="N1542" s="239"/>
      <c r="O1542" s="239"/>
      <c r="P1542" s="239"/>
      <c r="Q1542" s="239"/>
      <c r="R1542" s="239"/>
      <c r="S1542" s="239"/>
      <c r="T1542" s="239"/>
      <c r="U1542" s="239"/>
      <c r="V1542" s="239"/>
      <c r="W1542" s="239"/>
      <c r="X1542" s="239"/>
      <c r="Y1542" s="239"/>
      <c r="Z1542" s="239"/>
      <c r="AA1542" s="239"/>
      <c r="AB1542" s="239"/>
      <c r="AC1542" s="239"/>
      <c r="AD1542" s="239"/>
    </row>
    <row r="1543" spans="1:108" ht="24" customHeight="1">
      <c r="A1543" s="71"/>
      <c r="B1543" s="40"/>
      <c r="C1543" s="265" t="s">
        <v>185</v>
      </c>
      <c r="D1543" s="278"/>
      <c r="E1543" s="278"/>
      <c r="F1543" s="279"/>
      <c r="G1543" s="325" t="s">
        <v>1550</v>
      </c>
      <c r="H1543" s="278"/>
      <c r="I1543" s="279"/>
      <c r="J1543" s="265" t="s">
        <v>1551</v>
      </c>
      <c r="K1543" s="266"/>
      <c r="L1543" s="266"/>
      <c r="M1543" s="266"/>
      <c r="N1543" s="266"/>
      <c r="O1543" s="266"/>
      <c r="P1543" s="266"/>
      <c r="Q1543" s="266"/>
      <c r="R1543" s="266"/>
      <c r="S1543" s="266"/>
      <c r="T1543" s="266"/>
      <c r="U1543" s="266"/>
      <c r="V1543" s="266"/>
      <c r="W1543" s="266"/>
      <c r="X1543" s="266"/>
      <c r="Y1543" s="266"/>
      <c r="Z1543" s="266"/>
      <c r="AA1543" s="266"/>
      <c r="AB1543" s="266"/>
      <c r="AC1543" s="266"/>
      <c r="AD1543" s="267"/>
    </row>
    <row r="1544" spans="1:108" ht="15" customHeight="1">
      <c r="A1544" s="71"/>
      <c r="B1544" s="40"/>
      <c r="C1544" s="280"/>
      <c r="D1544" s="256"/>
      <c r="E1544" s="256"/>
      <c r="F1544" s="281"/>
      <c r="G1544" s="280"/>
      <c r="H1544" s="256"/>
      <c r="I1544" s="281"/>
      <c r="J1544" s="265" t="s">
        <v>201</v>
      </c>
      <c r="K1544" s="279"/>
      <c r="L1544" s="331" t="s">
        <v>202</v>
      </c>
      <c r="M1544" s="279"/>
      <c r="N1544" s="331" t="s">
        <v>203</v>
      </c>
      <c r="O1544" s="279"/>
      <c r="P1544" s="268" t="s">
        <v>1552</v>
      </c>
      <c r="Q1544" s="266"/>
      <c r="R1544" s="266"/>
      <c r="S1544" s="266"/>
      <c r="T1544" s="266"/>
      <c r="U1544" s="266"/>
      <c r="V1544" s="266"/>
      <c r="W1544" s="266"/>
      <c r="X1544" s="266"/>
      <c r="Y1544" s="266"/>
      <c r="Z1544" s="266"/>
      <c r="AA1544" s="266"/>
      <c r="AB1544" s="266"/>
      <c r="AC1544" s="266"/>
      <c r="AD1544" s="267"/>
    </row>
    <row r="1545" spans="1:108" ht="84" customHeight="1">
      <c r="A1545" s="71"/>
      <c r="B1545" s="40"/>
      <c r="C1545" s="280"/>
      <c r="D1545" s="256"/>
      <c r="E1545" s="256"/>
      <c r="F1545" s="281"/>
      <c r="G1545" s="280"/>
      <c r="H1545" s="256"/>
      <c r="I1545" s="281"/>
      <c r="J1545" s="280"/>
      <c r="K1545" s="281"/>
      <c r="L1545" s="280"/>
      <c r="M1545" s="281"/>
      <c r="N1545" s="280"/>
      <c r="O1545" s="281"/>
      <c r="P1545" s="456" t="s">
        <v>1553</v>
      </c>
      <c r="Q1545" s="272"/>
      <c r="R1545" s="272"/>
      <c r="S1545" s="331" t="s">
        <v>1554</v>
      </c>
      <c r="T1545" s="266"/>
      <c r="U1545" s="267"/>
      <c r="V1545" s="428" t="s">
        <v>1555</v>
      </c>
      <c r="W1545" s="272"/>
      <c r="X1545" s="283"/>
      <c r="Y1545" s="428" t="s">
        <v>1556</v>
      </c>
      <c r="Z1545" s="272"/>
      <c r="AA1545" s="283"/>
      <c r="AB1545" s="428" t="s">
        <v>1557</v>
      </c>
      <c r="AC1545" s="272"/>
      <c r="AD1545" s="283"/>
    </row>
    <row r="1546" spans="1:108" ht="48" customHeight="1">
      <c r="A1546" s="71"/>
      <c r="B1546" s="40"/>
      <c r="C1546" s="282"/>
      <c r="D1546" s="272"/>
      <c r="E1546" s="272"/>
      <c r="F1546" s="283"/>
      <c r="G1546" s="282"/>
      <c r="H1546" s="272"/>
      <c r="I1546" s="283"/>
      <c r="J1546" s="282"/>
      <c r="K1546" s="283"/>
      <c r="L1546" s="282"/>
      <c r="M1546" s="283"/>
      <c r="N1546" s="282"/>
      <c r="O1546" s="283"/>
      <c r="P1546" s="217" t="s">
        <v>234</v>
      </c>
      <c r="Q1546" s="218" t="s">
        <v>202</v>
      </c>
      <c r="R1546" s="218" t="s">
        <v>203</v>
      </c>
      <c r="S1546" s="217" t="s">
        <v>234</v>
      </c>
      <c r="T1546" s="218" t="s">
        <v>202</v>
      </c>
      <c r="U1546" s="218" t="s">
        <v>203</v>
      </c>
      <c r="V1546" s="217" t="s">
        <v>234</v>
      </c>
      <c r="W1546" s="218" t="s">
        <v>202</v>
      </c>
      <c r="X1546" s="218" t="s">
        <v>203</v>
      </c>
      <c r="Y1546" s="217" t="s">
        <v>234</v>
      </c>
      <c r="Z1546" s="218" t="s">
        <v>202</v>
      </c>
      <c r="AA1546" s="218" t="s">
        <v>203</v>
      </c>
      <c r="AB1546" s="217" t="s">
        <v>234</v>
      </c>
      <c r="AC1546" s="218" t="s">
        <v>202</v>
      </c>
      <c r="AD1546" s="218" t="s">
        <v>203</v>
      </c>
      <c r="AF1546" t="s">
        <v>204</v>
      </c>
      <c r="AG1546" t="s">
        <v>205</v>
      </c>
      <c r="AH1546" t="s">
        <v>206</v>
      </c>
      <c r="AI1546" t="s">
        <v>207</v>
      </c>
      <c r="AJ1546" t="s">
        <v>208</v>
      </c>
      <c r="AK1546" t="s">
        <v>209</v>
      </c>
      <c r="AL1546" t="s">
        <v>210</v>
      </c>
      <c r="AP1546" t="s">
        <v>204</v>
      </c>
      <c r="AQ1546" t="s">
        <v>205</v>
      </c>
      <c r="AR1546" t="s">
        <v>206</v>
      </c>
      <c r="AS1546" t="s">
        <v>207</v>
      </c>
      <c r="AT1546" t="s">
        <v>208</v>
      </c>
      <c r="AU1546" t="s">
        <v>209</v>
      </c>
      <c r="AV1546" t="s">
        <v>210</v>
      </c>
      <c r="AZ1546" t="s">
        <v>204</v>
      </c>
      <c r="BA1546" t="s">
        <v>205</v>
      </c>
      <c r="BB1546" t="s">
        <v>206</v>
      </c>
      <c r="BC1546" t="s">
        <v>207</v>
      </c>
      <c r="BD1546" t="s">
        <v>208</v>
      </c>
      <c r="BE1546" t="s">
        <v>209</v>
      </c>
      <c r="BF1546" t="s">
        <v>210</v>
      </c>
      <c r="BJ1546" t="s">
        <v>204</v>
      </c>
      <c r="BK1546" t="s">
        <v>205</v>
      </c>
      <c r="BL1546" t="s">
        <v>206</v>
      </c>
      <c r="BM1546" t="s">
        <v>207</v>
      </c>
      <c r="BN1546" t="s">
        <v>208</v>
      </c>
      <c r="BO1546" t="s">
        <v>209</v>
      </c>
      <c r="BP1546" t="s">
        <v>210</v>
      </c>
      <c r="BT1546" t="s">
        <v>204</v>
      </c>
      <c r="BU1546" t="s">
        <v>205</v>
      </c>
      <c r="BV1546" t="s">
        <v>206</v>
      </c>
      <c r="BW1546" t="s">
        <v>207</v>
      </c>
      <c r="BX1546" t="s">
        <v>208</v>
      </c>
      <c r="BY1546" t="s">
        <v>209</v>
      </c>
      <c r="BZ1546" t="s">
        <v>210</v>
      </c>
      <c r="CD1546" t="s">
        <v>204</v>
      </c>
      <c r="CE1546" t="s">
        <v>205</v>
      </c>
      <c r="CF1546" t="s">
        <v>206</v>
      </c>
      <c r="CG1546" t="s">
        <v>207</v>
      </c>
      <c r="CH1546" t="s">
        <v>208</v>
      </c>
      <c r="CI1546" t="s">
        <v>209</v>
      </c>
      <c r="CJ1546" t="s">
        <v>210</v>
      </c>
      <c r="CN1546" t="s">
        <v>204</v>
      </c>
      <c r="CO1546" t="s">
        <v>205</v>
      </c>
      <c r="CP1546" t="s">
        <v>206</v>
      </c>
      <c r="CQ1546" t="s">
        <v>207</v>
      </c>
      <c r="CR1546" t="s">
        <v>208</v>
      </c>
      <c r="CS1546" t="s">
        <v>209</v>
      </c>
      <c r="CT1546" t="s">
        <v>210</v>
      </c>
      <c r="CX1546" t="s">
        <v>204</v>
      </c>
      <c r="CY1546" t="s">
        <v>205</v>
      </c>
      <c r="CZ1546" t="s">
        <v>206</v>
      </c>
      <c r="DA1546" t="s">
        <v>207</v>
      </c>
      <c r="DB1546" t="s">
        <v>208</v>
      </c>
      <c r="DC1546" t="s">
        <v>209</v>
      </c>
      <c r="DD1546" t="s">
        <v>210</v>
      </c>
    </row>
    <row r="1547" spans="1:108">
      <c r="A1547" s="71"/>
      <c r="B1547" s="40"/>
      <c r="C1547" s="148" t="s">
        <v>131</v>
      </c>
      <c r="D1547" s="320"/>
      <c r="E1547" s="266"/>
      <c r="F1547" s="267"/>
      <c r="G1547" s="268">
        <v>2</v>
      </c>
      <c r="H1547" s="266"/>
      <c r="I1547" s="267"/>
      <c r="J1547" s="268"/>
      <c r="K1547" s="267"/>
      <c r="L1547" s="268"/>
      <c r="M1547" s="267"/>
      <c r="N1547" s="268"/>
      <c r="O1547" s="267"/>
      <c r="P1547" s="220"/>
      <c r="Q1547" s="220"/>
      <c r="R1547" s="220"/>
      <c r="S1547" s="220"/>
      <c r="T1547" s="220"/>
      <c r="U1547" s="220"/>
      <c r="V1547" s="220"/>
      <c r="W1547" s="220"/>
      <c r="X1547" s="220"/>
      <c r="Y1547" s="220"/>
      <c r="Z1547" s="220"/>
      <c r="AA1547" s="220"/>
      <c r="AB1547" s="220"/>
      <c r="AC1547" s="220"/>
      <c r="AD1547" s="220"/>
      <c r="AF1547">
        <f>IF(AND(P1547=0,OR(SUM(Q1547:R1547)&gt;0,COUNTIF(P1547:R1547,"NS")&gt;0)),1,0)</f>
        <v>0</v>
      </c>
      <c r="AG1547">
        <f>IF(OR(AND(P1547="NS",SUM(Q1547:R1547)&gt;0),AND(P1547="NS",COUNTIF(P1547:R1547,"NS")&lt;2)),1,0)</f>
        <v>0</v>
      </c>
      <c r="AH1547">
        <f>IF(AND(P1547="NA",OR(SUM(Q1547:R1547)&gt;0,COUNTIF(P1547:R1547,"NS")&gt;0,COUNTIF(P1547:R1547,"NA")&gt;1)),1,0)</f>
        <v>0</v>
      </c>
      <c r="AI1547">
        <f>IF(AND(COUNTBLANK(P1547)+COUNTBLANK(Q1547)+COUNTBLANK(R1547)&gt;0,COUNTBLANK(P1547)+COUNTBLANK(Q1547)+COUNTBLANK(R1547)&lt;3,P1547&lt;&gt;"NA"),1,0)</f>
        <v>0</v>
      </c>
      <c r="AJ1547">
        <f>IF(AND(IF(OR(SUM(Q1547:R1547)=P1547,P1547="",AND(P1547&gt;0,COUNTIF(P1547:R1547,"NS")=2)),0,1)=1,P1547&lt;&gt;"NS",P1547&lt;&gt;"NA"),1,0)</f>
        <v>0</v>
      </c>
      <c r="AK1547">
        <f>IF(COUNTIF(P1547:R1547,"=*")&lt;&gt;SUM(COUNTIF(P1547:R1547,"NS"),COUNTIF(P1547:R1547,"NA")),1,0)</f>
        <v>0</v>
      </c>
      <c r="AL1547">
        <f>IF(SUM(AF1547:AK1547)&gt;0,1,0)</f>
        <v>0</v>
      </c>
      <c r="AP1547">
        <f>IF(AND(S1547=0,OR(SUM(T1547:U1547)&gt;0,COUNTIF(S1547:U1547,"NS")&gt;0)),1,0)</f>
        <v>0</v>
      </c>
      <c r="AQ1547">
        <f>IF(OR(AND(S1547="NS",SUM(T1547:U1547)&gt;0),AND(S1547="NS",COUNTIF(S1547:U1547,"NS")&lt;2)),1,0)</f>
        <v>0</v>
      </c>
      <c r="AR1547">
        <f>IF(AND(S1547="NA",OR(SUM(T1547:U1547)&gt;0,COUNTIF(S1547:U1547,"NS")&gt;0,COUNTIF(S1547:U1547,"NA")&gt;1)),1,0)</f>
        <v>0</v>
      </c>
      <c r="AS1547">
        <f>IF(AND(COUNTBLANK(S1547)+COUNTBLANK(T1547)+COUNTBLANK(U1547)&gt;0,COUNTBLANK(S1547)+COUNTBLANK(T1547)+COUNTBLANK(U1547)&lt;3,S1547&lt;&gt;"NA"),1,0)</f>
        <v>0</v>
      </c>
      <c r="AT1547">
        <f>IF(AND(IF(OR(SUM(T1547:U1547)=S1547,S1547="",AND(S1547&gt;0,COUNTIF(S1547:U1547,"NS")=2)),0,1)=1,S1547&lt;&gt;"NS",S1547&lt;&gt;"NA"),1,0)</f>
        <v>0</v>
      </c>
      <c r="AU1547">
        <f>IF(COUNTIF(S1547:U1547,"=*")&lt;&gt;SUM(COUNTIF(S1547:U1547,"NS"),COUNTIF(S1547:U1547,"NA")),1,0)</f>
        <v>0</v>
      </c>
      <c r="AV1547">
        <f>IF(SUM(AP1547:AU1547)&gt;0,1,0)</f>
        <v>0</v>
      </c>
      <c r="AZ1547">
        <f>IF(AND(V1547=0,OR(SUM(W1547:X1547)&gt;0,COUNTIF(V1547:X1547,"NS")&gt;0)),1,0)</f>
        <v>0</v>
      </c>
      <c r="BA1547">
        <f>IF(OR(AND(V1547="NS",SUM(W1547:X1547)&gt;0),AND(V1547="NS",COUNTIF(V1547:X1547,"NS")&lt;2)),1,0)</f>
        <v>0</v>
      </c>
      <c r="BB1547">
        <f>IF(AND(V1547="NA",OR(SUM(W1547:X1547)&gt;0,COUNTIF(V1547:X1547,"NS")&gt;0,COUNTIF(V1547:X1547,"NA")&gt;1)),1,0)</f>
        <v>0</v>
      </c>
      <c r="BC1547">
        <f>IF(AND(COUNTBLANK(V1547)+COUNTBLANK(W1547)+COUNTBLANK(X1547)&gt;0,COUNTBLANK(V1547)+COUNTBLANK(W1547)+COUNTBLANK(X1547)&lt;3,V1547&lt;&gt;"NA"),1,0)</f>
        <v>0</v>
      </c>
      <c r="BD1547">
        <f>IF(AND(IF(OR(SUM(W1547:X1547)=V1547,V1547="",AND(V1547&gt;0,COUNTIF(V1547:X1547,"NS")=2)),0,1)=1,V1547&lt;&gt;"NS",V1547&lt;&gt;"NA"),1,0)</f>
        <v>0</v>
      </c>
      <c r="BE1547">
        <f>IF(COUNTIF(V1547:X1547,"=*")&lt;&gt;SUM(COUNTIF(V1547:X1547,"NS"),COUNTIF(V1547:X1547,"NA")),1,0)</f>
        <v>0</v>
      </c>
      <c r="BF1547">
        <f>IF(SUM(AZ1547:BE1547)&gt;0,1,0)</f>
        <v>0</v>
      </c>
      <c r="BJ1547">
        <f>IF(AND(Y1547=0,OR(SUM(Z1547:AA1547)&gt;0,COUNTIF(Y1547:AA1547,"NS")&gt;0)),1,0)</f>
        <v>0</v>
      </c>
      <c r="BK1547">
        <f>IF(OR(AND(Y1547="NS",SUM(Z1547:AA1547)&gt;0),AND(Y1547="NS",COUNTIF(Y1547:AA1547,"NS")&lt;2)),1,0)</f>
        <v>0</v>
      </c>
      <c r="BL1547">
        <f>IF(AND(Y1547="NA",OR(SUM(Z1547:AA1547)&gt;0,COUNTIF(Y1547:AA1547,"NS")&gt;0,COUNTIF(Y1547:AA1547,"NA")&gt;1)),1,0)</f>
        <v>0</v>
      </c>
      <c r="BM1547">
        <f>IF(AND(COUNTBLANK(Y1547)+COUNTBLANK(Z1547)+COUNTBLANK(AA1547)&gt;0,COUNTBLANK(Y1547)+COUNTBLANK(Z1547)+COUNTBLANK(AA1547)&lt;3,Y1547&lt;&gt;"NA"),1,0)</f>
        <v>0</v>
      </c>
      <c r="BN1547">
        <f>IF(AND(IF(OR(SUM(Z1547:AA1547)=Y1547,Y1547="",AND(Y1547&gt;0,COUNTIF(Y1547:AA1547,"NS")=2)),0,1)=1,Y1547&lt;&gt;"NS",Y1547&lt;&gt;"NA"),1,0)</f>
        <v>0</v>
      </c>
      <c r="BO1547">
        <f>IF(COUNTIF(Y1547:AA1547,"=*")&lt;&gt;SUM(COUNTIF(Y1547:AA1547,"NS"),COUNTIF(Y1547:AA1547,"NA")),1,0)</f>
        <v>0</v>
      </c>
      <c r="BP1547">
        <f>IF(SUM(BJ1547:BO1547)&gt;0,1,0)</f>
        <v>0</v>
      </c>
      <c r="BT1547">
        <f>IF(AND(AB1547=0,OR(SUM(AC1547:AD1547)&gt;0,COUNTIF(AB1547:AD1547,"NS")&gt;0)),1,0)</f>
        <v>0</v>
      </c>
      <c r="BU1547">
        <f>IF(OR(AND(AB1547="NS",SUM(AC1547:AD1547)&gt;0),AND(AB1547="NS",COUNTIF(AB1547:AD1547,"NS")&lt;2)),1,0)</f>
        <v>0</v>
      </c>
      <c r="BV1547">
        <f>IF(AND(AB1547="NA",OR(SUM(AC1547:AD1547)&gt;0,COUNTIF(AB1547:AD1547,"NS")&gt;0,COUNTIF(AB1547:AD1547,"NA")&gt;1)),1,0)</f>
        <v>0</v>
      </c>
      <c r="BW1547">
        <f>IF(AND(COUNTBLANK(AB1547)+COUNTBLANK(AC1547)+COUNTBLANK(AD1547)&gt;0,COUNTBLANK(AB1547)+COUNTBLANK(AC1547)+COUNTBLANK(AD1547)&lt;3,AB1547&lt;&gt;"NA"),1,0)</f>
        <v>0</v>
      </c>
      <c r="BX1547">
        <f>IF(AND(IF(OR(SUM(AC1547:AD1547)=AB1547,AB1547="",AND(AB1547&gt;0,COUNTIF(AB1547:AD1547,"NS")=2)),0,1)=1,AB1547&lt;&gt;"NS",AB1547&lt;&gt;"NA"),1,0)</f>
        <v>0</v>
      </c>
      <c r="BY1547">
        <f>IF(COUNTIF(AB1547:AD1547,"=*")&lt;&gt;SUM(COUNTIF(AB1547:AD1547,"NS"),COUNTIF(AB1547:AD1547,"NA")),1,0)</f>
        <v>0</v>
      </c>
      <c r="BZ1547">
        <f>IF(SUM(BT1547:BY1547)&gt;0,1,0)</f>
        <v>0</v>
      </c>
      <c r="CD1547">
        <f>IF(AND(L1547=0,OR(SUM(Q1547,T1547,W1547,Z1547,AC1547)&gt;0,COUNTIF(L1547,"NS")+COUNTIF(Q1547,"NS")+COUNTIF(T1547,"NS")+COUNTIF(W1547,"NS")+COUNTIF(Z1547,"NS")+COUNTIF(AC1547,"NS")&gt;0)),1,0)</f>
        <v>0</v>
      </c>
      <c r="CE1547">
        <f>IF(OR(AND(L1547="NS",SUM(Q1547,T1547,W1547,Z1547,AC1547)&gt;0),AND(L1547="NS",COUNTIF(L1547,"NS")+COUNTIF(Q1547,"NS")+COUNTIF(T1547,"NS")+COUNTIF(W1547,"NS")+COUNTIF(Z1547,"NS")+COUNTIF(AC1547,"NS")&lt;2)),1,0)</f>
        <v>0</v>
      </c>
      <c r="CF1547">
        <f>IF(AND(L1547="NA",OR(SUM(Q1547,T1547,W1547,Z1547,AC1547)&gt;0,COUNTIF(L1547,"NS")+COUNTIF(Q1547,"NS")+COUNTIF(T1547,"NS")+COUNTIF(W1547,"NS")+COUNTIF(Z1547,"NS")+COUNTIF(AC1547,"NS")&gt;0,COUNTIF(L1547,"NA")+COUNTIF(Q1547,"NA")+COUNTIF(T1547,"NA")+COUNTIF(W1547,"NA")+COUNTIF(Z1547,"NA")+COUNTIF(AC1547,"NA")&gt;1)),1,0)</f>
        <v>0</v>
      </c>
      <c r="CG1547">
        <f>IF(AND(COUNTBLANK(L1547)+COUNTBLANK(Q1547)+COUNTBLANK(T1547)+COUNTBLANK(W1547)+COUNTBLANK(Z1547)+COUNTBLANK(AC1547)&gt;0,COUNTBLANK(L1547)+COUNTBLANK(Q1547)+COUNTBLANK(T1547)+COUNTBLANK(W1547)+COUNTBLANK(Z1547)+COUNTBLANK(AC1547)&lt;6,L1547&lt;&gt;"NA"),1,0)</f>
        <v>0</v>
      </c>
      <c r="CH1547">
        <f>IF(AND(IF(OR(SUM(Q1547,T1547,W1547,Z1547,AC1547)=L1547,L1547="",AND(L1547&gt;0,COUNTIF(L1547,"NS")+COUNTIF(Q1547,"NS")+COUNTIF(T1547,"NS")+COUNTIF(W1547,"NS")+COUNTIF(Z1547,"NS")+COUNTIF(AC1547,"NS")=5)),0,1)=1,L1547&lt;&gt;"NS",L1547&lt;&gt;"NA"),1,0)</f>
        <v>0</v>
      </c>
      <c r="CI1547">
        <f>IF(COUNTIF(L1547,"=*")+COUNTIF(Q1547,"=*")+COUNTIF(T1547,"=*")+COUNTIF(W1547,"=*")+COUNTIF(Z1547,"=*")+COUNTIF(AC1547,"=*")&lt;&gt;SUM(COUNTIF(L1547,"NS")+COUNTIF(Q1547,"NS")+COUNTIF(T1547,"NS")+COUNTIF(W1547,"NS")+COUNTIF(Z1547,"NS")+COUNTIF(AC1547,"NS"),COUNTIF(L1547,"NA")+COUNTIF(Q1547,"NA")+COUNTIF(T1547,"NA")+COUNTIF(W1547,"NA")+COUNTIF(Z1547,"NA")+COUNTIF(AC1547,"NA")),1,0)</f>
        <v>0</v>
      </c>
      <c r="CJ1547">
        <f>IF(SUM(CD1547:CI1547)&gt;0,1,0)</f>
        <v>0</v>
      </c>
      <c r="CN1547">
        <f>IF(AND(N1547=0,OR(SUM(R1547,U1547,X1547,AA1547,AD1547)&gt;0,COUNTIF(N1547,"NS")+COUNTIF(R1547,"NS")+COUNTIF(U1547,"NS")+COUNTIF(X1547,"NS")+COUNTIF(AA1547,"NS")+COUNTIF(AD1547,"NS")&gt;0)),1,0)</f>
        <v>0</v>
      </c>
      <c r="CO1547">
        <f>IF(OR(AND(N1547="NS",SUM(R1547,U1547,X1547,AA1547,AD1547)&gt;0),AND(N1547="NS",COUNTIF(N1547,"NS")+COUNTIF(R1547,"NS")+COUNTIF(U1547,"NS")+COUNTIF(X1547,"NS")+COUNTIF(AA1547,"NS")+COUNTIF(AD1547,"NS")&lt;2)),1,0)</f>
        <v>0</v>
      </c>
      <c r="CP1547">
        <f>IF(AND(N1547="NA",OR(SUM(R1547,U1547,X1547,AA1547,AD1547)&gt;0,COUNTIF(N1547,"NS")+COUNTIF(R1547,"NS")+COUNTIF(U1547,"NS")+COUNTIF(X1547,"NS")+COUNTIF(AA1547,"NS")+COUNTIF(AD1547,"NS")&gt;0,COUNTIF(N1547,"NA")+COUNTIF(R1547,"NA")+COUNTIF(U1547,"NA")+COUNTIF(X1547,"NA")+COUNTIF(AA1547,"NA")+COUNTIF(AD1547,"NA")&gt;1)),1,0)</f>
        <v>0</v>
      </c>
      <c r="CQ1547">
        <f>IF(AND(COUNTBLANK(N1547)+COUNTBLANK(R1547)+COUNTBLANK(U1547)+COUNTBLANK(X1547)+COUNTBLANK(AA1547)+COUNTBLANK(AD1547)&gt;0,COUNTBLANK(N1547)+COUNTBLANK(R1547)+COUNTBLANK(U1547)+COUNTBLANK(X1547)+COUNTBLANK(AA1547)+COUNTBLANK(AD1547)&lt;6,N1547&lt;&gt;"NA"),1,0)</f>
        <v>0</v>
      </c>
      <c r="CR1547">
        <f>IF(AND(IF(OR(SUM(R1547,U1547,X1547,AA1547,AD1547)=N1547,N1547="",AND(N1547&gt;0,COUNTIF(N1547,"NS")+COUNTIF(R1547,"NS")+COUNTIF(U1547,"NS")+COUNTIF(X1547,"NS")+COUNTIF(AA1547,"NS")+COUNTIF(AD1547,"NS")=5)),0,1)=1,N1547&lt;&gt;"NS",N1547&lt;&gt;"NA"),1,0)</f>
        <v>0</v>
      </c>
      <c r="CS1547">
        <f>IF(COUNTIF(N1547,"=*")+COUNTIF(R1547,"=*")+COUNTIF(U1547,"=*")+COUNTIF(X1547,"=*")+COUNTIF(AA1547,"=*")+COUNTIF(AD1547,"=*")&lt;&gt;SUM(COUNTIF(N1547,"NS")+COUNTIF(R1547,"NS")+COUNTIF(U1547,"NS")+COUNTIF(X1547,"NS")+COUNTIF(AA1547,"NS")+COUNTIF(AD1547,"NS"),COUNTIF(N1547,"NA")+COUNTIF(R1547,"NA")+COUNTIF(U1547,"NA")+COUNTIF(X1547,"NA")+COUNTIF(AA1547,"NA")+COUNTIF(AD1547,"NA")),1,0)</f>
        <v>0</v>
      </c>
      <c r="CT1547">
        <f>IF(SUM(CN1547:CS1547)&gt;0,1,0)</f>
        <v>0</v>
      </c>
      <c r="CX1547">
        <f>IF(AND(J1547=0,OR(SUM(P1547,S1547,V1547,Y1547,AB1547)&gt;0,COUNTIF(J1547,"NS")+COUNTIF(P1547,"NS")+COUNTIF(S1547,"NS")+COUNTIF(V1547,"NS")+COUNTIF(Y1547,"NS")+COUNTIF(AB1547,"NS")&gt;0)),1,0)</f>
        <v>0</v>
      </c>
      <c r="CY1547">
        <f>IF(OR(AND(J1547="NS",SUM(P1547,S1547,V1547,Y1547,AB1547)&gt;0),AND(J1547="NS",COUNTIF(J1547,"NS")+COUNTIF(P1547,"NS")+COUNTIF(S1547,"NS")+COUNTIF(V1547,"NS")+COUNTIF(Y1547,"NS")+COUNTIF(AB1547,"NS")&lt;2)),1,0)</f>
        <v>0</v>
      </c>
      <c r="CZ1547">
        <f>IF(AND(J1547="NA",OR(SUM(P1547,S1547,V1547,Y1547,AB1547)&gt;0,COUNTIF(J1547,"NS")+COUNTIF(P1547,"NS")+COUNTIF(S1547,"NS")+COUNTIF(V1547,"NS")+COUNTIF(Y1547,"NS")+COUNTIF(AB1547,"NS")&gt;0,COUNTIF(J1547,"NA")+COUNTIF(P1547,"NA")+COUNTIF(S1547,"NA")+COUNTIF(V1547,"NA")+COUNTIF(Y1547,"NA")+COUNTIF(AB1547,"NA")&gt;1)),1,0)</f>
        <v>0</v>
      </c>
      <c r="DA1547">
        <f>IF(AND(COUNTBLANK(J1547)+COUNTBLANK(P1547)+COUNTBLANK(S1547)+COUNTBLANK(V1547)+COUNTBLANK(Y1547)+COUNTBLANK(AB1547)&gt;0,COUNTBLANK(J1547)+COUNTBLANK(P1547)+COUNTBLANK(S1547)+COUNTBLANK(V1547)+COUNTBLANK(Y1547)+COUNTBLANK(AB1547)&lt;6,J1547&lt;&gt;"NA"),1,0)</f>
        <v>0</v>
      </c>
      <c r="DB1547">
        <f>IF(AND(IF(OR(SUM(P1547,S1547,V1547,Y1547,AB1547)=J1547,J1547="",AND(J1547&gt;0,COUNTIF(J1547,"NS")+COUNTIF(P1547,"NS")+COUNTIF(S1547,"NS")+COUNTIF(V1547,"NS")+COUNTIF(Y1547,"NS")+COUNTIF(AB1547,"NS")=5)),0,1)=1,J1547&lt;&gt;"NS",J1547&lt;&gt;"NA"),1,0)</f>
        <v>0</v>
      </c>
      <c r="DC1547">
        <f>IF(COUNTIF(J1547,"=*")+COUNTIF(P1547,"=*")+COUNTIF(S1547,"=*")+COUNTIF(V1547,"=*")+COUNTIF(Y1547,"=*")+COUNTIF(AB1547,"=*")&lt;&gt;SUM(COUNTIF(J1547,"NS")+COUNTIF(P1547,"NS")+COUNTIF(S1547,"NS")+COUNTIF(V1547,"NS")+COUNTIF(Y1547,"NS")+COUNTIF(AB1547,"NS"),COUNTIF(J1547,"NA")+COUNTIF(P1547,"NA")+COUNTIF(S1547,"NA")+COUNTIF(V1547,"NA")+COUNTIF(Y1547,"NA")+COUNTIF(AB1547,"NA")),1,0)</f>
        <v>0</v>
      </c>
      <c r="DD1547">
        <f>IF(SUM(CX1547:DC1547)&gt;0,1,0)</f>
        <v>0</v>
      </c>
    </row>
    <row r="1548" spans="1:108">
      <c r="A1548" s="71"/>
      <c r="B1548" s="40"/>
      <c r="C1548" s="79" t="s">
        <v>132</v>
      </c>
      <c r="D1548" s="320"/>
      <c r="E1548" s="266"/>
      <c r="F1548" s="267"/>
      <c r="G1548" s="268"/>
      <c r="H1548" s="266"/>
      <c r="I1548" s="267"/>
      <c r="J1548" s="268"/>
      <c r="K1548" s="267"/>
      <c r="L1548" s="268"/>
      <c r="M1548" s="267"/>
      <c r="N1548" s="268"/>
      <c r="O1548" s="267"/>
      <c r="P1548" s="220"/>
      <c r="Q1548" s="220"/>
      <c r="R1548" s="220"/>
      <c r="S1548" s="220"/>
      <c r="T1548" s="220"/>
      <c r="U1548" s="220"/>
      <c r="V1548" s="220"/>
      <c r="W1548" s="220"/>
      <c r="X1548" s="220"/>
      <c r="Y1548" s="220"/>
      <c r="Z1548" s="220"/>
      <c r="AA1548" s="220"/>
      <c r="AB1548" s="220"/>
      <c r="AC1548" s="220"/>
      <c r="AD1548" s="220"/>
    </row>
    <row r="1549" spans="1:108">
      <c r="A1549" s="71"/>
      <c r="B1549" s="40"/>
      <c r="C1549" s="80" t="s">
        <v>133</v>
      </c>
      <c r="D1549" s="320"/>
      <c r="E1549" s="266"/>
      <c r="F1549" s="267"/>
      <c r="G1549" s="268"/>
      <c r="H1549" s="266"/>
      <c r="I1549" s="267"/>
      <c r="J1549" s="268"/>
      <c r="K1549" s="267"/>
      <c r="L1549" s="268"/>
      <c r="M1549" s="267"/>
      <c r="N1549" s="268"/>
      <c r="O1549" s="267"/>
      <c r="P1549" s="220"/>
      <c r="Q1549" s="220"/>
      <c r="R1549" s="220"/>
      <c r="S1549" s="220"/>
      <c r="T1549" s="220"/>
      <c r="U1549" s="220"/>
      <c r="V1549" s="220"/>
      <c r="W1549" s="220"/>
      <c r="X1549" s="220"/>
      <c r="Y1549" s="220"/>
      <c r="Z1549" s="220"/>
      <c r="AA1549" s="220"/>
      <c r="AB1549" s="220"/>
      <c r="AC1549" s="220"/>
      <c r="AD1549" s="220"/>
    </row>
    <row r="1550" spans="1:108">
      <c r="A1550" s="71"/>
      <c r="B1550" s="40"/>
      <c r="C1550" s="80" t="s">
        <v>134</v>
      </c>
      <c r="D1550" s="320"/>
      <c r="E1550" s="266"/>
      <c r="F1550" s="267"/>
      <c r="G1550" s="268"/>
      <c r="H1550" s="266"/>
      <c r="I1550" s="267"/>
      <c r="J1550" s="268"/>
      <c r="K1550" s="267"/>
      <c r="L1550" s="268"/>
      <c r="M1550" s="267"/>
      <c r="N1550" s="268"/>
      <c r="O1550" s="267"/>
      <c r="P1550" s="220"/>
      <c r="Q1550" s="220"/>
      <c r="R1550" s="220"/>
      <c r="S1550" s="220"/>
      <c r="T1550" s="220"/>
      <c r="U1550" s="220"/>
      <c r="V1550" s="220"/>
      <c r="W1550" s="220"/>
      <c r="X1550" s="220"/>
      <c r="Y1550" s="220"/>
      <c r="Z1550" s="220"/>
      <c r="AA1550" s="220"/>
      <c r="AB1550" s="220"/>
      <c r="AC1550" s="220"/>
      <c r="AD1550" s="220"/>
    </row>
    <row r="1551" spans="1:108">
      <c r="A1551" s="71"/>
      <c r="B1551" s="40"/>
      <c r="C1551" s="80" t="s">
        <v>135</v>
      </c>
      <c r="D1551" s="320"/>
      <c r="E1551" s="266"/>
      <c r="F1551" s="267"/>
      <c r="G1551" s="268"/>
      <c r="H1551" s="266"/>
      <c r="I1551" s="267"/>
      <c r="J1551" s="268"/>
      <c r="K1551" s="267"/>
      <c r="L1551" s="268"/>
      <c r="M1551" s="267"/>
      <c r="N1551" s="268"/>
      <c r="O1551" s="267"/>
      <c r="P1551" s="220"/>
      <c r="Q1551" s="220"/>
      <c r="R1551" s="220"/>
      <c r="S1551" s="220"/>
      <c r="T1551" s="220"/>
      <c r="U1551" s="220"/>
      <c r="V1551" s="220"/>
      <c r="W1551" s="220"/>
      <c r="X1551" s="220"/>
      <c r="Y1551" s="220"/>
      <c r="Z1551" s="220"/>
      <c r="AA1551" s="220"/>
      <c r="AB1551" s="220"/>
      <c r="AC1551" s="220"/>
      <c r="AD1551" s="220"/>
    </row>
    <row r="1552" spans="1:108">
      <c r="A1552" s="71"/>
      <c r="B1552" s="40"/>
      <c r="C1552" s="80" t="s">
        <v>136</v>
      </c>
      <c r="D1552" s="320"/>
      <c r="E1552" s="266"/>
      <c r="F1552" s="267"/>
      <c r="G1552" s="268"/>
      <c r="H1552" s="266"/>
      <c r="I1552" s="267"/>
      <c r="J1552" s="268"/>
      <c r="K1552" s="267"/>
      <c r="L1552" s="268"/>
      <c r="M1552" s="267"/>
      <c r="N1552" s="268"/>
      <c r="O1552" s="267"/>
      <c r="P1552" s="220"/>
      <c r="Q1552" s="220"/>
      <c r="R1552" s="220"/>
      <c r="S1552" s="220"/>
      <c r="T1552" s="220"/>
      <c r="U1552" s="220"/>
      <c r="V1552" s="220"/>
      <c r="W1552" s="220"/>
      <c r="X1552" s="220"/>
      <c r="Y1552" s="220"/>
      <c r="Z1552" s="220"/>
      <c r="AA1552" s="220"/>
      <c r="AB1552" s="220"/>
      <c r="AC1552" s="220"/>
      <c r="AD1552" s="220"/>
    </row>
    <row r="1553" spans="1:30">
      <c r="A1553" s="71"/>
      <c r="B1553" s="40"/>
      <c r="C1553" s="80" t="s">
        <v>137</v>
      </c>
      <c r="D1553" s="320"/>
      <c r="E1553" s="266"/>
      <c r="F1553" s="267"/>
      <c r="G1553" s="268"/>
      <c r="H1553" s="266"/>
      <c r="I1553" s="267"/>
      <c r="J1553" s="268"/>
      <c r="K1553" s="267"/>
      <c r="L1553" s="268"/>
      <c r="M1553" s="267"/>
      <c r="N1553" s="268"/>
      <c r="O1553" s="267"/>
      <c r="P1553" s="220"/>
      <c r="Q1553" s="220"/>
      <c r="R1553" s="220"/>
      <c r="S1553" s="220"/>
      <c r="T1553" s="220"/>
      <c r="U1553" s="220"/>
      <c r="V1553" s="220"/>
      <c r="W1553" s="220"/>
      <c r="X1553" s="220"/>
      <c r="Y1553" s="220"/>
      <c r="Z1553" s="220"/>
      <c r="AA1553" s="220"/>
      <c r="AB1553" s="220"/>
      <c r="AC1553" s="220"/>
      <c r="AD1553" s="220"/>
    </row>
    <row r="1554" spans="1:30">
      <c r="A1554" s="71"/>
      <c r="B1554" s="40"/>
      <c r="C1554" s="80" t="s">
        <v>138</v>
      </c>
      <c r="D1554" s="320"/>
      <c r="E1554" s="266"/>
      <c r="F1554" s="267"/>
      <c r="G1554" s="268"/>
      <c r="H1554" s="266"/>
      <c r="I1554" s="267"/>
      <c r="J1554" s="268"/>
      <c r="K1554" s="267"/>
      <c r="L1554" s="268"/>
      <c r="M1554" s="267"/>
      <c r="N1554" s="268"/>
      <c r="O1554" s="267"/>
      <c r="P1554" s="220"/>
      <c r="Q1554" s="220"/>
      <c r="R1554" s="220"/>
      <c r="S1554" s="220"/>
      <c r="T1554" s="220"/>
      <c r="U1554" s="220"/>
      <c r="V1554" s="220"/>
      <c r="W1554" s="220"/>
      <c r="X1554" s="220"/>
      <c r="Y1554" s="220"/>
      <c r="Z1554" s="220"/>
      <c r="AA1554" s="220"/>
      <c r="AB1554" s="220"/>
      <c r="AC1554" s="220"/>
      <c r="AD1554" s="220"/>
    </row>
    <row r="1555" spans="1:30">
      <c r="A1555" s="71"/>
      <c r="B1555" s="40"/>
      <c r="C1555" s="80" t="s">
        <v>139</v>
      </c>
      <c r="D1555" s="320"/>
      <c r="E1555" s="266"/>
      <c r="F1555" s="267"/>
      <c r="G1555" s="268"/>
      <c r="H1555" s="266"/>
      <c r="I1555" s="267"/>
      <c r="J1555" s="268"/>
      <c r="K1555" s="267"/>
      <c r="L1555" s="268"/>
      <c r="M1555" s="267"/>
      <c r="N1555" s="268"/>
      <c r="O1555" s="267"/>
      <c r="P1555" s="220"/>
      <c r="Q1555" s="220"/>
      <c r="R1555" s="220"/>
      <c r="S1555" s="220"/>
      <c r="T1555" s="220"/>
      <c r="U1555" s="220"/>
      <c r="V1555" s="220"/>
      <c r="W1555" s="220"/>
      <c r="X1555" s="220"/>
      <c r="Y1555" s="220"/>
      <c r="Z1555" s="220"/>
      <c r="AA1555" s="220"/>
      <c r="AB1555" s="220"/>
      <c r="AC1555" s="220"/>
      <c r="AD1555" s="220"/>
    </row>
    <row r="1556" spans="1:30">
      <c r="A1556" s="71"/>
      <c r="B1556" s="40"/>
      <c r="C1556" s="80" t="s">
        <v>140</v>
      </c>
      <c r="D1556" s="320"/>
      <c r="E1556" s="266"/>
      <c r="F1556" s="267"/>
      <c r="G1556" s="268"/>
      <c r="H1556" s="266"/>
      <c r="I1556" s="267"/>
      <c r="J1556" s="268"/>
      <c r="K1556" s="267"/>
      <c r="L1556" s="268"/>
      <c r="M1556" s="267"/>
      <c r="N1556" s="268"/>
      <c r="O1556" s="267"/>
      <c r="P1556" s="220"/>
      <c r="Q1556" s="220"/>
      <c r="R1556" s="220"/>
      <c r="S1556" s="220"/>
      <c r="T1556" s="220"/>
      <c r="U1556" s="220"/>
      <c r="V1556" s="220"/>
      <c r="W1556" s="220"/>
      <c r="X1556" s="220"/>
      <c r="Y1556" s="220"/>
      <c r="Z1556" s="220"/>
      <c r="AA1556" s="220"/>
      <c r="AB1556" s="220"/>
      <c r="AC1556" s="220"/>
      <c r="AD1556" s="220"/>
    </row>
    <row r="1557" spans="1:30">
      <c r="A1557" s="71"/>
      <c r="B1557" s="40"/>
      <c r="C1557" s="80" t="s">
        <v>141</v>
      </c>
      <c r="D1557" s="320"/>
      <c r="E1557" s="266"/>
      <c r="F1557" s="267"/>
      <c r="G1557" s="268"/>
      <c r="H1557" s="266"/>
      <c r="I1557" s="267"/>
      <c r="J1557" s="268"/>
      <c r="K1557" s="267"/>
      <c r="L1557" s="268"/>
      <c r="M1557" s="267"/>
      <c r="N1557" s="268"/>
      <c r="O1557" s="267"/>
      <c r="P1557" s="220"/>
      <c r="Q1557" s="220"/>
      <c r="R1557" s="220"/>
      <c r="S1557" s="220"/>
      <c r="T1557" s="220"/>
      <c r="U1557" s="220"/>
      <c r="V1557" s="220"/>
      <c r="W1557" s="220"/>
      <c r="X1557" s="220"/>
      <c r="Y1557" s="220"/>
      <c r="Z1557" s="220"/>
      <c r="AA1557" s="220"/>
      <c r="AB1557" s="220"/>
      <c r="AC1557" s="220"/>
      <c r="AD1557" s="220"/>
    </row>
    <row r="1558" spans="1:30">
      <c r="A1558" s="71"/>
      <c r="B1558" s="40"/>
      <c r="C1558" s="80" t="s">
        <v>142</v>
      </c>
      <c r="D1558" s="320"/>
      <c r="E1558" s="266"/>
      <c r="F1558" s="267"/>
      <c r="G1558" s="268"/>
      <c r="H1558" s="266"/>
      <c r="I1558" s="267"/>
      <c r="J1558" s="268"/>
      <c r="K1558" s="267"/>
      <c r="L1558" s="268"/>
      <c r="M1558" s="267"/>
      <c r="N1558" s="268"/>
      <c r="O1558" s="267"/>
      <c r="P1558" s="220"/>
      <c r="Q1558" s="220"/>
      <c r="R1558" s="220"/>
      <c r="S1558" s="220"/>
      <c r="T1558" s="220"/>
      <c r="U1558" s="220"/>
      <c r="V1558" s="220"/>
      <c r="W1558" s="220"/>
      <c r="X1558" s="220"/>
      <c r="Y1558" s="220"/>
      <c r="Z1558" s="220"/>
      <c r="AA1558" s="220"/>
      <c r="AB1558" s="220"/>
      <c r="AC1558" s="220"/>
      <c r="AD1558" s="220"/>
    </row>
    <row r="1559" spans="1:30">
      <c r="A1559" s="71"/>
      <c r="B1559" s="40"/>
      <c r="C1559" s="80" t="s">
        <v>143</v>
      </c>
      <c r="D1559" s="320"/>
      <c r="E1559" s="266"/>
      <c r="F1559" s="267"/>
      <c r="G1559" s="268"/>
      <c r="H1559" s="266"/>
      <c r="I1559" s="267"/>
      <c r="J1559" s="268"/>
      <c r="K1559" s="267"/>
      <c r="L1559" s="268"/>
      <c r="M1559" s="267"/>
      <c r="N1559" s="268"/>
      <c r="O1559" s="267"/>
      <c r="P1559" s="220"/>
      <c r="Q1559" s="220"/>
      <c r="R1559" s="220"/>
      <c r="S1559" s="220"/>
      <c r="T1559" s="220"/>
      <c r="U1559" s="220"/>
      <c r="V1559" s="220"/>
      <c r="W1559" s="220"/>
      <c r="X1559" s="220"/>
      <c r="Y1559" s="220"/>
      <c r="Z1559" s="220"/>
      <c r="AA1559" s="220"/>
      <c r="AB1559" s="220"/>
      <c r="AC1559" s="220"/>
      <c r="AD1559" s="220"/>
    </row>
    <row r="1560" spans="1:30">
      <c r="A1560" s="71"/>
      <c r="B1560" s="40"/>
      <c r="C1560" s="80" t="s">
        <v>144</v>
      </c>
      <c r="D1560" s="320"/>
      <c r="E1560" s="266"/>
      <c r="F1560" s="267"/>
      <c r="G1560" s="268"/>
      <c r="H1560" s="266"/>
      <c r="I1560" s="267"/>
      <c r="J1560" s="268"/>
      <c r="K1560" s="267"/>
      <c r="L1560" s="268"/>
      <c r="M1560" s="267"/>
      <c r="N1560" s="268"/>
      <c r="O1560" s="267"/>
      <c r="P1560" s="220"/>
      <c r="Q1560" s="220"/>
      <c r="R1560" s="220"/>
      <c r="S1560" s="220"/>
      <c r="T1560" s="220"/>
      <c r="U1560" s="220"/>
      <c r="V1560" s="220"/>
      <c r="W1560" s="220"/>
      <c r="X1560" s="220"/>
      <c r="Y1560" s="220"/>
      <c r="Z1560" s="220"/>
      <c r="AA1560" s="220"/>
      <c r="AB1560" s="220"/>
      <c r="AC1560" s="220"/>
      <c r="AD1560" s="220"/>
    </row>
    <row r="1561" spans="1:30">
      <c r="A1561" s="71"/>
      <c r="B1561" s="40"/>
      <c r="C1561" s="80" t="s">
        <v>145</v>
      </c>
      <c r="D1561" s="320"/>
      <c r="E1561" s="266"/>
      <c r="F1561" s="267"/>
      <c r="G1561" s="268"/>
      <c r="H1561" s="266"/>
      <c r="I1561" s="267"/>
      <c r="J1561" s="268"/>
      <c r="K1561" s="267"/>
      <c r="L1561" s="268"/>
      <c r="M1561" s="267"/>
      <c r="N1561" s="268"/>
      <c r="O1561" s="267"/>
      <c r="P1561" s="220"/>
      <c r="Q1561" s="220"/>
      <c r="R1561" s="220"/>
      <c r="S1561" s="220"/>
      <c r="T1561" s="220"/>
      <c r="U1561" s="220"/>
      <c r="V1561" s="220"/>
      <c r="W1561" s="220"/>
      <c r="X1561" s="220"/>
      <c r="Y1561" s="220"/>
      <c r="Z1561" s="220"/>
      <c r="AA1561" s="220"/>
      <c r="AB1561" s="220"/>
      <c r="AC1561" s="220"/>
      <c r="AD1561" s="220"/>
    </row>
    <row r="1562" spans="1:30">
      <c r="A1562" s="71"/>
      <c r="B1562" s="40"/>
      <c r="C1562" s="80" t="s">
        <v>146</v>
      </c>
      <c r="D1562" s="320"/>
      <c r="E1562" s="266"/>
      <c r="F1562" s="267"/>
      <c r="G1562" s="268"/>
      <c r="H1562" s="266"/>
      <c r="I1562" s="267"/>
      <c r="J1562" s="268"/>
      <c r="K1562" s="267"/>
      <c r="L1562" s="268"/>
      <c r="M1562" s="267"/>
      <c r="N1562" s="268"/>
      <c r="O1562" s="267"/>
      <c r="P1562" s="220"/>
      <c r="Q1562" s="220"/>
      <c r="R1562" s="220"/>
      <c r="S1562" s="220"/>
      <c r="T1562" s="220"/>
      <c r="U1562" s="220"/>
      <c r="V1562" s="220"/>
      <c r="W1562" s="220"/>
      <c r="X1562" s="220"/>
      <c r="Y1562" s="220"/>
      <c r="Z1562" s="220"/>
      <c r="AA1562" s="220"/>
      <c r="AB1562" s="220"/>
      <c r="AC1562" s="220"/>
      <c r="AD1562" s="220"/>
    </row>
    <row r="1563" spans="1:30">
      <c r="A1563" s="71"/>
      <c r="B1563" s="40"/>
      <c r="C1563" s="80" t="s">
        <v>147</v>
      </c>
      <c r="D1563" s="320"/>
      <c r="E1563" s="266"/>
      <c r="F1563" s="267"/>
      <c r="G1563" s="268"/>
      <c r="H1563" s="266"/>
      <c r="I1563" s="267"/>
      <c r="J1563" s="268"/>
      <c r="K1563" s="267"/>
      <c r="L1563" s="268"/>
      <c r="M1563" s="267"/>
      <c r="N1563" s="268"/>
      <c r="O1563" s="267"/>
      <c r="P1563" s="220"/>
      <c r="Q1563" s="220"/>
      <c r="R1563" s="220"/>
      <c r="S1563" s="220"/>
      <c r="T1563" s="220"/>
      <c r="U1563" s="220"/>
      <c r="V1563" s="220"/>
      <c r="W1563" s="220"/>
      <c r="X1563" s="220"/>
      <c r="Y1563" s="220"/>
      <c r="Z1563" s="220"/>
      <c r="AA1563" s="220"/>
      <c r="AB1563" s="220"/>
      <c r="AC1563" s="220"/>
      <c r="AD1563" s="220"/>
    </row>
    <row r="1564" spans="1:30">
      <c r="A1564" s="71"/>
      <c r="B1564" s="40"/>
      <c r="C1564" s="80" t="s">
        <v>148</v>
      </c>
      <c r="D1564" s="320"/>
      <c r="E1564" s="266"/>
      <c r="F1564" s="267"/>
      <c r="G1564" s="268"/>
      <c r="H1564" s="266"/>
      <c r="I1564" s="267"/>
      <c r="J1564" s="268"/>
      <c r="K1564" s="267"/>
      <c r="L1564" s="268"/>
      <c r="M1564" s="267"/>
      <c r="N1564" s="268"/>
      <c r="O1564" s="267"/>
      <c r="P1564" s="220"/>
      <c r="Q1564" s="220"/>
      <c r="R1564" s="220"/>
      <c r="S1564" s="220"/>
      <c r="T1564" s="220"/>
      <c r="U1564" s="220"/>
      <c r="V1564" s="220"/>
      <c r="W1564" s="220"/>
      <c r="X1564" s="220"/>
      <c r="Y1564" s="220"/>
      <c r="Z1564" s="220"/>
      <c r="AA1564" s="220"/>
      <c r="AB1564" s="220"/>
      <c r="AC1564" s="220"/>
      <c r="AD1564" s="220"/>
    </row>
    <row r="1565" spans="1:30">
      <c r="A1565" s="71"/>
      <c r="B1565" s="40"/>
      <c r="C1565" s="80" t="s">
        <v>149</v>
      </c>
      <c r="D1565" s="320"/>
      <c r="E1565" s="266"/>
      <c r="F1565" s="267"/>
      <c r="G1565" s="268"/>
      <c r="H1565" s="266"/>
      <c r="I1565" s="267"/>
      <c r="J1565" s="268"/>
      <c r="K1565" s="267"/>
      <c r="L1565" s="268"/>
      <c r="M1565" s="267"/>
      <c r="N1565" s="268"/>
      <c r="O1565" s="267"/>
      <c r="P1565" s="220"/>
      <c r="Q1565" s="220"/>
      <c r="R1565" s="220"/>
      <c r="S1565" s="220"/>
      <c r="T1565" s="220"/>
      <c r="U1565" s="220"/>
      <c r="V1565" s="220"/>
      <c r="W1565" s="220"/>
      <c r="X1565" s="220"/>
      <c r="Y1565" s="220"/>
      <c r="Z1565" s="220"/>
      <c r="AA1565" s="220"/>
      <c r="AB1565" s="220"/>
      <c r="AC1565" s="220"/>
      <c r="AD1565" s="220"/>
    </row>
    <row r="1566" spans="1:30">
      <c r="A1566" s="71"/>
      <c r="B1566" s="40"/>
      <c r="C1566" s="80" t="s">
        <v>150</v>
      </c>
      <c r="D1566" s="320"/>
      <c r="E1566" s="266"/>
      <c r="F1566" s="267"/>
      <c r="G1566" s="268"/>
      <c r="H1566" s="266"/>
      <c r="I1566" s="267"/>
      <c r="J1566" s="268"/>
      <c r="K1566" s="267"/>
      <c r="L1566" s="268"/>
      <c r="M1566" s="267"/>
      <c r="N1566" s="268"/>
      <c r="O1566" s="267"/>
      <c r="P1566" s="220"/>
      <c r="Q1566" s="220"/>
      <c r="R1566" s="220"/>
      <c r="S1566" s="220"/>
      <c r="T1566" s="220"/>
      <c r="U1566" s="220"/>
      <c r="V1566" s="220"/>
      <c r="W1566" s="220"/>
      <c r="X1566" s="220"/>
      <c r="Y1566" s="220"/>
      <c r="Z1566" s="220"/>
      <c r="AA1566" s="220"/>
      <c r="AB1566" s="220"/>
      <c r="AC1566" s="220"/>
      <c r="AD1566" s="220"/>
    </row>
    <row r="1567" spans="1:30">
      <c r="A1567" s="71"/>
      <c r="B1567" s="40"/>
      <c r="C1567" s="80" t="s">
        <v>151</v>
      </c>
      <c r="D1567" s="320"/>
      <c r="E1567" s="266"/>
      <c r="F1567" s="267"/>
      <c r="G1567" s="268"/>
      <c r="H1567" s="266"/>
      <c r="I1567" s="267"/>
      <c r="J1567" s="268"/>
      <c r="K1567" s="267"/>
      <c r="L1567" s="268"/>
      <c r="M1567" s="267"/>
      <c r="N1567" s="268"/>
      <c r="O1567" s="267"/>
      <c r="P1567" s="220"/>
      <c r="Q1567" s="220"/>
      <c r="R1567" s="220"/>
      <c r="S1567" s="220"/>
      <c r="T1567" s="220"/>
      <c r="U1567" s="220"/>
      <c r="V1567" s="220"/>
      <c r="W1567" s="220"/>
      <c r="X1567" s="220"/>
      <c r="Y1567" s="220"/>
      <c r="Z1567" s="220"/>
      <c r="AA1567" s="220"/>
      <c r="AB1567" s="220"/>
      <c r="AC1567" s="220"/>
      <c r="AD1567" s="220"/>
    </row>
    <row r="1568" spans="1:30">
      <c r="A1568" s="71"/>
      <c r="B1568" s="40"/>
      <c r="C1568" s="80" t="s">
        <v>152</v>
      </c>
      <c r="D1568" s="320"/>
      <c r="E1568" s="266"/>
      <c r="F1568" s="267"/>
      <c r="G1568" s="268"/>
      <c r="H1568" s="266"/>
      <c r="I1568" s="267"/>
      <c r="J1568" s="268"/>
      <c r="K1568" s="267"/>
      <c r="L1568" s="268"/>
      <c r="M1568" s="267"/>
      <c r="N1568" s="268"/>
      <c r="O1568" s="267"/>
      <c r="P1568" s="220"/>
      <c r="Q1568" s="220"/>
      <c r="R1568" s="220"/>
      <c r="S1568" s="220"/>
      <c r="T1568" s="220"/>
      <c r="U1568" s="220"/>
      <c r="V1568" s="220"/>
      <c r="W1568" s="220"/>
      <c r="X1568" s="220"/>
      <c r="Y1568" s="220"/>
      <c r="Z1568" s="220"/>
      <c r="AA1568" s="220"/>
      <c r="AB1568" s="220"/>
      <c r="AC1568" s="220"/>
      <c r="AD1568" s="220"/>
    </row>
    <row r="1569" spans="1:37">
      <c r="A1569" s="71"/>
      <c r="B1569" s="40"/>
      <c r="C1569" s="80" t="s">
        <v>153</v>
      </c>
      <c r="D1569" s="320"/>
      <c r="E1569" s="266"/>
      <c r="F1569" s="267"/>
      <c r="G1569" s="268"/>
      <c r="H1569" s="266"/>
      <c r="I1569" s="267"/>
      <c r="J1569" s="268"/>
      <c r="K1569" s="267"/>
      <c r="L1569" s="268"/>
      <c r="M1569" s="267"/>
      <c r="N1569" s="268"/>
      <c r="O1569" s="267"/>
      <c r="P1569" s="220"/>
      <c r="Q1569" s="220"/>
      <c r="R1569" s="220"/>
      <c r="S1569" s="220"/>
      <c r="T1569" s="220"/>
      <c r="U1569" s="220"/>
      <c r="V1569" s="220"/>
      <c r="W1569" s="220"/>
      <c r="X1569" s="220"/>
      <c r="Y1569" s="220"/>
      <c r="Z1569" s="220"/>
      <c r="AA1569" s="220"/>
      <c r="AB1569" s="220"/>
      <c r="AC1569" s="220"/>
      <c r="AD1569" s="220"/>
    </row>
    <row r="1570" spans="1:37">
      <c r="A1570" s="71"/>
      <c r="B1570" s="40"/>
      <c r="C1570" s="80" t="s">
        <v>154</v>
      </c>
      <c r="D1570" s="320"/>
      <c r="E1570" s="266"/>
      <c r="F1570" s="267"/>
      <c r="G1570" s="268"/>
      <c r="H1570" s="266"/>
      <c r="I1570" s="267"/>
      <c r="J1570" s="268"/>
      <c r="K1570" s="267"/>
      <c r="L1570" s="268"/>
      <c r="M1570" s="267"/>
      <c r="N1570" s="268"/>
      <c r="O1570" s="267"/>
      <c r="P1570" s="220"/>
      <c r="Q1570" s="220"/>
      <c r="R1570" s="220"/>
      <c r="S1570" s="220"/>
      <c r="T1570" s="220"/>
      <c r="U1570" s="220"/>
      <c r="V1570" s="220"/>
      <c r="W1570" s="220"/>
      <c r="X1570" s="220"/>
      <c r="Y1570" s="220"/>
      <c r="Z1570" s="220"/>
      <c r="AA1570" s="220"/>
      <c r="AB1570" s="220"/>
      <c r="AC1570" s="220"/>
      <c r="AD1570" s="220"/>
    </row>
    <row r="1571" spans="1:37">
      <c r="A1571" s="71"/>
      <c r="B1571" s="40"/>
      <c r="C1571" s="80" t="s">
        <v>155</v>
      </c>
      <c r="D1571" s="320"/>
      <c r="E1571" s="266"/>
      <c r="F1571" s="267"/>
      <c r="G1571" s="268"/>
      <c r="H1571" s="266"/>
      <c r="I1571" s="267"/>
      <c r="J1571" s="268"/>
      <c r="K1571" s="267"/>
      <c r="L1571" s="268"/>
      <c r="M1571" s="267"/>
      <c r="N1571" s="268"/>
      <c r="O1571" s="267"/>
      <c r="P1571" s="220"/>
      <c r="Q1571" s="220"/>
      <c r="R1571" s="220"/>
      <c r="S1571" s="220"/>
      <c r="T1571" s="220"/>
      <c r="U1571" s="220"/>
      <c r="V1571" s="220"/>
      <c r="W1571" s="220"/>
      <c r="X1571" s="220"/>
      <c r="Y1571" s="220"/>
      <c r="Z1571" s="220"/>
      <c r="AA1571" s="220"/>
      <c r="AB1571" s="220"/>
      <c r="AC1571" s="220"/>
      <c r="AD1571" s="220"/>
    </row>
    <row r="1572" spans="1:37">
      <c r="A1572" s="71"/>
      <c r="B1572" s="40"/>
      <c r="C1572" s="239"/>
      <c r="D1572" s="239"/>
      <c r="E1572" s="239"/>
      <c r="F1572" s="239"/>
      <c r="G1572" s="239"/>
      <c r="H1572" s="239"/>
      <c r="I1572" s="81" t="s">
        <v>211</v>
      </c>
      <c r="J1572" s="268">
        <f>IF(AND(SUM(J1547:J1571)=0,COUNTIF(J1547:J1571,"NS")&gt;0),"NS",IF(AND(SUM(J1547:J1571)=0, COUNTIF(J1547:J1571,"NA")&gt;0),"NA",SUM(J1547:J1571)))</f>
        <v>0</v>
      </c>
      <c r="K1572" s="267"/>
      <c r="L1572" s="268">
        <f>IF(AND(SUM(L1547:L1571)=0,COUNTIF(L1547:L1571,"NS")&gt;0),"NS",IF(AND(SUM(L1547:L1571)=0, COUNTIF(L1547:L1571,"NA")&gt;0),"NA",SUM(L1547:L1571)))</f>
        <v>0</v>
      </c>
      <c r="M1572" s="267"/>
      <c r="N1572" s="268">
        <f>IF(AND(SUM(N1547:N1571)=0,COUNTIF(N1547:N1571,"NS")&gt;0),"NS",IF(AND(SUM(N1547:N1571)=0, COUNTIF(N1547:N1571,"NA")&gt;0),"NA",SUM(N1547:N1571)))</f>
        <v>0</v>
      </c>
      <c r="O1572" s="267"/>
      <c r="P1572" s="220">
        <f t="shared" ref="P1572:AD1572" si="656">IF(AND(SUM(P1547:P1571)=0,COUNTIF(P1547:P1571,"NS")&gt;0),"NS",IF(AND(SUM(P1547:P1571)=0, COUNTIF(P1547:P1571,"NA")&gt;0),"NA",SUM(P1547:P1571)))</f>
        <v>0</v>
      </c>
      <c r="Q1572" s="220">
        <f t="shared" si="656"/>
        <v>0</v>
      </c>
      <c r="R1572" s="220">
        <f t="shared" si="656"/>
        <v>0</v>
      </c>
      <c r="S1572" s="220">
        <f t="shared" si="656"/>
        <v>0</v>
      </c>
      <c r="T1572" s="220">
        <f t="shared" si="656"/>
        <v>0</v>
      </c>
      <c r="U1572" s="220">
        <f t="shared" si="656"/>
        <v>0</v>
      </c>
      <c r="V1572" s="220">
        <f t="shared" si="656"/>
        <v>0</v>
      </c>
      <c r="W1572" s="220">
        <f t="shared" si="656"/>
        <v>0</v>
      </c>
      <c r="X1572" s="220">
        <f t="shared" si="656"/>
        <v>0</v>
      </c>
      <c r="Y1572" s="220">
        <f t="shared" si="656"/>
        <v>0</v>
      </c>
      <c r="Z1572" s="220">
        <f t="shared" si="656"/>
        <v>0</v>
      </c>
      <c r="AA1572" s="220">
        <f t="shared" si="656"/>
        <v>0</v>
      </c>
      <c r="AB1572" s="220">
        <f t="shared" si="656"/>
        <v>0</v>
      </c>
      <c r="AC1572" s="220">
        <f t="shared" si="656"/>
        <v>0</v>
      </c>
      <c r="AD1572" s="220">
        <f t="shared" si="656"/>
        <v>0</v>
      </c>
    </row>
    <row r="1573" spans="1:37">
      <c r="A1573" s="71"/>
      <c r="B1573" s="40"/>
      <c r="C1573" s="239"/>
      <c r="D1573" s="239"/>
      <c r="E1573" s="239"/>
      <c r="F1573" s="239"/>
      <c r="G1573" s="239"/>
      <c r="H1573" s="239"/>
      <c r="I1573" s="239"/>
      <c r="J1573" s="239"/>
      <c r="K1573" s="239"/>
      <c r="L1573" s="239"/>
      <c r="M1573" s="239"/>
      <c r="N1573" s="239"/>
      <c r="O1573" s="239"/>
      <c r="P1573" s="239"/>
      <c r="Q1573" s="239"/>
      <c r="R1573" s="239"/>
      <c r="S1573" s="239"/>
      <c r="T1573" s="239"/>
      <c r="U1573" s="239"/>
      <c r="V1573" s="239"/>
      <c r="W1573" s="239"/>
      <c r="X1573" s="239"/>
      <c r="Y1573" s="239"/>
      <c r="Z1573" s="239"/>
      <c r="AA1573" s="239"/>
      <c r="AB1573" s="239"/>
      <c r="AC1573" s="239"/>
      <c r="AD1573" s="239"/>
      <c r="AF1573">
        <f>IF(SUM(AF1547:AF1572,AP1547:AP1572,AZ1547:AZ1572,BJ1547:BJ1572,BT1547:BT1572,CD1547:CD1572,CN1547:CN1572,CX1547:CX1572)&gt;0,1,0)</f>
        <v>0</v>
      </c>
      <c r="AG1573">
        <f>IF(SUM(AG1547:AG1572,AQ1547:AQ1572,BA1547:BA1572,BK1547:BK1572,BU1547:BU1572,CE1547:CE1572,CO1547:CO1572,CY1547:CY1572)&gt;0,2,0)</f>
        <v>0</v>
      </c>
      <c r="AH1573">
        <f>IF(SUM(AH1547:AH1572,AR1547:AR1572,BB1547:BB1572,BL1547:BL1572,BV1547:BV1572,CF1547:CF1572,CP1547:CP1572,CZ1547:CZ1572)&gt;0,4,0)</f>
        <v>0</v>
      </c>
      <c r="AI1573">
        <f>IF(SUM(AI1547:AI1572,AS1547:AS1572,BC1547:BC1572,BM1547:BM1572,BW1547:BW1572,CG1547:CG1572,CQ1547:CQ1572,DA1547:DA1572)&gt;0,4,0)</f>
        <v>0</v>
      </c>
      <c r="AJ1573">
        <f>IF(SUM(AJ1547:AJ1572,AT1547:AT1572,BD1547:BD1572,BN1547:BN1572,BX1547:BX1572,CH1547:CH1572,CR1547:CR1572,DB1547:DB1572)&gt;0,5,0)</f>
        <v>0</v>
      </c>
      <c r="AK1573">
        <f>IF(SUM(AK1547:AK1572,AU1547:AU1572,BE1547:BE1572,BO1547:BO1572,BY1547:BY1572,CI1547:CI1572,CS1547:CS1572,DC1547:DC1572)&gt;0,6,0)</f>
        <v>0</v>
      </c>
    </row>
    <row r="1574" spans="1:37" ht="45" customHeight="1">
      <c r="A1574" s="71"/>
      <c r="B1574" s="40"/>
      <c r="C1574" s="441" t="s">
        <v>1558</v>
      </c>
      <c r="D1574" s="256"/>
      <c r="E1574" s="256"/>
      <c r="F1574" s="281"/>
      <c r="G1574" s="268"/>
      <c r="H1574" s="266"/>
      <c r="I1574" s="266"/>
      <c r="J1574" s="266"/>
      <c r="K1574" s="266"/>
      <c r="L1574" s="266"/>
      <c r="M1574" s="266"/>
      <c r="N1574" s="266"/>
      <c r="O1574" s="266"/>
      <c r="P1574" s="266"/>
      <c r="Q1574" s="266"/>
      <c r="R1574" s="266"/>
      <c r="S1574" s="266"/>
      <c r="T1574" s="266"/>
      <c r="U1574" s="266"/>
      <c r="V1574" s="266"/>
      <c r="W1574" s="266"/>
      <c r="X1574" s="266"/>
      <c r="Y1574" s="266"/>
      <c r="Z1574" s="266"/>
      <c r="AA1574" s="266"/>
      <c r="AB1574" s="266"/>
      <c r="AC1574" s="266"/>
      <c r="AD1574" s="267"/>
      <c r="AH1574">
        <f>SUM(AF1573:AH1573)</f>
        <v>0</v>
      </c>
      <c r="AK1574">
        <f>SUM(AI1573:AK1573)</f>
        <v>0</v>
      </c>
    </row>
    <row r="1575" spans="1:37">
      <c r="A1575" s="71"/>
      <c r="B1575" s="40"/>
      <c r="C1575" s="150"/>
      <c r="D1575" s="150"/>
      <c r="E1575" s="150"/>
      <c r="F1575" s="150"/>
      <c r="G1575" s="150"/>
      <c r="H1575" s="150"/>
      <c r="I1575" s="150"/>
      <c r="J1575" s="150"/>
      <c r="K1575" s="150"/>
      <c r="L1575" s="150"/>
      <c r="M1575" s="150"/>
      <c r="N1575" s="40"/>
      <c r="O1575" s="96"/>
      <c r="P1575" s="243"/>
      <c r="Q1575" s="243"/>
      <c r="R1575" s="243"/>
      <c r="S1575" s="243"/>
      <c r="T1575" s="243"/>
      <c r="U1575" s="243"/>
      <c r="V1575" s="243"/>
      <c r="W1575" s="243"/>
      <c r="X1575" s="243"/>
      <c r="Y1575" s="243"/>
      <c r="Z1575" s="243"/>
      <c r="AA1575" s="243"/>
      <c r="AB1575" s="243"/>
      <c r="AC1575" s="243"/>
      <c r="AD1575" s="243"/>
      <c r="AH1575" t="e">
        <f ca="1">CAMBIAR(AH1574,0,"",1,"El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575" t="e">
        <f ca="1">CAMBIAR(AK1574,0,"",4,"Hay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576" spans="1:37" ht="24" customHeight="1">
      <c r="A1576" s="83"/>
      <c r="B1576" s="15"/>
      <c r="C1576" s="321" t="s">
        <v>187</v>
      </c>
      <c r="D1576" s="256"/>
      <c r="E1576" s="256"/>
      <c r="F1576" s="256"/>
      <c r="G1576" s="256"/>
      <c r="H1576" s="256"/>
      <c r="I1576" s="256"/>
      <c r="J1576" s="256"/>
      <c r="K1576" s="256"/>
      <c r="L1576" s="256"/>
      <c r="M1576" s="256"/>
      <c r="N1576" s="256"/>
      <c r="O1576" s="256"/>
      <c r="P1576" s="256"/>
      <c r="Q1576" s="256"/>
      <c r="R1576" s="256"/>
      <c r="S1576" s="256"/>
      <c r="T1576" s="256"/>
      <c r="U1576" s="256"/>
      <c r="V1576" s="256"/>
      <c r="W1576" s="256"/>
      <c r="X1576" s="256"/>
      <c r="Y1576" s="256"/>
      <c r="Z1576" s="256"/>
      <c r="AA1576" s="256"/>
      <c r="AB1576" s="256"/>
      <c r="AC1576" s="256"/>
      <c r="AD1576" s="256"/>
    </row>
    <row r="1577" spans="1:37" ht="60" customHeight="1">
      <c r="A1577" s="83"/>
      <c r="B1577" s="15"/>
      <c r="C1577" s="452"/>
      <c r="D1577" s="323"/>
      <c r="E1577" s="323"/>
      <c r="F1577" s="323"/>
      <c r="G1577" s="323"/>
      <c r="H1577" s="323"/>
      <c r="I1577" s="323"/>
      <c r="J1577" s="323"/>
      <c r="K1577" s="323"/>
      <c r="L1577" s="323"/>
      <c r="M1577" s="323"/>
      <c r="N1577" s="323"/>
      <c r="O1577" s="323"/>
      <c r="P1577" s="323"/>
      <c r="Q1577" s="323"/>
      <c r="R1577" s="323"/>
      <c r="S1577" s="323"/>
      <c r="T1577" s="323"/>
      <c r="U1577" s="323"/>
      <c r="V1577" s="323"/>
      <c r="W1577" s="323"/>
      <c r="X1577" s="323"/>
      <c r="Y1577" s="323"/>
      <c r="Z1577" s="323"/>
      <c r="AA1577" s="323"/>
      <c r="AB1577" s="323"/>
      <c r="AC1577" s="323"/>
      <c r="AD1577" s="324"/>
    </row>
    <row r="1578" spans="1:37">
      <c r="A1578" s="71"/>
      <c r="B1578" s="40"/>
      <c r="C1578" s="40"/>
      <c r="D1578" s="40"/>
      <c r="E1578" s="40"/>
      <c r="F1578" s="40"/>
      <c r="G1578" s="40"/>
      <c r="H1578" s="40"/>
      <c r="I1578" s="40"/>
      <c r="J1578" s="40"/>
      <c r="K1578" s="40"/>
      <c r="L1578" s="40"/>
      <c r="M1578" s="40"/>
      <c r="N1578" s="40"/>
      <c r="O1578" s="40"/>
      <c r="P1578" s="40"/>
      <c r="Q1578" s="40"/>
      <c r="R1578" s="40"/>
      <c r="S1578" s="40"/>
      <c r="T1578" s="40"/>
      <c r="U1578" s="40"/>
      <c r="V1578" s="40"/>
      <c r="W1578" s="40"/>
      <c r="X1578" s="40"/>
      <c r="Y1578" s="40"/>
      <c r="Z1578" s="40"/>
      <c r="AA1578" s="40"/>
      <c r="AB1578" s="40"/>
      <c r="AC1578" s="40"/>
      <c r="AD1578" s="40"/>
    </row>
    <row r="1579" spans="1:37">
      <c r="A1579" s="71"/>
      <c r="B1579" s="40"/>
      <c r="C1579" s="150"/>
      <c r="D1579" s="150"/>
      <c r="E1579" s="150"/>
      <c r="F1579" s="150"/>
      <c r="G1579" s="150"/>
      <c r="H1579" s="150"/>
      <c r="I1579" s="150"/>
      <c r="J1579" s="150"/>
      <c r="K1579" s="150"/>
      <c r="L1579" s="150"/>
      <c r="M1579" s="150"/>
      <c r="N1579" s="40"/>
      <c r="O1579" s="96"/>
      <c r="P1579" s="243"/>
      <c r="Q1579" s="243"/>
      <c r="R1579" s="243"/>
      <c r="S1579" s="243"/>
      <c r="T1579" s="243"/>
      <c r="U1579" s="243"/>
      <c r="V1579" s="243"/>
      <c r="W1579" s="243"/>
      <c r="X1579" s="243"/>
      <c r="Y1579" s="243"/>
      <c r="Z1579" s="243"/>
      <c r="AA1579" s="243"/>
      <c r="AB1579" s="243"/>
      <c r="AC1579" s="243"/>
      <c r="AD1579" s="243"/>
    </row>
    <row r="1580" spans="1:37">
      <c r="A1580" s="71"/>
      <c r="B1580" s="40"/>
      <c r="C1580" s="150"/>
      <c r="D1580" s="150"/>
      <c r="E1580" s="150"/>
      <c r="F1580" s="150"/>
      <c r="G1580" s="150"/>
      <c r="H1580" s="150"/>
      <c r="I1580" s="150"/>
      <c r="J1580" s="150"/>
      <c r="K1580" s="150"/>
      <c r="L1580" s="150"/>
      <c r="M1580" s="150"/>
      <c r="N1580" s="40"/>
      <c r="O1580" s="96"/>
      <c r="P1580" s="243"/>
      <c r="Q1580" s="243"/>
      <c r="R1580" s="243"/>
      <c r="S1580" s="243"/>
      <c r="T1580" s="243"/>
      <c r="U1580" s="243"/>
      <c r="V1580" s="243"/>
      <c r="W1580" s="243"/>
      <c r="X1580" s="243"/>
      <c r="Y1580" s="243"/>
      <c r="Z1580" s="243"/>
      <c r="AA1580" s="243"/>
      <c r="AB1580" s="243"/>
      <c r="AC1580" s="243"/>
      <c r="AD1580" s="243"/>
    </row>
    <row r="1581" spans="1:37">
      <c r="A1581" s="71"/>
      <c r="B1581" s="40"/>
      <c r="C1581" s="40"/>
      <c r="D1581" s="40"/>
      <c r="E1581" s="40"/>
      <c r="F1581" s="40"/>
      <c r="G1581" s="40"/>
      <c r="H1581" s="40"/>
      <c r="I1581" s="40"/>
      <c r="J1581" s="40"/>
      <c r="K1581" s="40"/>
      <c r="L1581" s="40"/>
      <c r="M1581" s="40"/>
      <c r="N1581" s="40"/>
      <c r="O1581" s="40"/>
      <c r="P1581" s="40"/>
      <c r="Q1581" s="40"/>
      <c r="R1581" s="40"/>
      <c r="S1581" s="40"/>
      <c r="T1581" s="40"/>
      <c r="U1581" s="40"/>
      <c r="V1581" s="40"/>
      <c r="W1581" s="40"/>
      <c r="X1581" s="40"/>
      <c r="Y1581" s="40"/>
      <c r="Z1581" s="40"/>
      <c r="AA1581" s="40"/>
      <c r="AB1581" s="40"/>
      <c r="AC1581" s="40"/>
      <c r="AD1581" s="40"/>
    </row>
    <row r="1582" spans="1:37">
      <c r="A1582" s="71"/>
      <c r="B1582" s="40"/>
      <c r="C1582" s="40"/>
      <c r="D1582" s="40"/>
      <c r="E1582" s="40"/>
      <c r="F1582" s="40"/>
      <c r="G1582" s="40"/>
      <c r="H1582" s="40"/>
      <c r="I1582" s="40"/>
      <c r="J1582" s="40"/>
      <c r="K1582" s="40"/>
      <c r="L1582" s="40"/>
      <c r="M1582" s="40"/>
      <c r="N1582" s="40"/>
      <c r="O1582" s="40"/>
      <c r="P1582" s="40"/>
      <c r="Q1582" s="40"/>
      <c r="R1582" s="40"/>
      <c r="S1582" s="40"/>
      <c r="T1582" s="40"/>
      <c r="U1582" s="40"/>
      <c r="V1582" s="40"/>
      <c r="W1582" s="40"/>
      <c r="X1582" s="40"/>
      <c r="Y1582" s="40"/>
      <c r="Z1582" s="40"/>
      <c r="AA1582" s="40"/>
      <c r="AB1582" s="40"/>
      <c r="AC1582" s="40"/>
      <c r="AD1582" s="40"/>
    </row>
    <row r="1583" spans="1:37" ht="15.75" customHeight="1" thickBot="1">
      <c r="A1583" s="71"/>
      <c r="B1583" s="40"/>
      <c r="C1583" s="40"/>
      <c r="D1583" s="40"/>
      <c r="E1583" s="40"/>
      <c r="F1583" s="40"/>
      <c r="G1583" s="40"/>
      <c r="H1583" s="40"/>
      <c r="I1583" s="40"/>
      <c r="J1583" s="40"/>
      <c r="K1583" s="40"/>
      <c r="L1583" s="40"/>
      <c r="M1583" s="40"/>
      <c r="N1583" s="40"/>
      <c r="O1583" s="40"/>
      <c r="P1583" s="40"/>
      <c r="Q1583" s="40"/>
      <c r="R1583" s="40"/>
      <c r="S1583" s="40"/>
      <c r="T1583" s="40"/>
      <c r="U1583" s="40"/>
      <c r="V1583" s="40"/>
      <c r="W1583" s="40"/>
      <c r="X1583" s="40"/>
      <c r="Y1583" s="40"/>
      <c r="Z1583" s="40"/>
      <c r="AA1583" s="40"/>
      <c r="AB1583" s="40"/>
      <c r="AC1583" s="40"/>
      <c r="AD1583" s="40"/>
    </row>
    <row r="1584" spans="1:37" ht="15" customHeight="1" thickBot="1">
      <c r="B1584" s="381" t="s">
        <v>1559</v>
      </c>
      <c r="C1584" s="334"/>
      <c r="D1584" s="334"/>
      <c r="E1584" s="334"/>
      <c r="F1584" s="334"/>
      <c r="G1584" s="334"/>
      <c r="H1584" s="334"/>
      <c r="I1584" s="334"/>
      <c r="J1584" s="334"/>
      <c r="K1584" s="334"/>
      <c r="L1584" s="334"/>
      <c r="M1584" s="334"/>
      <c r="N1584" s="334"/>
      <c r="O1584" s="334"/>
      <c r="P1584" s="334"/>
      <c r="Q1584" s="334"/>
      <c r="R1584" s="334"/>
      <c r="S1584" s="334"/>
      <c r="T1584" s="334"/>
      <c r="U1584" s="334"/>
      <c r="V1584" s="334"/>
      <c r="W1584" s="334"/>
      <c r="X1584" s="334"/>
      <c r="Y1584" s="334"/>
      <c r="Z1584" s="334"/>
      <c r="AA1584" s="334"/>
      <c r="AB1584" s="334"/>
      <c r="AC1584" s="334"/>
      <c r="AD1584" s="335"/>
    </row>
    <row r="1586" spans="1:118" ht="24" customHeight="1">
      <c r="A1586" s="72" t="s">
        <v>1560</v>
      </c>
      <c r="B1586" s="326" t="s">
        <v>1561</v>
      </c>
      <c r="C1586" s="341"/>
      <c r="D1586" s="256"/>
      <c r="E1586" s="256"/>
      <c r="F1586" s="256"/>
      <c r="G1586" s="256"/>
      <c r="H1586" s="256"/>
      <c r="I1586" s="256"/>
      <c r="J1586" s="256"/>
      <c r="K1586" s="256"/>
      <c r="L1586" s="256"/>
      <c r="M1586" s="256"/>
      <c r="N1586" s="256"/>
      <c r="O1586" s="256"/>
      <c r="P1586" s="256"/>
      <c r="Q1586" s="256"/>
      <c r="R1586" s="256"/>
      <c r="S1586" s="256"/>
      <c r="T1586" s="256"/>
      <c r="U1586" s="256"/>
      <c r="V1586" s="256"/>
      <c r="W1586" s="256"/>
      <c r="X1586" s="256"/>
      <c r="Y1586" s="256"/>
      <c r="Z1586" s="256"/>
      <c r="AA1586" s="256"/>
      <c r="AB1586" s="256"/>
      <c r="AC1586" s="256"/>
      <c r="AD1586" s="256"/>
    </row>
    <row r="1587" spans="1:118" ht="24" customHeight="1">
      <c r="A1587" s="72"/>
      <c r="B1587" s="207"/>
      <c r="C1587" s="321" t="s">
        <v>1231</v>
      </c>
      <c r="D1587" s="256"/>
      <c r="E1587" s="256"/>
      <c r="F1587" s="256"/>
      <c r="G1587" s="256"/>
      <c r="H1587" s="256"/>
      <c r="I1587" s="256"/>
      <c r="J1587" s="256"/>
      <c r="K1587" s="256"/>
      <c r="L1587" s="256"/>
      <c r="M1587" s="256"/>
      <c r="N1587" s="256"/>
      <c r="O1587" s="256"/>
      <c r="P1587" s="256"/>
      <c r="Q1587" s="256"/>
      <c r="R1587" s="256"/>
      <c r="S1587" s="256"/>
      <c r="T1587" s="256"/>
      <c r="U1587" s="256"/>
      <c r="V1587" s="256"/>
      <c r="W1587" s="256"/>
      <c r="X1587" s="256"/>
      <c r="Y1587" s="256"/>
      <c r="Z1587" s="256"/>
      <c r="AA1587" s="256"/>
      <c r="AB1587" s="256"/>
      <c r="AC1587" s="256"/>
      <c r="AD1587" s="256"/>
    </row>
    <row r="1588" spans="1:118" ht="24" customHeight="1">
      <c r="A1588" s="72"/>
      <c r="B1588" s="207"/>
      <c r="C1588" s="321" t="s">
        <v>1232</v>
      </c>
      <c r="D1588" s="256"/>
      <c r="E1588" s="256"/>
      <c r="F1588" s="256"/>
      <c r="G1588" s="256"/>
      <c r="H1588" s="256"/>
      <c r="I1588" s="256"/>
      <c r="J1588" s="256"/>
      <c r="K1588" s="256"/>
      <c r="L1588" s="256"/>
      <c r="M1588" s="256"/>
      <c r="N1588" s="256"/>
      <c r="O1588" s="256"/>
      <c r="P1588" s="256"/>
      <c r="Q1588" s="256"/>
      <c r="R1588" s="256"/>
      <c r="S1588" s="256"/>
      <c r="T1588" s="256"/>
      <c r="U1588" s="256"/>
      <c r="V1588" s="256"/>
      <c r="W1588" s="256"/>
      <c r="X1588" s="256"/>
      <c r="Y1588" s="256"/>
      <c r="Z1588" s="256"/>
      <c r="AA1588" s="256"/>
      <c r="AB1588" s="256"/>
      <c r="AC1588" s="256"/>
      <c r="AD1588" s="256"/>
    </row>
    <row r="1589" spans="1:118" ht="36" customHeight="1">
      <c r="A1589" s="83"/>
      <c r="B1589" s="15"/>
      <c r="C1589" s="327" t="s">
        <v>1562</v>
      </c>
      <c r="D1589" s="256"/>
      <c r="E1589" s="256"/>
      <c r="F1589" s="256"/>
      <c r="G1589" s="256"/>
      <c r="H1589" s="256"/>
      <c r="I1589" s="256"/>
      <c r="J1589" s="256"/>
      <c r="K1589" s="256"/>
      <c r="L1589" s="256"/>
      <c r="M1589" s="256"/>
      <c r="N1589" s="256"/>
      <c r="O1589" s="256"/>
      <c r="P1589" s="256"/>
      <c r="Q1589" s="256"/>
      <c r="R1589" s="256"/>
      <c r="S1589" s="256"/>
      <c r="T1589" s="256"/>
      <c r="U1589" s="256"/>
      <c r="V1589" s="256"/>
      <c r="W1589" s="256"/>
      <c r="X1589" s="256"/>
      <c r="Y1589" s="256"/>
      <c r="Z1589" s="256"/>
      <c r="AA1589" s="256"/>
      <c r="AB1589" s="256"/>
      <c r="AC1589" s="256"/>
      <c r="AD1589" s="256"/>
    </row>
    <row r="1590" spans="1:118" ht="24" customHeight="1">
      <c r="A1590" s="83"/>
      <c r="B1590" s="15"/>
      <c r="C1590" s="321" t="s">
        <v>1563</v>
      </c>
      <c r="D1590" s="256"/>
      <c r="E1590" s="256"/>
      <c r="F1590" s="256"/>
      <c r="G1590" s="256"/>
      <c r="H1590" s="256"/>
      <c r="I1590" s="256"/>
      <c r="J1590" s="256"/>
      <c r="K1590" s="256"/>
      <c r="L1590" s="256"/>
      <c r="M1590" s="256"/>
      <c r="N1590" s="256"/>
      <c r="O1590" s="256"/>
      <c r="P1590" s="256"/>
      <c r="Q1590" s="256"/>
      <c r="R1590" s="256"/>
      <c r="S1590" s="256"/>
      <c r="T1590" s="256"/>
      <c r="U1590" s="256"/>
      <c r="V1590" s="256"/>
      <c r="W1590" s="256"/>
      <c r="X1590" s="256"/>
      <c r="Y1590" s="256"/>
      <c r="Z1590" s="256"/>
      <c r="AA1590" s="256"/>
      <c r="AB1590" s="256"/>
      <c r="AC1590" s="256"/>
      <c r="AD1590" s="256"/>
    </row>
    <row r="1591" spans="1:118" ht="36" customHeight="1">
      <c r="A1591" s="83"/>
      <c r="B1591" s="15"/>
      <c r="C1591" s="321" t="s">
        <v>1564</v>
      </c>
      <c r="D1591" s="256"/>
      <c r="E1591" s="256"/>
      <c r="F1591" s="256"/>
      <c r="G1591" s="256"/>
      <c r="H1591" s="256"/>
      <c r="I1591" s="256"/>
      <c r="J1591" s="256"/>
      <c r="K1591" s="256"/>
      <c r="L1591" s="256"/>
      <c r="M1591" s="256"/>
      <c r="N1591" s="256"/>
      <c r="O1591" s="256"/>
      <c r="P1591" s="256"/>
      <c r="Q1591" s="256"/>
      <c r="R1591" s="256"/>
      <c r="S1591" s="256"/>
      <c r="T1591" s="256"/>
      <c r="U1591" s="256"/>
      <c r="V1591" s="256"/>
      <c r="W1591" s="256"/>
      <c r="X1591" s="256"/>
      <c r="Y1591" s="256"/>
      <c r="Z1591" s="256"/>
      <c r="AA1591" s="256"/>
      <c r="AB1591" s="256"/>
      <c r="AC1591" s="256"/>
      <c r="AD1591" s="256"/>
    </row>
    <row r="1592" spans="1:118">
      <c r="A1592" s="71"/>
      <c r="B1592" s="40"/>
      <c r="C1592" s="40"/>
      <c r="D1592" s="40"/>
      <c r="E1592" s="40"/>
      <c r="F1592" s="40"/>
      <c r="G1592" s="40"/>
      <c r="H1592" s="40"/>
      <c r="I1592" s="40"/>
      <c r="J1592" s="40"/>
      <c r="K1592" s="40"/>
      <c r="L1592" s="40"/>
      <c r="M1592" s="40"/>
      <c r="N1592" s="40"/>
      <c r="O1592" s="40"/>
      <c r="P1592" s="40"/>
      <c r="Q1592" s="40"/>
      <c r="R1592" s="40"/>
      <c r="S1592" s="40"/>
      <c r="T1592" s="40"/>
      <c r="U1592" s="40"/>
      <c r="V1592" s="40"/>
      <c r="W1592" s="40"/>
      <c r="X1592" s="40"/>
      <c r="Y1592" s="40"/>
      <c r="Z1592" s="40"/>
      <c r="AA1592" s="40"/>
      <c r="AB1592" s="40"/>
      <c r="AC1592" s="40"/>
      <c r="AD1592" s="40"/>
    </row>
    <row r="1593" spans="1:118">
      <c r="A1593" s="73"/>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c r="AA1593" s="455" t="s">
        <v>815</v>
      </c>
      <c r="AB1593" s="256"/>
      <c r="AC1593" s="256"/>
      <c r="AD1593" s="256"/>
    </row>
    <row r="1594" spans="1:118" ht="24" customHeight="1">
      <c r="A1594" s="71"/>
      <c r="B1594" s="40"/>
      <c r="C1594" s="265" t="s">
        <v>185</v>
      </c>
      <c r="D1594" s="278"/>
      <c r="E1594" s="278"/>
      <c r="F1594" s="278"/>
      <c r="G1594" s="278"/>
      <c r="H1594" s="278"/>
      <c r="I1594" s="278"/>
      <c r="J1594" s="279"/>
      <c r="K1594" s="325" t="s">
        <v>1125</v>
      </c>
      <c r="L1594" s="279"/>
      <c r="M1594" s="265" t="s">
        <v>1565</v>
      </c>
      <c r="N1594" s="266"/>
      <c r="O1594" s="266"/>
      <c r="P1594" s="266"/>
      <c r="Q1594" s="266"/>
      <c r="R1594" s="266"/>
      <c r="S1594" s="266"/>
      <c r="T1594" s="266"/>
      <c r="U1594" s="266"/>
      <c r="V1594" s="266"/>
      <c r="W1594" s="266"/>
      <c r="X1594" s="266"/>
      <c r="Y1594" s="266"/>
      <c r="Z1594" s="266"/>
      <c r="AA1594" s="266"/>
      <c r="AB1594" s="266"/>
      <c r="AC1594" s="266"/>
      <c r="AD1594" s="267"/>
    </row>
    <row r="1595" spans="1:118" ht="15" customHeight="1">
      <c r="A1595" s="71"/>
      <c r="B1595" s="40"/>
      <c r="C1595" s="280"/>
      <c r="D1595" s="256"/>
      <c r="E1595" s="256"/>
      <c r="F1595" s="256"/>
      <c r="G1595" s="256"/>
      <c r="H1595" s="256"/>
      <c r="I1595" s="256"/>
      <c r="J1595" s="281"/>
      <c r="K1595" s="280"/>
      <c r="L1595" s="281"/>
      <c r="M1595" s="265" t="s">
        <v>201</v>
      </c>
      <c r="N1595" s="279"/>
      <c r="O1595" s="331" t="s">
        <v>806</v>
      </c>
      <c r="P1595" s="279"/>
      <c r="Q1595" s="331" t="s">
        <v>203</v>
      </c>
      <c r="R1595" s="279"/>
      <c r="S1595" s="268" t="s">
        <v>1566</v>
      </c>
      <c r="T1595" s="266"/>
      <c r="U1595" s="266"/>
      <c r="V1595" s="266"/>
      <c r="W1595" s="266"/>
      <c r="X1595" s="266"/>
      <c r="Y1595" s="266"/>
      <c r="Z1595" s="266"/>
      <c r="AA1595" s="266"/>
      <c r="AB1595" s="266"/>
      <c r="AC1595" s="266"/>
      <c r="AD1595" s="267"/>
    </row>
    <row r="1596" spans="1:118" ht="48" customHeight="1">
      <c r="A1596" s="71"/>
      <c r="B1596" s="40"/>
      <c r="C1596" s="280"/>
      <c r="D1596" s="256"/>
      <c r="E1596" s="256"/>
      <c r="F1596" s="256"/>
      <c r="G1596" s="256"/>
      <c r="H1596" s="256"/>
      <c r="I1596" s="256"/>
      <c r="J1596" s="281"/>
      <c r="K1596" s="280"/>
      <c r="L1596" s="281"/>
      <c r="M1596" s="280"/>
      <c r="N1596" s="281"/>
      <c r="O1596" s="280"/>
      <c r="P1596" s="281"/>
      <c r="Q1596" s="280"/>
      <c r="R1596" s="281"/>
      <c r="S1596" s="268" t="s">
        <v>1567</v>
      </c>
      <c r="T1596" s="266"/>
      <c r="U1596" s="266"/>
      <c r="V1596" s="266"/>
      <c r="W1596" s="266"/>
      <c r="X1596" s="267"/>
      <c r="Y1596" s="268" t="s">
        <v>1568</v>
      </c>
      <c r="Z1596" s="266"/>
      <c r="AA1596" s="266"/>
      <c r="AB1596" s="266"/>
      <c r="AC1596" s="266"/>
      <c r="AD1596" s="267"/>
    </row>
    <row r="1597" spans="1:118" ht="48" customHeight="1">
      <c r="A1597" s="71"/>
      <c r="B1597" s="40"/>
      <c r="C1597" s="282"/>
      <c r="D1597" s="272"/>
      <c r="E1597" s="272"/>
      <c r="F1597" s="272"/>
      <c r="G1597" s="272"/>
      <c r="H1597" s="272"/>
      <c r="I1597" s="272"/>
      <c r="J1597" s="283"/>
      <c r="K1597" s="282"/>
      <c r="L1597" s="283"/>
      <c r="M1597" s="282"/>
      <c r="N1597" s="283"/>
      <c r="O1597" s="282"/>
      <c r="P1597" s="283"/>
      <c r="Q1597" s="282"/>
      <c r="R1597" s="283"/>
      <c r="S1597" s="325" t="s">
        <v>234</v>
      </c>
      <c r="T1597" s="267"/>
      <c r="U1597" s="331" t="s">
        <v>202</v>
      </c>
      <c r="V1597" s="267"/>
      <c r="W1597" s="331" t="s">
        <v>203</v>
      </c>
      <c r="X1597" s="267"/>
      <c r="Y1597" s="325" t="s">
        <v>234</v>
      </c>
      <c r="Z1597" s="267"/>
      <c r="AA1597" s="331" t="s">
        <v>202</v>
      </c>
      <c r="AB1597" s="267"/>
      <c r="AC1597" s="331" t="s">
        <v>203</v>
      </c>
      <c r="AD1597" s="267"/>
      <c r="AF1597" t="s">
        <v>204</v>
      </c>
      <c r="AG1597" t="s">
        <v>205</v>
      </c>
      <c r="AH1597" t="s">
        <v>206</v>
      </c>
      <c r="AI1597" t="s">
        <v>207</v>
      </c>
      <c r="AJ1597" t="s">
        <v>208</v>
      </c>
      <c r="AK1597" t="s">
        <v>209</v>
      </c>
      <c r="AL1597" t="s">
        <v>210</v>
      </c>
      <c r="AP1597" t="s">
        <v>204</v>
      </c>
      <c r="AQ1597" t="s">
        <v>205</v>
      </c>
      <c r="AR1597" t="s">
        <v>206</v>
      </c>
      <c r="AS1597" t="s">
        <v>207</v>
      </c>
      <c r="AT1597" t="s">
        <v>208</v>
      </c>
      <c r="AU1597" t="s">
        <v>209</v>
      </c>
      <c r="AV1597" t="s">
        <v>210</v>
      </c>
      <c r="AZ1597" t="s">
        <v>204</v>
      </c>
      <c r="BA1597" t="s">
        <v>205</v>
      </c>
      <c r="BB1597" t="s">
        <v>206</v>
      </c>
      <c r="BC1597" t="s">
        <v>207</v>
      </c>
      <c r="BD1597" t="s">
        <v>208</v>
      </c>
      <c r="BE1597" t="s">
        <v>209</v>
      </c>
      <c r="BF1597" t="s">
        <v>210</v>
      </c>
      <c r="BJ1597" t="s">
        <v>204</v>
      </c>
      <c r="BK1597" t="s">
        <v>205</v>
      </c>
      <c r="BL1597" t="s">
        <v>206</v>
      </c>
      <c r="BM1597" t="s">
        <v>207</v>
      </c>
      <c r="BN1597" t="s">
        <v>208</v>
      </c>
      <c r="BO1597" t="s">
        <v>209</v>
      </c>
      <c r="BP1597" t="s">
        <v>210</v>
      </c>
      <c r="BT1597" t="s">
        <v>204</v>
      </c>
      <c r="BU1597" t="s">
        <v>205</v>
      </c>
      <c r="BV1597" t="s">
        <v>206</v>
      </c>
      <c r="BW1597" t="s">
        <v>207</v>
      </c>
      <c r="BX1597" t="s">
        <v>208</v>
      </c>
      <c r="BY1597" t="s">
        <v>209</v>
      </c>
      <c r="BZ1597" t="s">
        <v>210</v>
      </c>
      <c r="CD1597" t="s">
        <v>204</v>
      </c>
      <c r="CE1597" t="s">
        <v>205</v>
      </c>
      <c r="CF1597" t="s">
        <v>206</v>
      </c>
      <c r="CG1597" t="s">
        <v>207</v>
      </c>
      <c r="CH1597" t="s">
        <v>208</v>
      </c>
      <c r="CI1597" t="s">
        <v>209</v>
      </c>
      <c r="CJ1597" t="s">
        <v>210</v>
      </c>
      <c r="CN1597" t="s">
        <v>204</v>
      </c>
      <c r="CO1597" t="s">
        <v>205</v>
      </c>
      <c r="CP1597" t="s">
        <v>206</v>
      </c>
      <c r="CQ1597" t="s">
        <v>207</v>
      </c>
      <c r="CR1597" t="s">
        <v>208</v>
      </c>
      <c r="CS1597" t="s">
        <v>209</v>
      </c>
      <c r="CT1597" t="s">
        <v>210</v>
      </c>
      <c r="CX1597" t="s">
        <v>204</v>
      </c>
      <c r="CY1597" t="s">
        <v>205</v>
      </c>
      <c r="CZ1597" t="s">
        <v>206</v>
      </c>
      <c r="DA1597" t="s">
        <v>207</v>
      </c>
      <c r="DB1597" t="s">
        <v>208</v>
      </c>
      <c r="DC1597" t="s">
        <v>209</v>
      </c>
      <c r="DD1597" t="s">
        <v>210</v>
      </c>
      <c r="DH1597" t="s">
        <v>204</v>
      </c>
      <c r="DI1597" t="s">
        <v>205</v>
      </c>
      <c r="DJ1597" t="s">
        <v>206</v>
      </c>
      <c r="DK1597" t="s">
        <v>207</v>
      </c>
      <c r="DL1597" t="s">
        <v>208</v>
      </c>
      <c r="DM1597" t="s">
        <v>209</v>
      </c>
      <c r="DN1597" t="s">
        <v>210</v>
      </c>
    </row>
    <row r="1598" spans="1:118">
      <c r="A1598" s="71"/>
      <c r="B1598" s="40"/>
      <c r="C1598" s="148" t="s">
        <v>131</v>
      </c>
      <c r="D1598" s="320"/>
      <c r="E1598" s="266"/>
      <c r="F1598" s="266"/>
      <c r="G1598" s="266"/>
      <c r="H1598" s="266"/>
      <c r="I1598" s="266"/>
      <c r="J1598" s="267"/>
      <c r="K1598" s="268"/>
      <c r="L1598" s="267"/>
      <c r="M1598" s="268"/>
      <c r="N1598" s="267"/>
      <c r="O1598" s="268"/>
      <c r="P1598" s="267"/>
      <c r="Q1598" s="268"/>
      <c r="R1598" s="267"/>
      <c r="S1598" s="268"/>
      <c r="T1598" s="267"/>
      <c r="U1598" s="268"/>
      <c r="V1598" s="267"/>
      <c r="W1598" s="268"/>
      <c r="X1598" s="267"/>
      <c r="Y1598" s="268"/>
      <c r="Z1598" s="267"/>
      <c r="AA1598" s="268"/>
      <c r="AB1598" s="267"/>
      <c r="AC1598" s="268"/>
      <c r="AD1598" s="267"/>
      <c r="AF1598">
        <f>IF(AND(S1598=0,OR(SUM(U1598:W1598)&gt;0,COUNTIF(S1598:W1598,"NS")&gt;0)),1,0)</f>
        <v>0</v>
      </c>
      <c r="AG1598">
        <f>IF(OR(AND(S1598="NS",SUM(U1598:W1598)&gt;0),AND(S1598="NS",COUNTIF(S1598:W1598,"NS")&lt;2)),1,0)</f>
        <v>0</v>
      </c>
      <c r="AH1598">
        <f>IF(AND(S1598="NA",OR(SUM(U1598:W1598)&gt;0,COUNTIF(S1598:W1598,"NS")&gt;0,COUNTIF(S1598:W1598,"NA")&gt;1)),1,0)</f>
        <v>0</v>
      </c>
      <c r="AI1598">
        <f>IF(AND(COUNTBLANK(S1598)+COUNTBLANK(U1598)+COUNTBLANK(W1598)&gt;0,COUNTBLANK(S1598)+COUNTBLANK(U1598)+COUNTBLANK(W1598)&lt;3,S1598&lt;&gt;"NA"),1,0)</f>
        <v>0</v>
      </c>
      <c r="AJ1598">
        <f>IF(AND(IF(OR(SUM(U1598:W1598)=S1598,S1598="",AND(S1598&gt;0,COUNTIF(S1598:W1598,"NS")=2)),0,1)=1,S1598&lt;&gt;"NS",S1598&lt;&gt;"NA"),1,0)</f>
        <v>0</v>
      </c>
      <c r="AK1598">
        <f>IF(COUNTIF(S1598:W1598,"=*")&lt;&gt;SUM(COUNTIF(S1598:W1598,"NS"),COUNTIF(S1598:W1598,"NA")),1,0)</f>
        <v>0</v>
      </c>
      <c r="AL1598">
        <f>IF(SUM(AF1598:AK1598)&gt;0,1,0)</f>
        <v>0</v>
      </c>
      <c r="AP1598">
        <f>IF(AND(Y1598=0,OR(SUM(AA1598:AC1598)&gt;0,COUNTIF(Y1598:AC1598,"NS")&gt;0)),1,0)</f>
        <v>0</v>
      </c>
      <c r="AQ1598">
        <f>IF(OR(AND(Y1598="NS",SUM(AA1598:AC1598)&gt;0),AND(Y1598="NS",COUNTIF(Y1598:AC1598,"NS")&lt;2)),1,0)</f>
        <v>0</v>
      </c>
      <c r="AR1598">
        <f>IF(AND(Y1598="NA",OR(SUM(AA1598:AC1598)&gt;0,COUNTIF(Y1598:AC1598,"NS")&gt;0,COUNTIF(Y1598:AC1598,"NA")&gt;1)),1,0)</f>
        <v>0</v>
      </c>
      <c r="AS1598">
        <f>IF(AND(COUNTBLANK(Y1598)+COUNTBLANK(AA1598)+COUNTBLANK(AC1598)&gt;0,COUNTBLANK(Y1598)+COUNTBLANK(AA1598)+COUNTBLANK(AC1598)&lt;3,Y1598&lt;&gt;"NA"),1,0)</f>
        <v>0</v>
      </c>
      <c r="AT1598">
        <f>IF(AND(IF(OR(SUM(AA1598:AC1598)=Y1598,Y1598="",AND(Y1598&gt;0,COUNTIF(Y1598:AC1598,"NS")=2)),0,1)=1,Y1598&lt;&gt;"NS",Y1598&lt;&gt;"NA"),1,0)</f>
        <v>0</v>
      </c>
      <c r="AU1598">
        <f>IF(COUNTIF(Y1598:AC1598,"=*")&lt;&gt;SUM(COUNTIF(Y1598:AC1598,"NS"),COUNTIF(Y1598:AC1598,"NA")),1,0)</f>
        <v>0</v>
      </c>
      <c r="AV1598">
        <f>IF(SUM(AP1598:AU1598)&gt;0,1,0)</f>
        <v>0</v>
      </c>
      <c r="AZ1598">
        <f>IF(AND(G1630=0,OR(SUM(I1630:K1630)&gt;0,COUNTIF(G1630:K1630,"NS")&gt;0)),1,0)</f>
        <v>0</v>
      </c>
      <c r="BA1598">
        <f>IF(OR(AND(G1630="NS",SUM(I1630:K1630)&gt;0),AND(G1630="NS",COUNTIF(G1630:K1630,"NS")&lt;2)),1,0)</f>
        <v>0</v>
      </c>
      <c r="BB1598">
        <f>IF(AND(G1630="NA",OR(SUM(I1630:K1630)&gt;0,COUNTIF(G1630:K1630,"NS")&gt;0,COUNTIF(G1630:K1630,"NA")&gt;1)),1,0)</f>
        <v>0</v>
      </c>
      <c r="BC1598">
        <f>IF(AND(COUNTBLANK(G1630)+COUNTBLANK(I1630)+COUNTBLANK(K1630)&gt;0,COUNTBLANK(G1630)+COUNTBLANK(I1630)+COUNTBLANK(K1630)&lt;3,G1630&lt;&gt;"NA"),1,0)</f>
        <v>0</v>
      </c>
      <c r="BD1598">
        <f>IF(AND(IF(OR(SUM(I1630:K1630)=G1630,G1630="",AND(G1630&gt;0,COUNTIF(G1630:K1630,"NS")=2)),0,1)=1,G1630&lt;&gt;"NS",G1630&lt;&gt;"NA"),1,0)</f>
        <v>0</v>
      </c>
      <c r="BE1598">
        <f>IF(COUNTIF(G1630:K1630,"=*")&lt;&gt;SUM(COUNTIF(G1630:K1630,"NS"),COUNTIF(G1630:K1630,"NA")),1,0)</f>
        <v>0</v>
      </c>
      <c r="BF1598">
        <f>IF(SUM(AZ1598:BE1598)&gt;0,1,0)</f>
        <v>0</v>
      </c>
      <c r="BJ1598">
        <f>IF(AND(M1630=0,OR(SUM(O1630:Q1630)&gt;0,COUNTIF(M1630:Q1630,"NS")&gt;0)),1,0)</f>
        <v>0</v>
      </c>
      <c r="BK1598">
        <f>IF(OR(AND(M1630="NS",SUM(O1630:Q1630)&gt;0),AND(M1630="NS",COUNTIF(M1630:Q1630,"NS")&lt;2)),1,0)</f>
        <v>0</v>
      </c>
      <c r="BL1598">
        <f>IF(AND(M1630="NA",OR(SUM(O1630:Q1630)&gt;0,COUNTIF(M1630:Q1630,"NS")&gt;0,COUNTIF(M1630:Q1630,"NA")&gt;1)),1,0)</f>
        <v>0</v>
      </c>
      <c r="BM1598">
        <f>IF(AND(COUNTBLANK(M1630)+COUNTBLANK(O1630)+COUNTBLANK(Q1630)&gt;0,COUNTBLANK(M1630)+COUNTBLANK(O1630)+COUNTBLANK(Q1630)&lt;3,M1630&lt;&gt;"NA"),1,0)</f>
        <v>0</v>
      </c>
      <c r="BN1598">
        <f>IF(AND(IF(OR(SUM(O1630:Q1630)=M1630,M1630="",AND(M1630&gt;0,COUNTIF(M1630:Q1630,"NS")=2)),0,1)=1,M1630&lt;&gt;"NS",M1630&lt;&gt;"NA"),1,0)</f>
        <v>0</v>
      </c>
      <c r="BO1598">
        <f>IF(COUNTIF(M1630:Q1630,"=*")&lt;&gt;SUM(COUNTIF(M1630:Q1630,"NS"),COUNTIF(M1630:Q1630,"NA")),1,0)</f>
        <v>0</v>
      </c>
      <c r="BP1598">
        <f>IF(SUM(BJ1598:BO1598)&gt;0,1,0)</f>
        <v>0</v>
      </c>
      <c r="BT1598">
        <f>IF(AND(S1630=0,OR(SUM(U1630:W1630)&gt;0,COUNTIF(S1630:W1630,"NS")&gt;0)),1,0)</f>
        <v>0</v>
      </c>
      <c r="BU1598">
        <f>IF(OR(AND(S1630="NS",SUM(U1630:W1630)&gt;0),AND(S1630="NS",COUNTIF(S1630:W1630,"NS")&lt;2)),1,0)</f>
        <v>0</v>
      </c>
      <c r="BV1598">
        <f>IF(AND(S1630="NA",OR(SUM(U1630:W1630)&gt;0,COUNTIF(S1630:W1630,"NS")&gt;0,COUNTIF(S1630:W1630,"NA")&gt;1)),1,0)</f>
        <v>0</v>
      </c>
      <c r="BW1598">
        <f>IF(AND(COUNTBLANK(S1630)+COUNTBLANK(U1630)+COUNTBLANK(W1630)&gt;0,COUNTBLANK(S1630)+COUNTBLANK(U1630)+COUNTBLANK(W1630)&lt;3,S1630&lt;&gt;"NA"),1,0)</f>
        <v>0</v>
      </c>
      <c r="BX1598">
        <f>IF(AND(IF(OR(SUM(U1630:W1630)=S1630,S1630="",AND(S1630&gt;0,COUNTIF(S1630:W1630,"NS")=2)),0,1)=1,S1630&lt;&gt;"NS",S1630&lt;&gt;"NA"),1,0)</f>
        <v>0</v>
      </c>
      <c r="BY1598">
        <f>IF(COUNTIF(S1630:W1630,"=*")&lt;&gt;SUM(COUNTIF(S1630:W1630,"NS"),COUNTIF(S1630:W1630,"NA")),1,0)</f>
        <v>0</v>
      </c>
      <c r="BZ1598">
        <f>IF(SUM(BT1598:BY1598)&gt;0,1,0)</f>
        <v>0</v>
      </c>
      <c r="CD1598">
        <f>IF(AND(Y1630=0,OR(SUM(AA1630:AC1630)&gt;0,COUNTIF(Y1630:AC1630,"NS")&gt;0)),1,0)</f>
        <v>0</v>
      </c>
      <c r="CE1598">
        <f>IF(OR(AND(Y1630="NS",SUM(AA1630:AC1630)&gt;0),AND(Y1630="NS",COUNTIF(Y1630:AC1630,"NS")&lt;2)),1,0)</f>
        <v>0</v>
      </c>
      <c r="CF1598">
        <f>IF(AND(Y1630="NA",OR(SUM(AA1630:AC1630)&gt;0,COUNTIF(Y1630:AC1630,"NS")&gt;0,COUNTIF(Y1630:AC1630,"NA")&gt;1)),1,0)</f>
        <v>0</v>
      </c>
      <c r="CG1598">
        <f>IF(AND(COUNTBLANK(Y1630)+COUNTBLANK(AA1630)+COUNTBLANK(AC1630)&gt;0,COUNTBLANK(Y1630)+COUNTBLANK(AA1630)+COUNTBLANK(AC1630)&lt;3,Y1630&lt;&gt;"NA"),1,0)</f>
        <v>0</v>
      </c>
      <c r="CH1598">
        <f>IF(AND(IF(OR(SUM(AA1630:AC1630)=Y1630,Y1630="",AND(Y1630&gt;0,COUNTIF(Y1630:AC1630,"NS")=2)),0,1)=1,Y1630&lt;&gt;"NS",Y1630&lt;&gt;"NA"),1,0)</f>
        <v>0</v>
      </c>
      <c r="CI1598">
        <f>IF(COUNTIF(Y1630:AC1630,"=*")&lt;&gt;SUM(COUNTIF(Y1630:AC1630,"NS"),COUNTIF(Y1630:AC1630,"NA")),1,0)</f>
        <v>0</v>
      </c>
      <c r="CJ1598">
        <f>IF(SUM(CD1598:CI1598)&gt;0,1,0)</f>
        <v>0</v>
      </c>
      <c r="CN1598">
        <f>IF(AND(O1598=0,OR(SUM(U1598,AA1598,I1630,O1630,U1630,AA1630)&gt;0,COUNTIF(O1598,"NS")+COUNTIF(U1598,"NS")+COUNTIF(AA1598,"NS")+COUNTIF(I1630,"NS")+COUNTIF(O1630,"NS")+COUNTIF(U1630,"NS")+COUNTIF(AA1630,"NS")&gt;0)),1,0)</f>
        <v>0</v>
      </c>
      <c r="CO1598">
        <f>IF(OR(AND(O1598="NS",SUM(U1598,AA1598,I1630,O1630,U1630,AA1630)&gt;0),AND(O1598="NS",COUNTIF(O1598,"NS")+COUNTIF(U1598,"NS")+COUNTIF(AA1598,"NS")+COUNTIF(I1630,"NS")+COUNTIF(O1630,"NS")+COUNTIF(U1630,"NS")+COUNTIF(AA1630,"NS")&lt;2)),1,0)</f>
        <v>0</v>
      </c>
      <c r="CP1598">
        <f>IF(AND(O1598="NA",OR(SUM(U1598,AA1598,I1630,O1630,U1630,AA1630)&gt;0,COUNTIF(O1598,"NS")+COUNTIF(U1598,"NS")+COUNTIF(AA1598,"NS")+COUNTIF(I1630,"NS")+COUNTIF(O1630,"NS")+COUNTIF(U1630,"NS")+COUNTIF(AA1630,"NS")&gt;0,COUNTIF(O1598,"NA")+COUNTIF(U1598,"NA")+COUNTIF(AA1598,"NA")+COUNTIF(I1630,"NA")+COUNTIF(O1630,"NA")+COUNTIF(U1630,"NA")+COUNTIF(AA1630,"NA")&gt;1)),1,0)</f>
        <v>0</v>
      </c>
      <c r="CQ1598">
        <f>IF(AND(COUNTBLANK(O1598)+COUNTBLANK(U1598)+COUNTBLANK(AA1598)+COUNTBLANK(I1630)+COUNTBLANK(O1630)+COUNTBLANK(U1630)+COUNTBLANK(AA1630)&gt;0,COUNTBLANK(O1598)+COUNTBLANK(U1598)+COUNTBLANK(AA1598)+COUNTBLANK(I1630)+COUNTBLANK(O1630)+COUNTBLANK(U1630)+COUNTBLANK(AA1630)&lt;7,O1598&lt;&gt;"NA"),1,0)</f>
        <v>0</v>
      </c>
      <c r="CR1598">
        <f>IF(AND(IF(OR(SUM(U1598,AA1598,I1630,O1630,U1630,AA1630)=O1598,O1598="",AND(O1598&gt;0,COUNTIF(O1598,"NS")+COUNTIF(U1598,"NS")+COUNTIF(AA1598,"NS")+COUNTIF(I1630,"NS")+COUNTIF(O1630,"NS")+COUNTIF(U1630,"NS")+COUNTIF(AA1630,"NS")=6)),0,1)=1,O1598&lt;&gt;"NS",O1598&lt;&gt;"NA"),1,0)</f>
        <v>0</v>
      </c>
      <c r="CS1598">
        <f>IF(COUNTIF(O1598,"=*")+COUNTIF(U1598,"=*")+COUNTIF(AA1598,"=*")+COUNTIF(I1630,"=*")+COUNTIF(O1630,"=*")+COUNTIF(U1630,"=*")+COUNTIF(AA1630,"=*")&lt;&gt;SUM(COUNTIF(O1598,"NS")+COUNTIF(U1598,"NS")+COUNTIF(AA1598,"NS")+COUNTIF(I1630,"NS")+COUNTIF(O1630,"NS")+COUNTIF(U1630,"NS")+COUNTIF(AA1630,"NS"),COUNTIF(O1598,"NA")+COUNTIF(U1598,"NA")+COUNTIF(AA1598,"NA")+COUNTIF(I1630,"NA")+COUNTIF(O1630,"NA")+COUNTIF(U1630,"NA")+COUNTIF(AA1630,"NA")),1,0)</f>
        <v>0</v>
      </c>
      <c r="CT1598">
        <f>IF(SUM(CN1598:CS1598)&gt;0,1,0)</f>
        <v>0</v>
      </c>
      <c r="CX1598">
        <f>IF(AND(Q1598=0,OR(SUM(W1598,AC1598,K1630,Q1630,W1630,AC1630)&gt;0,COUNTIF(Q1598,"NS")+COUNTIF(W1598,"NS")+COUNTIF(AC1598,"NS")+COUNTIF(K1630,"NS")+COUNTIF(Q1630,"NS")+COUNTIF(W1630,"NS")+COUNTIF(AC1630,"NS")&gt;0)),1,0)</f>
        <v>0</v>
      </c>
      <c r="CY1598">
        <f>IF(OR(AND(Q1598="NS",SUM(W1598,AC1598,K1630,Q1630,W1630,AC1630)&gt;0),AND(Q1598="NS",COUNTIF(Q1598,"NS")+COUNTIF(W1598,"NS")+COUNTIF(AC1598,"NS")+COUNTIF(K1630,"NS")+COUNTIF(Q1630,"NS")+COUNTIF(W1630,"NS")+COUNTIF(AC1630,"NS")&lt;2)),1,0)</f>
        <v>0</v>
      </c>
      <c r="CZ1598">
        <f>IF(AND(Q1598="NA",OR(SUM(W1598,AC1598,K1630,Q1630,W1630,AC1630)&gt;0,COUNTIF(Q1598,"NS")+COUNTIF(W1598,"NS")+COUNTIF(AC1598,"NS")+COUNTIF(K1630,"NS")+COUNTIF(Q1630,"NS")+COUNTIF(W1630,"NS")+COUNTIF(AC1630,"NS")&gt;0,COUNTIF(Q1598,"NA")+COUNTIF(W1598,"NA")+COUNTIF(AC1598,"NA")+COUNTIF(K1630,"NA")+COUNTIF(Q1630,"NA")+COUNTIF(W1630,"NA")+COUNTIF(AC1630,"NA")&gt;1)),1,0)</f>
        <v>0</v>
      </c>
      <c r="DA1598">
        <f>IF(AND(COUNTBLANK(Q1598)+COUNTBLANK(W1598)+COUNTBLANK(AC1598)+COUNTBLANK(K1630)+COUNTBLANK(Q1630)+COUNTBLANK(W1630)+COUNTBLANK(AC1630)&gt;0,COUNTBLANK(Q1598)+COUNTBLANK(W1598)+COUNTBLANK(AC1598)+COUNTBLANK(K1630)+COUNTBLANK(Q1630)+COUNTBLANK(W1630)+COUNTBLANK(AC1630)&lt;7,Q1598&lt;&gt;"NA"),1,0)</f>
        <v>0</v>
      </c>
      <c r="DB1598">
        <f>IF(AND(IF(OR(SUM(W1598,AC1598,K1630,Q1630,W1630,AC1630)=Q1598,Q1598="",AND(Q1598&gt;0,COUNTIF(Q1598,"NS")+COUNTIF(W1598,"NS")+COUNTIF(AC1598,"NS")+COUNTIF(K1630,"NS")+COUNTIF(Q1630,"NS")+COUNTIF(W1630,"NS")+COUNTIF(AC1630,"NS")=6)),0,1)=1,Q1598&lt;&gt;"NS",Q1598&lt;&gt;"NA"),1,0)</f>
        <v>0</v>
      </c>
      <c r="DC1598">
        <f>IF(COUNTIF(Q1598,"=*")+COUNTIF(W1598,"=*")+COUNTIF(AC1598,"=*")+COUNTIF(K1630,"=*")+COUNTIF(Q1630,"=*")+COUNTIF(W1630,"=*")+COUNTIF(AC1630,"=*")&lt;&gt;SUM(COUNTIF(Q1598,"NS")+COUNTIF(W1598,"NS")+COUNTIF(AC1598,"NS")+COUNTIF(K1630,"NS")+COUNTIF(Q1630,"NS")+COUNTIF(W1630,"NS")+COUNTIF(AC1630,"NS"),COUNTIF(Q1598,"NA")+COUNTIF(W1598,"NA")+COUNTIF(AC1598,"NA")+COUNTIF(K1630,"NA")+COUNTIF(Q1630,"NA")+COUNTIF(W1630,"NA")+COUNTIF(AC1630,"NA")),1,0)</f>
        <v>0</v>
      </c>
      <c r="DD1598">
        <f>IF(SUM(CX1598:DC1598)&gt;0,1,0)</f>
        <v>0</v>
      </c>
      <c r="DH1598">
        <f>IF(AND(M1598=0,OR(SUM(S1598,Y1598,G1630,M1630,S1630,Y1630)&gt;0,COUNTIF(M1598,"NS")+COUNTIF(S1598,"NS")+COUNTIF(Y1598,"NS")+COUNTIF(G1630,"NS")+COUNTIF(M1630,"NS")+COUNTIF(S1630,"NS")+COUNTIF(Y1630,"NS")&gt;0)),1,0)</f>
        <v>0</v>
      </c>
      <c r="DI1598">
        <f>IF(OR(AND(M1598="NS",SUM(S1598,Y1598,G1630,M1630,S1630,Y1630)&gt;0),AND(M1598="NS",COUNTIF(M1598,"NS")+COUNTIF(S1598,"NS")+COUNTIF(Y1598,"NS")+COUNTIF(G1630,"NS")+COUNTIF(M1630,"NS")+COUNTIF(S1630,"NS")+COUNTIF(Y1630,"NS")&lt;2)),1,0)</f>
        <v>0</v>
      </c>
      <c r="DJ1598">
        <f>IF(AND(M1598="NA",OR(SUM(S1598,Y1598,G1630,M1630,S1630,Y1630)&gt;0,COUNTIF(M1598,"NS")+COUNTIF(S1598,"NS")+COUNTIF(Y1598,"NS")+COUNTIF(G1630,"NS")+COUNTIF(M1630,"NS")+COUNTIF(S1630,"NS")+COUNTIF(Y1630,"NS")&gt;0,COUNTIF(M1598,"NA")+COUNTIF(S1598,"NA")+COUNTIF(Y1598,"NA")+COUNTIF(G1630,"NA")+COUNTIF(M1630,"NA")+COUNTIF(S1630,"NA")+COUNTIF(Y1630,"NA")&gt;1)),1,0)</f>
        <v>0</v>
      </c>
      <c r="DK1598">
        <f>IF(AND(COUNTBLANK(M1598)+COUNTBLANK(S1598)+COUNTBLANK(Y1598)+COUNTBLANK(G1630)+COUNTBLANK(M1630)+COUNTBLANK(S1630)+COUNTBLANK(Y1630)&gt;0,COUNTBLANK(M1598)+COUNTBLANK(S1598)+COUNTBLANK(Y1598)+COUNTBLANK(G1630)+COUNTBLANK(M1630)+COUNTBLANK(S1630)+COUNTBLANK(Y1630)&lt;7,M1598&lt;&gt;"NA"),1,0)</f>
        <v>0</v>
      </c>
      <c r="DL1598">
        <f>IF(AND(IF(OR(SUM(S1598,Y1598,G1630,M1630,S1630,Y1630)=M1598,M1598="",AND(M1598&gt;0,COUNTIF(M1598,"NS")+COUNTIF(S1598,"NS")+COUNTIF(Y1598,"NS")+COUNTIF(G1630,"NS")+COUNTIF(M1630,"NS")+COUNTIF(S1630,"NS")+COUNTIF(Y1630,"NS")=6)),0,1)=1,M1598&lt;&gt;"NS",M1598&lt;&gt;"NA"),1,0)</f>
        <v>0</v>
      </c>
      <c r="DM1598">
        <f>IF(COUNTIF(M1598,"=*")+COUNTIF(S1598,"=*")+COUNTIF(Y1598,"=*")+COUNTIF(G1630,"=*")+COUNTIF(M1630,"=*")+COUNTIF(S1630,"=*")+COUNTIF(Y1630,"=*")&lt;&gt;SUM(COUNTIF(M1598,"NS")+COUNTIF(S1598,"NS")+COUNTIF(Y1598,"NS")+COUNTIF(G1630,"NS")+COUNTIF(M1630,"NS")+COUNTIF(S1630,"NS")+COUNTIF(Y1630,"NS"),COUNTIF(M1598,"NA")+COUNTIF(S1598,"NA")+COUNTIF(Y1598,"NA")+COUNTIF(G1630,"NA")+COUNTIF(M1630,"NA")+COUNTIF(S1630,"NA")+COUNTIF(Y1630,"NA")),1,0)</f>
        <v>0</v>
      </c>
      <c r="DN1598">
        <f>IF(SUM(DH1598:DM1598)&gt;0,1,0)</f>
        <v>0</v>
      </c>
    </row>
    <row r="1599" spans="1:118">
      <c r="A1599" s="71"/>
      <c r="B1599" s="40"/>
      <c r="C1599" s="79" t="s">
        <v>132</v>
      </c>
      <c r="D1599" s="320"/>
      <c r="E1599" s="266"/>
      <c r="F1599" s="266"/>
      <c r="G1599" s="266"/>
      <c r="H1599" s="266"/>
      <c r="I1599" s="266"/>
      <c r="J1599" s="267"/>
      <c r="K1599" s="268"/>
      <c r="L1599" s="267"/>
      <c r="M1599" s="268"/>
      <c r="N1599" s="267"/>
      <c r="O1599" s="268"/>
      <c r="P1599" s="267"/>
      <c r="Q1599" s="268"/>
      <c r="R1599" s="267"/>
      <c r="S1599" s="268"/>
      <c r="T1599" s="267"/>
      <c r="U1599" s="268"/>
      <c r="V1599" s="267"/>
      <c r="W1599" s="268"/>
      <c r="X1599" s="267"/>
      <c r="Y1599" s="268"/>
      <c r="Z1599" s="267"/>
      <c r="AA1599" s="268"/>
      <c r="AB1599" s="267"/>
      <c r="AC1599" s="268"/>
      <c r="AD1599" s="267"/>
    </row>
    <row r="1600" spans="1:118">
      <c r="A1600" s="71"/>
      <c r="B1600" s="40"/>
      <c r="C1600" s="80" t="s">
        <v>133</v>
      </c>
      <c r="D1600" s="320"/>
      <c r="E1600" s="266"/>
      <c r="F1600" s="266"/>
      <c r="G1600" s="266"/>
      <c r="H1600" s="266"/>
      <c r="I1600" s="266"/>
      <c r="J1600" s="267"/>
      <c r="K1600" s="268"/>
      <c r="L1600" s="267"/>
      <c r="M1600" s="268"/>
      <c r="N1600" s="267"/>
      <c r="O1600" s="268"/>
      <c r="P1600" s="267"/>
      <c r="Q1600" s="268"/>
      <c r="R1600" s="267"/>
      <c r="S1600" s="268"/>
      <c r="T1600" s="267"/>
      <c r="U1600" s="268"/>
      <c r="V1600" s="267"/>
      <c r="W1600" s="268"/>
      <c r="X1600" s="267"/>
      <c r="Y1600" s="268"/>
      <c r="Z1600" s="267"/>
      <c r="AA1600" s="268"/>
      <c r="AB1600" s="267"/>
      <c r="AC1600" s="268"/>
      <c r="AD1600" s="267"/>
    </row>
    <row r="1601" spans="1:30">
      <c r="A1601" s="71"/>
      <c r="B1601" s="40"/>
      <c r="C1601" s="80" t="s">
        <v>134</v>
      </c>
      <c r="D1601" s="320"/>
      <c r="E1601" s="266"/>
      <c r="F1601" s="266"/>
      <c r="G1601" s="266"/>
      <c r="H1601" s="266"/>
      <c r="I1601" s="266"/>
      <c r="J1601" s="267"/>
      <c r="K1601" s="268"/>
      <c r="L1601" s="267"/>
      <c r="M1601" s="268"/>
      <c r="N1601" s="267"/>
      <c r="O1601" s="268"/>
      <c r="P1601" s="267"/>
      <c r="Q1601" s="268"/>
      <c r="R1601" s="267"/>
      <c r="S1601" s="268"/>
      <c r="T1601" s="267"/>
      <c r="U1601" s="268"/>
      <c r="V1601" s="267"/>
      <c r="W1601" s="268"/>
      <c r="X1601" s="267"/>
      <c r="Y1601" s="268"/>
      <c r="Z1601" s="267"/>
      <c r="AA1601" s="268"/>
      <c r="AB1601" s="267"/>
      <c r="AC1601" s="268"/>
      <c r="AD1601" s="267"/>
    </row>
    <row r="1602" spans="1:30">
      <c r="A1602" s="71"/>
      <c r="B1602" s="40"/>
      <c r="C1602" s="80" t="s">
        <v>135</v>
      </c>
      <c r="D1602" s="320"/>
      <c r="E1602" s="266"/>
      <c r="F1602" s="266"/>
      <c r="G1602" s="266"/>
      <c r="H1602" s="266"/>
      <c r="I1602" s="266"/>
      <c r="J1602" s="267"/>
      <c r="K1602" s="268"/>
      <c r="L1602" s="267"/>
      <c r="M1602" s="268"/>
      <c r="N1602" s="267"/>
      <c r="O1602" s="268"/>
      <c r="P1602" s="267"/>
      <c r="Q1602" s="268"/>
      <c r="R1602" s="267"/>
      <c r="S1602" s="268"/>
      <c r="T1602" s="267"/>
      <c r="U1602" s="268"/>
      <c r="V1602" s="267"/>
      <c r="W1602" s="268"/>
      <c r="X1602" s="267"/>
      <c r="Y1602" s="268"/>
      <c r="Z1602" s="267"/>
      <c r="AA1602" s="268"/>
      <c r="AB1602" s="267"/>
      <c r="AC1602" s="268"/>
      <c r="AD1602" s="267"/>
    </row>
    <row r="1603" spans="1:30">
      <c r="A1603" s="71"/>
      <c r="B1603" s="40"/>
      <c r="C1603" s="80" t="s">
        <v>136</v>
      </c>
      <c r="D1603" s="320"/>
      <c r="E1603" s="266"/>
      <c r="F1603" s="266"/>
      <c r="G1603" s="266"/>
      <c r="H1603" s="266"/>
      <c r="I1603" s="266"/>
      <c r="J1603" s="267"/>
      <c r="K1603" s="268"/>
      <c r="L1603" s="267"/>
      <c r="M1603" s="268"/>
      <c r="N1603" s="267"/>
      <c r="O1603" s="268"/>
      <c r="P1603" s="267"/>
      <c r="Q1603" s="268"/>
      <c r="R1603" s="267"/>
      <c r="S1603" s="268"/>
      <c r="T1603" s="267"/>
      <c r="U1603" s="268"/>
      <c r="V1603" s="267"/>
      <c r="W1603" s="268"/>
      <c r="X1603" s="267"/>
      <c r="Y1603" s="268"/>
      <c r="Z1603" s="267"/>
      <c r="AA1603" s="268"/>
      <c r="AB1603" s="267"/>
      <c r="AC1603" s="268"/>
      <c r="AD1603" s="267"/>
    </row>
    <row r="1604" spans="1:30">
      <c r="A1604" s="71"/>
      <c r="B1604" s="40"/>
      <c r="C1604" s="80" t="s">
        <v>137</v>
      </c>
      <c r="D1604" s="320"/>
      <c r="E1604" s="266"/>
      <c r="F1604" s="266"/>
      <c r="G1604" s="266"/>
      <c r="H1604" s="266"/>
      <c r="I1604" s="266"/>
      <c r="J1604" s="267"/>
      <c r="K1604" s="268"/>
      <c r="L1604" s="267"/>
      <c r="M1604" s="268"/>
      <c r="N1604" s="267"/>
      <c r="O1604" s="268"/>
      <c r="P1604" s="267"/>
      <c r="Q1604" s="268"/>
      <c r="R1604" s="267"/>
      <c r="S1604" s="268"/>
      <c r="T1604" s="267"/>
      <c r="U1604" s="268"/>
      <c r="V1604" s="267"/>
      <c r="W1604" s="268"/>
      <c r="X1604" s="267"/>
      <c r="Y1604" s="268"/>
      <c r="Z1604" s="267"/>
      <c r="AA1604" s="268"/>
      <c r="AB1604" s="267"/>
      <c r="AC1604" s="268"/>
      <c r="AD1604" s="267"/>
    </row>
    <row r="1605" spans="1:30">
      <c r="A1605" s="71"/>
      <c r="B1605" s="40"/>
      <c r="C1605" s="80" t="s">
        <v>138</v>
      </c>
      <c r="D1605" s="320"/>
      <c r="E1605" s="266"/>
      <c r="F1605" s="266"/>
      <c r="G1605" s="266"/>
      <c r="H1605" s="266"/>
      <c r="I1605" s="266"/>
      <c r="J1605" s="267"/>
      <c r="K1605" s="268"/>
      <c r="L1605" s="267"/>
      <c r="M1605" s="268"/>
      <c r="N1605" s="267"/>
      <c r="O1605" s="268"/>
      <c r="P1605" s="267"/>
      <c r="Q1605" s="268"/>
      <c r="R1605" s="267"/>
      <c r="S1605" s="268"/>
      <c r="T1605" s="267"/>
      <c r="U1605" s="268"/>
      <c r="V1605" s="267"/>
      <c r="W1605" s="268"/>
      <c r="X1605" s="267"/>
      <c r="Y1605" s="268"/>
      <c r="Z1605" s="267"/>
      <c r="AA1605" s="268"/>
      <c r="AB1605" s="267"/>
      <c r="AC1605" s="268"/>
      <c r="AD1605" s="267"/>
    </row>
    <row r="1606" spans="1:30">
      <c r="A1606" s="71"/>
      <c r="B1606" s="40"/>
      <c r="C1606" s="80" t="s">
        <v>139</v>
      </c>
      <c r="D1606" s="320"/>
      <c r="E1606" s="266"/>
      <c r="F1606" s="266"/>
      <c r="G1606" s="266"/>
      <c r="H1606" s="266"/>
      <c r="I1606" s="266"/>
      <c r="J1606" s="267"/>
      <c r="K1606" s="268"/>
      <c r="L1606" s="267"/>
      <c r="M1606" s="268"/>
      <c r="N1606" s="267"/>
      <c r="O1606" s="268"/>
      <c r="P1606" s="267"/>
      <c r="Q1606" s="268"/>
      <c r="R1606" s="267"/>
      <c r="S1606" s="268"/>
      <c r="T1606" s="267"/>
      <c r="U1606" s="268"/>
      <c r="V1606" s="267"/>
      <c r="W1606" s="268"/>
      <c r="X1606" s="267"/>
      <c r="Y1606" s="268"/>
      <c r="Z1606" s="267"/>
      <c r="AA1606" s="268"/>
      <c r="AB1606" s="267"/>
      <c r="AC1606" s="268"/>
      <c r="AD1606" s="267"/>
    </row>
    <row r="1607" spans="1:30">
      <c r="A1607" s="71"/>
      <c r="B1607" s="40"/>
      <c r="C1607" s="80" t="s">
        <v>140</v>
      </c>
      <c r="D1607" s="320"/>
      <c r="E1607" s="266"/>
      <c r="F1607" s="266"/>
      <c r="G1607" s="266"/>
      <c r="H1607" s="266"/>
      <c r="I1607" s="266"/>
      <c r="J1607" s="267"/>
      <c r="K1607" s="268"/>
      <c r="L1607" s="267"/>
      <c r="M1607" s="268"/>
      <c r="N1607" s="267"/>
      <c r="O1607" s="268"/>
      <c r="P1607" s="267"/>
      <c r="Q1607" s="268"/>
      <c r="R1607" s="267"/>
      <c r="S1607" s="268"/>
      <c r="T1607" s="267"/>
      <c r="U1607" s="268"/>
      <c r="V1607" s="267"/>
      <c r="W1607" s="268"/>
      <c r="X1607" s="267"/>
      <c r="Y1607" s="268"/>
      <c r="Z1607" s="267"/>
      <c r="AA1607" s="268"/>
      <c r="AB1607" s="267"/>
      <c r="AC1607" s="268"/>
      <c r="AD1607" s="267"/>
    </row>
    <row r="1608" spans="1:30">
      <c r="A1608" s="71"/>
      <c r="B1608" s="40"/>
      <c r="C1608" s="80" t="s">
        <v>141</v>
      </c>
      <c r="D1608" s="320"/>
      <c r="E1608" s="266"/>
      <c r="F1608" s="266"/>
      <c r="G1608" s="266"/>
      <c r="H1608" s="266"/>
      <c r="I1608" s="266"/>
      <c r="J1608" s="267"/>
      <c r="K1608" s="268"/>
      <c r="L1608" s="267"/>
      <c r="M1608" s="268"/>
      <c r="N1608" s="267"/>
      <c r="O1608" s="268"/>
      <c r="P1608" s="267"/>
      <c r="Q1608" s="268"/>
      <c r="R1608" s="267"/>
      <c r="S1608" s="268"/>
      <c r="T1608" s="267"/>
      <c r="U1608" s="268"/>
      <c r="V1608" s="267"/>
      <c r="W1608" s="268"/>
      <c r="X1608" s="267"/>
      <c r="Y1608" s="268"/>
      <c r="Z1608" s="267"/>
      <c r="AA1608" s="268"/>
      <c r="AB1608" s="267"/>
      <c r="AC1608" s="268"/>
      <c r="AD1608" s="267"/>
    </row>
    <row r="1609" spans="1:30">
      <c r="A1609" s="71"/>
      <c r="B1609" s="40"/>
      <c r="C1609" s="80" t="s">
        <v>142</v>
      </c>
      <c r="D1609" s="320"/>
      <c r="E1609" s="266"/>
      <c r="F1609" s="266"/>
      <c r="G1609" s="266"/>
      <c r="H1609" s="266"/>
      <c r="I1609" s="266"/>
      <c r="J1609" s="267"/>
      <c r="K1609" s="268"/>
      <c r="L1609" s="267"/>
      <c r="M1609" s="268"/>
      <c r="N1609" s="267"/>
      <c r="O1609" s="268"/>
      <c r="P1609" s="267"/>
      <c r="Q1609" s="268"/>
      <c r="R1609" s="267"/>
      <c r="S1609" s="268"/>
      <c r="T1609" s="267"/>
      <c r="U1609" s="268"/>
      <c r="V1609" s="267"/>
      <c r="W1609" s="268"/>
      <c r="X1609" s="267"/>
      <c r="Y1609" s="268"/>
      <c r="Z1609" s="267"/>
      <c r="AA1609" s="268"/>
      <c r="AB1609" s="267"/>
      <c r="AC1609" s="268"/>
      <c r="AD1609" s="267"/>
    </row>
    <row r="1610" spans="1:30">
      <c r="A1610" s="71"/>
      <c r="B1610" s="40"/>
      <c r="C1610" s="80" t="s">
        <v>143</v>
      </c>
      <c r="D1610" s="320"/>
      <c r="E1610" s="266"/>
      <c r="F1610" s="266"/>
      <c r="G1610" s="266"/>
      <c r="H1610" s="266"/>
      <c r="I1610" s="266"/>
      <c r="J1610" s="267"/>
      <c r="K1610" s="268"/>
      <c r="L1610" s="267"/>
      <c r="M1610" s="268"/>
      <c r="N1610" s="267"/>
      <c r="O1610" s="268"/>
      <c r="P1610" s="267"/>
      <c r="Q1610" s="268"/>
      <c r="R1610" s="267"/>
      <c r="S1610" s="268"/>
      <c r="T1610" s="267"/>
      <c r="U1610" s="268"/>
      <c r="V1610" s="267"/>
      <c r="W1610" s="268"/>
      <c r="X1610" s="267"/>
      <c r="Y1610" s="268"/>
      <c r="Z1610" s="267"/>
      <c r="AA1610" s="268"/>
      <c r="AB1610" s="267"/>
      <c r="AC1610" s="268"/>
      <c r="AD1610" s="267"/>
    </row>
    <row r="1611" spans="1:30">
      <c r="A1611" s="71"/>
      <c r="B1611" s="40"/>
      <c r="C1611" s="80" t="s">
        <v>144</v>
      </c>
      <c r="D1611" s="320"/>
      <c r="E1611" s="266"/>
      <c r="F1611" s="266"/>
      <c r="G1611" s="266"/>
      <c r="H1611" s="266"/>
      <c r="I1611" s="266"/>
      <c r="J1611" s="267"/>
      <c r="K1611" s="268"/>
      <c r="L1611" s="267"/>
      <c r="M1611" s="268"/>
      <c r="N1611" s="267"/>
      <c r="O1611" s="268"/>
      <c r="P1611" s="267"/>
      <c r="Q1611" s="268"/>
      <c r="R1611" s="267"/>
      <c r="S1611" s="268"/>
      <c r="T1611" s="267"/>
      <c r="U1611" s="268"/>
      <c r="V1611" s="267"/>
      <c r="W1611" s="268"/>
      <c r="X1611" s="267"/>
      <c r="Y1611" s="268"/>
      <c r="Z1611" s="267"/>
      <c r="AA1611" s="268"/>
      <c r="AB1611" s="267"/>
      <c r="AC1611" s="268"/>
      <c r="AD1611" s="267"/>
    </row>
    <row r="1612" spans="1:30">
      <c r="A1612" s="71"/>
      <c r="B1612" s="40"/>
      <c r="C1612" s="80" t="s">
        <v>145</v>
      </c>
      <c r="D1612" s="320"/>
      <c r="E1612" s="266"/>
      <c r="F1612" s="266"/>
      <c r="G1612" s="266"/>
      <c r="H1612" s="266"/>
      <c r="I1612" s="266"/>
      <c r="J1612" s="267"/>
      <c r="K1612" s="268"/>
      <c r="L1612" s="267"/>
      <c r="M1612" s="268"/>
      <c r="N1612" s="267"/>
      <c r="O1612" s="268"/>
      <c r="P1612" s="267"/>
      <c r="Q1612" s="268"/>
      <c r="R1612" s="267"/>
      <c r="S1612" s="268"/>
      <c r="T1612" s="267"/>
      <c r="U1612" s="268"/>
      <c r="V1612" s="267"/>
      <c r="W1612" s="268"/>
      <c r="X1612" s="267"/>
      <c r="Y1612" s="268"/>
      <c r="Z1612" s="267"/>
      <c r="AA1612" s="268"/>
      <c r="AB1612" s="267"/>
      <c r="AC1612" s="268"/>
      <c r="AD1612" s="267"/>
    </row>
    <row r="1613" spans="1:30">
      <c r="A1613" s="71"/>
      <c r="B1613" s="40"/>
      <c r="C1613" s="80" t="s">
        <v>146</v>
      </c>
      <c r="D1613" s="320"/>
      <c r="E1613" s="266"/>
      <c r="F1613" s="266"/>
      <c r="G1613" s="266"/>
      <c r="H1613" s="266"/>
      <c r="I1613" s="266"/>
      <c r="J1613" s="267"/>
      <c r="K1613" s="268"/>
      <c r="L1613" s="267"/>
      <c r="M1613" s="268"/>
      <c r="N1613" s="267"/>
      <c r="O1613" s="268"/>
      <c r="P1613" s="267"/>
      <c r="Q1613" s="268"/>
      <c r="R1613" s="267"/>
      <c r="S1613" s="268"/>
      <c r="T1613" s="267"/>
      <c r="U1613" s="268"/>
      <c r="V1613" s="267"/>
      <c r="W1613" s="268"/>
      <c r="X1613" s="267"/>
      <c r="Y1613" s="268"/>
      <c r="Z1613" s="267"/>
      <c r="AA1613" s="268"/>
      <c r="AB1613" s="267"/>
      <c r="AC1613" s="268"/>
      <c r="AD1613" s="267"/>
    </row>
    <row r="1614" spans="1:30">
      <c r="A1614" s="71"/>
      <c r="B1614" s="40"/>
      <c r="C1614" s="80" t="s">
        <v>147</v>
      </c>
      <c r="D1614" s="320"/>
      <c r="E1614" s="266"/>
      <c r="F1614" s="266"/>
      <c r="G1614" s="266"/>
      <c r="H1614" s="266"/>
      <c r="I1614" s="266"/>
      <c r="J1614" s="267"/>
      <c r="K1614" s="268"/>
      <c r="L1614" s="267"/>
      <c r="M1614" s="268"/>
      <c r="N1614" s="267"/>
      <c r="O1614" s="268"/>
      <c r="P1614" s="267"/>
      <c r="Q1614" s="268"/>
      <c r="R1614" s="267"/>
      <c r="S1614" s="268"/>
      <c r="T1614" s="267"/>
      <c r="U1614" s="268"/>
      <c r="V1614" s="267"/>
      <c r="W1614" s="268"/>
      <c r="X1614" s="267"/>
      <c r="Y1614" s="268"/>
      <c r="Z1614" s="267"/>
      <c r="AA1614" s="268"/>
      <c r="AB1614" s="267"/>
      <c r="AC1614" s="268"/>
      <c r="AD1614" s="267"/>
    </row>
    <row r="1615" spans="1:30">
      <c r="A1615" s="71"/>
      <c r="B1615" s="40"/>
      <c r="C1615" s="80" t="s">
        <v>148</v>
      </c>
      <c r="D1615" s="320"/>
      <c r="E1615" s="266"/>
      <c r="F1615" s="266"/>
      <c r="G1615" s="266"/>
      <c r="H1615" s="266"/>
      <c r="I1615" s="266"/>
      <c r="J1615" s="267"/>
      <c r="K1615" s="268"/>
      <c r="L1615" s="267"/>
      <c r="M1615" s="268"/>
      <c r="N1615" s="267"/>
      <c r="O1615" s="268"/>
      <c r="P1615" s="267"/>
      <c r="Q1615" s="268"/>
      <c r="R1615" s="267"/>
      <c r="S1615" s="268"/>
      <c r="T1615" s="267"/>
      <c r="U1615" s="268"/>
      <c r="V1615" s="267"/>
      <c r="W1615" s="268"/>
      <c r="X1615" s="267"/>
      <c r="Y1615" s="268"/>
      <c r="Z1615" s="267"/>
      <c r="AA1615" s="268"/>
      <c r="AB1615" s="267"/>
      <c r="AC1615" s="268"/>
      <c r="AD1615" s="267"/>
    </row>
    <row r="1616" spans="1:30">
      <c r="A1616" s="71"/>
      <c r="B1616" s="40"/>
      <c r="C1616" s="80" t="s">
        <v>149</v>
      </c>
      <c r="D1616" s="320"/>
      <c r="E1616" s="266"/>
      <c r="F1616" s="266"/>
      <c r="G1616" s="266"/>
      <c r="H1616" s="266"/>
      <c r="I1616" s="266"/>
      <c r="J1616" s="267"/>
      <c r="K1616" s="268"/>
      <c r="L1616" s="267"/>
      <c r="M1616" s="268"/>
      <c r="N1616" s="267"/>
      <c r="O1616" s="268"/>
      <c r="P1616" s="267"/>
      <c r="Q1616" s="268"/>
      <c r="R1616" s="267"/>
      <c r="S1616" s="268"/>
      <c r="T1616" s="267"/>
      <c r="U1616" s="268"/>
      <c r="V1616" s="267"/>
      <c r="W1616" s="268"/>
      <c r="X1616" s="267"/>
      <c r="Y1616" s="268"/>
      <c r="Z1616" s="267"/>
      <c r="AA1616" s="268"/>
      <c r="AB1616" s="267"/>
      <c r="AC1616" s="268"/>
      <c r="AD1616" s="267"/>
    </row>
    <row r="1617" spans="1:37">
      <c r="A1617" s="71"/>
      <c r="B1617" s="40"/>
      <c r="C1617" s="80" t="s">
        <v>150</v>
      </c>
      <c r="D1617" s="320"/>
      <c r="E1617" s="266"/>
      <c r="F1617" s="266"/>
      <c r="G1617" s="266"/>
      <c r="H1617" s="266"/>
      <c r="I1617" s="266"/>
      <c r="J1617" s="267"/>
      <c r="K1617" s="268"/>
      <c r="L1617" s="267"/>
      <c r="M1617" s="268"/>
      <c r="N1617" s="267"/>
      <c r="O1617" s="268"/>
      <c r="P1617" s="267"/>
      <c r="Q1617" s="268"/>
      <c r="R1617" s="267"/>
      <c r="S1617" s="268"/>
      <c r="T1617" s="267"/>
      <c r="U1617" s="268"/>
      <c r="V1617" s="267"/>
      <c r="W1617" s="268"/>
      <c r="X1617" s="267"/>
      <c r="Y1617" s="268"/>
      <c r="Z1617" s="267"/>
      <c r="AA1617" s="268"/>
      <c r="AB1617" s="267"/>
      <c r="AC1617" s="268"/>
      <c r="AD1617" s="267"/>
    </row>
    <row r="1618" spans="1:37">
      <c r="A1618" s="71"/>
      <c r="B1618" s="40"/>
      <c r="C1618" s="80" t="s">
        <v>151</v>
      </c>
      <c r="D1618" s="320"/>
      <c r="E1618" s="266"/>
      <c r="F1618" s="266"/>
      <c r="G1618" s="266"/>
      <c r="H1618" s="266"/>
      <c r="I1618" s="266"/>
      <c r="J1618" s="267"/>
      <c r="K1618" s="268"/>
      <c r="L1618" s="267"/>
      <c r="M1618" s="268"/>
      <c r="N1618" s="267"/>
      <c r="O1618" s="268"/>
      <c r="P1618" s="267"/>
      <c r="Q1618" s="268"/>
      <c r="R1618" s="267"/>
      <c r="S1618" s="268"/>
      <c r="T1618" s="267"/>
      <c r="U1618" s="268"/>
      <c r="V1618" s="267"/>
      <c r="W1618" s="268"/>
      <c r="X1618" s="267"/>
      <c r="Y1618" s="268"/>
      <c r="Z1618" s="267"/>
      <c r="AA1618" s="268"/>
      <c r="AB1618" s="267"/>
      <c r="AC1618" s="268"/>
      <c r="AD1618" s="267"/>
    </row>
    <row r="1619" spans="1:37">
      <c r="A1619" s="71"/>
      <c r="B1619" s="40"/>
      <c r="C1619" s="80" t="s">
        <v>152</v>
      </c>
      <c r="D1619" s="320"/>
      <c r="E1619" s="266"/>
      <c r="F1619" s="266"/>
      <c r="G1619" s="266"/>
      <c r="H1619" s="266"/>
      <c r="I1619" s="266"/>
      <c r="J1619" s="267"/>
      <c r="K1619" s="268"/>
      <c r="L1619" s="267"/>
      <c r="M1619" s="268"/>
      <c r="N1619" s="267"/>
      <c r="O1619" s="268"/>
      <c r="P1619" s="267"/>
      <c r="Q1619" s="268"/>
      <c r="R1619" s="267"/>
      <c r="S1619" s="268"/>
      <c r="T1619" s="267"/>
      <c r="U1619" s="268"/>
      <c r="V1619" s="267"/>
      <c r="W1619" s="268"/>
      <c r="X1619" s="267"/>
      <c r="Y1619" s="268"/>
      <c r="Z1619" s="267"/>
      <c r="AA1619" s="268"/>
      <c r="AB1619" s="267"/>
      <c r="AC1619" s="268"/>
      <c r="AD1619" s="267"/>
    </row>
    <row r="1620" spans="1:37">
      <c r="A1620" s="71"/>
      <c r="B1620" s="40"/>
      <c r="C1620" s="80" t="s">
        <v>153</v>
      </c>
      <c r="D1620" s="320"/>
      <c r="E1620" s="266"/>
      <c r="F1620" s="266"/>
      <c r="G1620" s="266"/>
      <c r="H1620" s="266"/>
      <c r="I1620" s="266"/>
      <c r="J1620" s="267"/>
      <c r="K1620" s="268"/>
      <c r="L1620" s="267"/>
      <c r="M1620" s="268"/>
      <c r="N1620" s="267"/>
      <c r="O1620" s="268"/>
      <c r="P1620" s="267"/>
      <c r="Q1620" s="268"/>
      <c r="R1620" s="267"/>
      <c r="S1620" s="268"/>
      <c r="T1620" s="267"/>
      <c r="U1620" s="268"/>
      <c r="V1620" s="267"/>
      <c r="W1620" s="268"/>
      <c r="X1620" s="267"/>
      <c r="Y1620" s="268"/>
      <c r="Z1620" s="267"/>
      <c r="AA1620" s="268"/>
      <c r="AB1620" s="267"/>
      <c r="AC1620" s="268"/>
      <c r="AD1620" s="267"/>
    </row>
    <row r="1621" spans="1:37">
      <c r="A1621" s="71"/>
      <c r="B1621" s="40"/>
      <c r="C1621" s="149" t="s">
        <v>154</v>
      </c>
      <c r="D1621" s="320"/>
      <c r="E1621" s="266"/>
      <c r="F1621" s="266"/>
      <c r="G1621" s="266"/>
      <c r="H1621" s="266"/>
      <c r="I1621" s="266"/>
      <c r="J1621" s="267"/>
      <c r="K1621" s="268"/>
      <c r="L1621" s="267"/>
      <c r="M1621" s="268"/>
      <c r="N1621" s="267"/>
      <c r="O1621" s="268"/>
      <c r="P1621" s="267"/>
      <c r="Q1621" s="268"/>
      <c r="R1621" s="267"/>
      <c r="S1621" s="268"/>
      <c r="T1621" s="267"/>
      <c r="U1621" s="268"/>
      <c r="V1621" s="267"/>
      <c r="W1621" s="268"/>
      <c r="X1621" s="267"/>
      <c r="Y1621" s="268"/>
      <c r="Z1621" s="267"/>
      <c r="AA1621" s="268"/>
      <c r="AB1621" s="267"/>
      <c r="AC1621" s="268"/>
      <c r="AD1621" s="267"/>
    </row>
    <row r="1622" spans="1:37">
      <c r="A1622" s="71"/>
      <c r="B1622" s="40"/>
      <c r="C1622" s="148" t="s">
        <v>155</v>
      </c>
      <c r="D1622" s="320"/>
      <c r="E1622" s="266"/>
      <c r="F1622" s="266"/>
      <c r="G1622" s="266"/>
      <c r="H1622" s="266"/>
      <c r="I1622" s="266"/>
      <c r="J1622" s="267"/>
      <c r="K1622" s="268"/>
      <c r="L1622" s="267"/>
      <c r="M1622" s="268"/>
      <c r="N1622" s="267"/>
      <c r="O1622" s="268"/>
      <c r="P1622" s="267"/>
      <c r="Q1622" s="268"/>
      <c r="R1622" s="267"/>
      <c r="S1622" s="268"/>
      <c r="T1622" s="267"/>
      <c r="U1622" s="268"/>
      <c r="V1622" s="267"/>
      <c r="W1622" s="268"/>
      <c r="X1622" s="267"/>
      <c r="Y1622" s="268"/>
      <c r="Z1622" s="267"/>
      <c r="AA1622" s="268"/>
      <c r="AB1622" s="267"/>
      <c r="AC1622" s="268"/>
      <c r="AD1622" s="267"/>
    </row>
    <row r="1623" spans="1:37">
      <c r="A1623" s="71"/>
      <c r="B1623" s="40"/>
      <c r="C1623" s="40"/>
      <c r="D1623" s="40"/>
      <c r="E1623" s="40"/>
      <c r="F1623" s="40"/>
      <c r="G1623" s="40"/>
      <c r="H1623" s="40"/>
      <c r="I1623" s="40"/>
      <c r="J1623" s="40"/>
      <c r="K1623" s="40"/>
      <c r="L1623" s="81" t="s">
        <v>211</v>
      </c>
      <c r="M1623" s="268">
        <f>IF(AND(SUM(M1598:M1622)=0,COUNTIF(M1598:M1622,"NS")&gt;0),"NS",IF(AND(SUM(M1598:M1622)=0, COUNTIF(M1598:M1622,"NA")&gt;0),"NA",SUM(M1598:M1622)))</f>
        <v>0</v>
      </c>
      <c r="N1623" s="267"/>
      <c r="O1623" s="268">
        <f>IF(AND(SUM(O1598:O1622)=0,COUNTIF(O1598:O1622,"NS")&gt;0),"NS",IF(AND(SUM(O1598:O1622)=0, COUNTIF(O1598:O1622,"NA")&gt;0),"NA",SUM(O1598:O1622)))</f>
        <v>0</v>
      </c>
      <c r="P1623" s="267"/>
      <c r="Q1623" s="268">
        <f>IF(AND(SUM(Q1598:Q1622)=0,COUNTIF(Q1598:Q1622,"NS")&gt;0),"NS",IF(AND(SUM(Q1598:Q1622)=0, COUNTIF(Q1598:Q1622,"NA")&gt;0),"NA",SUM(Q1598:Q1622)))</f>
        <v>0</v>
      </c>
      <c r="R1623" s="267"/>
      <c r="S1623" s="268">
        <f>IF(AND(SUM(S1598:S1622)=0,COUNTIF(S1598:S1622,"NS")&gt;0),"NS",IF(AND(SUM(S1598:S1622)=0, COUNTIF(S1598:S1622,"NA")&gt;0),"NA",SUM(S1598:S1622)))</f>
        <v>0</v>
      </c>
      <c r="T1623" s="267"/>
      <c r="U1623" s="268">
        <f>IF(AND(SUM(U1598:U1622)=0,COUNTIF(U1598:U1622,"NS")&gt;0),"NS",IF(AND(SUM(U1598:U1622)=0, COUNTIF(U1598:U1622,"NA")&gt;0),"NA",SUM(U1598:U1622)))</f>
        <v>0</v>
      </c>
      <c r="V1623" s="267"/>
      <c r="W1623" s="268">
        <f>IF(AND(SUM(W1598:W1622)=0,COUNTIF(W1598:W1622,"NS")&gt;0),"NS",IF(AND(SUM(W1598:W1622)=0, COUNTIF(W1598:W1622,"NA")&gt;0),"NA",SUM(W1598:W1622)))</f>
        <v>0</v>
      </c>
      <c r="X1623" s="267"/>
      <c r="Y1623" s="268">
        <f>IF(AND(SUM(Y1598:Y1622)=0,COUNTIF(Y1598:Y1622,"NS")&gt;0),"NS",IF(AND(SUM(Y1598:Y1622)=0, COUNTIF(Y1598:Y1622,"NA")&gt;0),"NA",SUM(Y1598:Y1622)))</f>
        <v>0</v>
      </c>
      <c r="Z1623" s="267"/>
      <c r="AA1623" s="268">
        <f>IF(AND(SUM(AA1598:AA1622)=0,COUNTIF(AA1598:AA1622,"NS")&gt;0),"NS",IF(AND(SUM(AA1598:AA1622)=0, COUNTIF(AA1598:AA1622,"NA")&gt;0),"NA",SUM(AA1598:AA1622)))</f>
        <v>0</v>
      </c>
      <c r="AB1623" s="267"/>
      <c r="AC1623" s="268">
        <f>IF(AND(SUM(AC1598:AC1622)=0,COUNTIF(AC1598:AC1622,"NS")&gt;0),"NS",IF(AND(SUM(AC1598:AC1622)=0, COUNTIF(AC1598:AC1622,"NA")&gt;0),"NA",SUM(AC1598:AC1622)))</f>
        <v>0</v>
      </c>
      <c r="AD1623" s="267"/>
    </row>
    <row r="1624" spans="1:37">
      <c r="A1624" s="71"/>
      <c r="B1624" s="40"/>
      <c r="C1624" s="40"/>
      <c r="D1624" s="40"/>
      <c r="E1624" s="40"/>
      <c r="F1624" s="40"/>
      <c r="G1624" s="40"/>
      <c r="H1624" s="40"/>
      <c r="I1624" s="40"/>
      <c r="J1624" s="40"/>
      <c r="K1624" s="40"/>
      <c r="L1624" s="40"/>
      <c r="M1624" s="40"/>
      <c r="N1624" s="40"/>
      <c r="O1624" s="40"/>
      <c r="P1624" s="40"/>
      <c r="Q1624" s="40"/>
      <c r="R1624" s="40"/>
      <c r="S1624" s="40"/>
      <c r="T1624" s="40"/>
      <c r="U1624" s="40"/>
      <c r="V1624" s="40"/>
      <c r="W1624" s="40"/>
      <c r="X1624" s="40"/>
      <c r="Y1624" s="40"/>
      <c r="Z1624" s="40"/>
      <c r="AA1624" s="40"/>
      <c r="AB1624" s="40"/>
      <c r="AC1624" s="40"/>
      <c r="AD1624" s="40"/>
      <c r="AF1624">
        <f>IF(SUM(AF1598:AF1623,AP1598:AP1623,AZ1598:AZ1623,BJ1598:BJ1623,BT1598:BT1623,CD1598:CD1623,CN1598:CN1623,CX1598:CX1623,DH1598:DH1623)&gt;0,1,0)</f>
        <v>0</v>
      </c>
      <c r="AG1624">
        <f>IF(SUM(AG1598:AG1623,AQ1598:AQ1623,BA1598:BA1623,BK1598:BK1623,BU1598:BU1623,CE1598:CE1623,CO1598:CO1623,CY1598:CY1623,DI1598:DI1623)&gt;0,2,0)</f>
        <v>0</v>
      </c>
      <c r="AH1624">
        <f>IF(SUM(AH1598:AH1623,AR1598:AR1623,BB1598:BB1623,BL1598:BL1623,BV1598:BV1623,CF1598:CF1623,CP1598:CP1623,CZ1598:CZ1623,DJ1598:DJ1623)&gt;0,4,0)</f>
        <v>0</v>
      </c>
      <c r="AI1624">
        <f>IF(SUM(AI1598:AI1623,AS1598:AS1623,BC1598:BC1623,BM1598:BM1623,BW1598:BW1623,CG1598:CG1623,CQ1598:CQ1623,DA1598:DA1623,DK1598:DK1623)&gt;0,4,0)</f>
        <v>0</v>
      </c>
      <c r="AJ1624">
        <f>IF(SUM(AJ1598:AJ1623,AT1598:AT1623,BD1598:BD1623,BN1598:BN1623,BX1598:BX1623,CH1598:CH1623,CR1598:CR1623,DB1598:DB1623,DL1598:DL1623)&gt;0,5,0)</f>
        <v>0</v>
      </c>
      <c r="AK1624">
        <f>IF(SUM(AK1598:AK1623,AU1598:AU1623,BE1598:BE1623,BO1598:BO1623,BY1598:BY1623,CI1598:CI1623,CS1598:CS1623,DC1598:DC1623,DM1598:DM1623)&gt;0,6,0)</f>
        <v>0</v>
      </c>
    </row>
    <row r="1625" spans="1:37">
      <c r="A1625" s="71"/>
      <c r="B1625" s="40"/>
      <c r="C1625" s="40"/>
      <c r="D1625" s="40"/>
      <c r="E1625" s="40"/>
      <c r="F1625" s="40"/>
      <c r="G1625" s="40"/>
      <c r="H1625" s="40"/>
      <c r="I1625" s="40"/>
      <c r="J1625" s="40"/>
      <c r="K1625" s="40"/>
      <c r="L1625" s="40"/>
      <c r="M1625" s="40"/>
      <c r="N1625" s="40"/>
      <c r="O1625" s="40"/>
      <c r="P1625" s="40"/>
      <c r="Q1625" s="40"/>
      <c r="R1625" s="40"/>
      <c r="S1625" s="40"/>
      <c r="T1625" s="40"/>
      <c r="U1625" s="40"/>
      <c r="V1625" s="40"/>
      <c r="W1625" s="40"/>
      <c r="X1625" s="40"/>
      <c r="Y1625" s="40"/>
      <c r="Z1625" s="40"/>
      <c r="AA1625" s="454" t="s">
        <v>820</v>
      </c>
      <c r="AB1625" s="256"/>
      <c r="AC1625" s="256"/>
      <c r="AD1625" s="256"/>
      <c r="AH1625">
        <f>SUM(AF1624:AH1624)</f>
        <v>0</v>
      </c>
      <c r="AK1625">
        <f>SUM(AI1624:AK1624)</f>
        <v>0</v>
      </c>
    </row>
    <row r="1626" spans="1:37" ht="24" customHeight="1">
      <c r="A1626" s="71"/>
      <c r="B1626" s="40"/>
      <c r="C1626" s="265" t="s">
        <v>185</v>
      </c>
      <c r="D1626" s="278"/>
      <c r="E1626" s="278"/>
      <c r="F1626" s="279"/>
      <c r="G1626" s="265" t="s">
        <v>1565</v>
      </c>
      <c r="H1626" s="266"/>
      <c r="I1626" s="266"/>
      <c r="J1626" s="266"/>
      <c r="K1626" s="266"/>
      <c r="L1626" s="266"/>
      <c r="M1626" s="266"/>
      <c r="N1626" s="266"/>
      <c r="O1626" s="266"/>
      <c r="P1626" s="266"/>
      <c r="Q1626" s="266"/>
      <c r="R1626" s="266"/>
      <c r="S1626" s="266"/>
      <c r="T1626" s="266"/>
      <c r="U1626" s="266"/>
      <c r="V1626" s="266"/>
      <c r="W1626" s="266"/>
      <c r="X1626" s="266"/>
      <c r="Y1626" s="266"/>
      <c r="Z1626" s="266"/>
      <c r="AA1626" s="266"/>
      <c r="AB1626" s="266"/>
      <c r="AC1626" s="266"/>
      <c r="AD1626" s="267"/>
      <c r="AH1626" t="e">
        <f ca="1">CAMBIAR(AH1625,0,"",1,"El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626" t="e">
        <f ca="1">CAMBIAR(AK1625,0,"",4,"Hay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627" spans="1:37" ht="15" customHeight="1">
      <c r="A1627" s="71"/>
      <c r="B1627" s="40"/>
      <c r="C1627" s="280"/>
      <c r="D1627" s="256"/>
      <c r="E1627" s="256"/>
      <c r="F1627" s="281"/>
      <c r="G1627" s="429" t="s">
        <v>1566</v>
      </c>
      <c r="H1627" s="266"/>
      <c r="I1627" s="266"/>
      <c r="J1627" s="266"/>
      <c r="K1627" s="266"/>
      <c r="L1627" s="266"/>
      <c r="M1627" s="266"/>
      <c r="N1627" s="266"/>
      <c r="O1627" s="266"/>
      <c r="P1627" s="266"/>
      <c r="Q1627" s="266"/>
      <c r="R1627" s="266"/>
      <c r="S1627" s="266"/>
      <c r="T1627" s="266"/>
      <c r="U1627" s="266"/>
      <c r="V1627" s="266"/>
      <c r="W1627" s="266"/>
      <c r="X1627" s="266"/>
      <c r="Y1627" s="266"/>
      <c r="Z1627" s="266"/>
      <c r="AA1627" s="266"/>
      <c r="AB1627" s="266"/>
      <c r="AC1627" s="266"/>
      <c r="AD1627" s="267"/>
    </row>
    <row r="1628" spans="1:37" ht="48" customHeight="1">
      <c r="A1628" s="71"/>
      <c r="B1628" s="40"/>
      <c r="C1628" s="280"/>
      <c r="D1628" s="256"/>
      <c r="E1628" s="256"/>
      <c r="F1628" s="281"/>
      <c r="G1628" s="429" t="s">
        <v>1569</v>
      </c>
      <c r="H1628" s="266"/>
      <c r="I1628" s="266"/>
      <c r="J1628" s="266"/>
      <c r="K1628" s="266"/>
      <c r="L1628" s="267"/>
      <c r="M1628" s="268" t="s">
        <v>1570</v>
      </c>
      <c r="N1628" s="266"/>
      <c r="O1628" s="266"/>
      <c r="P1628" s="266"/>
      <c r="Q1628" s="266"/>
      <c r="R1628" s="267"/>
      <c r="S1628" s="268" t="s">
        <v>1571</v>
      </c>
      <c r="T1628" s="266"/>
      <c r="U1628" s="266"/>
      <c r="V1628" s="266"/>
      <c r="W1628" s="266"/>
      <c r="X1628" s="267"/>
      <c r="Y1628" s="268" t="s">
        <v>1572</v>
      </c>
      <c r="Z1628" s="266"/>
      <c r="AA1628" s="266"/>
      <c r="AB1628" s="266"/>
      <c r="AC1628" s="266"/>
      <c r="AD1628" s="267"/>
    </row>
    <row r="1629" spans="1:37" ht="48" customHeight="1">
      <c r="A1629" s="71"/>
      <c r="B1629" s="40"/>
      <c r="C1629" s="282"/>
      <c r="D1629" s="272"/>
      <c r="E1629" s="272"/>
      <c r="F1629" s="283"/>
      <c r="G1629" s="453" t="s">
        <v>234</v>
      </c>
      <c r="H1629" s="267"/>
      <c r="I1629" s="331" t="s">
        <v>202</v>
      </c>
      <c r="J1629" s="267"/>
      <c r="K1629" s="331" t="s">
        <v>203</v>
      </c>
      <c r="L1629" s="267"/>
      <c r="M1629" s="325" t="s">
        <v>234</v>
      </c>
      <c r="N1629" s="267"/>
      <c r="O1629" s="331" t="s">
        <v>202</v>
      </c>
      <c r="P1629" s="267"/>
      <c r="Q1629" s="331" t="s">
        <v>203</v>
      </c>
      <c r="R1629" s="267"/>
      <c r="S1629" s="325" t="s">
        <v>234</v>
      </c>
      <c r="T1629" s="267"/>
      <c r="U1629" s="331" t="s">
        <v>202</v>
      </c>
      <c r="V1629" s="267"/>
      <c r="W1629" s="331" t="s">
        <v>203</v>
      </c>
      <c r="X1629" s="267"/>
      <c r="Y1629" s="325" t="s">
        <v>234</v>
      </c>
      <c r="Z1629" s="267"/>
      <c r="AA1629" s="331" t="s">
        <v>202</v>
      </c>
      <c r="AB1629" s="267"/>
      <c r="AC1629" s="331" t="s">
        <v>203</v>
      </c>
      <c r="AD1629" s="267"/>
    </row>
    <row r="1630" spans="1:37">
      <c r="A1630" s="71"/>
      <c r="B1630" s="40"/>
      <c r="C1630" s="148" t="s">
        <v>131</v>
      </c>
      <c r="D1630" s="320"/>
      <c r="E1630" s="266"/>
      <c r="F1630" s="267"/>
      <c r="G1630" s="268"/>
      <c r="H1630" s="267"/>
      <c r="I1630" s="268"/>
      <c r="J1630" s="267"/>
      <c r="K1630" s="268"/>
      <c r="L1630" s="267"/>
      <c r="M1630" s="268"/>
      <c r="N1630" s="267"/>
      <c r="O1630" s="268"/>
      <c r="P1630" s="267"/>
      <c r="Q1630" s="268"/>
      <c r="R1630" s="267"/>
      <c r="S1630" s="268"/>
      <c r="T1630" s="267"/>
      <c r="U1630" s="268"/>
      <c r="V1630" s="267"/>
      <c r="W1630" s="268"/>
      <c r="X1630" s="267"/>
      <c r="Y1630" s="268"/>
      <c r="Z1630" s="267"/>
      <c r="AA1630" s="268"/>
      <c r="AB1630" s="267"/>
      <c r="AC1630" s="268"/>
      <c r="AD1630" s="267"/>
    </row>
    <row r="1631" spans="1:37">
      <c r="A1631" s="71"/>
      <c r="B1631" s="40"/>
      <c r="C1631" s="148" t="s">
        <v>132</v>
      </c>
      <c r="D1631" s="320"/>
      <c r="E1631" s="266"/>
      <c r="F1631" s="267"/>
      <c r="G1631" s="268"/>
      <c r="H1631" s="267"/>
      <c r="I1631" s="268"/>
      <c r="J1631" s="267"/>
      <c r="K1631" s="268"/>
      <c r="L1631" s="267"/>
      <c r="M1631" s="268"/>
      <c r="N1631" s="267"/>
      <c r="O1631" s="268"/>
      <c r="P1631" s="267"/>
      <c r="Q1631" s="268"/>
      <c r="R1631" s="267"/>
      <c r="S1631" s="268"/>
      <c r="T1631" s="267"/>
      <c r="U1631" s="268"/>
      <c r="V1631" s="267"/>
      <c r="W1631" s="268"/>
      <c r="X1631" s="267"/>
      <c r="Y1631" s="268"/>
      <c r="Z1631" s="267"/>
      <c r="AA1631" s="268"/>
      <c r="AB1631" s="267"/>
      <c r="AC1631" s="268"/>
      <c r="AD1631" s="267"/>
    </row>
    <row r="1632" spans="1:37">
      <c r="A1632" s="71"/>
      <c r="B1632" s="40"/>
      <c r="C1632" s="148" t="s">
        <v>133</v>
      </c>
      <c r="D1632" s="320"/>
      <c r="E1632" s="266"/>
      <c r="F1632" s="267"/>
      <c r="G1632" s="268"/>
      <c r="H1632" s="267"/>
      <c r="I1632" s="268"/>
      <c r="J1632" s="267"/>
      <c r="K1632" s="268"/>
      <c r="L1632" s="267"/>
      <c r="M1632" s="268"/>
      <c r="N1632" s="267"/>
      <c r="O1632" s="268"/>
      <c r="P1632" s="267"/>
      <c r="Q1632" s="268"/>
      <c r="R1632" s="267"/>
      <c r="S1632" s="268"/>
      <c r="T1632" s="267"/>
      <c r="U1632" s="268"/>
      <c r="V1632" s="267"/>
      <c r="W1632" s="268"/>
      <c r="X1632" s="267"/>
      <c r="Y1632" s="268"/>
      <c r="Z1632" s="267"/>
      <c r="AA1632" s="268"/>
      <c r="AB1632" s="267"/>
      <c r="AC1632" s="268"/>
      <c r="AD1632" s="267"/>
    </row>
    <row r="1633" spans="1:30">
      <c r="A1633" s="71"/>
      <c r="B1633" s="40"/>
      <c r="C1633" s="148" t="s">
        <v>134</v>
      </c>
      <c r="D1633" s="320"/>
      <c r="E1633" s="266"/>
      <c r="F1633" s="267"/>
      <c r="G1633" s="268"/>
      <c r="H1633" s="267"/>
      <c r="I1633" s="268"/>
      <c r="J1633" s="267"/>
      <c r="K1633" s="268"/>
      <c r="L1633" s="267"/>
      <c r="M1633" s="268"/>
      <c r="N1633" s="267"/>
      <c r="O1633" s="268"/>
      <c r="P1633" s="267"/>
      <c r="Q1633" s="268"/>
      <c r="R1633" s="267"/>
      <c r="S1633" s="268"/>
      <c r="T1633" s="267"/>
      <c r="U1633" s="268"/>
      <c r="V1633" s="267"/>
      <c r="W1633" s="268"/>
      <c r="X1633" s="267"/>
      <c r="Y1633" s="268"/>
      <c r="Z1633" s="267"/>
      <c r="AA1633" s="268"/>
      <c r="AB1633" s="267"/>
      <c r="AC1633" s="268"/>
      <c r="AD1633" s="267"/>
    </row>
    <row r="1634" spans="1:30">
      <c r="A1634" s="71"/>
      <c r="B1634" s="40"/>
      <c r="C1634" s="148" t="s">
        <v>135</v>
      </c>
      <c r="D1634" s="320"/>
      <c r="E1634" s="266"/>
      <c r="F1634" s="267"/>
      <c r="G1634" s="268"/>
      <c r="H1634" s="267"/>
      <c r="I1634" s="268"/>
      <c r="J1634" s="267"/>
      <c r="K1634" s="268"/>
      <c r="L1634" s="267"/>
      <c r="M1634" s="268"/>
      <c r="N1634" s="267"/>
      <c r="O1634" s="268"/>
      <c r="P1634" s="267"/>
      <c r="Q1634" s="268"/>
      <c r="R1634" s="267"/>
      <c r="S1634" s="268"/>
      <c r="T1634" s="267"/>
      <c r="U1634" s="268"/>
      <c r="V1634" s="267"/>
      <c r="W1634" s="268"/>
      <c r="X1634" s="267"/>
      <c r="Y1634" s="268"/>
      <c r="Z1634" s="267"/>
      <c r="AA1634" s="268"/>
      <c r="AB1634" s="267"/>
      <c r="AC1634" s="268"/>
      <c r="AD1634" s="267"/>
    </row>
    <row r="1635" spans="1:30">
      <c r="A1635" s="71"/>
      <c r="B1635" s="40"/>
      <c r="C1635" s="148" t="s">
        <v>136</v>
      </c>
      <c r="D1635" s="320"/>
      <c r="E1635" s="266"/>
      <c r="F1635" s="267"/>
      <c r="G1635" s="268"/>
      <c r="H1635" s="267"/>
      <c r="I1635" s="268"/>
      <c r="J1635" s="267"/>
      <c r="K1635" s="268"/>
      <c r="L1635" s="267"/>
      <c r="M1635" s="268"/>
      <c r="N1635" s="267"/>
      <c r="O1635" s="268"/>
      <c r="P1635" s="267"/>
      <c r="Q1635" s="268"/>
      <c r="R1635" s="267"/>
      <c r="S1635" s="268"/>
      <c r="T1635" s="267"/>
      <c r="U1635" s="268"/>
      <c r="V1635" s="267"/>
      <c r="W1635" s="268"/>
      <c r="X1635" s="267"/>
      <c r="Y1635" s="268"/>
      <c r="Z1635" s="267"/>
      <c r="AA1635" s="268"/>
      <c r="AB1635" s="267"/>
      <c r="AC1635" s="268"/>
      <c r="AD1635" s="267"/>
    </row>
    <row r="1636" spans="1:30">
      <c r="A1636" s="71"/>
      <c r="B1636" s="40"/>
      <c r="C1636" s="148" t="s">
        <v>137</v>
      </c>
      <c r="D1636" s="320"/>
      <c r="E1636" s="266"/>
      <c r="F1636" s="267"/>
      <c r="G1636" s="268"/>
      <c r="H1636" s="267"/>
      <c r="I1636" s="268"/>
      <c r="J1636" s="267"/>
      <c r="K1636" s="268"/>
      <c r="L1636" s="267"/>
      <c r="M1636" s="268"/>
      <c r="N1636" s="267"/>
      <c r="O1636" s="268"/>
      <c r="P1636" s="267"/>
      <c r="Q1636" s="268"/>
      <c r="R1636" s="267"/>
      <c r="S1636" s="268"/>
      <c r="T1636" s="267"/>
      <c r="U1636" s="268"/>
      <c r="V1636" s="267"/>
      <c r="W1636" s="268"/>
      <c r="X1636" s="267"/>
      <c r="Y1636" s="268"/>
      <c r="Z1636" s="267"/>
      <c r="AA1636" s="268"/>
      <c r="AB1636" s="267"/>
      <c r="AC1636" s="268"/>
      <c r="AD1636" s="267"/>
    </row>
    <row r="1637" spans="1:30">
      <c r="A1637" s="71"/>
      <c r="B1637" s="40"/>
      <c r="C1637" s="148" t="s">
        <v>138</v>
      </c>
      <c r="D1637" s="320"/>
      <c r="E1637" s="266"/>
      <c r="F1637" s="267"/>
      <c r="G1637" s="268"/>
      <c r="H1637" s="267"/>
      <c r="I1637" s="268"/>
      <c r="J1637" s="267"/>
      <c r="K1637" s="268"/>
      <c r="L1637" s="267"/>
      <c r="M1637" s="268"/>
      <c r="N1637" s="267"/>
      <c r="O1637" s="268"/>
      <c r="P1637" s="267"/>
      <c r="Q1637" s="268"/>
      <c r="R1637" s="267"/>
      <c r="S1637" s="268"/>
      <c r="T1637" s="267"/>
      <c r="U1637" s="268"/>
      <c r="V1637" s="267"/>
      <c r="W1637" s="268"/>
      <c r="X1637" s="267"/>
      <c r="Y1637" s="268"/>
      <c r="Z1637" s="267"/>
      <c r="AA1637" s="268"/>
      <c r="AB1637" s="267"/>
      <c r="AC1637" s="268"/>
      <c r="AD1637" s="267"/>
    </row>
    <row r="1638" spans="1:30">
      <c r="A1638" s="71"/>
      <c r="B1638" s="40"/>
      <c r="C1638" s="148" t="s">
        <v>139</v>
      </c>
      <c r="D1638" s="320"/>
      <c r="E1638" s="266"/>
      <c r="F1638" s="267"/>
      <c r="G1638" s="268"/>
      <c r="H1638" s="267"/>
      <c r="I1638" s="268"/>
      <c r="J1638" s="267"/>
      <c r="K1638" s="268"/>
      <c r="L1638" s="267"/>
      <c r="M1638" s="268"/>
      <c r="N1638" s="267"/>
      <c r="O1638" s="268"/>
      <c r="P1638" s="267"/>
      <c r="Q1638" s="268"/>
      <c r="R1638" s="267"/>
      <c r="S1638" s="268"/>
      <c r="T1638" s="267"/>
      <c r="U1638" s="268"/>
      <c r="V1638" s="267"/>
      <c r="W1638" s="268"/>
      <c r="X1638" s="267"/>
      <c r="Y1638" s="268"/>
      <c r="Z1638" s="267"/>
      <c r="AA1638" s="268"/>
      <c r="AB1638" s="267"/>
      <c r="AC1638" s="268"/>
      <c r="AD1638" s="267"/>
    </row>
    <row r="1639" spans="1:30">
      <c r="A1639" s="71"/>
      <c r="B1639" s="40"/>
      <c r="C1639" s="148" t="s">
        <v>140</v>
      </c>
      <c r="D1639" s="320"/>
      <c r="E1639" s="266"/>
      <c r="F1639" s="267"/>
      <c r="G1639" s="268"/>
      <c r="H1639" s="267"/>
      <c r="I1639" s="268"/>
      <c r="J1639" s="267"/>
      <c r="K1639" s="268"/>
      <c r="L1639" s="267"/>
      <c r="M1639" s="268"/>
      <c r="N1639" s="267"/>
      <c r="O1639" s="268"/>
      <c r="P1639" s="267"/>
      <c r="Q1639" s="268"/>
      <c r="R1639" s="267"/>
      <c r="S1639" s="268"/>
      <c r="T1639" s="267"/>
      <c r="U1639" s="268"/>
      <c r="V1639" s="267"/>
      <c r="W1639" s="268"/>
      <c r="X1639" s="267"/>
      <c r="Y1639" s="268"/>
      <c r="Z1639" s="267"/>
      <c r="AA1639" s="268"/>
      <c r="AB1639" s="267"/>
      <c r="AC1639" s="268"/>
      <c r="AD1639" s="267"/>
    </row>
    <row r="1640" spans="1:30">
      <c r="A1640" s="71"/>
      <c r="B1640" s="40"/>
      <c r="C1640" s="148" t="s">
        <v>141</v>
      </c>
      <c r="D1640" s="320"/>
      <c r="E1640" s="266"/>
      <c r="F1640" s="267"/>
      <c r="G1640" s="268"/>
      <c r="H1640" s="267"/>
      <c r="I1640" s="268"/>
      <c r="J1640" s="267"/>
      <c r="K1640" s="268"/>
      <c r="L1640" s="267"/>
      <c r="M1640" s="268"/>
      <c r="N1640" s="267"/>
      <c r="O1640" s="268"/>
      <c r="P1640" s="267"/>
      <c r="Q1640" s="268"/>
      <c r="R1640" s="267"/>
      <c r="S1640" s="268"/>
      <c r="T1640" s="267"/>
      <c r="U1640" s="268"/>
      <c r="V1640" s="267"/>
      <c r="W1640" s="268"/>
      <c r="X1640" s="267"/>
      <c r="Y1640" s="268"/>
      <c r="Z1640" s="267"/>
      <c r="AA1640" s="268"/>
      <c r="AB1640" s="267"/>
      <c r="AC1640" s="268"/>
      <c r="AD1640" s="267"/>
    </row>
    <row r="1641" spans="1:30">
      <c r="A1641" s="71"/>
      <c r="B1641" s="40"/>
      <c r="C1641" s="148" t="s">
        <v>142</v>
      </c>
      <c r="D1641" s="320"/>
      <c r="E1641" s="266"/>
      <c r="F1641" s="267"/>
      <c r="G1641" s="268"/>
      <c r="H1641" s="267"/>
      <c r="I1641" s="268"/>
      <c r="J1641" s="267"/>
      <c r="K1641" s="268"/>
      <c r="L1641" s="267"/>
      <c r="M1641" s="268"/>
      <c r="N1641" s="267"/>
      <c r="O1641" s="268"/>
      <c r="P1641" s="267"/>
      <c r="Q1641" s="268"/>
      <c r="R1641" s="267"/>
      <c r="S1641" s="268"/>
      <c r="T1641" s="267"/>
      <c r="U1641" s="268"/>
      <c r="V1641" s="267"/>
      <c r="W1641" s="268"/>
      <c r="X1641" s="267"/>
      <c r="Y1641" s="268"/>
      <c r="Z1641" s="267"/>
      <c r="AA1641" s="268"/>
      <c r="AB1641" s="267"/>
      <c r="AC1641" s="268"/>
      <c r="AD1641" s="267"/>
    </row>
    <row r="1642" spans="1:30">
      <c r="A1642" s="71"/>
      <c r="B1642" s="40"/>
      <c r="C1642" s="148" t="s">
        <v>143</v>
      </c>
      <c r="D1642" s="320"/>
      <c r="E1642" s="266"/>
      <c r="F1642" s="267"/>
      <c r="G1642" s="268"/>
      <c r="H1642" s="267"/>
      <c r="I1642" s="268"/>
      <c r="J1642" s="267"/>
      <c r="K1642" s="268"/>
      <c r="L1642" s="267"/>
      <c r="M1642" s="268"/>
      <c r="N1642" s="267"/>
      <c r="O1642" s="268"/>
      <c r="P1642" s="267"/>
      <c r="Q1642" s="268"/>
      <c r="R1642" s="267"/>
      <c r="S1642" s="268"/>
      <c r="T1642" s="267"/>
      <c r="U1642" s="268"/>
      <c r="V1642" s="267"/>
      <c r="W1642" s="268"/>
      <c r="X1642" s="267"/>
      <c r="Y1642" s="268"/>
      <c r="Z1642" s="267"/>
      <c r="AA1642" s="268"/>
      <c r="AB1642" s="267"/>
      <c r="AC1642" s="268"/>
      <c r="AD1642" s="267"/>
    </row>
    <row r="1643" spans="1:30">
      <c r="A1643" s="71"/>
      <c r="B1643" s="40"/>
      <c r="C1643" s="148" t="s">
        <v>144</v>
      </c>
      <c r="D1643" s="320"/>
      <c r="E1643" s="266"/>
      <c r="F1643" s="267"/>
      <c r="G1643" s="268"/>
      <c r="H1643" s="267"/>
      <c r="I1643" s="268"/>
      <c r="J1643" s="267"/>
      <c r="K1643" s="268"/>
      <c r="L1643" s="267"/>
      <c r="M1643" s="268"/>
      <c r="N1643" s="267"/>
      <c r="O1643" s="268"/>
      <c r="P1643" s="267"/>
      <c r="Q1643" s="268"/>
      <c r="R1643" s="267"/>
      <c r="S1643" s="268"/>
      <c r="T1643" s="267"/>
      <c r="U1643" s="268"/>
      <c r="V1643" s="267"/>
      <c r="W1643" s="268"/>
      <c r="X1643" s="267"/>
      <c r="Y1643" s="268"/>
      <c r="Z1643" s="267"/>
      <c r="AA1643" s="268"/>
      <c r="AB1643" s="267"/>
      <c r="AC1643" s="268"/>
      <c r="AD1643" s="267"/>
    </row>
    <row r="1644" spans="1:30">
      <c r="A1644" s="71"/>
      <c r="B1644" s="40"/>
      <c r="C1644" s="148" t="s">
        <v>145</v>
      </c>
      <c r="D1644" s="320"/>
      <c r="E1644" s="266"/>
      <c r="F1644" s="267"/>
      <c r="G1644" s="268"/>
      <c r="H1644" s="267"/>
      <c r="I1644" s="268"/>
      <c r="J1644" s="267"/>
      <c r="K1644" s="268"/>
      <c r="L1644" s="267"/>
      <c r="M1644" s="268"/>
      <c r="N1644" s="267"/>
      <c r="O1644" s="268"/>
      <c r="P1644" s="267"/>
      <c r="Q1644" s="268"/>
      <c r="R1644" s="267"/>
      <c r="S1644" s="268"/>
      <c r="T1644" s="267"/>
      <c r="U1644" s="268"/>
      <c r="V1644" s="267"/>
      <c r="W1644" s="268"/>
      <c r="X1644" s="267"/>
      <c r="Y1644" s="268"/>
      <c r="Z1644" s="267"/>
      <c r="AA1644" s="268"/>
      <c r="AB1644" s="267"/>
      <c r="AC1644" s="268"/>
      <c r="AD1644" s="267"/>
    </row>
    <row r="1645" spans="1:30">
      <c r="A1645" s="71"/>
      <c r="B1645" s="40"/>
      <c r="C1645" s="148" t="s">
        <v>146</v>
      </c>
      <c r="D1645" s="320"/>
      <c r="E1645" s="266"/>
      <c r="F1645" s="267"/>
      <c r="G1645" s="268"/>
      <c r="H1645" s="267"/>
      <c r="I1645" s="268"/>
      <c r="J1645" s="267"/>
      <c r="K1645" s="268"/>
      <c r="L1645" s="267"/>
      <c r="M1645" s="268"/>
      <c r="N1645" s="267"/>
      <c r="O1645" s="268"/>
      <c r="P1645" s="267"/>
      <c r="Q1645" s="268"/>
      <c r="R1645" s="267"/>
      <c r="S1645" s="268"/>
      <c r="T1645" s="267"/>
      <c r="U1645" s="268"/>
      <c r="V1645" s="267"/>
      <c r="W1645" s="268"/>
      <c r="X1645" s="267"/>
      <c r="Y1645" s="268"/>
      <c r="Z1645" s="267"/>
      <c r="AA1645" s="268"/>
      <c r="AB1645" s="267"/>
      <c r="AC1645" s="268"/>
      <c r="AD1645" s="267"/>
    </row>
    <row r="1646" spans="1:30">
      <c r="A1646" s="71"/>
      <c r="B1646" s="40"/>
      <c r="C1646" s="148" t="s">
        <v>147</v>
      </c>
      <c r="D1646" s="320"/>
      <c r="E1646" s="266"/>
      <c r="F1646" s="267"/>
      <c r="G1646" s="268"/>
      <c r="H1646" s="267"/>
      <c r="I1646" s="268"/>
      <c r="J1646" s="267"/>
      <c r="K1646" s="268"/>
      <c r="L1646" s="267"/>
      <c r="M1646" s="268"/>
      <c r="N1646" s="267"/>
      <c r="O1646" s="268"/>
      <c r="P1646" s="267"/>
      <c r="Q1646" s="268"/>
      <c r="R1646" s="267"/>
      <c r="S1646" s="268"/>
      <c r="T1646" s="267"/>
      <c r="U1646" s="268"/>
      <c r="V1646" s="267"/>
      <c r="W1646" s="268"/>
      <c r="X1646" s="267"/>
      <c r="Y1646" s="268"/>
      <c r="Z1646" s="267"/>
      <c r="AA1646" s="268"/>
      <c r="AB1646" s="267"/>
      <c r="AC1646" s="268"/>
      <c r="AD1646" s="267"/>
    </row>
    <row r="1647" spans="1:30">
      <c r="A1647" s="71"/>
      <c r="B1647" s="40"/>
      <c r="C1647" s="148" t="s">
        <v>148</v>
      </c>
      <c r="D1647" s="320"/>
      <c r="E1647" s="266"/>
      <c r="F1647" s="267"/>
      <c r="G1647" s="268"/>
      <c r="H1647" s="267"/>
      <c r="I1647" s="268"/>
      <c r="J1647" s="267"/>
      <c r="K1647" s="268"/>
      <c r="L1647" s="267"/>
      <c r="M1647" s="268"/>
      <c r="N1647" s="267"/>
      <c r="O1647" s="268"/>
      <c r="P1647" s="267"/>
      <c r="Q1647" s="268"/>
      <c r="R1647" s="267"/>
      <c r="S1647" s="268"/>
      <c r="T1647" s="267"/>
      <c r="U1647" s="268"/>
      <c r="V1647" s="267"/>
      <c r="W1647" s="268"/>
      <c r="X1647" s="267"/>
      <c r="Y1647" s="268"/>
      <c r="Z1647" s="267"/>
      <c r="AA1647" s="268"/>
      <c r="AB1647" s="267"/>
      <c r="AC1647" s="268"/>
      <c r="AD1647" s="267"/>
    </row>
    <row r="1648" spans="1:30">
      <c r="A1648" s="71"/>
      <c r="B1648" s="40"/>
      <c r="C1648" s="148" t="s">
        <v>149</v>
      </c>
      <c r="D1648" s="320"/>
      <c r="E1648" s="266"/>
      <c r="F1648" s="267"/>
      <c r="G1648" s="268"/>
      <c r="H1648" s="267"/>
      <c r="I1648" s="268"/>
      <c r="J1648" s="267"/>
      <c r="K1648" s="268"/>
      <c r="L1648" s="267"/>
      <c r="M1648" s="268"/>
      <c r="N1648" s="267"/>
      <c r="O1648" s="268"/>
      <c r="P1648" s="267"/>
      <c r="Q1648" s="268"/>
      <c r="R1648" s="267"/>
      <c r="S1648" s="268"/>
      <c r="T1648" s="267"/>
      <c r="U1648" s="268"/>
      <c r="V1648" s="267"/>
      <c r="W1648" s="268"/>
      <c r="X1648" s="267"/>
      <c r="Y1648" s="268"/>
      <c r="Z1648" s="267"/>
      <c r="AA1648" s="268"/>
      <c r="AB1648" s="267"/>
      <c r="AC1648" s="268"/>
      <c r="AD1648" s="267"/>
    </row>
    <row r="1649" spans="1:30">
      <c r="A1649" s="71"/>
      <c r="B1649" s="40"/>
      <c r="C1649" s="148" t="s">
        <v>150</v>
      </c>
      <c r="D1649" s="320"/>
      <c r="E1649" s="266"/>
      <c r="F1649" s="267"/>
      <c r="G1649" s="268"/>
      <c r="H1649" s="267"/>
      <c r="I1649" s="268"/>
      <c r="J1649" s="267"/>
      <c r="K1649" s="268"/>
      <c r="L1649" s="267"/>
      <c r="M1649" s="268"/>
      <c r="N1649" s="267"/>
      <c r="O1649" s="268"/>
      <c r="P1649" s="267"/>
      <c r="Q1649" s="268"/>
      <c r="R1649" s="267"/>
      <c r="S1649" s="268"/>
      <c r="T1649" s="267"/>
      <c r="U1649" s="268"/>
      <c r="V1649" s="267"/>
      <c r="W1649" s="268"/>
      <c r="X1649" s="267"/>
      <c r="Y1649" s="268"/>
      <c r="Z1649" s="267"/>
      <c r="AA1649" s="268"/>
      <c r="AB1649" s="267"/>
      <c r="AC1649" s="268"/>
      <c r="AD1649" s="267"/>
    </row>
    <row r="1650" spans="1:30">
      <c r="A1650" s="71"/>
      <c r="B1650" s="40"/>
      <c r="C1650" s="148" t="s">
        <v>151</v>
      </c>
      <c r="D1650" s="320"/>
      <c r="E1650" s="266"/>
      <c r="F1650" s="267"/>
      <c r="G1650" s="268"/>
      <c r="H1650" s="267"/>
      <c r="I1650" s="268"/>
      <c r="J1650" s="267"/>
      <c r="K1650" s="268"/>
      <c r="L1650" s="267"/>
      <c r="M1650" s="268"/>
      <c r="N1650" s="267"/>
      <c r="O1650" s="268"/>
      <c r="P1650" s="267"/>
      <c r="Q1650" s="268"/>
      <c r="R1650" s="267"/>
      <c r="S1650" s="268"/>
      <c r="T1650" s="267"/>
      <c r="U1650" s="268"/>
      <c r="V1650" s="267"/>
      <c r="W1650" s="268"/>
      <c r="X1650" s="267"/>
      <c r="Y1650" s="268"/>
      <c r="Z1650" s="267"/>
      <c r="AA1650" s="268"/>
      <c r="AB1650" s="267"/>
      <c r="AC1650" s="268"/>
      <c r="AD1650" s="267"/>
    </row>
    <row r="1651" spans="1:30">
      <c r="A1651" s="71"/>
      <c r="B1651" s="40"/>
      <c r="C1651" s="148" t="s">
        <v>152</v>
      </c>
      <c r="D1651" s="320"/>
      <c r="E1651" s="266"/>
      <c r="F1651" s="267"/>
      <c r="G1651" s="268"/>
      <c r="H1651" s="267"/>
      <c r="I1651" s="268"/>
      <c r="J1651" s="267"/>
      <c r="K1651" s="268"/>
      <c r="L1651" s="267"/>
      <c r="M1651" s="268"/>
      <c r="N1651" s="267"/>
      <c r="O1651" s="268"/>
      <c r="P1651" s="267"/>
      <c r="Q1651" s="268"/>
      <c r="R1651" s="267"/>
      <c r="S1651" s="268"/>
      <c r="T1651" s="267"/>
      <c r="U1651" s="268"/>
      <c r="V1651" s="267"/>
      <c r="W1651" s="268"/>
      <c r="X1651" s="267"/>
      <c r="Y1651" s="268"/>
      <c r="Z1651" s="267"/>
      <c r="AA1651" s="268"/>
      <c r="AB1651" s="267"/>
      <c r="AC1651" s="268"/>
      <c r="AD1651" s="267"/>
    </row>
    <row r="1652" spans="1:30">
      <c r="A1652" s="71"/>
      <c r="B1652" s="40"/>
      <c r="C1652" s="148" t="s">
        <v>153</v>
      </c>
      <c r="D1652" s="320"/>
      <c r="E1652" s="266"/>
      <c r="F1652" s="267"/>
      <c r="G1652" s="268"/>
      <c r="H1652" s="267"/>
      <c r="I1652" s="268"/>
      <c r="J1652" s="267"/>
      <c r="K1652" s="268"/>
      <c r="L1652" s="267"/>
      <c r="M1652" s="268"/>
      <c r="N1652" s="267"/>
      <c r="O1652" s="268"/>
      <c r="P1652" s="267"/>
      <c r="Q1652" s="268"/>
      <c r="R1652" s="267"/>
      <c r="S1652" s="268"/>
      <c r="T1652" s="267"/>
      <c r="U1652" s="268"/>
      <c r="V1652" s="267"/>
      <c r="W1652" s="268"/>
      <c r="X1652" s="267"/>
      <c r="Y1652" s="268"/>
      <c r="Z1652" s="267"/>
      <c r="AA1652" s="268"/>
      <c r="AB1652" s="267"/>
      <c r="AC1652" s="268"/>
      <c r="AD1652" s="267"/>
    </row>
    <row r="1653" spans="1:30">
      <c r="A1653" s="71"/>
      <c r="B1653" s="40"/>
      <c r="C1653" s="148" t="s">
        <v>154</v>
      </c>
      <c r="D1653" s="320"/>
      <c r="E1653" s="266"/>
      <c r="F1653" s="267"/>
      <c r="G1653" s="268"/>
      <c r="H1653" s="267"/>
      <c r="I1653" s="268"/>
      <c r="J1653" s="267"/>
      <c r="K1653" s="268"/>
      <c r="L1653" s="267"/>
      <c r="M1653" s="268"/>
      <c r="N1653" s="267"/>
      <c r="O1653" s="268"/>
      <c r="P1653" s="267"/>
      <c r="Q1653" s="268"/>
      <c r="R1653" s="267"/>
      <c r="S1653" s="268"/>
      <c r="T1653" s="267"/>
      <c r="U1653" s="268"/>
      <c r="V1653" s="267"/>
      <c r="W1653" s="268"/>
      <c r="X1653" s="267"/>
      <c r="Y1653" s="268"/>
      <c r="Z1653" s="267"/>
      <c r="AA1653" s="268"/>
      <c r="AB1653" s="267"/>
      <c r="AC1653" s="268"/>
      <c r="AD1653" s="267"/>
    </row>
    <row r="1654" spans="1:30">
      <c r="A1654" s="71"/>
      <c r="B1654" s="40"/>
      <c r="C1654" s="148" t="s">
        <v>155</v>
      </c>
      <c r="D1654" s="320"/>
      <c r="E1654" s="266"/>
      <c r="F1654" s="267"/>
      <c r="G1654" s="268"/>
      <c r="H1654" s="267"/>
      <c r="I1654" s="268"/>
      <c r="J1654" s="267"/>
      <c r="K1654" s="268"/>
      <c r="L1654" s="267"/>
      <c r="M1654" s="268"/>
      <c r="N1654" s="267"/>
      <c r="O1654" s="268"/>
      <c r="P1654" s="267"/>
      <c r="Q1654" s="268"/>
      <c r="R1654" s="267"/>
      <c r="S1654" s="268"/>
      <c r="T1654" s="267"/>
      <c r="U1654" s="268"/>
      <c r="V1654" s="267"/>
      <c r="W1654" s="268"/>
      <c r="X1654" s="267"/>
      <c r="Y1654" s="268"/>
      <c r="Z1654" s="267"/>
      <c r="AA1654" s="268"/>
      <c r="AB1654" s="267"/>
      <c r="AC1654" s="268"/>
      <c r="AD1654" s="267"/>
    </row>
    <row r="1655" spans="1:30">
      <c r="A1655" s="71"/>
      <c r="B1655" s="40"/>
      <c r="C1655" s="40"/>
      <c r="D1655" s="40"/>
      <c r="E1655" s="40"/>
      <c r="F1655" s="40"/>
      <c r="G1655" s="268">
        <f>IF(AND(SUM(G1630:G1654)=0,COUNTIF(G1630:G1654,"NS")&gt;0),"NS",IF(AND(SUM(G1630:G1654)=0, COUNTIF(G1630:G1654,"NA")&gt;0),"NA",SUM(G1630:G1654)))</f>
        <v>0</v>
      </c>
      <c r="H1655" s="267"/>
      <c r="I1655" s="268">
        <f>IF(AND(SUM(I1630:I1654)=0,COUNTIF(I1630:I1654,"NS")&gt;0),"NS",IF(AND(SUM(I1630:I1654)=0, COUNTIF(I1630:I1654,"NA")&gt;0),"NA",SUM(I1630:I1654)))</f>
        <v>0</v>
      </c>
      <c r="J1655" s="267"/>
      <c r="K1655" s="268">
        <f>IF(AND(SUM(K1630:K1654)=0,COUNTIF(K1630:K1654,"NS")&gt;0),"NS",IF(AND(SUM(K1630:K1654)=0, COUNTIF(K1630:K1654,"NA")&gt;0),"NA",SUM(K1630:K1654)))</f>
        <v>0</v>
      </c>
      <c r="L1655" s="267"/>
      <c r="M1655" s="268">
        <f>IF(AND(SUM(M1630:M1654)=0,COUNTIF(M1630:M1654,"NS")&gt;0),"NS",IF(AND(SUM(M1630:M1654)=0, COUNTIF(M1630:M1654,"NA")&gt;0),"NA",SUM(M1630:M1654)))</f>
        <v>0</v>
      </c>
      <c r="N1655" s="267"/>
      <c r="O1655" s="268">
        <f>IF(AND(SUM(O1630:O1654)=0,COUNTIF(O1630:O1654,"NS")&gt;0),"NS",IF(AND(SUM(O1630:O1654)=0, COUNTIF(O1630:O1654,"NA")&gt;0),"NA",SUM(O1630:O1654)))</f>
        <v>0</v>
      </c>
      <c r="P1655" s="267"/>
      <c r="Q1655" s="268">
        <f>IF(AND(SUM(Q1630:Q1654)=0,COUNTIF(Q1630:Q1654,"NS")&gt;0),"NS",IF(AND(SUM(Q1630:Q1654)=0, COUNTIF(Q1630:Q1654,"NA")&gt;0),"NA",SUM(Q1630:Q1654)))</f>
        <v>0</v>
      </c>
      <c r="R1655" s="267"/>
      <c r="S1655" s="268">
        <f>IF(AND(SUM(S1630:S1654)=0,COUNTIF(S1630:S1654,"NS")&gt;0),"NS",IF(AND(SUM(S1630:S1654)=0, COUNTIF(S1630:S1654,"NA")&gt;0),"NA",SUM(S1630:S1654)))</f>
        <v>0</v>
      </c>
      <c r="T1655" s="267"/>
      <c r="U1655" s="268">
        <f>IF(AND(SUM(U1630:U1654)=0,COUNTIF(U1630:U1654,"NS")&gt;0),"NS",IF(AND(SUM(U1630:U1654)=0, COUNTIF(U1630:U1654,"NA")&gt;0),"NA",SUM(U1630:U1654)))</f>
        <v>0</v>
      </c>
      <c r="V1655" s="267"/>
      <c r="W1655" s="268">
        <f>IF(AND(SUM(W1630:W1654)=0,COUNTIF(W1630:W1654,"NS")&gt;0),"NS",IF(AND(SUM(W1630:W1654)=0, COUNTIF(W1630:W1654,"NA")&gt;0),"NA",SUM(W1630:W1654)))</f>
        <v>0</v>
      </c>
      <c r="X1655" s="267"/>
      <c r="Y1655" s="268">
        <f>IF(AND(SUM(Y1630:Y1654)=0,COUNTIF(Y1630:Y1654,"NS")&gt;0),"NS",IF(AND(SUM(Y1630:Y1654)=0, COUNTIF(Y1630:Y1654,"NA")&gt;0),"NA",SUM(Y1630:Y1654)))</f>
        <v>0</v>
      </c>
      <c r="Z1655" s="267"/>
      <c r="AA1655" s="268">
        <f>IF(AND(SUM(AA1630:AA1654)=0,COUNTIF(AA1630:AA1654,"NS")&gt;0),"NS",IF(AND(SUM(AA1630:AA1654)=0, COUNTIF(AA1630:AA1654,"NA")&gt;0),"NA",SUM(AA1630:AA1654)))</f>
        <v>0</v>
      </c>
      <c r="AB1655" s="267"/>
      <c r="AC1655" s="268">
        <f>IF(AND(SUM(AC1630:AC1654)=0,COUNTIF(AC1630:AC1654,"NS")&gt;0),"NS",IF(AND(SUM(AC1630:AC1654)=0, COUNTIF(AC1630:AC1654,"NA")&gt;0),"NA",SUM(AC1630:AC1654)))</f>
        <v>0</v>
      </c>
      <c r="AD1655" s="267"/>
    </row>
    <row r="1656" spans="1:30">
      <c r="A1656" s="71"/>
      <c r="B1656" s="40"/>
      <c r="C1656" s="40"/>
      <c r="D1656" s="40"/>
      <c r="E1656" s="40"/>
      <c r="F1656" s="40"/>
      <c r="G1656" s="40"/>
      <c r="H1656" s="40"/>
      <c r="I1656" s="40"/>
      <c r="J1656" s="40"/>
      <c r="K1656" s="40"/>
      <c r="L1656" s="40"/>
      <c r="M1656" s="40"/>
      <c r="N1656" s="40"/>
      <c r="O1656" s="40"/>
      <c r="P1656" s="40"/>
      <c r="Q1656" s="40"/>
      <c r="R1656" s="40"/>
      <c r="S1656" s="40"/>
      <c r="T1656" s="40"/>
      <c r="U1656" s="40"/>
      <c r="V1656" s="40"/>
      <c r="W1656" s="40"/>
      <c r="X1656" s="40"/>
      <c r="Y1656" s="40"/>
      <c r="Z1656" s="40"/>
      <c r="AA1656" s="40"/>
      <c r="AB1656" s="40"/>
      <c r="AC1656" s="40"/>
      <c r="AD1656" s="40"/>
    </row>
    <row r="1657" spans="1:30" ht="45" customHeight="1">
      <c r="A1657" s="71"/>
      <c r="B1657" s="40"/>
      <c r="C1657" s="441" t="s">
        <v>1573</v>
      </c>
      <c r="D1657" s="256"/>
      <c r="E1657" s="256"/>
      <c r="F1657" s="281"/>
      <c r="G1657" s="268"/>
      <c r="H1657" s="266"/>
      <c r="I1657" s="266"/>
      <c r="J1657" s="266"/>
      <c r="K1657" s="266"/>
      <c r="L1657" s="266"/>
      <c r="M1657" s="266"/>
      <c r="N1657" s="266"/>
      <c r="O1657" s="266"/>
      <c r="P1657" s="266"/>
      <c r="Q1657" s="266"/>
      <c r="R1657" s="266"/>
      <c r="S1657" s="266"/>
      <c r="T1657" s="266"/>
      <c r="U1657" s="266"/>
      <c r="V1657" s="266"/>
      <c r="W1657" s="266"/>
      <c r="X1657" s="266"/>
      <c r="Y1657" s="266"/>
      <c r="Z1657" s="266"/>
      <c r="AA1657" s="266"/>
      <c r="AB1657" s="266"/>
      <c r="AC1657" s="266"/>
      <c r="AD1657" s="267"/>
    </row>
    <row r="1658" spans="1:30">
      <c r="A1658" s="71"/>
      <c r="B1658" s="40"/>
      <c r="C1658" s="40"/>
      <c r="D1658" s="40"/>
      <c r="E1658" s="40"/>
      <c r="F1658" s="40"/>
      <c r="G1658" s="40"/>
      <c r="H1658" s="40"/>
      <c r="I1658" s="40"/>
      <c r="J1658" s="40"/>
      <c r="K1658" s="40"/>
      <c r="L1658" s="40"/>
      <c r="M1658" s="40"/>
      <c r="N1658" s="40"/>
      <c r="O1658" s="40"/>
      <c r="P1658" s="40"/>
      <c r="Q1658" s="40"/>
      <c r="R1658" s="40"/>
      <c r="S1658" s="40"/>
      <c r="T1658" s="40"/>
      <c r="U1658" s="40"/>
      <c r="V1658" s="40"/>
      <c r="W1658" s="40"/>
      <c r="X1658" s="40"/>
      <c r="Y1658" s="40"/>
      <c r="Z1658" s="40"/>
      <c r="AA1658" s="40"/>
      <c r="AB1658" s="40"/>
      <c r="AC1658" s="40"/>
      <c r="AD1658" s="40"/>
    </row>
    <row r="1659" spans="1:30" ht="24" customHeight="1">
      <c r="A1659" s="83"/>
      <c r="B1659" s="15"/>
      <c r="C1659" s="321" t="s">
        <v>187</v>
      </c>
      <c r="D1659" s="256"/>
      <c r="E1659" s="256"/>
      <c r="F1659" s="256"/>
      <c r="G1659" s="256"/>
      <c r="H1659" s="256"/>
      <c r="I1659" s="256"/>
      <c r="J1659" s="256"/>
      <c r="K1659" s="256"/>
      <c r="L1659" s="256"/>
      <c r="M1659" s="256"/>
      <c r="N1659" s="256"/>
      <c r="O1659" s="256"/>
      <c r="P1659" s="256"/>
      <c r="Q1659" s="256"/>
      <c r="R1659" s="256"/>
      <c r="S1659" s="256"/>
      <c r="T1659" s="256"/>
      <c r="U1659" s="256"/>
      <c r="V1659" s="256"/>
      <c r="W1659" s="256"/>
      <c r="X1659" s="256"/>
      <c r="Y1659" s="256"/>
      <c r="Z1659" s="256"/>
      <c r="AA1659" s="256"/>
      <c r="AB1659" s="256"/>
      <c r="AC1659" s="256"/>
      <c r="AD1659" s="256"/>
    </row>
    <row r="1660" spans="1:30" ht="60" customHeight="1">
      <c r="A1660" s="83"/>
      <c r="B1660" s="15"/>
      <c r="C1660" s="452"/>
      <c r="D1660" s="323"/>
      <c r="E1660" s="323"/>
      <c r="F1660" s="323"/>
      <c r="G1660" s="323"/>
      <c r="H1660" s="323"/>
      <c r="I1660" s="323"/>
      <c r="J1660" s="323"/>
      <c r="K1660" s="323"/>
      <c r="L1660" s="323"/>
      <c r="M1660" s="323"/>
      <c r="N1660" s="323"/>
      <c r="O1660" s="323"/>
      <c r="P1660" s="323"/>
      <c r="Q1660" s="323"/>
      <c r="R1660" s="323"/>
      <c r="S1660" s="323"/>
      <c r="T1660" s="323"/>
      <c r="U1660" s="323"/>
      <c r="V1660" s="323"/>
      <c r="W1660" s="323"/>
      <c r="X1660" s="323"/>
      <c r="Y1660" s="323"/>
      <c r="Z1660" s="323"/>
      <c r="AA1660" s="323"/>
      <c r="AB1660" s="323"/>
      <c r="AC1660" s="323"/>
      <c r="AD1660" s="324"/>
    </row>
    <row r="1661" spans="1:30" ht="15" customHeight="1">
      <c r="A1661" s="71"/>
      <c r="B1661" s="40"/>
      <c r="C1661" s="40"/>
      <c r="D1661" s="40"/>
      <c r="E1661" s="40"/>
      <c r="F1661" s="40"/>
      <c r="G1661" s="40"/>
      <c r="H1661" s="40"/>
      <c r="I1661" s="40"/>
      <c r="J1661" s="40"/>
      <c r="K1661" s="40"/>
      <c r="L1661" s="40"/>
      <c r="M1661" s="40"/>
      <c r="N1661" s="40"/>
      <c r="O1661" s="40"/>
      <c r="P1661" s="40"/>
      <c r="Q1661" s="40"/>
      <c r="R1661" s="40"/>
      <c r="S1661" s="40"/>
      <c r="T1661" s="40"/>
      <c r="U1661" s="40"/>
      <c r="V1661" s="40"/>
      <c r="W1661" s="40"/>
      <c r="X1661" s="40"/>
      <c r="Y1661" s="40"/>
      <c r="Z1661" s="40"/>
      <c r="AA1661" s="40"/>
      <c r="AB1661" s="40"/>
      <c r="AC1661" s="40"/>
      <c r="AD1661" s="40"/>
    </row>
    <row r="1662" spans="1:30" ht="15" customHeight="1">
      <c r="A1662" s="71"/>
      <c r="B1662" s="40"/>
      <c r="C1662" s="40"/>
      <c r="D1662" s="40"/>
      <c r="E1662" s="40"/>
      <c r="F1662" s="40"/>
      <c r="G1662" s="40"/>
      <c r="H1662" s="40"/>
      <c r="I1662" s="40"/>
      <c r="J1662" s="40"/>
      <c r="K1662" s="40"/>
      <c r="L1662" s="40"/>
      <c r="M1662" s="40"/>
      <c r="N1662" s="40"/>
      <c r="O1662" s="40"/>
      <c r="P1662" s="40"/>
      <c r="Q1662" s="40"/>
      <c r="R1662" s="40"/>
      <c r="S1662" s="40"/>
      <c r="T1662" s="40"/>
      <c r="U1662" s="40"/>
      <c r="V1662" s="40"/>
      <c r="W1662" s="40"/>
      <c r="X1662" s="40"/>
      <c r="Y1662" s="40"/>
      <c r="Z1662" s="40"/>
      <c r="AA1662" s="40"/>
      <c r="AB1662" s="40"/>
      <c r="AC1662" s="40"/>
      <c r="AD1662" s="40"/>
    </row>
    <row r="1663" spans="1:30" ht="15" customHeight="1">
      <c r="A1663" s="40"/>
      <c r="B1663" s="40"/>
      <c r="C1663" s="40"/>
      <c r="D1663" s="40"/>
      <c r="E1663" s="40"/>
      <c r="F1663" s="40"/>
      <c r="G1663" s="40"/>
      <c r="H1663" s="40"/>
      <c r="I1663" s="40"/>
      <c r="J1663" s="40"/>
      <c r="K1663" s="40"/>
      <c r="L1663" s="40"/>
      <c r="M1663" s="40"/>
      <c r="N1663" s="40"/>
      <c r="O1663" s="40"/>
      <c r="P1663" s="40"/>
      <c r="Q1663" s="40"/>
      <c r="R1663" s="40"/>
      <c r="S1663" s="40"/>
      <c r="T1663" s="40"/>
      <c r="U1663" s="40"/>
      <c r="V1663" s="40"/>
      <c r="W1663" s="40"/>
      <c r="X1663" s="40"/>
      <c r="Y1663" s="40"/>
      <c r="Z1663" s="40"/>
      <c r="AA1663" s="40"/>
      <c r="AB1663" s="40"/>
      <c r="AC1663" s="40"/>
      <c r="AD1663" s="40"/>
    </row>
    <row r="1664" spans="1:30" ht="15" customHeight="1">
      <c r="A1664" s="40"/>
      <c r="B1664" s="40"/>
      <c r="C1664" s="40"/>
      <c r="D1664" s="40"/>
      <c r="E1664" s="40"/>
      <c r="F1664" s="40"/>
      <c r="G1664" s="40"/>
      <c r="H1664" s="40"/>
      <c r="I1664" s="40"/>
      <c r="J1664" s="40"/>
      <c r="K1664" s="40"/>
      <c r="L1664" s="40"/>
      <c r="M1664" s="40"/>
      <c r="N1664" s="40"/>
      <c r="O1664" s="40"/>
      <c r="P1664" s="40"/>
      <c r="Q1664" s="40"/>
      <c r="R1664" s="40"/>
      <c r="S1664" s="40"/>
      <c r="T1664" s="40"/>
      <c r="U1664" s="40"/>
      <c r="V1664" s="40"/>
      <c r="W1664" s="40"/>
      <c r="X1664" s="40"/>
      <c r="Y1664" s="40"/>
      <c r="Z1664" s="40"/>
      <c r="AA1664" s="40"/>
      <c r="AB1664" s="40"/>
      <c r="AC1664" s="40"/>
      <c r="AD1664" s="40"/>
    </row>
    <row r="1665" spans="1:30" ht="15" customHeight="1">
      <c r="A1665" s="40"/>
      <c r="B1665" s="40"/>
      <c r="C1665" s="40"/>
      <c r="D1665" s="40"/>
      <c r="E1665" s="40"/>
      <c r="F1665" s="40"/>
      <c r="G1665" s="40"/>
      <c r="H1665" s="40"/>
      <c r="I1665" s="40"/>
      <c r="J1665" s="40"/>
      <c r="K1665" s="40"/>
      <c r="L1665" s="40"/>
      <c r="M1665" s="40"/>
      <c r="N1665" s="40"/>
      <c r="O1665" s="40"/>
      <c r="P1665" s="40"/>
      <c r="Q1665" s="40"/>
      <c r="R1665" s="40"/>
      <c r="S1665" s="40"/>
      <c r="T1665" s="40"/>
      <c r="U1665" s="40"/>
      <c r="V1665" s="40"/>
      <c r="W1665" s="40"/>
      <c r="X1665" s="40"/>
      <c r="Y1665" s="40"/>
      <c r="Z1665" s="40"/>
      <c r="AA1665" s="40"/>
      <c r="AB1665" s="40"/>
      <c r="AC1665" s="40"/>
      <c r="AD1665" s="40"/>
    </row>
    <row r="1666" spans="1:30" ht="15" customHeight="1" thickBot="1">
      <c r="A1666" s="40"/>
      <c r="B1666" s="40"/>
      <c r="C1666" s="40"/>
      <c r="D1666" s="40"/>
      <c r="E1666" s="40"/>
      <c r="F1666" s="40"/>
      <c r="G1666" s="40"/>
      <c r="H1666" s="40"/>
      <c r="I1666" s="40"/>
      <c r="J1666" s="40"/>
      <c r="K1666" s="40"/>
      <c r="L1666" s="40"/>
      <c r="M1666" s="40"/>
      <c r="N1666" s="40"/>
      <c r="O1666" s="40"/>
      <c r="P1666" s="40"/>
      <c r="Q1666" s="40"/>
      <c r="R1666" s="40"/>
      <c r="S1666" s="40"/>
      <c r="T1666" s="40"/>
      <c r="U1666" s="40"/>
      <c r="V1666" s="40"/>
      <c r="W1666" s="40"/>
      <c r="X1666" s="40"/>
      <c r="Y1666" s="40"/>
      <c r="Z1666" s="40"/>
      <c r="AA1666" s="40"/>
      <c r="AB1666" s="40"/>
      <c r="AC1666" s="40"/>
      <c r="AD1666" s="40"/>
    </row>
    <row r="1667" spans="1:30" ht="15" customHeight="1" thickBot="1">
      <c r="B1667" s="333" t="s">
        <v>1574</v>
      </c>
      <c r="C1667" s="334"/>
      <c r="D1667" s="334"/>
      <c r="E1667" s="334"/>
      <c r="F1667" s="334"/>
      <c r="G1667" s="334"/>
      <c r="H1667" s="334"/>
      <c r="I1667" s="334"/>
      <c r="J1667" s="334"/>
      <c r="K1667" s="334"/>
      <c r="L1667" s="334"/>
      <c r="M1667" s="334"/>
      <c r="N1667" s="334"/>
      <c r="O1667" s="334"/>
      <c r="P1667" s="334"/>
      <c r="Q1667" s="334"/>
      <c r="R1667" s="334"/>
      <c r="S1667" s="334"/>
      <c r="T1667" s="334"/>
      <c r="U1667" s="334"/>
      <c r="V1667" s="334"/>
      <c r="W1667" s="334"/>
      <c r="X1667" s="334"/>
      <c r="Y1667" s="334"/>
      <c r="Z1667" s="334"/>
      <c r="AA1667" s="334"/>
      <c r="AB1667" s="334"/>
      <c r="AC1667" s="334"/>
      <c r="AD1667" s="335"/>
    </row>
    <row r="1668" spans="1:30">
      <c r="B1668" s="379" t="s">
        <v>175</v>
      </c>
      <c r="C1668" s="256"/>
      <c r="D1668" s="256"/>
      <c r="E1668" s="256"/>
      <c r="F1668" s="256"/>
      <c r="G1668" s="256"/>
      <c r="H1668" s="256"/>
      <c r="I1668" s="256"/>
      <c r="J1668" s="256"/>
      <c r="K1668" s="256"/>
      <c r="L1668" s="256"/>
      <c r="M1668" s="256"/>
      <c r="N1668" s="256"/>
      <c r="O1668" s="256"/>
      <c r="P1668" s="256"/>
      <c r="Q1668" s="256"/>
      <c r="R1668" s="256"/>
      <c r="S1668" s="256"/>
      <c r="T1668" s="256"/>
      <c r="U1668" s="256"/>
      <c r="V1668" s="256"/>
      <c r="W1668" s="256"/>
      <c r="X1668" s="256"/>
      <c r="Y1668" s="256"/>
      <c r="Z1668" s="256"/>
      <c r="AA1668" s="256"/>
      <c r="AB1668" s="256"/>
      <c r="AC1668" s="256"/>
      <c r="AD1668" s="281"/>
    </row>
    <row r="1669" spans="1:30" ht="24" customHeight="1">
      <c r="B1669" s="113"/>
      <c r="C1669" s="378" t="s">
        <v>1575</v>
      </c>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83"/>
    </row>
    <row r="1670" spans="1:30" ht="15.75" customHeight="1" thickBot="1">
      <c r="B1670" s="223"/>
      <c r="C1670" s="223"/>
      <c r="D1670" s="223"/>
      <c r="E1670" s="223"/>
      <c r="F1670" s="223"/>
      <c r="G1670" s="223"/>
      <c r="H1670" s="223"/>
      <c r="I1670" s="223"/>
      <c r="J1670" s="223"/>
      <c r="K1670" s="223"/>
      <c r="L1670" s="223"/>
      <c r="M1670" s="223"/>
      <c r="N1670" s="223"/>
      <c r="O1670" s="223"/>
      <c r="P1670" s="223"/>
      <c r="Q1670" s="223"/>
      <c r="R1670" s="223"/>
      <c r="S1670" s="223"/>
      <c r="T1670" s="223"/>
      <c r="U1670" s="223"/>
      <c r="V1670" s="223"/>
      <c r="W1670" s="223"/>
      <c r="X1670" s="223"/>
      <c r="Y1670" s="223"/>
      <c r="Z1670" s="223"/>
      <c r="AA1670" s="223"/>
      <c r="AB1670" s="223"/>
      <c r="AC1670" s="223"/>
      <c r="AD1670" s="223"/>
    </row>
    <row r="1671" spans="1:30" ht="15" customHeight="1" thickBot="1">
      <c r="B1671" s="381" t="s">
        <v>1576</v>
      </c>
      <c r="C1671" s="334"/>
      <c r="D1671" s="334"/>
      <c r="E1671" s="334"/>
      <c r="F1671" s="334"/>
      <c r="G1671" s="334"/>
      <c r="H1671" s="334"/>
      <c r="I1671" s="334"/>
      <c r="J1671" s="334"/>
      <c r="K1671" s="334"/>
      <c r="L1671" s="334"/>
      <c r="M1671" s="334"/>
      <c r="N1671" s="334"/>
      <c r="O1671" s="334"/>
      <c r="P1671" s="334"/>
      <c r="Q1671" s="334"/>
      <c r="R1671" s="334"/>
      <c r="S1671" s="334"/>
      <c r="T1671" s="334"/>
      <c r="U1671" s="334"/>
      <c r="V1671" s="334"/>
      <c r="W1671" s="334"/>
      <c r="X1671" s="334"/>
      <c r="Y1671" s="334"/>
      <c r="Z1671" s="334"/>
      <c r="AA1671" s="334"/>
      <c r="AB1671" s="334"/>
      <c r="AC1671" s="334"/>
      <c r="AD1671" s="335"/>
    </row>
    <row r="1672" spans="1:30">
      <c r="A1672" s="71"/>
      <c r="B1672" s="379" t="s">
        <v>189</v>
      </c>
      <c r="C1672" s="256"/>
      <c r="D1672" s="256"/>
      <c r="E1672" s="256"/>
      <c r="F1672" s="256"/>
      <c r="G1672" s="256"/>
      <c r="H1672" s="256"/>
      <c r="I1672" s="256"/>
      <c r="J1672" s="256"/>
      <c r="K1672" s="256"/>
      <c r="L1672" s="256"/>
      <c r="M1672" s="256"/>
      <c r="N1672" s="256"/>
      <c r="O1672" s="256"/>
      <c r="P1672" s="256"/>
      <c r="Q1672" s="256"/>
      <c r="R1672" s="256"/>
      <c r="S1672" s="256"/>
      <c r="T1672" s="256"/>
      <c r="U1672" s="256"/>
      <c r="V1672" s="256"/>
      <c r="W1672" s="256"/>
      <c r="X1672" s="256"/>
      <c r="Y1672" s="256"/>
      <c r="Z1672" s="256"/>
      <c r="AA1672" s="256"/>
      <c r="AB1672" s="256"/>
      <c r="AC1672" s="256"/>
      <c r="AD1672" s="281"/>
    </row>
    <row r="1673" spans="1:30" ht="24" customHeight="1">
      <c r="A1673" s="71"/>
      <c r="B1673" s="112"/>
      <c r="C1673" s="380" t="s">
        <v>1577</v>
      </c>
      <c r="D1673" s="256"/>
      <c r="E1673" s="256"/>
      <c r="F1673" s="256"/>
      <c r="G1673" s="256"/>
      <c r="H1673" s="256"/>
      <c r="I1673" s="256"/>
      <c r="J1673" s="256"/>
      <c r="K1673" s="256"/>
      <c r="L1673" s="256"/>
      <c r="M1673" s="256"/>
      <c r="N1673" s="256"/>
      <c r="O1673" s="256"/>
      <c r="P1673" s="256"/>
      <c r="Q1673" s="256"/>
      <c r="R1673" s="256"/>
      <c r="S1673" s="256"/>
      <c r="T1673" s="256"/>
      <c r="U1673" s="256"/>
      <c r="V1673" s="256"/>
      <c r="W1673" s="256"/>
      <c r="X1673" s="256"/>
      <c r="Y1673" s="256"/>
      <c r="Z1673" s="256"/>
      <c r="AA1673" s="256"/>
      <c r="AB1673" s="256"/>
      <c r="AC1673" s="256"/>
      <c r="AD1673" s="281"/>
    </row>
    <row r="1674" spans="1:30" ht="15" customHeight="1">
      <c r="A1674" s="71"/>
      <c r="B1674" s="112"/>
      <c r="C1674" s="380" t="s">
        <v>1578</v>
      </c>
      <c r="D1674" s="256"/>
      <c r="E1674" s="256"/>
      <c r="F1674" s="256"/>
      <c r="G1674" s="256"/>
      <c r="H1674" s="256"/>
      <c r="I1674" s="256"/>
      <c r="J1674" s="256"/>
      <c r="K1674" s="256"/>
      <c r="L1674" s="256"/>
      <c r="M1674" s="256"/>
      <c r="N1674" s="256"/>
      <c r="O1674" s="256"/>
      <c r="P1674" s="256"/>
      <c r="Q1674" s="256"/>
      <c r="R1674" s="256"/>
      <c r="S1674" s="256"/>
      <c r="T1674" s="256"/>
      <c r="U1674" s="256"/>
      <c r="V1674" s="256"/>
      <c r="W1674" s="256"/>
      <c r="X1674" s="256"/>
      <c r="Y1674" s="256"/>
      <c r="Z1674" s="256"/>
      <c r="AA1674" s="256"/>
      <c r="AB1674" s="256"/>
      <c r="AC1674" s="256"/>
      <c r="AD1674" s="281"/>
    </row>
    <row r="1675" spans="1:30" ht="24" customHeight="1">
      <c r="A1675" s="71"/>
      <c r="B1675" s="144"/>
      <c r="C1675" s="378" t="s">
        <v>1579</v>
      </c>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83"/>
    </row>
    <row r="1676" spans="1:30">
      <c r="B1676" s="379" t="s">
        <v>181</v>
      </c>
      <c r="C1676" s="256"/>
      <c r="D1676" s="256"/>
      <c r="E1676" s="256"/>
      <c r="F1676" s="256"/>
      <c r="G1676" s="256"/>
      <c r="H1676" s="256"/>
      <c r="I1676" s="256"/>
      <c r="J1676" s="256"/>
      <c r="K1676" s="256"/>
      <c r="L1676" s="256"/>
      <c r="M1676" s="256"/>
      <c r="N1676" s="256"/>
      <c r="O1676" s="256"/>
      <c r="P1676" s="256"/>
      <c r="Q1676" s="256"/>
      <c r="R1676" s="256"/>
      <c r="S1676" s="256"/>
      <c r="T1676" s="256"/>
      <c r="U1676" s="256"/>
      <c r="V1676" s="256"/>
      <c r="W1676" s="256"/>
      <c r="X1676" s="256"/>
      <c r="Y1676" s="256"/>
      <c r="Z1676" s="256"/>
      <c r="AA1676" s="256"/>
      <c r="AB1676" s="256"/>
      <c r="AC1676" s="256"/>
      <c r="AD1676" s="281"/>
    </row>
    <row r="1677" spans="1:30" ht="36" customHeight="1">
      <c r="A1677" s="83"/>
      <c r="B1677" s="112"/>
      <c r="C1677" s="380" t="s">
        <v>1580</v>
      </c>
      <c r="D1677" s="256"/>
      <c r="E1677" s="256"/>
      <c r="F1677" s="256"/>
      <c r="G1677" s="256"/>
      <c r="H1677" s="256"/>
      <c r="I1677" s="256"/>
      <c r="J1677" s="256"/>
      <c r="K1677" s="256"/>
      <c r="L1677" s="256"/>
      <c r="M1677" s="256"/>
      <c r="N1677" s="256"/>
      <c r="O1677" s="256"/>
      <c r="P1677" s="256"/>
      <c r="Q1677" s="256"/>
      <c r="R1677" s="256"/>
      <c r="S1677" s="256"/>
      <c r="T1677" s="256"/>
      <c r="U1677" s="256"/>
      <c r="V1677" s="256"/>
      <c r="W1677" s="256"/>
      <c r="X1677" s="256"/>
      <c r="Y1677" s="256"/>
      <c r="Z1677" s="256"/>
      <c r="AA1677" s="256"/>
      <c r="AB1677" s="256"/>
      <c r="AC1677" s="256"/>
      <c r="AD1677" s="281"/>
    </row>
    <row r="1678" spans="1:30" ht="36" customHeight="1">
      <c r="A1678" s="83"/>
      <c r="B1678" s="112"/>
      <c r="C1678" s="380" t="s">
        <v>1581</v>
      </c>
      <c r="D1678" s="256"/>
      <c r="E1678" s="256"/>
      <c r="F1678" s="256"/>
      <c r="G1678" s="256"/>
      <c r="H1678" s="256"/>
      <c r="I1678" s="256"/>
      <c r="J1678" s="256"/>
      <c r="K1678" s="256"/>
      <c r="L1678" s="256"/>
      <c r="M1678" s="256"/>
      <c r="N1678" s="256"/>
      <c r="O1678" s="256"/>
      <c r="P1678" s="256"/>
      <c r="Q1678" s="256"/>
      <c r="R1678" s="256"/>
      <c r="S1678" s="256"/>
      <c r="T1678" s="256"/>
      <c r="U1678" s="256"/>
      <c r="V1678" s="256"/>
      <c r="W1678" s="256"/>
      <c r="X1678" s="256"/>
      <c r="Y1678" s="256"/>
      <c r="Z1678" s="256"/>
      <c r="AA1678" s="256"/>
      <c r="AB1678" s="256"/>
      <c r="AC1678" s="256"/>
      <c r="AD1678" s="281"/>
    </row>
    <row r="1679" spans="1:30" ht="36" customHeight="1">
      <c r="A1679" s="83"/>
      <c r="B1679" s="112"/>
      <c r="C1679" s="380" t="s">
        <v>1582</v>
      </c>
      <c r="D1679" s="256"/>
      <c r="E1679" s="256"/>
      <c r="F1679" s="256"/>
      <c r="G1679" s="256"/>
      <c r="H1679" s="256"/>
      <c r="I1679" s="256"/>
      <c r="J1679" s="256"/>
      <c r="K1679" s="256"/>
      <c r="L1679" s="256"/>
      <c r="M1679" s="256"/>
      <c r="N1679" s="256"/>
      <c r="O1679" s="256"/>
      <c r="P1679" s="256"/>
      <c r="Q1679" s="256"/>
      <c r="R1679" s="256"/>
      <c r="S1679" s="256"/>
      <c r="T1679" s="256"/>
      <c r="U1679" s="256"/>
      <c r="V1679" s="256"/>
      <c r="W1679" s="256"/>
      <c r="X1679" s="256"/>
      <c r="Y1679" s="256"/>
      <c r="Z1679" s="256"/>
      <c r="AA1679" s="256"/>
      <c r="AB1679" s="256"/>
      <c r="AC1679" s="256"/>
      <c r="AD1679" s="281"/>
    </row>
    <row r="1680" spans="1:30" ht="36" customHeight="1">
      <c r="A1680" s="83"/>
      <c r="B1680" s="112"/>
      <c r="C1680" s="380" t="s">
        <v>1583</v>
      </c>
      <c r="D1680" s="256"/>
      <c r="E1680" s="256"/>
      <c r="F1680" s="256"/>
      <c r="G1680" s="256"/>
      <c r="H1680" s="256"/>
      <c r="I1680" s="256"/>
      <c r="J1680" s="256"/>
      <c r="K1680" s="256"/>
      <c r="L1680" s="256"/>
      <c r="M1680" s="256"/>
      <c r="N1680" s="256"/>
      <c r="O1680" s="256"/>
      <c r="P1680" s="256"/>
      <c r="Q1680" s="256"/>
      <c r="R1680" s="256"/>
      <c r="S1680" s="256"/>
      <c r="T1680" s="256"/>
      <c r="U1680" s="256"/>
      <c r="V1680" s="256"/>
      <c r="W1680" s="256"/>
      <c r="X1680" s="256"/>
      <c r="Y1680" s="256"/>
      <c r="Z1680" s="256"/>
      <c r="AA1680" s="256"/>
      <c r="AB1680" s="256"/>
      <c r="AC1680" s="256"/>
      <c r="AD1680" s="281"/>
    </row>
    <row r="1681" spans="1:30" ht="24" customHeight="1">
      <c r="A1681" s="83"/>
      <c r="B1681" s="113"/>
      <c r="C1681" s="378" t="s">
        <v>1584</v>
      </c>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83"/>
    </row>
    <row r="1683" spans="1:30" ht="24" customHeight="1">
      <c r="A1683" s="72" t="s">
        <v>1585</v>
      </c>
      <c r="B1683" s="326" t="s">
        <v>1586</v>
      </c>
      <c r="C1683" s="341"/>
      <c r="D1683" s="256"/>
      <c r="E1683" s="256"/>
      <c r="F1683" s="256"/>
      <c r="G1683" s="256"/>
      <c r="H1683" s="256"/>
      <c r="I1683" s="256"/>
      <c r="J1683" s="256"/>
      <c r="K1683" s="256"/>
      <c r="L1683" s="256"/>
      <c r="M1683" s="256"/>
      <c r="N1683" s="256"/>
      <c r="O1683" s="256"/>
      <c r="P1683" s="256"/>
      <c r="Q1683" s="256"/>
      <c r="R1683" s="256"/>
      <c r="S1683" s="256"/>
      <c r="T1683" s="256"/>
      <c r="U1683" s="256"/>
      <c r="V1683" s="256"/>
      <c r="W1683" s="256"/>
      <c r="X1683" s="256"/>
      <c r="Y1683" s="256"/>
      <c r="Z1683" s="256"/>
      <c r="AA1683" s="256"/>
      <c r="AB1683" s="256"/>
      <c r="AC1683" s="256"/>
      <c r="AD1683" s="256"/>
    </row>
    <row r="1684" spans="1:30" ht="24" customHeight="1">
      <c r="A1684" s="83"/>
      <c r="B1684" s="15"/>
      <c r="C1684" s="327" t="s">
        <v>1587</v>
      </c>
      <c r="D1684" s="256"/>
      <c r="E1684" s="256"/>
      <c r="F1684" s="256"/>
      <c r="G1684" s="256"/>
      <c r="H1684" s="256"/>
      <c r="I1684" s="256"/>
      <c r="J1684" s="256"/>
      <c r="K1684" s="256"/>
      <c r="L1684" s="256"/>
      <c r="M1684" s="256"/>
      <c r="N1684" s="256"/>
      <c r="O1684" s="256"/>
      <c r="P1684" s="256"/>
      <c r="Q1684" s="256"/>
      <c r="R1684" s="256"/>
      <c r="S1684" s="256"/>
      <c r="T1684" s="256"/>
      <c r="U1684" s="256"/>
      <c r="V1684" s="256"/>
      <c r="W1684" s="256"/>
      <c r="X1684" s="256"/>
      <c r="Y1684" s="256"/>
      <c r="Z1684" s="256"/>
      <c r="AA1684" s="256"/>
      <c r="AB1684" s="256"/>
      <c r="AC1684" s="256"/>
      <c r="AD1684" s="256"/>
    </row>
    <row r="1685" spans="1:30">
      <c r="A1685" s="83"/>
      <c r="B1685" s="15"/>
    </row>
    <row r="1686" spans="1:30" ht="36" customHeight="1">
      <c r="A1686" s="83"/>
      <c r="B1686" s="15"/>
      <c r="C1686" s="265" t="s">
        <v>1588</v>
      </c>
      <c r="D1686" s="266"/>
      <c r="E1686" s="266"/>
      <c r="F1686" s="266"/>
      <c r="G1686" s="266"/>
      <c r="H1686" s="266"/>
      <c r="I1686" s="266"/>
      <c r="J1686" s="266"/>
      <c r="K1686" s="266"/>
      <c r="L1686" s="266"/>
      <c r="M1686" s="266"/>
      <c r="N1686" s="266"/>
      <c r="O1686" s="266"/>
      <c r="P1686" s="267"/>
      <c r="Q1686" s="265" t="s">
        <v>1589</v>
      </c>
      <c r="R1686" s="266"/>
      <c r="S1686" s="266"/>
      <c r="T1686" s="266"/>
      <c r="U1686" s="266"/>
      <c r="V1686" s="266"/>
      <c r="W1686" s="266"/>
      <c r="X1686" s="266"/>
      <c r="Y1686" s="266"/>
      <c r="Z1686" s="266"/>
      <c r="AA1686" s="266"/>
      <c r="AB1686" s="266"/>
      <c r="AC1686" s="266"/>
      <c r="AD1686" s="267"/>
    </row>
    <row r="1687" spans="1:30">
      <c r="A1687" s="83"/>
      <c r="B1687" s="15"/>
      <c r="C1687" s="268"/>
      <c r="D1687" s="266"/>
      <c r="E1687" s="266"/>
      <c r="F1687" s="266"/>
      <c r="G1687" s="266"/>
      <c r="H1687" s="266"/>
      <c r="I1687" s="266"/>
      <c r="J1687" s="266"/>
      <c r="K1687" s="266"/>
      <c r="L1687" s="266"/>
      <c r="M1687" s="266"/>
      <c r="N1687" s="266"/>
      <c r="O1687" s="266"/>
      <c r="P1687" s="267"/>
      <c r="Q1687" s="268"/>
      <c r="R1687" s="266"/>
      <c r="S1687" s="266"/>
      <c r="T1687" s="266"/>
      <c r="U1687" s="266"/>
      <c r="V1687" s="266"/>
      <c r="W1687" s="266"/>
      <c r="X1687" s="266"/>
      <c r="Y1687" s="266"/>
      <c r="Z1687" s="266"/>
      <c r="AA1687" s="266"/>
      <c r="AB1687" s="266"/>
      <c r="AC1687" s="266"/>
      <c r="AD1687" s="267"/>
    </row>
    <row r="1688" spans="1:30">
      <c r="A1688" s="83"/>
      <c r="B1688" s="15"/>
      <c r="C1688" s="15"/>
      <c r="D1688" s="15"/>
      <c r="E1688" s="15"/>
      <c r="F1688" s="15"/>
      <c r="G1688" s="15"/>
      <c r="H1688" s="15"/>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row>
    <row r="1689" spans="1:30" ht="24" customHeight="1">
      <c r="A1689" s="83"/>
      <c r="B1689" s="15"/>
      <c r="C1689" s="321" t="s">
        <v>187</v>
      </c>
      <c r="D1689" s="256"/>
      <c r="E1689" s="256"/>
      <c r="F1689" s="256"/>
      <c r="G1689" s="256"/>
      <c r="H1689" s="256"/>
      <c r="I1689" s="256"/>
      <c r="J1689" s="256"/>
      <c r="K1689" s="256"/>
      <c r="L1689" s="256"/>
      <c r="M1689" s="256"/>
      <c r="N1689" s="256"/>
      <c r="O1689" s="256"/>
      <c r="P1689" s="256"/>
      <c r="Q1689" s="256"/>
      <c r="R1689" s="256"/>
      <c r="S1689" s="256"/>
      <c r="T1689" s="256"/>
      <c r="U1689" s="256"/>
      <c r="V1689" s="256"/>
      <c r="W1689" s="256"/>
      <c r="X1689" s="256"/>
      <c r="Y1689" s="256"/>
      <c r="Z1689" s="256"/>
      <c r="AA1689" s="256"/>
      <c r="AB1689" s="256"/>
      <c r="AC1689" s="256"/>
      <c r="AD1689" s="256"/>
    </row>
    <row r="1690" spans="1:30" ht="60" customHeight="1">
      <c r="A1690" s="83"/>
      <c r="B1690" s="15"/>
      <c r="C1690" s="322"/>
      <c r="D1690" s="323"/>
      <c r="E1690" s="323"/>
      <c r="F1690" s="323"/>
      <c r="G1690" s="323"/>
      <c r="H1690" s="323"/>
      <c r="I1690" s="323"/>
      <c r="J1690" s="323"/>
      <c r="K1690" s="323"/>
      <c r="L1690" s="323"/>
      <c r="M1690" s="323"/>
      <c r="N1690" s="323"/>
      <c r="O1690" s="323"/>
      <c r="P1690" s="323"/>
      <c r="Q1690" s="323"/>
      <c r="R1690" s="323"/>
      <c r="S1690" s="323"/>
      <c r="T1690" s="323"/>
      <c r="U1690" s="323"/>
      <c r="V1690" s="323"/>
      <c r="W1690" s="323"/>
      <c r="X1690" s="323"/>
      <c r="Y1690" s="323"/>
      <c r="Z1690" s="323"/>
      <c r="AA1690" s="323"/>
      <c r="AB1690" s="323"/>
      <c r="AC1690" s="323"/>
      <c r="AD1690" s="324"/>
    </row>
    <row r="1691" spans="1:30">
      <c r="A1691" s="72"/>
      <c r="B1691" s="88"/>
      <c r="C1691" s="88"/>
      <c r="D1691" s="88"/>
      <c r="E1691" s="88"/>
      <c r="F1691" s="88"/>
      <c r="G1691" s="88"/>
      <c r="H1691" s="88"/>
      <c r="I1691" s="88"/>
      <c r="J1691" s="88"/>
      <c r="K1691" s="88"/>
      <c r="L1691" s="88"/>
      <c r="M1691" s="88"/>
      <c r="N1691" s="88"/>
      <c r="O1691" s="88"/>
      <c r="P1691" s="88"/>
      <c r="Q1691" s="88"/>
      <c r="R1691" s="88"/>
      <c r="S1691" s="88"/>
      <c r="T1691" s="88"/>
      <c r="U1691" s="88"/>
      <c r="V1691" s="88"/>
      <c r="W1691" s="88"/>
      <c r="X1691" s="88"/>
      <c r="Y1691" s="88"/>
      <c r="Z1691" s="88"/>
      <c r="AA1691" s="88"/>
      <c r="AB1691" s="88"/>
      <c r="AC1691" s="88"/>
      <c r="AD1691" s="88"/>
    </row>
    <row r="1692" spans="1:30">
      <c r="A1692" s="71"/>
      <c r="B1692" s="40"/>
      <c r="C1692" s="40"/>
      <c r="D1692" s="40"/>
      <c r="E1692" s="40"/>
      <c r="F1692" s="40"/>
      <c r="G1692" s="40"/>
      <c r="H1692" s="40"/>
      <c r="I1692" s="40"/>
      <c r="J1692" s="40"/>
      <c r="K1692" s="40"/>
      <c r="L1692" s="40"/>
      <c r="M1692" s="40"/>
      <c r="N1692" s="40"/>
      <c r="O1692" s="40"/>
      <c r="P1692" s="40"/>
      <c r="Q1692" s="40"/>
      <c r="R1692" s="40"/>
      <c r="S1692" s="40"/>
      <c r="T1692" s="40"/>
      <c r="U1692" s="40"/>
      <c r="V1692" s="40"/>
      <c r="W1692" s="40"/>
      <c r="X1692" s="40"/>
      <c r="Y1692" s="40"/>
      <c r="Z1692" s="40"/>
      <c r="AA1692" s="40"/>
      <c r="AB1692" s="40"/>
      <c r="AC1692" s="40"/>
      <c r="AD1692" s="40"/>
    </row>
    <row r="1693" spans="1:30">
      <c r="A1693" s="71"/>
      <c r="B1693" s="40"/>
      <c r="C1693" s="40"/>
      <c r="D1693" s="40"/>
      <c r="E1693" s="40"/>
      <c r="F1693" s="40"/>
      <c r="G1693" s="40"/>
      <c r="H1693" s="40"/>
      <c r="I1693" s="40"/>
      <c r="J1693" s="40"/>
      <c r="K1693" s="40"/>
      <c r="L1693" s="40"/>
      <c r="M1693" s="40"/>
      <c r="N1693" s="40"/>
      <c r="O1693" s="40"/>
      <c r="P1693" s="40"/>
      <c r="Q1693" s="40"/>
      <c r="R1693" s="40"/>
      <c r="S1693" s="40"/>
      <c r="T1693" s="40"/>
      <c r="U1693" s="40"/>
      <c r="V1693" s="40"/>
      <c r="W1693" s="40"/>
      <c r="X1693" s="40"/>
      <c r="Y1693" s="40"/>
      <c r="Z1693" s="40"/>
      <c r="AA1693" s="40"/>
      <c r="AB1693" s="40"/>
      <c r="AC1693" s="40"/>
      <c r="AD1693" s="40"/>
    </row>
    <row r="1694" spans="1:30">
      <c r="A1694" s="83"/>
      <c r="B1694" s="15"/>
      <c r="C1694" s="15"/>
      <c r="D1694" s="15"/>
      <c r="E1694" s="15"/>
      <c r="F1694" s="15"/>
      <c r="G1694" s="15"/>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row>
    <row r="1695" spans="1:30">
      <c r="A1695" s="83"/>
      <c r="B1695" s="15"/>
      <c r="C1695" s="15"/>
      <c r="D1695" s="15"/>
      <c r="E1695" s="15"/>
      <c r="F1695" s="15"/>
      <c r="G1695" s="15"/>
      <c r="H1695" s="15"/>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row>
    <row r="1696" spans="1:30">
      <c r="A1696" s="71"/>
      <c r="B1696" s="40"/>
      <c r="C1696" s="40"/>
      <c r="D1696" s="40"/>
      <c r="E1696" s="40"/>
      <c r="F1696" s="40"/>
      <c r="G1696" s="40"/>
      <c r="H1696" s="40"/>
      <c r="I1696" s="40"/>
      <c r="J1696" s="40"/>
      <c r="K1696" s="40"/>
      <c r="L1696" s="40"/>
      <c r="M1696" s="40"/>
      <c r="N1696" s="40"/>
      <c r="O1696" s="40"/>
      <c r="P1696" s="40"/>
      <c r="Q1696" s="40"/>
      <c r="R1696" s="40"/>
      <c r="S1696" s="40"/>
      <c r="T1696" s="40"/>
      <c r="U1696" s="40"/>
      <c r="V1696" s="40"/>
      <c r="W1696" s="40"/>
      <c r="X1696" s="40"/>
      <c r="Y1696" s="40"/>
      <c r="Z1696" s="40"/>
      <c r="AA1696" s="40"/>
      <c r="AB1696" s="40"/>
      <c r="AC1696" s="40"/>
      <c r="AD1696" s="40"/>
    </row>
    <row r="1697" spans="1:30" ht="24" customHeight="1">
      <c r="A1697" s="72" t="s">
        <v>1590</v>
      </c>
      <c r="B1697" s="326" t="s">
        <v>1591</v>
      </c>
      <c r="C1697" s="256"/>
      <c r="D1697" s="256"/>
      <c r="E1697" s="256"/>
      <c r="F1697" s="256"/>
      <c r="G1697" s="256"/>
      <c r="H1697" s="256"/>
      <c r="I1697" s="256"/>
      <c r="J1697" s="256"/>
      <c r="K1697" s="256"/>
      <c r="L1697" s="256"/>
      <c r="M1697" s="256"/>
      <c r="N1697" s="256"/>
      <c r="O1697" s="256"/>
      <c r="P1697" s="256"/>
      <c r="Q1697" s="256"/>
      <c r="R1697" s="256"/>
      <c r="S1697" s="256"/>
      <c r="T1697" s="256"/>
      <c r="U1697" s="256"/>
      <c r="V1697" s="256"/>
      <c r="W1697" s="256"/>
      <c r="X1697" s="256"/>
      <c r="Y1697" s="256"/>
      <c r="Z1697" s="256"/>
      <c r="AA1697" s="256"/>
      <c r="AB1697" s="256"/>
      <c r="AC1697" s="256"/>
      <c r="AD1697" s="256"/>
    </row>
    <row r="1698" spans="1:30" ht="24" customHeight="1">
      <c r="A1698" s="72"/>
      <c r="B1698" s="207"/>
      <c r="C1698" s="321" t="s">
        <v>1592</v>
      </c>
      <c r="D1698" s="256"/>
      <c r="E1698" s="256"/>
      <c r="F1698" s="256"/>
      <c r="G1698" s="256"/>
      <c r="H1698" s="256"/>
      <c r="I1698" s="256"/>
      <c r="J1698" s="256"/>
      <c r="K1698" s="256"/>
      <c r="L1698" s="256"/>
      <c r="M1698" s="256"/>
      <c r="N1698" s="256"/>
      <c r="O1698" s="256"/>
      <c r="P1698" s="256"/>
      <c r="Q1698" s="256"/>
      <c r="R1698" s="256"/>
      <c r="S1698" s="256"/>
      <c r="T1698" s="256"/>
      <c r="U1698" s="256"/>
      <c r="V1698" s="256"/>
      <c r="W1698" s="256"/>
      <c r="X1698" s="256"/>
      <c r="Y1698" s="256"/>
      <c r="Z1698" s="256"/>
      <c r="AA1698" s="256"/>
      <c r="AB1698" s="256"/>
      <c r="AC1698" s="256"/>
      <c r="AD1698" s="256"/>
    </row>
    <row r="1699" spans="1:30" ht="36" customHeight="1">
      <c r="A1699" s="71"/>
      <c r="B1699" s="40"/>
      <c r="C1699" s="321" t="s">
        <v>1593</v>
      </c>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row>
    <row r="1700" spans="1:30">
      <c r="A1700" s="71"/>
      <c r="B1700" s="40"/>
      <c r="C1700" s="40"/>
      <c r="D1700" s="40"/>
      <c r="E1700" s="40"/>
      <c r="F1700" s="40"/>
      <c r="G1700" s="40"/>
      <c r="H1700" s="40"/>
      <c r="I1700" s="40"/>
      <c r="J1700" s="40"/>
      <c r="K1700" s="40"/>
      <c r="L1700" s="40"/>
      <c r="M1700" s="40"/>
      <c r="N1700" s="40"/>
      <c r="O1700" s="40"/>
      <c r="P1700" s="40"/>
      <c r="Q1700" s="40"/>
      <c r="R1700" s="40"/>
      <c r="S1700" s="40"/>
      <c r="T1700" s="40"/>
      <c r="U1700" s="40"/>
      <c r="V1700" s="40"/>
      <c r="W1700" s="40"/>
      <c r="X1700" s="40"/>
      <c r="Y1700" s="40"/>
      <c r="Z1700" s="40"/>
      <c r="AA1700" s="40"/>
      <c r="AB1700" s="40"/>
      <c r="AC1700" s="40"/>
      <c r="AD1700" s="40"/>
    </row>
    <row r="1701" spans="1:30" ht="15" customHeight="1">
      <c r="A1701" s="83"/>
      <c r="B1701" s="15"/>
      <c r="C1701" s="265" t="s">
        <v>1594</v>
      </c>
      <c r="D1701" s="266"/>
      <c r="E1701" s="266"/>
      <c r="F1701" s="266"/>
      <c r="G1701" s="266"/>
      <c r="H1701" s="266"/>
      <c r="I1701" s="266"/>
      <c r="J1701" s="266"/>
      <c r="K1701" s="266"/>
      <c r="L1701" s="266"/>
      <c r="M1701" s="266"/>
      <c r="N1701" s="266"/>
      <c r="O1701" s="266"/>
      <c r="P1701" s="266"/>
      <c r="Q1701" s="266"/>
      <c r="R1701" s="266"/>
      <c r="S1701" s="266"/>
      <c r="T1701" s="266"/>
      <c r="U1701" s="266"/>
      <c r="V1701" s="266"/>
      <c r="W1701" s="266"/>
      <c r="X1701" s="267"/>
      <c r="Y1701" s="265" t="s">
        <v>1589</v>
      </c>
      <c r="Z1701" s="266"/>
      <c r="AA1701" s="266"/>
      <c r="AB1701" s="266"/>
      <c r="AC1701" s="266"/>
      <c r="AD1701" s="267"/>
    </row>
    <row r="1702" spans="1:30">
      <c r="A1702" s="83"/>
      <c r="B1702" s="15"/>
      <c r="C1702" s="145" t="s">
        <v>131</v>
      </c>
      <c r="D1702" s="320" t="s">
        <v>1595</v>
      </c>
      <c r="E1702" s="266"/>
      <c r="F1702" s="266"/>
      <c r="G1702" s="266"/>
      <c r="H1702" s="266"/>
      <c r="I1702" s="266"/>
      <c r="J1702" s="266"/>
      <c r="K1702" s="266"/>
      <c r="L1702" s="266"/>
      <c r="M1702" s="266"/>
      <c r="N1702" s="266"/>
      <c r="O1702" s="266"/>
      <c r="P1702" s="266"/>
      <c r="Q1702" s="266"/>
      <c r="R1702" s="266"/>
      <c r="S1702" s="266"/>
      <c r="T1702" s="266"/>
      <c r="U1702" s="266"/>
      <c r="V1702" s="266"/>
      <c r="W1702" s="266"/>
      <c r="X1702" s="267"/>
      <c r="Y1702" s="268">
        <v>45</v>
      </c>
      <c r="Z1702" s="266"/>
      <c r="AA1702" s="266"/>
      <c r="AB1702" s="266"/>
      <c r="AC1702" s="266"/>
      <c r="AD1702" s="267"/>
    </row>
    <row r="1703" spans="1:30">
      <c r="A1703" s="83"/>
      <c r="B1703" s="15"/>
      <c r="C1703" s="98" t="s">
        <v>132</v>
      </c>
      <c r="D1703" s="320" t="s">
        <v>1596</v>
      </c>
      <c r="E1703" s="266"/>
      <c r="F1703" s="266"/>
      <c r="G1703" s="266"/>
      <c r="H1703" s="266"/>
      <c r="I1703" s="266"/>
      <c r="J1703" s="266"/>
      <c r="K1703" s="266"/>
      <c r="L1703" s="266"/>
      <c r="M1703" s="266"/>
      <c r="N1703" s="266"/>
      <c r="O1703" s="266"/>
      <c r="P1703" s="266"/>
      <c r="Q1703" s="266"/>
      <c r="R1703" s="266"/>
      <c r="S1703" s="266"/>
      <c r="T1703" s="266"/>
      <c r="U1703" s="266"/>
      <c r="V1703" s="266"/>
      <c r="W1703" s="266"/>
      <c r="X1703" s="267"/>
      <c r="Y1703" s="268">
        <v>4</v>
      </c>
      <c r="Z1703" s="266"/>
      <c r="AA1703" s="266"/>
      <c r="AB1703" s="266"/>
      <c r="AC1703" s="266"/>
      <c r="AD1703" s="267"/>
    </row>
    <row r="1704" spans="1:30">
      <c r="A1704" s="83"/>
      <c r="B1704" s="15"/>
      <c r="C1704" s="98" t="s">
        <v>133</v>
      </c>
      <c r="D1704" s="320" t="s">
        <v>1597</v>
      </c>
      <c r="E1704" s="266"/>
      <c r="F1704" s="266"/>
      <c r="G1704" s="266"/>
      <c r="H1704" s="266"/>
      <c r="I1704" s="266"/>
      <c r="J1704" s="266"/>
      <c r="K1704" s="266"/>
      <c r="L1704" s="266"/>
      <c r="M1704" s="266"/>
      <c r="N1704" s="266"/>
      <c r="O1704" s="266"/>
      <c r="P1704" s="266"/>
      <c r="Q1704" s="266"/>
      <c r="R1704" s="266"/>
      <c r="S1704" s="266"/>
      <c r="T1704" s="266"/>
      <c r="U1704" s="266"/>
      <c r="V1704" s="266"/>
      <c r="W1704" s="266"/>
      <c r="X1704" s="267"/>
      <c r="Y1704" s="268">
        <v>5</v>
      </c>
      <c r="Z1704" s="266"/>
      <c r="AA1704" s="266"/>
      <c r="AB1704" s="266"/>
      <c r="AC1704" s="266"/>
      <c r="AD1704" s="267"/>
    </row>
    <row r="1705" spans="1:30">
      <c r="A1705" s="83"/>
      <c r="B1705" s="15"/>
      <c r="C1705" s="98" t="s">
        <v>134</v>
      </c>
      <c r="D1705" s="320" t="s">
        <v>1598</v>
      </c>
      <c r="E1705" s="266"/>
      <c r="F1705" s="266"/>
      <c r="G1705" s="266"/>
      <c r="H1705" s="266"/>
      <c r="I1705" s="266"/>
      <c r="J1705" s="266"/>
      <c r="K1705" s="266"/>
      <c r="L1705" s="266"/>
      <c r="M1705" s="266"/>
      <c r="N1705" s="266"/>
      <c r="O1705" s="266"/>
      <c r="P1705" s="266"/>
      <c r="Q1705" s="266"/>
      <c r="R1705" s="266"/>
      <c r="S1705" s="266"/>
      <c r="T1705" s="266"/>
      <c r="U1705" s="266"/>
      <c r="V1705" s="266"/>
      <c r="W1705" s="266"/>
      <c r="X1705" s="267"/>
      <c r="Y1705" s="268">
        <v>5</v>
      </c>
      <c r="Z1705" s="266"/>
      <c r="AA1705" s="266"/>
      <c r="AB1705" s="266"/>
      <c r="AC1705" s="266"/>
      <c r="AD1705" s="267"/>
    </row>
    <row r="1706" spans="1:30">
      <c r="A1706" s="83"/>
      <c r="B1706" s="15"/>
      <c r="C1706" s="98" t="s">
        <v>135</v>
      </c>
      <c r="D1706" s="320" t="s">
        <v>1599</v>
      </c>
      <c r="E1706" s="266"/>
      <c r="F1706" s="266"/>
      <c r="G1706" s="266"/>
      <c r="H1706" s="266"/>
      <c r="I1706" s="266"/>
      <c r="J1706" s="266"/>
      <c r="K1706" s="266"/>
      <c r="L1706" s="266"/>
      <c r="M1706" s="266"/>
      <c r="N1706" s="266"/>
      <c r="O1706" s="266"/>
      <c r="P1706" s="266"/>
      <c r="Q1706" s="266"/>
      <c r="R1706" s="266"/>
      <c r="S1706" s="266"/>
      <c r="T1706" s="266"/>
      <c r="U1706" s="266"/>
      <c r="V1706" s="266"/>
      <c r="W1706" s="266"/>
      <c r="X1706" s="267"/>
      <c r="Y1706" s="268">
        <v>5</v>
      </c>
      <c r="Z1706" s="266"/>
      <c r="AA1706" s="266"/>
      <c r="AB1706" s="266"/>
      <c r="AC1706" s="266"/>
      <c r="AD1706" s="267"/>
    </row>
    <row r="1707" spans="1:30">
      <c r="A1707" s="83"/>
      <c r="B1707" s="15"/>
      <c r="C1707" s="98" t="s">
        <v>136</v>
      </c>
      <c r="D1707" s="320" t="s">
        <v>1600</v>
      </c>
      <c r="E1707" s="266"/>
      <c r="F1707" s="266"/>
      <c r="G1707" s="266"/>
      <c r="H1707" s="266"/>
      <c r="I1707" s="266"/>
      <c r="J1707" s="266"/>
      <c r="K1707" s="266"/>
      <c r="L1707" s="266"/>
      <c r="M1707" s="266"/>
      <c r="N1707" s="266"/>
      <c r="O1707" s="266"/>
      <c r="P1707" s="266"/>
      <c r="Q1707" s="266"/>
      <c r="R1707" s="266"/>
      <c r="S1707" s="266"/>
      <c r="T1707" s="266"/>
      <c r="U1707" s="266"/>
      <c r="V1707" s="266"/>
      <c r="W1707" s="266"/>
      <c r="X1707" s="267"/>
      <c r="Y1707" s="268">
        <v>4</v>
      </c>
      <c r="Z1707" s="266"/>
      <c r="AA1707" s="266"/>
      <c r="AB1707" s="266"/>
      <c r="AC1707" s="266"/>
      <c r="AD1707" s="267"/>
    </row>
    <row r="1708" spans="1:30">
      <c r="A1708" s="83"/>
      <c r="B1708" s="15"/>
      <c r="C1708" s="98" t="s">
        <v>137</v>
      </c>
      <c r="D1708" s="320" t="s">
        <v>1601</v>
      </c>
      <c r="E1708" s="266"/>
      <c r="F1708" s="266"/>
      <c r="G1708" s="266"/>
      <c r="H1708" s="266"/>
      <c r="I1708" s="266"/>
      <c r="J1708" s="266"/>
      <c r="K1708" s="266"/>
      <c r="L1708" s="266"/>
      <c r="M1708" s="266"/>
      <c r="N1708" s="266"/>
      <c r="O1708" s="266"/>
      <c r="P1708" s="266"/>
      <c r="Q1708" s="266"/>
      <c r="R1708" s="266"/>
      <c r="S1708" s="266"/>
      <c r="T1708" s="266"/>
      <c r="U1708" s="266"/>
      <c r="V1708" s="266"/>
      <c r="W1708" s="266"/>
      <c r="X1708" s="267"/>
      <c r="Y1708" s="268">
        <v>5</v>
      </c>
      <c r="Z1708" s="266"/>
      <c r="AA1708" s="266"/>
      <c r="AB1708" s="266"/>
      <c r="AC1708" s="266"/>
      <c r="AD1708" s="267"/>
    </row>
    <row r="1709" spans="1:30">
      <c r="A1709" s="83"/>
      <c r="B1709" s="15"/>
      <c r="C1709" s="98" t="s">
        <v>138</v>
      </c>
      <c r="D1709" s="320" t="s">
        <v>262</v>
      </c>
      <c r="E1709" s="266"/>
      <c r="F1709" s="266"/>
      <c r="G1709" s="266"/>
      <c r="H1709" s="266"/>
      <c r="I1709" s="266"/>
      <c r="J1709" s="266"/>
      <c r="K1709" s="266"/>
      <c r="L1709" s="266"/>
      <c r="M1709" s="266"/>
      <c r="N1709" s="266"/>
      <c r="O1709" s="266"/>
      <c r="P1709" s="266"/>
      <c r="Q1709" s="266"/>
      <c r="R1709" s="266"/>
      <c r="S1709" s="266"/>
      <c r="T1709" s="266"/>
      <c r="U1709" s="266"/>
      <c r="V1709" s="266"/>
      <c r="W1709" s="266"/>
      <c r="X1709" s="267"/>
      <c r="Y1709" s="268" t="s">
        <v>2282</v>
      </c>
      <c r="Z1709" s="266"/>
      <c r="AA1709" s="266"/>
      <c r="AB1709" s="266"/>
      <c r="AC1709" s="266"/>
      <c r="AD1709" s="267"/>
    </row>
    <row r="1710" spans="1:30">
      <c r="A1710" s="83"/>
      <c r="B1710" s="15"/>
      <c r="C1710" s="90">
        <f>IF(AND(SUM(C1702:C1709)=0,COUNTIF(C1702:C1709,"NS")&gt;0),"NS",IF(AND(SUM(C1702:C1709)=0, COUNTIF(C1702:C1709,"NA")&gt;0),"NA",SUM(C1702:C1709)))</f>
        <v>0</v>
      </c>
      <c r="D1710" s="203"/>
      <c r="E1710" s="203"/>
      <c r="F1710" s="203"/>
      <c r="G1710" s="203"/>
      <c r="H1710" s="203"/>
      <c r="I1710" s="203"/>
      <c r="J1710" s="203"/>
      <c r="K1710" s="203"/>
      <c r="L1710" s="203"/>
      <c r="M1710" s="203"/>
      <c r="N1710" s="203"/>
      <c r="O1710" s="203"/>
      <c r="P1710" s="203"/>
      <c r="Q1710" s="203"/>
      <c r="R1710" s="203"/>
      <c r="S1710" s="203"/>
      <c r="T1710" s="203"/>
      <c r="U1710" s="203"/>
      <c r="V1710" s="146"/>
      <c r="W1710" s="146"/>
      <c r="X1710" s="81" t="s">
        <v>211</v>
      </c>
      <c r="Y1710" s="268">
        <f>IF(AND(SUM(Y1702:Y1709)=0,COUNTIF(Y1702:Y1709,"NS")&gt;0),"NS",IF(AND(SUM(Y1702:Y1709)=0, COUNTIF(Y1702:Y1709,"NA")&gt;0),"NA",SUM(Y1702:Y1709)))</f>
        <v>73</v>
      </c>
      <c r="Z1710" s="266"/>
      <c r="AA1710" s="266"/>
      <c r="AB1710" s="266"/>
      <c r="AC1710" s="266"/>
      <c r="AD1710" s="267"/>
    </row>
    <row r="1711" spans="1:30">
      <c r="A1711" s="83"/>
      <c r="B1711" s="15"/>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row>
    <row r="1712" spans="1:30" ht="45" customHeight="1">
      <c r="A1712" s="83"/>
      <c r="B1712" s="15"/>
      <c r="C1712" s="385" t="s">
        <v>1602</v>
      </c>
      <c r="D1712" s="256"/>
      <c r="E1712" s="256"/>
      <c r="F1712" s="268"/>
      <c r="G1712" s="266"/>
      <c r="H1712" s="266"/>
      <c r="I1712" s="266"/>
      <c r="J1712" s="266"/>
      <c r="K1712" s="266"/>
      <c r="L1712" s="266"/>
      <c r="M1712" s="266"/>
      <c r="N1712" s="266"/>
      <c r="O1712" s="266"/>
      <c r="P1712" s="266"/>
      <c r="Q1712" s="266"/>
      <c r="R1712" s="266"/>
      <c r="S1712" s="266"/>
      <c r="T1712" s="266"/>
      <c r="U1712" s="266"/>
      <c r="V1712" s="266"/>
      <c r="W1712" s="266"/>
      <c r="X1712" s="266"/>
      <c r="Y1712" s="266"/>
      <c r="Z1712" s="266"/>
      <c r="AA1712" s="266"/>
      <c r="AB1712" s="266"/>
      <c r="AC1712" s="266"/>
      <c r="AD1712" s="267"/>
    </row>
    <row r="1713" spans="1:30">
      <c r="A1713" s="83"/>
      <c r="B1713" s="15"/>
      <c r="C1713" s="15"/>
      <c r="D1713" s="15"/>
      <c r="E1713" s="15"/>
      <c r="F1713" s="15"/>
      <c r="G1713" s="15"/>
      <c r="H1713" s="15"/>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row>
    <row r="1714" spans="1:30" ht="24" customHeight="1">
      <c r="A1714" s="83"/>
      <c r="B1714" s="15"/>
      <c r="C1714" s="321" t="s">
        <v>187</v>
      </c>
      <c r="D1714" s="256"/>
      <c r="E1714" s="256"/>
      <c r="F1714" s="256"/>
      <c r="G1714" s="256"/>
      <c r="H1714" s="256"/>
      <c r="I1714" s="256"/>
      <c r="J1714" s="256"/>
      <c r="K1714" s="256"/>
      <c r="L1714" s="256"/>
      <c r="M1714" s="256"/>
      <c r="N1714" s="256"/>
      <c r="O1714" s="256"/>
      <c r="P1714" s="256"/>
      <c r="Q1714" s="256"/>
      <c r="R1714" s="256"/>
      <c r="S1714" s="256"/>
      <c r="T1714" s="256"/>
      <c r="U1714" s="256"/>
      <c r="V1714" s="256"/>
      <c r="W1714" s="256"/>
      <c r="X1714" s="256"/>
      <c r="Y1714" s="256"/>
      <c r="Z1714" s="256"/>
      <c r="AA1714" s="256"/>
      <c r="AB1714" s="256"/>
      <c r="AC1714" s="256"/>
      <c r="AD1714" s="256"/>
    </row>
    <row r="1715" spans="1:30" ht="60" customHeight="1">
      <c r="A1715" s="83"/>
      <c r="B1715" s="15"/>
      <c r="C1715" s="322"/>
      <c r="D1715" s="323"/>
      <c r="E1715" s="323"/>
      <c r="F1715" s="323"/>
      <c r="G1715" s="323"/>
      <c r="H1715" s="323"/>
      <c r="I1715" s="323"/>
      <c r="J1715" s="323"/>
      <c r="K1715" s="323"/>
      <c r="L1715" s="323"/>
      <c r="M1715" s="323"/>
      <c r="N1715" s="323"/>
      <c r="O1715" s="323"/>
      <c r="P1715" s="323"/>
      <c r="Q1715" s="323"/>
      <c r="R1715" s="323"/>
      <c r="S1715" s="323"/>
      <c r="T1715" s="323"/>
      <c r="U1715" s="323"/>
      <c r="V1715" s="323"/>
      <c r="W1715" s="323"/>
      <c r="X1715" s="323"/>
      <c r="Y1715" s="323"/>
      <c r="Z1715" s="323"/>
      <c r="AA1715" s="323"/>
      <c r="AB1715" s="323"/>
      <c r="AC1715" s="323"/>
      <c r="AD1715" s="324"/>
    </row>
    <row r="1716" spans="1:30">
      <c r="A1716" s="71"/>
      <c r="B1716" s="40"/>
      <c r="C1716" s="143"/>
      <c r="D1716" s="204"/>
      <c r="E1716" s="204"/>
      <c r="F1716" s="204"/>
      <c r="G1716" s="204"/>
      <c r="H1716" s="204"/>
      <c r="I1716" s="204"/>
      <c r="J1716" s="204"/>
      <c r="K1716" s="204"/>
      <c r="L1716" s="204"/>
      <c r="M1716" s="204"/>
      <c r="N1716" s="204"/>
      <c r="O1716" s="204"/>
      <c r="P1716" s="204"/>
      <c r="Q1716" s="204"/>
      <c r="R1716" s="204"/>
      <c r="S1716" s="204"/>
      <c r="T1716" s="204"/>
      <c r="U1716" s="204"/>
      <c r="V1716" s="204"/>
      <c r="W1716" s="96"/>
      <c r="X1716" s="147"/>
      <c r="Y1716" s="147"/>
      <c r="Z1716" s="147"/>
      <c r="AA1716" s="147"/>
      <c r="AB1716" s="147"/>
      <c r="AC1716" s="147"/>
      <c r="AD1716" s="147"/>
    </row>
    <row r="1717" spans="1:30">
      <c r="A1717" s="71"/>
      <c r="B1717" s="40"/>
      <c r="C1717" s="143"/>
      <c r="D1717" s="204"/>
      <c r="E1717" s="204"/>
      <c r="F1717" s="204"/>
      <c r="G1717" s="204"/>
      <c r="H1717" s="204"/>
      <c r="I1717" s="204"/>
      <c r="J1717" s="204"/>
      <c r="K1717" s="204"/>
      <c r="L1717" s="204"/>
      <c r="M1717" s="204"/>
      <c r="N1717" s="204"/>
      <c r="O1717" s="204"/>
      <c r="P1717" s="204"/>
      <c r="Q1717" s="204"/>
      <c r="R1717" s="204"/>
      <c r="S1717" s="204"/>
      <c r="T1717" s="204"/>
      <c r="U1717" s="204"/>
      <c r="V1717" s="204"/>
      <c r="W1717" s="96"/>
      <c r="X1717" s="147"/>
      <c r="Y1717" s="147"/>
      <c r="Z1717" s="147"/>
      <c r="AA1717" s="147"/>
      <c r="AB1717" s="147"/>
      <c r="AC1717" s="147"/>
      <c r="AD1717" s="147"/>
    </row>
    <row r="1718" spans="1:30">
      <c r="A1718" s="71"/>
      <c r="B1718" s="40"/>
      <c r="C1718" s="143"/>
      <c r="D1718" s="204"/>
      <c r="E1718" s="204"/>
      <c r="F1718" s="204"/>
      <c r="G1718" s="204"/>
      <c r="H1718" s="204"/>
      <c r="I1718" s="204"/>
      <c r="J1718" s="204"/>
      <c r="K1718" s="204"/>
      <c r="L1718" s="204"/>
      <c r="M1718" s="204"/>
      <c r="N1718" s="204"/>
      <c r="O1718" s="204"/>
      <c r="P1718" s="204"/>
      <c r="Q1718" s="204"/>
      <c r="R1718" s="204"/>
      <c r="S1718" s="204"/>
      <c r="T1718" s="204"/>
      <c r="U1718" s="204"/>
      <c r="V1718" s="204"/>
      <c r="W1718" s="96"/>
      <c r="X1718" s="147"/>
      <c r="Y1718" s="147"/>
      <c r="Z1718" s="147"/>
      <c r="AA1718" s="147"/>
      <c r="AB1718" s="147"/>
      <c r="AC1718" s="147"/>
      <c r="AD1718" s="147"/>
    </row>
    <row r="1719" spans="1:30">
      <c r="A1719" s="71"/>
      <c r="B1719" s="40"/>
      <c r="C1719" s="40"/>
      <c r="D1719" s="40"/>
      <c r="E1719" s="40"/>
      <c r="F1719" s="40"/>
      <c r="G1719" s="40"/>
      <c r="H1719" s="40"/>
      <c r="I1719" s="40"/>
      <c r="J1719" s="40"/>
      <c r="K1719" s="40"/>
      <c r="L1719" s="40"/>
      <c r="M1719" s="40"/>
      <c r="N1719" s="40"/>
      <c r="O1719" s="40"/>
      <c r="P1719" s="40"/>
      <c r="Q1719" s="40"/>
      <c r="R1719" s="40"/>
      <c r="S1719" s="40"/>
      <c r="T1719" s="40"/>
      <c r="U1719" s="40"/>
      <c r="V1719" s="40"/>
      <c r="W1719" s="40"/>
      <c r="X1719" s="40"/>
      <c r="Y1719" s="40"/>
      <c r="Z1719" s="40"/>
      <c r="AA1719" s="40"/>
      <c r="AB1719" s="40"/>
      <c r="AC1719" s="40"/>
      <c r="AD1719" s="40"/>
    </row>
    <row r="1720" spans="1:30">
      <c r="A1720" s="71"/>
      <c r="B1720" s="40"/>
      <c r="C1720" s="40"/>
      <c r="D1720" s="40"/>
      <c r="E1720" s="40"/>
      <c r="F1720" s="40"/>
      <c r="G1720" s="40"/>
      <c r="H1720" s="40"/>
      <c r="I1720" s="40"/>
      <c r="J1720" s="40"/>
      <c r="K1720" s="40"/>
      <c r="L1720" s="40"/>
      <c r="M1720" s="40"/>
      <c r="N1720" s="40"/>
      <c r="O1720" s="40"/>
      <c r="P1720" s="40"/>
      <c r="Q1720" s="40"/>
      <c r="R1720" s="40"/>
      <c r="S1720" s="40"/>
      <c r="T1720" s="40"/>
      <c r="U1720" s="40"/>
      <c r="V1720" s="40"/>
      <c r="W1720" s="40"/>
      <c r="X1720" s="40"/>
      <c r="Y1720" s="40"/>
      <c r="Z1720" s="40"/>
      <c r="AA1720" s="40"/>
      <c r="AB1720" s="40"/>
      <c r="AC1720" s="40"/>
      <c r="AD1720" s="40"/>
    </row>
    <row r="1721" spans="1:30">
      <c r="A1721" s="71"/>
      <c r="B1721" s="40"/>
      <c r="C1721" s="40"/>
      <c r="D1721" s="40"/>
      <c r="E1721" s="40"/>
      <c r="F1721" s="40"/>
      <c r="G1721" s="40"/>
      <c r="H1721" s="40"/>
      <c r="I1721" s="40"/>
      <c r="J1721" s="40"/>
      <c r="K1721" s="40"/>
      <c r="L1721" s="40"/>
      <c r="M1721" s="40"/>
      <c r="N1721" s="40"/>
      <c r="O1721" s="40"/>
      <c r="P1721" s="40"/>
      <c r="Q1721" s="40"/>
      <c r="R1721" s="40"/>
      <c r="S1721" s="40"/>
      <c r="T1721" s="40"/>
      <c r="U1721" s="40"/>
      <c r="V1721" s="40"/>
      <c r="W1721" s="40"/>
      <c r="X1721" s="40"/>
      <c r="Y1721" s="40"/>
      <c r="Z1721" s="40"/>
      <c r="AA1721" s="40"/>
      <c r="AB1721" s="40"/>
      <c r="AC1721" s="40"/>
      <c r="AD1721" s="40"/>
    </row>
    <row r="1722" spans="1:30" ht="24" customHeight="1">
      <c r="A1722" s="72" t="s">
        <v>1603</v>
      </c>
      <c r="B1722" s="326" t="s">
        <v>1604</v>
      </c>
      <c r="C1722" s="256"/>
      <c r="D1722" s="256"/>
      <c r="E1722" s="256"/>
      <c r="F1722" s="256"/>
      <c r="G1722" s="256"/>
      <c r="H1722" s="256"/>
      <c r="I1722" s="256"/>
      <c r="J1722" s="256"/>
      <c r="K1722" s="256"/>
      <c r="L1722" s="256"/>
      <c r="M1722" s="256"/>
      <c r="N1722" s="256"/>
      <c r="O1722" s="256"/>
      <c r="P1722" s="256"/>
      <c r="Q1722" s="256"/>
      <c r="R1722" s="256"/>
      <c r="S1722" s="256"/>
      <c r="T1722" s="256"/>
      <c r="U1722" s="256"/>
      <c r="V1722" s="256"/>
      <c r="W1722" s="256"/>
      <c r="X1722" s="256"/>
      <c r="Y1722" s="256"/>
      <c r="Z1722" s="256"/>
      <c r="AA1722" s="256"/>
      <c r="AB1722" s="256"/>
      <c r="AC1722" s="256"/>
      <c r="AD1722" s="256"/>
    </row>
    <row r="1723" spans="1:30" ht="24" customHeight="1">
      <c r="A1723" s="72"/>
      <c r="B1723" s="207"/>
      <c r="C1723" s="321" t="s">
        <v>1605</v>
      </c>
      <c r="D1723" s="256"/>
      <c r="E1723" s="256"/>
      <c r="F1723" s="256"/>
      <c r="G1723" s="256"/>
      <c r="H1723" s="256"/>
      <c r="I1723" s="256"/>
      <c r="J1723" s="256"/>
      <c r="K1723" s="256"/>
      <c r="L1723" s="256"/>
      <c r="M1723" s="256"/>
      <c r="N1723" s="256"/>
      <c r="O1723" s="256"/>
      <c r="P1723" s="256"/>
      <c r="Q1723" s="256"/>
      <c r="R1723" s="256"/>
      <c r="S1723" s="256"/>
      <c r="T1723" s="256"/>
      <c r="U1723" s="256"/>
      <c r="V1723" s="256"/>
      <c r="W1723" s="256"/>
      <c r="X1723" s="256"/>
      <c r="Y1723" s="256"/>
      <c r="Z1723" s="256"/>
      <c r="AA1723" s="256"/>
      <c r="AB1723" s="256"/>
      <c r="AC1723" s="256"/>
      <c r="AD1723" s="256"/>
    </row>
    <row r="1724" spans="1:30" ht="24" customHeight="1">
      <c r="A1724" s="83"/>
      <c r="B1724" s="15"/>
      <c r="C1724" s="327" t="s">
        <v>1606</v>
      </c>
      <c r="D1724" s="256"/>
      <c r="E1724" s="256"/>
      <c r="F1724" s="256"/>
      <c r="G1724" s="256"/>
      <c r="H1724" s="256"/>
      <c r="I1724" s="256"/>
      <c r="J1724" s="256"/>
      <c r="K1724" s="256"/>
      <c r="L1724" s="256"/>
      <c r="M1724" s="256"/>
      <c r="N1724" s="256"/>
      <c r="O1724" s="256"/>
      <c r="P1724" s="256"/>
      <c r="Q1724" s="256"/>
      <c r="R1724" s="256"/>
      <c r="S1724" s="256"/>
      <c r="T1724" s="256"/>
      <c r="U1724" s="256"/>
      <c r="V1724" s="256"/>
      <c r="W1724" s="256"/>
      <c r="X1724" s="256"/>
      <c r="Y1724" s="256"/>
      <c r="Z1724" s="256"/>
      <c r="AA1724" s="256"/>
      <c r="AB1724" s="256"/>
      <c r="AC1724" s="256"/>
      <c r="AD1724" s="256"/>
    </row>
    <row r="1725" spans="1:30" ht="24" customHeight="1">
      <c r="A1725" s="83"/>
      <c r="B1725" s="15"/>
      <c r="C1725" s="321" t="s">
        <v>1607</v>
      </c>
      <c r="D1725" s="256"/>
      <c r="E1725" s="256"/>
      <c r="F1725" s="256"/>
      <c r="G1725" s="256"/>
      <c r="H1725" s="256"/>
      <c r="I1725" s="256"/>
      <c r="J1725" s="256"/>
      <c r="K1725" s="256"/>
      <c r="L1725" s="256"/>
      <c r="M1725" s="256"/>
      <c r="N1725" s="256"/>
      <c r="O1725" s="256"/>
      <c r="P1725" s="256"/>
      <c r="Q1725" s="256"/>
      <c r="R1725" s="256"/>
      <c r="S1725" s="256"/>
      <c r="T1725" s="256"/>
      <c r="U1725" s="256"/>
      <c r="V1725" s="256"/>
      <c r="W1725" s="256"/>
      <c r="X1725" s="256"/>
      <c r="Y1725" s="256"/>
      <c r="Z1725" s="256"/>
      <c r="AA1725" s="256"/>
      <c r="AB1725" s="256"/>
      <c r="AC1725" s="256"/>
      <c r="AD1725" s="256"/>
    </row>
    <row r="1726" spans="1:30" ht="36" customHeight="1">
      <c r="A1726" s="83"/>
      <c r="B1726" s="15"/>
      <c r="C1726" s="327" t="s">
        <v>1608</v>
      </c>
      <c r="D1726" s="256"/>
      <c r="E1726" s="256"/>
      <c r="F1726" s="256"/>
      <c r="G1726" s="256"/>
      <c r="H1726" s="256"/>
      <c r="I1726" s="256"/>
      <c r="J1726" s="256"/>
      <c r="K1726" s="256"/>
      <c r="L1726" s="256"/>
      <c r="M1726" s="256"/>
      <c r="N1726" s="256"/>
      <c r="O1726" s="256"/>
      <c r="P1726" s="256"/>
      <c r="Q1726" s="256"/>
      <c r="R1726" s="256"/>
      <c r="S1726" s="256"/>
      <c r="T1726" s="256"/>
      <c r="U1726" s="256"/>
      <c r="V1726" s="256"/>
      <c r="W1726" s="256"/>
      <c r="X1726" s="256"/>
      <c r="Y1726" s="256"/>
      <c r="Z1726" s="256"/>
      <c r="AA1726" s="256"/>
      <c r="AB1726" s="256"/>
      <c r="AC1726" s="256"/>
      <c r="AD1726" s="256"/>
    </row>
    <row r="1727" spans="1:30" ht="24" customHeight="1">
      <c r="A1727" s="83"/>
      <c r="B1727" s="15"/>
      <c r="C1727" s="321" t="s">
        <v>1609</v>
      </c>
      <c r="D1727" s="256"/>
      <c r="E1727" s="256"/>
      <c r="F1727" s="256"/>
      <c r="G1727" s="256"/>
      <c r="H1727" s="256"/>
      <c r="I1727" s="256"/>
      <c r="J1727" s="256"/>
      <c r="K1727" s="256"/>
      <c r="L1727" s="256"/>
      <c r="M1727" s="256"/>
      <c r="N1727" s="256"/>
      <c r="O1727" s="256"/>
      <c r="P1727" s="256"/>
      <c r="Q1727" s="256"/>
      <c r="R1727" s="256"/>
      <c r="S1727" s="256"/>
      <c r="T1727" s="256"/>
      <c r="U1727" s="256"/>
      <c r="V1727" s="256"/>
      <c r="W1727" s="256"/>
      <c r="X1727" s="256"/>
      <c r="Y1727" s="256"/>
      <c r="Z1727" s="256"/>
      <c r="AA1727" s="256"/>
      <c r="AB1727" s="256"/>
      <c r="AC1727" s="256"/>
      <c r="AD1727" s="256"/>
    </row>
    <row r="1728" spans="1:30" ht="36" customHeight="1">
      <c r="A1728" s="83"/>
      <c r="B1728" s="15"/>
      <c r="C1728" s="321" t="s">
        <v>1610</v>
      </c>
      <c r="D1728" s="256"/>
      <c r="E1728" s="256"/>
      <c r="F1728" s="256"/>
      <c r="G1728" s="256"/>
      <c r="H1728" s="256"/>
      <c r="I1728" s="256"/>
      <c r="J1728" s="256"/>
      <c r="K1728" s="256"/>
      <c r="L1728" s="256"/>
      <c r="M1728" s="256"/>
      <c r="N1728" s="256"/>
      <c r="O1728" s="256"/>
      <c r="P1728" s="256"/>
      <c r="Q1728" s="256"/>
      <c r="R1728" s="256"/>
      <c r="S1728" s="256"/>
      <c r="T1728" s="256"/>
      <c r="U1728" s="256"/>
      <c r="V1728" s="256"/>
      <c r="W1728" s="256"/>
      <c r="X1728" s="256"/>
      <c r="Y1728" s="256"/>
      <c r="Z1728" s="256"/>
      <c r="AA1728" s="256"/>
      <c r="AB1728" s="256"/>
      <c r="AC1728" s="256"/>
      <c r="AD1728" s="256"/>
    </row>
    <row r="1729" spans="1:38">
      <c r="A1729" s="71"/>
      <c r="B1729" s="40"/>
      <c r="C1729" s="40"/>
      <c r="D1729" s="40"/>
      <c r="E1729" s="40"/>
      <c r="F1729" s="40"/>
      <c r="G1729" s="40"/>
      <c r="H1729" s="40"/>
      <c r="I1729" s="40"/>
      <c r="J1729" s="40"/>
      <c r="K1729" s="40"/>
      <c r="L1729" s="40"/>
      <c r="M1729" s="40"/>
      <c r="N1729" s="40"/>
      <c r="O1729" s="40"/>
      <c r="P1729" s="40"/>
      <c r="Q1729" s="40"/>
      <c r="R1729" s="40"/>
      <c r="S1729" s="40"/>
      <c r="T1729" s="40"/>
      <c r="U1729" s="40"/>
      <c r="V1729" s="40"/>
      <c r="W1729" s="40"/>
      <c r="X1729" s="40"/>
      <c r="Y1729" s="40"/>
      <c r="Z1729" s="40"/>
      <c r="AA1729" s="40"/>
      <c r="AB1729" s="40"/>
      <c r="AC1729" s="40"/>
      <c r="AD1729" s="40"/>
    </row>
    <row r="1730" spans="1:38" ht="24" customHeight="1">
      <c r="A1730" s="83"/>
      <c r="B1730" s="15"/>
      <c r="C1730" s="330" t="s">
        <v>1611</v>
      </c>
      <c r="D1730" s="278"/>
      <c r="E1730" s="278"/>
      <c r="F1730" s="278"/>
      <c r="G1730" s="278"/>
      <c r="H1730" s="278"/>
      <c r="I1730" s="278"/>
      <c r="J1730" s="278"/>
      <c r="K1730" s="325" t="s">
        <v>1125</v>
      </c>
      <c r="L1730" s="279"/>
      <c r="M1730" s="265" t="s">
        <v>1612</v>
      </c>
      <c r="N1730" s="278"/>
      <c r="O1730" s="278"/>
      <c r="P1730" s="279"/>
      <c r="Q1730" s="265" t="s">
        <v>1613</v>
      </c>
      <c r="R1730" s="266"/>
      <c r="S1730" s="266"/>
      <c r="T1730" s="266"/>
      <c r="U1730" s="266"/>
      <c r="V1730" s="266"/>
      <c r="W1730" s="266"/>
      <c r="X1730" s="266"/>
      <c r="Y1730" s="266"/>
      <c r="Z1730" s="266"/>
      <c r="AA1730" s="266"/>
      <c r="AB1730" s="266"/>
      <c r="AC1730" s="266"/>
      <c r="AD1730" s="267"/>
    </row>
    <row r="1731" spans="1:38">
      <c r="A1731" s="83"/>
      <c r="B1731" s="15"/>
      <c r="C1731" s="280"/>
      <c r="D1731" s="256"/>
      <c r="E1731" s="256"/>
      <c r="F1731" s="256"/>
      <c r="G1731" s="256"/>
      <c r="H1731" s="256"/>
      <c r="I1731" s="256"/>
      <c r="J1731" s="256"/>
      <c r="K1731" s="280"/>
      <c r="L1731" s="281"/>
      <c r="M1731" s="280"/>
      <c r="N1731" s="256"/>
      <c r="O1731" s="256"/>
      <c r="P1731" s="281"/>
      <c r="Q1731" s="346" t="s">
        <v>201</v>
      </c>
      <c r="R1731" s="279"/>
      <c r="S1731" s="268" t="s">
        <v>1614</v>
      </c>
      <c r="T1731" s="266"/>
      <c r="U1731" s="266"/>
      <c r="V1731" s="266"/>
      <c r="W1731" s="266"/>
      <c r="X1731" s="266"/>
      <c r="Y1731" s="266"/>
      <c r="Z1731" s="266"/>
      <c r="AA1731" s="266"/>
      <c r="AB1731" s="266"/>
      <c r="AC1731" s="266"/>
      <c r="AD1731" s="267"/>
    </row>
    <row r="1732" spans="1:38" ht="84" customHeight="1">
      <c r="A1732" s="83"/>
      <c r="B1732" s="15"/>
      <c r="C1732" s="282"/>
      <c r="D1732" s="272"/>
      <c r="E1732" s="272"/>
      <c r="F1732" s="272"/>
      <c r="G1732" s="272"/>
      <c r="H1732" s="272"/>
      <c r="I1732" s="272"/>
      <c r="J1732" s="272"/>
      <c r="K1732" s="282"/>
      <c r="L1732" s="283"/>
      <c r="M1732" s="282"/>
      <c r="N1732" s="272"/>
      <c r="O1732" s="272"/>
      <c r="P1732" s="283"/>
      <c r="Q1732" s="282"/>
      <c r="R1732" s="283"/>
      <c r="S1732" s="451" t="s">
        <v>1615</v>
      </c>
      <c r="T1732" s="267"/>
      <c r="U1732" s="331" t="s">
        <v>1616</v>
      </c>
      <c r="V1732" s="267"/>
      <c r="W1732" s="331" t="s">
        <v>1617</v>
      </c>
      <c r="X1732" s="267"/>
      <c r="Y1732" s="331" t="s">
        <v>1618</v>
      </c>
      <c r="Z1732" s="267"/>
      <c r="AA1732" s="331" t="s">
        <v>1619</v>
      </c>
      <c r="AB1732" s="267"/>
      <c r="AC1732" s="331" t="s">
        <v>1182</v>
      </c>
      <c r="AD1732" s="267"/>
      <c r="AF1732" t="s">
        <v>204</v>
      </c>
      <c r="AG1732" t="s">
        <v>205</v>
      </c>
      <c r="AH1732" t="s">
        <v>206</v>
      </c>
      <c r="AI1732" t="s">
        <v>207</v>
      </c>
      <c r="AJ1732" t="s">
        <v>208</v>
      </c>
      <c r="AK1732" t="s">
        <v>209</v>
      </c>
      <c r="AL1732" t="s">
        <v>210</v>
      </c>
    </row>
    <row r="1733" spans="1:38" ht="24" customHeight="1">
      <c r="A1733" s="83"/>
      <c r="B1733" s="15"/>
      <c r="C1733" s="145" t="s">
        <v>131</v>
      </c>
      <c r="D1733" s="320" t="s">
        <v>1595</v>
      </c>
      <c r="E1733" s="266"/>
      <c r="F1733" s="266"/>
      <c r="G1733" s="266"/>
      <c r="H1733" s="266"/>
      <c r="I1733" s="266"/>
      <c r="J1733" s="267"/>
      <c r="K1733" s="268"/>
      <c r="L1733" s="267"/>
      <c r="M1733" s="268"/>
      <c r="N1733" s="266"/>
      <c r="O1733" s="266"/>
      <c r="P1733" s="267"/>
      <c r="Q1733" s="268"/>
      <c r="R1733" s="267"/>
      <c r="S1733" s="268"/>
      <c r="T1733" s="267"/>
      <c r="U1733" s="268"/>
      <c r="V1733" s="267"/>
      <c r="W1733" s="268"/>
      <c r="X1733" s="267"/>
      <c r="Y1733" s="268"/>
      <c r="Z1733" s="267"/>
      <c r="AA1733" s="268"/>
      <c r="AB1733" s="267"/>
      <c r="AC1733" s="268"/>
      <c r="AD1733" s="267"/>
      <c r="AF1733">
        <f>IF(AND(Q1733=0,OR(SUM(S1733:AC1733)&gt;0,COUNTIF(Q1733:AC1733,"NS")&gt;0)),1,0)</f>
        <v>0</v>
      </c>
      <c r="AG1733">
        <f>IF(OR(AND(Q1733="NS",SUM(S1733:AC1733)&gt;0),AND(Q1733="NS",COUNTIF(Q1733:AC1733,"NS")&lt;2)),1,0)</f>
        <v>0</v>
      </c>
      <c r="AH1733">
        <f>IF(AND(Q1733="NA",OR(SUM(S1733:AC1733)&gt;0,COUNTIF(Q1733:AC1733,"NS")&gt;0,COUNTIF(Q1733:AC1733,"NA")&gt;1)),1,0)</f>
        <v>0</v>
      </c>
      <c r="AI1733">
        <f>IF(AND(COUNTBLANK(Q1733)+COUNTBLANK(S1733)+COUNTBLANK(U1733)+COUNTBLANK(W1733)+COUNTBLANK(Y1733)+COUNTBLANK(AA1733)+COUNTBLANK(AC1733)&gt;0,COUNTBLANK(Q1733)+COUNTBLANK(S1733)+COUNTBLANK(U1733)+COUNTBLANK(W1733)+COUNTBLANK(Y1733)+COUNTBLANK(AA1733)+COUNTBLANK(AC1733)&lt;7,Q1733&lt;&gt;"NA"),1,0)</f>
        <v>0</v>
      </c>
      <c r="AJ1733">
        <f>IF(AND(IF(OR(SUM(S1733:AC1733)=Q1733,Q1733="",AND(Q1733&gt;0,COUNTIF(Q1733:AC1733,"NS")=6)),0,1)=1,Q1733&lt;&gt;"NS",Q1733&lt;&gt;"NA"),1,0)</f>
        <v>0</v>
      </c>
      <c r="AK1733">
        <f>IF(COUNTIF(Q1733:AC1733,"=*")&lt;&gt;SUM(COUNTIF(Q1733:AC1733,"NS"),COUNTIF(Q1733:AC1733,"NA")),1,0)</f>
        <v>0</v>
      </c>
      <c r="AL1733">
        <f>IF(SUM(AF1733:AK1733)&gt;0,1,0)</f>
        <v>0</v>
      </c>
    </row>
    <row r="1734" spans="1:38" ht="24" customHeight="1">
      <c r="A1734" s="83"/>
      <c r="B1734" s="15"/>
      <c r="C1734" s="98" t="s">
        <v>132</v>
      </c>
      <c r="D1734" s="320" t="s">
        <v>1596</v>
      </c>
      <c r="E1734" s="266"/>
      <c r="F1734" s="266"/>
      <c r="G1734" s="266"/>
      <c r="H1734" s="266"/>
      <c r="I1734" s="266"/>
      <c r="J1734" s="267"/>
      <c r="K1734" s="268"/>
      <c r="L1734" s="267"/>
      <c r="M1734" s="268"/>
      <c r="N1734" s="266"/>
      <c r="O1734" s="266"/>
      <c r="P1734" s="267"/>
      <c r="Q1734" s="268"/>
      <c r="R1734" s="267"/>
      <c r="S1734" s="268"/>
      <c r="T1734" s="267"/>
      <c r="U1734" s="268"/>
      <c r="V1734" s="267"/>
      <c r="W1734" s="268"/>
      <c r="X1734" s="267"/>
      <c r="Y1734" s="268"/>
      <c r="Z1734" s="267"/>
      <c r="AA1734" s="268"/>
      <c r="AB1734" s="267"/>
      <c r="AC1734" s="268"/>
      <c r="AD1734" s="267"/>
    </row>
    <row r="1735" spans="1:38" ht="15" customHeight="1">
      <c r="A1735" s="83"/>
      <c r="B1735" s="15"/>
      <c r="C1735" s="98" t="s">
        <v>133</v>
      </c>
      <c r="D1735" s="320" t="s">
        <v>1597</v>
      </c>
      <c r="E1735" s="266"/>
      <c r="F1735" s="266"/>
      <c r="G1735" s="266"/>
      <c r="H1735" s="266"/>
      <c r="I1735" s="266"/>
      <c r="J1735" s="267"/>
      <c r="K1735" s="268"/>
      <c r="L1735" s="267"/>
      <c r="M1735" s="268"/>
      <c r="N1735" s="266"/>
      <c r="O1735" s="266"/>
      <c r="P1735" s="267"/>
      <c r="Q1735" s="268"/>
      <c r="R1735" s="267"/>
      <c r="S1735" s="268"/>
      <c r="T1735" s="267"/>
      <c r="U1735" s="268"/>
      <c r="V1735" s="267"/>
      <c r="W1735" s="268"/>
      <c r="X1735" s="267"/>
      <c r="Y1735" s="268"/>
      <c r="Z1735" s="267"/>
      <c r="AA1735" s="268"/>
      <c r="AB1735" s="267"/>
      <c r="AC1735" s="268"/>
      <c r="AD1735" s="267"/>
    </row>
    <row r="1736" spans="1:38" ht="15" customHeight="1">
      <c r="A1736" s="83"/>
      <c r="B1736" s="15"/>
      <c r="C1736" s="98" t="s">
        <v>134</v>
      </c>
      <c r="D1736" s="320" t="s">
        <v>1598</v>
      </c>
      <c r="E1736" s="266"/>
      <c r="F1736" s="266"/>
      <c r="G1736" s="266"/>
      <c r="H1736" s="266"/>
      <c r="I1736" s="266"/>
      <c r="J1736" s="267"/>
      <c r="K1736" s="268"/>
      <c r="L1736" s="267"/>
      <c r="M1736" s="268"/>
      <c r="N1736" s="266"/>
      <c r="O1736" s="266"/>
      <c r="P1736" s="267"/>
      <c r="Q1736" s="268"/>
      <c r="R1736" s="267"/>
      <c r="S1736" s="268"/>
      <c r="T1736" s="267"/>
      <c r="U1736" s="268"/>
      <c r="V1736" s="267"/>
      <c r="W1736" s="268"/>
      <c r="X1736" s="267"/>
      <c r="Y1736" s="268"/>
      <c r="Z1736" s="267"/>
      <c r="AA1736" s="268"/>
      <c r="AB1736" s="267"/>
      <c r="AC1736" s="268"/>
      <c r="AD1736" s="267"/>
    </row>
    <row r="1737" spans="1:38" ht="24" customHeight="1">
      <c r="A1737" s="83"/>
      <c r="B1737" s="15"/>
      <c r="C1737" s="98" t="s">
        <v>135</v>
      </c>
      <c r="D1737" s="320" t="s">
        <v>1599</v>
      </c>
      <c r="E1737" s="266"/>
      <c r="F1737" s="266"/>
      <c r="G1737" s="266"/>
      <c r="H1737" s="266"/>
      <c r="I1737" s="266"/>
      <c r="J1737" s="267"/>
      <c r="K1737" s="268"/>
      <c r="L1737" s="267"/>
      <c r="M1737" s="268"/>
      <c r="N1737" s="266"/>
      <c r="O1737" s="266"/>
      <c r="P1737" s="267"/>
      <c r="Q1737" s="268"/>
      <c r="R1737" s="267"/>
      <c r="S1737" s="268"/>
      <c r="T1737" s="267"/>
      <c r="U1737" s="268"/>
      <c r="V1737" s="267"/>
      <c r="W1737" s="268"/>
      <c r="X1737" s="267"/>
      <c r="Y1737" s="268"/>
      <c r="Z1737" s="267"/>
      <c r="AA1737" s="268"/>
      <c r="AB1737" s="267"/>
      <c r="AC1737" s="268"/>
      <c r="AD1737" s="267"/>
    </row>
    <row r="1738" spans="1:38" ht="36" customHeight="1">
      <c r="A1738" s="83"/>
      <c r="B1738" s="15"/>
      <c r="C1738" s="98" t="s">
        <v>136</v>
      </c>
      <c r="D1738" s="320" t="s">
        <v>1600</v>
      </c>
      <c r="E1738" s="266"/>
      <c r="F1738" s="266"/>
      <c r="G1738" s="266"/>
      <c r="H1738" s="266"/>
      <c r="I1738" s="266"/>
      <c r="J1738" s="267"/>
      <c r="K1738" s="268"/>
      <c r="L1738" s="267"/>
      <c r="M1738" s="268"/>
      <c r="N1738" s="266"/>
      <c r="O1738" s="266"/>
      <c r="P1738" s="267"/>
      <c r="Q1738" s="268"/>
      <c r="R1738" s="267"/>
      <c r="S1738" s="268"/>
      <c r="T1738" s="267"/>
      <c r="U1738" s="268"/>
      <c r="V1738" s="267"/>
      <c r="W1738" s="268"/>
      <c r="X1738" s="267"/>
      <c r="Y1738" s="268"/>
      <c r="Z1738" s="267"/>
      <c r="AA1738" s="268"/>
      <c r="AB1738" s="267"/>
      <c r="AC1738" s="268"/>
      <c r="AD1738" s="267"/>
    </row>
    <row r="1739" spans="1:38" ht="15" customHeight="1">
      <c r="A1739" s="83"/>
      <c r="B1739" s="15"/>
      <c r="C1739" s="98" t="s">
        <v>137</v>
      </c>
      <c r="D1739" s="320" t="s">
        <v>1620</v>
      </c>
      <c r="E1739" s="266"/>
      <c r="F1739" s="266"/>
      <c r="G1739" s="266"/>
      <c r="H1739" s="266"/>
      <c r="I1739" s="266"/>
      <c r="J1739" s="267"/>
      <c r="K1739" s="268"/>
      <c r="L1739" s="267"/>
      <c r="M1739" s="268"/>
      <c r="N1739" s="266"/>
      <c r="O1739" s="266"/>
      <c r="P1739" s="267"/>
      <c r="Q1739" s="268"/>
      <c r="R1739" s="267"/>
      <c r="S1739" s="268"/>
      <c r="T1739" s="267"/>
      <c r="U1739" s="268"/>
      <c r="V1739" s="267"/>
      <c r="W1739" s="268"/>
      <c r="X1739" s="267"/>
      <c r="Y1739" s="268"/>
      <c r="Z1739" s="267"/>
      <c r="AA1739" s="268"/>
      <c r="AB1739" s="267"/>
      <c r="AC1739" s="268"/>
      <c r="AD1739" s="267"/>
    </row>
    <row r="1740" spans="1:38" ht="15" customHeight="1">
      <c r="A1740" s="83"/>
      <c r="B1740" s="15"/>
      <c r="C1740" s="98" t="s">
        <v>138</v>
      </c>
      <c r="D1740" s="320" t="s">
        <v>262</v>
      </c>
      <c r="E1740" s="266"/>
      <c r="F1740" s="266"/>
      <c r="G1740" s="266"/>
      <c r="H1740" s="266"/>
      <c r="I1740" s="266"/>
      <c r="J1740" s="267"/>
      <c r="K1740" s="268"/>
      <c r="L1740" s="267"/>
      <c r="M1740" s="268"/>
      <c r="N1740" s="266"/>
      <c r="O1740" s="266"/>
      <c r="P1740" s="267"/>
      <c r="Q1740" s="268"/>
      <c r="R1740" s="267"/>
      <c r="S1740" s="268"/>
      <c r="T1740" s="267"/>
      <c r="U1740" s="268"/>
      <c r="V1740" s="267"/>
      <c r="W1740" s="268"/>
      <c r="X1740" s="267"/>
      <c r="Y1740" s="268"/>
      <c r="Z1740" s="267"/>
      <c r="AA1740" s="268"/>
      <c r="AB1740" s="267"/>
      <c r="AC1740" s="268"/>
      <c r="AD1740" s="267"/>
    </row>
    <row r="1741" spans="1:38">
      <c r="A1741" s="83"/>
      <c r="B1741" s="15"/>
      <c r="C1741" s="15"/>
      <c r="D1741" s="15"/>
      <c r="E1741" s="15"/>
      <c r="F1741" s="15"/>
      <c r="G1741" s="15"/>
      <c r="H1741" s="15"/>
      <c r="I1741" s="15"/>
      <c r="J1741" s="15"/>
      <c r="K1741" s="15"/>
      <c r="L1741" s="15"/>
      <c r="M1741" s="15"/>
      <c r="N1741" s="15"/>
      <c r="O1741" s="15"/>
      <c r="P1741" s="81" t="s">
        <v>211</v>
      </c>
      <c r="Q1741" s="268">
        <f>IF(AND(SUM(Q1733:Q1740)=0,COUNTIF(Q1733:Q1740,"NS")&gt;0),"NS",IF(AND(SUM(Q1733:Q1740)=0, COUNTIF(Q1733:Q1740,"NA")&gt;0),"NA",SUM(Q1733:Q1740)))</f>
        <v>0</v>
      </c>
      <c r="R1741" s="267"/>
      <c r="S1741" s="268">
        <f>IF(AND(SUM(S1733:S1740)=0,COUNTIF(S1733:S1740,"NS")&gt;0),"NS",IF(AND(SUM(S1733:S1740)=0, COUNTIF(S1733:S1740,"NA")&gt;0),"NA",SUM(S1733:S1740)))</f>
        <v>0</v>
      </c>
      <c r="T1741" s="267"/>
      <c r="U1741" s="268">
        <f>IF(AND(SUM(U1733:U1740)=0,COUNTIF(U1733:U1740,"NS")&gt;0),"NS",IF(AND(SUM(U1733:U1740)=0, COUNTIF(U1733:U1740,"NA")&gt;0),"NA",SUM(U1733:U1740)))</f>
        <v>0</v>
      </c>
      <c r="V1741" s="267"/>
      <c r="W1741" s="268">
        <f>IF(AND(SUM(W1733:W1740)=0,COUNTIF(W1733:W1740,"NS")&gt;0),"NS",IF(AND(SUM(W1733:W1740)=0, COUNTIF(W1733:W1740,"NA")&gt;0),"NA",SUM(W1733:W1740)))</f>
        <v>0</v>
      </c>
      <c r="X1741" s="267"/>
      <c r="Y1741" s="268">
        <f>IF(AND(SUM(Y1733:Y1740)=0,COUNTIF(Y1733:Y1740,"NS")&gt;0),"NS",IF(AND(SUM(Y1733:Y1740)=0, COUNTIF(Y1733:Y1740,"NA")&gt;0),"NA",SUM(Y1733:Y1740)))</f>
        <v>0</v>
      </c>
      <c r="Z1741" s="267"/>
      <c r="AA1741" s="268">
        <f>IF(AND(SUM(AA1733:AA1740)=0,COUNTIF(AA1733:AA1740,"NS")&gt;0),"NS",IF(AND(SUM(AA1733:AA1740)=0, COUNTIF(AA1733:AA1740,"NA")&gt;0),"NA",SUM(AA1733:AA1740)))</f>
        <v>0</v>
      </c>
      <c r="AB1741" s="267"/>
      <c r="AC1741" s="268">
        <f>IF(AND(SUM(AC1733:AC1740)=0,COUNTIF(AC1733:AC1740,"NS")&gt;0),"NS",IF(AND(SUM(AC1733:AC1740)=0, COUNTIF(AC1733:AC1740,"NA")&gt;0),"NA",SUM(AC1733:AC1740)))</f>
        <v>0</v>
      </c>
      <c r="AD1741" s="267"/>
    </row>
    <row r="1742" spans="1:38">
      <c r="A1742" s="73"/>
      <c r="B1742" s="74"/>
      <c r="C1742" s="74"/>
      <c r="D1742" s="74"/>
      <c r="E1742" s="74"/>
      <c r="F1742" s="74"/>
      <c r="G1742" s="74"/>
      <c r="H1742" s="74"/>
      <c r="I1742" s="74"/>
      <c r="J1742" s="74"/>
      <c r="K1742" s="74"/>
      <c r="L1742" s="74"/>
      <c r="M1742" s="74"/>
      <c r="N1742" s="74"/>
      <c r="O1742" s="74"/>
      <c r="P1742" s="74"/>
      <c r="Q1742" s="74"/>
      <c r="R1742" s="74"/>
      <c r="S1742" s="74"/>
      <c r="T1742" s="74"/>
      <c r="U1742" s="74"/>
      <c r="V1742" s="74"/>
      <c r="W1742" s="74"/>
      <c r="X1742" s="74"/>
      <c r="Y1742" s="74"/>
      <c r="Z1742" s="74"/>
      <c r="AA1742" s="74"/>
      <c r="AB1742" s="74"/>
      <c r="AC1742" s="74"/>
      <c r="AD1742" s="74"/>
      <c r="AF1742">
        <f>IF(SUM(AF1733:AF1741)&gt;0,1,0)</f>
        <v>0</v>
      </c>
      <c r="AG1742">
        <f>IF(SUM(AG1733:AG1741)&gt;0,2,0)</f>
        <v>0</v>
      </c>
      <c r="AH1742">
        <f>IF(SUM(AH1733:AH1741)&gt;0,4,0)</f>
        <v>0</v>
      </c>
      <c r="AI1742">
        <f>IF(SUM(AI1733:AI1741)&gt;0,4,0)</f>
        <v>0</v>
      </c>
      <c r="AJ1742">
        <f>IF(SUM(AJ1733:AJ1741)&gt;0,5,0)</f>
        <v>0</v>
      </c>
      <c r="AK1742">
        <f>IF(SUM(AK1733:AK1741)&gt;0,6,0)</f>
        <v>0</v>
      </c>
    </row>
    <row r="1743" spans="1:38" ht="45" customHeight="1">
      <c r="A1743" s="73"/>
      <c r="B1743" s="74"/>
      <c r="C1743" s="385" t="s">
        <v>1183</v>
      </c>
      <c r="D1743" s="256"/>
      <c r="E1743" s="256"/>
      <c r="F1743" s="268"/>
      <c r="G1743" s="266"/>
      <c r="H1743" s="266"/>
      <c r="I1743" s="266"/>
      <c r="J1743" s="266"/>
      <c r="K1743" s="266"/>
      <c r="L1743" s="266"/>
      <c r="M1743" s="266"/>
      <c r="N1743" s="266"/>
      <c r="O1743" s="266"/>
      <c r="P1743" s="266"/>
      <c r="Q1743" s="266"/>
      <c r="R1743" s="266"/>
      <c r="S1743" s="266"/>
      <c r="T1743" s="266"/>
      <c r="U1743" s="266"/>
      <c r="V1743" s="266"/>
      <c r="W1743" s="266"/>
      <c r="X1743" s="266"/>
      <c r="Y1743" s="266"/>
      <c r="Z1743" s="266"/>
      <c r="AA1743" s="266"/>
      <c r="AB1743" s="266"/>
      <c r="AC1743" s="266"/>
      <c r="AD1743" s="267"/>
      <c r="AH1743">
        <f>SUM(AF1742:AH1742)</f>
        <v>0</v>
      </c>
      <c r="AK1743">
        <f>SUM(AI1742:AK1742)</f>
        <v>0</v>
      </c>
    </row>
    <row r="1744" spans="1:38">
      <c r="A1744" s="73"/>
      <c r="B1744" s="74"/>
      <c r="C1744" s="74"/>
      <c r="D1744" s="74"/>
      <c r="E1744" s="74"/>
      <c r="F1744" s="74"/>
      <c r="G1744" s="74"/>
      <c r="H1744" s="74"/>
      <c r="I1744" s="74"/>
      <c r="J1744" s="74"/>
      <c r="K1744" s="74"/>
      <c r="L1744" s="74"/>
      <c r="M1744" s="74"/>
      <c r="N1744" s="74"/>
      <c r="O1744" s="74"/>
      <c r="P1744" s="74"/>
      <c r="Q1744" s="74"/>
      <c r="R1744" s="74"/>
      <c r="S1744" s="74"/>
      <c r="T1744" s="74"/>
      <c r="U1744" s="74"/>
      <c r="V1744" s="74"/>
      <c r="W1744" s="74"/>
      <c r="X1744" s="74"/>
      <c r="Y1744" s="74"/>
      <c r="Z1744" s="74"/>
      <c r="AA1744" s="74"/>
      <c r="AB1744" s="74"/>
      <c r="AC1744" s="74"/>
      <c r="AD1744" s="74"/>
      <c r="AH1744" t="e">
        <f ca="1">CAMBIAR(AH1743,0,"",1,"El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744" t="e">
        <f ca="1">CAMBIAR(AK1743,0,"",4,"Hay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745" spans="1:30" ht="24" customHeight="1">
      <c r="A1745" s="83"/>
      <c r="B1745" s="15"/>
      <c r="C1745" s="321" t="s">
        <v>187</v>
      </c>
      <c r="D1745" s="256"/>
      <c r="E1745" s="256"/>
      <c r="F1745" s="256"/>
      <c r="G1745" s="256"/>
      <c r="H1745" s="256"/>
      <c r="I1745" s="256"/>
      <c r="J1745" s="256"/>
      <c r="K1745" s="256"/>
      <c r="L1745" s="256"/>
      <c r="M1745" s="256"/>
      <c r="N1745" s="256"/>
      <c r="O1745" s="256"/>
      <c r="P1745" s="256"/>
      <c r="Q1745" s="256"/>
      <c r="R1745" s="256"/>
      <c r="S1745" s="256"/>
      <c r="T1745" s="256"/>
      <c r="U1745" s="256"/>
      <c r="V1745" s="256"/>
      <c r="W1745" s="256"/>
      <c r="X1745" s="256"/>
      <c r="Y1745" s="256"/>
      <c r="Z1745" s="256"/>
      <c r="AA1745" s="256"/>
      <c r="AB1745" s="256"/>
      <c r="AC1745" s="256"/>
      <c r="AD1745" s="256"/>
    </row>
    <row r="1746" spans="1:30" ht="60" customHeight="1">
      <c r="A1746" s="83"/>
      <c r="B1746" s="15"/>
      <c r="C1746" s="322"/>
      <c r="D1746" s="323"/>
      <c r="E1746" s="323"/>
      <c r="F1746" s="323"/>
      <c r="G1746" s="323"/>
      <c r="H1746" s="323"/>
      <c r="I1746" s="323"/>
      <c r="J1746" s="323"/>
      <c r="K1746" s="323"/>
      <c r="L1746" s="323"/>
      <c r="M1746" s="323"/>
      <c r="N1746" s="323"/>
      <c r="O1746" s="323"/>
      <c r="P1746" s="323"/>
      <c r="Q1746" s="323"/>
      <c r="R1746" s="323"/>
      <c r="S1746" s="323"/>
      <c r="T1746" s="323"/>
      <c r="U1746" s="323"/>
      <c r="V1746" s="323"/>
      <c r="W1746" s="323"/>
      <c r="X1746" s="323"/>
      <c r="Y1746" s="323"/>
      <c r="Z1746" s="323"/>
      <c r="AA1746" s="323"/>
      <c r="AB1746" s="323"/>
      <c r="AC1746" s="323"/>
      <c r="AD1746" s="324"/>
    </row>
    <row r="1747" spans="1:30">
      <c r="A1747" s="73"/>
      <c r="B1747" s="74"/>
      <c r="C1747" s="74"/>
      <c r="D1747" s="74"/>
      <c r="E1747" s="74"/>
      <c r="F1747" s="74"/>
      <c r="G1747" s="74"/>
      <c r="H1747" s="74"/>
      <c r="I1747" s="74"/>
      <c r="J1747" s="74"/>
      <c r="K1747" s="74"/>
      <c r="L1747" s="74"/>
      <c r="M1747" s="74"/>
      <c r="N1747" s="74"/>
      <c r="O1747" s="74"/>
      <c r="P1747" s="74"/>
      <c r="Q1747" s="74"/>
      <c r="R1747" s="74"/>
      <c r="S1747" s="74"/>
      <c r="T1747" s="74"/>
      <c r="U1747" s="74"/>
      <c r="V1747" s="74"/>
      <c r="W1747" s="74"/>
      <c r="X1747" s="74"/>
      <c r="Y1747" s="74"/>
      <c r="Z1747" s="74"/>
      <c r="AA1747" s="74"/>
      <c r="AB1747" s="74"/>
      <c r="AC1747" s="74"/>
      <c r="AD1747" s="74"/>
    </row>
    <row r="1748" spans="1:30">
      <c r="A1748" s="73"/>
      <c r="B1748" s="74"/>
      <c r="C1748" s="74"/>
      <c r="D1748" s="74"/>
      <c r="E1748" s="74"/>
      <c r="F1748" s="74"/>
      <c r="G1748" s="74"/>
      <c r="H1748" s="74"/>
      <c r="I1748" s="74"/>
      <c r="J1748" s="74"/>
      <c r="K1748" s="74"/>
      <c r="L1748" s="74"/>
      <c r="M1748" s="74"/>
      <c r="N1748" s="74"/>
      <c r="O1748" s="74"/>
      <c r="P1748" s="74"/>
      <c r="Q1748" s="74"/>
      <c r="R1748" s="74"/>
      <c r="S1748" s="74"/>
      <c r="T1748" s="74"/>
      <c r="U1748" s="74"/>
      <c r="V1748" s="74"/>
      <c r="W1748" s="74"/>
      <c r="X1748" s="74"/>
      <c r="Y1748" s="74"/>
      <c r="Z1748" s="74"/>
      <c r="AA1748" s="74"/>
      <c r="AB1748" s="74"/>
      <c r="AC1748" s="74"/>
      <c r="AD1748" s="74"/>
    </row>
    <row r="1749" spans="1:30">
      <c r="A1749" s="73"/>
      <c r="B1749" s="74"/>
      <c r="C1749" s="74"/>
      <c r="D1749" s="74"/>
      <c r="E1749" s="74"/>
      <c r="F1749" s="74"/>
      <c r="G1749" s="74"/>
      <c r="H1749" s="74"/>
      <c r="I1749" s="74"/>
      <c r="J1749" s="74"/>
      <c r="K1749" s="74"/>
      <c r="L1749" s="74"/>
      <c r="M1749" s="74"/>
      <c r="N1749" s="74"/>
      <c r="O1749" s="74"/>
      <c r="P1749" s="74"/>
      <c r="Q1749" s="74"/>
      <c r="R1749" s="74"/>
      <c r="S1749" s="74"/>
      <c r="T1749" s="74"/>
      <c r="U1749" s="74"/>
      <c r="V1749" s="74"/>
      <c r="W1749" s="74"/>
      <c r="X1749" s="74"/>
      <c r="Y1749" s="74"/>
      <c r="Z1749" s="74"/>
      <c r="AA1749" s="74"/>
      <c r="AB1749" s="74"/>
      <c r="AC1749" s="74"/>
      <c r="AD1749" s="74"/>
    </row>
    <row r="1750" spans="1:30">
      <c r="A1750" s="73"/>
      <c r="B1750" s="74"/>
      <c r="C1750" s="74"/>
      <c r="D1750" s="74"/>
      <c r="E1750" s="74"/>
      <c r="F1750" s="74"/>
      <c r="G1750" s="74"/>
      <c r="H1750" s="74"/>
      <c r="I1750" s="74"/>
      <c r="J1750" s="74"/>
      <c r="K1750" s="74"/>
      <c r="L1750" s="74"/>
      <c r="M1750" s="74"/>
      <c r="N1750" s="74"/>
      <c r="O1750" s="74"/>
      <c r="P1750" s="74"/>
      <c r="Q1750" s="74"/>
      <c r="R1750" s="74"/>
      <c r="S1750" s="74"/>
      <c r="T1750" s="74"/>
      <c r="U1750" s="74"/>
      <c r="V1750" s="74"/>
      <c r="W1750" s="74"/>
      <c r="X1750" s="74"/>
      <c r="Y1750" s="74"/>
      <c r="Z1750" s="74"/>
      <c r="AA1750" s="74"/>
      <c r="AB1750" s="74"/>
      <c r="AC1750" s="74"/>
      <c r="AD1750" s="74"/>
    </row>
    <row r="1751" spans="1:30">
      <c r="A1751" s="73"/>
      <c r="B1751" s="74"/>
      <c r="C1751" s="74"/>
      <c r="D1751" s="74"/>
      <c r="E1751" s="74"/>
      <c r="F1751" s="74"/>
      <c r="G1751" s="74"/>
      <c r="H1751" s="74"/>
      <c r="I1751" s="74"/>
      <c r="J1751" s="74"/>
      <c r="K1751" s="74"/>
      <c r="L1751" s="74"/>
      <c r="M1751" s="74"/>
      <c r="N1751" s="74"/>
      <c r="O1751" s="74"/>
      <c r="P1751" s="74"/>
      <c r="Q1751" s="74"/>
      <c r="R1751" s="74"/>
      <c r="S1751" s="74"/>
      <c r="T1751" s="74"/>
      <c r="U1751" s="74"/>
      <c r="V1751" s="74"/>
      <c r="W1751" s="74"/>
      <c r="X1751" s="74"/>
      <c r="Y1751" s="74"/>
      <c r="Z1751" s="74"/>
      <c r="AA1751" s="74"/>
      <c r="AB1751" s="74"/>
      <c r="AC1751" s="74"/>
      <c r="AD1751" s="74"/>
    </row>
    <row r="1752" spans="1:30" ht="15.75" customHeight="1" thickBot="1">
      <c r="A1752" s="73"/>
      <c r="B1752" s="74"/>
      <c r="C1752" s="74"/>
      <c r="D1752" s="74"/>
      <c r="E1752" s="74"/>
      <c r="F1752" s="74"/>
      <c r="G1752" s="74"/>
      <c r="H1752" s="74"/>
      <c r="I1752" s="74"/>
      <c r="J1752" s="74"/>
      <c r="K1752" s="74"/>
      <c r="L1752" s="74"/>
      <c r="M1752" s="74"/>
      <c r="N1752" s="74"/>
      <c r="O1752" s="74"/>
      <c r="P1752" s="74"/>
      <c r="Q1752" s="74"/>
      <c r="R1752" s="74"/>
      <c r="S1752" s="74"/>
      <c r="T1752" s="74"/>
      <c r="U1752" s="74"/>
      <c r="V1752" s="74"/>
      <c r="W1752" s="74"/>
      <c r="X1752" s="74"/>
      <c r="Y1752" s="74"/>
      <c r="Z1752" s="74"/>
      <c r="AA1752" s="74"/>
      <c r="AB1752" s="74"/>
      <c r="AC1752" s="74"/>
      <c r="AD1752" s="74"/>
    </row>
    <row r="1753" spans="1:30" ht="15" customHeight="1" thickBot="1">
      <c r="A1753" s="73"/>
      <c r="B1753" s="448" t="s">
        <v>1621</v>
      </c>
      <c r="C1753" s="449"/>
      <c r="D1753" s="449"/>
      <c r="E1753" s="449"/>
      <c r="F1753" s="449"/>
      <c r="G1753" s="449"/>
      <c r="H1753" s="449"/>
      <c r="I1753" s="449"/>
      <c r="J1753" s="449"/>
      <c r="K1753" s="449"/>
      <c r="L1753" s="449"/>
      <c r="M1753" s="449"/>
      <c r="N1753" s="449"/>
      <c r="O1753" s="449"/>
      <c r="P1753" s="449"/>
      <c r="Q1753" s="449"/>
      <c r="R1753" s="449"/>
      <c r="S1753" s="449"/>
      <c r="T1753" s="449"/>
      <c r="U1753" s="449"/>
      <c r="V1753" s="449"/>
      <c r="W1753" s="449"/>
      <c r="X1753" s="449"/>
      <c r="Y1753" s="449"/>
      <c r="Z1753" s="449"/>
      <c r="AA1753" s="449"/>
      <c r="AB1753" s="449"/>
      <c r="AC1753" s="449"/>
      <c r="AD1753" s="450"/>
    </row>
    <row r="1754" spans="1:30">
      <c r="A1754" s="73"/>
      <c r="B1754" s="433" t="s">
        <v>1168</v>
      </c>
      <c r="C1754" s="278"/>
      <c r="D1754" s="278"/>
      <c r="E1754" s="278"/>
      <c r="F1754" s="278"/>
      <c r="G1754" s="278"/>
      <c r="H1754" s="278"/>
      <c r="I1754" s="278"/>
      <c r="J1754" s="278"/>
      <c r="K1754" s="278"/>
      <c r="L1754" s="278"/>
      <c r="M1754" s="278"/>
      <c r="N1754" s="278"/>
      <c r="O1754" s="278"/>
      <c r="P1754" s="278"/>
      <c r="Q1754" s="278"/>
      <c r="R1754" s="278"/>
      <c r="S1754" s="278"/>
      <c r="T1754" s="278"/>
      <c r="U1754" s="278"/>
      <c r="V1754" s="278"/>
      <c r="W1754" s="278"/>
      <c r="X1754" s="278"/>
      <c r="Y1754" s="278"/>
      <c r="Z1754" s="278"/>
      <c r="AA1754" s="278"/>
      <c r="AB1754" s="278"/>
      <c r="AC1754" s="278"/>
      <c r="AD1754" s="279"/>
    </row>
    <row r="1755" spans="1:30" ht="24" customHeight="1">
      <c r="A1755" s="73"/>
      <c r="B1755" s="113"/>
      <c r="C1755" s="378" t="s">
        <v>1577</v>
      </c>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83"/>
    </row>
    <row r="1756" spans="1:30">
      <c r="A1756" s="83"/>
      <c r="B1756" s="379" t="s">
        <v>181</v>
      </c>
      <c r="C1756" s="256"/>
      <c r="D1756" s="256"/>
      <c r="E1756" s="256"/>
      <c r="F1756" s="256"/>
      <c r="G1756" s="256"/>
      <c r="H1756" s="256"/>
      <c r="I1756" s="256"/>
      <c r="J1756" s="256"/>
      <c r="K1756" s="256"/>
      <c r="L1756" s="256"/>
      <c r="M1756" s="256"/>
      <c r="N1756" s="256"/>
      <c r="O1756" s="256"/>
      <c r="P1756" s="256"/>
      <c r="Q1756" s="256"/>
      <c r="R1756" s="256"/>
      <c r="S1756" s="256"/>
      <c r="T1756" s="256"/>
      <c r="U1756" s="256"/>
      <c r="V1756" s="256"/>
      <c r="W1756" s="256"/>
      <c r="X1756" s="256"/>
      <c r="Y1756" s="256"/>
      <c r="Z1756" s="256"/>
      <c r="AA1756" s="256"/>
      <c r="AB1756" s="256"/>
      <c r="AC1756" s="256"/>
      <c r="AD1756" s="281"/>
    </row>
    <row r="1757" spans="1:30" ht="48" customHeight="1">
      <c r="A1757" s="83"/>
      <c r="B1757" s="113"/>
      <c r="C1757" s="378" t="s">
        <v>1622</v>
      </c>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83"/>
    </row>
    <row r="1759" spans="1:30" ht="24" customHeight="1">
      <c r="A1759" s="72" t="s">
        <v>1623</v>
      </c>
      <c r="B1759" s="326" t="s">
        <v>1624</v>
      </c>
      <c r="C1759" s="341"/>
      <c r="D1759" s="256"/>
      <c r="E1759" s="256"/>
      <c r="F1759" s="256"/>
      <c r="G1759" s="256"/>
      <c r="H1759" s="256"/>
      <c r="I1759" s="256"/>
      <c r="J1759" s="256"/>
      <c r="K1759" s="256"/>
      <c r="L1759" s="256"/>
      <c r="M1759" s="256"/>
      <c r="N1759" s="256"/>
      <c r="O1759" s="256"/>
      <c r="P1759" s="256"/>
      <c r="Q1759" s="256"/>
      <c r="R1759" s="256"/>
      <c r="S1759" s="256"/>
      <c r="T1759" s="256"/>
      <c r="U1759" s="256"/>
      <c r="V1759" s="256"/>
      <c r="W1759" s="256"/>
      <c r="X1759" s="256"/>
      <c r="Y1759" s="256"/>
      <c r="Z1759" s="256"/>
      <c r="AA1759" s="256"/>
      <c r="AB1759" s="256"/>
      <c r="AC1759" s="256"/>
      <c r="AD1759" s="256"/>
    </row>
    <row r="1760" spans="1:30" ht="36" customHeight="1">
      <c r="A1760" s="83"/>
      <c r="B1760" s="15"/>
      <c r="C1760" s="327" t="s">
        <v>1625</v>
      </c>
      <c r="D1760" s="256"/>
      <c r="E1760" s="256"/>
      <c r="F1760" s="256"/>
      <c r="G1760" s="256"/>
      <c r="H1760" s="256"/>
      <c r="I1760" s="256"/>
      <c r="J1760" s="256"/>
      <c r="K1760" s="256"/>
      <c r="L1760" s="256"/>
      <c r="M1760" s="256"/>
      <c r="N1760" s="256"/>
      <c r="O1760" s="256"/>
      <c r="P1760" s="256"/>
      <c r="Q1760" s="256"/>
      <c r="R1760" s="256"/>
      <c r="S1760" s="256"/>
      <c r="T1760" s="256"/>
      <c r="U1760" s="256"/>
      <c r="V1760" s="256"/>
      <c r="W1760" s="256"/>
      <c r="X1760" s="256"/>
      <c r="Y1760" s="256"/>
      <c r="Z1760" s="256"/>
      <c r="AA1760" s="256"/>
      <c r="AB1760" s="256"/>
      <c r="AC1760" s="256"/>
      <c r="AD1760" s="256"/>
    </row>
    <row r="1761" spans="1:30">
      <c r="A1761" s="83"/>
      <c r="B1761" s="15"/>
      <c r="C1761" s="15"/>
      <c r="D1761" s="15"/>
      <c r="E1761" s="15"/>
      <c r="F1761" s="15"/>
      <c r="G1761" s="15"/>
      <c r="H1761" s="15"/>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row>
    <row r="1762" spans="1:30" ht="36" customHeight="1">
      <c r="A1762" s="83"/>
      <c r="B1762" s="15"/>
      <c r="C1762" s="265" t="s">
        <v>1626</v>
      </c>
      <c r="D1762" s="266"/>
      <c r="E1762" s="266"/>
      <c r="F1762" s="266"/>
      <c r="G1762" s="266"/>
      <c r="H1762" s="266"/>
      <c r="I1762" s="266"/>
      <c r="J1762" s="266"/>
      <c r="K1762" s="266"/>
      <c r="L1762" s="266"/>
      <c r="M1762" s="266"/>
      <c r="N1762" s="266"/>
      <c r="O1762" s="266"/>
      <c r="P1762" s="267"/>
      <c r="Q1762" s="265" t="s">
        <v>1627</v>
      </c>
      <c r="R1762" s="266"/>
      <c r="S1762" s="266"/>
      <c r="T1762" s="266"/>
      <c r="U1762" s="266"/>
      <c r="V1762" s="266"/>
      <c r="W1762" s="266"/>
      <c r="X1762" s="266"/>
      <c r="Y1762" s="266"/>
      <c r="Z1762" s="266"/>
      <c r="AA1762" s="266"/>
      <c r="AB1762" s="266"/>
      <c r="AC1762" s="266"/>
      <c r="AD1762" s="267"/>
    </row>
    <row r="1763" spans="1:30">
      <c r="A1763" s="83"/>
      <c r="B1763" s="15"/>
      <c r="C1763" s="268"/>
      <c r="D1763" s="266"/>
      <c r="E1763" s="266"/>
      <c r="F1763" s="266"/>
      <c r="G1763" s="266"/>
      <c r="H1763" s="266"/>
      <c r="I1763" s="266"/>
      <c r="J1763" s="266"/>
      <c r="K1763" s="266"/>
      <c r="L1763" s="266"/>
      <c r="M1763" s="266"/>
      <c r="N1763" s="266"/>
      <c r="O1763" s="266"/>
      <c r="P1763" s="267"/>
      <c r="Q1763" s="268"/>
      <c r="R1763" s="266"/>
      <c r="S1763" s="266"/>
      <c r="T1763" s="266"/>
      <c r="U1763" s="266"/>
      <c r="V1763" s="266"/>
      <c r="W1763" s="266"/>
      <c r="X1763" s="266"/>
      <c r="Y1763" s="266"/>
      <c r="Z1763" s="266"/>
      <c r="AA1763" s="266"/>
      <c r="AB1763" s="266"/>
      <c r="AC1763" s="266"/>
      <c r="AD1763" s="267"/>
    </row>
    <row r="1764" spans="1:30">
      <c r="A1764" s="83"/>
      <c r="B1764" s="15"/>
      <c r="C1764" s="15"/>
      <c r="D1764" s="15"/>
      <c r="E1764" s="15"/>
      <c r="F1764" s="15"/>
      <c r="G1764" s="15"/>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row>
    <row r="1765" spans="1:30" ht="24" customHeight="1">
      <c r="A1765" s="83"/>
      <c r="B1765" s="15"/>
      <c r="C1765" s="321" t="s">
        <v>187</v>
      </c>
      <c r="D1765" s="256"/>
      <c r="E1765" s="256"/>
      <c r="F1765" s="256"/>
      <c r="G1765" s="256"/>
      <c r="H1765" s="256"/>
      <c r="I1765" s="256"/>
      <c r="J1765" s="256"/>
      <c r="K1765" s="256"/>
      <c r="L1765" s="256"/>
      <c r="M1765" s="256"/>
      <c r="N1765" s="256"/>
      <c r="O1765" s="256"/>
      <c r="P1765" s="256"/>
      <c r="Q1765" s="256"/>
      <c r="R1765" s="256"/>
      <c r="S1765" s="256"/>
      <c r="T1765" s="256"/>
      <c r="U1765" s="256"/>
      <c r="V1765" s="256"/>
      <c r="W1765" s="256"/>
      <c r="X1765" s="256"/>
      <c r="Y1765" s="256"/>
      <c r="Z1765" s="256"/>
      <c r="AA1765" s="256"/>
      <c r="AB1765" s="256"/>
      <c r="AC1765" s="256"/>
      <c r="AD1765" s="256"/>
    </row>
    <row r="1766" spans="1:30" ht="60" customHeight="1">
      <c r="A1766" s="83"/>
      <c r="B1766" s="15"/>
      <c r="C1766" s="322"/>
      <c r="D1766" s="323"/>
      <c r="E1766" s="323"/>
      <c r="F1766" s="323"/>
      <c r="G1766" s="323"/>
      <c r="H1766" s="323"/>
      <c r="I1766" s="323"/>
      <c r="J1766" s="323"/>
      <c r="K1766" s="323"/>
      <c r="L1766" s="323"/>
      <c r="M1766" s="323"/>
      <c r="N1766" s="323"/>
      <c r="O1766" s="323"/>
      <c r="P1766" s="323"/>
      <c r="Q1766" s="323"/>
      <c r="R1766" s="323"/>
      <c r="S1766" s="323"/>
      <c r="T1766" s="323"/>
      <c r="U1766" s="323"/>
      <c r="V1766" s="323"/>
      <c r="W1766" s="323"/>
      <c r="X1766" s="323"/>
      <c r="Y1766" s="323"/>
      <c r="Z1766" s="323"/>
      <c r="AA1766" s="323"/>
      <c r="AB1766" s="323"/>
      <c r="AC1766" s="323"/>
      <c r="AD1766" s="324"/>
    </row>
    <row r="1767" spans="1:30">
      <c r="A1767" s="72"/>
      <c r="B1767" s="88"/>
      <c r="C1767" s="88"/>
      <c r="D1767" s="88"/>
      <c r="E1767" s="88"/>
      <c r="F1767" s="88"/>
      <c r="G1767" s="88"/>
      <c r="H1767" s="88"/>
      <c r="I1767" s="88"/>
      <c r="J1767" s="88"/>
      <c r="K1767" s="88"/>
      <c r="L1767" s="88"/>
      <c r="M1767" s="88"/>
      <c r="N1767" s="88"/>
      <c r="O1767" s="88"/>
      <c r="P1767" s="88"/>
      <c r="Q1767" s="88"/>
      <c r="R1767" s="88"/>
      <c r="S1767" s="88"/>
      <c r="T1767" s="88"/>
      <c r="U1767" s="88"/>
      <c r="V1767" s="88"/>
      <c r="W1767" s="88"/>
      <c r="X1767" s="88"/>
      <c r="Y1767" s="88"/>
      <c r="Z1767" s="88"/>
      <c r="AA1767" s="88"/>
      <c r="AB1767" s="88"/>
      <c r="AC1767" s="88"/>
      <c r="AD1767" s="88"/>
    </row>
    <row r="1768" spans="1:30">
      <c r="A1768" s="71"/>
      <c r="B1768" s="40"/>
      <c r="C1768" s="40"/>
      <c r="D1768" s="40"/>
      <c r="E1768" s="40"/>
      <c r="F1768" s="40"/>
      <c r="G1768" s="40"/>
      <c r="H1768" s="40"/>
      <c r="I1768" s="40"/>
      <c r="J1768" s="40"/>
      <c r="K1768" s="40"/>
      <c r="L1768" s="40"/>
      <c r="M1768" s="40"/>
      <c r="N1768" s="40"/>
      <c r="O1768" s="40"/>
      <c r="P1768" s="40"/>
      <c r="Q1768" s="40"/>
      <c r="R1768" s="40"/>
      <c r="S1768" s="40"/>
      <c r="T1768" s="40"/>
      <c r="U1768" s="40"/>
      <c r="V1768" s="40"/>
      <c r="W1768" s="40"/>
      <c r="X1768" s="40"/>
      <c r="Y1768" s="40"/>
      <c r="Z1768" s="40"/>
      <c r="AA1768" s="40"/>
      <c r="AB1768" s="40"/>
      <c r="AC1768" s="40"/>
      <c r="AD1768" s="40"/>
    </row>
    <row r="1769" spans="1:30">
      <c r="A1769" s="71"/>
      <c r="B1769" s="40"/>
      <c r="C1769" s="40"/>
      <c r="D1769" s="40"/>
      <c r="E1769" s="40"/>
      <c r="F1769" s="40"/>
      <c r="G1769" s="40"/>
      <c r="H1769" s="40"/>
      <c r="I1769" s="40"/>
      <c r="J1769" s="40"/>
      <c r="K1769" s="40"/>
      <c r="L1769" s="40"/>
      <c r="M1769" s="40"/>
      <c r="N1769" s="40"/>
      <c r="O1769" s="40"/>
      <c r="P1769" s="40"/>
      <c r="Q1769" s="40"/>
      <c r="R1769" s="40"/>
      <c r="S1769" s="40"/>
      <c r="T1769" s="40"/>
      <c r="U1769" s="40"/>
      <c r="V1769" s="40"/>
      <c r="W1769" s="40"/>
      <c r="X1769" s="40"/>
      <c r="Y1769" s="40"/>
      <c r="Z1769" s="40"/>
      <c r="AA1769" s="40"/>
      <c r="AB1769" s="40"/>
      <c r="AC1769" s="40"/>
      <c r="AD1769" s="40"/>
    </row>
    <row r="1770" spans="1:30">
      <c r="A1770" s="71"/>
      <c r="B1770" s="40"/>
      <c r="C1770" s="40"/>
      <c r="D1770" s="40"/>
      <c r="E1770" s="40"/>
      <c r="F1770" s="40"/>
      <c r="G1770" s="40"/>
      <c r="H1770" s="40"/>
      <c r="I1770" s="40"/>
      <c r="J1770" s="40"/>
      <c r="K1770" s="40"/>
      <c r="L1770" s="40"/>
      <c r="M1770" s="40"/>
      <c r="N1770" s="40"/>
      <c r="O1770" s="40"/>
      <c r="P1770" s="40"/>
      <c r="Q1770" s="40"/>
      <c r="R1770" s="40"/>
      <c r="S1770" s="40"/>
      <c r="T1770" s="40"/>
      <c r="U1770" s="40"/>
      <c r="V1770" s="40"/>
      <c r="W1770" s="40"/>
      <c r="X1770" s="40"/>
      <c r="Y1770" s="40"/>
      <c r="Z1770" s="40"/>
      <c r="AA1770" s="40"/>
      <c r="AB1770" s="40"/>
      <c r="AC1770" s="40"/>
      <c r="AD1770" s="40"/>
    </row>
    <row r="1771" spans="1:30">
      <c r="A1771" s="83"/>
      <c r="B1771" s="15"/>
      <c r="C1771" s="15"/>
      <c r="D1771" s="15"/>
      <c r="E1771" s="15"/>
      <c r="F1771" s="15"/>
      <c r="G1771" s="15"/>
      <c r="H1771" s="15"/>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row>
    <row r="1772" spans="1:30">
      <c r="A1772" s="83"/>
      <c r="B1772" s="15"/>
      <c r="C1772" s="15"/>
      <c r="D1772" s="15"/>
      <c r="E1772" s="15"/>
      <c r="F1772" s="15"/>
      <c r="G1772" s="15"/>
      <c r="H1772" s="15"/>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row>
    <row r="1773" spans="1:30" ht="24" customHeight="1">
      <c r="A1773" s="72" t="s">
        <v>1628</v>
      </c>
      <c r="B1773" s="326" t="s">
        <v>1629</v>
      </c>
      <c r="C1773" s="256"/>
      <c r="D1773" s="256"/>
      <c r="E1773" s="256"/>
      <c r="F1773" s="256"/>
      <c r="G1773" s="256"/>
      <c r="H1773" s="256"/>
      <c r="I1773" s="256"/>
      <c r="J1773" s="256"/>
      <c r="K1773" s="256"/>
      <c r="L1773" s="256"/>
      <c r="M1773" s="256"/>
      <c r="N1773" s="256"/>
      <c r="O1773" s="256"/>
      <c r="P1773" s="256"/>
      <c r="Q1773" s="256"/>
      <c r="R1773" s="256"/>
      <c r="S1773" s="256"/>
      <c r="T1773" s="256"/>
      <c r="U1773" s="256"/>
      <c r="V1773" s="256"/>
      <c r="W1773" s="256"/>
      <c r="X1773" s="256"/>
      <c r="Y1773" s="256"/>
      <c r="Z1773" s="256"/>
      <c r="AA1773" s="256"/>
      <c r="AB1773" s="256"/>
      <c r="AC1773" s="256"/>
      <c r="AD1773" s="256"/>
    </row>
    <row r="1774" spans="1:30" ht="24" customHeight="1">
      <c r="A1774" s="72"/>
      <c r="B1774" s="207"/>
      <c r="C1774" s="327" t="s">
        <v>1630</v>
      </c>
      <c r="D1774" s="256"/>
      <c r="E1774" s="256"/>
      <c r="F1774" s="256"/>
      <c r="G1774" s="256"/>
      <c r="H1774" s="256"/>
      <c r="I1774" s="256"/>
      <c r="J1774" s="256"/>
      <c r="K1774" s="256"/>
      <c r="L1774" s="256"/>
      <c r="M1774" s="256"/>
      <c r="N1774" s="256"/>
      <c r="O1774" s="256"/>
      <c r="P1774" s="256"/>
      <c r="Q1774" s="256"/>
      <c r="R1774" s="256"/>
      <c r="S1774" s="256"/>
      <c r="T1774" s="256"/>
      <c r="U1774" s="256"/>
      <c r="V1774" s="256"/>
      <c r="W1774" s="256"/>
      <c r="X1774" s="256"/>
      <c r="Y1774" s="256"/>
      <c r="Z1774" s="256"/>
      <c r="AA1774" s="256"/>
      <c r="AB1774" s="256"/>
      <c r="AC1774" s="256"/>
      <c r="AD1774" s="256"/>
    </row>
    <row r="1775" spans="1:30" ht="24" customHeight="1">
      <c r="A1775" s="72"/>
      <c r="B1775" s="207"/>
      <c r="C1775" s="321" t="s">
        <v>1631</v>
      </c>
      <c r="D1775" s="256"/>
      <c r="E1775" s="256"/>
      <c r="F1775" s="256"/>
      <c r="G1775" s="256"/>
      <c r="H1775" s="256"/>
      <c r="I1775" s="256"/>
      <c r="J1775" s="256"/>
      <c r="K1775" s="256"/>
      <c r="L1775" s="256"/>
      <c r="M1775" s="256"/>
      <c r="N1775" s="256"/>
      <c r="O1775" s="256"/>
      <c r="P1775" s="256"/>
      <c r="Q1775" s="256"/>
      <c r="R1775" s="256"/>
      <c r="S1775" s="256"/>
      <c r="T1775" s="256"/>
      <c r="U1775" s="256"/>
      <c r="V1775" s="256"/>
      <c r="W1775" s="256"/>
      <c r="X1775" s="256"/>
      <c r="Y1775" s="256"/>
      <c r="Z1775" s="256"/>
      <c r="AA1775" s="256"/>
      <c r="AB1775" s="256"/>
      <c r="AC1775" s="256"/>
      <c r="AD1775" s="256"/>
    </row>
    <row r="1776" spans="1:30" ht="36" customHeight="1">
      <c r="A1776" s="73"/>
      <c r="B1776" s="74"/>
      <c r="C1776" s="321" t="s">
        <v>1632</v>
      </c>
      <c r="D1776" s="256"/>
      <c r="E1776" s="256"/>
      <c r="F1776" s="256"/>
      <c r="G1776" s="256"/>
      <c r="H1776" s="256"/>
      <c r="I1776" s="256"/>
      <c r="J1776" s="256"/>
      <c r="K1776" s="256"/>
      <c r="L1776" s="256"/>
      <c r="M1776" s="256"/>
      <c r="N1776" s="256"/>
      <c r="O1776" s="256"/>
      <c r="P1776" s="256"/>
      <c r="Q1776" s="256"/>
      <c r="R1776" s="256"/>
      <c r="S1776" s="256"/>
      <c r="T1776" s="256"/>
      <c r="U1776" s="256"/>
      <c r="V1776" s="256"/>
      <c r="W1776" s="256"/>
      <c r="X1776" s="256"/>
      <c r="Y1776" s="256"/>
      <c r="Z1776" s="256"/>
      <c r="AA1776" s="256"/>
      <c r="AB1776" s="256"/>
      <c r="AC1776" s="256"/>
      <c r="AD1776" s="256"/>
    </row>
    <row r="1777" spans="1:30">
      <c r="A1777" s="83"/>
      <c r="B1777" s="15"/>
      <c r="C1777" s="15"/>
      <c r="D1777" s="15"/>
      <c r="E1777" s="15"/>
      <c r="F1777" s="15"/>
      <c r="G1777" s="15"/>
      <c r="H1777" s="15"/>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row>
    <row r="1778" spans="1:30" ht="24" customHeight="1">
      <c r="A1778" s="83"/>
      <c r="B1778" s="15"/>
      <c r="C1778" s="265" t="s">
        <v>1633</v>
      </c>
      <c r="D1778" s="266"/>
      <c r="E1778" s="266"/>
      <c r="F1778" s="266"/>
      <c r="G1778" s="266"/>
      <c r="H1778" s="266"/>
      <c r="I1778" s="266"/>
      <c r="J1778" s="266"/>
      <c r="K1778" s="266"/>
      <c r="L1778" s="266"/>
      <c r="M1778" s="266"/>
      <c r="N1778" s="266"/>
      <c r="O1778" s="266"/>
      <c r="P1778" s="266"/>
      <c r="Q1778" s="266"/>
      <c r="R1778" s="266"/>
      <c r="S1778" s="266"/>
      <c r="T1778" s="266"/>
      <c r="U1778" s="266"/>
      <c r="V1778" s="266"/>
      <c r="W1778" s="266"/>
      <c r="X1778" s="267"/>
      <c r="Y1778" s="265" t="s">
        <v>1627</v>
      </c>
      <c r="Z1778" s="266"/>
      <c r="AA1778" s="266"/>
      <c r="AB1778" s="266"/>
      <c r="AC1778" s="266"/>
      <c r="AD1778" s="267"/>
    </row>
    <row r="1779" spans="1:30">
      <c r="A1779" s="83"/>
      <c r="B1779" s="15"/>
      <c r="C1779" s="231" t="s">
        <v>131</v>
      </c>
      <c r="D1779" s="320" t="s">
        <v>1634</v>
      </c>
      <c r="E1779" s="266"/>
      <c r="F1779" s="266"/>
      <c r="G1779" s="266"/>
      <c r="H1779" s="266"/>
      <c r="I1779" s="266"/>
      <c r="J1779" s="266"/>
      <c r="K1779" s="266"/>
      <c r="L1779" s="266"/>
      <c r="M1779" s="266"/>
      <c r="N1779" s="266"/>
      <c r="O1779" s="266"/>
      <c r="P1779" s="266"/>
      <c r="Q1779" s="266"/>
      <c r="R1779" s="266"/>
      <c r="S1779" s="266"/>
      <c r="T1779" s="266"/>
      <c r="U1779" s="266"/>
      <c r="V1779" s="266"/>
      <c r="W1779" s="266"/>
      <c r="X1779" s="267"/>
      <c r="Y1779" s="268"/>
      <c r="Z1779" s="266"/>
      <c r="AA1779" s="266"/>
      <c r="AB1779" s="266"/>
      <c r="AC1779" s="266"/>
      <c r="AD1779" s="267"/>
    </row>
    <row r="1780" spans="1:30">
      <c r="A1780" s="83"/>
      <c r="B1780" s="15"/>
      <c r="C1780" s="229" t="s">
        <v>132</v>
      </c>
      <c r="D1780" s="320" t="s">
        <v>288</v>
      </c>
      <c r="E1780" s="266"/>
      <c r="F1780" s="266"/>
      <c r="G1780" s="266"/>
      <c r="H1780" s="266"/>
      <c r="I1780" s="266"/>
      <c r="J1780" s="266"/>
      <c r="K1780" s="266"/>
      <c r="L1780" s="266"/>
      <c r="M1780" s="266"/>
      <c r="N1780" s="266"/>
      <c r="O1780" s="266"/>
      <c r="P1780" s="266"/>
      <c r="Q1780" s="266"/>
      <c r="R1780" s="266"/>
      <c r="S1780" s="266"/>
      <c r="T1780" s="266"/>
      <c r="U1780" s="266"/>
      <c r="V1780" s="266"/>
      <c r="W1780" s="266"/>
      <c r="X1780" s="267"/>
      <c r="Y1780" s="268"/>
      <c r="Z1780" s="266"/>
      <c r="AA1780" s="266"/>
      <c r="AB1780" s="266"/>
      <c r="AC1780" s="266"/>
      <c r="AD1780" s="267"/>
    </row>
    <row r="1781" spans="1:30">
      <c r="A1781" s="83"/>
      <c r="B1781" s="15"/>
      <c r="C1781" s="229" t="s">
        <v>133</v>
      </c>
      <c r="D1781" s="320" t="s">
        <v>1635</v>
      </c>
      <c r="E1781" s="266"/>
      <c r="F1781" s="266"/>
      <c r="G1781" s="266"/>
      <c r="H1781" s="266"/>
      <c r="I1781" s="266"/>
      <c r="J1781" s="266"/>
      <c r="K1781" s="266"/>
      <c r="L1781" s="266"/>
      <c r="M1781" s="266"/>
      <c r="N1781" s="266"/>
      <c r="O1781" s="266"/>
      <c r="P1781" s="266"/>
      <c r="Q1781" s="266"/>
      <c r="R1781" s="266"/>
      <c r="S1781" s="266"/>
      <c r="T1781" s="266"/>
      <c r="U1781" s="266"/>
      <c r="V1781" s="266"/>
      <c r="W1781" s="266"/>
      <c r="X1781" s="267"/>
      <c r="Y1781" s="268"/>
      <c r="Z1781" s="266"/>
      <c r="AA1781" s="266"/>
      <c r="AB1781" s="266"/>
      <c r="AC1781" s="266"/>
      <c r="AD1781" s="267"/>
    </row>
    <row r="1782" spans="1:30">
      <c r="A1782" s="83"/>
      <c r="B1782" s="15"/>
      <c r="C1782" s="229" t="s">
        <v>134</v>
      </c>
      <c r="D1782" s="320" t="s">
        <v>1636</v>
      </c>
      <c r="E1782" s="266"/>
      <c r="F1782" s="266"/>
      <c r="G1782" s="266"/>
      <c r="H1782" s="266"/>
      <c r="I1782" s="266"/>
      <c r="J1782" s="266"/>
      <c r="K1782" s="266"/>
      <c r="L1782" s="266"/>
      <c r="M1782" s="266"/>
      <c r="N1782" s="266"/>
      <c r="O1782" s="266"/>
      <c r="P1782" s="266"/>
      <c r="Q1782" s="266"/>
      <c r="R1782" s="266"/>
      <c r="S1782" s="266"/>
      <c r="T1782" s="266"/>
      <c r="U1782" s="266"/>
      <c r="V1782" s="266"/>
      <c r="W1782" s="266"/>
      <c r="X1782" s="267"/>
      <c r="Y1782" s="268"/>
      <c r="Z1782" s="266"/>
      <c r="AA1782" s="266"/>
      <c r="AB1782" s="266"/>
      <c r="AC1782" s="266"/>
      <c r="AD1782" s="267"/>
    </row>
    <row r="1783" spans="1:30">
      <c r="A1783" s="83"/>
      <c r="B1783" s="15"/>
      <c r="C1783" s="229" t="s">
        <v>135</v>
      </c>
      <c r="D1783" s="320" t="s">
        <v>1637</v>
      </c>
      <c r="E1783" s="266"/>
      <c r="F1783" s="266"/>
      <c r="G1783" s="266"/>
      <c r="H1783" s="266"/>
      <c r="I1783" s="266"/>
      <c r="J1783" s="266"/>
      <c r="K1783" s="266"/>
      <c r="L1783" s="266"/>
      <c r="M1783" s="266"/>
      <c r="N1783" s="266"/>
      <c r="O1783" s="266"/>
      <c r="P1783" s="266"/>
      <c r="Q1783" s="266"/>
      <c r="R1783" s="266"/>
      <c r="S1783" s="266"/>
      <c r="T1783" s="266"/>
      <c r="U1783" s="266"/>
      <c r="V1783" s="266"/>
      <c r="W1783" s="266"/>
      <c r="X1783" s="267"/>
      <c r="Y1783" s="268"/>
      <c r="Z1783" s="266"/>
      <c r="AA1783" s="266"/>
      <c r="AB1783" s="266"/>
      <c r="AC1783" s="266"/>
      <c r="AD1783" s="267"/>
    </row>
    <row r="1784" spans="1:30">
      <c r="A1784" s="83"/>
      <c r="B1784" s="15"/>
      <c r="C1784" s="229" t="s">
        <v>136</v>
      </c>
      <c r="D1784" s="320" t="s">
        <v>1638</v>
      </c>
      <c r="E1784" s="266"/>
      <c r="F1784" s="266"/>
      <c r="G1784" s="266"/>
      <c r="H1784" s="266"/>
      <c r="I1784" s="266"/>
      <c r="J1784" s="266"/>
      <c r="K1784" s="266"/>
      <c r="L1784" s="266"/>
      <c r="M1784" s="266"/>
      <c r="N1784" s="266"/>
      <c r="O1784" s="266"/>
      <c r="P1784" s="266"/>
      <c r="Q1784" s="266"/>
      <c r="R1784" s="266"/>
      <c r="S1784" s="266"/>
      <c r="T1784" s="266"/>
      <c r="U1784" s="266"/>
      <c r="V1784" s="266"/>
      <c r="W1784" s="266"/>
      <c r="X1784" s="267"/>
      <c r="Y1784" s="268"/>
      <c r="Z1784" s="266"/>
      <c r="AA1784" s="266"/>
      <c r="AB1784" s="266"/>
      <c r="AC1784" s="266"/>
      <c r="AD1784" s="267"/>
    </row>
    <row r="1785" spans="1:30">
      <c r="A1785" s="83"/>
      <c r="B1785" s="15"/>
      <c r="C1785" s="229" t="s">
        <v>137</v>
      </c>
      <c r="D1785" s="320" t="s">
        <v>1639</v>
      </c>
      <c r="E1785" s="266"/>
      <c r="F1785" s="266"/>
      <c r="G1785" s="266"/>
      <c r="H1785" s="266"/>
      <c r="I1785" s="266"/>
      <c r="J1785" s="266"/>
      <c r="K1785" s="266"/>
      <c r="L1785" s="266"/>
      <c r="M1785" s="266"/>
      <c r="N1785" s="266"/>
      <c r="O1785" s="266"/>
      <c r="P1785" s="266"/>
      <c r="Q1785" s="266"/>
      <c r="R1785" s="266"/>
      <c r="S1785" s="266"/>
      <c r="T1785" s="266"/>
      <c r="U1785" s="266"/>
      <c r="V1785" s="266"/>
      <c r="W1785" s="266"/>
      <c r="X1785" s="267"/>
      <c r="Y1785" s="268"/>
      <c r="Z1785" s="266"/>
      <c r="AA1785" s="266"/>
      <c r="AB1785" s="266"/>
      <c r="AC1785" s="266"/>
      <c r="AD1785" s="267"/>
    </row>
    <row r="1786" spans="1:30">
      <c r="A1786" s="83"/>
      <c r="B1786" s="15"/>
      <c r="C1786" s="229" t="s">
        <v>138</v>
      </c>
      <c r="D1786" s="320" t="s">
        <v>303</v>
      </c>
      <c r="E1786" s="266"/>
      <c r="F1786" s="266"/>
      <c r="G1786" s="266"/>
      <c r="H1786" s="266"/>
      <c r="I1786" s="266"/>
      <c r="J1786" s="266"/>
      <c r="K1786" s="266"/>
      <c r="L1786" s="266"/>
      <c r="M1786" s="266"/>
      <c r="N1786" s="266"/>
      <c r="O1786" s="266"/>
      <c r="P1786" s="266"/>
      <c r="Q1786" s="266"/>
      <c r="R1786" s="266"/>
      <c r="S1786" s="266"/>
      <c r="T1786" s="266"/>
      <c r="U1786" s="266"/>
      <c r="V1786" s="266"/>
      <c r="W1786" s="266"/>
      <c r="X1786" s="267"/>
      <c r="Y1786" s="268"/>
      <c r="Z1786" s="266"/>
      <c r="AA1786" s="266"/>
      <c r="AB1786" s="266"/>
      <c r="AC1786" s="266"/>
      <c r="AD1786" s="267"/>
    </row>
    <row r="1787" spans="1:30">
      <c r="A1787" s="83"/>
      <c r="B1787" s="15"/>
      <c r="C1787" s="229" t="s">
        <v>139</v>
      </c>
      <c r="D1787" s="320" t="s">
        <v>1640</v>
      </c>
      <c r="E1787" s="266"/>
      <c r="F1787" s="266"/>
      <c r="G1787" s="266"/>
      <c r="H1787" s="266"/>
      <c r="I1787" s="266"/>
      <c r="J1787" s="266"/>
      <c r="K1787" s="266"/>
      <c r="L1787" s="266"/>
      <c r="M1787" s="266"/>
      <c r="N1787" s="266"/>
      <c r="O1787" s="266"/>
      <c r="P1787" s="266"/>
      <c r="Q1787" s="266"/>
      <c r="R1787" s="266"/>
      <c r="S1787" s="266"/>
      <c r="T1787" s="266"/>
      <c r="U1787" s="266"/>
      <c r="V1787" s="266"/>
      <c r="W1787" s="266"/>
      <c r="X1787" s="267"/>
      <c r="Y1787" s="268"/>
      <c r="Z1787" s="266"/>
      <c r="AA1787" s="266"/>
      <c r="AB1787" s="266"/>
      <c r="AC1787" s="266"/>
      <c r="AD1787" s="267"/>
    </row>
    <row r="1788" spans="1:30">
      <c r="A1788" s="83"/>
      <c r="B1788" s="15"/>
      <c r="C1788" s="229" t="s">
        <v>140</v>
      </c>
      <c r="D1788" s="320" t="s">
        <v>1641</v>
      </c>
      <c r="E1788" s="266"/>
      <c r="F1788" s="266"/>
      <c r="G1788" s="266"/>
      <c r="H1788" s="266"/>
      <c r="I1788" s="266"/>
      <c r="J1788" s="266"/>
      <c r="K1788" s="266"/>
      <c r="L1788" s="266"/>
      <c r="M1788" s="266"/>
      <c r="N1788" s="266"/>
      <c r="O1788" s="266"/>
      <c r="P1788" s="266"/>
      <c r="Q1788" s="266"/>
      <c r="R1788" s="266"/>
      <c r="S1788" s="266"/>
      <c r="T1788" s="266"/>
      <c r="U1788" s="266"/>
      <c r="V1788" s="266"/>
      <c r="W1788" s="266"/>
      <c r="X1788" s="267"/>
      <c r="Y1788" s="268"/>
      <c r="Z1788" s="266"/>
      <c r="AA1788" s="266"/>
      <c r="AB1788" s="266"/>
      <c r="AC1788" s="266"/>
      <c r="AD1788" s="267"/>
    </row>
    <row r="1789" spans="1:30">
      <c r="A1789" s="71"/>
      <c r="B1789" s="40"/>
      <c r="C1789" s="229" t="s">
        <v>141</v>
      </c>
      <c r="D1789" s="320" t="s">
        <v>1642</v>
      </c>
      <c r="E1789" s="266"/>
      <c r="F1789" s="266"/>
      <c r="G1789" s="266"/>
      <c r="H1789" s="266"/>
      <c r="I1789" s="266"/>
      <c r="J1789" s="266"/>
      <c r="K1789" s="266"/>
      <c r="L1789" s="266"/>
      <c r="M1789" s="266"/>
      <c r="N1789" s="266"/>
      <c r="O1789" s="266"/>
      <c r="P1789" s="266"/>
      <c r="Q1789" s="266"/>
      <c r="R1789" s="266"/>
      <c r="S1789" s="266"/>
      <c r="T1789" s="266"/>
      <c r="U1789" s="266"/>
      <c r="V1789" s="266"/>
      <c r="W1789" s="266"/>
      <c r="X1789" s="267"/>
      <c r="Y1789" s="268"/>
      <c r="Z1789" s="266"/>
      <c r="AA1789" s="266"/>
      <c r="AB1789" s="266"/>
      <c r="AC1789" s="266"/>
      <c r="AD1789" s="267"/>
    </row>
    <row r="1790" spans="1:30">
      <c r="A1790" s="71"/>
      <c r="B1790" s="40"/>
      <c r="C1790" s="229" t="s">
        <v>142</v>
      </c>
      <c r="D1790" s="320" t="s">
        <v>1643</v>
      </c>
      <c r="E1790" s="266"/>
      <c r="F1790" s="266"/>
      <c r="G1790" s="266"/>
      <c r="H1790" s="266"/>
      <c r="I1790" s="266"/>
      <c r="J1790" s="266"/>
      <c r="K1790" s="266"/>
      <c r="L1790" s="266"/>
      <c r="M1790" s="266"/>
      <c r="N1790" s="266"/>
      <c r="O1790" s="266"/>
      <c r="P1790" s="266"/>
      <c r="Q1790" s="266"/>
      <c r="R1790" s="266"/>
      <c r="S1790" s="266"/>
      <c r="T1790" s="266"/>
      <c r="U1790" s="266"/>
      <c r="V1790" s="266"/>
      <c r="W1790" s="266"/>
      <c r="X1790" s="267"/>
      <c r="Y1790" s="268"/>
      <c r="Z1790" s="266"/>
      <c r="AA1790" s="266"/>
      <c r="AB1790" s="266"/>
      <c r="AC1790" s="266"/>
      <c r="AD1790" s="267"/>
    </row>
    <row r="1791" spans="1:30">
      <c r="A1791" s="71"/>
      <c r="B1791" s="40"/>
      <c r="C1791" s="229" t="s">
        <v>143</v>
      </c>
      <c r="D1791" s="320" t="s">
        <v>1644</v>
      </c>
      <c r="E1791" s="266"/>
      <c r="F1791" s="266"/>
      <c r="G1791" s="266"/>
      <c r="H1791" s="266"/>
      <c r="I1791" s="266"/>
      <c r="J1791" s="266"/>
      <c r="K1791" s="266"/>
      <c r="L1791" s="266"/>
      <c r="M1791" s="266"/>
      <c r="N1791" s="266"/>
      <c r="O1791" s="266"/>
      <c r="P1791" s="266"/>
      <c r="Q1791" s="266"/>
      <c r="R1791" s="266"/>
      <c r="S1791" s="266"/>
      <c r="T1791" s="266"/>
      <c r="U1791" s="266"/>
      <c r="V1791" s="266"/>
      <c r="W1791" s="266"/>
      <c r="X1791" s="267"/>
      <c r="Y1791" s="268"/>
      <c r="Z1791" s="266"/>
      <c r="AA1791" s="266"/>
      <c r="AB1791" s="266"/>
      <c r="AC1791" s="266"/>
      <c r="AD1791" s="267"/>
    </row>
    <row r="1792" spans="1:30">
      <c r="A1792" s="71"/>
      <c r="B1792" s="40"/>
      <c r="C1792" s="229" t="s">
        <v>144</v>
      </c>
      <c r="D1792" s="320" t="s">
        <v>1645</v>
      </c>
      <c r="E1792" s="266"/>
      <c r="F1792" s="266"/>
      <c r="G1792" s="266"/>
      <c r="H1792" s="266"/>
      <c r="I1792" s="266"/>
      <c r="J1792" s="266"/>
      <c r="K1792" s="266"/>
      <c r="L1792" s="266"/>
      <c r="M1792" s="266"/>
      <c r="N1792" s="266"/>
      <c r="O1792" s="266"/>
      <c r="P1792" s="266"/>
      <c r="Q1792" s="266"/>
      <c r="R1792" s="266"/>
      <c r="S1792" s="266"/>
      <c r="T1792" s="266"/>
      <c r="U1792" s="266"/>
      <c r="V1792" s="266"/>
      <c r="W1792" s="266"/>
      <c r="X1792" s="267"/>
      <c r="Y1792" s="268"/>
      <c r="Z1792" s="266"/>
      <c r="AA1792" s="266"/>
      <c r="AB1792" s="266"/>
      <c r="AC1792" s="266"/>
      <c r="AD1792" s="267"/>
    </row>
    <row r="1793" spans="1:30">
      <c r="A1793" s="71"/>
      <c r="B1793" s="40"/>
      <c r="C1793" s="229" t="s">
        <v>145</v>
      </c>
      <c r="D1793" s="320" t="s">
        <v>1646</v>
      </c>
      <c r="E1793" s="266"/>
      <c r="F1793" s="266"/>
      <c r="G1793" s="266"/>
      <c r="H1793" s="266"/>
      <c r="I1793" s="266"/>
      <c r="J1793" s="266"/>
      <c r="K1793" s="266"/>
      <c r="L1793" s="266"/>
      <c r="M1793" s="266"/>
      <c r="N1793" s="266"/>
      <c r="O1793" s="266"/>
      <c r="P1793" s="266"/>
      <c r="Q1793" s="266"/>
      <c r="R1793" s="266"/>
      <c r="S1793" s="266"/>
      <c r="T1793" s="266"/>
      <c r="U1793" s="266"/>
      <c r="V1793" s="266"/>
      <c r="W1793" s="266"/>
      <c r="X1793" s="267"/>
      <c r="Y1793" s="268"/>
      <c r="Z1793" s="266"/>
      <c r="AA1793" s="266"/>
      <c r="AB1793" s="266"/>
      <c r="AC1793" s="266"/>
      <c r="AD1793" s="267"/>
    </row>
    <row r="1794" spans="1:30">
      <c r="A1794" s="71"/>
      <c r="B1794" s="40"/>
      <c r="C1794" s="229" t="s">
        <v>146</v>
      </c>
      <c r="D1794" s="320" t="s">
        <v>1647</v>
      </c>
      <c r="E1794" s="266"/>
      <c r="F1794" s="266"/>
      <c r="G1794" s="266"/>
      <c r="H1794" s="266"/>
      <c r="I1794" s="266"/>
      <c r="J1794" s="266"/>
      <c r="K1794" s="266"/>
      <c r="L1794" s="266"/>
      <c r="M1794" s="266"/>
      <c r="N1794" s="266"/>
      <c r="O1794" s="266"/>
      <c r="P1794" s="266"/>
      <c r="Q1794" s="266"/>
      <c r="R1794" s="266"/>
      <c r="S1794" s="266"/>
      <c r="T1794" s="266"/>
      <c r="U1794" s="266"/>
      <c r="V1794" s="266"/>
      <c r="W1794" s="266"/>
      <c r="X1794" s="267"/>
      <c r="Y1794" s="268"/>
      <c r="Z1794" s="266"/>
      <c r="AA1794" s="266"/>
      <c r="AB1794" s="266"/>
      <c r="AC1794" s="266"/>
      <c r="AD1794" s="267"/>
    </row>
    <row r="1795" spans="1:30">
      <c r="A1795" s="71"/>
      <c r="B1795" s="40"/>
      <c r="C1795" s="229" t="s">
        <v>147</v>
      </c>
      <c r="D1795" s="320" t="s">
        <v>1648</v>
      </c>
      <c r="E1795" s="266"/>
      <c r="F1795" s="266"/>
      <c r="G1795" s="266"/>
      <c r="H1795" s="266"/>
      <c r="I1795" s="266"/>
      <c r="J1795" s="266"/>
      <c r="K1795" s="266"/>
      <c r="L1795" s="266"/>
      <c r="M1795" s="266"/>
      <c r="N1795" s="266"/>
      <c r="O1795" s="266"/>
      <c r="P1795" s="266"/>
      <c r="Q1795" s="266"/>
      <c r="R1795" s="266"/>
      <c r="S1795" s="266"/>
      <c r="T1795" s="266"/>
      <c r="U1795" s="266"/>
      <c r="V1795" s="266"/>
      <c r="W1795" s="266"/>
      <c r="X1795" s="267"/>
      <c r="Y1795" s="268"/>
      <c r="Z1795" s="266"/>
      <c r="AA1795" s="266"/>
      <c r="AB1795" s="266"/>
      <c r="AC1795" s="266"/>
      <c r="AD1795" s="267"/>
    </row>
    <row r="1796" spans="1:30">
      <c r="A1796" s="71"/>
      <c r="B1796" s="40"/>
      <c r="C1796" s="229" t="s">
        <v>148</v>
      </c>
      <c r="D1796" s="320" t="s">
        <v>302</v>
      </c>
      <c r="E1796" s="266"/>
      <c r="F1796" s="266"/>
      <c r="G1796" s="266"/>
      <c r="H1796" s="266"/>
      <c r="I1796" s="266"/>
      <c r="J1796" s="266"/>
      <c r="K1796" s="266"/>
      <c r="L1796" s="266"/>
      <c r="M1796" s="266"/>
      <c r="N1796" s="266"/>
      <c r="O1796" s="266"/>
      <c r="P1796" s="266"/>
      <c r="Q1796" s="266"/>
      <c r="R1796" s="266"/>
      <c r="S1796" s="266"/>
      <c r="T1796" s="266"/>
      <c r="U1796" s="266"/>
      <c r="V1796" s="266"/>
      <c r="W1796" s="266"/>
      <c r="X1796" s="267"/>
      <c r="Y1796" s="268"/>
      <c r="Z1796" s="266"/>
      <c r="AA1796" s="266"/>
      <c r="AB1796" s="266"/>
      <c r="AC1796" s="266"/>
      <c r="AD1796" s="267"/>
    </row>
    <row r="1797" spans="1:30">
      <c r="A1797" s="71"/>
      <c r="B1797" s="40"/>
      <c r="C1797" s="229" t="s">
        <v>149</v>
      </c>
      <c r="D1797" s="320" t="s">
        <v>1649</v>
      </c>
      <c r="E1797" s="266"/>
      <c r="F1797" s="266"/>
      <c r="G1797" s="266"/>
      <c r="H1797" s="266"/>
      <c r="I1797" s="266"/>
      <c r="J1797" s="266"/>
      <c r="K1797" s="266"/>
      <c r="L1797" s="266"/>
      <c r="M1797" s="266"/>
      <c r="N1797" s="266"/>
      <c r="O1797" s="266"/>
      <c r="P1797" s="266"/>
      <c r="Q1797" s="266"/>
      <c r="R1797" s="266"/>
      <c r="S1797" s="266"/>
      <c r="T1797" s="266"/>
      <c r="U1797" s="266"/>
      <c r="V1797" s="266"/>
      <c r="W1797" s="266"/>
      <c r="X1797" s="267"/>
      <c r="Y1797" s="268"/>
      <c r="Z1797" s="266"/>
      <c r="AA1797" s="266"/>
      <c r="AB1797" s="266"/>
      <c r="AC1797" s="266"/>
      <c r="AD1797" s="267"/>
    </row>
    <row r="1798" spans="1:30">
      <c r="A1798" s="71"/>
      <c r="B1798" s="40"/>
      <c r="C1798" s="229" t="s">
        <v>150</v>
      </c>
      <c r="D1798" s="320" t="s">
        <v>1650</v>
      </c>
      <c r="E1798" s="266"/>
      <c r="F1798" s="266"/>
      <c r="G1798" s="266"/>
      <c r="H1798" s="266"/>
      <c r="I1798" s="266"/>
      <c r="J1798" s="266"/>
      <c r="K1798" s="266"/>
      <c r="L1798" s="266"/>
      <c r="M1798" s="266"/>
      <c r="N1798" s="266"/>
      <c r="O1798" s="266"/>
      <c r="P1798" s="266"/>
      <c r="Q1798" s="266"/>
      <c r="R1798" s="266"/>
      <c r="S1798" s="266"/>
      <c r="T1798" s="266"/>
      <c r="U1798" s="266"/>
      <c r="V1798" s="266"/>
      <c r="W1798" s="266"/>
      <c r="X1798" s="267"/>
      <c r="Y1798" s="268"/>
      <c r="Z1798" s="266"/>
      <c r="AA1798" s="266"/>
      <c r="AB1798" s="266"/>
      <c r="AC1798" s="266"/>
      <c r="AD1798" s="267"/>
    </row>
    <row r="1799" spans="1:30">
      <c r="A1799" s="71"/>
      <c r="B1799" s="40"/>
      <c r="C1799" s="229" t="s">
        <v>151</v>
      </c>
      <c r="D1799" s="320" t="s">
        <v>1651</v>
      </c>
      <c r="E1799" s="266"/>
      <c r="F1799" s="266"/>
      <c r="G1799" s="266"/>
      <c r="H1799" s="266"/>
      <c r="I1799" s="266"/>
      <c r="J1799" s="266"/>
      <c r="K1799" s="266"/>
      <c r="L1799" s="266"/>
      <c r="M1799" s="266"/>
      <c r="N1799" s="266"/>
      <c r="O1799" s="266"/>
      <c r="P1799" s="266"/>
      <c r="Q1799" s="266"/>
      <c r="R1799" s="266"/>
      <c r="S1799" s="266"/>
      <c r="T1799" s="266"/>
      <c r="U1799" s="266"/>
      <c r="V1799" s="266"/>
      <c r="W1799" s="266"/>
      <c r="X1799" s="267"/>
      <c r="Y1799" s="268"/>
      <c r="Z1799" s="266"/>
      <c r="AA1799" s="266"/>
      <c r="AB1799" s="266"/>
      <c r="AC1799" s="266"/>
      <c r="AD1799" s="267"/>
    </row>
    <row r="1800" spans="1:30">
      <c r="A1800" s="71"/>
      <c r="B1800" s="40"/>
      <c r="C1800" s="229" t="s">
        <v>152</v>
      </c>
      <c r="D1800" s="320" t="s">
        <v>1652</v>
      </c>
      <c r="E1800" s="266"/>
      <c r="F1800" s="266"/>
      <c r="G1800" s="266"/>
      <c r="H1800" s="266"/>
      <c r="I1800" s="266"/>
      <c r="J1800" s="266"/>
      <c r="K1800" s="266"/>
      <c r="L1800" s="266"/>
      <c r="M1800" s="266"/>
      <c r="N1800" s="266"/>
      <c r="O1800" s="266"/>
      <c r="P1800" s="266"/>
      <c r="Q1800" s="266"/>
      <c r="R1800" s="266"/>
      <c r="S1800" s="266"/>
      <c r="T1800" s="266"/>
      <c r="U1800" s="266"/>
      <c r="V1800" s="266"/>
      <c r="W1800" s="266"/>
      <c r="X1800" s="267"/>
      <c r="Y1800" s="268"/>
      <c r="Z1800" s="266"/>
      <c r="AA1800" s="266"/>
      <c r="AB1800" s="266"/>
      <c r="AC1800" s="266"/>
      <c r="AD1800" s="267"/>
    </row>
    <row r="1801" spans="1:30">
      <c r="A1801" s="71"/>
      <c r="B1801" s="40"/>
      <c r="C1801" s="229" t="s">
        <v>153</v>
      </c>
      <c r="D1801" s="320" t="s">
        <v>1653</v>
      </c>
      <c r="E1801" s="266"/>
      <c r="F1801" s="266"/>
      <c r="G1801" s="266"/>
      <c r="H1801" s="266"/>
      <c r="I1801" s="266"/>
      <c r="J1801" s="266"/>
      <c r="K1801" s="266"/>
      <c r="L1801" s="266"/>
      <c r="M1801" s="266"/>
      <c r="N1801" s="266"/>
      <c r="O1801" s="266"/>
      <c r="P1801" s="266"/>
      <c r="Q1801" s="266"/>
      <c r="R1801" s="266"/>
      <c r="S1801" s="266"/>
      <c r="T1801" s="266"/>
      <c r="U1801" s="266"/>
      <c r="V1801" s="266"/>
      <c r="W1801" s="266"/>
      <c r="X1801" s="267"/>
      <c r="Y1801" s="268"/>
      <c r="Z1801" s="266"/>
      <c r="AA1801" s="266"/>
      <c r="AB1801" s="266"/>
      <c r="AC1801" s="266"/>
      <c r="AD1801" s="267"/>
    </row>
    <row r="1802" spans="1:30">
      <c r="A1802" s="71"/>
      <c r="B1802" s="40"/>
      <c r="C1802" s="229" t="s">
        <v>154</v>
      </c>
      <c r="D1802" s="320" t="s">
        <v>1654</v>
      </c>
      <c r="E1802" s="266"/>
      <c r="F1802" s="266"/>
      <c r="G1802" s="266"/>
      <c r="H1802" s="266"/>
      <c r="I1802" s="266"/>
      <c r="J1802" s="266"/>
      <c r="K1802" s="266"/>
      <c r="L1802" s="266"/>
      <c r="M1802" s="266"/>
      <c r="N1802" s="266"/>
      <c r="O1802" s="266"/>
      <c r="P1802" s="266"/>
      <c r="Q1802" s="266"/>
      <c r="R1802" s="266"/>
      <c r="S1802" s="266"/>
      <c r="T1802" s="266"/>
      <c r="U1802" s="266"/>
      <c r="V1802" s="266"/>
      <c r="W1802" s="266"/>
      <c r="X1802" s="267"/>
      <c r="Y1802" s="268"/>
      <c r="Z1802" s="266"/>
      <c r="AA1802" s="266"/>
      <c r="AB1802" s="266"/>
      <c r="AC1802" s="266"/>
      <c r="AD1802" s="267"/>
    </row>
    <row r="1803" spans="1:30">
      <c r="A1803" s="71"/>
      <c r="B1803" s="40"/>
      <c r="C1803" s="213" t="s">
        <v>155</v>
      </c>
      <c r="D1803" s="320" t="s">
        <v>1655</v>
      </c>
      <c r="E1803" s="266"/>
      <c r="F1803" s="266"/>
      <c r="G1803" s="266"/>
      <c r="H1803" s="266"/>
      <c r="I1803" s="266"/>
      <c r="J1803" s="266"/>
      <c r="K1803" s="266"/>
      <c r="L1803" s="266"/>
      <c r="M1803" s="266"/>
      <c r="N1803" s="266"/>
      <c r="O1803" s="266"/>
      <c r="P1803" s="266"/>
      <c r="Q1803" s="266"/>
      <c r="R1803" s="266"/>
      <c r="S1803" s="266"/>
      <c r="T1803" s="266"/>
      <c r="U1803" s="266"/>
      <c r="V1803" s="266"/>
      <c r="W1803" s="266"/>
      <c r="X1803" s="267"/>
      <c r="Y1803" s="268"/>
      <c r="Z1803" s="266"/>
      <c r="AA1803" s="266"/>
      <c r="AB1803" s="266"/>
      <c r="AC1803" s="266"/>
      <c r="AD1803" s="267"/>
    </row>
    <row r="1804" spans="1:30">
      <c r="A1804" s="71"/>
      <c r="B1804" s="40"/>
      <c r="C1804" s="213" t="s">
        <v>156</v>
      </c>
      <c r="D1804" s="320" t="s">
        <v>1656</v>
      </c>
      <c r="E1804" s="266"/>
      <c r="F1804" s="266"/>
      <c r="G1804" s="266"/>
      <c r="H1804" s="266"/>
      <c r="I1804" s="266"/>
      <c r="J1804" s="266"/>
      <c r="K1804" s="266"/>
      <c r="L1804" s="266"/>
      <c r="M1804" s="266"/>
      <c r="N1804" s="266"/>
      <c r="O1804" s="266"/>
      <c r="P1804" s="266"/>
      <c r="Q1804" s="266"/>
      <c r="R1804" s="266"/>
      <c r="S1804" s="266"/>
      <c r="T1804" s="266"/>
      <c r="U1804" s="266"/>
      <c r="V1804" s="266"/>
      <c r="W1804" s="266"/>
      <c r="X1804" s="267"/>
      <c r="Y1804" s="268"/>
      <c r="Z1804" s="266"/>
      <c r="AA1804" s="266"/>
      <c r="AB1804" s="266"/>
      <c r="AC1804" s="266"/>
      <c r="AD1804" s="267"/>
    </row>
    <row r="1805" spans="1:30">
      <c r="A1805" s="71"/>
      <c r="B1805" s="15"/>
      <c r="C1805" s="213" t="s">
        <v>157</v>
      </c>
      <c r="D1805" s="320" t="s">
        <v>1657</v>
      </c>
      <c r="E1805" s="266"/>
      <c r="F1805" s="266"/>
      <c r="G1805" s="266"/>
      <c r="H1805" s="266"/>
      <c r="I1805" s="266"/>
      <c r="J1805" s="266"/>
      <c r="K1805" s="266"/>
      <c r="L1805" s="266"/>
      <c r="M1805" s="266"/>
      <c r="N1805" s="266"/>
      <c r="O1805" s="266"/>
      <c r="P1805" s="266"/>
      <c r="Q1805" s="266"/>
      <c r="R1805" s="266"/>
      <c r="S1805" s="266"/>
      <c r="T1805" s="266"/>
      <c r="U1805" s="266"/>
      <c r="V1805" s="266"/>
      <c r="W1805" s="266"/>
      <c r="X1805" s="267"/>
      <c r="Y1805" s="268"/>
      <c r="Z1805" s="266"/>
      <c r="AA1805" s="266"/>
      <c r="AB1805" s="266"/>
      <c r="AC1805" s="266"/>
      <c r="AD1805" s="267"/>
    </row>
    <row r="1806" spans="1:30">
      <c r="A1806" s="71"/>
      <c r="B1806" s="15"/>
      <c r="C1806" s="213" t="s">
        <v>158</v>
      </c>
      <c r="D1806" s="320" t="s">
        <v>1658</v>
      </c>
      <c r="E1806" s="266"/>
      <c r="F1806" s="266"/>
      <c r="G1806" s="266"/>
      <c r="H1806" s="266"/>
      <c r="I1806" s="266"/>
      <c r="J1806" s="266"/>
      <c r="K1806" s="266"/>
      <c r="L1806" s="266"/>
      <c r="M1806" s="266"/>
      <c r="N1806" s="266"/>
      <c r="O1806" s="266"/>
      <c r="P1806" s="266"/>
      <c r="Q1806" s="266"/>
      <c r="R1806" s="266"/>
      <c r="S1806" s="266"/>
      <c r="T1806" s="266"/>
      <c r="U1806" s="266"/>
      <c r="V1806" s="266"/>
      <c r="W1806" s="266"/>
      <c r="X1806" s="267"/>
      <c r="Y1806" s="268"/>
      <c r="Z1806" s="266"/>
      <c r="AA1806" s="266"/>
      <c r="AB1806" s="266"/>
      <c r="AC1806" s="266"/>
      <c r="AD1806" s="267"/>
    </row>
    <row r="1807" spans="1:30">
      <c r="A1807" s="71"/>
      <c r="B1807" s="15"/>
      <c r="C1807" s="213" t="s">
        <v>159</v>
      </c>
      <c r="D1807" s="320" t="s">
        <v>1659</v>
      </c>
      <c r="E1807" s="266"/>
      <c r="F1807" s="266"/>
      <c r="G1807" s="266"/>
      <c r="H1807" s="266"/>
      <c r="I1807" s="266"/>
      <c r="J1807" s="266"/>
      <c r="K1807" s="266"/>
      <c r="L1807" s="266"/>
      <c r="M1807" s="266"/>
      <c r="N1807" s="266"/>
      <c r="O1807" s="266"/>
      <c r="P1807" s="266"/>
      <c r="Q1807" s="266"/>
      <c r="R1807" s="266"/>
      <c r="S1807" s="266"/>
      <c r="T1807" s="266"/>
      <c r="U1807" s="266"/>
      <c r="V1807" s="266"/>
      <c r="W1807" s="266"/>
      <c r="X1807" s="267"/>
      <c r="Y1807" s="268"/>
      <c r="Z1807" s="266"/>
      <c r="AA1807" s="266"/>
      <c r="AB1807" s="266"/>
      <c r="AC1807" s="266"/>
      <c r="AD1807" s="267"/>
    </row>
    <row r="1808" spans="1:30">
      <c r="A1808" s="71"/>
      <c r="B1808" s="15"/>
      <c r="C1808" s="213" t="s">
        <v>160</v>
      </c>
      <c r="D1808" s="320" t="s">
        <v>1660</v>
      </c>
      <c r="E1808" s="266"/>
      <c r="F1808" s="266"/>
      <c r="G1808" s="266"/>
      <c r="H1808" s="266"/>
      <c r="I1808" s="266"/>
      <c r="J1808" s="266"/>
      <c r="K1808" s="266"/>
      <c r="L1808" s="266"/>
      <c r="M1808" s="266"/>
      <c r="N1808" s="266"/>
      <c r="O1808" s="266"/>
      <c r="P1808" s="266"/>
      <c r="Q1808" s="266"/>
      <c r="R1808" s="266"/>
      <c r="S1808" s="266"/>
      <c r="T1808" s="266"/>
      <c r="U1808" s="266"/>
      <c r="V1808" s="266"/>
      <c r="W1808" s="266"/>
      <c r="X1808" s="267"/>
      <c r="Y1808" s="268"/>
      <c r="Z1808" s="266"/>
      <c r="AA1808" s="266"/>
      <c r="AB1808" s="266"/>
      <c r="AC1808" s="266"/>
      <c r="AD1808" s="267"/>
    </row>
    <row r="1809" spans="1:30">
      <c r="A1809" s="71"/>
      <c r="B1809" s="15"/>
      <c r="C1809" s="213" t="s">
        <v>161</v>
      </c>
      <c r="D1809" s="320" t="s">
        <v>1661</v>
      </c>
      <c r="E1809" s="266"/>
      <c r="F1809" s="266"/>
      <c r="G1809" s="266"/>
      <c r="H1809" s="266"/>
      <c r="I1809" s="266"/>
      <c r="J1809" s="266"/>
      <c r="K1809" s="266"/>
      <c r="L1809" s="266"/>
      <c r="M1809" s="266"/>
      <c r="N1809" s="266"/>
      <c r="O1809" s="266"/>
      <c r="P1809" s="266"/>
      <c r="Q1809" s="266"/>
      <c r="R1809" s="266"/>
      <c r="S1809" s="266"/>
      <c r="T1809" s="266"/>
      <c r="U1809" s="266"/>
      <c r="V1809" s="266"/>
      <c r="W1809" s="266"/>
      <c r="X1809" s="267"/>
      <c r="Y1809" s="268"/>
      <c r="Z1809" s="266"/>
      <c r="AA1809" s="266"/>
      <c r="AB1809" s="266"/>
      <c r="AC1809" s="266"/>
      <c r="AD1809" s="267"/>
    </row>
    <row r="1810" spans="1:30">
      <c r="A1810" s="71"/>
      <c r="B1810" s="15"/>
      <c r="C1810" s="213" t="s">
        <v>162</v>
      </c>
      <c r="D1810" s="320" t="s">
        <v>1662</v>
      </c>
      <c r="E1810" s="266"/>
      <c r="F1810" s="266"/>
      <c r="G1810" s="266"/>
      <c r="H1810" s="266"/>
      <c r="I1810" s="266"/>
      <c r="J1810" s="266"/>
      <c r="K1810" s="266"/>
      <c r="L1810" s="266"/>
      <c r="M1810" s="266"/>
      <c r="N1810" s="266"/>
      <c r="O1810" s="266"/>
      <c r="P1810" s="266"/>
      <c r="Q1810" s="266"/>
      <c r="R1810" s="266"/>
      <c r="S1810" s="266"/>
      <c r="T1810" s="266"/>
      <c r="U1810" s="266"/>
      <c r="V1810" s="266"/>
      <c r="W1810" s="266"/>
      <c r="X1810" s="267"/>
      <c r="Y1810" s="268">
        <v>45</v>
      </c>
      <c r="Z1810" s="266"/>
      <c r="AA1810" s="266"/>
      <c r="AB1810" s="266"/>
      <c r="AC1810" s="266"/>
      <c r="AD1810" s="267"/>
    </row>
    <row r="1811" spans="1:30">
      <c r="A1811" s="71"/>
      <c r="B1811" s="15"/>
      <c r="C1811" s="213" t="s">
        <v>163</v>
      </c>
      <c r="D1811" s="320" t="s">
        <v>1663</v>
      </c>
      <c r="E1811" s="266"/>
      <c r="F1811" s="266"/>
      <c r="G1811" s="266"/>
      <c r="H1811" s="266"/>
      <c r="I1811" s="266"/>
      <c r="J1811" s="266"/>
      <c r="K1811" s="266"/>
      <c r="L1811" s="266"/>
      <c r="M1811" s="266"/>
      <c r="N1811" s="266"/>
      <c r="O1811" s="266"/>
      <c r="P1811" s="266"/>
      <c r="Q1811" s="266"/>
      <c r="R1811" s="266"/>
      <c r="S1811" s="266"/>
      <c r="T1811" s="266"/>
      <c r="U1811" s="266"/>
      <c r="V1811" s="266"/>
      <c r="W1811" s="266"/>
      <c r="X1811" s="267"/>
      <c r="Y1811" s="268"/>
      <c r="Z1811" s="266"/>
      <c r="AA1811" s="266"/>
      <c r="AB1811" s="266"/>
      <c r="AC1811" s="266"/>
      <c r="AD1811" s="267"/>
    </row>
    <row r="1812" spans="1:30">
      <c r="A1812" s="71"/>
      <c r="B1812" s="15"/>
      <c r="C1812" s="213" t="s">
        <v>164</v>
      </c>
      <c r="D1812" s="320" t="s">
        <v>262</v>
      </c>
      <c r="E1812" s="266"/>
      <c r="F1812" s="266"/>
      <c r="G1812" s="266"/>
      <c r="H1812" s="266"/>
      <c r="I1812" s="266"/>
      <c r="J1812" s="266"/>
      <c r="K1812" s="266"/>
      <c r="L1812" s="266"/>
      <c r="M1812" s="266"/>
      <c r="N1812" s="266"/>
      <c r="O1812" s="266"/>
      <c r="P1812" s="266"/>
      <c r="Q1812" s="266"/>
      <c r="R1812" s="266"/>
      <c r="S1812" s="266"/>
      <c r="T1812" s="266"/>
      <c r="U1812" s="266"/>
      <c r="V1812" s="266"/>
      <c r="W1812" s="266"/>
      <c r="X1812" s="267"/>
      <c r="Y1812" s="268"/>
      <c r="Z1812" s="266"/>
      <c r="AA1812" s="266"/>
      <c r="AB1812" s="266"/>
      <c r="AC1812" s="266"/>
      <c r="AD1812" s="267"/>
    </row>
    <row r="1813" spans="1:30">
      <c r="A1813" s="71"/>
      <c r="B1813" s="15"/>
      <c r="C1813" s="143">
        <f>IF(AND(SUM(C1779:C1812)=0,COUNTIF(C1779:C1812,"NS")&gt;0),"NS",IF(AND(SUM(C1779:C1812)=0, COUNTIF(C1779:C1812,"NA")&gt;0),"NA",SUM(C1779:C1812)))</f>
        <v>0</v>
      </c>
      <c r="D1813" s="204"/>
      <c r="E1813" s="204"/>
      <c r="F1813" s="204"/>
      <c r="G1813" s="204"/>
      <c r="H1813" s="204"/>
      <c r="I1813" s="227"/>
      <c r="J1813" s="40"/>
      <c r="K1813" s="40"/>
      <c r="L1813" s="40"/>
      <c r="M1813" s="40"/>
      <c r="N1813" s="40"/>
      <c r="O1813" s="40"/>
      <c r="P1813" s="40"/>
      <c r="Q1813" s="40"/>
      <c r="R1813" s="40"/>
      <c r="S1813" s="40"/>
      <c r="T1813" s="40"/>
      <c r="U1813" s="81"/>
      <c r="V1813" s="202"/>
      <c r="W1813" s="202"/>
      <c r="X1813" s="81" t="s">
        <v>211</v>
      </c>
      <c r="Y1813" s="268">
        <f>IF(AND(SUM(Y1779:Y1812)=0,COUNTIF(Y1779:Y1812,"NS")&gt;0),"NS",IF(AND(SUM(Y1779:Y1812)=0, COUNTIF(Y1779:Y1812,"NA")&gt;0),"NA",SUM(Y1779:Y1812)))</f>
        <v>45</v>
      </c>
      <c r="Z1813" s="266"/>
      <c r="AA1813" s="266"/>
      <c r="AB1813" s="266"/>
      <c r="AC1813" s="266"/>
      <c r="AD1813" s="267"/>
    </row>
    <row r="1814" spans="1:30">
      <c r="A1814" s="73"/>
      <c r="B1814" s="74"/>
      <c r="C1814" s="74"/>
      <c r="D1814" s="74"/>
      <c r="E1814" s="74"/>
      <c r="F1814" s="74"/>
      <c r="G1814" s="74"/>
      <c r="H1814" s="74"/>
      <c r="I1814" s="74"/>
      <c r="J1814" s="74"/>
      <c r="K1814" s="74"/>
      <c r="L1814" s="74"/>
      <c r="M1814" s="74"/>
      <c r="N1814" s="74"/>
      <c r="O1814" s="74"/>
      <c r="P1814" s="74"/>
      <c r="Q1814" s="74"/>
      <c r="R1814" s="74"/>
      <c r="S1814" s="74"/>
      <c r="T1814" s="74"/>
      <c r="U1814" s="74"/>
      <c r="V1814" s="74"/>
      <c r="W1814" s="74"/>
      <c r="X1814" s="74"/>
      <c r="Y1814" s="74"/>
      <c r="Z1814" s="74"/>
      <c r="AA1814" s="74"/>
      <c r="AB1814" s="74"/>
      <c r="AC1814" s="74"/>
      <c r="AD1814" s="74"/>
    </row>
    <row r="1815" spans="1:30" ht="45" customHeight="1">
      <c r="A1815" s="73"/>
      <c r="B1815" s="74"/>
      <c r="C1815" s="385" t="s">
        <v>1664</v>
      </c>
      <c r="D1815" s="256"/>
      <c r="E1815" s="256"/>
      <c r="F1815" s="268"/>
      <c r="G1815" s="266"/>
      <c r="H1815" s="266"/>
      <c r="I1815" s="266"/>
      <c r="J1815" s="266"/>
      <c r="K1815" s="266"/>
      <c r="L1815" s="266"/>
      <c r="M1815" s="266"/>
      <c r="N1815" s="266"/>
      <c r="O1815" s="266"/>
      <c r="P1815" s="266"/>
      <c r="Q1815" s="266"/>
      <c r="R1815" s="266"/>
      <c r="S1815" s="266"/>
      <c r="T1815" s="266"/>
      <c r="U1815" s="266"/>
      <c r="V1815" s="266"/>
      <c r="W1815" s="266"/>
      <c r="X1815" s="266"/>
      <c r="Y1815" s="266"/>
      <c r="Z1815" s="266"/>
      <c r="AA1815" s="266"/>
      <c r="AB1815" s="266"/>
      <c r="AC1815" s="266"/>
      <c r="AD1815" s="267"/>
    </row>
    <row r="1816" spans="1:30">
      <c r="A1816" s="73"/>
      <c r="B1816" s="74"/>
      <c r="C1816" s="74"/>
      <c r="D1816" s="74"/>
      <c r="E1816" s="74"/>
      <c r="F1816" s="74"/>
      <c r="G1816" s="74"/>
      <c r="H1816" s="74"/>
      <c r="I1816" s="74"/>
      <c r="J1816" s="74"/>
      <c r="K1816" s="74"/>
      <c r="L1816" s="74"/>
      <c r="M1816" s="74"/>
      <c r="N1816" s="74"/>
      <c r="O1816" s="74"/>
      <c r="P1816" s="74"/>
      <c r="Q1816" s="74"/>
      <c r="R1816" s="74"/>
      <c r="S1816" s="74"/>
      <c r="T1816" s="74"/>
      <c r="U1816" s="74"/>
      <c r="V1816" s="74"/>
      <c r="W1816" s="74"/>
      <c r="X1816" s="74"/>
      <c r="Y1816" s="74"/>
      <c r="Z1816" s="74"/>
      <c r="AA1816" s="74"/>
      <c r="AB1816" s="74"/>
      <c r="AC1816" s="74"/>
      <c r="AD1816" s="74"/>
    </row>
    <row r="1817" spans="1:30" ht="24" customHeight="1">
      <c r="A1817" s="83"/>
      <c r="B1817" s="15"/>
      <c r="C1817" s="321" t="s">
        <v>187</v>
      </c>
      <c r="D1817" s="256"/>
      <c r="E1817" s="256"/>
      <c r="F1817" s="256"/>
      <c r="G1817" s="256"/>
      <c r="H1817" s="256"/>
      <c r="I1817" s="256"/>
      <c r="J1817" s="256"/>
      <c r="K1817" s="256"/>
      <c r="L1817" s="256"/>
      <c r="M1817" s="256"/>
      <c r="N1817" s="256"/>
      <c r="O1817" s="256"/>
      <c r="P1817" s="256"/>
      <c r="Q1817" s="256"/>
      <c r="R1817" s="256"/>
      <c r="S1817" s="256"/>
      <c r="T1817" s="256"/>
      <c r="U1817" s="256"/>
      <c r="V1817" s="256"/>
      <c r="W1817" s="256"/>
      <c r="X1817" s="256"/>
      <c r="Y1817" s="256"/>
      <c r="Z1817" s="256"/>
      <c r="AA1817" s="256"/>
      <c r="AB1817" s="256"/>
      <c r="AC1817" s="256"/>
      <c r="AD1817" s="256"/>
    </row>
    <row r="1818" spans="1:30" ht="60" customHeight="1">
      <c r="A1818" s="83"/>
      <c r="B1818" s="15"/>
      <c r="C1818" s="322"/>
      <c r="D1818" s="323"/>
      <c r="E1818" s="323"/>
      <c r="F1818" s="323"/>
      <c r="G1818" s="323"/>
      <c r="H1818" s="323"/>
      <c r="I1818" s="323"/>
      <c r="J1818" s="323"/>
      <c r="K1818" s="323"/>
      <c r="L1818" s="323"/>
      <c r="M1818" s="323"/>
      <c r="N1818" s="323"/>
      <c r="O1818" s="323"/>
      <c r="P1818" s="323"/>
      <c r="Q1818" s="323"/>
      <c r="R1818" s="323"/>
      <c r="S1818" s="323"/>
      <c r="T1818" s="323"/>
      <c r="U1818" s="323"/>
      <c r="V1818" s="323"/>
      <c r="W1818" s="323"/>
      <c r="X1818" s="323"/>
      <c r="Y1818" s="323"/>
      <c r="Z1818" s="323"/>
      <c r="AA1818" s="323"/>
      <c r="AB1818" s="323"/>
      <c r="AC1818" s="323"/>
      <c r="AD1818" s="324"/>
    </row>
    <row r="1819" spans="1:30">
      <c r="A1819" s="73"/>
      <c r="B1819" s="74"/>
      <c r="C1819" s="74"/>
      <c r="D1819" s="74"/>
      <c r="E1819" s="74"/>
      <c r="F1819" s="74"/>
      <c r="G1819" s="74"/>
      <c r="H1819" s="74"/>
      <c r="I1819" s="74"/>
      <c r="J1819" s="74"/>
      <c r="K1819" s="74"/>
      <c r="L1819" s="74"/>
      <c r="M1819" s="74"/>
      <c r="N1819" s="74"/>
      <c r="O1819" s="74"/>
      <c r="P1819" s="74"/>
      <c r="Q1819" s="74"/>
      <c r="R1819" s="74"/>
      <c r="S1819" s="74"/>
      <c r="T1819" s="74"/>
      <c r="U1819" s="74"/>
      <c r="V1819" s="74"/>
      <c r="W1819" s="74"/>
      <c r="X1819" s="74"/>
      <c r="Y1819" s="74"/>
      <c r="Z1819" s="74"/>
      <c r="AA1819" s="74"/>
      <c r="AB1819" s="74"/>
      <c r="AC1819" s="74"/>
      <c r="AD1819" s="74"/>
    </row>
    <row r="1820" spans="1:30">
      <c r="A1820" s="73"/>
      <c r="B1820" s="74"/>
      <c r="C1820" s="74"/>
      <c r="D1820" s="74"/>
      <c r="E1820" s="74"/>
      <c r="F1820" s="74"/>
      <c r="G1820" s="74"/>
      <c r="H1820" s="74"/>
      <c r="I1820" s="74"/>
      <c r="J1820" s="74"/>
      <c r="K1820" s="74"/>
      <c r="L1820" s="74"/>
      <c r="M1820" s="74"/>
      <c r="N1820" s="74"/>
      <c r="O1820" s="74"/>
      <c r="P1820" s="74"/>
      <c r="Q1820" s="74"/>
      <c r="R1820" s="74"/>
      <c r="S1820" s="74"/>
      <c r="T1820" s="74"/>
      <c r="U1820" s="74"/>
      <c r="V1820" s="74"/>
      <c r="W1820" s="74"/>
      <c r="X1820" s="74"/>
      <c r="Y1820" s="74"/>
      <c r="Z1820" s="74"/>
      <c r="AA1820" s="74"/>
      <c r="AB1820" s="74"/>
      <c r="AC1820" s="74"/>
      <c r="AD1820" s="74"/>
    </row>
    <row r="1821" spans="1:30">
      <c r="A1821" s="73"/>
      <c r="B1821" s="74"/>
      <c r="C1821" s="74"/>
      <c r="D1821" s="74"/>
      <c r="E1821" s="74"/>
      <c r="F1821" s="74"/>
      <c r="G1821" s="74"/>
      <c r="H1821" s="74"/>
      <c r="I1821" s="74"/>
      <c r="J1821" s="74"/>
      <c r="K1821" s="74"/>
      <c r="L1821" s="74"/>
      <c r="M1821" s="74"/>
      <c r="N1821" s="74"/>
      <c r="O1821" s="74"/>
      <c r="P1821" s="74"/>
      <c r="Q1821" s="74"/>
      <c r="R1821" s="74"/>
      <c r="S1821" s="74"/>
      <c r="T1821" s="74"/>
      <c r="U1821" s="74"/>
      <c r="V1821" s="74"/>
      <c r="W1821" s="74"/>
      <c r="X1821" s="74"/>
      <c r="Y1821" s="74"/>
      <c r="Z1821" s="74"/>
      <c r="AA1821" s="74"/>
      <c r="AB1821" s="74"/>
      <c r="AC1821" s="74"/>
      <c r="AD1821" s="74"/>
    </row>
    <row r="1822" spans="1:30">
      <c r="A1822" s="73"/>
      <c r="B1822" s="74"/>
      <c r="C1822" s="74"/>
      <c r="D1822" s="74"/>
      <c r="E1822" s="74"/>
      <c r="F1822" s="74"/>
      <c r="G1822" s="74"/>
      <c r="H1822" s="74"/>
      <c r="I1822" s="74"/>
      <c r="J1822" s="74"/>
      <c r="K1822" s="74"/>
      <c r="L1822" s="74"/>
      <c r="M1822" s="74"/>
      <c r="N1822" s="74"/>
      <c r="O1822" s="74"/>
      <c r="P1822" s="74"/>
      <c r="Q1822" s="74"/>
      <c r="R1822" s="74"/>
      <c r="S1822" s="74"/>
      <c r="T1822" s="74"/>
      <c r="U1822" s="74"/>
      <c r="V1822" s="74"/>
      <c r="W1822" s="74"/>
      <c r="X1822" s="74"/>
      <c r="Y1822" s="74"/>
      <c r="Z1822" s="74"/>
      <c r="AA1822" s="74"/>
      <c r="AB1822" s="74"/>
      <c r="AC1822" s="74"/>
      <c r="AD1822" s="74"/>
    </row>
    <row r="1823" spans="1:30">
      <c r="A1823" s="73"/>
      <c r="B1823" s="74"/>
      <c r="C1823" s="74"/>
      <c r="D1823" s="74"/>
      <c r="E1823" s="74"/>
      <c r="F1823" s="74"/>
      <c r="G1823" s="74"/>
      <c r="H1823" s="74"/>
      <c r="I1823" s="74"/>
      <c r="J1823" s="74"/>
      <c r="K1823" s="74"/>
      <c r="L1823" s="74"/>
      <c r="M1823" s="74"/>
      <c r="N1823" s="74"/>
      <c r="O1823" s="74"/>
      <c r="P1823" s="74"/>
      <c r="Q1823" s="74"/>
      <c r="R1823" s="74"/>
      <c r="S1823" s="74"/>
      <c r="T1823" s="74"/>
      <c r="U1823" s="74"/>
      <c r="V1823" s="74"/>
      <c r="W1823" s="74"/>
      <c r="X1823" s="74"/>
      <c r="Y1823" s="74"/>
      <c r="Z1823" s="74"/>
      <c r="AA1823" s="74"/>
      <c r="AB1823" s="74"/>
      <c r="AC1823" s="74"/>
      <c r="AD1823" s="74"/>
    </row>
    <row r="1824" spans="1:30" ht="15.75" customHeight="1" thickBot="1">
      <c r="A1824" s="73"/>
      <c r="B1824" s="74"/>
      <c r="C1824" s="74"/>
      <c r="D1824" s="74"/>
      <c r="E1824" s="74"/>
      <c r="F1824" s="74"/>
      <c r="G1824" s="74"/>
      <c r="H1824" s="74"/>
      <c r="I1824" s="74"/>
      <c r="J1824" s="74"/>
      <c r="K1824" s="74"/>
      <c r="L1824" s="74"/>
      <c r="M1824" s="74"/>
      <c r="N1824" s="74"/>
      <c r="O1824" s="74"/>
      <c r="P1824" s="74"/>
      <c r="Q1824" s="74"/>
      <c r="R1824" s="74"/>
      <c r="S1824" s="74"/>
      <c r="T1824" s="74"/>
      <c r="U1824" s="74"/>
      <c r="V1824" s="74"/>
      <c r="W1824" s="74"/>
      <c r="X1824" s="74"/>
      <c r="Y1824" s="74"/>
      <c r="Z1824" s="74"/>
      <c r="AA1824" s="74"/>
      <c r="AB1824" s="74"/>
      <c r="AC1824" s="74"/>
      <c r="AD1824" s="74"/>
    </row>
    <row r="1825" spans="1:30" ht="15" customHeight="1" thickBot="1">
      <c r="B1825" s="381" t="s">
        <v>1665</v>
      </c>
      <c r="C1825" s="334"/>
      <c r="D1825" s="334"/>
      <c r="E1825" s="334"/>
      <c r="F1825" s="334"/>
      <c r="G1825" s="334"/>
      <c r="H1825" s="334"/>
      <c r="I1825" s="334"/>
      <c r="J1825" s="334"/>
      <c r="K1825" s="334"/>
      <c r="L1825" s="334"/>
      <c r="M1825" s="334"/>
      <c r="N1825" s="334"/>
      <c r="O1825" s="334"/>
      <c r="P1825" s="334"/>
      <c r="Q1825" s="334"/>
      <c r="R1825" s="334"/>
      <c r="S1825" s="334"/>
      <c r="T1825" s="334"/>
      <c r="U1825" s="334"/>
      <c r="V1825" s="334"/>
      <c r="W1825" s="334"/>
      <c r="X1825" s="334"/>
      <c r="Y1825" s="334"/>
      <c r="Z1825" s="334"/>
      <c r="AA1825" s="334"/>
      <c r="AB1825" s="334"/>
      <c r="AC1825" s="334"/>
      <c r="AD1825" s="335"/>
    </row>
    <row r="1826" spans="1:30">
      <c r="A1826" s="73"/>
      <c r="B1826" s="379" t="s">
        <v>1168</v>
      </c>
      <c r="C1826" s="256"/>
      <c r="D1826" s="256"/>
      <c r="E1826" s="256"/>
      <c r="F1826" s="256"/>
      <c r="G1826" s="256"/>
      <c r="H1826" s="256"/>
      <c r="I1826" s="256"/>
      <c r="J1826" s="256"/>
      <c r="K1826" s="256"/>
      <c r="L1826" s="256"/>
      <c r="M1826" s="256"/>
      <c r="N1826" s="256"/>
      <c r="O1826" s="256"/>
      <c r="P1826" s="256"/>
      <c r="Q1826" s="256"/>
      <c r="R1826" s="256"/>
      <c r="S1826" s="256"/>
      <c r="T1826" s="256"/>
      <c r="U1826" s="256"/>
      <c r="V1826" s="256"/>
      <c r="W1826" s="256"/>
      <c r="X1826" s="256"/>
      <c r="Y1826" s="256"/>
      <c r="Z1826" s="256"/>
      <c r="AA1826" s="256"/>
      <c r="AB1826" s="256"/>
      <c r="AC1826" s="256"/>
      <c r="AD1826" s="281"/>
    </row>
    <row r="1827" spans="1:30" ht="24" customHeight="1">
      <c r="A1827" s="73"/>
      <c r="B1827" s="113"/>
      <c r="C1827" s="378" t="s">
        <v>1666</v>
      </c>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83"/>
    </row>
    <row r="1828" spans="1:30">
      <c r="B1828" s="379" t="s">
        <v>181</v>
      </c>
      <c r="C1828" s="256"/>
      <c r="D1828" s="256"/>
      <c r="E1828" s="256"/>
      <c r="F1828" s="256"/>
      <c r="G1828" s="256"/>
      <c r="H1828" s="256"/>
      <c r="I1828" s="256"/>
      <c r="J1828" s="256"/>
      <c r="K1828" s="256"/>
      <c r="L1828" s="256"/>
      <c r="M1828" s="256"/>
      <c r="N1828" s="256"/>
      <c r="O1828" s="256"/>
      <c r="P1828" s="256"/>
      <c r="Q1828" s="256"/>
      <c r="R1828" s="256"/>
      <c r="S1828" s="256"/>
      <c r="T1828" s="256"/>
      <c r="U1828" s="256"/>
      <c r="V1828" s="256"/>
      <c r="W1828" s="256"/>
      <c r="X1828" s="256"/>
      <c r="Y1828" s="256"/>
      <c r="Z1828" s="256"/>
      <c r="AA1828" s="256"/>
      <c r="AB1828" s="256"/>
      <c r="AC1828" s="256"/>
      <c r="AD1828" s="281"/>
    </row>
    <row r="1829" spans="1:30" ht="36" customHeight="1">
      <c r="B1829" s="113"/>
      <c r="C1829" s="378" t="s">
        <v>1667</v>
      </c>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83"/>
    </row>
    <row r="1831" spans="1:30" ht="24" customHeight="1">
      <c r="A1831" s="72" t="s">
        <v>1668</v>
      </c>
      <c r="B1831" s="326" t="s">
        <v>1669</v>
      </c>
      <c r="C1831" s="256"/>
      <c r="D1831" s="256"/>
      <c r="E1831" s="256"/>
      <c r="F1831" s="256"/>
      <c r="G1831" s="256"/>
      <c r="H1831" s="256"/>
      <c r="I1831" s="256"/>
      <c r="J1831" s="256"/>
      <c r="K1831" s="256"/>
      <c r="L1831" s="256"/>
      <c r="M1831" s="256"/>
      <c r="N1831" s="256"/>
      <c r="O1831" s="256"/>
      <c r="P1831" s="256"/>
      <c r="Q1831" s="256"/>
      <c r="R1831" s="256"/>
      <c r="S1831" s="256"/>
      <c r="T1831" s="256"/>
      <c r="U1831" s="256"/>
      <c r="V1831" s="256"/>
      <c r="W1831" s="256"/>
      <c r="X1831" s="256"/>
      <c r="Y1831" s="256"/>
      <c r="Z1831" s="256"/>
      <c r="AA1831" s="256"/>
      <c r="AB1831" s="256"/>
      <c r="AC1831" s="256"/>
      <c r="AD1831" s="256"/>
    </row>
    <row r="1832" spans="1:30" ht="24" customHeight="1">
      <c r="A1832" s="83"/>
      <c r="B1832" s="15"/>
      <c r="C1832" s="327" t="s">
        <v>1670</v>
      </c>
      <c r="D1832" s="256"/>
      <c r="E1832" s="256"/>
      <c r="F1832" s="256"/>
      <c r="G1832" s="256"/>
      <c r="H1832" s="256"/>
      <c r="I1832" s="256"/>
      <c r="J1832" s="256"/>
      <c r="K1832" s="256"/>
      <c r="L1832" s="256"/>
      <c r="M1832" s="256"/>
      <c r="N1832" s="256"/>
      <c r="O1832" s="256"/>
      <c r="P1832" s="256"/>
      <c r="Q1832" s="256"/>
      <c r="R1832" s="256"/>
      <c r="S1832" s="256"/>
      <c r="T1832" s="256"/>
      <c r="U1832" s="256"/>
      <c r="V1832" s="256"/>
      <c r="W1832" s="256"/>
      <c r="X1832" s="256"/>
      <c r="Y1832" s="256"/>
      <c r="Z1832" s="256"/>
      <c r="AA1832" s="256"/>
      <c r="AB1832" s="256"/>
      <c r="AC1832" s="256"/>
      <c r="AD1832" s="256"/>
    </row>
    <row r="1833" spans="1:30">
      <c r="A1833" s="83"/>
      <c r="B1833" s="15"/>
      <c r="C1833" s="15"/>
      <c r="D1833" s="15"/>
      <c r="E1833" s="15"/>
      <c r="F1833" s="15"/>
      <c r="G1833" s="15"/>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row>
    <row r="1834" spans="1:30" ht="36" customHeight="1">
      <c r="A1834" s="83"/>
      <c r="B1834" s="15"/>
      <c r="C1834" s="265" t="s">
        <v>1671</v>
      </c>
      <c r="D1834" s="266"/>
      <c r="E1834" s="266"/>
      <c r="F1834" s="266"/>
      <c r="G1834" s="266"/>
      <c r="H1834" s="266"/>
      <c r="I1834" s="266"/>
      <c r="J1834" s="266"/>
      <c r="K1834" s="266"/>
      <c r="L1834" s="266"/>
      <c r="M1834" s="266"/>
      <c r="N1834" s="266"/>
      <c r="O1834" s="266"/>
      <c r="P1834" s="267"/>
      <c r="Q1834" s="265" t="s">
        <v>1672</v>
      </c>
      <c r="R1834" s="266"/>
      <c r="S1834" s="266"/>
      <c r="T1834" s="266"/>
      <c r="U1834" s="266"/>
      <c r="V1834" s="266"/>
      <c r="W1834" s="266"/>
      <c r="X1834" s="266"/>
      <c r="Y1834" s="266"/>
      <c r="Z1834" s="266"/>
      <c r="AA1834" s="266"/>
      <c r="AB1834" s="266"/>
      <c r="AC1834" s="266"/>
      <c r="AD1834" s="267"/>
    </row>
    <row r="1835" spans="1:30">
      <c r="A1835" s="83"/>
      <c r="B1835" s="15"/>
      <c r="C1835" s="268"/>
      <c r="D1835" s="266"/>
      <c r="E1835" s="266"/>
      <c r="F1835" s="266"/>
      <c r="G1835" s="266"/>
      <c r="H1835" s="266"/>
      <c r="I1835" s="266"/>
      <c r="J1835" s="266"/>
      <c r="K1835" s="266"/>
      <c r="L1835" s="266"/>
      <c r="M1835" s="266"/>
      <c r="N1835" s="266"/>
      <c r="O1835" s="266"/>
      <c r="P1835" s="267"/>
      <c r="Q1835" s="268"/>
      <c r="R1835" s="266"/>
      <c r="S1835" s="266"/>
      <c r="T1835" s="266"/>
      <c r="U1835" s="266"/>
      <c r="V1835" s="266"/>
      <c r="W1835" s="266"/>
      <c r="X1835" s="266"/>
      <c r="Y1835" s="266"/>
      <c r="Z1835" s="266"/>
      <c r="AA1835" s="266"/>
      <c r="AB1835" s="266"/>
      <c r="AC1835" s="266"/>
      <c r="AD1835" s="267"/>
    </row>
    <row r="1836" spans="1:30">
      <c r="A1836" s="83"/>
      <c r="B1836" s="15"/>
      <c r="C1836" s="15"/>
      <c r="D1836" s="15"/>
      <c r="E1836" s="15"/>
      <c r="F1836" s="15"/>
      <c r="G1836" s="15"/>
      <c r="H1836" s="15"/>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row>
    <row r="1837" spans="1:30" ht="24" customHeight="1">
      <c r="A1837" s="83"/>
      <c r="B1837" s="15"/>
      <c r="C1837" s="321" t="s">
        <v>187</v>
      </c>
      <c r="D1837" s="256"/>
      <c r="E1837" s="256"/>
      <c r="F1837" s="256"/>
      <c r="G1837" s="256"/>
      <c r="H1837" s="256"/>
      <c r="I1837" s="256"/>
      <c r="J1837" s="256"/>
      <c r="K1837" s="256"/>
      <c r="L1837" s="256"/>
      <c r="M1837" s="256"/>
      <c r="N1837" s="256"/>
      <c r="O1837" s="256"/>
      <c r="P1837" s="256"/>
      <c r="Q1837" s="256"/>
      <c r="R1837" s="256"/>
      <c r="S1837" s="256"/>
      <c r="T1837" s="256"/>
      <c r="U1837" s="256"/>
      <c r="V1837" s="256"/>
      <c r="W1837" s="256"/>
      <c r="X1837" s="256"/>
      <c r="Y1837" s="256"/>
      <c r="Z1837" s="256"/>
      <c r="AA1837" s="256"/>
      <c r="AB1837" s="256"/>
      <c r="AC1837" s="256"/>
      <c r="AD1837" s="256"/>
    </row>
    <row r="1838" spans="1:30" ht="60" customHeight="1">
      <c r="A1838" s="83"/>
      <c r="B1838" s="15"/>
      <c r="C1838" s="322"/>
      <c r="D1838" s="323"/>
      <c r="E1838" s="323"/>
      <c r="F1838" s="323"/>
      <c r="G1838" s="323"/>
      <c r="H1838" s="323"/>
      <c r="I1838" s="323"/>
      <c r="J1838" s="323"/>
      <c r="K1838" s="323"/>
      <c r="L1838" s="323"/>
      <c r="M1838" s="323"/>
      <c r="N1838" s="323"/>
      <c r="O1838" s="323"/>
      <c r="P1838" s="323"/>
      <c r="Q1838" s="323"/>
      <c r="R1838" s="323"/>
      <c r="S1838" s="323"/>
      <c r="T1838" s="323"/>
      <c r="U1838" s="323"/>
      <c r="V1838" s="323"/>
      <c r="W1838" s="323"/>
      <c r="X1838" s="323"/>
      <c r="Y1838" s="323"/>
      <c r="Z1838" s="323"/>
      <c r="AA1838" s="323"/>
      <c r="AB1838" s="323"/>
      <c r="AC1838" s="323"/>
      <c r="AD1838" s="324"/>
    </row>
    <row r="1839" spans="1:30">
      <c r="A1839" s="72"/>
      <c r="B1839" s="88"/>
      <c r="C1839" s="88"/>
      <c r="D1839" s="88"/>
      <c r="E1839" s="88"/>
      <c r="F1839" s="88"/>
      <c r="G1839" s="88"/>
      <c r="H1839" s="88"/>
      <c r="I1839" s="88"/>
      <c r="J1839" s="88"/>
      <c r="K1839" s="88"/>
      <c r="L1839" s="88"/>
      <c r="M1839" s="88"/>
      <c r="N1839" s="88"/>
      <c r="O1839" s="88"/>
      <c r="P1839" s="88"/>
      <c r="Q1839" s="88"/>
      <c r="R1839" s="88"/>
      <c r="S1839" s="88"/>
      <c r="T1839" s="88"/>
      <c r="U1839" s="88"/>
      <c r="V1839" s="88"/>
      <c r="W1839" s="88"/>
      <c r="X1839" s="88"/>
      <c r="Y1839" s="88"/>
      <c r="Z1839" s="88"/>
      <c r="AA1839" s="88"/>
      <c r="AB1839" s="88"/>
      <c r="AC1839" s="88"/>
      <c r="AD1839" s="88"/>
    </row>
    <row r="1840" spans="1:30">
      <c r="A1840" s="71"/>
      <c r="B1840" s="40"/>
      <c r="C1840" s="40"/>
      <c r="D1840" s="40"/>
      <c r="E1840" s="40"/>
      <c r="F1840" s="40"/>
      <c r="G1840" s="40"/>
      <c r="H1840" s="40"/>
      <c r="I1840" s="40"/>
      <c r="J1840" s="40"/>
      <c r="K1840" s="40"/>
      <c r="L1840" s="40"/>
      <c r="M1840" s="40"/>
      <c r="N1840" s="40"/>
      <c r="O1840" s="40"/>
      <c r="P1840" s="40"/>
      <c r="Q1840" s="40"/>
      <c r="R1840" s="40"/>
      <c r="S1840" s="40"/>
      <c r="T1840" s="40"/>
      <c r="U1840" s="40"/>
      <c r="V1840" s="40"/>
      <c r="W1840" s="40"/>
      <c r="X1840" s="40"/>
      <c r="Y1840" s="40"/>
      <c r="Z1840" s="40"/>
      <c r="AA1840" s="40"/>
      <c r="AB1840" s="40"/>
      <c r="AC1840" s="40"/>
      <c r="AD1840" s="40"/>
    </row>
    <row r="1841" spans="1:30">
      <c r="A1841" s="71"/>
      <c r="B1841" s="40"/>
      <c r="C1841" s="40"/>
      <c r="D1841" s="40"/>
      <c r="E1841" s="40"/>
      <c r="F1841" s="40"/>
      <c r="G1841" s="40"/>
      <c r="H1841" s="40"/>
      <c r="I1841" s="40"/>
      <c r="J1841" s="40"/>
      <c r="K1841" s="40"/>
      <c r="L1841" s="40"/>
      <c r="M1841" s="40"/>
      <c r="N1841" s="40"/>
      <c r="O1841" s="40"/>
      <c r="P1841" s="40"/>
      <c r="Q1841" s="40"/>
      <c r="R1841" s="40"/>
      <c r="S1841" s="40"/>
      <c r="T1841" s="40"/>
      <c r="U1841" s="40"/>
      <c r="V1841" s="40"/>
      <c r="W1841" s="40"/>
      <c r="X1841" s="40"/>
      <c r="Y1841" s="40"/>
      <c r="Z1841" s="40"/>
      <c r="AA1841" s="40"/>
      <c r="AB1841" s="40"/>
      <c r="AC1841" s="40"/>
      <c r="AD1841" s="40"/>
    </row>
    <row r="1842" spans="1:30">
      <c r="A1842" s="71"/>
      <c r="B1842" s="40"/>
      <c r="C1842" s="40"/>
      <c r="D1842" s="40"/>
      <c r="E1842" s="40"/>
      <c r="F1842" s="40"/>
      <c r="G1842" s="40"/>
      <c r="H1842" s="40"/>
      <c r="I1842" s="40"/>
      <c r="J1842" s="40"/>
      <c r="K1842" s="40"/>
      <c r="L1842" s="40"/>
      <c r="M1842" s="40"/>
      <c r="N1842" s="40"/>
      <c r="O1842" s="40"/>
      <c r="P1842" s="40"/>
      <c r="Q1842" s="40"/>
      <c r="R1842" s="40"/>
      <c r="S1842" s="40"/>
      <c r="T1842" s="40"/>
      <c r="U1842" s="40"/>
      <c r="V1842" s="40"/>
      <c r="W1842" s="40"/>
      <c r="X1842" s="40"/>
      <c r="Y1842" s="40"/>
      <c r="Z1842" s="40"/>
      <c r="AA1842" s="40"/>
      <c r="AB1842" s="40"/>
      <c r="AC1842" s="40"/>
      <c r="AD1842" s="40"/>
    </row>
    <row r="1843" spans="1:30">
      <c r="A1843" s="83"/>
      <c r="B1843" s="15"/>
      <c r="C1843" s="15"/>
      <c r="D1843" s="15"/>
      <c r="E1843" s="15"/>
      <c r="F1843" s="15"/>
      <c r="G1843" s="15"/>
      <c r="H1843" s="15"/>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row>
    <row r="1844" spans="1:30">
      <c r="A1844" s="83"/>
      <c r="B1844" s="15"/>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row>
    <row r="1845" spans="1:30" ht="24" customHeight="1">
      <c r="A1845" s="72" t="s">
        <v>1673</v>
      </c>
      <c r="B1845" s="326" t="s">
        <v>1674</v>
      </c>
      <c r="C1845" s="256"/>
      <c r="D1845" s="256"/>
      <c r="E1845" s="256"/>
      <c r="F1845" s="256"/>
      <c r="G1845" s="256"/>
      <c r="H1845" s="256"/>
      <c r="I1845" s="256"/>
      <c r="J1845" s="256"/>
      <c r="K1845" s="256"/>
      <c r="L1845" s="256"/>
      <c r="M1845" s="256"/>
      <c r="N1845" s="256"/>
      <c r="O1845" s="256"/>
      <c r="P1845" s="256"/>
      <c r="Q1845" s="256"/>
      <c r="R1845" s="256"/>
      <c r="S1845" s="256"/>
      <c r="T1845" s="256"/>
      <c r="U1845" s="256"/>
      <c r="V1845" s="256"/>
      <c r="W1845" s="256"/>
      <c r="X1845" s="256"/>
      <c r="Y1845" s="256"/>
      <c r="Z1845" s="256"/>
      <c r="AA1845" s="256"/>
      <c r="AB1845" s="256"/>
      <c r="AC1845" s="256"/>
      <c r="AD1845" s="256"/>
    </row>
    <row r="1846" spans="1:30" ht="24" customHeight="1">
      <c r="A1846" s="72"/>
      <c r="B1846" s="207"/>
      <c r="C1846" s="327" t="s">
        <v>1675</v>
      </c>
      <c r="D1846" s="256"/>
      <c r="E1846" s="256"/>
      <c r="F1846" s="256"/>
      <c r="G1846" s="256"/>
      <c r="H1846" s="256"/>
      <c r="I1846" s="256"/>
      <c r="J1846" s="256"/>
      <c r="K1846" s="256"/>
      <c r="L1846" s="256"/>
      <c r="M1846" s="256"/>
      <c r="N1846" s="256"/>
      <c r="O1846" s="256"/>
      <c r="P1846" s="256"/>
      <c r="Q1846" s="256"/>
      <c r="R1846" s="256"/>
      <c r="S1846" s="256"/>
      <c r="T1846" s="256"/>
      <c r="U1846" s="256"/>
      <c r="V1846" s="256"/>
      <c r="W1846" s="256"/>
      <c r="X1846" s="256"/>
      <c r="Y1846" s="256"/>
      <c r="Z1846" s="256"/>
      <c r="AA1846" s="256"/>
      <c r="AB1846" s="256"/>
      <c r="AC1846" s="256"/>
      <c r="AD1846" s="256"/>
    </row>
    <row r="1847" spans="1:30" ht="24" customHeight="1">
      <c r="A1847" s="72"/>
      <c r="B1847" s="207"/>
      <c r="C1847" s="321" t="s">
        <v>1676</v>
      </c>
      <c r="D1847" s="256"/>
      <c r="E1847" s="256"/>
      <c r="F1847" s="256"/>
      <c r="G1847" s="256"/>
      <c r="H1847" s="256"/>
      <c r="I1847" s="256"/>
      <c r="J1847" s="256"/>
      <c r="K1847" s="256"/>
      <c r="L1847" s="256"/>
      <c r="M1847" s="256"/>
      <c r="N1847" s="256"/>
      <c r="O1847" s="256"/>
      <c r="P1847" s="256"/>
      <c r="Q1847" s="256"/>
      <c r="R1847" s="256"/>
      <c r="S1847" s="256"/>
      <c r="T1847" s="256"/>
      <c r="U1847" s="256"/>
      <c r="V1847" s="256"/>
      <c r="W1847" s="256"/>
      <c r="X1847" s="256"/>
      <c r="Y1847" s="256"/>
      <c r="Z1847" s="256"/>
      <c r="AA1847" s="256"/>
      <c r="AB1847" s="256"/>
      <c r="AC1847" s="256"/>
      <c r="AD1847" s="256"/>
    </row>
    <row r="1848" spans="1:30" ht="36" customHeight="1">
      <c r="A1848" s="73"/>
      <c r="B1848" s="74"/>
      <c r="C1848" s="321" t="s">
        <v>1632</v>
      </c>
      <c r="D1848" s="256"/>
      <c r="E1848" s="256"/>
      <c r="F1848" s="256"/>
      <c r="G1848" s="256"/>
      <c r="H1848" s="256"/>
      <c r="I1848" s="256"/>
      <c r="J1848" s="256"/>
      <c r="K1848" s="256"/>
      <c r="L1848" s="256"/>
      <c r="M1848" s="256"/>
      <c r="N1848" s="256"/>
      <c r="O1848" s="256"/>
      <c r="P1848" s="256"/>
      <c r="Q1848" s="256"/>
      <c r="R1848" s="256"/>
      <c r="S1848" s="256"/>
      <c r="T1848" s="256"/>
      <c r="U1848" s="256"/>
      <c r="V1848" s="256"/>
      <c r="W1848" s="256"/>
      <c r="X1848" s="256"/>
      <c r="Y1848" s="256"/>
      <c r="Z1848" s="256"/>
      <c r="AA1848" s="256"/>
      <c r="AB1848" s="256"/>
      <c r="AC1848" s="256"/>
      <c r="AD1848" s="256"/>
    </row>
    <row r="1849" spans="1:30">
      <c r="A1849" s="73"/>
      <c r="B1849" s="74"/>
      <c r="C1849" s="74"/>
      <c r="D1849" s="74"/>
      <c r="E1849" s="74"/>
      <c r="F1849" s="74"/>
      <c r="G1849" s="74"/>
      <c r="H1849" s="74"/>
      <c r="I1849" s="74"/>
      <c r="J1849" s="74"/>
      <c r="K1849" s="74"/>
      <c r="L1849" s="74"/>
      <c r="M1849" s="74"/>
      <c r="N1849" s="74"/>
      <c r="O1849" s="74"/>
      <c r="P1849" s="74"/>
      <c r="Q1849" s="74"/>
      <c r="R1849" s="74"/>
      <c r="S1849" s="74"/>
      <c r="T1849" s="74"/>
      <c r="U1849" s="74"/>
      <c r="V1849" s="74"/>
      <c r="W1849" s="74"/>
      <c r="X1849" s="74"/>
      <c r="Y1849" s="74"/>
      <c r="Z1849" s="74"/>
      <c r="AA1849" s="74"/>
      <c r="AB1849" s="74"/>
      <c r="AC1849" s="74"/>
      <c r="AD1849" s="74"/>
    </row>
    <row r="1850" spans="1:30" ht="15" customHeight="1">
      <c r="A1850" s="73"/>
      <c r="B1850" s="74"/>
      <c r="C1850" s="265" t="s">
        <v>1677</v>
      </c>
      <c r="D1850" s="266"/>
      <c r="E1850" s="266"/>
      <c r="F1850" s="266"/>
      <c r="G1850" s="266"/>
      <c r="H1850" s="266"/>
      <c r="I1850" s="266"/>
      <c r="J1850" s="266"/>
      <c r="K1850" s="266"/>
      <c r="L1850" s="266"/>
      <c r="M1850" s="266"/>
      <c r="N1850" s="266"/>
      <c r="O1850" s="266"/>
      <c r="P1850" s="266"/>
      <c r="Q1850" s="266"/>
      <c r="R1850" s="266"/>
      <c r="S1850" s="266"/>
      <c r="T1850" s="266"/>
      <c r="U1850" s="266"/>
      <c r="V1850" s="266"/>
      <c r="W1850" s="266"/>
      <c r="X1850" s="267"/>
      <c r="Y1850" s="265" t="s">
        <v>1672</v>
      </c>
      <c r="Z1850" s="266"/>
      <c r="AA1850" s="266"/>
      <c r="AB1850" s="266"/>
      <c r="AC1850" s="266"/>
      <c r="AD1850" s="267"/>
    </row>
    <row r="1851" spans="1:30">
      <c r="A1851" s="73"/>
      <c r="B1851" s="74"/>
      <c r="C1851" s="231" t="s">
        <v>131</v>
      </c>
      <c r="D1851" s="320" t="s">
        <v>1634</v>
      </c>
      <c r="E1851" s="266"/>
      <c r="F1851" s="266"/>
      <c r="G1851" s="266"/>
      <c r="H1851" s="266"/>
      <c r="I1851" s="266"/>
      <c r="J1851" s="266"/>
      <c r="K1851" s="266"/>
      <c r="L1851" s="266"/>
      <c r="M1851" s="266"/>
      <c r="N1851" s="266"/>
      <c r="O1851" s="266"/>
      <c r="P1851" s="266"/>
      <c r="Q1851" s="266"/>
      <c r="R1851" s="266"/>
      <c r="S1851" s="266"/>
      <c r="T1851" s="266"/>
      <c r="U1851" s="266"/>
      <c r="V1851" s="266"/>
      <c r="W1851" s="266"/>
      <c r="X1851" s="267"/>
      <c r="Y1851" s="268"/>
      <c r="Z1851" s="266"/>
      <c r="AA1851" s="266"/>
      <c r="AB1851" s="266"/>
      <c r="AC1851" s="266"/>
      <c r="AD1851" s="267"/>
    </row>
    <row r="1852" spans="1:30">
      <c r="A1852" s="73"/>
      <c r="B1852" s="74"/>
      <c r="C1852" s="229" t="s">
        <v>132</v>
      </c>
      <c r="D1852" s="320" t="s">
        <v>288</v>
      </c>
      <c r="E1852" s="266"/>
      <c r="F1852" s="266"/>
      <c r="G1852" s="266"/>
      <c r="H1852" s="266"/>
      <c r="I1852" s="266"/>
      <c r="J1852" s="266"/>
      <c r="K1852" s="266"/>
      <c r="L1852" s="266"/>
      <c r="M1852" s="266"/>
      <c r="N1852" s="266"/>
      <c r="O1852" s="266"/>
      <c r="P1852" s="266"/>
      <c r="Q1852" s="266"/>
      <c r="R1852" s="266"/>
      <c r="S1852" s="266"/>
      <c r="T1852" s="266"/>
      <c r="U1852" s="266"/>
      <c r="V1852" s="266"/>
      <c r="W1852" s="266"/>
      <c r="X1852" s="267"/>
      <c r="Y1852" s="268"/>
      <c r="Z1852" s="266"/>
      <c r="AA1852" s="266"/>
      <c r="AB1852" s="266"/>
      <c r="AC1852" s="266"/>
      <c r="AD1852" s="267"/>
    </row>
    <row r="1853" spans="1:30">
      <c r="A1853" s="73"/>
      <c r="B1853" s="74"/>
      <c r="C1853" s="229" t="s">
        <v>133</v>
      </c>
      <c r="D1853" s="320" t="s">
        <v>1635</v>
      </c>
      <c r="E1853" s="266"/>
      <c r="F1853" s="266"/>
      <c r="G1853" s="266"/>
      <c r="H1853" s="266"/>
      <c r="I1853" s="266"/>
      <c r="J1853" s="266"/>
      <c r="K1853" s="266"/>
      <c r="L1853" s="266"/>
      <c r="M1853" s="266"/>
      <c r="N1853" s="266"/>
      <c r="O1853" s="266"/>
      <c r="P1853" s="266"/>
      <c r="Q1853" s="266"/>
      <c r="R1853" s="266"/>
      <c r="S1853" s="266"/>
      <c r="T1853" s="266"/>
      <c r="U1853" s="266"/>
      <c r="V1853" s="266"/>
      <c r="W1853" s="266"/>
      <c r="X1853" s="267"/>
      <c r="Y1853" s="268"/>
      <c r="Z1853" s="266"/>
      <c r="AA1853" s="266"/>
      <c r="AB1853" s="266"/>
      <c r="AC1853" s="266"/>
      <c r="AD1853" s="267"/>
    </row>
    <row r="1854" spans="1:30">
      <c r="A1854" s="73"/>
      <c r="B1854" s="74"/>
      <c r="C1854" s="229" t="s">
        <v>134</v>
      </c>
      <c r="D1854" s="320" t="s">
        <v>1636</v>
      </c>
      <c r="E1854" s="266"/>
      <c r="F1854" s="266"/>
      <c r="G1854" s="266"/>
      <c r="H1854" s="266"/>
      <c r="I1854" s="266"/>
      <c r="J1854" s="266"/>
      <c r="K1854" s="266"/>
      <c r="L1854" s="266"/>
      <c r="M1854" s="266"/>
      <c r="N1854" s="266"/>
      <c r="O1854" s="266"/>
      <c r="P1854" s="266"/>
      <c r="Q1854" s="266"/>
      <c r="R1854" s="266"/>
      <c r="S1854" s="266"/>
      <c r="T1854" s="266"/>
      <c r="U1854" s="266"/>
      <c r="V1854" s="266"/>
      <c r="W1854" s="266"/>
      <c r="X1854" s="267"/>
      <c r="Y1854" s="268"/>
      <c r="Z1854" s="266"/>
      <c r="AA1854" s="266"/>
      <c r="AB1854" s="266"/>
      <c r="AC1854" s="266"/>
      <c r="AD1854" s="267"/>
    </row>
    <row r="1855" spans="1:30">
      <c r="A1855" s="73"/>
      <c r="B1855" s="74"/>
      <c r="C1855" s="229" t="s">
        <v>135</v>
      </c>
      <c r="D1855" s="320" t="s">
        <v>1637</v>
      </c>
      <c r="E1855" s="266"/>
      <c r="F1855" s="266"/>
      <c r="G1855" s="266"/>
      <c r="H1855" s="266"/>
      <c r="I1855" s="266"/>
      <c r="J1855" s="266"/>
      <c r="K1855" s="266"/>
      <c r="L1855" s="266"/>
      <c r="M1855" s="266"/>
      <c r="N1855" s="266"/>
      <c r="O1855" s="266"/>
      <c r="P1855" s="266"/>
      <c r="Q1855" s="266"/>
      <c r="R1855" s="266"/>
      <c r="S1855" s="266"/>
      <c r="T1855" s="266"/>
      <c r="U1855" s="266"/>
      <c r="V1855" s="266"/>
      <c r="W1855" s="266"/>
      <c r="X1855" s="267"/>
      <c r="Y1855" s="268"/>
      <c r="Z1855" s="266"/>
      <c r="AA1855" s="266"/>
      <c r="AB1855" s="266"/>
      <c r="AC1855" s="266"/>
      <c r="AD1855" s="267"/>
    </row>
    <row r="1856" spans="1:30">
      <c r="A1856" s="73"/>
      <c r="B1856" s="74"/>
      <c r="C1856" s="229" t="s">
        <v>136</v>
      </c>
      <c r="D1856" s="320" t="s">
        <v>1638</v>
      </c>
      <c r="E1856" s="266"/>
      <c r="F1856" s="266"/>
      <c r="G1856" s="266"/>
      <c r="H1856" s="266"/>
      <c r="I1856" s="266"/>
      <c r="J1856" s="266"/>
      <c r="K1856" s="266"/>
      <c r="L1856" s="266"/>
      <c r="M1856" s="266"/>
      <c r="N1856" s="266"/>
      <c r="O1856" s="266"/>
      <c r="P1856" s="266"/>
      <c r="Q1856" s="266"/>
      <c r="R1856" s="266"/>
      <c r="S1856" s="266"/>
      <c r="T1856" s="266"/>
      <c r="U1856" s="266"/>
      <c r="V1856" s="266"/>
      <c r="W1856" s="266"/>
      <c r="X1856" s="267"/>
      <c r="Y1856" s="268"/>
      <c r="Z1856" s="266"/>
      <c r="AA1856" s="266"/>
      <c r="AB1856" s="266"/>
      <c r="AC1856" s="266"/>
      <c r="AD1856" s="267"/>
    </row>
    <row r="1857" spans="1:30">
      <c r="A1857" s="73"/>
      <c r="B1857" s="74"/>
      <c r="C1857" s="229" t="s">
        <v>137</v>
      </c>
      <c r="D1857" s="320" t="s">
        <v>1639</v>
      </c>
      <c r="E1857" s="266"/>
      <c r="F1857" s="266"/>
      <c r="G1857" s="266"/>
      <c r="H1857" s="266"/>
      <c r="I1857" s="266"/>
      <c r="J1857" s="266"/>
      <c r="K1857" s="266"/>
      <c r="L1857" s="266"/>
      <c r="M1857" s="266"/>
      <c r="N1857" s="266"/>
      <c r="O1857" s="266"/>
      <c r="P1857" s="266"/>
      <c r="Q1857" s="266"/>
      <c r="R1857" s="266"/>
      <c r="S1857" s="266"/>
      <c r="T1857" s="266"/>
      <c r="U1857" s="266"/>
      <c r="V1857" s="266"/>
      <c r="W1857" s="266"/>
      <c r="X1857" s="267"/>
      <c r="Y1857" s="268"/>
      <c r="Z1857" s="266"/>
      <c r="AA1857" s="266"/>
      <c r="AB1857" s="266"/>
      <c r="AC1857" s="266"/>
      <c r="AD1857" s="267"/>
    </row>
    <row r="1858" spans="1:30">
      <c r="A1858" s="73"/>
      <c r="B1858" s="74"/>
      <c r="C1858" s="229" t="s">
        <v>138</v>
      </c>
      <c r="D1858" s="320" t="s">
        <v>303</v>
      </c>
      <c r="E1858" s="266"/>
      <c r="F1858" s="266"/>
      <c r="G1858" s="266"/>
      <c r="H1858" s="266"/>
      <c r="I1858" s="266"/>
      <c r="J1858" s="266"/>
      <c r="K1858" s="266"/>
      <c r="L1858" s="266"/>
      <c r="M1858" s="266"/>
      <c r="N1858" s="266"/>
      <c r="O1858" s="266"/>
      <c r="P1858" s="266"/>
      <c r="Q1858" s="266"/>
      <c r="R1858" s="266"/>
      <c r="S1858" s="266"/>
      <c r="T1858" s="266"/>
      <c r="U1858" s="266"/>
      <c r="V1858" s="266"/>
      <c r="W1858" s="266"/>
      <c r="X1858" s="267"/>
      <c r="Y1858" s="268"/>
      <c r="Z1858" s="266"/>
      <c r="AA1858" s="266"/>
      <c r="AB1858" s="266"/>
      <c r="AC1858" s="266"/>
      <c r="AD1858" s="267"/>
    </row>
    <row r="1859" spans="1:30">
      <c r="A1859" s="73"/>
      <c r="B1859" s="74"/>
      <c r="C1859" s="229" t="s">
        <v>139</v>
      </c>
      <c r="D1859" s="320" t="s">
        <v>1640</v>
      </c>
      <c r="E1859" s="266"/>
      <c r="F1859" s="266"/>
      <c r="G1859" s="266"/>
      <c r="H1859" s="266"/>
      <c r="I1859" s="266"/>
      <c r="J1859" s="266"/>
      <c r="K1859" s="266"/>
      <c r="L1859" s="266"/>
      <c r="M1859" s="266"/>
      <c r="N1859" s="266"/>
      <c r="O1859" s="266"/>
      <c r="P1859" s="266"/>
      <c r="Q1859" s="266"/>
      <c r="R1859" s="266"/>
      <c r="S1859" s="266"/>
      <c r="T1859" s="266"/>
      <c r="U1859" s="266"/>
      <c r="V1859" s="266"/>
      <c r="W1859" s="266"/>
      <c r="X1859" s="267"/>
      <c r="Y1859" s="268"/>
      <c r="Z1859" s="266"/>
      <c r="AA1859" s="266"/>
      <c r="AB1859" s="266"/>
      <c r="AC1859" s="266"/>
      <c r="AD1859" s="267"/>
    </row>
    <row r="1860" spans="1:30">
      <c r="A1860" s="73"/>
      <c r="B1860" s="74"/>
      <c r="C1860" s="229" t="s">
        <v>140</v>
      </c>
      <c r="D1860" s="320" t="s">
        <v>1641</v>
      </c>
      <c r="E1860" s="266"/>
      <c r="F1860" s="266"/>
      <c r="G1860" s="266"/>
      <c r="H1860" s="266"/>
      <c r="I1860" s="266"/>
      <c r="J1860" s="266"/>
      <c r="K1860" s="266"/>
      <c r="L1860" s="266"/>
      <c r="M1860" s="266"/>
      <c r="N1860" s="266"/>
      <c r="O1860" s="266"/>
      <c r="P1860" s="266"/>
      <c r="Q1860" s="266"/>
      <c r="R1860" s="266"/>
      <c r="S1860" s="266"/>
      <c r="T1860" s="266"/>
      <c r="U1860" s="266"/>
      <c r="V1860" s="266"/>
      <c r="W1860" s="266"/>
      <c r="X1860" s="267"/>
      <c r="Y1860" s="268"/>
      <c r="Z1860" s="266"/>
      <c r="AA1860" s="266"/>
      <c r="AB1860" s="266"/>
      <c r="AC1860" s="266"/>
      <c r="AD1860" s="267"/>
    </row>
    <row r="1861" spans="1:30">
      <c r="A1861" s="73"/>
      <c r="B1861" s="74"/>
      <c r="C1861" s="229" t="s">
        <v>141</v>
      </c>
      <c r="D1861" s="320" t="s">
        <v>1642</v>
      </c>
      <c r="E1861" s="266"/>
      <c r="F1861" s="266"/>
      <c r="G1861" s="266"/>
      <c r="H1861" s="266"/>
      <c r="I1861" s="266"/>
      <c r="J1861" s="266"/>
      <c r="K1861" s="266"/>
      <c r="L1861" s="266"/>
      <c r="M1861" s="266"/>
      <c r="N1861" s="266"/>
      <c r="O1861" s="266"/>
      <c r="P1861" s="266"/>
      <c r="Q1861" s="266"/>
      <c r="R1861" s="266"/>
      <c r="S1861" s="266"/>
      <c r="T1861" s="266"/>
      <c r="U1861" s="266"/>
      <c r="V1861" s="266"/>
      <c r="W1861" s="266"/>
      <c r="X1861" s="267"/>
      <c r="Y1861" s="268"/>
      <c r="Z1861" s="266"/>
      <c r="AA1861" s="266"/>
      <c r="AB1861" s="266"/>
      <c r="AC1861" s="266"/>
      <c r="AD1861" s="267"/>
    </row>
    <row r="1862" spans="1:30">
      <c r="A1862" s="73"/>
      <c r="B1862" s="74"/>
      <c r="C1862" s="229" t="s">
        <v>142</v>
      </c>
      <c r="D1862" s="320" t="s">
        <v>1643</v>
      </c>
      <c r="E1862" s="266"/>
      <c r="F1862" s="266"/>
      <c r="G1862" s="266"/>
      <c r="H1862" s="266"/>
      <c r="I1862" s="266"/>
      <c r="J1862" s="266"/>
      <c r="K1862" s="266"/>
      <c r="L1862" s="266"/>
      <c r="M1862" s="266"/>
      <c r="N1862" s="266"/>
      <c r="O1862" s="266"/>
      <c r="P1862" s="266"/>
      <c r="Q1862" s="266"/>
      <c r="R1862" s="266"/>
      <c r="S1862" s="266"/>
      <c r="T1862" s="266"/>
      <c r="U1862" s="266"/>
      <c r="V1862" s="266"/>
      <c r="W1862" s="266"/>
      <c r="X1862" s="267"/>
      <c r="Y1862" s="268"/>
      <c r="Z1862" s="266"/>
      <c r="AA1862" s="266"/>
      <c r="AB1862" s="266"/>
      <c r="AC1862" s="266"/>
      <c r="AD1862" s="267"/>
    </row>
    <row r="1863" spans="1:30">
      <c r="A1863" s="73"/>
      <c r="B1863" s="74"/>
      <c r="C1863" s="229" t="s">
        <v>143</v>
      </c>
      <c r="D1863" s="320" t="s">
        <v>1644</v>
      </c>
      <c r="E1863" s="266"/>
      <c r="F1863" s="266"/>
      <c r="G1863" s="266"/>
      <c r="H1863" s="266"/>
      <c r="I1863" s="266"/>
      <c r="J1863" s="266"/>
      <c r="K1863" s="266"/>
      <c r="L1863" s="266"/>
      <c r="M1863" s="266"/>
      <c r="N1863" s="266"/>
      <c r="O1863" s="266"/>
      <c r="P1863" s="266"/>
      <c r="Q1863" s="266"/>
      <c r="R1863" s="266"/>
      <c r="S1863" s="266"/>
      <c r="T1863" s="266"/>
      <c r="U1863" s="266"/>
      <c r="V1863" s="266"/>
      <c r="W1863" s="266"/>
      <c r="X1863" s="267"/>
      <c r="Y1863" s="268"/>
      <c r="Z1863" s="266"/>
      <c r="AA1863" s="266"/>
      <c r="AB1863" s="266"/>
      <c r="AC1863" s="266"/>
      <c r="AD1863" s="267"/>
    </row>
    <row r="1864" spans="1:30">
      <c r="A1864" s="73"/>
      <c r="B1864" s="74"/>
      <c r="C1864" s="229" t="s">
        <v>144</v>
      </c>
      <c r="D1864" s="320" t="s">
        <v>1645</v>
      </c>
      <c r="E1864" s="266"/>
      <c r="F1864" s="266"/>
      <c r="G1864" s="266"/>
      <c r="H1864" s="266"/>
      <c r="I1864" s="266"/>
      <c r="J1864" s="266"/>
      <c r="K1864" s="266"/>
      <c r="L1864" s="266"/>
      <c r="M1864" s="266"/>
      <c r="N1864" s="266"/>
      <c r="O1864" s="266"/>
      <c r="P1864" s="266"/>
      <c r="Q1864" s="266"/>
      <c r="R1864" s="266"/>
      <c r="S1864" s="266"/>
      <c r="T1864" s="266"/>
      <c r="U1864" s="266"/>
      <c r="V1864" s="266"/>
      <c r="W1864" s="266"/>
      <c r="X1864" s="267"/>
      <c r="Y1864" s="268"/>
      <c r="Z1864" s="266"/>
      <c r="AA1864" s="266"/>
      <c r="AB1864" s="266"/>
      <c r="AC1864" s="266"/>
      <c r="AD1864" s="267"/>
    </row>
    <row r="1865" spans="1:30">
      <c r="A1865" s="73"/>
      <c r="B1865" s="74"/>
      <c r="C1865" s="229" t="s">
        <v>145</v>
      </c>
      <c r="D1865" s="320" t="s">
        <v>1646</v>
      </c>
      <c r="E1865" s="266"/>
      <c r="F1865" s="266"/>
      <c r="G1865" s="266"/>
      <c r="H1865" s="266"/>
      <c r="I1865" s="266"/>
      <c r="J1865" s="266"/>
      <c r="K1865" s="266"/>
      <c r="L1865" s="266"/>
      <c r="M1865" s="266"/>
      <c r="N1865" s="266"/>
      <c r="O1865" s="266"/>
      <c r="P1865" s="266"/>
      <c r="Q1865" s="266"/>
      <c r="R1865" s="266"/>
      <c r="S1865" s="266"/>
      <c r="T1865" s="266"/>
      <c r="U1865" s="266"/>
      <c r="V1865" s="266"/>
      <c r="W1865" s="266"/>
      <c r="X1865" s="267"/>
      <c r="Y1865" s="268"/>
      <c r="Z1865" s="266"/>
      <c r="AA1865" s="266"/>
      <c r="AB1865" s="266"/>
      <c r="AC1865" s="266"/>
      <c r="AD1865" s="267"/>
    </row>
    <row r="1866" spans="1:30">
      <c r="A1866" s="73"/>
      <c r="B1866" s="74"/>
      <c r="C1866" s="229" t="s">
        <v>146</v>
      </c>
      <c r="D1866" s="320" t="s">
        <v>1647</v>
      </c>
      <c r="E1866" s="266"/>
      <c r="F1866" s="266"/>
      <c r="G1866" s="266"/>
      <c r="H1866" s="266"/>
      <c r="I1866" s="266"/>
      <c r="J1866" s="266"/>
      <c r="K1866" s="266"/>
      <c r="L1866" s="266"/>
      <c r="M1866" s="266"/>
      <c r="N1866" s="266"/>
      <c r="O1866" s="266"/>
      <c r="P1866" s="266"/>
      <c r="Q1866" s="266"/>
      <c r="R1866" s="266"/>
      <c r="S1866" s="266"/>
      <c r="T1866" s="266"/>
      <c r="U1866" s="266"/>
      <c r="V1866" s="266"/>
      <c r="W1866" s="266"/>
      <c r="X1866" s="267"/>
      <c r="Y1866" s="268"/>
      <c r="Z1866" s="266"/>
      <c r="AA1866" s="266"/>
      <c r="AB1866" s="266"/>
      <c r="AC1866" s="266"/>
      <c r="AD1866" s="267"/>
    </row>
    <row r="1867" spans="1:30">
      <c r="A1867" s="73"/>
      <c r="B1867" s="74"/>
      <c r="C1867" s="229" t="s">
        <v>147</v>
      </c>
      <c r="D1867" s="320" t="s">
        <v>1648</v>
      </c>
      <c r="E1867" s="266"/>
      <c r="F1867" s="266"/>
      <c r="G1867" s="266"/>
      <c r="H1867" s="266"/>
      <c r="I1867" s="266"/>
      <c r="J1867" s="266"/>
      <c r="K1867" s="266"/>
      <c r="L1867" s="266"/>
      <c r="M1867" s="266"/>
      <c r="N1867" s="266"/>
      <c r="O1867" s="266"/>
      <c r="P1867" s="266"/>
      <c r="Q1867" s="266"/>
      <c r="R1867" s="266"/>
      <c r="S1867" s="266"/>
      <c r="T1867" s="266"/>
      <c r="U1867" s="266"/>
      <c r="V1867" s="266"/>
      <c r="W1867" s="266"/>
      <c r="X1867" s="267"/>
      <c r="Y1867" s="268"/>
      <c r="Z1867" s="266"/>
      <c r="AA1867" s="266"/>
      <c r="AB1867" s="266"/>
      <c r="AC1867" s="266"/>
      <c r="AD1867" s="267"/>
    </row>
    <row r="1868" spans="1:30">
      <c r="A1868" s="73"/>
      <c r="B1868" s="74"/>
      <c r="C1868" s="229" t="s">
        <v>148</v>
      </c>
      <c r="D1868" s="320" t="s">
        <v>302</v>
      </c>
      <c r="E1868" s="266"/>
      <c r="F1868" s="266"/>
      <c r="G1868" s="266"/>
      <c r="H1868" s="266"/>
      <c r="I1868" s="266"/>
      <c r="J1868" s="266"/>
      <c r="K1868" s="266"/>
      <c r="L1868" s="266"/>
      <c r="M1868" s="266"/>
      <c r="N1868" s="266"/>
      <c r="O1868" s="266"/>
      <c r="P1868" s="266"/>
      <c r="Q1868" s="266"/>
      <c r="R1868" s="266"/>
      <c r="S1868" s="266"/>
      <c r="T1868" s="266"/>
      <c r="U1868" s="266"/>
      <c r="V1868" s="266"/>
      <c r="W1868" s="266"/>
      <c r="X1868" s="267"/>
      <c r="Y1868" s="268"/>
      <c r="Z1868" s="266"/>
      <c r="AA1868" s="266"/>
      <c r="AB1868" s="266"/>
      <c r="AC1868" s="266"/>
      <c r="AD1868" s="267"/>
    </row>
    <row r="1869" spans="1:30">
      <c r="A1869" s="73"/>
      <c r="B1869" s="74"/>
      <c r="C1869" s="229" t="s">
        <v>149</v>
      </c>
      <c r="D1869" s="320" t="s">
        <v>1649</v>
      </c>
      <c r="E1869" s="266"/>
      <c r="F1869" s="266"/>
      <c r="G1869" s="266"/>
      <c r="H1869" s="266"/>
      <c r="I1869" s="266"/>
      <c r="J1869" s="266"/>
      <c r="K1869" s="266"/>
      <c r="L1869" s="266"/>
      <c r="M1869" s="266"/>
      <c r="N1869" s="266"/>
      <c r="O1869" s="266"/>
      <c r="P1869" s="266"/>
      <c r="Q1869" s="266"/>
      <c r="R1869" s="266"/>
      <c r="S1869" s="266"/>
      <c r="T1869" s="266"/>
      <c r="U1869" s="266"/>
      <c r="V1869" s="266"/>
      <c r="W1869" s="266"/>
      <c r="X1869" s="267"/>
      <c r="Y1869" s="268"/>
      <c r="Z1869" s="266"/>
      <c r="AA1869" s="266"/>
      <c r="AB1869" s="266"/>
      <c r="AC1869" s="266"/>
      <c r="AD1869" s="267"/>
    </row>
    <row r="1870" spans="1:30">
      <c r="A1870" s="73"/>
      <c r="B1870" s="74"/>
      <c r="C1870" s="229" t="s">
        <v>150</v>
      </c>
      <c r="D1870" s="320" t="s">
        <v>1650</v>
      </c>
      <c r="E1870" s="266"/>
      <c r="F1870" s="266"/>
      <c r="G1870" s="266"/>
      <c r="H1870" s="266"/>
      <c r="I1870" s="266"/>
      <c r="J1870" s="266"/>
      <c r="K1870" s="266"/>
      <c r="L1870" s="266"/>
      <c r="M1870" s="266"/>
      <c r="N1870" s="266"/>
      <c r="O1870" s="266"/>
      <c r="P1870" s="266"/>
      <c r="Q1870" s="266"/>
      <c r="R1870" s="266"/>
      <c r="S1870" s="266"/>
      <c r="T1870" s="266"/>
      <c r="U1870" s="266"/>
      <c r="V1870" s="266"/>
      <c r="W1870" s="266"/>
      <c r="X1870" s="267"/>
      <c r="Y1870" s="268"/>
      <c r="Z1870" s="266"/>
      <c r="AA1870" s="266"/>
      <c r="AB1870" s="266"/>
      <c r="AC1870" s="266"/>
      <c r="AD1870" s="267"/>
    </row>
    <row r="1871" spans="1:30">
      <c r="A1871" s="73"/>
      <c r="B1871" s="74"/>
      <c r="C1871" s="229" t="s">
        <v>151</v>
      </c>
      <c r="D1871" s="320" t="s">
        <v>1651</v>
      </c>
      <c r="E1871" s="266"/>
      <c r="F1871" s="266"/>
      <c r="G1871" s="266"/>
      <c r="H1871" s="266"/>
      <c r="I1871" s="266"/>
      <c r="J1871" s="266"/>
      <c r="K1871" s="266"/>
      <c r="L1871" s="266"/>
      <c r="M1871" s="266"/>
      <c r="N1871" s="266"/>
      <c r="O1871" s="266"/>
      <c r="P1871" s="266"/>
      <c r="Q1871" s="266"/>
      <c r="R1871" s="266"/>
      <c r="S1871" s="266"/>
      <c r="T1871" s="266"/>
      <c r="U1871" s="266"/>
      <c r="V1871" s="266"/>
      <c r="W1871" s="266"/>
      <c r="X1871" s="267"/>
      <c r="Y1871" s="268"/>
      <c r="Z1871" s="266"/>
      <c r="AA1871" s="266"/>
      <c r="AB1871" s="266"/>
      <c r="AC1871" s="266"/>
      <c r="AD1871" s="267"/>
    </row>
    <row r="1872" spans="1:30">
      <c r="A1872" s="73"/>
      <c r="B1872" s="74"/>
      <c r="C1872" s="229" t="s">
        <v>152</v>
      </c>
      <c r="D1872" s="320" t="s">
        <v>1652</v>
      </c>
      <c r="E1872" s="266"/>
      <c r="F1872" s="266"/>
      <c r="G1872" s="266"/>
      <c r="H1872" s="266"/>
      <c r="I1872" s="266"/>
      <c r="J1872" s="266"/>
      <c r="K1872" s="266"/>
      <c r="L1872" s="266"/>
      <c r="M1872" s="266"/>
      <c r="N1872" s="266"/>
      <c r="O1872" s="266"/>
      <c r="P1872" s="266"/>
      <c r="Q1872" s="266"/>
      <c r="R1872" s="266"/>
      <c r="S1872" s="266"/>
      <c r="T1872" s="266"/>
      <c r="U1872" s="266"/>
      <c r="V1872" s="266"/>
      <c r="W1872" s="266"/>
      <c r="X1872" s="267"/>
      <c r="Y1872" s="268"/>
      <c r="Z1872" s="266"/>
      <c r="AA1872" s="266"/>
      <c r="AB1872" s="266"/>
      <c r="AC1872" s="266"/>
      <c r="AD1872" s="267"/>
    </row>
    <row r="1873" spans="1:30">
      <c r="A1873" s="73"/>
      <c r="B1873" s="74"/>
      <c r="C1873" s="229" t="s">
        <v>153</v>
      </c>
      <c r="D1873" s="320" t="s">
        <v>1653</v>
      </c>
      <c r="E1873" s="266"/>
      <c r="F1873" s="266"/>
      <c r="G1873" s="266"/>
      <c r="H1873" s="266"/>
      <c r="I1873" s="266"/>
      <c r="J1873" s="266"/>
      <c r="K1873" s="266"/>
      <c r="L1873" s="266"/>
      <c r="M1873" s="266"/>
      <c r="N1873" s="266"/>
      <c r="O1873" s="266"/>
      <c r="P1873" s="266"/>
      <c r="Q1873" s="266"/>
      <c r="R1873" s="266"/>
      <c r="S1873" s="266"/>
      <c r="T1873" s="266"/>
      <c r="U1873" s="266"/>
      <c r="V1873" s="266"/>
      <c r="W1873" s="266"/>
      <c r="X1873" s="267"/>
      <c r="Y1873" s="268"/>
      <c r="Z1873" s="266"/>
      <c r="AA1873" s="266"/>
      <c r="AB1873" s="266"/>
      <c r="AC1873" s="266"/>
      <c r="AD1873" s="267"/>
    </row>
    <row r="1874" spans="1:30">
      <c r="A1874" s="73"/>
      <c r="B1874" s="74"/>
      <c r="C1874" s="229" t="s">
        <v>154</v>
      </c>
      <c r="D1874" s="320" t="s">
        <v>1654</v>
      </c>
      <c r="E1874" s="266"/>
      <c r="F1874" s="266"/>
      <c r="G1874" s="266"/>
      <c r="H1874" s="266"/>
      <c r="I1874" s="266"/>
      <c r="J1874" s="266"/>
      <c r="K1874" s="266"/>
      <c r="L1874" s="266"/>
      <c r="M1874" s="266"/>
      <c r="N1874" s="266"/>
      <c r="O1874" s="266"/>
      <c r="P1874" s="266"/>
      <c r="Q1874" s="266"/>
      <c r="R1874" s="266"/>
      <c r="S1874" s="266"/>
      <c r="T1874" s="266"/>
      <c r="U1874" s="266"/>
      <c r="V1874" s="266"/>
      <c r="W1874" s="266"/>
      <c r="X1874" s="267"/>
      <c r="Y1874" s="268"/>
      <c r="Z1874" s="266"/>
      <c r="AA1874" s="266"/>
      <c r="AB1874" s="266"/>
      <c r="AC1874" s="266"/>
      <c r="AD1874" s="267"/>
    </row>
    <row r="1875" spans="1:30">
      <c r="A1875" s="73"/>
      <c r="B1875" s="74"/>
      <c r="C1875" s="213" t="s">
        <v>155</v>
      </c>
      <c r="D1875" s="320" t="s">
        <v>1655</v>
      </c>
      <c r="E1875" s="266"/>
      <c r="F1875" s="266"/>
      <c r="G1875" s="266"/>
      <c r="H1875" s="266"/>
      <c r="I1875" s="266"/>
      <c r="J1875" s="266"/>
      <c r="K1875" s="266"/>
      <c r="L1875" s="266"/>
      <c r="M1875" s="266"/>
      <c r="N1875" s="266"/>
      <c r="O1875" s="266"/>
      <c r="P1875" s="266"/>
      <c r="Q1875" s="266"/>
      <c r="R1875" s="266"/>
      <c r="S1875" s="266"/>
      <c r="T1875" s="266"/>
      <c r="U1875" s="266"/>
      <c r="V1875" s="266"/>
      <c r="W1875" s="266"/>
      <c r="X1875" s="267"/>
      <c r="Y1875" s="268"/>
      <c r="Z1875" s="266"/>
      <c r="AA1875" s="266"/>
      <c r="AB1875" s="266"/>
      <c r="AC1875" s="266"/>
      <c r="AD1875" s="267"/>
    </row>
    <row r="1876" spans="1:30">
      <c r="A1876" s="73"/>
      <c r="B1876" s="74"/>
      <c r="C1876" s="213" t="s">
        <v>156</v>
      </c>
      <c r="D1876" s="320" t="s">
        <v>1656</v>
      </c>
      <c r="E1876" s="266"/>
      <c r="F1876" s="266"/>
      <c r="G1876" s="266"/>
      <c r="H1876" s="266"/>
      <c r="I1876" s="266"/>
      <c r="J1876" s="266"/>
      <c r="K1876" s="266"/>
      <c r="L1876" s="266"/>
      <c r="M1876" s="266"/>
      <c r="N1876" s="266"/>
      <c r="O1876" s="266"/>
      <c r="P1876" s="266"/>
      <c r="Q1876" s="266"/>
      <c r="R1876" s="266"/>
      <c r="S1876" s="266"/>
      <c r="T1876" s="266"/>
      <c r="U1876" s="266"/>
      <c r="V1876" s="266"/>
      <c r="W1876" s="266"/>
      <c r="X1876" s="267"/>
      <c r="Y1876" s="268">
        <v>745</v>
      </c>
      <c r="Z1876" s="266"/>
      <c r="AA1876" s="266"/>
      <c r="AB1876" s="266"/>
      <c r="AC1876" s="266"/>
      <c r="AD1876" s="267"/>
    </row>
    <row r="1877" spans="1:30">
      <c r="A1877" s="73"/>
      <c r="B1877" s="74"/>
      <c r="C1877" s="213" t="s">
        <v>157</v>
      </c>
      <c r="D1877" s="320" t="s">
        <v>1657</v>
      </c>
      <c r="E1877" s="266"/>
      <c r="F1877" s="266"/>
      <c r="G1877" s="266"/>
      <c r="H1877" s="266"/>
      <c r="I1877" s="266"/>
      <c r="J1877" s="266"/>
      <c r="K1877" s="266"/>
      <c r="L1877" s="266"/>
      <c r="M1877" s="266"/>
      <c r="N1877" s="266"/>
      <c r="O1877" s="266"/>
      <c r="P1877" s="266"/>
      <c r="Q1877" s="266"/>
      <c r="R1877" s="266"/>
      <c r="S1877" s="266"/>
      <c r="T1877" s="266"/>
      <c r="U1877" s="266"/>
      <c r="V1877" s="266"/>
      <c r="W1877" s="266"/>
      <c r="X1877" s="267"/>
      <c r="Y1877" s="268"/>
      <c r="Z1877" s="266"/>
      <c r="AA1877" s="266"/>
      <c r="AB1877" s="266"/>
      <c r="AC1877" s="266"/>
      <c r="AD1877" s="267"/>
    </row>
    <row r="1878" spans="1:30">
      <c r="A1878" s="73"/>
      <c r="B1878" s="74"/>
      <c r="C1878" s="213" t="s">
        <v>158</v>
      </c>
      <c r="D1878" s="320" t="s">
        <v>1658</v>
      </c>
      <c r="E1878" s="266"/>
      <c r="F1878" s="266"/>
      <c r="G1878" s="266"/>
      <c r="H1878" s="266"/>
      <c r="I1878" s="266"/>
      <c r="J1878" s="266"/>
      <c r="K1878" s="266"/>
      <c r="L1878" s="266"/>
      <c r="M1878" s="266"/>
      <c r="N1878" s="266"/>
      <c r="O1878" s="266"/>
      <c r="P1878" s="266"/>
      <c r="Q1878" s="266"/>
      <c r="R1878" s="266"/>
      <c r="S1878" s="266"/>
      <c r="T1878" s="266"/>
      <c r="U1878" s="266"/>
      <c r="V1878" s="266"/>
      <c r="W1878" s="266"/>
      <c r="X1878" s="267"/>
      <c r="Y1878" s="268"/>
      <c r="Z1878" s="266"/>
      <c r="AA1878" s="266"/>
      <c r="AB1878" s="266"/>
      <c r="AC1878" s="266"/>
      <c r="AD1878" s="267"/>
    </row>
    <row r="1879" spans="1:30">
      <c r="A1879" s="73"/>
      <c r="B1879" s="74"/>
      <c r="C1879" s="213" t="s">
        <v>159</v>
      </c>
      <c r="D1879" s="320" t="s">
        <v>1659</v>
      </c>
      <c r="E1879" s="266"/>
      <c r="F1879" s="266"/>
      <c r="G1879" s="266"/>
      <c r="H1879" s="266"/>
      <c r="I1879" s="266"/>
      <c r="J1879" s="266"/>
      <c r="K1879" s="266"/>
      <c r="L1879" s="266"/>
      <c r="M1879" s="266"/>
      <c r="N1879" s="266"/>
      <c r="O1879" s="266"/>
      <c r="P1879" s="266"/>
      <c r="Q1879" s="266"/>
      <c r="R1879" s="266"/>
      <c r="S1879" s="266"/>
      <c r="T1879" s="266"/>
      <c r="U1879" s="266"/>
      <c r="V1879" s="266"/>
      <c r="W1879" s="266"/>
      <c r="X1879" s="267"/>
      <c r="Y1879" s="268"/>
      <c r="Z1879" s="266"/>
      <c r="AA1879" s="266"/>
      <c r="AB1879" s="266"/>
      <c r="AC1879" s="266"/>
      <c r="AD1879" s="267"/>
    </row>
    <row r="1880" spans="1:30">
      <c r="A1880" s="73"/>
      <c r="B1880" s="74"/>
      <c r="C1880" s="213" t="s">
        <v>160</v>
      </c>
      <c r="D1880" s="320" t="s">
        <v>1660</v>
      </c>
      <c r="E1880" s="266"/>
      <c r="F1880" s="266"/>
      <c r="G1880" s="266"/>
      <c r="H1880" s="266"/>
      <c r="I1880" s="266"/>
      <c r="J1880" s="266"/>
      <c r="K1880" s="266"/>
      <c r="L1880" s="266"/>
      <c r="M1880" s="266"/>
      <c r="N1880" s="266"/>
      <c r="O1880" s="266"/>
      <c r="P1880" s="266"/>
      <c r="Q1880" s="266"/>
      <c r="R1880" s="266"/>
      <c r="S1880" s="266"/>
      <c r="T1880" s="266"/>
      <c r="U1880" s="266"/>
      <c r="V1880" s="266"/>
      <c r="W1880" s="266"/>
      <c r="X1880" s="267"/>
      <c r="Y1880" s="268"/>
      <c r="Z1880" s="266"/>
      <c r="AA1880" s="266"/>
      <c r="AB1880" s="266"/>
      <c r="AC1880" s="266"/>
      <c r="AD1880" s="267"/>
    </row>
    <row r="1881" spans="1:30">
      <c r="A1881" s="73"/>
      <c r="B1881" s="74"/>
      <c r="C1881" s="213" t="s">
        <v>161</v>
      </c>
      <c r="D1881" s="320" t="s">
        <v>1661</v>
      </c>
      <c r="E1881" s="266"/>
      <c r="F1881" s="266"/>
      <c r="G1881" s="266"/>
      <c r="H1881" s="266"/>
      <c r="I1881" s="266"/>
      <c r="J1881" s="266"/>
      <c r="K1881" s="266"/>
      <c r="L1881" s="266"/>
      <c r="M1881" s="266"/>
      <c r="N1881" s="266"/>
      <c r="O1881" s="266"/>
      <c r="P1881" s="266"/>
      <c r="Q1881" s="266"/>
      <c r="R1881" s="266"/>
      <c r="S1881" s="266"/>
      <c r="T1881" s="266"/>
      <c r="U1881" s="266"/>
      <c r="V1881" s="266"/>
      <c r="W1881" s="266"/>
      <c r="X1881" s="267"/>
      <c r="Y1881" s="268"/>
      <c r="Z1881" s="266"/>
      <c r="AA1881" s="266"/>
      <c r="AB1881" s="266"/>
      <c r="AC1881" s="266"/>
      <c r="AD1881" s="267"/>
    </row>
    <row r="1882" spans="1:30">
      <c r="A1882" s="73"/>
      <c r="B1882" s="74"/>
      <c r="C1882" s="213" t="s">
        <v>162</v>
      </c>
      <c r="D1882" s="320" t="s">
        <v>1662</v>
      </c>
      <c r="E1882" s="266"/>
      <c r="F1882" s="266"/>
      <c r="G1882" s="266"/>
      <c r="H1882" s="266"/>
      <c r="I1882" s="266"/>
      <c r="J1882" s="266"/>
      <c r="K1882" s="266"/>
      <c r="L1882" s="266"/>
      <c r="M1882" s="266"/>
      <c r="N1882" s="266"/>
      <c r="O1882" s="266"/>
      <c r="P1882" s="266"/>
      <c r="Q1882" s="266"/>
      <c r="R1882" s="266"/>
      <c r="S1882" s="266"/>
      <c r="T1882" s="266"/>
      <c r="U1882" s="266"/>
      <c r="V1882" s="266"/>
      <c r="W1882" s="266"/>
      <c r="X1882" s="267"/>
      <c r="Y1882" s="268"/>
      <c r="Z1882" s="266"/>
      <c r="AA1882" s="266"/>
      <c r="AB1882" s="266"/>
      <c r="AC1882" s="266"/>
      <c r="AD1882" s="267"/>
    </row>
    <row r="1883" spans="1:30">
      <c r="A1883" s="73"/>
      <c r="B1883" s="74"/>
      <c r="C1883" s="213" t="s">
        <v>163</v>
      </c>
      <c r="D1883" s="320" t="s">
        <v>1663</v>
      </c>
      <c r="E1883" s="266"/>
      <c r="F1883" s="266"/>
      <c r="G1883" s="266"/>
      <c r="H1883" s="266"/>
      <c r="I1883" s="266"/>
      <c r="J1883" s="266"/>
      <c r="K1883" s="266"/>
      <c r="L1883" s="266"/>
      <c r="M1883" s="266"/>
      <c r="N1883" s="266"/>
      <c r="O1883" s="266"/>
      <c r="P1883" s="266"/>
      <c r="Q1883" s="266"/>
      <c r="R1883" s="266"/>
      <c r="S1883" s="266"/>
      <c r="T1883" s="266"/>
      <c r="U1883" s="266"/>
      <c r="V1883" s="266"/>
      <c r="W1883" s="266"/>
      <c r="X1883" s="267"/>
      <c r="Y1883" s="268">
        <v>1</v>
      </c>
      <c r="Z1883" s="266"/>
      <c r="AA1883" s="266"/>
      <c r="AB1883" s="266"/>
      <c r="AC1883" s="266"/>
      <c r="AD1883" s="267"/>
    </row>
    <row r="1884" spans="1:30">
      <c r="A1884" s="73"/>
      <c r="B1884" s="74"/>
      <c r="C1884" s="213" t="s">
        <v>164</v>
      </c>
      <c r="D1884" s="320" t="s">
        <v>262</v>
      </c>
      <c r="E1884" s="266"/>
      <c r="F1884" s="266"/>
      <c r="G1884" s="266"/>
      <c r="H1884" s="266"/>
      <c r="I1884" s="266"/>
      <c r="J1884" s="266"/>
      <c r="K1884" s="266"/>
      <c r="L1884" s="266"/>
      <c r="M1884" s="266"/>
      <c r="N1884" s="266"/>
      <c r="O1884" s="266"/>
      <c r="P1884" s="266"/>
      <c r="Q1884" s="266"/>
      <c r="R1884" s="266"/>
      <c r="S1884" s="266"/>
      <c r="T1884" s="266"/>
      <c r="U1884" s="266"/>
      <c r="V1884" s="266"/>
      <c r="W1884" s="266"/>
      <c r="X1884" s="267"/>
      <c r="Y1884" s="268"/>
      <c r="Z1884" s="266"/>
      <c r="AA1884" s="266"/>
      <c r="AB1884" s="266"/>
      <c r="AC1884" s="266"/>
      <c r="AD1884" s="267"/>
    </row>
    <row r="1885" spans="1:30">
      <c r="A1885" s="73"/>
      <c r="B1885" s="74"/>
      <c r="C1885" s="143">
        <f>IF(AND(SUM(C1851:C1884)=0,COUNTIF(C1851:C1884,"NS")&gt;0),"NS",IF(AND(SUM(C1851:C1884)=0, COUNTIF(C1851:C1884,"NA")&gt;0),"NA",SUM(C1851:C1884)))</f>
        <v>0</v>
      </c>
      <c r="D1885" s="204"/>
      <c r="E1885" s="204"/>
      <c r="F1885" s="204"/>
      <c r="G1885" s="204"/>
      <c r="H1885" s="204"/>
      <c r="I1885" s="227"/>
      <c r="J1885" s="40"/>
      <c r="K1885" s="40"/>
      <c r="L1885" s="40"/>
      <c r="M1885" s="40"/>
      <c r="N1885" s="40"/>
      <c r="O1885" s="40"/>
      <c r="P1885" s="40"/>
      <c r="Q1885" s="40"/>
      <c r="R1885" s="40"/>
      <c r="S1885" s="40"/>
      <c r="T1885" s="40"/>
      <c r="U1885" s="81"/>
      <c r="V1885" s="202"/>
      <c r="W1885" s="202"/>
      <c r="X1885" s="81" t="s">
        <v>211</v>
      </c>
      <c r="Y1885" s="268">
        <f>IF(AND(SUM(Y1851:Y1884)=0,COUNTIF(Y1851:Y1884,"NS")&gt;0),"NS",IF(AND(SUM(Y1851:Y1884)=0, COUNTIF(Y1851:Y1884,"NA")&gt;0),"NA",SUM(Y1851:Y1884)))</f>
        <v>746</v>
      </c>
      <c r="Z1885" s="266"/>
      <c r="AA1885" s="266"/>
      <c r="AB1885" s="266"/>
      <c r="AC1885" s="266"/>
      <c r="AD1885" s="267"/>
    </row>
    <row r="1886" spans="1:30">
      <c r="A1886" s="73"/>
      <c r="B1886" s="74"/>
      <c r="C1886" s="74"/>
      <c r="D1886" s="74"/>
      <c r="E1886" s="74"/>
      <c r="F1886" s="74"/>
      <c r="G1886" s="74"/>
      <c r="H1886" s="74"/>
      <c r="I1886" s="74"/>
      <c r="J1886" s="74"/>
      <c r="K1886" s="74"/>
      <c r="L1886" s="74"/>
      <c r="M1886" s="74"/>
      <c r="N1886" s="74"/>
      <c r="O1886" s="74"/>
      <c r="P1886" s="74"/>
      <c r="Q1886" s="74"/>
      <c r="R1886" s="74"/>
      <c r="S1886" s="74"/>
      <c r="T1886" s="74"/>
      <c r="U1886" s="74"/>
      <c r="V1886" s="74"/>
      <c r="W1886" s="74"/>
      <c r="X1886" s="74"/>
      <c r="Y1886" s="74"/>
      <c r="Z1886" s="74"/>
      <c r="AA1886" s="74"/>
      <c r="AB1886" s="74"/>
      <c r="AC1886" s="74"/>
      <c r="AD1886" s="74"/>
    </row>
    <row r="1887" spans="1:30" ht="45" customHeight="1">
      <c r="A1887" s="73"/>
      <c r="B1887" s="74"/>
      <c r="C1887" s="385" t="s">
        <v>1664</v>
      </c>
      <c r="D1887" s="256"/>
      <c r="E1887" s="256"/>
      <c r="F1887" s="268"/>
      <c r="G1887" s="266"/>
      <c r="H1887" s="266"/>
      <c r="I1887" s="266"/>
      <c r="J1887" s="266"/>
      <c r="K1887" s="266"/>
      <c r="L1887" s="266"/>
      <c r="M1887" s="266"/>
      <c r="N1887" s="266"/>
      <c r="O1887" s="266"/>
      <c r="P1887" s="266"/>
      <c r="Q1887" s="266"/>
      <c r="R1887" s="266"/>
      <c r="S1887" s="266"/>
      <c r="T1887" s="266"/>
      <c r="U1887" s="266"/>
      <c r="V1887" s="266"/>
      <c r="W1887" s="266"/>
      <c r="X1887" s="266"/>
      <c r="Y1887" s="266"/>
      <c r="Z1887" s="266"/>
      <c r="AA1887" s="266"/>
      <c r="AB1887" s="266"/>
      <c r="AC1887" s="266"/>
      <c r="AD1887" s="267"/>
    </row>
    <row r="1888" spans="1:30">
      <c r="A1888" s="73"/>
      <c r="B1888" s="74"/>
      <c r="C1888" s="215"/>
      <c r="D1888" s="215"/>
      <c r="E1888" s="215"/>
      <c r="F1888" s="215"/>
      <c r="G1888" s="215"/>
      <c r="H1888" s="215"/>
      <c r="I1888" s="215"/>
      <c r="J1888" s="215"/>
      <c r="K1888" s="215"/>
      <c r="L1888" s="215"/>
      <c r="M1888" s="215"/>
      <c r="N1888" s="215"/>
      <c r="O1888" s="215"/>
      <c r="P1888" s="215"/>
      <c r="Q1888" s="215"/>
      <c r="R1888" s="215"/>
      <c r="S1888" s="215"/>
      <c r="T1888" s="215"/>
      <c r="U1888" s="215"/>
      <c r="V1888" s="215"/>
      <c r="W1888" s="215"/>
      <c r="X1888" s="215"/>
      <c r="Y1888" s="215"/>
      <c r="Z1888" s="215"/>
      <c r="AA1888" s="215"/>
      <c r="AB1888" s="215"/>
      <c r="AC1888" s="215"/>
      <c r="AD1888" s="215"/>
    </row>
    <row r="1889" spans="1:30" ht="24" customHeight="1">
      <c r="A1889" s="83"/>
      <c r="B1889" s="15"/>
      <c r="C1889" s="321" t="s">
        <v>187</v>
      </c>
      <c r="D1889" s="256"/>
      <c r="E1889" s="256"/>
      <c r="F1889" s="256"/>
      <c r="G1889" s="256"/>
      <c r="H1889" s="256"/>
      <c r="I1889" s="256"/>
      <c r="J1889" s="256"/>
      <c r="K1889" s="256"/>
      <c r="L1889" s="256"/>
      <c r="M1889" s="256"/>
      <c r="N1889" s="256"/>
      <c r="O1889" s="256"/>
      <c r="P1889" s="256"/>
      <c r="Q1889" s="256"/>
      <c r="R1889" s="256"/>
      <c r="S1889" s="256"/>
      <c r="T1889" s="256"/>
      <c r="U1889" s="256"/>
      <c r="V1889" s="256"/>
      <c r="W1889" s="256"/>
      <c r="X1889" s="256"/>
      <c r="Y1889" s="256"/>
      <c r="Z1889" s="256"/>
      <c r="AA1889" s="256"/>
      <c r="AB1889" s="256"/>
      <c r="AC1889" s="256"/>
      <c r="AD1889" s="256"/>
    </row>
    <row r="1890" spans="1:30" ht="60" customHeight="1">
      <c r="A1890" s="83"/>
      <c r="B1890" s="15"/>
      <c r="C1890" s="322"/>
      <c r="D1890" s="323"/>
      <c r="E1890" s="323"/>
      <c r="F1890" s="323"/>
      <c r="G1890" s="323"/>
      <c r="H1890" s="323"/>
      <c r="I1890" s="323"/>
      <c r="J1890" s="323"/>
      <c r="K1890" s="323"/>
      <c r="L1890" s="323"/>
      <c r="M1890" s="323"/>
      <c r="N1890" s="323"/>
      <c r="O1890" s="323"/>
      <c r="P1890" s="323"/>
      <c r="Q1890" s="323"/>
      <c r="R1890" s="323"/>
      <c r="S1890" s="323"/>
      <c r="T1890" s="323"/>
      <c r="U1890" s="323"/>
      <c r="V1890" s="323"/>
      <c r="W1890" s="323"/>
      <c r="X1890" s="323"/>
      <c r="Y1890" s="323"/>
      <c r="Z1890" s="323"/>
      <c r="AA1890" s="323"/>
      <c r="AB1890" s="323"/>
      <c r="AC1890" s="323"/>
      <c r="AD1890" s="324"/>
    </row>
    <row r="1891" spans="1:30">
      <c r="A1891" s="71"/>
      <c r="B1891" s="40"/>
      <c r="C1891" s="40"/>
      <c r="D1891" s="40"/>
      <c r="E1891" s="40"/>
      <c r="F1891" s="40"/>
      <c r="G1891" s="40"/>
      <c r="H1891" s="40"/>
      <c r="I1891" s="40"/>
      <c r="J1891" s="40"/>
      <c r="K1891" s="40"/>
      <c r="L1891" s="40"/>
      <c r="M1891" s="40"/>
      <c r="N1891" s="40"/>
      <c r="O1891" s="40"/>
      <c r="P1891" s="40"/>
      <c r="Q1891" s="40"/>
      <c r="R1891" s="40"/>
      <c r="S1891" s="40"/>
      <c r="T1891" s="40"/>
      <c r="U1891" s="40"/>
      <c r="V1891" s="40"/>
      <c r="W1891" s="40"/>
      <c r="X1891" s="40"/>
      <c r="Y1891" s="40"/>
      <c r="Z1891" s="40"/>
      <c r="AA1891" s="40"/>
      <c r="AB1891" s="40"/>
      <c r="AC1891" s="40"/>
      <c r="AD1891" s="40"/>
    </row>
    <row r="1892" spans="1:30">
      <c r="A1892" s="71"/>
      <c r="B1892" s="40"/>
      <c r="C1892" s="40"/>
      <c r="D1892" s="40"/>
      <c r="E1892" s="40"/>
      <c r="F1892" s="40"/>
      <c r="G1892" s="40"/>
      <c r="H1892" s="40"/>
      <c r="I1892" s="40"/>
      <c r="J1892" s="40"/>
      <c r="K1892" s="40"/>
      <c r="L1892" s="40"/>
      <c r="M1892" s="40"/>
      <c r="N1892" s="40"/>
      <c r="O1892" s="40"/>
      <c r="P1892" s="40"/>
      <c r="Q1892" s="40"/>
      <c r="R1892" s="40"/>
      <c r="S1892" s="40"/>
      <c r="T1892" s="40"/>
      <c r="U1892" s="40"/>
      <c r="V1892" s="40"/>
      <c r="W1892" s="40"/>
      <c r="X1892" s="40"/>
      <c r="Y1892" s="40"/>
      <c r="Z1892" s="40"/>
      <c r="AA1892" s="40"/>
      <c r="AB1892" s="40"/>
      <c r="AC1892" s="40"/>
      <c r="AD1892" s="40"/>
    </row>
    <row r="1893" spans="1:30">
      <c r="A1893" s="40"/>
      <c r="B1893" s="40"/>
      <c r="C1893" s="40"/>
      <c r="D1893" s="40"/>
      <c r="E1893" s="40"/>
      <c r="F1893" s="40"/>
      <c r="G1893" s="40"/>
      <c r="H1893" s="40"/>
      <c r="I1893" s="40"/>
      <c r="J1893" s="40"/>
      <c r="K1893" s="40"/>
      <c r="L1893" s="40"/>
      <c r="M1893" s="40"/>
      <c r="N1893" s="40"/>
      <c r="O1893" s="40"/>
      <c r="P1893" s="40"/>
      <c r="Q1893" s="40"/>
      <c r="R1893" s="40"/>
      <c r="S1893" s="40"/>
      <c r="T1893" s="40"/>
      <c r="U1893" s="40"/>
      <c r="V1893" s="40"/>
      <c r="W1893" s="40"/>
      <c r="X1893" s="40"/>
      <c r="Y1893" s="40"/>
      <c r="Z1893" s="40"/>
      <c r="AA1893" s="40"/>
      <c r="AB1893" s="40"/>
      <c r="AC1893" s="40"/>
      <c r="AD1893" s="40"/>
    </row>
    <row r="1894" spans="1:30">
      <c r="A1894" s="40"/>
      <c r="B1894" s="40"/>
      <c r="C1894" s="40"/>
      <c r="D1894" s="40"/>
      <c r="E1894" s="40"/>
      <c r="F1894" s="40"/>
      <c r="G1894" s="40"/>
      <c r="H1894" s="40"/>
      <c r="I1894" s="40"/>
      <c r="J1894" s="40"/>
      <c r="K1894" s="40"/>
      <c r="L1894" s="40"/>
      <c r="M1894" s="40"/>
      <c r="N1894" s="40"/>
      <c r="O1894" s="40"/>
      <c r="P1894" s="40"/>
      <c r="Q1894" s="40"/>
      <c r="R1894" s="40"/>
      <c r="S1894" s="40"/>
      <c r="T1894" s="40"/>
      <c r="U1894" s="40"/>
      <c r="V1894" s="40"/>
      <c r="W1894" s="40"/>
      <c r="X1894" s="40"/>
      <c r="Y1894" s="40"/>
      <c r="Z1894" s="40"/>
      <c r="AA1894" s="40"/>
      <c r="AB1894" s="40"/>
      <c r="AC1894" s="40"/>
      <c r="AD1894" s="40"/>
    </row>
    <row r="1895" spans="1:30">
      <c r="A1895" s="40"/>
      <c r="B1895" s="40"/>
      <c r="C1895" s="40"/>
      <c r="D1895" s="40"/>
      <c r="E1895" s="40"/>
      <c r="F1895" s="40"/>
      <c r="G1895" s="40"/>
      <c r="H1895" s="40"/>
      <c r="I1895" s="40"/>
      <c r="J1895" s="40"/>
      <c r="K1895" s="40"/>
      <c r="L1895" s="40"/>
      <c r="M1895" s="40"/>
      <c r="N1895" s="40"/>
      <c r="O1895" s="40"/>
      <c r="P1895" s="40"/>
      <c r="Q1895" s="40"/>
      <c r="R1895" s="40"/>
      <c r="S1895" s="40"/>
      <c r="T1895" s="40"/>
      <c r="U1895" s="40"/>
      <c r="V1895" s="40"/>
      <c r="W1895" s="40"/>
      <c r="X1895" s="40"/>
      <c r="Y1895" s="40"/>
      <c r="Z1895" s="40"/>
      <c r="AA1895" s="40"/>
      <c r="AB1895" s="40"/>
      <c r="AC1895" s="40"/>
      <c r="AD1895" s="40"/>
    </row>
    <row r="1896" spans="1:30" ht="15.75" customHeight="1" thickBot="1">
      <c r="A1896" s="40"/>
      <c r="B1896" s="40"/>
      <c r="C1896" s="40"/>
      <c r="D1896" s="40"/>
      <c r="E1896" s="40"/>
      <c r="F1896" s="40"/>
      <c r="G1896" s="40"/>
      <c r="H1896" s="40"/>
      <c r="I1896" s="40"/>
      <c r="J1896" s="40"/>
      <c r="K1896" s="40"/>
      <c r="L1896" s="40"/>
      <c r="M1896" s="40"/>
      <c r="N1896" s="40"/>
      <c r="O1896" s="40"/>
      <c r="P1896" s="40"/>
      <c r="Q1896" s="40"/>
      <c r="R1896" s="40"/>
      <c r="S1896" s="40"/>
      <c r="T1896" s="40"/>
      <c r="U1896" s="40"/>
      <c r="V1896" s="40"/>
      <c r="W1896" s="40"/>
      <c r="X1896" s="40"/>
      <c r="Y1896" s="40"/>
      <c r="Z1896" s="40"/>
      <c r="AA1896" s="40"/>
      <c r="AB1896" s="40"/>
      <c r="AC1896" s="40"/>
      <c r="AD1896" s="40"/>
    </row>
    <row r="1897" spans="1:30" ht="15" customHeight="1" thickBot="1">
      <c r="B1897" s="333" t="s">
        <v>1678</v>
      </c>
      <c r="C1897" s="334"/>
      <c r="D1897" s="334"/>
      <c r="E1897" s="334"/>
      <c r="F1897" s="334"/>
      <c r="G1897" s="334"/>
      <c r="H1897" s="334"/>
      <c r="I1897" s="334"/>
      <c r="J1897" s="334"/>
      <c r="K1897" s="334"/>
      <c r="L1897" s="334"/>
      <c r="M1897" s="334"/>
      <c r="N1897" s="334"/>
      <c r="O1897" s="334"/>
      <c r="P1897" s="334"/>
      <c r="Q1897" s="334"/>
      <c r="R1897" s="334"/>
      <c r="S1897" s="334"/>
      <c r="T1897" s="334"/>
      <c r="U1897" s="334"/>
      <c r="V1897" s="334"/>
      <c r="W1897" s="334"/>
      <c r="X1897" s="334"/>
      <c r="Y1897" s="334"/>
      <c r="Z1897" s="334"/>
      <c r="AA1897" s="334"/>
      <c r="AB1897" s="334"/>
      <c r="AC1897" s="334"/>
      <c r="AD1897" s="335"/>
    </row>
    <row r="1898" spans="1:30">
      <c r="B1898" s="347" t="s">
        <v>1141</v>
      </c>
      <c r="C1898" s="256"/>
      <c r="D1898" s="256"/>
      <c r="E1898" s="256"/>
      <c r="F1898" s="256"/>
      <c r="G1898" s="256"/>
      <c r="H1898" s="256"/>
      <c r="I1898" s="256"/>
      <c r="J1898" s="256"/>
      <c r="K1898" s="256"/>
      <c r="L1898" s="256"/>
      <c r="M1898" s="256"/>
      <c r="N1898" s="256"/>
      <c r="O1898" s="256"/>
      <c r="P1898" s="256"/>
      <c r="Q1898" s="256"/>
      <c r="R1898" s="256"/>
      <c r="S1898" s="256"/>
      <c r="T1898" s="256"/>
      <c r="U1898" s="256"/>
      <c r="V1898" s="256"/>
      <c r="W1898" s="256"/>
      <c r="X1898" s="256"/>
      <c r="Y1898" s="256"/>
      <c r="Z1898" s="256"/>
      <c r="AA1898" s="256"/>
      <c r="AB1898" s="256"/>
      <c r="AC1898" s="256"/>
      <c r="AD1898" s="348"/>
    </row>
    <row r="1899" spans="1:30" ht="36" customHeight="1">
      <c r="B1899" s="133"/>
      <c r="C1899" s="446" t="s">
        <v>1679</v>
      </c>
      <c r="D1899" s="329"/>
      <c r="E1899" s="329"/>
      <c r="F1899" s="329"/>
      <c r="G1899" s="329"/>
      <c r="H1899" s="329"/>
      <c r="I1899" s="329"/>
      <c r="J1899" s="329"/>
      <c r="K1899" s="329"/>
      <c r="L1899" s="329"/>
      <c r="M1899" s="329"/>
      <c r="N1899" s="329"/>
      <c r="O1899" s="329"/>
      <c r="P1899" s="329"/>
      <c r="Q1899" s="329"/>
      <c r="R1899" s="329"/>
      <c r="S1899" s="329"/>
      <c r="T1899" s="329"/>
      <c r="U1899" s="329"/>
      <c r="V1899" s="329"/>
      <c r="W1899" s="329"/>
      <c r="X1899" s="329"/>
      <c r="Y1899" s="329"/>
      <c r="Z1899" s="329"/>
      <c r="AA1899" s="329"/>
      <c r="AB1899" s="329"/>
      <c r="AC1899" s="329"/>
      <c r="AD1899" s="447"/>
    </row>
    <row r="1900" spans="1:30">
      <c r="B1900" s="433" t="s">
        <v>175</v>
      </c>
      <c r="C1900" s="278"/>
      <c r="D1900" s="278"/>
      <c r="E1900" s="278"/>
      <c r="F1900" s="278"/>
      <c r="G1900" s="278"/>
      <c r="H1900" s="278"/>
      <c r="I1900" s="278"/>
      <c r="J1900" s="278"/>
      <c r="K1900" s="278"/>
      <c r="L1900" s="278"/>
      <c r="M1900" s="278"/>
      <c r="N1900" s="278"/>
      <c r="O1900" s="278"/>
      <c r="P1900" s="278"/>
      <c r="Q1900" s="278"/>
      <c r="R1900" s="278"/>
      <c r="S1900" s="278"/>
      <c r="T1900" s="278"/>
      <c r="U1900" s="278"/>
      <c r="V1900" s="278"/>
      <c r="W1900" s="278"/>
      <c r="X1900" s="278"/>
      <c r="Y1900" s="278"/>
      <c r="Z1900" s="278"/>
      <c r="AA1900" s="278"/>
      <c r="AB1900" s="278"/>
      <c r="AC1900" s="278"/>
      <c r="AD1900" s="279"/>
    </row>
    <row r="1901" spans="1:30" ht="24" customHeight="1">
      <c r="B1901" s="113"/>
      <c r="C1901" s="378" t="s">
        <v>1680</v>
      </c>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83"/>
    </row>
    <row r="1903" spans="1:30" ht="36" customHeight="1">
      <c r="A1903" s="72" t="s">
        <v>1681</v>
      </c>
      <c r="B1903" s="326" t="s">
        <v>1682</v>
      </c>
      <c r="C1903" s="256"/>
      <c r="D1903" s="256"/>
      <c r="E1903" s="256"/>
      <c r="F1903" s="256"/>
      <c r="G1903" s="256"/>
      <c r="H1903" s="256"/>
      <c r="I1903" s="256"/>
      <c r="J1903" s="256"/>
      <c r="K1903" s="256"/>
      <c r="L1903" s="256"/>
      <c r="M1903" s="256"/>
      <c r="N1903" s="256"/>
      <c r="O1903" s="256"/>
      <c r="P1903" s="256"/>
      <c r="Q1903" s="256"/>
      <c r="R1903" s="256"/>
      <c r="S1903" s="256"/>
      <c r="T1903" s="256"/>
      <c r="U1903" s="256"/>
      <c r="V1903" s="256"/>
      <c r="W1903" s="256"/>
      <c r="X1903" s="256"/>
      <c r="Y1903" s="256"/>
      <c r="Z1903" s="256"/>
      <c r="AA1903" s="256"/>
      <c r="AB1903" s="256"/>
      <c r="AC1903" s="256"/>
      <c r="AD1903" s="256"/>
    </row>
    <row r="1904" spans="1:30" ht="24" customHeight="1">
      <c r="A1904" s="115"/>
      <c r="B1904" s="76"/>
      <c r="C1904" s="327" t="s">
        <v>1683</v>
      </c>
      <c r="D1904" s="256"/>
      <c r="E1904" s="256"/>
      <c r="F1904" s="256"/>
      <c r="G1904" s="256"/>
      <c r="H1904" s="256"/>
      <c r="I1904" s="256"/>
      <c r="J1904" s="256"/>
      <c r="K1904" s="256"/>
      <c r="L1904" s="256"/>
      <c r="M1904" s="256"/>
      <c r="N1904" s="256"/>
      <c r="O1904" s="256"/>
      <c r="P1904" s="256"/>
      <c r="Q1904" s="256"/>
      <c r="R1904" s="256"/>
      <c r="S1904" s="256"/>
      <c r="T1904" s="256"/>
      <c r="U1904" s="256"/>
      <c r="V1904" s="256"/>
      <c r="W1904" s="256"/>
      <c r="X1904" s="256"/>
      <c r="Y1904" s="256"/>
      <c r="Z1904" s="256"/>
      <c r="AA1904" s="256"/>
      <c r="AB1904" s="256"/>
      <c r="AC1904" s="256"/>
      <c r="AD1904" s="256"/>
    </row>
    <row r="1905" spans="1:38" ht="24" customHeight="1">
      <c r="A1905" s="40"/>
      <c r="B1905" s="40"/>
      <c r="C1905" s="321" t="s">
        <v>1159</v>
      </c>
      <c r="D1905" s="256"/>
      <c r="E1905" s="256"/>
      <c r="F1905" s="256"/>
      <c r="G1905" s="256"/>
      <c r="H1905" s="256"/>
      <c r="I1905" s="256"/>
      <c r="J1905" s="256"/>
      <c r="K1905" s="256"/>
      <c r="L1905" s="256"/>
      <c r="M1905" s="256"/>
      <c r="N1905" s="256"/>
      <c r="O1905" s="256"/>
      <c r="P1905" s="256"/>
      <c r="Q1905" s="256"/>
      <c r="R1905" s="256"/>
      <c r="S1905" s="256"/>
      <c r="T1905" s="256"/>
      <c r="U1905" s="256"/>
      <c r="V1905" s="256"/>
      <c r="W1905" s="256"/>
      <c r="X1905" s="256"/>
      <c r="Y1905" s="256"/>
      <c r="Z1905" s="256"/>
      <c r="AA1905" s="256"/>
      <c r="AB1905" s="256"/>
      <c r="AC1905" s="256"/>
      <c r="AD1905" s="256"/>
    </row>
    <row r="1906" spans="1:38" ht="24" customHeight="1">
      <c r="A1906" s="40"/>
      <c r="B1906" s="40"/>
      <c r="C1906" s="321" t="s">
        <v>1160</v>
      </c>
      <c r="D1906" s="256"/>
      <c r="E1906" s="256"/>
      <c r="F1906" s="256"/>
      <c r="G1906" s="256"/>
      <c r="H1906" s="256"/>
      <c r="I1906" s="256"/>
      <c r="J1906" s="256"/>
      <c r="K1906" s="256"/>
      <c r="L1906" s="256"/>
      <c r="M1906" s="256"/>
      <c r="N1906" s="256"/>
      <c r="O1906" s="256"/>
      <c r="P1906" s="256"/>
      <c r="Q1906" s="256"/>
      <c r="R1906" s="256"/>
      <c r="S1906" s="256"/>
      <c r="T1906" s="256"/>
      <c r="U1906" s="256"/>
      <c r="V1906" s="256"/>
      <c r="W1906" s="256"/>
      <c r="X1906" s="256"/>
      <c r="Y1906" s="256"/>
      <c r="Z1906" s="256"/>
      <c r="AA1906" s="256"/>
      <c r="AB1906" s="256"/>
      <c r="AC1906" s="256"/>
      <c r="AD1906" s="256"/>
    </row>
    <row r="1907" spans="1:38">
      <c r="A1907" s="40"/>
      <c r="B1907" s="40"/>
      <c r="C1907" s="40"/>
      <c r="D1907" s="40"/>
      <c r="E1907" s="40"/>
      <c r="F1907" s="40"/>
      <c r="G1907" s="40"/>
      <c r="H1907" s="40"/>
      <c r="I1907" s="40"/>
      <c r="J1907" s="40"/>
      <c r="K1907" s="40"/>
      <c r="L1907" s="40"/>
      <c r="M1907" s="40"/>
      <c r="N1907" s="40"/>
      <c r="O1907" s="40"/>
      <c r="P1907" s="40"/>
      <c r="Q1907" s="40"/>
      <c r="R1907" s="40"/>
      <c r="S1907" s="40"/>
      <c r="T1907" s="40"/>
      <c r="U1907" s="40"/>
      <c r="V1907" s="40"/>
      <c r="W1907" s="40"/>
      <c r="X1907" s="40"/>
      <c r="Y1907" s="40"/>
      <c r="Z1907" s="40"/>
      <c r="AA1907" s="40"/>
      <c r="AB1907" s="40"/>
      <c r="AC1907" s="40"/>
      <c r="AD1907" s="40"/>
    </row>
    <row r="1908" spans="1:38" ht="72" customHeight="1">
      <c r="A1908" s="83"/>
      <c r="B1908" s="15"/>
      <c r="C1908" s="265" t="s">
        <v>185</v>
      </c>
      <c r="D1908" s="278"/>
      <c r="E1908" s="278"/>
      <c r="F1908" s="278"/>
      <c r="G1908" s="278"/>
      <c r="H1908" s="278"/>
      <c r="I1908" s="278"/>
      <c r="J1908" s="278"/>
      <c r="K1908" s="278"/>
      <c r="L1908" s="279"/>
      <c r="M1908" s="330" t="s">
        <v>1684</v>
      </c>
      <c r="N1908" s="278"/>
      <c r="O1908" s="278"/>
      <c r="P1908" s="278"/>
      <c r="Q1908" s="278"/>
      <c r="R1908" s="278"/>
      <c r="S1908" s="265" t="s">
        <v>1685</v>
      </c>
      <c r="T1908" s="266"/>
      <c r="U1908" s="266"/>
      <c r="V1908" s="266"/>
      <c r="W1908" s="266"/>
      <c r="X1908" s="266"/>
      <c r="Y1908" s="266"/>
      <c r="Z1908" s="266"/>
      <c r="AA1908" s="266"/>
      <c r="AB1908" s="266"/>
      <c r="AC1908" s="266"/>
      <c r="AD1908" s="267"/>
    </row>
    <row r="1909" spans="1:38" ht="15" customHeight="1">
      <c r="A1909" s="83"/>
      <c r="B1909" s="15"/>
      <c r="C1909" s="282"/>
      <c r="D1909" s="272"/>
      <c r="E1909" s="272"/>
      <c r="F1909" s="272"/>
      <c r="G1909" s="272"/>
      <c r="H1909" s="272"/>
      <c r="I1909" s="272"/>
      <c r="J1909" s="272"/>
      <c r="K1909" s="272"/>
      <c r="L1909" s="283"/>
      <c r="M1909" s="282"/>
      <c r="N1909" s="272"/>
      <c r="O1909" s="272"/>
      <c r="P1909" s="272"/>
      <c r="Q1909" s="272"/>
      <c r="R1909" s="272"/>
      <c r="S1909" s="265" t="s">
        <v>201</v>
      </c>
      <c r="T1909" s="266"/>
      <c r="U1909" s="266"/>
      <c r="V1909" s="267"/>
      <c r="W1909" s="445" t="s">
        <v>202</v>
      </c>
      <c r="X1909" s="272"/>
      <c r="Y1909" s="272"/>
      <c r="Z1909" s="444"/>
      <c r="AA1909" s="443" t="s">
        <v>203</v>
      </c>
      <c r="AB1909" s="272"/>
      <c r="AC1909" s="272"/>
      <c r="AD1909" s="444"/>
      <c r="AF1909" t="s">
        <v>204</v>
      </c>
      <c r="AG1909" t="s">
        <v>205</v>
      </c>
      <c r="AH1909" t="s">
        <v>206</v>
      </c>
      <c r="AI1909" t="s">
        <v>207</v>
      </c>
      <c r="AJ1909" t="s">
        <v>208</v>
      </c>
      <c r="AK1909" t="s">
        <v>209</v>
      </c>
      <c r="AL1909" t="s">
        <v>210</v>
      </c>
    </row>
    <row r="1910" spans="1:38">
      <c r="A1910" s="83"/>
      <c r="B1910" s="15"/>
      <c r="C1910" s="79" t="s">
        <v>131</v>
      </c>
      <c r="D1910" s="320"/>
      <c r="E1910" s="266"/>
      <c r="F1910" s="266"/>
      <c r="G1910" s="266"/>
      <c r="H1910" s="266"/>
      <c r="I1910" s="266"/>
      <c r="J1910" s="266"/>
      <c r="K1910" s="266"/>
      <c r="L1910" s="267"/>
      <c r="M1910" s="268"/>
      <c r="N1910" s="266"/>
      <c r="O1910" s="266"/>
      <c r="P1910" s="266"/>
      <c r="Q1910" s="266"/>
      <c r="R1910" s="267"/>
      <c r="S1910" s="268"/>
      <c r="T1910" s="266"/>
      <c r="U1910" s="266"/>
      <c r="V1910" s="267"/>
      <c r="W1910" s="268"/>
      <c r="X1910" s="266"/>
      <c r="Y1910" s="266"/>
      <c r="Z1910" s="267"/>
      <c r="AA1910" s="268"/>
      <c r="AB1910" s="266"/>
      <c r="AC1910" s="266"/>
      <c r="AD1910" s="267"/>
      <c r="AF1910">
        <f>IF(AND(S1910=0,OR(SUM(W1910:AA1910)&gt;0,COUNTIF(S1910:AA1910,"NS")&gt;0)),1,0)</f>
        <v>0</v>
      </c>
      <c r="AG1910">
        <f>IF(OR(AND(S1910="NS",SUM(W1910:AA1910)&gt;0),AND(S1910="NS",COUNTIF(S1910:AA1910,"NS")&lt;2)),1,0)</f>
        <v>0</v>
      </c>
      <c r="AH1910">
        <f>IF(AND(S1910="NA",OR(SUM(W1910:AA1910)&gt;0,COUNTIF(S1910:AA1910,"NS")&gt;0,COUNTIF(S1910:AA1910,"NA")&gt;1)),1,0)</f>
        <v>0</v>
      </c>
      <c r="AI1910">
        <f>IF(AND(COUNTBLANK(S1910)+COUNTBLANK(W1910)+COUNTBLANK(AA1910)&gt;0,COUNTBLANK(S1910)+COUNTBLANK(W1910)+COUNTBLANK(AA1910)&lt;3,S1910&lt;&gt;"NA"),1,0)</f>
        <v>0</v>
      </c>
      <c r="AJ1910">
        <f>IF(AND(IF(OR(SUM(W1910:AA1910)=S1910,S1910="",AND(S1910&gt;0,COUNTIF(S1910:AA1910,"NS")=2)),0,1)=1,S1910&lt;&gt;"NS",S1910&lt;&gt;"NA"),1,0)</f>
        <v>0</v>
      </c>
      <c r="AK1910">
        <f>IF(COUNTIF(S1910:AA1910,"=*")&lt;&gt;SUM(COUNTIF(S1910:AA1910,"NS"),COUNTIF(S1910:AA1910,"NA")),1,0)</f>
        <v>0</v>
      </c>
      <c r="AL1910">
        <f>IF(SUM(AF1910:AK1910)&gt;0,1,0)</f>
        <v>0</v>
      </c>
    </row>
    <row r="1911" spans="1:38">
      <c r="A1911" s="83"/>
      <c r="B1911" s="15"/>
      <c r="C1911" s="80" t="s">
        <v>132</v>
      </c>
      <c r="D1911" s="320"/>
      <c r="E1911" s="266"/>
      <c r="F1911" s="266"/>
      <c r="G1911" s="266"/>
      <c r="H1911" s="266"/>
      <c r="I1911" s="266"/>
      <c r="J1911" s="266"/>
      <c r="K1911" s="266"/>
      <c r="L1911" s="267"/>
      <c r="M1911" s="268"/>
      <c r="N1911" s="266"/>
      <c r="O1911" s="266"/>
      <c r="P1911" s="266"/>
      <c r="Q1911" s="266"/>
      <c r="R1911" s="267"/>
      <c r="S1911" s="268"/>
      <c r="T1911" s="266"/>
      <c r="U1911" s="266"/>
      <c r="V1911" s="267"/>
      <c r="W1911" s="268"/>
      <c r="X1911" s="266"/>
      <c r="Y1911" s="266"/>
      <c r="Z1911" s="267"/>
      <c r="AA1911" s="268"/>
      <c r="AB1911" s="266"/>
      <c r="AC1911" s="266"/>
      <c r="AD1911" s="267"/>
    </row>
    <row r="1912" spans="1:38">
      <c r="A1912" s="83"/>
      <c r="B1912" s="15"/>
      <c r="C1912" s="80" t="s">
        <v>133</v>
      </c>
      <c r="D1912" s="320"/>
      <c r="E1912" s="266"/>
      <c r="F1912" s="266"/>
      <c r="G1912" s="266"/>
      <c r="H1912" s="266"/>
      <c r="I1912" s="266"/>
      <c r="J1912" s="266"/>
      <c r="K1912" s="266"/>
      <c r="L1912" s="267"/>
      <c r="M1912" s="268"/>
      <c r="N1912" s="266"/>
      <c r="O1912" s="266"/>
      <c r="P1912" s="266"/>
      <c r="Q1912" s="266"/>
      <c r="R1912" s="267"/>
      <c r="S1912" s="268"/>
      <c r="T1912" s="266"/>
      <c r="U1912" s="266"/>
      <c r="V1912" s="267"/>
      <c r="W1912" s="268"/>
      <c r="X1912" s="266"/>
      <c r="Y1912" s="266"/>
      <c r="Z1912" s="267"/>
      <c r="AA1912" s="268"/>
      <c r="AB1912" s="266"/>
      <c r="AC1912" s="266"/>
      <c r="AD1912" s="267"/>
    </row>
    <row r="1913" spans="1:38">
      <c r="A1913" s="83"/>
      <c r="B1913" s="15"/>
      <c r="C1913" s="80" t="s">
        <v>134</v>
      </c>
      <c r="D1913" s="320"/>
      <c r="E1913" s="266"/>
      <c r="F1913" s="266"/>
      <c r="G1913" s="266"/>
      <c r="H1913" s="266"/>
      <c r="I1913" s="266"/>
      <c r="J1913" s="266"/>
      <c r="K1913" s="266"/>
      <c r="L1913" s="267"/>
      <c r="M1913" s="268"/>
      <c r="N1913" s="266"/>
      <c r="O1913" s="266"/>
      <c r="P1913" s="266"/>
      <c r="Q1913" s="266"/>
      <c r="R1913" s="267"/>
      <c r="S1913" s="268"/>
      <c r="T1913" s="266"/>
      <c r="U1913" s="266"/>
      <c r="V1913" s="267"/>
      <c r="W1913" s="268"/>
      <c r="X1913" s="266"/>
      <c r="Y1913" s="266"/>
      <c r="Z1913" s="267"/>
      <c r="AA1913" s="268"/>
      <c r="AB1913" s="266"/>
      <c r="AC1913" s="266"/>
      <c r="AD1913" s="267"/>
    </row>
    <row r="1914" spans="1:38">
      <c r="A1914" s="83"/>
      <c r="B1914" s="15"/>
      <c r="C1914" s="80" t="s">
        <v>135</v>
      </c>
      <c r="D1914" s="320"/>
      <c r="E1914" s="266"/>
      <c r="F1914" s="266"/>
      <c r="G1914" s="266"/>
      <c r="H1914" s="266"/>
      <c r="I1914" s="266"/>
      <c r="J1914" s="266"/>
      <c r="K1914" s="266"/>
      <c r="L1914" s="267"/>
      <c r="M1914" s="268"/>
      <c r="N1914" s="266"/>
      <c r="O1914" s="266"/>
      <c r="P1914" s="266"/>
      <c r="Q1914" s="266"/>
      <c r="R1914" s="267"/>
      <c r="S1914" s="268"/>
      <c r="T1914" s="266"/>
      <c r="U1914" s="266"/>
      <c r="V1914" s="267"/>
      <c r="W1914" s="268"/>
      <c r="X1914" s="266"/>
      <c r="Y1914" s="266"/>
      <c r="Z1914" s="267"/>
      <c r="AA1914" s="268"/>
      <c r="AB1914" s="266"/>
      <c r="AC1914" s="266"/>
      <c r="AD1914" s="267"/>
    </row>
    <row r="1915" spans="1:38">
      <c r="A1915" s="83"/>
      <c r="B1915" s="15"/>
      <c r="C1915" s="80" t="s">
        <v>136</v>
      </c>
      <c r="D1915" s="320"/>
      <c r="E1915" s="266"/>
      <c r="F1915" s="266"/>
      <c r="G1915" s="266"/>
      <c r="H1915" s="266"/>
      <c r="I1915" s="266"/>
      <c r="J1915" s="266"/>
      <c r="K1915" s="266"/>
      <c r="L1915" s="267"/>
      <c r="M1915" s="268"/>
      <c r="N1915" s="266"/>
      <c r="O1915" s="266"/>
      <c r="P1915" s="266"/>
      <c r="Q1915" s="266"/>
      <c r="R1915" s="267"/>
      <c r="S1915" s="268"/>
      <c r="T1915" s="266"/>
      <c r="U1915" s="266"/>
      <c r="V1915" s="267"/>
      <c r="W1915" s="268"/>
      <c r="X1915" s="266"/>
      <c r="Y1915" s="266"/>
      <c r="Z1915" s="267"/>
      <c r="AA1915" s="268"/>
      <c r="AB1915" s="266"/>
      <c r="AC1915" s="266"/>
      <c r="AD1915" s="267"/>
    </row>
    <row r="1916" spans="1:38">
      <c r="A1916" s="83"/>
      <c r="B1916" s="15"/>
      <c r="C1916" s="80" t="s">
        <v>137</v>
      </c>
      <c r="D1916" s="320"/>
      <c r="E1916" s="266"/>
      <c r="F1916" s="266"/>
      <c r="G1916" s="266"/>
      <c r="H1916" s="266"/>
      <c r="I1916" s="266"/>
      <c r="J1916" s="266"/>
      <c r="K1916" s="266"/>
      <c r="L1916" s="267"/>
      <c r="M1916" s="268"/>
      <c r="N1916" s="266"/>
      <c r="O1916" s="266"/>
      <c r="P1916" s="266"/>
      <c r="Q1916" s="266"/>
      <c r="R1916" s="267"/>
      <c r="S1916" s="268"/>
      <c r="T1916" s="266"/>
      <c r="U1916" s="266"/>
      <c r="V1916" s="267"/>
      <c r="W1916" s="268"/>
      <c r="X1916" s="266"/>
      <c r="Y1916" s="266"/>
      <c r="Z1916" s="267"/>
      <c r="AA1916" s="268"/>
      <c r="AB1916" s="266"/>
      <c r="AC1916" s="266"/>
      <c r="AD1916" s="267"/>
    </row>
    <row r="1917" spans="1:38">
      <c r="A1917" s="83"/>
      <c r="B1917" s="15"/>
      <c r="C1917" s="80" t="s">
        <v>138</v>
      </c>
      <c r="D1917" s="320"/>
      <c r="E1917" s="266"/>
      <c r="F1917" s="266"/>
      <c r="G1917" s="266"/>
      <c r="H1917" s="266"/>
      <c r="I1917" s="266"/>
      <c r="J1917" s="266"/>
      <c r="K1917" s="266"/>
      <c r="L1917" s="267"/>
      <c r="M1917" s="268"/>
      <c r="N1917" s="266"/>
      <c r="O1917" s="266"/>
      <c r="P1917" s="266"/>
      <c r="Q1917" s="266"/>
      <c r="R1917" s="267"/>
      <c r="S1917" s="268"/>
      <c r="T1917" s="266"/>
      <c r="U1917" s="266"/>
      <c r="V1917" s="267"/>
      <c r="W1917" s="268"/>
      <c r="X1917" s="266"/>
      <c r="Y1917" s="266"/>
      <c r="Z1917" s="267"/>
      <c r="AA1917" s="268"/>
      <c r="AB1917" s="266"/>
      <c r="AC1917" s="266"/>
      <c r="AD1917" s="267"/>
    </row>
    <row r="1918" spans="1:38">
      <c r="A1918" s="83"/>
      <c r="B1918" s="15"/>
      <c r="C1918" s="80" t="s">
        <v>139</v>
      </c>
      <c r="D1918" s="320"/>
      <c r="E1918" s="266"/>
      <c r="F1918" s="266"/>
      <c r="G1918" s="266"/>
      <c r="H1918" s="266"/>
      <c r="I1918" s="266"/>
      <c r="J1918" s="266"/>
      <c r="K1918" s="266"/>
      <c r="L1918" s="267"/>
      <c r="M1918" s="268"/>
      <c r="N1918" s="266"/>
      <c r="O1918" s="266"/>
      <c r="P1918" s="266"/>
      <c r="Q1918" s="266"/>
      <c r="R1918" s="267"/>
      <c r="S1918" s="268"/>
      <c r="T1918" s="266"/>
      <c r="U1918" s="266"/>
      <c r="V1918" s="267"/>
      <c r="W1918" s="268"/>
      <c r="X1918" s="266"/>
      <c r="Y1918" s="266"/>
      <c r="Z1918" s="267"/>
      <c r="AA1918" s="268"/>
      <c r="AB1918" s="266"/>
      <c r="AC1918" s="266"/>
      <c r="AD1918" s="267"/>
    </row>
    <row r="1919" spans="1:38">
      <c r="A1919" s="40"/>
      <c r="B1919" s="40"/>
      <c r="C1919" s="80" t="s">
        <v>140</v>
      </c>
      <c r="D1919" s="320"/>
      <c r="E1919" s="266"/>
      <c r="F1919" s="266"/>
      <c r="G1919" s="266"/>
      <c r="H1919" s="266"/>
      <c r="I1919" s="266"/>
      <c r="J1919" s="266"/>
      <c r="K1919" s="266"/>
      <c r="L1919" s="267"/>
      <c r="M1919" s="268"/>
      <c r="N1919" s="266"/>
      <c r="O1919" s="266"/>
      <c r="P1919" s="266"/>
      <c r="Q1919" s="266"/>
      <c r="R1919" s="267"/>
      <c r="S1919" s="268"/>
      <c r="T1919" s="266"/>
      <c r="U1919" s="266"/>
      <c r="V1919" s="267"/>
      <c r="W1919" s="268"/>
      <c r="X1919" s="266"/>
      <c r="Y1919" s="266"/>
      <c r="Z1919" s="267"/>
      <c r="AA1919" s="268"/>
      <c r="AB1919" s="266"/>
      <c r="AC1919" s="266"/>
      <c r="AD1919" s="267"/>
    </row>
    <row r="1920" spans="1:38">
      <c r="A1920" s="40"/>
      <c r="B1920" s="40"/>
      <c r="C1920" s="80" t="s">
        <v>141</v>
      </c>
      <c r="D1920" s="320"/>
      <c r="E1920" s="266"/>
      <c r="F1920" s="266"/>
      <c r="G1920" s="266"/>
      <c r="H1920" s="266"/>
      <c r="I1920" s="266"/>
      <c r="J1920" s="266"/>
      <c r="K1920" s="266"/>
      <c r="L1920" s="267"/>
      <c r="M1920" s="268"/>
      <c r="N1920" s="266"/>
      <c r="O1920" s="266"/>
      <c r="P1920" s="266"/>
      <c r="Q1920" s="266"/>
      <c r="R1920" s="267"/>
      <c r="S1920" s="268"/>
      <c r="T1920" s="266"/>
      <c r="U1920" s="266"/>
      <c r="V1920" s="267"/>
      <c r="W1920" s="268"/>
      <c r="X1920" s="266"/>
      <c r="Y1920" s="266"/>
      <c r="Z1920" s="267"/>
      <c r="AA1920" s="268"/>
      <c r="AB1920" s="266"/>
      <c r="AC1920" s="266"/>
      <c r="AD1920" s="267"/>
    </row>
    <row r="1921" spans="1:37">
      <c r="A1921" s="40"/>
      <c r="B1921" s="40"/>
      <c r="C1921" s="80" t="s">
        <v>142</v>
      </c>
      <c r="D1921" s="320"/>
      <c r="E1921" s="266"/>
      <c r="F1921" s="266"/>
      <c r="G1921" s="266"/>
      <c r="H1921" s="266"/>
      <c r="I1921" s="266"/>
      <c r="J1921" s="266"/>
      <c r="K1921" s="266"/>
      <c r="L1921" s="267"/>
      <c r="M1921" s="268"/>
      <c r="N1921" s="266"/>
      <c r="O1921" s="266"/>
      <c r="P1921" s="266"/>
      <c r="Q1921" s="266"/>
      <c r="R1921" s="267"/>
      <c r="S1921" s="268"/>
      <c r="T1921" s="266"/>
      <c r="U1921" s="266"/>
      <c r="V1921" s="267"/>
      <c r="W1921" s="268"/>
      <c r="X1921" s="266"/>
      <c r="Y1921" s="266"/>
      <c r="Z1921" s="267"/>
      <c r="AA1921" s="268"/>
      <c r="AB1921" s="266"/>
      <c r="AC1921" s="266"/>
      <c r="AD1921" s="267"/>
    </row>
    <row r="1922" spans="1:37">
      <c r="A1922" s="40"/>
      <c r="B1922" s="40"/>
      <c r="C1922" s="80" t="s">
        <v>143</v>
      </c>
      <c r="D1922" s="320"/>
      <c r="E1922" s="266"/>
      <c r="F1922" s="266"/>
      <c r="G1922" s="266"/>
      <c r="H1922" s="266"/>
      <c r="I1922" s="266"/>
      <c r="J1922" s="266"/>
      <c r="K1922" s="266"/>
      <c r="L1922" s="267"/>
      <c r="M1922" s="268"/>
      <c r="N1922" s="266"/>
      <c r="O1922" s="266"/>
      <c r="P1922" s="266"/>
      <c r="Q1922" s="266"/>
      <c r="R1922" s="267"/>
      <c r="S1922" s="268"/>
      <c r="T1922" s="266"/>
      <c r="U1922" s="266"/>
      <c r="V1922" s="267"/>
      <c r="W1922" s="268"/>
      <c r="X1922" s="266"/>
      <c r="Y1922" s="266"/>
      <c r="Z1922" s="267"/>
      <c r="AA1922" s="268"/>
      <c r="AB1922" s="266"/>
      <c r="AC1922" s="266"/>
      <c r="AD1922" s="267"/>
    </row>
    <row r="1923" spans="1:37">
      <c r="A1923" s="40"/>
      <c r="B1923" s="40"/>
      <c r="C1923" s="80" t="s">
        <v>144</v>
      </c>
      <c r="D1923" s="320"/>
      <c r="E1923" s="266"/>
      <c r="F1923" s="266"/>
      <c r="G1923" s="266"/>
      <c r="H1923" s="266"/>
      <c r="I1923" s="266"/>
      <c r="J1923" s="266"/>
      <c r="K1923" s="266"/>
      <c r="L1923" s="267"/>
      <c r="M1923" s="268"/>
      <c r="N1923" s="266"/>
      <c r="O1923" s="266"/>
      <c r="P1923" s="266"/>
      <c r="Q1923" s="266"/>
      <c r="R1923" s="267"/>
      <c r="S1923" s="268"/>
      <c r="T1923" s="266"/>
      <c r="U1923" s="266"/>
      <c r="V1923" s="267"/>
      <c r="W1923" s="268"/>
      <c r="X1923" s="266"/>
      <c r="Y1923" s="266"/>
      <c r="Z1923" s="267"/>
      <c r="AA1923" s="268"/>
      <c r="AB1923" s="266"/>
      <c r="AC1923" s="266"/>
      <c r="AD1923" s="267"/>
    </row>
    <row r="1924" spans="1:37">
      <c r="A1924" s="40"/>
      <c r="B1924" s="40"/>
      <c r="C1924" s="80" t="s">
        <v>145</v>
      </c>
      <c r="D1924" s="320"/>
      <c r="E1924" s="266"/>
      <c r="F1924" s="266"/>
      <c r="G1924" s="266"/>
      <c r="H1924" s="266"/>
      <c r="I1924" s="266"/>
      <c r="J1924" s="266"/>
      <c r="K1924" s="266"/>
      <c r="L1924" s="267"/>
      <c r="M1924" s="268"/>
      <c r="N1924" s="266"/>
      <c r="O1924" s="266"/>
      <c r="P1924" s="266"/>
      <c r="Q1924" s="266"/>
      <c r="R1924" s="267"/>
      <c r="S1924" s="268"/>
      <c r="T1924" s="266"/>
      <c r="U1924" s="266"/>
      <c r="V1924" s="267"/>
      <c r="W1924" s="268"/>
      <c r="X1924" s="266"/>
      <c r="Y1924" s="266"/>
      <c r="Z1924" s="267"/>
      <c r="AA1924" s="268"/>
      <c r="AB1924" s="266"/>
      <c r="AC1924" s="266"/>
      <c r="AD1924" s="267"/>
    </row>
    <row r="1925" spans="1:37">
      <c r="A1925" s="40"/>
      <c r="B1925" s="40"/>
      <c r="C1925" s="80" t="s">
        <v>146</v>
      </c>
      <c r="D1925" s="320"/>
      <c r="E1925" s="266"/>
      <c r="F1925" s="266"/>
      <c r="G1925" s="266"/>
      <c r="H1925" s="266"/>
      <c r="I1925" s="266"/>
      <c r="J1925" s="266"/>
      <c r="K1925" s="266"/>
      <c r="L1925" s="267"/>
      <c r="M1925" s="268"/>
      <c r="N1925" s="266"/>
      <c r="O1925" s="266"/>
      <c r="P1925" s="266"/>
      <c r="Q1925" s="266"/>
      <c r="R1925" s="267"/>
      <c r="S1925" s="268"/>
      <c r="T1925" s="266"/>
      <c r="U1925" s="266"/>
      <c r="V1925" s="267"/>
      <c r="W1925" s="268"/>
      <c r="X1925" s="266"/>
      <c r="Y1925" s="266"/>
      <c r="Z1925" s="267"/>
      <c r="AA1925" s="268"/>
      <c r="AB1925" s="266"/>
      <c r="AC1925" s="266"/>
      <c r="AD1925" s="267"/>
    </row>
    <row r="1926" spans="1:37">
      <c r="A1926" s="40"/>
      <c r="B1926" s="40"/>
      <c r="C1926" s="80" t="s">
        <v>147</v>
      </c>
      <c r="D1926" s="320"/>
      <c r="E1926" s="266"/>
      <c r="F1926" s="266"/>
      <c r="G1926" s="266"/>
      <c r="H1926" s="266"/>
      <c r="I1926" s="266"/>
      <c r="J1926" s="266"/>
      <c r="K1926" s="266"/>
      <c r="L1926" s="267"/>
      <c r="M1926" s="268"/>
      <c r="N1926" s="266"/>
      <c r="O1926" s="266"/>
      <c r="P1926" s="266"/>
      <c r="Q1926" s="266"/>
      <c r="R1926" s="267"/>
      <c r="S1926" s="268"/>
      <c r="T1926" s="266"/>
      <c r="U1926" s="266"/>
      <c r="V1926" s="267"/>
      <c r="W1926" s="268"/>
      <c r="X1926" s="266"/>
      <c r="Y1926" s="266"/>
      <c r="Z1926" s="267"/>
      <c r="AA1926" s="268"/>
      <c r="AB1926" s="266"/>
      <c r="AC1926" s="266"/>
      <c r="AD1926" s="267"/>
    </row>
    <row r="1927" spans="1:37">
      <c r="A1927" s="40"/>
      <c r="B1927" s="40"/>
      <c r="C1927" s="80" t="s">
        <v>148</v>
      </c>
      <c r="D1927" s="320"/>
      <c r="E1927" s="266"/>
      <c r="F1927" s="266"/>
      <c r="G1927" s="266"/>
      <c r="H1927" s="266"/>
      <c r="I1927" s="266"/>
      <c r="J1927" s="266"/>
      <c r="K1927" s="266"/>
      <c r="L1927" s="267"/>
      <c r="M1927" s="268"/>
      <c r="N1927" s="266"/>
      <c r="O1927" s="266"/>
      <c r="P1927" s="266"/>
      <c r="Q1927" s="266"/>
      <c r="R1927" s="267"/>
      <c r="S1927" s="268"/>
      <c r="T1927" s="266"/>
      <c r="U1927" s="266"/>
      <c r="V1927" s="267"/>
      <c r="W1927" s="268"/>
      <c r="X1927" s="266"/>
      <c r="Y1927" s="266"/>
      <c r="Z1927" s="267"/>
      <c r="AA1927" s="268"/>
      <c r="AB1927" s="266"/>
      <c r="AC1927" s="266"/>
      <c r="AD1927" s="267"/>
    </row>
    <row r="1928" spans="1:37">
      <c r="A1928" s="40"/>
      <c r="B1928" s="40"/>
      <c r="C1928" s="80" t="s">
        <v>149</v>
      </c>
      <c r="D1928" s="320"/>
      <c r="E1928" s="266"/>
      <c r="F1928" s="266"/>
      <c r="G1928" s="266"/>
      <c r="H1928" s="266"/>
      <c r="I1928" s="266"/>
      <c r="J1928" s="266"/>
      <c r="K1928" s="266"/>
      <c r="L1928" s="267"/>
      <c r="M1928" s="268"/>
      <c r="N1928" s="266"/>
      <c r="O1928" s="266"/>
      <c r="P1928" s="266"/>
      <c r="Q1928" s="266"/>
      <c r="R1928" s="267"/>
      <c r="S1928" s="268"/>
      <c r="T1928" s="266"/>
      <c r="U1928" s="266"/>
      <c r="V1928" s="267"/>
      <c r="W1928" s="268"/>
      <c r="X1928" s="266"/>
      <c r="Y1928" s="266"/>
      <c r="Z1928" s="267"/>
      <c r="AA1928" s="268"/>
      <c r="AB1928" s="266"/>
      <c r="AC1928" s="266"/>
      <c r="AD1928" s="267"/>
    </row>
    <row r="1929" spans="1:37">
      <c r="A1929" s="40"/>
      <c r="B1929" s="40"/>
      <c r="C1929" s="80" t="s">
        <v>150</v>
      </c>
      <c r="D1929" s="320"/>
      <c r="E1929" s="266"/>
      <c r="F1929" s="266"/>
      <c r="G1929" s="266"/>
      <c r="H1929" s="266"/>
      <c r="I1929" s="266"/>
      <c r="J1929" s="266"/>
      <c r="K1929" s="266"/>
      <c r="L1929" s="267"/>
      <c r="M1929" s="268"/>
      <c r="N1929" s="266"/>
      <c r="O1929" s="266"/>
      <c r="P1929" s="266"/>
      <c r="Q1929" s="266"/>
      <c r="R1929" s="267"/>
      <c r="S1929" s="268"/>
      <c r="T1929" s="266"/>
      <c r="U1929" s="266"/>
      <c r="V1929" s="267"/>
      <c r="W1929" s="268"/>
      <c r="X1929" s="266"/>
      <c r="Y1929" s="266"/>
      <c r="Z1929" s="267"/>
      <c r="AA1929" s="268"/>
      <c r="AB1929" s="266"/>
      <c r="AC1929" s="266"/>
      <c r="AD1929" s="267"/>
    </row>
    <row r="1930" spans="1:37">
      <c r="A1930" s="40"/>
      <c r="B1930" s="40"/>
      <c r="C1930" s="80" t="s">
        <v>151</v>
      </c>
      <c r="D1930" s="320"/>
      <c r="E1930" s="266"/>
      <c r="F1930" s="266"/>
      <c r="G1930" s="266"/>
      <c r="H1930" s="266"/>
      <c r="I1930" s="266"/>
      <c r="J1930" s="266"/>
      <c r="K1930" s="266"/>
      <c r="L1930" s="267"/>
      <c r="M1930" s="268"/>
      <c r="N1930" s="266"/>
      <c r="O1930" s="266"/>
      <c r="P1930" s="266"/>
      <c r="Q1930" s="266"/>
      <c r="R1930" s="267"/>
      <c r="S1930" s="268"/>
      <c r="T1930" s="266"/>
      <c r="U1930" s="266"/>
      <c r="V1930" s="267"/>
      <c r="W1930" s="268"/>
      <c r="X1930" s="266"/>
      <c r="Y1930" s="266"/>
      <c r="Z1930" s="267"/>
      <c r="AA1930" s="268"/>
      <c r="AB1930" s="266"/>
      <c r="AC1930" s="266"/>
      <c r="AD1930" s="267"/>
    </row>
    <row r="1931" spans="1:37">
      <c r="A1931" s="40"/>
      <c r="B1931" s="40"/>
      <c r="C1931" s="80" t="s">
        <v>152</v>
      </c>
      <c r="D1931" s="320"/>
      <c r="E1931" s="266"/>
      <c r="F1931" s="266"/>
      <c r="G1931" s="266"/>
      <c r="H1931" s="266"/>
      <c r="I1931" s="266"/>
      <c r="J1931" s="266"/>
      <c r="K1931" s="266"/>
      <c r="L1931" s="267"/>
      <c r="M1931" s="268"/>
      <c r="N1931" s="266"/>
      <c r="O1931" s="266"/>
      <c r="P1931" s="266"/>
      <c r="Q1931" s="266"/>
      <c r="R1931" s="267"/>
      <c r="S1931" s="268"/>
      <c r="T1931" s="266"/>
      <c r="U1931" s="266"/>
      <c r="V1931" s="267"/>
      <c r="W1931" s="268"/>
      <c r="X1931" s="266"/>
      <c r="Y1931" s="266"/>
      <c r="Z1931" s="267"/>
      <c r="AA1931" s="268"/>
      <c r="AB1931" s="266"/>
      <c r="AC1931" s="266"/>
      <c r="AD1931" s="267"/>
    </row>
    <row r="1932" spans="1:37">
      <c r="A1932" s="40"/>
      <c r="B1932" s="40"/>
      <c r="C1932" s="80" t="s">
        <v>153</v>
      </c>
      <c r="D1932" s="320"/>
      <c r="E1932" s="266"/>
      <c r="F1932" s="266"/>
      <c r="G1932" s="266"/>
      <c r="H1932" s="266"/>
      <c r="I1932" s="266"/>
      <c r="J1932" s="266"/>
      <c r="K1932" s="266"/>
      <c r="L1932" s="267"/>
      <c r="M1932" s="268"/>
      <c r="N1932" s="266"/>
      <c r="O1932" s="266"/>
      <c r="P1932" s="266"/>
      <c r="Q1932" s="266"/>
      <c r="R1932" s="267"/>
      <c r="S1932" s="268"/>
      <c r="T1932" s="266"/>
      <c r="U1932" s="266"/>
      <c r="V1932" s="267"/>
      <c r="W1932" s="268"/>
      <c r="X1932" s="266"/>
      <c r="Y1932" s="266"/>
      <c r="Z1932" s="267"/>
      <c r="AA1932" s="268"/>
      <c r="AB1932" s="266"/>
      <c r="AC1932" s="266"/>
      <c r="AD1932" s="267"/>
    </row>
    <row r="1933" spans="1:37">
      <c r="A1933" s="40"/>
      <c r="B1933" s="40"/>
      <c r="C1933" s="80" t="s">
        <v>154</v>
      </c>
      <c r="D1933" s="320"/>
      <c r="E1933" s="266"/>
      <c r="F1933" s="266"/>
      <c r="G1933" s="266"/>
      <c r="H1933" s="266"/>
      <c r="I1933" s="266"/>
      <c r="J1933" s="266"/>
      <c r="K1933" s="266"/>
      <c r="L1933" s="267"/>
      <c r="M1933" s="268"/>
      <c r="N1933" s="266"/>
      <c r="O1933" s="266"/>
      <c r="P1933" s="266"/>
      <c r="Q1933" s="266"/>
      <c r="R1933" s="267"/>
      <c r="S1933" s="268"/>
      <c r="T1933" s="266"/>
      <c r="U1933" s="266"/>
      <c r="V1933" s="267"/>
      <c r="W1933" s="268"/>
      <c r="X1933" s="266"/>
      <c r="Y1933" s="266"/>
      <c r="Z1933" s="267"/>
      <c r="AA1933" s="268"/>
      <c r="AB1933" s="266"/>
      <c r="AC1933" s="266"/>
      <c r="AD1933" s="267"/>
    </row>
    <row r="1934" spans="1:37">
      <c r="A1934" s="40"/>
      <c r="B1934" s="40"/>
      <c r="C1934" s="80" t="s">
        <v>155</v>
      </c>
      <c r="D1934" s="320"/>
      <c r="E1934" s="266"/>
      <c r="F1934" s="266"/>
      <c r="G1934" s="266"/>
      <c r="H1934" s="266"/>
      <c r="I1934" s="266"/>
      <c r="J1934" s="266"/>
      <c r="K1934" s="266"/>
      <c r="L1934" s="267"/>
      <c r="M1934" s="268"/>
      <c r="N1934" s="266"/>
      <c r="O1934" s="266"/>
      <c r="P1934" s="266"/>
      <c r="Q1934" s="266"/>
      <c r="R1934" s="267"/>
      <c r="S1934" s="268"/>
      <c r="T1934" s="266"/>
      <c r="U1934" s="266"/>
      <c r="V1934" s="267"/>
      <c r="W1934" s="268"/>
      <c r="X1934" s="266"/>
      <c r="Y1934" s="266"/>
      <c r="Z1934" s="267"/>
      <c r="AA1934" s="268"/>
      <c r="AB1934" s="266"/>
      <c r="AC1934" s="266"/>
      <c r="AD1934" s="267"/>
    </row>
    <row r="1935" spans="1:37">
      <c r="A1935" s="83"/>
      <c r="B1935" s="15"/>
      <c r="C1935" s="15"/>
      <c r="D1935" s="15"/>
      <c r="E1935" s="15"/>
      <c r="F1935" s="15"/>
      <c r="G1935" s="15"/>
      <c r="H1935" s="15"/>
      <c r="I1935" s="15"/>
      <c r="J1935" s="15"/>
      <c r="K1935" s="15"/>
      <c r="L1935" s="81"/>
      <c r="M1935" s="82"/>
      <c r="N1935" s="82"/>
      <c r="O1935" s="82"/>
      <c r="P1935" s="82"/>
      <c r="Q1935" s="82"/>
      <c r="R1935" s="81" t="s">
        <v>211</v>
      </c>
      <c r="S1935" s="268">
        <f>IF(AND(SUM(S1910:S1934)=0,COUNTIF(S1910:S1934,"NS")&gt;0),"NS",IF(AND(SUM(S1910:S1934)=0, COUNTIF(S1910:S1934,"NA")&gt;0),"NA",SUM(S1910:S1934)))</f>
        <v>0</v>
      </c>
      <c r="T1935" s="266"/>
      <c r="U1935" s="266"/>
      <c r="V1935" s="267"/>
      <c r="W1935" s="268">
        <f>IF(AND(SUM(W1910:W1934)=0,COUNTIF(W1910:W1934,"NS")&gt;0),"NS",IF(AND(SUM(W1910:W1934)=0, COUNTIF(W1910:W1934,"NA")&gt;0),"NA",SUM(W1910:W1934)))</f>
        <v>0</v>
      </c>
      <c r="X1935" s="266"/>
      <c r="Y1935" s="266"/>
      <c r="Z1935" s="267"/>
      <c r="AA1935" s="268">
        <f>IF(AND(SUM(AA1910:AA1934)=0,COUNTIF(AA1910:AA1934,"NS")&gt;0),"NS",IF(AND(SUM(AA1910:AA1934)=0, COUNTIF(AA1910:AA1934,"NA")&gt;0),"NA",SUM(AA1910:AA1934)))</f>
        <v>0</v>
      </c>
      <c r="AB1935" s="266"/>
      <c r="AC1935" s="266"/>
      <c r="AD1935" s="267"/>
    </row>
    <row r="1936" spans="1:37">
      <c r="A1936" s="40"/>
      <c r="B1936" s="40"/>
      <c r="C1936" s="40"/>
      <c r="D1936" s="40"/>
      <c r="E1936" s="126"/>
      <c r="F1936" s="126"/>
      <c r="G1936" s="126"/>
      <c r="H1936" s="126"/>
      <c r="I1936" s="134"/>
      <c r="J1936" s="134"/>
      <c r="K1936" s="134"/>
      <c r="L1936" s="134"/>
      <c r="M1936" s="40"/>
      <c r="N1936" s="40"/>
      <c r="O1936" s="40"/>
      <c r="P1936" s="40"/>
      <c r="Q1936" s="40"/>
      <c r="R1936" s="40"/>
      <c r="S1936" s="40"/>
      <c r="T1936" s="40"/>
      <c r="U1936" s="40"/>
      <c r="V1936" s="40"/>
      <c r="W1936" s="40"/>
      <c r="X1936" s="40"/>
      <c r="Y1936" s="40"/>
      <c r="Z1936" s="40"/>
      <c r="AA1936" s="40"/>
      <c r="AB1936" s="40"/>
      <c r="AC1936" s="40"/>
      <c r="AD1936" s="40"/>
      <c r="AF1936">
        <f>IF(SUM(AF1910:AF1935)&gt;0,1,0)</f>
        <v>0</v>
      </c>
      <c r="AG1936">
        <f>IF(SUM(AG1910:AG1935)&gt;0,2,0)</f>
        <v>0</v>
      </c>
      <c r="AH1936">
        <f>IF(SUM(AH1910:AH1935)&gt;0,4,0)</f>
        <v>0</v>
      </c>
      <c r="AI1936">
        <f>IF(SUM(AI1910:AI1935)&gt;0,4,0)</f>
        <v>0</v>
      </c>
      <c r="AJ1936">
        <f>IF(SUM(AJ1910:AJ1935)&gt;0,5,0)</f>
        <v>0</v>
      </c>
      <c r="AK1936">
        <f>IF(SUM(AK1910:AK1935)&gt;0,6,0)</f>
        <v>0</v>
      </c>
    </row>
    <row r="1937" spans="1:38" ht="24" customHeight="1">
      <c r="A1937" s="83"/>
      <c r="B1937" s="15"/>
      <c r="C1937" s="321" t="s">
        <v>187</v>
      </c>
      <c r="D1937" s="256"/>
      <c r="E1937" s="256"/>
      <c r="F1937" s="256"/>
      <c r="G1937" s="256"/>
      <c r="H1937" s="256"/>
      <c r="I1937" s="256"/>
      <c r="J1937" s="256"/>
      <c r="K1937" s="256"/>
      <c r="L1937" s="256"/>
      <c r="M1937" s="256"/>
      <c r="N1937" s="256"/>
      <c r="O1937" s="256"/>
      <c r="P1937" s="256"/>
      <c r="Q1937" s="256"/>
      <c r="R1937" s="256"/>
      <c r="S1937" s="256"/>
      <c r="T1937" s="256"/>
      <c r="U1937" s="256"/>
      <c r="V1937" s="256"/>
      <c r="W1937" s="256"/>
      <c r="X1937" s="256"/>
      <c r="Y1937" s="256"/>
      <c r="Z1937" s="256"/>
      <c r="AA1937" s="256"/>
      <c r="AB1937" s="256"/>
      <c r="AC1937" s="256"/>
      <c r="AD1937" s="256"/>
      <c r="AH1937">
        <f>SUM(AF1936:AH1936)</f>
        <v>0</v>
      </c>
      <c r="AK1937">
        <f>SUM(AI1936:AK1936)</f>
        <v>0</v>
      </c>
    </row>
    <row r="1938" spans="1:38" ht="60" customHeight="1">
      <c r="A1938" s="83"/>
      <c r="B1938" s="15"/>
      <c r="C1938" s="322"/>
      <c r="D1938" s="323"/>
      <c r="E1938" s="323"/>
      <c r="F1938" s="323"/>
      <c r="G1938" s="323"/>
      <c r="H1938" s="323"/>
      <c r="I1938" s="323"/>
      <c r="J1938" s="323"/>
      <c r="K1938" s="323"/>
      <c r="L1938" s="323"/>
      <c r="M1938" s="323"/>
      <c r="N1938" s="323"/>
      <c r="O1938" s="323"/>
      <c r="P1938" s="323"/>
      <c r="Q1938" s="323"/>
      <c r="R1938" s="323"/>
      <c r="S1938" s="323"/>
      <c r="T1938" s="323"/>
      <c r="U1938" s="323"/>
      <c r="V1938" s="323"/>
      <c r="W1938" s="323"/>
      <c r="X1938" s="323"/>
      <c r="Y1938" s="323"/>
      <c r="Z1938" s="323"/>
      <c r="AA1938" s="323"/>
      <c r="AB1938" s="323"/>
      <c r="AC1938" s="323"/>
      <c r="AD1938" s="324"/>
      <c r="AH1938" t="e">
        <f ca="1">CAMBIAR(AH1937,0,"",1,"El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38" t="e">
        <f ca="1">CAMBIAR(AK1937,0,"",4,"Hay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39" spans="1:38">
      <c r="A1939" s="40"/>
      <c r="B1939" s="40"/>
      <c r="C1939" s="246" t="e">
        <f ca="1">AH1938</f>
        <v>#NAME?</v>
      </c>
      <c r="D1939" s="40"/>
      <c r="E1939" s="40"/>
      <c r="F1939" s="40"/>
      <c r="G1939" s="40"/>
      <c r="H1939" s="40"/>
      <c r="I1939" s="40"/>
      <c r="J1939" s="40"/>
      <c r="K1939" s="40"/>
      <c r="L1939" s="40"/>
      <c r="M1939" s="40"/>
      <c r="N1939" s="40"/>
      <c r="O1939" s="40"/>
      <c r="P1939" s="40"/>
      <c r="Q1939" s="40"/>
      <c r="R1939" s="40"/>
      <c r="S1939" s="40"/>
      <c r="T1939" s="40"/>
      <c r="U1939" s="40"/>
      <c r="V1939" s="40"/>
      <c r="W1939" s="40"/>
      <c r="X1939" s="40"/>
      <c r="Y1939" s="40"/>
      <c r="Z1939" s="40"/>
      <c r="AA1939" s="40"/>
      <c r="AB1939" s="40"/>
      <c r="AC1939" s="40"/>
      <c r="AD1939" s="40"/>
    </row>
    <row r="1940" spans="1:38">
      <c r="A1940" s="40"/>
      <c r="B1940" s="40"/>
      <c r="C1940" s="246" t="e">
        <f ca="1">AK1938</f>
        <v>#NAME?</v>
      </c>
      <c r="D1940" s="40"/>
      <c r="E1940" s="126"/>
      <c r="F1940" s="126"/>
      <c r="G1940" s="126"/>
      <c r="H1940" s="126"/>
      <c r="I1940" s="134"/>
      <c r="J1940" s="134"/>
      <c r="K1940" s="134"/>
      <c r="L1940" s="134"/>
      <c r="M1940" s="40"/>
      <c r="N1940" s="40"/>
      <c r="O1940" s="40"/>
      <c r="P1940" s="40"/>
      <c r="Q1940" s="40"/>
      <c r="R1940" s="40"/>
      <c r="S1940" s="40"/>
      <c r="T1940" s="40"/>
      <c r="U1940" s="40"/>
      <c r="V1940" s="40"/>
      <c r="W1940" s="40"/>
      <c r="X1940" s="40"/>
      <c r="Y1940" s="40"/>
      <c r="Z1940" s="40"/>
      <c r="AA1940" s="40"/>
      <c r="AB1940" s="40"/>
      <c r="AC1940" s="40"/>
      <c r="AD1940" s="40"/>
    </row>
    <row r="1941" spans="1:38">
      <c r="A1941" s="40"/>
      <c r="B1941" s="40"/>
      <c r="C1941" s="40"/>
      <c r="D1941" s="40"/>
      <c r="E1941" s="40"/>
      <c r="F1941" s="40"/>
      <c r="G1941" s="40"/>
      <c r="H1941" s="40"/>
      <c r="I1941" s="40"/>
      <c r="J1941" s="40"/>
      <c r="K1941" s="40"/>
      <c r="L1941" s="40"/>
      <c r="M1941" s="40"/>
      <c r="N1941" s="40"/>
      <c r="O1941" s="40"/>
      <c r="P1941" s="40"/>
      <c r="Q1941" s="40"/>
      <c r="R1941" s="40"/>
      <c r="S1941" s="40"/>
      <c r="T1941" s="40"/>
      <c r="U1941" s="40"/>
      <c r="V1941" s="40"/>
      <c r="W1941" s="40"/>
      <c r="X1941" s="40"/>
      <c r="Y1941" s="40"/>
      <c r="Z1941" s="40"/>
      <c r="AA1941" s="40"/>
      <c r="AB1941" s="40"/>
      <c r="AC1941" s="40"/>
      <c r="AD1941" s="40"/>
    </row>
    <row r="1942" spans="1:38">
      <c r="A1942" s="40"/>
      <c r="B1942" s="40"/>
      <c r="C1942" s="40"/>
      <c r="D1942" s="40"/>
      <c r="E1942" s="40"/>
      <c r="F1942" s="40"/>
      <c r="G1942" s="40"/>
      <c r="H1942" s="40"/>
      <c r="I1942" s="40"/>
      <c r="J1942" s="40"/>
      <c r="K1942" s="40"/>
      <c r="L1942" s="40"/>
      <c r="M1942" s="40"/>
      <c r="N1942" s="40"/>
      <c r="O1942" s="40"/>
      <c r="P1942" s="40"/>
      <c r="Q1942" s="40"/>
      <c r="R1942" s="40"/>
      <c r="S1942" s="40"/>
      <c r="T1942" s="40"/>
      <c r="U1942" s="40"/>
      <c r="V1942" s="40"/>
      <c r="W1942" s="40"/>
      <c r="X1942" s="40"/>
      <c r="Y1942" s="40"/>
      <c r="Z1942" s="40"/>
      <c r="AA1942" s="40"/>
      <c r="AB1942" s="40"/>
      <c r="AC1942" s="40"/>
      <c r="AD1942" s="40"/>
    </row>
    <row r="1943" spans="1:38">
      <c r="A1943" s="40"/>
      <c r="B1943" s="40"/>
      <c r="C1943" s="40"/>
      <c r="D1943" s="40"/>
      <c r="E1943" s="40"/>
      <c r="F1943" s="40"/>
      <c r="G1943" s="40"/>
      <c r="H1943" s="40"/>
      <c r="I1943" s="40"/>
      <c r="J1943" s="40"/>
      <c r="K1943" s="40"/>
      <c r="L1943" s="40"/>
      <c r="M1943" s="40"/>
      <c r="N1943" s="40"/>
      <c r="O1943" s="40"/>
      <c r="P1943" s="40"/>
      <c r="Q1943" s="40"/>
      <c r="R1943" s="40"/>
      <c r="S1943" s="40"/>
      <c r="T1943" s="40"/>
      <c r="U1943" s="40"/>
      <c r="V1943" s="40"/>
      <c r="W1943" s="40"/>
      <c r="X1943" s="40"/>
      <c r="Y1943" s="40"/>
      <c r="Z1943" s="40"/>
      <c r="AA1943" s="40"/>
      <c r="AB1943" s="40"/>
      <c r="AC1943" s="40"/>
      <c r="AD1943" s="40"/>
    </row>
    <row r="1944" spans="1:38">
      <c r="A1944" s="40"/>
      <c r="B1944" s="40"/>
      <c r="C1944" s="40"/>
      <c r="D1944" s="40"/>
      <c r="E1944" s="40"/>
      <c r="F1944" s="40"/>
      <c r="G1944" s="40"/>
      <c r="H1944" s="40"/>
      <c r="I1944" s="40"/>
      <c r="J1944" s="40"/>
      <c r="K1944" s="40"/>
      <c r="L1944" s="40"/>
      <c r="M1944" s="40"/>
      <c r="N1944" s="40"/>
      <c r="O1944" s="40"/>
      <c r="P1944" s="40"/>
      <c r="Q1944" s="40"/>
      <c r="R1944" s="40"/>
      <c r="S1944" s="40"/>
      <c r="T1944" s="40"/>
      <c r="U1944" s="40"/>
      <c r="V1944" s="40"/>
      <c r="W1944" s="40"/>
      <c r="X1944" s="40"/>
      <c r="Y1944" s="40"/>
      <c r="Z1944" s="40"/>
      <c r="AA1944" s="40"/>
      <c r="AB1944" s="40"/>
      <c r="AC1944" s="40"/>
      <c r="AD1944" s="40"/>
    </row>
    <row r="1945" spans="1:38" ht="24" customHeight="1">
      <c r="A1945" s="72" t="s">
        <v>1686</v>
      </c>
      <c r="B1945" s="326" t="s">
        <v>1687</v>
      </c>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row>
    <row r="1946" spans="1:38" ht="36" customHeight="1">
      <c r="A1946" s="83"/>
      <c r="B1946" s="15"/>
      <c r="C1946" s="327" t="s">
        <v>1688</v>
      </c>
      <c r="D1946" s="256"/>
      <c r="E1946" s="256"/>
      <c r="F1946" s="256"/>
      <c r="G1946" s="256"/>
      <c r="H1946" s="256"/>
      <c r="I1946" s="256"/>
      <c r="J1946" s="256"/>
      <c r="K1946" s="256"/>
      <c r="L1946" s="256"/>
      <c r="M1946" s="256"/>
      <c r="N1946" s="256"/>
      <c r="O1946" s="256"/>
      <c r="P1946" s="256"/>
      <c r="Q1946" s="256"/>
      <c r="R1946" s="256"/>
      <c r="S1946" s="256"/>
      <c r="T1946" s="256"/>
      <c r="U1946" s="256"/>
      <c r="V1946" s="256"/>
      <c r="W1946" s="256"/>
      <c r="X1946" s="256"/>
      <c r="Y1946" s="256"/>
      <c r="Z1946" s="256"/>
      <c r="AA1946" s="256"/>
      <c r="AB1946" s="256"/>
      <c r="AC1946" s="256"/>
      <c r="AD1946" s="256"/>
    </row>
    <row r="1947" spans="1:38" ht="36" customHeight="1">
      <c r="A1947" s="83"/>
      <c r="B1947" s="15"/>
      <c r="C1947" s="321" t="s">
        <v>1689</v>
      </c>
      <c r="D1947" s="256"/>
      <c r="E1947" s="256"/>
      <c r="F1947" s="256"/>
      <c r="G1947" s="256"/>
      <c r="H1947" s="256"/>
      <c r="I1947" s="256"/>
      <c r="J1947" s="256"/>
      <c r="K1947" s="256"/>
      <c r="L1947" s="256"/>
      <c r="M1947" s="256"/>
      <c r="N1947" s="256"/>
      <c r="O1947" s="256"/>
      <c r="P1947" s="256"/>
      <c r="Q1947" s="256"/>
      <c r="R1947" s="256"/>
      <c r="S1947" s="256"/>
      <c r="T1947" s="256"/>
      <c r="U1947" s="256"/>
      <c r="V1947" s="256"/>
      <c r="W1947" s="256"/>
      <c r="X1947" s="256"/>
      <c r="Y1947" s="256"/>
      <c r="Z1947" s="256"/>
      <c r="AA1947" s="256"/>
      <c r="AB1947" s="256"/>
      <c r="AC1947" s="256"/>
      <c r="AD1947" s="256"/>
    </row>
    <row r="1948" spans="1:38">
      <c r="A1948" s="40"/>
      <c r="B1948" s="40"/>
      <c r="C1948" s="40"/>
      <c r="D1948" s="40"/>
      <c r="E1948" s="40"/>
      <c r="F1948" s="40"/>
      <c r="G1948" s="40"/>
      <c r="H1948" s="40"/>
      <c r="I1948" s="40"/>
      <c r="J1948" s="40"/>
      <c r="K1948" s="40"/>
      <c r="L1948" s="40"/>
      <c r="M1948" s="40"/>
      <c r="N1948" s="40"/>
      <c r="O1948" s="40"/>
      <c r="P1948" s="40"/>
      <c r="Q1948" s="40"/>
      <c r="R1948" s="40"/>
      <c r="S1948" s="40"/>
      <c r="T1948" s="40"/>
      <c r="U1948" s="40"/>
      <c r="V1948" s="40"/>
      <c r="W1948" s="40"/>
      <c r="X1948" s="40"/>
      <c r="Y1948" s="40"/>
      <c r="Z1948" s="40"/>
      <c r="AA1948" s="40"/>
      <c r="AB1948" s="40"/>
      <c r="AC1948" s="40"/>
      <c r="AD1948" s="40"/>
    </row>
    <row r="1949" spans="1:38" ht="24" customHeight="1">
      <c r="A1949" s="83"/>
      <c r="B1949" s="15"/>
      <c r="C1949" s="265" t="s">
        <v>185</v>
      </c>
      <c r="D1949" s="278"/>
      <c r="E1949" s="278"/>
      <c r="F1949" s="278"/>
      <c r="G1949" s="278"/>
      <c r="H1949" s="278"/>
      <c r="I1949" s="278"/>
      <c r="J1949" s="279"/>
      <c r="K1949" s="325" t="s">
        <v>1125</v>
      </c>
      <c r="L1949" s="279"/>
      <c r="M1949" s="265" t="s">
        <v>1690</v>
      </c>
      <c r="N1949" s="266"/>
      <c r="O1949" s="266"/>
      <c r="P1949" s="266"/>
      <c r="Q1949" s="266"/>
      <c r="R1949" s="266"/>
      <c r="S1949" s="266"/>
      <c r="T1949" s="266"/>
      <c r="U1949" s="266"/>
      <c r="V1949" s="266"/>
      <c r="W1949" s="266"/>
      <c r="X1949" s="266"/>
      <c r="Y1949" s="266"/>
      <c r="Z1949" s="266"/>
      <c r="AA1949" s="266"/>
      <c r="AB1949" s="266"/>
      <c r="AC1949" s="266"/>
      <c r="AD1949" s="267"/>
    </row>
    <row r="1950" spans="1:38" ht="120" customHeight="1">
      <c r="A1950" s="83"/>
      <c r="B1950" s="15"/>
      <c r="C1950" s="282"/>
      <c r="D1950" s="272"/>
      <c r="E1950" s="272"/>
      <c r="F1950" s="272"/>
      <c r="G1950" s="272"/>
      <c r="H1950" s="272"/>
      <c r="I1950" s="272"/>
      <c r="J1950" s="283"/>
      <c r="K1950" s="282"/>
      <c r="L1950" s="283"/>
      <c r="M1950" s="442" t="s">
        <v>201</v>
      </c>
      <c r="N1950" s="283"/>
      <c r="O1950" s="428" t="s">
        <v>1691</v>
      </c>
      <c r="P1950" s="283"/>
      <c r="Q1950" s="428" t="s">
        <v>1692</v>
      </c>
      <c r="R1950" s="283"/>
      <c r="S1950" s="428" t="s">
        <v>1693</v>
      </c>
      <c r="T1950" s="283"/>
      <c r="U1950" s="331" t="s">
        <v>1694</v>
      </c>
      <c r="V1950" s="266"/>
      <c r="W1950" s="267"/>
      <c r="X1950" s="331" t="s">
        <v>1695</v>
      </c>
      <c r="Y1950" s="266"/>
      <c r="Z1950" s="267"/>
      <c r="AA1950" s="428" t="s">
        <v>1696</v>
      </c>
      <c r="AB1950" s="283"/>
      <c r="AC1950" s="428" t="s">
        <v>1697</v>
      </c>
      <c r="AD1950" s="283"/>
      <c r="AF1950" t="s">
        <v>204</v>
      </c>
      <c r="AG1950" t="s">
        <v>205</v>
      </c>
      <c r="AH1950" t="s">
        <v>206</v>
      </c>
      <c r="AI1950" t="s">
        <v>207</v>
      </c>
      <c r="AJ1950" t="s">
        <v>208</v>
      </c>
      <c r="AK1950" t="s">
        <v>209</v>
      </c>
      <c r="AL1950" t="s">
        <v>210</v>
      </c>
    </row>
    <row r="1951" spans="1:38">
      <c r="A1951" s="83"/>
      <c r="B1951" s="15"/>
      <c r="C1951" s="79" t="s">
        <v>131</v>
      </c>
      <c r="D1951" s="320"/>
      <c r="E1951" s="266"/>
      <c r="F1951" s="266"/>
      <c r="G1951" s="266"/>
      <c r="H1951" s="266"/>
      <c r="I1951" s="266"/>
      <c r="J1951" s="267"/>
      <c r="K1951" s="268"/>
      <c r="L1951" s="267"/>
      <c r="M1951" s="268">
        <v>45</v>
      </c>
      <c r="N1951" s="267"/>
      <c r="O1951" s="268"/>
      <c r="P1951" s="267"/>
      <c r="Q1951" s="268"/>
      <c r="R1951" s="267"/>
      <c r="S1951" s="268"/>
      <c r="T1951" s="267"/>
      <c r="U1951" s="268"/>
      <c r="V1951" s="266"/>
      <c r="W1951" s="267"/>
      <c r="X1951" s="268"/>
      <c r="Y1951" s="266"/>
      <c r="Z1951" s="267"/>
      <c r="AA1951" s="268"/>
      <c r="AB1951" s="267"/>
      <c r="AC1951" s="268"/>
      <c r="AD1951" s="267"/>
      <c r="AF1951">
        <f>IF(AND(M1951=0,OR(SUM(O1951:AC1951)&gt;0,COUNTIF(M1951:AC1951,"NS")&gt;0)),1,0)</f>
        <v>0</v>
      </c>
      <c r="AG1951">
        <f>IF(OR(AND(M1951="NS",SUM(O1951:AC1951)&gt;0),AND(M1951="NS",COUNTIF(M1951:AC1951,"NS")&lt;2)),1,0)</f>
        <v>0</v>
      </c>
      <c r="AH1951">
        <f>IF(AND(M1951="NA",OR(SUM(O1951:AC1951)&gt;0,COUNTIF(M1951:AC1951,"NS")&gt;0,COUNTIF(M1951:AC1951,"NA")&gt;1)),1,0)</f>
        <v>0</v>
      </c>
      <c r="AI1951">
        <f>IF(AND(COUNTBLANK(M1951)+COUNTBLANK(O1951)+COUNTBLANK(Q1951)+COUNTBLANK(S1951)+COUNTBLANK(U1951)+COUNTBLANK(X1951)+COUNTBLANK(AA1951)+COUNTBLANK(AC1951)&gt;0,COUNTBLANK(M1951)+COUNTBLANK(O1951)+COUNTBLANK(Q1951)+COUNTBLANK(S1951)+COUNTBLANK(U1951)+COUNTBLANK(X1951)+COUNTBLANK(AA1951)+COUNTBLANK(AC1951)&lt;8,M1951&lt;&gt;"NA"),1,0)</f>
        <v>1</v>
      </c>
      <c r="AJ1951">
        <f>IF(AND(IF(OR(SUM(O1951:AC1951)=M1951,M1951="",AND(M1951&gt;0,COUNTIF(M1951:AC1951,"NS")=7)),0,1)=1,M1951&lt;&gt;"NS",M1951&lt;&gt;"NA"),1,0)</f>
        <v>1</v>
      </c>
      <c r="AK1951">
        <f>IF(COUNTIF(M1951:AC1951,"=*")&lt;&gt;SUM(COUNTIF(M1951:AC1951,"NS"),COUNTIF(M1951:AC1951,"NA")),1,0)</f>
        <v>0</v>
      </c>
      <c r="AL1951">
        <f>IF(SUM(AF1951:AK1951)&gt;0,1,0)</f>
        <v>1</v>
      </c>
    </row>
    <row r="1952" spans="1:38">
      <c r="A1952" s="83"/>
      <c r="B1952" s="15"/>
      <c r="C1952" s="80" t="s">
        <v>132</v>
      </c>
      <c r="D1952" s="320"/>
      <c r="E1952" s="266"/>
      <c r="F1952" s="266"/>
      <c r="G1952" s="266"/>
      <c r="H1952" s="266"/>
      <c r="I1952" s="266"/>
      <c r="J1952" s="267"/>
      <c r="K1952" s="268"/>
      <c r="L1952" s="267"/>
      <c r="M1952" s="268"/>
      <c r="N1952" s="267"/>
      <c r="O1952" s="268"/>
      <c r="P1952" s="267"/>
      <c r="Q1952" s="268"/>
      <c r="R1952" s="267"/>
      <c r="S1952" s="268"/>
      <c r="T1952" s="267"/>
      <c r="U1952" s="268"/>
      <c r="V1952" s="266"/>
      <c r="W1952" s="267"/>
      <c r="X1952" s="268"/>
      <c r="Y1952" s="266"/>
      <c r="Z1952" s="267"/>
      <c r="AA1952" s="268"/>
      <c r="AB1952" s="267"/>
      <c r="AC1952" s="268"/>
      <c r="AD1952" s="267"/>
    </row>
    <row r="1953" spans="1:30">
      <c r="A1953" s="83"/>
      <c r="B1953" s="15"/>
      <c r="C1953" s="80" t="s">
        <v>133</v>
      </c>
      <c r="D1953" s="320"/>
      <c r="E1953" s="266"/>
      <c r="F1953" s="266"/>
      <c r="G1953" s="266"/>
      <c r="H1953" s="266"/>
      <c r="I1953" s="266"/>
      <c r="J1953" s="267"/>
      <c r="K1953" s="268"/>
      <c r="L1953" s="267"/>
      <c r="M1953" s="268"/>
      <c r="N1953" s="267"/>
      <c r="O1953" s="268"/>
      <c r="P1953" s="267"/>
      <c r="Q1953" s="268"/>
      <c r="R1953" s="267"/>
      <c r="S1953" s="268"/>
      <c r="T1953" s="267"/>
      <c r="U1953" s="268"/>
      <c r="V1953" s="266"/>
      <c r="W1953" s="267"/>
      <c r="X1953" s="268"/>
      <c r="Y1953" s="266"/>
      <c r="Z1953" s="267"/>
      <c r="AA1953" s="268"/>
      <c r="AB1953" s="267"/>
      <c r="AC1953" s="268"/>
      <c r="AD1953" s="267"/>
    </row>
    <row r="1954" spans="1:30">
      <c r="A1954" s="83"/>
      <c r="B1954" s="15"/>
      <c r="C1954" s="80" t="s">
        <v>134</v>
      </c>
      <c r="D1954" s="320"/>
      <c r="E1954" s="266"/>
      <c r="F1954" s="266"/>
      <c r="G1954" s="266"/>
      <c r="H1954" s="266"/>
      <c r="I1954" s="266"/>
      <c r="J1954" s="267"/>
      <c r="K1954" s="268"/>
      <c r="L1954" s="267"/>
      <c r="M1954" s="268"/>
      <c r="N1954" s="267"/>
      <c r="O1954" s="268"/>
      <c r="P1954" s="267"/>
      <c r="Q1954" s="268"/>
      <c r="R1954" s="267"/>
      <c r="S1954" s="268"/>
      <c r="T1954" s="267"/>
      <c r="U1954" s="268"/>
      <c r="V1954" s="266"/>
      <c r="W1954" s="267"/>
      <c r="X1954" s="268"/>
      <c r="Y1954" s="266"/>
      <c r="Z1954" s="267"/>
      <c r="AA1954" s="268"/>
      <c r="AB1954" s="267"/>
      <c r="AC1954" s="268"/>
      <c r="AD1954" s="267"/>
    </row>
    <row r="1955" spans="1:30">
      <c r="A1955" s="83"/>
      <c r="B1955" s="15"/>
      <c r="C1955" s="80" t="s">
        <v>135</v>
      </c>
      <c r="D1955" s="320"/>
      <c r="E1955" s="266"/>
      <c r="F1955" s="266"/>
      <c r="G1955" s="266"/>
      <c r="H1955" s="266"/>
      <c r="I1955" s="266"/>
      <c r="J1955" s="267"/>
      <c r="K1955" s="268"/>
      <c r="L1955" s="267"/>
      <c r="M1955" s="268"/>
      <c r="N1955" s="267"/>
      <c r="O1955" s="268"/>
      <c r="P1955" s="267"/>
      <c r="Q1955" s="268"/>
      <c r="R1955" s="267"/>
      <c r="S1955" s="268"/>
      <c r="T1955" s="267"/>
      <c r="U1955" s="268"/>
      <c r="V1955" s="266"/>
      <c r="W1955" s="267"/>
      <c r="X1955" s="268"/>
      <c r="Y1955" s="266"/>
      <c r="Z1955" s="267"/>
      <c r="AA1955" s="268"/>
      <c r="AB1955" s="267"/>
      <c r="AC1955" s="268"/>
      <c r="AD1955" s="267"/>
    </row>
    <row r="1956" spans="1:30">
      <c r="A1956" s="40"/>
      <c r="B1956" s="40"/>
      <c r="C1956" s="80" t="s">
        <v>136</v>
      </c>
      <c r="D1956" s="320"/>
      <c r="E1956" s="266"/>
      <c r="F1956" s="266"/>
      <c r="G1956" s="266"/>
      <c r="H1956" s="266"/>
      <c r="I1956" s="266"/>
      <c r="J1956" s="267"/>
      <c r="K1956" s="268"/>
      <c r="L1956" s="267"/>
      <c r="M1956" s="268"/>
      <c r="N1956" s="267"/>
      <c r="O1956" s="268"/>
      <c r="P1956" s="267"/>
      <c r="Q1956" s="268"/>
      <c r="R1956" s="267"/>
      <c r="S1956" s="268"/>
      <c r="T1956" s="267"/>
      <c r="U1956" s="268"/>
      <c r="V1956" s="266"/>
      <c r="W1956" s="267"/>
      <c r="X1956" s="268"/>
      <c r="Y1956" s="266"/>
      <c r="Z1956" s="267"/>
      <c r="AA1956" s="268"/>
      <c r="AB1956" s="267"/>
      <c r="AC1956" s="268"/>
      <c r="AD1956" s="267"/>
    </row>
    <row r="1957" spans="1:30">
      <c r="A1957" s="40"/>
      <c r="B1957" s="40"/>
      <c r="C1957" s="80" t="s">
        <v>137</v>
      </c>
      <c r="D1957" s="320"/>
      <c r="E1957" s="266"/>
      <c r="F1957" s="266"/>
      <c r="G1957" s="266"/>
      <c r="H1957" s="266"/>
      <c r="I1957" s="266"/>
      <c r="J1957" s="267"/>
      <c r="K1957" s="268"/>
      <c r="L1957" s="267"/>
      <c r="M1957" s="268"/>
      <c r="N1957" s="267"/>
      <c r="O1957" s="268"/>
      <c r="P1957" s="267"/>
      <c r="Q1957" s="268"/>
      <c r="R1957" s="267"/>
      <c r="S1957" s="268"/>
      <c r="T1957" s="267"/>
      <c r="U1957" s="268"/>
      <c r="V1957" s="266"/>
      <c r="W1957" s="267"/>
      <c r="X1957" s="268"/>
      <c r="Y1957" s="266"/>
      <c r="Z1957" s="267"/>
      <c r="AA1957" s="268"/>
      <c r="AB1957" s="267"/>
      <c r="AC1957" s="268"/>
      <c r="AD1957" s="267"/>
    </row>
    <row r="1958" spans="1:30">
      <c r="A1958" s="40"/>
      <c r="B1958" s="40"/>
      <c r="C1958" s="80" t="s">
        <v>138</v>
      </c>
      <c r="D1958" s="320"/>
      <c r="E1958" s="266"/>
      <c r="F1958" s="266"/>
      <c r="G1958" s="266"/>
      <c r="H1958" s="266"/>
      <c r="I1958" s="266"/>
      <c r="J1958" s="267"/>
      <c r="K1958" s="268"/>
      <c r="L1958" s="267"/>
      <c r="M1958" s="268"/>
      <c r="N1958" s="267"/>
      <c r="O1958" s="268"/>
      <c r="P1958" s="267"/>
      <c r="Q1958" s="268"/>
      <c r="R1958" s="267"/>
      <c r="S1958" s="268"/>
      <c r="T1958" s="267"/>
      <c r="U1958" s="268"/>
      <c r="V1958" s="266"/>
      <c r="W1958" s="267"/>
      <c r="X1958" s="268"/>
      <c r="Y1958" s="266"/>
      <c r="Z1958" s="267"/>
      <c r="AA1958" s="268"/>
      <c r="AB1958" s="267"/>
      <c r="AC1958" s="268"/>
      <c r="AD1958" s="267"/>
    </row>
    <row r="1959" spans="1:30">
      <c r="A1959" s="40"/>
      <c r="B1959" s="40"/>
      <c r="C1959" s="80" t="s">
        <v>139</v>
      </c>
      <c r="D1959" s="320"/>
      <c r="E1959" s="266"/>
      <c r="F1959" s="266"/>
      <c r="G1959" s="266"/>
      <c r="H1959" s="266"/>
      <c r="I1959" s="266"/>
      <c r="J1959" s="267"/>
      <c r="K1959" s="268"/>
      <c r="L1959" s="267"/>
      <c r="M1959" s="268"/>
      <c r="N1959" s="267"/>
      <c r="O1959" s="268"/>
      <c r="P1959" s="267"/>
      <c r="Q1959" s="268"/>
      <c r="R1959" s="267"/>
      <c r="S1959" s="268"/>
      <c r="T1959" s="267"/>
      <c r="U1959" s="268"/>
      <c r="V1959" s="266"/>
      <c r="W1959" s="267"/>
      <c r="X1959" s="268"/>
      <c r="Y1959" s="266"/>
      <c r="Z1959" s="267"/>
      <c r="AA1959" s="268"/>
      <c r="AB1959" s="267"/>
      <c r="AC1959" s="268"/>
      <c r="AD1959" s="267"/>
    </row>
    <row r="1960" spans="1:30">
      <c r="A1960" s="40"/>
      <c r="B1960" s="40"/>
      <c r="C1960" s="80" t="s">
        <v>140</v>
      </c>
      <c r="D1960" s="320"/>
      <c r="E1960" s="266"/>
      <c r="F1960" s="266"/>
      <c r="G1960" s="266"/>
      <c r="H1960" s="266"/>
      <c r="I1960" s="266"/>
      <c r="J1960" s="267"/>
      <c r="K1960" s="268"/>
      <c r="L1960" s="267"/>
      <c r="M1960" s="268"/>
      <c r="N1960" s="267"/>
      <c r="O1960" s="268"/>
      <c r="P1960" s="267"/>
      <c r="Q1960" s="268"/>
      <c r="R1960" s="267"/>
      <c r="S1960" s="268"/>
      <c r="T1960" s="267"/>
      <c r="U1960" s="268"/>
      <c r="V1960" s="266"/>
      <c r="W1960" s="267"/>
      <c r="X1960" s="268"/>
      <c r="Y1960" s="266"/>
      <c r="Z1960" s="267"/>
      <c r="AA1960" s="268"/>
      <c r="AB1960" s="267"/>
      <c r="AC1960" s="268"/>
      <c r="AD1960" s="267"/>
    </row>
    <row r="1961" spans="1:30">
      <c r="A1961" s="40"/>
      <c r="B1961" s="40"/>
      <c r="C1961" s="80" t="s">
        <v>141</v>
      </c>
      <c r="D1961" s="320"/>
      <c r="E1961" s="266"/>
      <c r="F1961" s="266"/>
      <c r="G1961" s="266"/>
      <c r="H1961" s="266"/>
      <c r="I1961" s="266"/>
      <c r="J1961" s="267"/>
      <c r="K1961" s="268"/>
      <c r="L1961" s="267"/>
      <c r="M1961" s="268"/>
      <c r="N1961" s="267"/>
      <c r="O1961" s="268"/>
      <c r="P1961" s="267"/>
      <c r="Q1961" s="268"/>
      <c r="R1961" s="267"/>
      <c r="S1961" s="268"/>
      <c r="T1961" s="267"/>
      <c r="U1961" s="268"/>
      <c r="V1961" s="266"/>
      <c r="W1961" s="267"/>
      <c r="X1961" s="268"/>
      <c r="Y1961" s="266"/>
      <c r="Z1961" s="267"/>
      <c r="AA1961" s="268"/>
      <c r="AB1961" s="267"/>
      <c r="AC1961" s="268"/>
      <c r="AD1961" s="267"/>
    </row>
    <row r="1962" spans="1:30">
      <c r="A1962" s="40"/>
      <c r="B1962" s="40"/>
      <c r="C1962" s="80" t="s">
        <v>142</v>
      </c>
      <c r="D1962" s="320"/>
      <c r="E1962" s="266"/>
      <c r="F1962" s="266"/>
      <c r="G1962" s="266"/>
      <c r="H1962" s="266"/>
      <c r="I1962" s="266"/>
      <c r="J1962" s="267"/>
      <c r="K1962" s="268"/>
      <c r="L1962" s="267"/>
      <c r="M1962" s="268"/>
      <c r="N1962" s="267"/>
      <c r="O1962" s="268"/>
      <c r="P1962" s="267"/>
      <c r="Q1962" s="268"/>
      <c r="R1962" s="267"/>
      <c r="S1962" s="268"/>
      <c r="T1962" s="267"/>
      <c r="U1962" s="268"/>
      <c r="V1962" s="266"/>
      <c r="W1962" s="267"/>
      <c r="X1962" s="268"/>
      <c r="Y1962" s="266"/>
      <c r="Z1962" s="267"/>
      <c r="AA1962" s="268"/>
      <c r="AB1962" s="267"/>
      <c r="AC1962" s="268"/>
      <c r="AD1962" s="267"/>
    </row>
    <row r="1963" spans="1:30">
      <c r="A1963" s="40"/>
      <c r="B1963" s="40"/>
      <c r="C1963" s="80" t="s">
        <v>143</v>
      </c>
      <c r="D1963" s="320"/>
      <c r="E1963" s="266"/>
      <c r="F1963" s="266"/>
      <c r="G1963" s="266"/>
      <c r="H1963" s="266"/>
      <c r="I1963" s="266"/>
      <c r="J1963" s="267"/>
      <c r="K1963" s="268"/>
      <c r="L1963" s="267"/>
      <c r="M1963" s="268"/>
      <c r="N1963" s="267"/>
      <c r="O1963" s="268"/>
      <c r="P1963" s="267"/>
      <c r="Q1963" s="268"/>
      <c r="R1963" s="267"/>
      <c r="S1963" s="268"/>
      <c r="T1963" s="267"/>
      <c r="U1963" s="268"/>
      <c r="V1963" s="266"/>
      <c r="W1963" s="267"/>
      <c r="X1963" s="268"/>
      <c r="Y1963" s="266"/>
      <c r="Z1963" s="267"/>
      <c r="AA1963" s="268"/>
      <c r="AB1963" s="267"/>
      <c r="AC1963" s="268"/>
      <c r="AD1963" s="267"/>
    </row>
    <row r="1964" spans="1:30">
      <c r="A1964" s="40"/>
      <c r="B1964" s="40"/>
      <c r="C1964" s="80" t="s">
        <v>144</v>
      </c>
      <c r="D1964" s="320"/>
      <c r="E1964" s="266"/>
      <c r="F1964" s="266"/>
      <c r="G1964" s="266"/>
      <c r="H1964" s="266"/>
      <c r="I1964" s="266"/>
      <c r="J1964" s="267"/>
      <c r="K1964" s="268"/>
      <c r="L1964" s="267"/>
      <c r="M1964" s="268"/>
      <c r="N1964" s="267"/>
      <c r="O1964" s="268"/>
      <c r="P1964" s="267"/>
      <c r="Q1964" s="268"/>
      <c r="R1964" s="267"/>
      <c r="S1964" s="268"/>
      <c r="T1964" s="267"/>
      <c r="U1964" s="268"/>
      <c r="V1964" s="266"/>
      <c r="W1964" s="267"/>
      <c r="X1964" s="268"/>
      <c r="Y1964" s="266"/>
      <c r="Z1964" s="267"/>
      <c r="AA1964" s="268"/>
      <c r="AB1964" s="267"/>
      <c r="AC1964" s="268"/>
      <c r="AD1964" s="267"/>
    </row>
    <row r="1965" spans="1:30">
      <c r="A1965" s="40"/>
      <c r="B1965" s="40"/>
      <c r="C1965" s="80" t="s">
        <v>145</v>
      </c>
      <c r="D1965" s="320"/>
      <c r="E1965" s="266"/>
      <c r="F1965" s="266"/>
      <c r="G1965" s="266"/>
      <c r="H1965" s="266"/>
      <c r="I1965" s="266"/>
      <c r="J1965" s="267"/>
      <c r="K1965" s="268"/>
      <c r="L1965" s="267"/>
      <c r="M1965" s="268"/>
      <c r="N1965" s="267"/>
      <c r="O1965" s="268"/>
      <c r="P1965" s="267"/>
      <c r="Q1965" s="268"/>
      <c r="R1965" s="267"/>
      <c r="S1965" s="268"/>
      <c r="T1965" s="267"/>
      <c r="U1965" s="268"/>
      <c r="V1965" s="266"/>
      <c r="W1965" s="267"/>
      <c r="X1965" s="268"/>
      <c r="Y1965" s="266"/>
      <c r="Z1965" s="267"/>
      <c r="AA1965" s="268"/>
      <c r="AB1965" s="267"/>
      <c r="AC1965" s="268"/>
      <c r="AD1965" s="267"/>
    </row>
    <row r="1966" spans="1:30">
      <c r="A1966" s="40"/>
      <c r="B1966" s="40"/>
      <c r="C1966" s="80" t="s">
        <v>146</v>
      </c>
      <c r="D1966" s="320"/>
      <c r="E1966" s="266"/>
      <c r="F1966" s="266"/>
      <c r="G1966" s="266"/>
      <c r="H1966" s="266"/>
      <c r="I1966" s="266"/>
      <c r="J1966" s="267"/>
      <c r="K1966" s="268"/>
      <c r="L1966" s="267"/>
      <c r="M1966" s="268"/>
      <c r="N1966" s="267"/>
      <c r="O1966" s="268"/>
      <c r="P1966" s="267"/>
      <c r="Q1966" s="268"/>
      <c r="R1966" s="267"/>
      <c r="S1966" s="268"/>
      <c r="T1966" s="267"/>
      <c r="U1966" s="268"/>
      <c r="V1966" s="266"/>
      <c r="W1966" s="267"/>
      <c r="X1966" s="268"/>
      <c r="Y1966" s="266"/>
      <c r="Z1966" s="267"/>
      <c r="AA1966" s="268"/>
      <c r="AB1966" s="267"/>
      <c r="AC1966" s="268"/>
      <c r="AD1966" s="267"/>
    </row>
    <row r="1967" spans="1:30">
      <c r="A1967" s="40"/>
      <c r="B1967" s="40"/>
      <c r="C1967" s="80" t="s">
        <v>147</v>
      </c>
      <c r="D1967" s="320"/>
      <c r="E1967" s="266"/>
      <c r="F1967" s="266"/>
      <c r="G1967" s="266"/>
      <c r="H1967" s="266"/>
      <c r="I1967" s="266"/>
      <c r="J1967" s="267"/>
      <c r="K1967" s="268"/>
      <c r="L1967" s="267"/>
      <c r="M1967" s="268"/>
      <c r="N1967" s="267"/>
      <c r="O1967" s="268"/>
      <c r="P1967" s="267"/>
      <c r="Q1967" s="268"/>
      <c r="R1967" s="267"/>
      <c r="S1967" s="268"/>
      <c r="T1967" s="267"/>
      <c r="U1967" s="268"/>
      <c r="V1967" s="266"/>
      <c r="W1967" s="267"/>
      <c r="X1967" s="268"/>
      <c r="Y1967" s="266"/>
      <c r="Z1967" s="267"/>
      <c r="AA1967" s="268"/>
      <c r="AB1967" s="267"/>
      <c r="AC1967" s="268"/>
      <c r="AD1967" s="267"/>
    </row>
    <row r="1968" spans="1:30">
      <c r="A1968" s="40"/>
      <c r="B1968" s="40"/>
      <c r="C1968" s="80" t="s">
        <v>148</v>
      </c>
      <c r="D1968" s="320"/>
      <c r="E1968" s="266"/>
      <c r="F1968" s="266"/>
      <c r="G1968" s="266"/>
      <c r="H1968" s="266"/>
      <c r="I1968" s="266"/>
      <c r="J1968" s="267"/>
      <c r="K1968" s="268"/>
      <c r="L1968" s="267"/>
      <c r="M1968" s="268"/>
      <c r="N1968" s="267"/>
      <c r="O1968" s="268"/>
      <c r="P1968" s="267"/>
      <c r="Q1968" s="268"/>
      <c r="R1968" s="267"/>
      <c r="S1968" s="268"/>
      <c r="T1968" s="267"/>
      <c r="U1968" s="268"/>
      <c r="V1968" s="266"/>
      <c r="W1968" s="267"/>
      <c r="X1968" s="268"/>
      <c r="Y1968" s="266"/>
      <c r="Z1968" s="267"/>
      <c r="AA1968" s="268"/>
      <c r="AB1968" s="267"/>
      <c r="AC1968" s="268"/>
      <c r="AD1968" s="267"/>
    </row>
    <row r="1969" spans="1:37">
      <c r="A1969" s="40"/>
      <c r="B1969" s="40"/>
      <c r="C1969" s="80" t="s">
        <v>149</v>
      </c>
      <c r="D1969" s="320"/>
      <c r="E1969" s="266"/>
      <c r="F1969" s="266"/>
      <c r="G1969" s="266"/>
      <c r="H1969" s="266"/>
      <c r="I1969" s="266"/>
      <c r="J1969" s="267"/>
      <c r="K1969" s="268"/>
      <c r="L1969" s="267"/>
      <c r="M1969" s="268"/>
      <c r="N1969" s="267"/>
      <c r="O1969" s="268"/>
      <c r="P1969" s="267"/>
      <c r="Q1969" s="268"/>
      <c r="R1969" s="267"/>
      <c r="S1969" s="268"/>
      <c r="T1969" s="267"/>
      <c r="U1969" s="268"/>
      <c r="V1969" s="266"/>
      <c r="W1969" s="267"/>
      <c r="X1969" s="268"/>
      <c r="Y1969" s="266"/>
      <c r="Z1969" s="267"/>
      <c r="AA1969" s="268"/>
      <c r="AB1969" s="267"/>
      <c r="AC1969" s="268"/>
      <c r="AD1969" s="267"/>
    </row>
    <row r="1970" spans="1:37">
      <c r="A1970" s="40"/>
      <c r="B1970" s="40"/>
      <c r="C1970" s="80" t="s">
        <v>150</v>
      </c>
      <c r="D1970" s="320"/>
      <c r="E1970" s="266"/>
      <c r="F1970" s="266"/>
      <c r="G1970" s="266"/>
      <c r="H1970" s="266"/>
      <c r="I1970" s="266"/>
      <c r="J1970" s="267"/>
      <c r="K1970" s="268"/>
      <c r="L1970" s="267"/>
      <c r="M1970" s="268"/>
      <c r="N1970" s="267"/>
      <c r="O1970" s="268"/>
      <c r="P1970" s="267"/>
      <c r="Q1970" s="268"/>
      <c r="R1970" s="267"/>
      <c r="S1970" s="268"/>
      <c r="T1970" s="267"/>
      <c r="U1970" s="268"/>
      <c r="V1970" s="266"/>
      <c r="W1970" s="267"/>
      <c r="X1970" s="268"/>
      <c r="Y1970" s="266"/>
      <c r="Z1970" s="267"/>
      <c r="AA1970" s="268"/>
      <c r="AB1970" s="267"/>
      <c r="AC1970" s="268"/>
      <c r="AD1970" s="267"/>
    </row>
    <row r="1971" spans="1:37">
      <c r="A1971" s="40"/>
      <c r="B1971" s="40"/>
      <c r="C1971" s="80" t="s">
        <v>151</v>
      </c>
      <c r="D1971" s="320"/>
      <c r="E1971" s="266"/>
      <c r="F1971" s="266"/>
      <c r="G1971" s="266"/>
      <c r="H1971" s="266"/>
      <c r="I1971" s="266"/>
      <c r="J1971" s="267"/>
      <c r="K1971" s="268"/>
      <c r="L1971" s="267"/>
      <c r="M1971" s="268"/>
      <c r="N1971" s="267"/>
      <c r="O1971" s="268"/>
      <c r="P1971" s="267"/>
      <c r="Q1971" s="268"/>
      <c r="R1971" s="267"/>
      <c r="S1971" s="268"/>
      <c r="T1971" s="267"/>
      <c r="U1971" s="268"/>
      <c r="V1971" s="266"/>
      <c r="W1971" s="267"/>
      <c r="X1971" s="268"/>
      <c r="Y1971" s="266"/>
      <c r="Z1971" s="267"/>
      <c r="AA1971" s="268"/>
      <c r="AB1971" s="267"/>
      <c r="AC1971" s="268"/>
      <c r="AD1971" s="267"/>
    </row>
    <row r="1972" spans="1:37">
      <c r="A1972" s="83"/>
      <c r="B1972" s="15"/>
      <c r="C1972" s="80" t="s">
        <v>152</v>
      </c>
      <c r="D1972" s="320"/>
      <c r="E1972" s="266"/>
      <c r="F1972" s="266"/>
      <c r="G1972" s="266"/>
      <c r="H1972" s="266"/>
      <c r="I1972" s="266"/>
      <c r="J1972" s="267"/>
      <c r="K1972" s="268"/>
      <c r="L1972" s="267"/>
      <c r="M1972" s="268"/>
      <c r="N1972" s="267"/>
      <c r="O1972" s="268"/>
      <c r="P1972" s="267"/>
      <c r="Q1972" s="268"/>
      <c r="R1972" s="267"/>
      <c r="S1972" s="268"/>
      <c r="T1972" s="267"/>
      <c r="U1972" s="268"/>
      <c r="V1972" s="266"/>
      <c r="W1972" s="267"/>
      <c r="X1972" s="268"/>
      <c r="Y1972" s="266"/>
      <c r="Z1972" s="267"/>
      <c r="AA1972" s="268"/>
      <c r="AB1972" s="267"/>
      <c r="AC1972" s="268"/>
      <c r="AD1972" s="267"/>
    </row>
    <row r="1973" spans="1:37">
      <c r="A1973" s="83"/>
      <c r="B1973" s="15"/>
      <c r="C1973" s="80" t="s">
        <v>153</v>
      </c>
      <c r="D1973" s="320"/>
      <c r="E1973" s="266"/>
      <c r="F1973" s="266"/>
      <c r="G1973" s="266"/>
      <c r="H1973" s="266"/>
      <c r="I1973" s="266"/>
      <c r="J1973" s="267"/>
      <c r="K1973" s="268"/>
      <c r="L1973" s="267"/>
      <c r="M1973" s="268"/>
      <c r="N1973" s="267"/>
      <c r="O1973" s="268"/>
      <c r="P1973" s="267"/>
      <c r="Q1973" s="268"/>
      <c r="R1973" s="267"/>
      <c r="S1973" s="268"/>
      <c r="T1973" s="267"/>
      <c r="U1973" s="268"/>
      <c r="V1973" s="266"/>
      <c r="W1973" s="267"/>
      <c r="X1973" s="268"/>
      <c r="Y1973" s="266"/>
      <c r="Z1973" s="267"/>
      <c r="AA1973" s="268"/>
      <c r="AB1973" s="267"/>
      <c r="AC1973" s="268"/>
      <c r="AD1973" s="267"/>
    </row>
    <row r="1974" spans="1:37">
      <c r="A1974" s="83"/>
      <c r="B1974" s="15"/>
      <c r="C1974" s="80" t="s">
        <v>154</v>
      </c>
      <c r="D1974" s="320"/>
      <c r="E1974" s="266"/>
      <c r="F1974" s="266"/>
      <c r="G1974" s="266"/>
      <c r="H1974" s="266"/>
      <c r="I1974" s="266"/>
      <c r="J1974" s="267"/>
      <c r="K1974" s="268"/>
      <c r="L1974" s="267"/>
      <c r="M1974" s="268"/>
      <c r="N1974" s="267"/>
      <c r="O1974" s="268"/>
      <c r="P1974" s="267"/>
      <c r="Q1974" s="268"/>
      <c r="R1974" s="267"/>
      <c r="S1974" s="268"/>
      <c r="T1974" s="267"/>
      <c r="U1974" s="268"/>
      <c r="V1974" s="266"/>
      <c r="W1974" s="267"/>
      <c r="X1974" s="268"/>
      <c r="Y1974" s="266"/>
      <c r="Z1974" s="267"/>
      <c r="AA1974" s="268"/>
      <c r="AB1974" s="267"/>
      <c r="AC1974" s="268"/>
      <c r="AD1974" s="267"/>
    </row>
    <row r="1975" spans="1:37">
      <c r="A1975" s="83"/>
      <c r="B1975" s="15"/>
      <c r="C1975" s="80" t="s">
        <v>155</v>
      </c>
      <c r="D1975" s="320"/>
      <c r="E1975" s="266"/>
      <c r="F1975" s="266"/>
      <c r="G1975" s="266"/>
      <c r="H1975" s="266"/>
      <c r="I1975" s="266"/>
      <c r="J1975" s="267"/>
      <c r="K1975" s="268"/>
      <c r="L1975" s="267"/>
      <c r="M1975" s="268"/>
      <c r="N1975" s="267"/>
      <c r="O1975" s="268"/>
      <c r="P1975" s="267"/>
      <c r="Q1975" s="268"/>
      <c r="R1975" s="267"/>
      <c r="S1975" s="268"/>
      <c r="T1975" s="267"/>
      <c r="U1975" s="268"/>
      <c r="V1975" s="266"/>
      <c r="W1975" s="267"/>
      <c r="X1975" s="268"/>
      <c r="Y1975" s="266"/>
      <c r="Z1975" s="267"/>
      <c r="AA1975" s="268"/>
      <c r="AB1975" s="267"/>
      <c r="AC1975" s="268"/>
      <c r="AD1975" s="267"/>
    </row>
    <row r="1976" spans="1:37">
      <c r="A1976" s="83"/>
      <c r="B1976" s="15"/>
      <c r="C1976" s="15"/>
      <c r="D1976" s="15"/>
      <c r="E1976" s="15"/>
      <c r="F1976" s="15"/>
      <c r="G1976" s="15"/>
      <c r="H1976" s="15"/>
      <c r="I1976" s="15"/>
      <c r="J1976" s="15"/>
      <c r="K1976" s="15"/>
      <c r="L1976" s="81" t="s">
        <v>211</v>
      </c>
      <c r="M1976" s="268">
        <f>IF(AND(SUM(M1951:M1975)=0,COUNTIF(M1951:M1975,"NS")&gt;0),"NS",IF(AND(SUM(M1951:M1975)=0, COUNTIF(M1951:M1975,"NA")&gt;0),"NA",SUM(M1951:M1975)))</f>
        <v>45</v>
      </c>
      <c r="N1976" s="267"/>
      <c r="O1976" s="268">
        <f>IF(AND(SUM(O1951:O1975)=0,COUNTIF(O1951:O1975,"NS")&gt;0),"NS",IF(AND(SUM(O1951:O1975)=0, COUNTIF(O1951:O1975,"NA")&gt;0),"NA",SUM(O1951:O1975)))</f>
        <v>0</v>
      </c>
      <c r="P1976" s="267"/>
      <c r="Q1976" s="268">
        <f>IF(AND(SUM(Q1951:Q1975)=0,COUNTIF(Q1951:Q1975,"NS")&gt;0),"NS",IF(AND(SUM(Q1951:Q1975)=0, COUNTIF(Q1951:Q1975,"NA")&gt;0),"NA",SUM(Q1951:Q1975)))</f>
        <v>0</v>
      </c>
      <c r="R1976" s="267"/>
      <c r="S1976" s="268">
        <f>IF(AND(SUM(S1951:S1975)=0,COUNTIF(S1951:S1975,"NS")&gt;0),"NS",IF(AND(SUM(S1951:S1975)=0, COUNTIF(S1951:S1975,"NA")&gt;0),"NA",SUM(S1951:S1975)))</f>
        <v>0</v>
      </c>
      <c r="T1976" s="267"/>
      <c r="U1976" s="268">
        <f>IF(AND(SUM(U1951:U1975)=0,COUNTIF(U1951:U1975,"NS")&gt;0),"NS",IF(AND(SUM(U1951:U1975)=0, COUNTIF(U1951:U1975,"NA")&gt;0),"NA",SUM(U1951:U1975)))</f>
        <v>0</v>
      </c>
      <c r="V1976" s="266"/>
      <c r="W1976" s="267"/>
      <c r="X1976" s="268">
        <f>IF(AND(SUM(X1951:X1975)=0,COUNTIF(X1951:X1975,"NS")&gt;0),"NS",IF(AND(SUM(X1951:X1975)=0, COUNTIF(X1951:X1975,"NA")&gt;0),"NA",SUM(X1951:X1975)))</f>
        <v>0</v>
      </c>
      <c r="Y1976" s="266"/>
      <c r="Z1976" s="267"/>
      <c r="AA1976" s="268">
        <f>IF(AND(SUM(AA1951:AA1975)=0,COUNTIF(AA1951:AA1975,"NS")&gt;0),"NS",IF(AND(SUM(AA1951:AA1975)=0, COUNTIF(AA1951:AA1975,"NA")&gt;0),"NA",SUM(AA1951:AA1975)))</f>
        <v>0</v>
      </c>
      <c r="AB1976" s="267"/>
      <c r="AC1976" s="268">
        <f>IF(AND(SUM(AC1951:AC1975)=0,COUNTIF(AC1951:AC1975,"NS")&gt;0),"NS",IF(AND(SUM(AC1951:AC1975)=0, COUNTIF(AC1951:AC1975,"NA")&gt;0),"NA",SUM(AC1951:AC1975)))</f>
        <v>0</v>
      </c>
      <c r="AD1976" s="267"/>
    </row>
    <row r="1977" spans="1:37">
      <c r="A1977" s="83"/>
      <c r="B1977" s="15"/>
      <c r="C1977" s="15"/>
      <c r="D1977" s="15"/>
      <c r="E1977" s="15"/>
      <c r="F1977" s="15"/>
      <c r="G1977" s="15"/>
      <c r="H1977" s="15"/>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F1977">
        <f>IF(SUM(AF1951:AF1976)&gt;0,1,0)</f>
        <v>0</v>
      </c>
      <c r="AG1977">
        <f>IF(SUM(AG1951:AG1976)&gt;0,2,0)</f>
        <v>0</v>
      </c>
      <c r="AH1977">
        <f>IF(SUM(AH1951:AH1976)&gt;0,4,0)</f>
        <v>0</v>
      </c>
      <c r="AI1977">
        <f>IF(SUM(AI1951:AI1976)&gt;0,4,0)</f>
        <v>4</v>
      </c>
      <c r="AJ1977">
        <f>IF(SUM(AJ1951:AJ1976)&gt;0,5,0)</f>
        <v>5</v>
      </c>
      <c r="AK1977">
        <f>IF(SUM(AK1951:AK1976)&gt;0,6,0)</f>
        <v>0</v>
      </c>
    </row>
    <row r="1978" spans="1:37" ht="45" customHeight="1">
      <c r="A1978" s="83"/>
      <c r="B1978" s="15"/>
      <c r="C1978" s="441" t="s">
        <v>1698</v>
      </c>
      <c r="D1978" s="256"/>
      <c r="E1978" s="256"/>
      <c r="F1978" s="281"/>
      <c r="G1978" s="268"/>
      <c r="H1978" s="266"/>
      <c r="I1978" s="266"/>
      <c r="J1978" s="266"/>
      <c r="K1978" s="266"/>
      <c r="L1978" s="266"/>
      <c r="M1978" s="266"/>
      <c r="N1978" s="266"/>
      <c r="O1978" s="266"/>
      <c r="P1978" s="266"/>
      <c r="Q1978" s="266"/>
      <c r="R1978" s="266"/>
      <c r="S1978" s="266"/>
      <c r="T1978" s="266"/>
      <c r="U1978" s="266"/>
      <c r="V1978" s="266"/>
      <c r="W1978" s="266"/>
      <c r="X1978" s="266"/>
      <c r="Y1978" s="266"/>
      <c r="Z1978" s="266"/>
      <c r="AA1978" s="266"/>
      <c r="AB1978" s="266"/>
      <c r="AC1978" s="266"/>
      <c r="AD1978" s="267"/>
      <c r="AH1978">
        <f>SUM(AF1977:AH1977)</f>
        <v>0</v>
      </c>
      <c r="AK1978">
        <f>SUM(AI1977:AK1977)</f>
        <v>9</v>
      </c>
    </row>
    <row r="1979" spans="1:37">
      <c r="A1979" s="40"/>
      <c r="B1979" s="40"/>
      <c r="C1979" s="40"/>
      <c r="D1979" s="40"/>
      <c r="E1979" s="126"/>
      <c r="F1979" s="126"/>
      <c r="G1979" s="126"/>
      <c r="H1979" s="126"/>
      <c r="I1979" s="135"/>
      <c r="J1979" s="135"/>
      <c r="K1979" s="135"/>
      <c r="L1979" s="135"/>
      <c r="M1979" s="135"/>
      <c r="N1979" s="135"/>
      <c r="O1979" s="135"/>
      <c r="P1979" s="135"/>
      <c r="Q1979" s="135"/>
      <c r="R1979" s="135"/>
      <c r="S1979" s="135"/>
      <c r="T1979" s="135"/>
      <c r="U1979" s="135"/>
      <c r="V1979" s="135"/>
      <c r="W1979" s="135"/>
      <c r="X1979" s="40"/>
      <c r="Y1979" s="40"/>
      <c r="Z1979" s="40"/>
      <c r="AA1979" s="40"/>
      <c r="AB1979" s="40"/>
      <c r="AC1979" s="40"/>
      <c r="AD1979" s="40"/>
      <c r="AH1979" t="e">
        <f ca="1">CAMBIAR(AH1978,0,"",1,"El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979" t="e">
        <f ca="1">CAMBIAR(AK1978,0,"",4,"Hay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980" spans="1:37" ht="24" customHeight="1">
      <c r="A1980" s="83"/>
      <c r="B1980" s="15"/>
      <c r="C1980" s="321" t="s">
        <v>187</v>
      </c>
      <c r="D1980" s="256"/>
      <c r="E1980" s="256"/>
      <c r="F1980" s="256"/>
      <c r="G1980" s="256"/>
      <c r="H1980" s="256"/>
      <c r="I1980" s="256"/>
      <c r="J1980" s="256"/>
      <c r="K1980" s="256"/>
      <c r="L1980" s="256"/>
      <c r="M1980" s="256"/>
      <c r="N1980" s="256"/>
      <c r="O1980" s="256"/>
      <c r="P1980" s="256"/>
      <c r="Q1980" s="256"/>
      <c r="R1980" s="256"/>
      <c r="S1980" s="256"/>
      <c r="T1980" s="256"/>
      <c r="U1980" s="256"/>
      <c r="V1980" s="256"/>
      <c r="W1980" s="256"/>
      <c r="X1980" s="256"/>
      <c r="Y1980" s="256"/>
      <c r="Z1980" s="256"/>
      <c r="AA1980" s="256"/>
      <c r="AB1980" s="256"/>
      <c r="AC1980" s="256"/>
      <c r="AD1980" s="256"/>
    </row>
    <row r="1981" spans="1:37" ht="60" customHeight="1">
      <c r="A1981" s="83"/>
      <c r="B1981" s="15"/>
      <c r="C1981" s="322"/>
      <c r="D1981" s="323"/>
      <c r="E1981" s="323"/>
      <c r="F1981" s="323"/>
      <c r="G1981" s="323"/>
      <c r="H1981" s="323"/>
      <c r="I1981" s="323"/>
      <c r="J1981" s="323"/>
      <c r="K1981" s="323"/>
      <c r="L1981" s="323"/>
      <c r="M1981" s="323"/>
      <c r="N1981" s="323"/>
      <c r="O1981" s="323"/>
      <c r="P1981" s="323"/>
      <c r="Q1981" s="323"/>
      <c r="R1981" s="323"/>
      <c r="S1981" s="323"/>
      <c r="T1981" s="323"/>
      <c r="U1981" s="323"/>
      <c r="V1981" s="323"/>
      <c r="W1981" s="323"/>
      <c r="X1981" s="323"/>
      <c r="Y1981" s="323"/>
      <c r="Z1981" s="323"/>
      <c r="AA1981" s="323"/>
      <c r="AB1981" s="323"/>
      <c r="AC1981" s="323"/>
      <c r="AD1981" s="324"/>
    </row>
    <row r="1982" spans="1:37">
      <c r="A1982" s="40"/>
      <c r="B1982" s="40"/>
      <c r="C1982" s="246" t="e">
        <f ca="1">AH1979</f>
        <v>#NAME?</v>
      </c>
      <c r="D1982" s="40"/>
      <c r="E1982" s="40"/>
      <c r="F1982" s="40"/>
      <c r="G1982" s="40"/>
      <c r="H1982" s="40"/>
      <c r="I1982" s="40"/>
      <c r="J1982" s="40"/>
      <c r="K1982" s="40"/>
      <c r="L1982" s="40"/>
      <c r="M1982" s="40"/>
      <c r="N1982" s="40"/>
      <c r="O1982" s="40"/>
      <c r="P1982" s="40"/>
      <c r="Q1982" s="40"/>
      <c r="R1982" s="40"/>
      <c r="S1982" s="40"/>
      <c r="T1982" s="40"/>
      <c r="U1982" s="40"/>
      <c r="V1982" s="40"/>
      <c r="W1982" s="40"/>
      <c r="X1982" s="40"/>
      <c r="Y1982" s="40"/>
      <c r="Z1982" s="40"/>
      <c r="AA1982" s="40"/>
      <c r="AB1982" s="40"/>
      <c r="AC1982" s="40"/>
      <c r="AD1982" s="40"/>
    </row>
    <row r="1983" spans="1:37">
      <c r="A1983" s="40"/>
      <c r="B1983" s="40"/>
      <c r="C1983" s="246" t="e">
        <f ca="1">AK1979</f>
        <v>#NAME?</v>
      </c>
      <c r="D1983" s="40"/>
      <c r="E1983" s="126"/>
      <c r="F1983" s="126"/>
      <c r="G1983" s="126"/>
      <c r="H1983" s="126"/>
      <c r="I1983" s="135"/>
      <c r="J1983" s="135"/>
      <c r="K1983" s="135"/>
      <c r="L1983" s="135"/>
      <c r="M1983" s="135"/>
      <c r="N1983" s="135"/>
      <c r="O1983" s="135"/>
      <c r="P1983" s="135"/>
      <c r="Q1983" s="135"/>
      <c r="R1983" s="135"/>
      <c r="S1983" s="135"/>
      <c r="T1983" s="135"/>
      <c r="U1983" s="135"/>
      <c r="V1983" s="135"/>
      <c r="W1983" s="135"/>
      <c r="X1983" s="40"/>
      <c r="Y1983" s="40"/>
      <c r="Z1983" s="40"/>
      <c r="AA1983" s="40"/>
      <c r="AB1983" s="40"/>
      <c r="AC1983" s="40"/>
      <c r="AD1983" s="40"/>
    </row>
    <row r="1984" spans="1:37">
      <c r="A1984" s="40"/>
      <c r="B1984" s="40"/>
      <c r="C1984" s="40"/>
      <c r="D1984" s="40"/>
      <c r="E1984" s="40"/>
      <c r="F1984" s="40"/>
      <c r="G1984" s="40"/>
      <c r="H1984" s="40"/>
      <c r="I1984" s="40"/>
      <c r="J1984" s="40"/>
      <c r="K1984" s="40"/>
      <c r="L1984" s="40"/>
      <c r="M1984" s="40"/>
      <c r="N1984" s="40"/>
      <c r="O1984" s="40"/>
      <c r="P1984" s="40"/>
      <c r="Q1984" s="40"/>
      <c r="R1984" s="40"/>
      <c r="S1984" s="40"/>
      <c r="T1984" s="40"/>
      <c r="U1984" s="40"/>
      <c r="V1984" s="40"/>
      <c r="W1984" s="40"/>
      <c r="X1984" s="40"/>
      <c r="Y1984" s="40"/>
      <c r="Z1984" s="40"/>
      <c r="AA1984" s="40"/>
      <c r="AB1984" s="40"/>
      <c r="AC1984" s="40"/>
      <c r="AD1984" s="40"/>
    </row>
    <row r="1985" spans="1:38">
      <c r="A1985" s="40"/>
      <c r="B1985" s="40"/>
      <c r="C1985" s="40"/>
      <c r="D1985" s="40"/>
      <c r="E1985" s="40"/>
      <c r="F1985" s="40"/>
      <c r="G1985" s="40"/>
      <c r="H1985" s="40"/>
      <c r="I1985" s="40"/>
      <c r="J1985" s="40"/>
      <c r="K1985" s="40"/>
      <c r="L1985" s="40"/>
      <c r="M1985" s="40"/>
      <c r="N1985" s="40"/>
      <c r="O1985" s="40"/>
      <c r="P1985" s="40"/>
      <c r="Q1985" s="40"/>
      <c r="R1985" s="40"/>
      <c r="S1985" s="40"/>
      <c r="T1985" s="40"/>
      <c r="U1985" s="40"/>
      <c r="V1985" s="40"/>
      <c r="W1985" s="40"/>
      <c r="X1985" s="40"/>
      <c r="Y1985" s="40"/>
      <c r="Z1985" s="40"/>
      <c r="AA1985" s="40"/>
      <c r="AB1985" s="40"/>
      <c r="AC1985" s="40"/>
      <c r="AD1985" s="40"/>
    </row>
    <row r="1986" spans="1:38">
      <c r="A1986" s="40"/>
      <c r="B1986" s="40"/>
      <c r="C1986" s="40"/>
      <c r="D1986" s="40"/>
      <c r="E1986" s="40"/>
      <c r="F1986" s="40"/>
      <c r="G1986" s="40"/>
      <c r="H1986" s="40"/>
      <c r="I1986" s="40"/>
      <c r="J1986" s="40"/>
      <c r="K1986" s="40"/>
      <c r="L1986" s="40"/>
      <c r="M1986" s="40"/>
      <c r="N1986" s="40"/>
      <c r="O1986" s="40"/>
      <c r="P1986" s="40"/>
      <c r="Q1986" s="40"/>
      <c r="R1986" s="40"/>
      <c r="S1986" s="40"/>
      <c r="T1986" s="40"/>
      <c r="U1986" s="40"/>
      <c r="V1986" s="40"/>
      <c r="W1986" s="40"/>
      <c r="X1986" s="40"/>
      <c r="Y1986" s="40"/>
      <c r="Z1986" s="40"/>
      <c r="AA1986" s="40"/>
      <c r="AB1986" s="40"/>
      <c r="AC1986" s="40"/>
      <c r="AD1986" s="40"/>
    </row>
    <row r="1987" spans="1:38">
      <c r="A1987" s="40"/>
      <c r="B1987" s="40"/>
      <c r="C1987" s="40"/>
      <c r="D1987" s="40"/>
      <c r="E1987" s="40"/>
      <c r="F1987" s="40"/>
      <c r="G1987" s="40"/>
      <c r="H1987" s="40"/>
      <c r="I1987" s="40"/>
      <c r="J1987" s="40"/>
      <c r="K1987" s="40"/>
      <c r="L1987" s="40"/>
      <c r="M1987" s="40"/>
      <c r="N1987" s="40"/>
      <c r="O1987" s="40"/>
      <c r="P1987" s="40"/>
      <c r="Q1987" s="40"/>
      <c r="R1987" s="40"/>
      <c r="S1987" s="40"/>
      <c r="T1987" s="40"/>
      <c r="U1987" s="40"/>
      <c r="V1987" s="40"/>
      <c r="W1987" s="40"/>
      <c r="X1987" s="40"/>
      <c r="Y1987" s="40"/>
      <c r="Z1987" s="40"/>
      <c r="AA1987" s="40"/>
      <c r="AB1987" s="40"/>
      <c r="AC1987" s="40"/>
      <c r="AD1987" s="40"/>
    </row>
    <row r="1988" spans="1:38" ht="36" customHeight="1">
      <c r="A1988" s="72" t="s">
        <v>1699</v>
      </c>
      <c r="B1988" s="326" t="s">
        <v>1700</v>
      </c>
      <c r="C1988" s="256"/>
      <c r="D1988" s="256"/>
      <c r="E1988" s="256"/>
      <c r="F1988" s="256"/>
      <c r="G1988" s="256"/>
      <c r="H1988" s="256"/>
      <c r="I1988" s="256"/>
      <c r="J1988" s="256"/>
      <c r="K1988" s="256"/>
      <c r="L1988" s="256"/>
      <c r="M1988" s="256"/>
      <c r="N1988" s="256"/>
      <c r="O1988" s="256"/>
      <c r="P1988" s="256"/>
      <c r="Q1988" s="256"/>
      <c r="R1988" s="256"/>
      <c r="S1988" s="256"/>
      <c r="T1988" s="256"/>
      <c r="U1988" s="256"/>
      <c r="V1988" s="256"/>
      <c r="W1988" s="256"/>
      <c r="X1988" s="256"/>
      <c r="Y1988" s="256"/>
      <c r="Z1988" s="256"/>
      <c r="AA1988" s="256"/>
      <c r="AB1988" s="256"/>
      <c r="AC1988" s="256"/>
      <c r="AD1988" s="256"/>
    </row>
    <row r="1989" spans="1:38" ht="36" customHeight="1">
      <c r="A1989" s="83"/>
      <c r="B1989" s="15"/>
      <c r="C1989" s="327" t="s">
        <v>1701</v>
      </c>
      <c r="D1989" s="256"/>
      <c r="E1989" s="256"/>
      <c r="F1989" s="256"/>
      <c r="G1989" s="256"/>
      <c r="H1989" s="256"/>
      <c r="I1989" s="256"/>
      <c r="J1989" s="256"/>
      <c r="K1989" s="256"/>
      <c r="L1989" s="256"/>
      <c r="M1989" s="256"/>
      <c r="N1989" s="256"/>
      <c r="O1989" s="256"/>
      <c r="P1989" s="256"/>
      <c r="Q1989" s="256"/>
      <c r="R1989" s="256"/>
      <c r="S1989" s="256"/>
      <c r="T1989" s="256"/>
      <c r="U1989" s="256"/>
      <c r="V1989" s="256"/>
      <c r="W1989" s="256"/>
      <c r="X1989" s="256"/>
      <c r="Y1989" s="256"/>
      <c r="Z1989" s="256"/>
      <c r="AA1989" s="256"/>
      <c r="AB1989" s="256"/>
      <c r="AC1989" s="256"/>
      <c r="AD1989" s="256"/>
    </row>
    <row r="1990" spans="1:38" ht="36" customHeight="1">
      <c r="A1990" s="83"/>
      <c r="B1990" s="15"/>
      <c r="C1990" s="321" t="s">
        <v>1702</v>
      </c>
      <c r="D1990" s="256"/>
      <c r="E1990" s="256"/>
      <c r="F1990" s="256"/>
      <c r="G1990" s="256"/>
      <c r="H1990" s="256"/>
      <c r="I1990" s="256"/>
      <c r="J1990" s="256"/>
      <c r="K1990" s="256"/>
      <c r="L1990" s="256"/>
      <c r="M1990" s="256"/>
      <c r="N1990" s="256"/>
      <c r="O1990" s="256"/>
      <c r="P1990" s="256"/>
      <c r="Q1990" s="256"/>
      <c r="R1990" s="256"/>
      <c r="S1990" s="256"/>
      <c r="T1990" s="256"/>
      <c r="U1990" s="256"/>
      <c r="V1990" s="256"/>
      <c r="W1990" s="256"/>
      <c r="X1990" s="256"/>
      <c r="Y1990" s="256"/>
      <c r="Z1990" s="256"/>
      <c r="AA1990" s="256"/>
      <c r="AB1990" s="256"/>
      <c r="AC1990" s="256"/>
      <c r="AD1990" s="256"/>
    </row>
    <row r="1991" spans="1:38">
      <c r="A1991" s="83"/>
      <c r="B1991" s="15"/>
      <c r="C1991" s="239"/>
      <c r="D1991" s="239"/>
      <c r="E1991" s="239"/>
      <c r="F1991" s="239"/>
      <c r="G1991" s="239"/>
      <c r="H1991" s="239"/>
      <c r="I1991" s="239"/>
      <c r="J1991" s="239"/>
      <c r="K1991" s="239"/>
      <c r="L1991" s="239"/>
      <c r="M1991" s="239"/>
      <c r="N1991" s="239"/>
      <c r="O1991" s="239"/>
      <c r="P1991" s="239"/>
      <c r="Q1991" s="239"/>
      <c r="R1991" s="239"/>
      <c r="S1991" s="239"/>
      <c r="T1991" s="239"/>
      <c r="U1991" s="239"/>
      <c r="V1991" s="239"/>
      <c r="W1991" s="239"/>
      <c r="X1991" s="239"/>
      <c r="Y1991" s="239"/>
      <c r="Z1991" s="239"/>
      <c r="AA1991" s="239"/>
      <c r="AB1991" s="239"/>
      <c r="AC1991" s="239"/>
      <c r="AD1991" s="239"/>
    </row>
    <row r="1992" spans="1:38" ht="24" customHeight="1">
      <c r="A1992" s="83"/>
      <c r="B1992" s="15"/>
      <c r="C1992" s="330" t="s">
        <v>185</v>
      </c>
      <c r="D1992" s="278"/>
      <c r="E1992" s="278"/>
      <c r="F1992" s="278"/>
      <c r="G1992" s="325" t="s">
        <v>1125</v>
      </c>
      <c r="H1992" s="265" t="s">
        <v>1703</v>
      </c>
      <c r="I1992" s="266"/>
      <c r="J1992" s="266"/>
      <c r="K1992" s="266"/>
      <c r="L1992" s="266"/>
      <c r="M1992" s="266"/>
      <c r="N1992" s="266"/>
      <c r="O1992" s="266"/>
      <c r="P1992" s="266"/>
      <c r="Q1992" s="266"/>
      <c r="R1992" s="266"/>
      <c r="S1992" s="266"/>
      <c r="T1992" s="266"/>
      <c r="U1992" s="266"/>
      <c r="V1992" s="266"/>
      <c r="W1992" s="266"/>
      <c r="X1992" s="266"/>
      <c r="Y1992" s="266"/>
      <c r="Z1992" s="266"/>
      <c r="AA1992" s="266"/>
      <c r="AB1992" s="266"/>
      <c r="AC1992" s="266"/>
      <c r="AD1992" s="267"/>
    </row>
    <row r="1993" spans="1:38" ht="36" customHeight="1">
      <c r="A1993" s="83"/>
      <c r="B1993" s="15"/>
      <c r="C1993" s="282"/>
      <c r="D1993" s="272"/>
      <c r="E1993" s="272"/>
      <c r="F1993" s="272"/>
      <c r="G1993" s="332"/>
      <c r="H1993" s="136" t="s">
        <v>201</v>
      </c>
      <c r="I1993" s="137" t="s">
        <v>131</v>
      </c>
      <c r="J1993" s="137" t="s">
        <v>132</v>
      </c>
      <c r="K1993" s="137" t="s">
        <v>133</v>
      </c>
      <c r="L1993" s="137" t="s">
        <v>134</v>
      </c>
      <c r="M1993" s="137" t="s">
        <v>135</v>
      </c>
      <c r="N1993" s="137" t="s">
        <v>136</v>
      </c>
      <c r="O1993" s="137" t="s">
        <v>137</v>
      </c>
      <c r="P1993" s="137" t="s">
        <v>138</v>
      </c>
      <c r="Q1993" s="137" t="s">
        <v>139</v>
      </c>
      <c r="R1993" s="137" t="s">
        <v>140</v>
      </c>
      <c r="S1993" s="137" t="s">
        <v>141</v>
      </c>
      <c r="T1993" s="137" t="s">
        <v>142</v>
      </c>
      <c r="U1993" s="137" t="s">
        <v>143</v>
      </c>
      <c r="V1993" s="137" t="s">
        <v>144</v>
      </c>
      <c r="W1993" s="137" t="s">
        <v>145</v>
      </c>
      <c r="X1993" s="137" t="s">
        <v>146</v>
      </c>
      <c r="Y1993" s="137" t="s">
        <v>147</v>
      </c>
      <c r="Z1993" s="137" t="s">
        <v>148</v>
      </c>
      <c r="AA1993" s="137" t="s">
        <v>149</v>
      </c>
      <c r="AB1993" s="137" t="s">
        <v>150</v>
      </c>
      <c r="AC1993" s="137" t="s">
        <v>151</v>
      </c>
      <c r="AD1993" s="137" t="s">
        <v>152</v>
      </c>
      <c r="AF1993" t="s">
        <v>204</v>
      </c>
      <c r="AG1993" t="s">
        <v>205</v>
      </c>
      <c r="AH1993" t="s">
        <v>206</v>
      </c>
      <c r="AI1993" t="s">
        <v>207</v>
      </c>
      <c r="AJ1993" t="s">
        <v>208</v>
      </c>
      <c r="AK1993" t="s">
        <v>209</v>
      </c>
      <c r="AL1993" t="s">
        <v>210</v>
      </c>
    </row>
    <row r="1994" spans="1:38">
      <c r="A1994" s="83"/>
      <c r="B1994" s="15"/>
      <c r="C1994" s="79" t="s">
        <v>131</v>
      </c>
      <c r="D1994" s="320"/>
      <c r="E1994" s="266"/>
      <c r="F1994" s="267"/>
      <c r="G1994" s="229"/>
      <c r="H1994" s="220">
        <v>45</v>
      </c>
      <c r="I1994" s="220"/>
      <c r="J1994" s="220"/>
      <c r="K1994" s="220"/>
      <c r="L1994" s="220"/>
      <c r="M1994" s="220"/>
      <c r="N1994" s="220"/>
      <c r="O1994" s="220"/>
      <c r="P1994" s="220"/>
      <c r="Q1994" s="220"/>
      <c r="R1994" s="220"/>
      <c r="S1994" s="220"/>
      <c r="T1994" s="220"/>
      <c r="U1994" s="220"/>
      <c r="V1994" s="220"/>
      <c r="W1994" s="220"/>
      <c r="X1994" s="220"/>
      <c r="Y1994" s="220"/>
      <c r="Z1994" s="220"/>
      <c r="AA1994" s="220"/>
      <c r="AB1994" s="220"/>
      <c r="AC1994" s="220"/>
      <c r="AD1994" s="220"/>
      <c r="AF1994">
        <f>IF(AND(H1994=0,OR(SUM(I1994:AD1994)&gt;0,COUNTIF(H1994:AD1994,"NS")&gt;0)),1,0)</f>
        <v>0</v>
      </c>
      <c r="AG1994">
        <f>IF(OR(AND(H1994="NS",SUM(I1994:AD1994)&gt;0),AND(H1994="NS",COUNTIF(H1994:AD1994,"NS")&lt;2)),1,0)</f>
        <v>0</v>
      </c>
      <c r="AH1994">
        <f>IF(AND(H1994="NA",OR(SUM(I1994:AD1994)&gt;0,COUNTIF(H1994:AD1994,"NS")&gt;0,COUNTIF(H1994:AD1994,"NA")&gt;1)),1,0)</f>
        <v>0</v>
      </c>
      <c r="AI1994">
        <f>IF(AND(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gt;0,COUNTBLANK(H1994)+COUNTBLANK(I1994)+COUNTBLANK(J1994)+COUNTBLANK(K1994)+COUNTBLANK(L1994)+COUNTBLANK(M1994)+COUNTBLANK(N1994)+COUNTBLANK(O1994)+COUNTBLANK(P1994)+COUNTBLANK(Q1994)+COUNTBLANK(R1994)+COUNTBLANK(S1994)+COUNTBLANK(T1994)+COUNTBLANK(U1994)+COUNTBLANK(V1994)+COUNTBLANK(W1994)+COUNTBLANK(X1994)+COUNTBLANK(Y1994)+COUNTBLANK(Z1994)+COUNTBLANK(AA1994)+COUNTBLANK(AB1994)+COUNTBLANK(AC1994)+COUNTBLANK(AD1994)&lt;23,H1994&lt;&gt;"NA"),1,0)</f>
        <v>1</v>
      </c>
      <c r="AJ1994">
        <f>IF(AND(IF(OR(SUM(I1994:AD1994)=H1994,H1994="",AND(H1994&gt;0,COUNTIF(H1994:AD1994,"NS")=22)),0,1)=1,H1994&lt;&gt;"NS",H1994&lt;&gt;"NA"),1,0)</f>
        <v>1</v>
      </c>
      <c r="AK1994">
        <f>IF(COUNTIF(H1994:AD1994,"=*")&lt;&gt;SUM(COUNTIF(H1994:AD1994,"NS"),COUNTIF(H1994:AD1994,"NA")),1,0)</f>
        <v>0</v>
      </c>
      <c r="AL1994">
        <f>IF(SUM(AF1994:AK1994)&gt;0,1,0)</f>
        <v>1</v>
      </c>
    </row>
    <row r="1995" spans="1:38">
      <c r="A1995" s="83"/>
      <c r="B1995" s="15"/>
      <c r="C1995" s="80" t="s">
        <v>132</v>
      </c>
      <c r="D1995" s="320"/>
      <c r="E1995" s="266"/>
      <c r="F1995" s="267"/>
      <c r="G1995" s="229"/>
      <c r="H1995" s="220"/>
      <c r="I1995" s="220"/>
      <c r="J1995" s="220"/>
      <c r="K1995" s="220"/>
      <c r="L1995" s="220"/>
      <c r="M1995" s="220"/>
      <c r="N1995" s="220"/>
      <c r="O1995" s="220"/>
      <c r="P1995" s="220"/>
      <c r="Q1995" s="220"/>
      <c r="R1995" s="220"/>
      <c r="S1995" s="220"/>
      <c r="T1995" s="220"/>
      <c r="U1995" s="220"/>
      <c r="V1995" s="220"/>
      <c r="W1995" s="220"/>
      <c r="X1995" s="220"/>
      <c r="Y1995" s="220"/>
      <c r="Z1995" s="220"/>
      <c r="AA1995" s="220"/>
      <c r="AB1995" s="220"/>
      <c r="AC1995" s="220"/>
      <c r="AD1995" s="220"/>
    </row>
    <row r="1996" spans="1:38">
      <c r="A1996" s="83"/>
      <c r="B1996" s="15"/>
      <c r="C1996" s="80" t="s">
        <v>133</v>
      </c>
      <c r="D1996" s="320"/>
      <c r="E1996" s="266"/>
      <c r="F1996" s="267"/>
      <c r="G1996" s="229"/>
      <c r="H1996" s="220"/>
      <c r="I1996" s="220"/>
      <c r="J1996" s="220"/>
      <c r="K1996" s="220"/>
      <c r="L1996" s="220"/>
      <c r="M1996" s="220"/>
      <c r="N1996" s="220"/>
      <c r="O1996" s="220"/>
      <c r="P1996" s="220"/>
      <c r="Q1996" s="220"/>
      <c r="R1996" s="220"/>
      <c r="S1996" s="220"/>
      <c r="T1996" s="220"/>
      <c r="U1996" s="220"/>
      <c r="V1996" s="220"/>
      <c r="W1996" s="220"/>
      <c r="X1996" s="220"/>
      <c r="Y1996" s="220"/>
      <c r="Z1996" s="220"/>
      <c r="AA1996" s="220"/>
      <c r="AB1996" s="220"/>
      <c r="AC1996" s="220"/>
      <c r="AD1996" s="220"/>
    </row>
    <row r="1997" spans="1:38">
      <c r="A1997" s="83"/>
      <c r="B1997" s="15"/>
      <c r="C1997" s="80" t="s">
        <v>134</v>
      </c>
      <c r="D1997" s="320"/>
      <c r="E1997" s="266"/>
      <c r="F1997" s="267"/>
      <c r="G1997" s="229"/>
      <c r="H1997" s="220"/>
      <c r="I1997" s="220"/>
      <c r="J1997" s="220"/>
      <c r="K1997" s="220"/>
      <c r="L1997" s="220"/>
      <c r="M1997" s="220"/>
      <c r="N1997" s="220"/>
      <c r="O1997" s="220"/>
      <c r="P1997" s="220"/>
      <c r="Q1997" s="220"/>
      <c r="R1997" s="220"/>
      <c r="S1997" s="220"/>
      <c r="T1997" s="220"/>
      <c r="U1997" s="220"/>
      <c r="V1997" s="220"/>
      <c r="W1997" s="220"/>
      <c r="X1997" s="220"/>
      <c r="Y1997" s="220"/>
      <c r="Z1997" s="220"/>
      <c r="AA1997" s="220"/>
      <c r="AB1997" s="220"/>
      <c r="AC1997" s="220"/>
      <c r="AD1997" s="220"/>
    </row>
    <row r="1998" spans="1:38">
      <c r="A1998" s="83"/>
      <c r="B1998" s="15"/>
      <c r="C1998" s="80" t="s">
        <v>135</v>
      </c>
      <c r="D1998" s="320"/>
      <c r="E1998" s="266"/>
      <c r="F1998" s="267"/>
      <c r="G1998" s="229"/>
      <c r="H1998" s="220"/>
      <c r="I1998" s="220"/>
      <c r="J1998" s="220"/>
      <c r="K1998" s="220"/>
      <c r="L1998" s="220"/>
      <c r="M1998" s="220"/>
      <c r="N1998" s="220"/>
      <c r="O1998" s="220"/>
      <c r="P1998" s="220"/>
      <c r="Q1998" s="220"/>
      <c r="R1998" s="220"/>
      <c r="S1998" s="220"/>
      <c r="T1998" s="220"/>
      <c r="U1998" s="220"/>
      <c r="V1998" s="220"/>
      <c r="W1998" s="220"/>
      <c r="X1998" s="220"/>
      <c r="Y1998" s="220"/>
      <c r="Z1998" s="220"/>
      <c r="AA1998" s="220"/>
      <c r="AB1998" s="220"/>
      <c r="AC1998" s="220"/>
      <c r="AD1998" s="220"/>
    </row>
    <row r="1999" spans="1:38">
      <c r="A1999" s="83"/>
      <c r="B1999" s="15"/>
      <c r="C1999" s="80" t="s">
        <v>136</v>
      </c>
      <c r="D1999" s="320"/>
      <c r="E1999" s="266"/>
      <c r="F1999" s="267"/>
      <c r="G1999" s="229"/>
      <c r="H1999" s="220"/>
      <c r="I1999" s="220"/>
      <c r="J1999" s="220"/>
      <c r="K1999" s="220"/>
      <c r="L1999" s="220"/>
      <c r="M1999" s="220"/>
      <c r="N1999" s="220"/>
      <c r="O1999" s="220"/>
      <c r="P1999" s="220"/>
      <c r="Q1999" s="220"/>
      <c r="R1999" s="220"/>
      <c r="S1999" s="220"/>
      <c r="T1999" s="220"/>
      <c r="U1999" s="220"/>
      <c r="V1999" s="220"/>
      <c r="W1999" s="220"/>
      <c r="X1999" s="220"/>
      <c r="Y1999" s="220"/>
      <c r="Z1999" s="220"/>
      <c r="AA1999" s="220"/>
      <c r="AB1999" s="220"/>
      <c r="AC1999" s="220"/>
      <c r="AD1999" s="220"/>
    </row>
    <row r="2000" spans="1:38">
      <c r="A2000" s="83"/>
      <c r="B2000" s="15"/>
      <c r="C2000" s="80" t="s">
        <v>137</v>
      </c>
      <c r="D2000" s="320"/>
      <c r="E2000" s="266"/>
      <c r="F2000" s="267"/>
      <c r="G2000" s="229"/>
      <c r="H2000" s="220"/>
      <c r="I2000" s="220"/>
      <c r="J2000" s="220"/>
      <c r="K2000" s="220"/>
      <c r="L2000" s="220"/>
      <c r="M2000" s="220"/>
      <c r="N2000" s="220"/>
      <c r="O2000" s="220"/>
      <c r="P2000" s="220"/>
      <c r="Q2000" s="220"/>
      <c r="R2000" s="220"/>
      <c r="S2000" s="220"/>
      <c r="T2000" s="220"/>
      <c r="U2000" s="220"/>
      <c r="V2000" s="220"/>
      <c r="W2000" s="220"/>
      <c r="X2000" s="220"/>
      <c r="Y2000" s="220"/>
      <c r="Z2000" s="220"/>
      <c r="AA2000" s="220"/>
      <c r="AB2000" s="220"/>
      <c r="AC2000" s="220"/>
      <c r="AD2000" s="220"/>
    </row>
    <row r="2001" spans="1:30">
      <c r="A2001" s="83"/>
      <c r="B2001" s="15"/>
      <c r="C2001" s="80" t="s">
        <v>138</v>
      </c>
      <c r="D2001" s="320"/>
      <c r="E2001" s="266"/>
      <c r="F2001" s="267"/>
      <c r="G2001" s="229"/>
      <c r="H2001" s="220"/>
      <c r="I2001" s="220"/>
      <c r="J2001" s="220"/>
      <c r="K2001" s="220"/>
      <c r="L2001" s="220"/>
      <c r="M2001" s="220"/>
      <c r="N2001" s="220"/>
      <c r="O2001" s="220"/>
      <c r="P2001" s="220"/>
      <c r="Q2001" s="220"/>
      <c r="R2001" s="220"/>
      <c r="S2001" s="220"/>
      <c r="T2001" s="220"/>
      <c r="U2001" s="220"/>
      <c r="V2001" s="220"/>
      <c r="W2001" s="220"/>
      <c r="X2001" s="220"/>
      <c r="Y2001" s="220"/>
      <c r="Z2001" s="220"/>
      <c r="AA2001" s="220"/>
      <c r="AB2001" s="220"/>
      <c r="AC2001" s="220"/>
      <c r="AD2001" s="220"/>
    </row>
    <row r="2002" spans="1:30">
      <c r="A2002" s="83"/>
      <c r="B2002" s="15"/>
      <c r="C2002" s="80" t="s">
        <v>139</v>
      </c>
      <c r="D2002" s="320"/>
      <c r="E2002" s="266"/>
      <c r="F2002" s="267"/>
      <c r="G2002" s="229"/>
      <c r="H2002" s="220"/>
      <c r="I2002" s="220"/>
      <c r="J2002" s="220"/>
      <c r="K2002" s="220"/>
      <c r="L2002" s="220"/>
      <c r="M2002" s="220"/>
      <c r="N2002" s="220"/>
      <c r="O2002" s="220"/>
      <c r="P2002" s="220"/>
      <c r="Q2002" s="220"/>
      <c r="R2002" s="220"/>
      <c r="S2002" s="220"/>
      <c r="T2002" s="220"/>
      <c r="U2002" s="220"/>
      <c r="V2002" s="220"/>
      <c r="W2002" s="220"/>
      <c r="X2002" s="220"/>
      <c r="Y2002" s="220"/>
      <c r="Z2002" s="220"/>
      <c r="AA2002" s="220"/>
      <c r="AB2002" s="220"/>
      <c r="AC2002" s="220"/>
      <c r="AD2002" s="220"/>
    </row>
    <row r="2003" spans="1:30">
      <c r="A2003" s="83"/>
      <c r="B2003" s="15"/>
      <c r="C2003" s="80" t="s">
        <v>140</v>
      </c>
      <c r="D2003" s="320"/>
      <c r="E2003" s="266"/>
      <c r="F2003" s="267"/>
      <c r="G2003" s="229"/>
      <c r="H2003" s="220"/>
      <c r="I2003" s="220"/>
      <c r="J2003" s="220"/>
      <c r="K2003" s="220"/>
      <c r="L2003" s="220"/>
      <c r="M2003" s="220"/>
      <c r="N2003" s="220"/>
      <c r="O2003" s="220"/>
      <c r="P2003" s="220"/>
      <c r="Q2003" s="220"/>
      <c r="R2003" s="220"/>
      <c r="S2003" s="220"/>
      <c r="T2003" s="220"/>
      <c r="U2003" s="220"/>
      <c r="V2003" s="220"/>
      <c r="W2003" s="220"/>
      <c r="X2003" s="220"/>
      <c r="Y2003" s="220"/>
      <c r="Z2003" s="220"/>
      <c r="AA2003" s="220"/>
      <c r="AB2003" s="220"/>
      <c r="AC2003" s="220"/>
      <c r="AD2003" s="220"/>
    </row>
    <row r="2004" spans="1:30">
      <c r="A2004" s="83"/>
      <c r="B2004" s="15"/>
      <c r="C2004" s="80" t="s">
        <v>141</v>
      </c>
      <c r="D2004" s="320"/>
      <c r="E2004" s="266"/>
      <c r="F2004" s="267"/>
      <c r="G2004" s="229"/>
      <c r="H2004" s="220"/>
      <c r="I2004" s="220"/>
      <c r="J2004" s="220"/>
      <c r="K2004" s="220"/>
      <c r="L2004" s="220"/>
      <c r="M2004" s="220"/>
      <c r="N2004" s="220"/>
      <c r="O2004" s="220"/>
      <c r="P2004" s="220"/>
      <c r="Q2004" s="220"/>
      <c r="R2004" s="220"/>
      <c r="S2004" s="220"/>
      <c r="T2004" s="220"/>
      <c r="U2004" s="220"/>
      <c r="V2004" s="220"/>
      <c r="W2004" s="220"/>
      <c r="X2004" s="220"/>
      <c r="Y2004" s="220"/>
      <c r="Z2004" s="220"/>
      <c r="AA2004" s="220"/>
      <c r="AB2004" s="220"/>
      <c r="AC2004" s="220"/>
      <c r="AD2004" s="220"/>
    </row>
    <row r="2005" spans="1:30">
      <c r="A2005" s="83"/>
      <c r="B2005" s="15"/>
      <c r="C2005" s="80" t="s">
        <v>142</v>
      </c>
      <c r="D2005" s="320"/>
      <c r="E2005" s="266"/>
      <c r="F2005" s="267"/>
      <c r="G2005" s="229"/>
      <c r="H2005" s="220"/>
      <c r="I2005" s="220"/>
      <c r="J2005" s="220"/>
      <c r="K2005" s="220"/>
      <c r="L2005" s="220"/>
      <c r="M2005" s="220"/>
      <c r="N2005" s="220"/>
      <c r="O2005" s="220"/>
      <c r="P2005" s="220"/>
      <c r="Q2005" s="220"/>
      <c r="R2005" s="220"/>
      <c r="S2005" s="220"/>
      <c r="T2005" s="220"/>
      <c r="U2005" s="220"/>
      <c r="V2005" s="220"/>
      <c r="W2005" s="220"/>
      <c r="X2005" s="220"/>
      <c r="Y2005" s="220"/>
      <c r="Z2005" s="220"/>
      <c r="AA2005" s="220"/>
      <c r="AB2005" s="220"/>
      <c r="AC2005" s="220"/>
      <c r="AD2005" s="220"/>
    </row>
    <row r="2006" spans="1:30">
      <c r="A2006" s="83"/>
      <c r="B2006" s="15"/>
      <c r="C2006" s="80" t="s">
        <v>143</v>
      </c>
      <c r="D2006" s="320"/>
      <c r="E2006" s="266"/>
      <c r="F2006" s="267"/>
      <c r="G2006" s="229"/>
      <c r="H2006" s="220"/>
      <c r="I2006" s="220"/>
      <c r="J2006" s="220"/>
      <c r="K2006" s="220"/>
      <c r="L2006" s="220"/>
      <c r="M2006" s="220"/>
      <c r="N2006" s="220"/>
      <c r="O2006" s="220"/>
      <c r="P2006" s="220"/>
      <c r="Q2006" s="220"/>
      <c r="R2006" s="220"/>
      <c r="S2006" s="220"/>
      <c r="T2006" s="220"/>
      <c r="U2006" s="220"/>
      <c r="V2006" s="220"/>
      <c r="W2006" s="220"/>
      <c r="X2006" s="220"/>
      <c r="Y2006" s="220"/>
      <c r="Z2006" s="220"/>
      <c r="AA2006" s="220"/>
      <c r="AB2006" s="220"/>
      <c r="AC2006" s="220"/>
      <c r="AD2006" s="220"/>
    </row>
    <row r="2007" spans="1:30">
      <c r="A2007" s="83"/>
      <c r="B2007" s="15"/>
      <c r="C2007" s="80" t="s">
        <v>144</v>
      </c>
      <c r="D2007" s="320"/>
      <c r="E2007" s="266"/>
      <c r="F2007" s="267"/>
      <c r="G2007" s="229"/>
      <c r="H2007" s="220"/>
      <c r="I2007" s="220"/>
      <c r="J2007" s="220"/>
      <c r="K2007" s="220"/>
      <c r="L2007" s="220"/>
      <c r="M2007" s="220"/>
      <c r="N2007" s="220"/>
      <c r="O2007" s="220"/>
      <c r="P2007" s="220"/>
      <c r="Q2007" s="220"/>
      <c r="R2007" s="220"/>
      <c r="S2007" s="220"/>
      <c r="T2007" s="220"/>
      <c r="U2007" s="220"/>
      <c r="V2007" s="220"/>
      <c r="W2007" s="220"/>
      <c r="X2007" s="220"/>
      <c r="Y2007" s="220"/>
      <c r="Z2007" s="220"/>
      <c r="AA2007" s="220"/>
      <c r="AB2007" s="220"/>
      <c r="AC2007" s="220"/>
      <c r="AD2007" s="220"/>
    </row>
    <row r="2008" spans="1:30">
      <c r="A2008" s="83"/>
      <c r="B2008" s="15"/>
      <c r="C2008" s="80" t="s">
        <v>145</v>
      </c>
      <c r="D2008" s="320"/>
      <c r="E2008" s="266"/>
      <c r="F2008" s="267"/>
      <c r="G2008" s="229"/>
      <c r="H2008" s="220"/>
      <c r="I2008" s="220"/>
      <c r="J2008" s="220"/>
      <c r="K2008" s="220"/>
      <c r="L2008" s="220"/>
      <c r="M2008" s="220"/>
      <c r="N2008" s="220"/>
      <c r="O2008" s="220"/>
      <c r="P2008" s="220"/>
      <c r="Q2008" s="220"/>
      <c r="R2008" s="220"/>
      <c r="S2008" s="220"/>
      <c r="T2008" s="220"/>
      <c r="U2008" s="220"/>
      <c r="V2008" s="220"/>
      <c r="W2008" s="220"/>
      <c r="X2008" s="220"/>
      <c r="Y2008" s="220"/>
      <c r="Z2008" s="220"/>
      <c r="AA2008" s="220"/>
      <c r="AB2008" s="220"/>
      <c r="AC2008" s="220"/>
      <c r="AD2008" s="220"/>
    </row>
    <row r="2009" spans="1:30">
      <c r="A2009" s="83"/>
      <c r="B2009" s="15"/>
      <c r="C2009" s="80" t="s">
        <v>146</v>
      </c>
      <c r="D2009" s="320"/>
      <c r="E2009" s="266"/>
      <c r="F2009" s="267"/>
      <c r="G2009" s="229"/>
      <c r="H2009" s="220"/>
      <c r="I2009" s="220"/>
      <c r="J2009" s="220"/>
      <c r="K2009" s="220"/>
      <c r="L2009" s="220"/>
      <c r="M2009" s="220"/>
      <c r="N2009" s="220"/>
      <c r="O2009" s="220"/>
      <c r="P2009" s="220"/>
      <c r="Q2009" s="220"/>
      <c r="R2009" s="220"/>
      <c r="S2009" s="220"/>
      <c r="T2009" s="220"/>
      <c r="U2009" s="220"/>
      <c r="V2009" s="220"/>
      <c r="W2009" s="220"/>
      <c r="X2009" s="220"/>
      <c r="Y2009" s="220"/>
      <c r="Z2009" s="220"/>
      <c r="AA2009" s="220"/>
      <c r="AB2009" s="220"/>
      <c r="AC2009" s="220"/>
      <c r="AD2009" s="220"/>
    </row>
    <row r="2010" spans="1:30">
      <c r="A2010" s="83"/>
      <c r="B2010" s="15"/>
      <c r="C2010" s="80" t="s">
        <v>147</v>
      </c>
      <c r="D2010" s="320"/>
      <c r="E2010" s="266"/>
      <c r="F2010" s="267"/>
      <c r="G2010" s="229"/>
      <c r="H2010" s="220"/>
      <c r="I2010" s="220"/>
      <c r="J2010" s="220"/>
      <c r="K2010" s="220"/>
      <c r="L2010" s="220"/>
      <c r="M2010" s="220"/>
      <c r="N2010" s="220"/>
      <c r="O2010" s="220"/>
      <c r="P2010" s="220"/>
      <c r="Q2010" s="220"/>
      <c r="R2010" s="220"/>
      <c r="S2010" s="220"/>
      <c r="T2010" s="220"/>
      <c r="U2010" s="220"/>
      <c r="V2010" s="220"/>
      <c r="W2010" s="220"/>
      <c r="X2010" s="220"/>
      <c r="Y2010" s="220"/>
      <c r="Z2010" s="220"/>
      <c r="AA2010" s="220"/>
      <c r="AB2010" s="220"/>
      <c r="AC2010" s="220"/>
      <c r="AD2010" s="220"/>
    </row>
    <row r="2011" spans="1:30">
      <c r="A2011" s="83"/>
      <c r="B2011" s="15"/>
      <c r="C2011" s="80" t="s">
        <v>148</v>
      </c>
      <c r="D2011" s="320"/>
      <c r="E2011" s="266"/>
      <c r="F2011" s="267"/>
      <c r="G2011" s="229"/>
      <c r="H2011" s="220"/>
      <c r="I2011" s="220"/>
      <c r="J2011" s="220"/>
      <c r="K2011" s="220"/>
      <c r="L2011" s="220"/>
      <c r="M2011" s="220"/>
      <c r="N2011" s="220"/>
      <c r="O2011" s="220"/>
      <c r="P2011" s="220"/>
      <c r="Q2011" s="220"/>
      <c r="R2011" s="220"/>
      <c r="S2011" s="220"/>
      <c r="T2011" s="220"/>
      <c r="U2011" s="220"/>
      <c r="V2011" s="220"/>
      <c r="W2011" s="220"/>
      <c r="X2011" s="220"/>
      <c r="Y2011" s="220"/>
      <c r="Z2011" s="220"/>
      <c r="AA2011" s="220"/>
      <c r="AB2011" s="220"/>
      <c r="AC2011" s="220"/>
      <c r="AD2011" s="220"/>
    </row>
    <row r="2012" spans="1:30">
      <c r="A2012" s="83"/>
      <c r="B2012" s="15"/>
      <c r="C2012" s="80" t="s">
        <v>149</v>
      </c>
      <c r="D2012" s="320"/>
      <c r="E2012" s="266"/>
      <c r="F2012" s="267"/>
      <c r="G2012" s="229"/>
      <c r="H2012" s="220"/>
      <c r="I2012" s="220"/>
      <c r="J2012" s="220"/>
      <c r="K2012" s="220"/>
      <c r="L2012" s="220"/>
      <c r="M2012" s="220"/>
      <c r="N2012" s="220"/>
      <c r="O2012" s="220"/>
      <c r="P2012" s="220"/>
      <c r="Q2012" s="220"/>
      <c r="R2012" s="220"/>
      <c r="S2012" s="220"/>
      <c r="T2012" s="220"/>
      <c r="U2012" s="220"/>
      <c r="V2012" s="220"/>
      <c r="W2012" s="220"/>
      <c r="X2012" s="220"/>
      <c r="Y2012" s="220"/>
      <c r="Z2012" s="220"/>
      <c r="AA2012" s="220"/>
      <c r="AB2012" s="220"/>
      <c r="AC2012" s="220"/>
      <c r="AD2012" s="220"/>
    </row>
    <row r="2013" spans="1:30">
      <c r="A2013" s="83"/>
      <c r="B2013" s="15"/>
      <c r="C2013" s="80" t="s">
        <v>150</v>
      </c>
      <c r="D2013" s="320"/>
      <c r="E2013" s="266"/>
      <c r="F2013" s="267"/>
      <c r="G2013" s="229"/>
      <c r="H2013" s="220"/>
      <c r="I2013" s="220"/>
      <c r="J2013" s="220"/>
      <c r="K2013" s="220"/>
      <c r="L2013" s="220"/>
      <c r="M2013" s="220"/>
      <c r="N2013" s="220"/>
      <c r="O2013" s="220"/>
      <c r="P2013" s="220"/>
      <c r="Q2013" s="220"/>
      <c r="R2013" s="220"/>
      <c r="S2013" s="220"/>
      <c r="T2013" s="220"/>
      <c r="U2013" s="220"/>
      <c r="V2013" s="220"/>
      <c r="W2013" s="220"/>
      <c r="X2013" s="220"/>
      <c r="Y2013" s="220"/>
      <c r="Z2013" s="220"/>
      <c r="AA2013" s="220"/>
      <c r="AB2013" s="220"/>
      <c r="AC2013" s="220"/>
      <c r="AD2013" s="220"/>
    </row>
    <row r="2014" spans="1:30">
      <c r="A2014" s="83"/>
      <c r="B2014" s="15"/>
      <c r="C2014" s="80" t="s">
        <v>151</v>
      </c>
      <c r="D2014" s="320"/>
      <c r="E2014" s="266"/>
      <c r="F2014" s="267"/>
      <c r="G2014" s="229"/>
      <c r="H2014" s="220"/>
      <c r="I2014" s="220"/>
      <c r="J2014" s="220"/>
      <c r="K2014" s="220"/>
      <c r="L2014" s="220"/>
      <c r="M2014" s="220"/>
      <c r="N2014" s="220"/>
      <c r="O2014" s="220"/>
      <c r="P2014" s="220"/>
      <c r="Q2014" s="220"/>
      <c r="R2014" s="220"/>
      <c r="S2014" s="220"/>
      <c r="T2014" s="220"/>
      <c r="U2014" s="220"/>
      <c r="V2014" s="220"/>
      <c r="W2014" s="220"/>
      <c r="X2014" s="220"/>
      <c r="Y2014" s="220"/>
      <c r="Z2014" s="220"/>
      <c r="AA2014" s="220"/>
      <c r="AB2014" s="220"/>
      <c r="AC2014" s="220"/>
      <c r="AD2014" s="220"/>
    </row>
    <row r="2015" spans="1:30">
      <c r="A2015" s="83"/>
      <c r="B2015" s="15"/>
      <c r="C2015" s="80" t="s">
        <v>152</v>
      </c>
      <c r="D2015" s="320"/>
      <c r="E2015" s="266"/>
      <c r="F2015" s="267"/>
      <c r="G2015" s="229"/>
      <c r="H2015" s="220"/>
      <c r="I2015" s="220"/>
      <c r="J2015" s="220"/>
      <c r="K2015" s="220"/>
      <c r="L2015" s="220"/>
      <c r="M2015" s="220"/>
      <c r="N2015" s="220"/>
      <c r="O2015" s="220"/>
      <c r="P2015" s="220"/>
      <c r="Q2015" s="220"/>
      <c r="R2015" s="220"/>
      <c r="S2015" s="220"/>
      <c r="T2015" s="220"/>
      <c r="U2015" s="220"/>
      <c r="V2015" s="220"/>
      <c r="W2015" s="220"/>
      <c r="X2015" s="220"/>
      <c r="Y2015" s="220"/>
      <c r="Z2015" s="220"/>
      <c r="AA2015" s="220"/>
      <c r="AB2015" s="220"/>
      <c r="AC2015" s="220"/>
      <c r="AD2015" s="220"/>
    </row>
    <row r="2016" spans="1:30">
      <c r="A2016" s="83"/>
      <c r="B2016" s="15"/>
      <c r="C2016" s="80" t="s">
        <v>153</v>
      </c>
      <c r="D2016" s="320"/>
      <c r="E2016" s="266"/>
      <c r="F2016" s="267"/>
      <c r="G2016" s="229"/>
      <c r="H2016" s="220"/>
      <c r="I2016" s="220"/>
      <c r="J2016" s="220"/>
      <c r="K2016" s="220"/>
      <c r="L2016" s="220"/>
      <c r="M2016" s="220"/>
      <c r="N2016" s="220"/>
      <c r="O2016" s="220"/>
      <c r="P2016" s="220"/>
      <c r="Q2016" s="220"/>
      <c r="R2016" s="220"/>
      <c r="S2016" s="220"/>
      <c r="T2016" s="220"/>
      <c r="U2016" s="220"/>
      <c r="V2016" s="220"/>
      <c r="W2016" s="220"/>
      <c r="X2016" s="220"/>
      <c r="Y2016" s="220"/>
      <c r="Z2016" s="220"/>
      <c r="AA2016" s="220"/>
      <c r="AB2016" s="220"/>
      <c r="AC2016" s="220"/>
      <c r="AD2016" s="220"/>
    </row>
    <row r="2017" spans="1:37">
      <c r="A2017" s="83"/>
      <c r="B2017" s="15"/>
      <c r="C2017" s="80" t="s">
        <v>154</v>
      </c>
      <c r="D2017" s="320"/>
      <c r="E2017" s="266"/>
      <c r="F2017" s="267"/>
      <c r="G2017" s="229"/>
      <c r="H2017" s="220"/>
      <c r="I2017" s="220"/>
      <c r="J2017" s="220"/>
      <c r="K2017" s="220"/>
      <c r="L2017" s="220"/>
      <c r="M2017" s="220"/>
      <c r="N2017" s="220"/>
      <c r="O2017" s="220"/>
      <c r="P2017" s="220"/>
      <c r="Q2017" s="220"/>
      <c r="R2017" s="220"/>
      <c r="S2017" s="220"/>
      <c r="T2017" s="220"/>
      <c r="U2017" s="220"/>
      <c r="V2017" s="220"/>
      <c r="W2017" s="220"/>
      <c r="X2017" s="220"/>
      <c r="Y2017" s="220"/>
      <c r="Z2017" s="220"/>
      <c r="AA2017" s="220"/>
      <c r="AB2017" s="220"/>
      <c r="AC2017" s="220"/>
      <c r="AD2017" s="220"/>
    </row>
    <row r="2018" spans="1:37">
      <c r="A2018" s="40"/>
      <c r="B2018" s="40"/>
      <c r="C2018" s="80" t="s">
        <v>155</v>
      </c>
      <c r="D2018" s="320"/>
      <c r="E2018" s="266"/>
      <c r="F2018" s="267"/>
      <c r="G2018" s="229"/>
      <c r="H2018" s="220"/>
      <c r="I2018" s="220"/>
      <c r="J2018" s="220"/>
      <c r="K2018" s="220"/>
      <c r="L2018" s="220"/>
      <c r="M2018" s="220"/>
      <c r="N2018" s="220"/>
      <c r="O2018" s="220"/>
      <c r="P2018" s="220"/>
      <c r="Q2018" s="220"/>
      <c r="R2018" s="220"/>
      <c r="S2018" s="220"/>
      <c r="T2018" s="220"/>
      <c r="U2018" s="220"/>
      <c r="V2018" s="220"/>
      <c r="W2018" s="220"/>
      <c r="X2018" s="220"/>
      <c r="Y2018" s="220"/>
      <c r="Z2018" s="220"/>
      <c r="AA2018" s="220"/>
      <c r="AB2018" s="220"/>
      <c r="AC2018" s="220"/>
      <c r="AD2018" s="220"/>
    </row>
    <row r="2019" spans="1:37">
      <c r="A2019" s="83"/>
      <c r="B2019" s="15"/>
      <c r="C2019" s="15"/>
      <c r="D2019" s="15"/>
      <c r="E2019" s="15"/>
      <c r="F2019" s="15"/>
      <c r="G2019" s="81" t="s">
        <v>211</v>
      </c>
      <c r="H2019" s="220">
        <f t="shared" ref="H2019:AD2019" si="657">IF(AND(SUM(H1994:H2018)=0,COUNTIF(H1994:H2018,"NS")&gt;0),"NS",IF(AND(SUM(H1994:H2018)=0, COUNTIF(H1994:H2018,"NA")&gt;0),"NA",SUM(H1994:H2018)))</f>
        <v>45</v>
      </c>
      <c r="I2019" s="220">
        <f t="shared" si="657"/>
        <v>0</v>
      </c>
      <c r="J2019" s="220">
        <f t="shared" si="657"/>
        <v>0</v>
      </c>
      <c r="K2019" s="220">
        <f t="shared" si="657"/>
        <v>0</v>
      </c>
      <c r="L2019" s="220">
        <f t="shared" si="657"/>
        <v>0</v>
      </c>
      <c r="M2019" s="220">
        <f t="shared" si="657"/>
        <v>0</v>
      </c>
      <c r="N2019" s="220">
        <f t="shared" si="657"/>
        <v>0</v>
      </c>
      <c r="O2019" s="220">
        <f t="shared" si="657"/>
        <v>0</v>
      </c>
      <c r="P2019" s="220">
        <f t="shared" si="657"/>
        <v>0</v>
      </c>
      <c r="Q2019" s="220">
        <f t="shared" si="657"/>
        <v>0</v>
      </c>
      <c r="R2019" s="220">
        <f t="shared" si="657"/>
        <v>0</v>
      </c>
      <c r="S2019" s="220">
        <f t="shared" si="657"/>
        <v>0</v>
      </c>
      <c r="T2019" s="220">
        <f t="shared" si="657"/>
        <v>0</v>
      </c>
      <c r="U2019" s="220">
        <f t="shared" si="657"/>
        <v>0</v>
      </c>
      <c r="V2019" s="220">
        <f t="shared" si="657"/>
        <v>0</v>
      </c>
      <c r="W2019" s="220">
        <f t="shared" si="657"/>
        <v>0</v>
      </c>
      <c r="X2019" s="220">
        <f t="shared" si="657"/>
        <v>0</v>
      </c>
      <c r="Y2019" s="220">
        <f t="shared" si="657"/>
        <v>0</v>
      </c>
      <c r="Z2019" s="220">
        <f t="shared" si="657"/>
        <v>0</v>
      </c>
      <c r="AA2019" s="220">
        <f t="shared" si="657"/>
        <v>0</v>
      </c>
      <c r="AB2019" s="220">
        <f t="shared" si="657"/>
        <v>0</v>
      </c>
      <c r="AC2019" s="220">
        <f t="shared" si="657"/>
        <v>0</v>
      </c>
      <c r="AD2019" s="220">
        <f t="shared" si="657"/>
        <v>0</v>
      </c>
    </row>
    <row r="2020" spans="1:37">
      <c r="A2020" s="83"/>
      <c r="B2020" s="15"/>
      <c r="C2020" s="15"/>
      <c r="D2020" s="15"/>
      <c r="E2020" s="15"/>
      <c r="F2020" s="15"/>
      <c r="G2020" s="15"/>
      <c r="H2020" s="15"/>
      <c r="I2020" s="15"/>
      <c r="J2020" s="15"/>
      <c r="K2020" s="15"/>
      <c r="L2020" s="81"/>
      <c r="M2020" s="15"/>
      <c r="N2020" s="15"/>
      <c r="O2020" s="15"/>
      <c r="P2020" s="15"/>
      <c r="Q2020" s="15"/>
      <c r="R2020" s="15"/>
      <c r="S2020" s="15"/>
      <c r="T2020" s="15"/>
      <c r="U2020" s="15"/>
      <c r="V2020" s="15"/>
      <c r="W2020" s="15"/>
      <c r="X2020" s="15"/>
      <c r="Y2020" s="15"/>
      <c r="Z2020" s="15"/>
      <c r="AA2020" s="15"/>
      <c r="AB2020" s="235"/>
      <c r="AC2020" s="235"/>
      <c r="AD2020" s="235"/>
      <c r="AF2020">
        <f>IF(SUM(AF1994:AF2019)&gt;0,1,0)</f>
        <v>0</v>
      </c>
      <c r="AG2020">
        <f>IF(SUM(AG1994:AG2019)&gt;0,2,0)</f>
        <v>0</v>
      </c>
      <c r="AH2020">
        <f>IF(SUM(AH1994:AH2019)&gt;0,4,0)</f>
        <v>0</v>
      </c>
      <c r="AI2020">
        <f>IF(SUM(AI1994:AI2019)&gt;0,4,0)</f>
        <v>4</v>
      </c>
      <c r="AJ2020">
        <f>IF(SUM(AJ1994:AJ2019)&gt;0,5,0)</f>
        <v>5</v>
      </c>
      <c r="AK2020">
        <f>IF(SUM(AK1994:AK2019)&gt;0,6,0)</f>
        <v>0</v>
      </c>
    </row>
    <row r="2021" spans="1:37" ht="45" customHeight="1">
      <c r="A2021" s="83"/>
      <c r="B2021" s="15"/>
      <c r="C2021" s="441" t="s">
        <v>1704</v>
      </c>
      <c r="D2021" s="256"/>
      <c r="E2021" s="256"/>
      <c r="F2021" s="281"/>
      <c r="G2021" s="268"/>
      <c r="H2021" s="266"/>
      <c r="I2021" s="266"/>
      <c r="J2021" s="266"/>
      <c r="K2021" s="266"/>
      <c r="L2021" s="266"/>
      <c r="M2021" s="266"/>
      <c r="N2021" s="266"/>
      <c r="O2021" s="266"/>
      <c r="P2021" s="266"/>
      <c r="Q2021" s="266"/>
      <c r="R2021" s="266"/>
      <c r="S2021" s="266"/>
      <c r="T2021" s="266"/>
      <c r="U2021" s="266"/>
      <c r="V2021" s="266"/>
      <c r="W2021" s="266"/>
      <c r="X2021" s="266"/>
      <c r="Y2021" s="266"/>
      <c r="Z2021" s="266"/>
      <c r="AA2021" s="266"/>
      <c r="AB2021" s="266"/>
      <c r="AC2021" s="266"/>
      <c r="AD2021" s="267"/>
      <c r="AH2021">
        <f>SUM(AF2020:AH2020)</f>
        <v>0</v>
      </c>
      <c r="AK2021">
        <f>SUM(AI2020:AK2020)</f>
        <v>9</v>
      </c>
    </row>
    <row r="2022" spans="1:37">
      <c r="A2022" s="83"/>
      <c r="B2022" s="15"/>
      <c r="C2022" s="15"/>
      <c r="D2022" s="15"/>
      <c r="E2022" s="15"/>
      <c r="F2022" s="15"/>
      <c r="G2022" s="15"/>
      <c r="H2022" s="15"/>
      <c r="I2022" s="15"/>
      <c r="J2022" s="15"/>
      <c r="K2022" s="15"/>
      <c r="L2022" s="81"/>
      <c r="M2022" s="15"/>
      <c r="N2022" s="15"/>
      <c r="O2022" s="15"/>
      <c r="P2022" s="15"/>
      <c r="Q2022" s="15"/>
      <c r="R2022" s="15"/>
      <c r="S2022" s="15"/>
      <c r="T2022" s="15"/>
      <c r="U2022" s="15"/>
      <c r="V2022" s="15"/>
      <c r="W2022" s="15"/>
      <c r="X2022" s="15"/>
      <c r="Y2022" s="15"/>
      <c r="Z2022" s="15"/>
      <c r="AA2022" s="15"/>
      <c r="AB2022" s="235"/>
      <c r="AC2022" s="235"/>
      <c r="AD2022" s="235"/>
      <c r="AH2022" t="e">
        <f ca="1">CAMBIAR(AH2021,0,"",1,"El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22" t="e">
        <f ca="1">CAMBIAR(AK2021,0,"",4,"Hay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23" spans="1:37">
      <c r="A2023" s="83"/>
      <c r="B2023" s="15"/>
      <c r="C2023" s="419" t="s">
        <v>1705</v>
      </c>
      <c r="D2023" s="415"/>
      <c r="E2023" s="415"/>
      <c r="F2023" s="415"/>
      <c r="G2023" s="415"/>
      <c r="H2023" s="415"/>
      <c r="I2023" s="415"/>
      <c r="J2023" s="415"/>
      <c r="K2023" s="415"/>
      <c r="L2023" s="415"/>
      <c r="M2023" s="415"/>
      <c r="N2023" s="415"/>
      <c r="O2023" s="415"/>
      <c r="P2023" s="415"/>
      <c r="Q2023" s="415"/>
      <c r="R2023" s="415"/>
      <c r="S2023" s="415"/>
      <c r="T2023" s="415"/>
      <c r="U2023" s="415"/>
      <c r="V2023" s="415"/>
      <c r="W2023" s="415"/>
      <c r="X2023" s="415"/>
      <c r="Y2023" s="415"/>
      <c r="Z2023" s="415"/>
      <c r="AA2023" s="415"/>
      <c r="AB2023" s="415"/>
      <c r="AC2023" s="415"/>
      <c r="AD2023" s="416"/>
    </row>
    <row r="2024" spans="1:37" ht="36" customHeight="1">
      <c r="A2024" s="83"/>
      <c r="B2024" s="15"/>
      <c r="C2024" s="138" t="s">
        <v>131</v>
      </c>
      <c r="D2024" s="417" t="s">
        <v>1706</v>
      </c>
      <c r="E2024" s="415"/>
      <c r="F2024" s="415"/>
      <c r="G2024" s="415"/>
      <c r="H2024" s="415"/>
      <c r="I2024" s="415"/>
      <c r="J2024" s="415"/>
      <c r="K2024" s="415"/>
      <c r="L2024" s="415"/>
      <c r="M2024" s="415"/>
      <c r="N2024" s="415"/>
      <c r="O2024" s="415"/>
      <c r="P2024" s="416"/>
      <c r="Q2024" s="124" t="s">
        <v>142</v>
      </c>
      <c r="R2024" s="417" t="s">
        <v>1707</v>
      </c>
      <c r="S2024" s="415"/>
      <c r="T2024" s="415"/>
      <c r="U2024" s="415"/>
      <c r="V2024" s="415"/>
      <c r="W2024" s="415"/>
      <c r="X2024" s="415"/>
      <c r="Y2024" s="415"/>
      <c r="Z2024" s="415"/>
      <c r="AA2024" s="415"/>
      <c r="AB2024" s="415"/>
      <c r="AC2024" s="415"/>
      <c r="AD2024" s="416"/>
    </row>
    <row r="2025" spans="1:37" ht="24" customHeight="1">
      <c r="A2025" s="83"/>
      <c r="B2025" s="15"/>
      <c r="C2025" s="139" t="s">
        <v>132</v>
      </c>
      <c r="D2025" s="417" t="s">
        <v>1708</v>
      </c>
      <c r="E2025" s="415"/>
      <c r="F2025" s="415"/>
      <c r="G2025" s="415"/>
      <c r="H2025" s="415"/>
      <c r="I2025" s="415"/>
      <c r="J2025" s="415"/>
      <c r="K2025" s="415"/>
      <c r="L2025" s="415"/>
      <c r="M2025" s="415"/>
      <c r="N2025" s="415"/>
      <c r="O2025" s="415"/>
      <c r="P2025" s="416"/>
      <c r="Q2025" s="139" t="s">
        <v>143</v>
      </c>
      <c r="R2025" s="417" t="s">
        <v>1709</v>
      </c>
      <c r="S2025" s="415"/>
      <c r="T2025" s="415"/>
      <c r="U2025" s="415"/>
      <c r="V2025" s="415"/>
      <c r="W2025" s="415"/>
      <c r="X2025" s="415"/>
      <c r="Y2025" s="415"/>
      <c r="Z2025" s="415"/>
      <c r="AA2025" s="415"/>
      <c r="AB2025" s="415"/>
      <c r="AC2025" s="415"/>
      <c r="AD2025" s="416"/>
    </row>
    <row r="2026" spans="1:37" ht="48" customHeight="1">
      <c r="A2026" s="83"/>
      <c r="B2026" s="15"/>
      <c r="C2026" s="139" t="s">
        <v>133</v>
      </c>
      <c r="D2026" s="417" t="s">
        <v>1710</v>
      </c>
      <c r="E2026" s="415"/>
      <c r="F2026" s="415"/>
      <c r="G2026" s="415"/>
      <c r="H2026" s="415"/>
      <c r="I2026" s="415"/>
      <c r="J2026" s="415"/>
      <c r="K2026" s="415"/>
      <c r="L2026" s="415"/>
      <c r="M2026" s="415"/>
      <c r="N2026" s="415"/>
      <c r="O2026" s="415"/>
      <c r="P2026" s="416"/>
      <c r="Q2026" s="139" t="s">
        <v>144</v>
      </c>
      <c r="R2026" s="417" t="s">
        <v>1711</v>
      </c>
      <c r="S2026" s="415"/>
      <c r="T2026" s="415"/>
      <c r="U2026" s="415"/>
      <c r="V2026" s="415"/>
      <c r="W2026" s="415"/>
      <c r="X2026" s="415"/>
      <c r="Y2026" s="415"/>
      <c r="Z2026" s="415"/>
      <c r="AA2026" s="415"/>
      <c r="AB2026" s="415"/>
      <c r="AC2026" s="415"/>
      <c r="AD2026" s="416"/>
    </row>
    <row r="2027" spans="1:37" ht="24" customHeight="1">
      <c r="A2027" s="83"/>
      <c r="B2027" s="15"/>
      <c r="C2027" s="139" t="s">
        <v>134</v>
      </c>
      <c r="D2027" s="417" t="s">
        <v>1712</v>
      </c>
      <c r="E2027" s="415"/>
      <c r="F2027" s="415"/>
      <c r="G2027" s="415"/>
      <c r="H2027" s="415"/>
      <c r="I2027" s="415"/>
      <c r="J2027" s="415"/>
      <c r="K2027" s="415"/>
      <c r="L2027" s="415"/>
      <c r="M2027" s="415"/>
      <c r="N2027" s="415"/>
      <c r="O2027" s="415"/>
      <c r="P2027" s="416"/>
      <c r="Q2027" s="124" t="s">
        <v>145</v>
      </c>
      <c r="R2027" s="417" t="s">
        <v>1713</v>
      </c>
      <c r="S2027" s="415"/>
      <c r="T2027" s="415"/>
      <c r="U2027" s="415"/>
      <c r="V2027" s="415"/>
      <c r="W2027" s="415"/>
      <c r="X2027" s="415"/>
      <c r="Y2027" s="415"/>
      <c r="Z2027" s="415"/>
      <c r="AA2027" s="415"/>
      <c r="AB2027" s="415"/>
      <c r="AC2027" s="415"/>
      <c r="AD2027" s="416"/>
    </row>
    <row r="2028" spans="1:37" ht="24" customHeight="1">
      <c r="A2028" s="83"/>
      <c r="B2028" s="15"/>
      <c r="C2028" s="139" t="s">
        <v>135</v>
      </c>
      <c r="D2028" s="417" t="s">
        <v>1714</v>
      </c>
      <c r="E2028" s="415"/>
      <c r="F2028" s="415"/>
      <c r="G2028" s="415"/>
      <c r="H2028" s="415"/>
      <c r="I2028" s="415"/>
      <c r="J2028" s="415"/>
      <c r="K2028" s="415"/>
      <c r="L2028" s="415"/>
      <c r="M2028" s="415"/>
      <c r="N2028" s="415"/>
      <c r="O2028" s="415"/>
      <c r="P2028" s="416"/>
      <c r="Q2028" s="124" t="s">
        <v>146</v>
      </c>
      <c r="R2028" s="417" t="s">
        <v>1715</v>
      </c>
      <c r="S2028" s="415"/>
      <c r="T2028" s="415"/>
      <c r="U2028" s="415"/>
      <c r="V2028" s="415"/>
      <c r="W2028" s="415"/>
      <c r="X2028" s="415"/>
      <c r="Y2028" s="415"/>
      <c r="Z2028" s="415"/>
      <c r="AA2028" s="415"/>
      <c r="AB2028" s="415"/>
      <c r="AC2028" s="415"/>
      <c r="AD2028" s="416"/>
    </row>
    <row r="2029" spans="1:37" ht="24" customHeight="1">
      <c r="A2029" s="83"/>
      <c r="B2029" s="15"/>
      <c r="C2029" s="139" t="s">
        <v>136</v>
      </c>
      <c r="D2029" s="417" t="s">
        <v>1716</v>
      </c>
      <c r="E2029" s="415"/>
      <c r="F2029" s="415"/>
      <c r="G2029" s="415"/>
      <c r="H2029" s="415"/>
      <c r="I2029" s="415"/>
      <c r="J2029" s="415"/>
      <c r="K2029" s="415"/>
      <c r="L2029" s="415"/>
      <c r="M2029" s="415"/>
      <c r="N2029" s="415"/>
      <c r="O2029" s="415"/>
      <c r="P2029" s="416"/>
      <c r="Q2029" s="124" t="s">
        <v>147</v>
      </c>
      <c r="R2029" s="417" t="s">
        <v>1717</v>
      </c>
      <c r="S2029" s="415"/>
      <c r="T2029" s="415"/>
      <c r="U2029" s="415"/>
      <c r="V2029" s="415"/>
      <c r="W2029" s="415"/>
      <c r="X2029" s="415"/>
      <c r="Y2029" s="415"/>
      <c r="Z2029" s="415"/>
      <c r="AA2029" s="415"/>
      <c r="AB2029" s="415"/>
      <c r="AC2029" s="415"/>
      <c r="AD2029" s="416"/>
    </row>
    <row r="2030" spans="1:37" ht="24" customHeight="1">
      <c r="A2030" s="83"/>
      <c r="B2030" s="15"/>
      <c r="C2030" s="139" t="s">
        <v>137</v>
      </c>
      <c r="D2030" s="417" t="s">
        <v>1718</v>
      </c>
      <c r="E2030" s="415"/>
      <c r="F2030" s="415"/>
      <c r="G2030" s="415"/>
      <c r="H2030" s="415"/>
      <c r="I2030" s="415"/>
      <c r="J2030" s="415"/>
      <c r="K2030" s="415"/>
      <c r="L2030" s="415"/>
      <c r="M2030" s="415"/>
      <c r="N2030" s="415"/>
      <c r="O2030" s="415"/>
      <c r="P2030" s="416"/>
      <c r="Q2030" s="124" t="s">
        <v>148</v>
      </c>
      <c r="R2030" s="417" t="s">
        <v>1719</v>
      </c>
      <c r="S2030" s="415"/>
      <c r="T2030" s="415"/>
      <c r="U2030" s="415"/>
      <c r="V2030" s="415"/>
      <c r="W2030" s="415"/>
      <c r="X2030" s="415"/>
      <c r="Y2030" s="415"/>
      <c r="Z2030" s="415"/>
      <c r="AA2030" s="415"/>
      <c r="AB2030" s="415"/>
      <c r="AC2030" s="415"/>
      <c r="AD2030" s="416"/>
    </row>
    <row r="2031" spans="1:37" ht="24" customHeight="1">
      <c r="A2031" s="83"/>
      <c r="B2031" s="15"/>
      <c r="C2031" s="139" t="s">
        <v>138</v>
      </c>
      <c r="D2031" s="417" t="s">
        <v>1720</v>
      </c>
      <c r="E2031" s="415"/>
      <c r="F2031" s="415"/>
      <c r="G2031" s="415"/>
      <c r="H2031" s="415"/>
      <c r="I2031" s="415"/>
      <c r="J2031" s="415"/>
      <c r="K2031" s="415"/>
      <c r="L2031" s="415"/>
      <c r="M2031" s="415"/>
      <c r="N2031" s="415"/>
      <c r="O2031" s="415"/>
      <c r="P2031" s="416"/>
      <c r="Q2031" s="124" t="s">
        <v>149</v>
      </c>
      <c r="R2031" s="417" t="s">
        <v>1721</v>
      </c>
      <c r="S2031" s="415"/>
      <c r="T2031" s="415"/>
      <c r="U2031" s="415"/>
      <c r="V2031" s="415"/>
      <c r="W2031" s="415"/>
      <c r="X2031" s="415"/>
      <c r="Y2031" s="415"/>
      <c r="Z2031" s="415"/>
      <c r="AA2031" s="415"/>
      <c r="AB2031" s="415"/>
      <c r="AC2031" s="415"/>
      <c r="AD2031" s="416"/>
    </row>
    <row r="2032" spans="1:37" ht="24" customHeight="1">
      <c r="A2032" s="83"/>
      <c r="B2032" s="15"/>
      <c r="C2032" s="139" t="s">
        <v>139</v>
      </c>
      <c r="D2032" s="417" t="s">
        <v>1722</v>
      </c>
      <c r="E2032" s="415"/>
      <c r="F2032" s="415"/>
      <c r="G2032" s="415"/>
      <c r="H2032" s="415"/>
      <c r="I2032" s="415"/>
      <c r="J2032" s="415"/>
      <c r="K2032" s="415"/>
      <c r="L2032" s="415"/>
      <c r="M2032" s="415"/>
      <c r="N2032" s="415"/>
      <c r="O2032" s="415"/>
      <c r="P2032" s="416"/>
      <c r="Q2032" s="124" t="s">
        <v>150</v>
      </c>
      <c r="R2032" s="417" t="s">
        <v>1723</v>
      </c>
      <c r="S2032" s="415"/>
      <c r="T2032" s="415"/>
      <c r="U2032" s="415"/>
      <c r="V2032" s="415"/>
      <c r="W2032" s="415"/>
      <c r="X2032" s="415"/>
      <c r="Y2032" s="415"/>
      <c r="Z2032" s="415"/>
      <c r="AA2032" s="415"/>
      <c r="AB2032" s="415"/>
      <c r="AC2032" s="415"/>
      <c r="AD2032" s="416"/>
    </row>
    <row r="2033" spans="1:30" ht="36" customHeight="1">
      <c r="A2033" s="83"/>
      <c r="B2033" s="15"/>
      <c r="C2033" s="139" t="s">
        <v>140</v>
      </c>
      <c r="D2033" s="417" t="s">
        <v>1724</v>
      </c>
      <c r="E2033" s="415"/>
      <c r="F2033" s="415"/>
      <c r="G2033" s="415"/>
      <c r="H2033" s="415"/>
      <c r="I2033" s="415"/>
      <c r="J2033" s="415"/>
      <c r="K2033" s="415"/>
      <c r="L2033" s="415"/>
      <c r="M2033" s="415"/>
      <c r="N2033" s="415"/>
      <c r="O2033" s="415"/>
      <c r="P2033" s="416"/>
      <c r="Q2033" s="124" t="s">
        <v>151</v>
      </c>
      <c r="R2033" s="417" t="s">
        <v>1725</v>
      </c>
      <c r="S2033" s="415"/>
      <c r="T2033" s="415"/>
      <c r="U2033" s="415"/>
      <c r="V2033" s="415"/>
      <c r="W2033" s="415"/>
      <c r="X2033" s="415"/>
      <c r="Y2033" s="415"/>
      <c r="Z2033" s="415"/>
      <c r="AA2033" s="415"/>
      <c r="AB2033" s="415"/>
      <c r="AC2033" s="415"/>
      <c r="AD2033" s="416"/>
    </row>
    <row r="2034" spans="1:30" ht="48" customHeight="1">
      <c r="A2034" s="83"/>
      <c r="B2034" s="15"/>
      <c r="C2034" s="124" t="s">
        <v>141</v>
      </c>
      <c r="D2034" s="417" t="s">
        <v>1726</v>
      </c>
      <c r="E2034" s="415"/>
      <c r="F2034" s="415"/>
      <c r="G2034" s="415"/>
      <c r="H2034" s="415"/>
      <c r="I2034" s="415"/>
      <c r="J2034" s="415"/>
      <c r="K2034" s="415"/>
      <c r="L2034" s="415"/>
      <c r="M2034" s="415"/>
      <c r="N2034" s="415"/>
      <c r="O2034" s="415"/>
      <c r="P2034" s="416"/>
      <c r="Q2034" s="124" t="s">
        <v>152</v>
      </c>
      <c r="R2034" s="417" t="s">
        <v>1727</v>
      </c>
      <c r="S2034" s="415"/>
      <c r="T2034" s="415"/>
      <c r="U2034" s="415"/>
      <c r="V2034" s="415"/>
      <c r="W2034" s="415"/>
      <c r="X2034" s="415"/>
      <c r="Y2034" s="415"/>
      <c r="Z2034" s="415"/>
      <c r="AA2034" s="415"/>
      <c r="AB2034" s="415"/>
      <c r="AC2034" s="415"/>
      <c r="AD2034" s="416"/>
    </row>
    <row r="2035" spans="1:30">
      <c r="A2035" s="83"/>
      <c r="B2035" s="15"/>
      <c r="C2035" s="15"/>
      <c r="D2035" s="15"/>
      <c r="E2035" s="15"/>
      <c r="F2035" s="15"/>
      <c r="G2035" s="15"/>
      <c r="H2035" s="15"/>
      <c r="I2035" s="15"/>
      <c r="J2035" s="15"/>
      <c r="K2035" s="15"/>
      <c r="L2035" s="81"/>
      <c r="M2035" s="15"/>
      <c r="N2035" s="15"/>
      <c r="O2035" s="15"/>
      <c r="P2035" s="15"/>
      <c r="Q2035" s="15"/>
      <c r="R2035" s="15"/>
      <c r="S2035" s="15"/>
      <c r="T2035" s="15"/>
      <c r="U2035" s="15"/>
      <c r="V2035" s="15"/>
      <c r="W2035" s="15"/>
      <c r="X2035" s="15"/>
      <c r="Y2035" s="15"/>
      <c r="Z2035" s="15"/>
      <c r="AA2035" s="15"/>
      <c r="AB2035" s="235"/>
      <c r="AC2035" s="235"/>
      <c r="AD2035" s="235"/>
    </row>
    <row r="2036" spans="1:30" ht="24" customHeight="1">
      <c r="A2036" s="83"/>
      <c r="B2036" s="15"/>
      <c r="C2036" s="321" t="s">
        <v>187</v>
      </c>
      <c r="D2036" s="256"/>
      <c r="E2036" s="256"/>
      <c r="F2036" s="256"/>
      <c r="G2036" s="256"/>
      <c r="H2036" s="256"/>
      <c r="I2036" s="256"/>
      <c r="J2036" s="256"/>
      <c r="K2036" s="256"/>
      <c r="L2036" s="256"/>
      <c r="M2036" s="256"/>
      <c r="N2036" s="256"/>
      <c r="O2036" s="256"/>
      <c r="P2036" s="256"/>
      <c r="Q2036" s="256"/>
      <c r="R2036" s="256"/>
      <c r="S2036" s="256"/>
      <c r="T2036" s="256"/>
      <c r="U2036" s="256"/>
      <c r="V2036" s="256"/>
      <c r="W2036" s="256"/>
      <c r="X2036" s="256"/>
      <c r="Y2036" s="256"/>
      <c r="Z2036" s="256"/>
      <c r="AA2036" s="256"/>
      <c r="AB2036" s="256"/>
      <c r="AC2036" s="256"/>
      <c r="AD2036" s="256"/>
    </row>
    <row r="2037" spans="1:30" ht="60" customHeight="1">
      <c r="A2037" s="83"/>
      <c r="B2037" s="15"/>
      <c r="C2037" s="322"/>
      <c r="D2037" s="323"/>
      <c r="E2037" s="323"/>
      <c r="F2037" s="323"/>
      <c r="G2037" s="323"/>
      <c r="H2037" s="323"/>
      <c r="I2037" s="323"/>
      <c r="J2037" s="323"/>
      <c r="K2037" s="323"/>
      <c r="L2037" s="323"/>
      <c r="M2037" s="323"/>
      <c r="N2037" s="323"/>
      <c r="O2037" s="323"/>
      <c r="P2037" s="323"/>
      <c r="Q2037" s="323"/>
      <c r="R2037" s="323"/>
      <c r="S2037" s="323"/>
      <c r="T2037" s="323"/>
      <c r="U2037" s="323"/>
      <c r="V2037" s="323"/>
      <c r="W2037" s="323"/>
      <c r="X2037" s="323"/>
      <c r="Y2037" s="323"/>
      <c r="Z2037" s="323"/>
      <c r="AA2037" s="323"/>
      <c r="AB2037" s="323"/>
      <c r="AC2037" s="323"/>
      <c r="AD2037" s="324"/>
    </row>
    <row r="2038" spans="1:30">
      <c r="A2038" s="40"/>
      <c r="B2038" s="40"/>
      <c r="C2038" s="246" t="e">
        <f ca="1">AH2022</f>
        <v>#NAME?</v>
      </c>
      <c r="D2038" s="40"/>
      <c r="E2038" s="40"/>
      <c r="F2038" s="40"/>
      <c r="G2038" s="40"/>
      <c r="H2038" s="40"/>
      <c r="I2038" s="40"/>
      <c r="J2038" s="40"/>
      <c r="K2038" s="40"/>
      <c r="L2038" s="40"/>
      <c r="M2038" s="40"/>
      <c r="N2038" s="40"/>
      <c r="O2038" s="40"/>
      <c r="P2038" s="40"/>
      <c r="Q2038" s="40"/>
      <c r="R2038" s="40"/>
      <c r="S2038" s="40"/>
      <c r="T2038" s="40"/>
      <c r="U2038" s="40"/>
      <c r="V2038" s="40"/>
      <c r="W2038" s="40"/>
      <c r="X2038" s="40"/>
      <c r="Y2038" s="40"/>
      <c r="Z2038" s="40"/>
      <c r="AA2038" s="40"/>
      <c r="AB2038" s="40"/>
      <c r="AC2038" s="40"/>
      <c r="AD2038" s="40"/>
    </row>
    <row r="2039" spans="1:30">
      <c r="A2039" s="74"/>
      <c r="B2039" s="74"/>
      <c r="C2039" s="246" t="e">
        <f ca="1">AK2022</f>
        <v>#NAME?</v>
      </c>
      <c r="D2039" s="74"/>
      <c r="E2039" s="74"/>
      <c r="F2039" s="74"/>
      <c r="G2039" s="74"/>
      <c r="H2039" s="74"/>
      <c r="I2039" s="74"/>
      <c r="J2039" s="74"/>
      <c r="K2039" s="74"/>
      <c r="L2039" s="74"/>
      <c r="M2039" s="74"/>
      <c r="N2039" s="74"/>
      <c r="O2039" s="74"/>
      <c r="P2039" s="74"/>
      <c r="Q2039" s="74"/>
      <c r="R2039" s="74"/>
      <c r="S2039" s="74"/>
      <c r="T2039" s="74"/>
      <c r="U2039" s="74"/>
      <c r="V2039" s="74"/>
      <c r="W2039" s="74"/>
      <c r="X2039" s="74"/>
      <c r="Y2039" s="74"/>
      <c r="Z2039" s="74"/>
      <c r="AA2039" s="74"/>
      <c r="AB2039" s="74"/>
      <c r="AC2039" s="74"/>
      <c r="AD2039" s="74"/>
    </row>
    <row r="2040" spans="1:30">
      <c r="A2040" s="74"/>
      <c r="B2040" s="74"/>
      <c r="C2040" s="74"/>
      <c r="D2040" s="74"/>
      <c r="E2040" s="74"/>
      <c r="F2040" s="74"/>
      <c r="G2040" s="74"/>
      <c r="H2040" s="74"/>
      <c r="I2040" s="74"/>
      <c r="J2040" s="74"/>
      <c r="K2040" s="74"/>
      <c r="L2040" s="74"/>
      <c r="M2040" s="74"/>
      <c r="N2040" s="74"/>
      <c r="O2040" s="74"/>
      <c r="P2040" s="74"/>
      <c r="Q2040" s="74"/>
      <c r="R2040" s="74"/>
      <c r="S2040" s="74"/>
      <c r="T2040" s="74"/>
      <c r="U2040" s="74"/>
      <c r="V2040" s="74"/>
      <c r="W2040" s="74"/>
      <c r="X2040" s="74"/>
      <c r="Y2040" s="74"/>
      <c r="Z2040" s="74"/>
      <c r="AA2040" s="74"/>
      <c r="AB2040" s="74"/>
      <c r="AC2040" s="74"/>
      <c r="AD2040" s="74"/>
    </row>
    <row r="2041" spans="1:30">
      <c r="A2041" s="74"/>
      <c r="B2041" s="74"/>
      <c r="C2041" s="74"/>
      <c r="D2041" s="74"/>
      <c r="E2041" s="74"/>
      <c r="F2041" s="74"/>
      <c r="G2041" s="74"/>
      <c r="H2041" s="74"/>
      <c r="I2041" s="74"/>
      <c r="J2041" s="74"/>
      <c r="K2041" s="74"/>
      <c r="L2041" s="74"/>
      <c r="M2041" s="74"/>
      <c r="N2041" s="74"/>
      <c r="O2041" s="74"/>
      <c r="P2041" s="74"/>
      <c r="Q2041" s="74"/>
      <c r="R2041" s="74"/>
      <c r="S2041" s="74"/>
      <c r="T2041" s="74"/>
      <c r="U2041" s="74"/>
      <c r="V2041" s="74"/>
      <c r="W2041" s="74"/>
      <c r="X2041" s="74"/>
      <c r="Y2041" s="74"/>
      <c r="Z2041" s="74"/>
      <c r="AA2041" s="74"/>
      <c r="AB2041" s="74"/>
      <c r="AC2041" s="74"/>
      <c r="AD2041" s="74"/>
    </row>
    <row r="2042" spans="1:30">
      <c r="A2042" s="74"/>
      <c r="B2042" s="74"/>
      <c r="C2042" s="74"/>
      <c r="D2042" s="74"/>
      <c r="E2042" s="74"/>
      <c r="F2042" s="74"/>
      <c r="G2042" s="74"/>
      <c r="H2042" s="74"/>
      <c r="I2042" s="74"/>
      <c r="J2042" s="74"/>
      <c r="K2042" s="74"/>
      <c r="L2042" s="74"/>
      <c r="M2042" s="74"/>
      <c r="N2042" s="74"/>
      <c r="O2042" s="74"/>
      <c r="P2042" s="74"/>
      <c r="Q2042" s="74"/>
      <c r="R2042" s="74"/>
      <c r="S2042" s="74"/>
      <c r="T2042" s="74"/>
      <c r="U2042" s="74"/>
      <c r="V2042" s="74"/>
      <c r="W2042" s="74"/>
      <c r="X2042" s="74"/>
      <c r="Y2042" s="74"/>
      <c r="Z2042" s="74"/>
      <c r="AA2042" s="74"/>
      <c r="AB2042" s="74"/>
      <c r="AC2042" s="74"/>
      <c r="AD2042" s="74"/>
    </row>
    <row r="2043" spans="1:30">
      <c r="A2043" s="74"/>
      <c r="B2043" s="74"/>
      <c r="C2043" s="74"/>
      <c r="D2043" s="74"/>
      <c r="E2043" s="74"/>
      <c r="F2043" s="74"/>
      <c r="G2043" s="74"/>
      <c r="H2043" s="74"/>
      <c r="I2043" s="74"/>
      <c r="J2043" s="74"/>
      <c r="K2043" s="74"/>
      <c r="L2043" s="74"/>
      <c r="M2043" s="74"/>
      <c r="N2043" s="74"/>
      <c r="O2043" s="74"/>
      <c r="P2043" s="74"/>
      <c r="Q2043" s="74"/>
      <c r="R2043" s="74"/>
      <c r="S2043" s="74"/>
      <c r="T2043" s="74"/>
      <c r="U2043" s="74"/>
      <c r="V2043" s="74"/>
      <c r="W2043" s="74"/>
      <c r="X2043" s="74"/>
      <c r="Y2043" s="74"/>
      <c r="Z2043" s="74"/>
      <c r="AA2043" s="74"/>
      <c r="AB2043" s="74"/>
      <c r="AC2043" s="74"/>
      <c r="AD2043" s="74"/>
    </row>
    <row r="2044" spans="1:30" ht="24" customHeight="1">
      <c r="A2044" s="72" t="s">
        <v>1728</v>
      </c>
      <c r="B2044" s="326" t="s">
        <v>1729</v>
      </c>
      <c r="C2044" s="256"/>
      <c r="D2044" s="256"/>
      <c r="E2044" s="256"/>
      <c r="F2044" s="256"/>
      <c r="G2044" s="256"/>
      <c r="H2044" s="256"/>
      <c r="I2044" s="256"/>
      <c r="J2044" s="256"/>
      <c r="K2044" s="256"/>
      <c r="L2044" s="256"/>
      <c r="M2044" s="256"/>
      <c r="N2044" s="256"/>
      <c r="O2044" s="256"/>
      <c r="P2044" s="256"/>
      <c r="Q2044" s="256"/>
      <c r="R2044" s="256"/>
      <c r="S2044" s="256"/>
      <c r="T2044" s="256"/>
      <c r="U2044" s="256"/>
      <c r="V2044" s="256"/>
      <c r="W2044" s="256"/>
      <c r="X2044" s="256"/>
      <c r="Y2044" s="256"/>
      <c r="Z2044" s="256"/>
      <c r="AA2044" s="256"/>
      <c r="AB2044" s="256"/>
      <c r="AC2044" s="256"/>
      <c r="AD2044" s="256"/>
    </row>
    <row r="2045" spans="1:30" ht="36" customHeight="1">
      <c r="A2045" s="83"/>
      <c r="B2045" s="15"/>
      <c r="C2045" s="327" t="s">
        <v>1730</v>
      </c>
      <c r="D2045" s="256"/>
      <c r="E2045" s="256"/>
      <c r="F2045" s="256"/>
      <c r="G2045" s="256"/>
      <c r="H2045" s="256"/>
      <c r="I2045" s="256"/>
      <c r="J2045" s="256"/>
      <c r="K2045" s="256"/>
      <c r="L2045" s="256"/>
      <c r="M2045" s="256"/>
      <c r="N2045" s="256"/>
      <c r="O2045" s="256"/>
      <c r="P2045" s="256"/>
      <c r="Q2045" s="256"/>
      <c r="R2045" s="256"/>
      <c r="S2045" s="256"/>
      <c r="T2045" s="256"/>
      <c r="U2045" s="256"/>
      <c r="V2045" s="256"/>
      <c r="W2045" s="256"/>
      <c r="X2045" s="256"/>
      <c r="Y2045" s="256"/>
      <c r="Z2045" s="256"/>
      <c r="AA2045" s="256"/>
      <c r="AB2045" s="256"/>
      <c r="AC2045" s="256"/>
      <c r="AD2045" s="256"/>
    </row>
    <row r="2046" spans="1:30" ht="36" customHeight="1">
      <c r="A2046" s="83"/>
      <c r="B2046" s="15"/>
      <c r="C2046" s="327" t="s">
        <v>1731</v>
      </c>
      <c r="D2046" s="256"/>
      <c r="E2046" s="256"/>
      <c r="F2046" s="256"/>
      <c r="G2046" s="256"/>
      <c r="H2046" s="256"/>
      <c r="I2046" s="256"/>
      <c r="J2046" s="256"/>
      <c r="K2046" s="256"/>
      <c r="L2046" s="256"/>
      <c r="M2046" s="256"/>
      <c r="N2046" s="256"/>
      <c r="O2046" s="256"/>
      <c r="P2046" s="256"/>
      <c r="Q2046" s="256"/>
      <c r="R2046" s="256"/>
      <c r="S2046" s="256"/>
      <c r="T2046" s="256"/>
      <c r="U2046" s="256"/>
      <c r="V2046" s="256"/>
      <c r="W2046" s="256"/>
      <c r="X2046" s="256"/>
      <c r="Y2046" s="256"/>
      <c r="Z2046" s="256"/>
      <c r="AA2046" s="256"/>
      <c r="AB2046" s="256"/>
      <c r="AC2046" s="256"/>
      <c r="AD2046" s="256"/>
    </row>
    <row r="2047" spans="1:30" ht="36" customHeight="1">
      <c r="A2047" s="83"/>
      <c r="B2047" s="15"/>
      <c r="C2047" s="327" t="s">
        <v>1732</v>
      </c>
      <c r="D2047" s="256"/>
      <c r="E2047" s="256"/>
      <c r="F2047" s="256"/>
      <c r="G2047" s="256"/>
      <c r="H2047" s="256"/>
      <c r="I2047" s="256"/>
      <c r="J2047" s="256"/>
      <c r="K2047" s="256"/>
      <c r="L2047" s="256"/>
      <c r="M2047" s="256"/>
      <c r="N2047" s="256"/>
      <c r="O2047" s="256"/>
      <c r="P2047" s="256"/>
      <c r="Q2047" s="256"/>
      <c r="R2047" s="256"/>
      <c r="S2047" s="256"/>
      <c r="T2047" s="256"/>
      <c r="U2047" s="256"/>
      <c r="V2047" s="256"/>
      <c r="W2047" s="256"/>
      <c r="X2047" s="256"/>
      <c r="Y2047" s="256"/>
      <c r="Z2047" s="256"/>
      <c r="AA2047" s="256"/>
      <c r="AB2047" s="256"/>
      <c r="AC2047" s="256"/>
      <c r="AD2047" s="256"/>
    </row>
    <row r="2048" spans="1:30" ht="24" customHeight="1">
      <c r="A2048" s="83"/>
      <c r="B2048" s="15"/>
      <c r="C2048" s="327" t="s">
        <v>1733</v>
      </c>
      <c r="D2048" s="256"/>
      <c r="E2048" s="256"/>
      <c r="F2048" s="256"/>
      <c r="G2048" s="256"/>
      <c r="H2048" s="256"/>
      <c r="I2048" s="256"/>
      <c r="J2048" s="256"/>
      <c r="K2048" s="256"/>
      <c r="L2048" s="256"/>
      <c r="M2048" s="256"/>
      <c r="N2048" s="256"/>
      <c r="O2048" s="256"/>
      <c r="P2048" s="256"/>
      <c r="Q2048" s="256"/>
      <c r="R2048" s="256"/>
      <c r="S2048" s="256"/>
      <c r="T2048" s="256"/>
      <c r="U2048" s="256"/>
      <c r="V2048" s="256"/>
      <c r="W2048" s="256"/>
      <c r="X2048" s="256"/>
      <c r="Y2048" s="256"/>
      <c r="Z2048" s="256"/>
      <c r="AA2048" s="256"/>
      <c r="AB2048" s="256"/>
      <c r="AC2048" s="256"/>
      <c r="AD2048" s="256"/>
    </row>
    <row r="2049" spans="1:38">
      <c r="A2049" s="74"/>
      <c r="B2049" s="74"/>
      <c r="C2049" s="74"/>
      <c r="D2049" s="74"/>
      <c r="E2049" s="74"/>
      <c r="F2049" s="74"/>
      <c r="G2049" s="74"/>
      <c r="H2049" s="74"/>
      <c r="I2049" s="74"/>
      <c r="J2049" s="74"/>
      <c r="K2049" s="74"/>
      <c r="L2049" s="74"/>
      <c r="M2049" s="74"/>
      <c r="N2049" s="74"/>
      <c r="O2049" s="74"/>
      <c r="P2049" s="74"/>
      <c r="Q2049" s="74"/>
      <c r="R2049" s="74"/>
      <c r="S2049" s="74"/>
      <c r="T2049" s="74"/>
      <c r="U2049" s="74"/>
      <c r="V2049" s="74"/>
      <c r="W2049" s="74"/>
      <c r="X2049" s="74"/>
      <c r="Y2049" s="74"/>
      <c r="Z2049" s="74"/>
      <c r="AA2049" s="74"/>
      <c r="AB2049" s="74"/>
      <c r="AC2049" s="74"/>
      <c r="AD2049" s="74"/>
    </row>
    <row r="2050" spans="1:38" ht="24" customHeight="1">
      <c r="A2050" s="83"/>
      <c r="B2050" s="15"/>
      <c r="C2050" s="265" t="s">
        <v>1734</v>
      </c>
      <c r="D2050" s="278"/>
      <c r="E2050" s="278"/>
      <c r="F2050" s="278"/>
      <c r="G2050" s="278"/>
      <c r="H2050" s="278"/>
      <c r="I2050" s="278"/>
      <c r="J2050" s="278"/>
      <c r="K2050" s="279"/>
      <c r="L2050" s="265" t="s">
        <v>1690</v>
      </c>
      <c r="M2050" s="266"/>
      <c r="N2050" s="266"/>
      <c r="O2050" s="266"/>
      <c r="P2050" s="266"/>
      <c r="Q2050" s="266"/>
      <c r="R2050" s="266"/>
      <c r="S2050" s="266"/>
      <c r="T2050" s="266"/>
      <c r="U2050" s="266"/>
      <c r="V2050" s="266"/>
      <c r="W2050" s="266"/>
      <c r="X2050" s="266"/>
      <c r="Y2050" s="266"/>
      <c r="Z2050" s="266"/>
      <c r="AA2050" s="267"/>
      <c r="AB2050" s="265" t="s">
        <v>1735</v>
      </c>
      <c r="AC2050" s="278"/>
      <c r="AD2050" s="279"/>
    </row>
    <row r="2051" spans="1:38" ht="120" customHeight="1">
      <c r="A2051" s="83"/>
      <c r="B2051" s="15"/>
      <c r="C2051" s="282"/>
      <c r="D2051" s="272"/>
      <c r="E2051" s="272"/>
      <c r="F2051" s="272"/>
      <c r="G2051" s="272"/>
      <c r="H2051" s="272"/>
      <c r="I2051" s="272"/>
      <c r="J2051" s="272"/>
      <c r="K2051" s="283"/>
      <c r="L2051" s="440" t="s">
        <v>201</v>
      </c>
      <c r="M2051" s="283"/>
      <c r="N2051" s="428" t="s">
        <v>1691</v>
      </c>
      <c r="O2051" s="283"/>
      <c r="P2051" s="428" t="s">
        <v>1692</v>
      </c>
      <c r="Q2051" s="283"/>
      <c r="R2051" s="428" t="s">
        <v>1693</v>
      </c>
      <c r="S2051" s="283"/>
      <c r="T2051" s="331" t="s">
        <v>1694</v>
      </c>
      <c r="U2051" s="267"/>
      <c r="V2051" s="331" t="s">
        <v>1695</v>
      </c>
      <c r="W2051" s="267"/>
      <c r="X2051" s="428" t="s">
        <v>1696</v>
      </c>
      <c r="Y2051" s="283"/>
      <c r="Z2051" s="428" t="s">
        <v>1736</v>
      </c>
      <c r="AA2051" s="283"/>
      <c r="AB2051" s="282"/>
      <c r="AC2051" s="272"/>
      <c r="AD2051" s="283"/>
      <c r="AF2051" t="s">
        <v>204</v>
      </c>
      <c r="AG2051" t="s">
        <v>205</v>
      </c>
      <c r="AH2051" t="s">
        <v>206</v>
      </c>
      <c r="AI2051" t="s">
        <v>207</v>
      </c>
      <c r="AJ2051" t="s">
        <v>208</v>
      </c>
      <c r="AK2051" t="s">
        <v>209</v>
      </c>
      <c r="AL2051" t="s">
        <v>210</v>
      </c>
    </row>
    <row r="2052" spans="1:38" ht="24" customHeight="1">
      <c r="A2052" s="83"/>
      <c r="B2052" s="15"/>
      <c r="C2052" s="79" t="s">
        <v>131</v>
      </c>
      <c r="D2052" s="320" t="s">
        <v>1706</v>
      </c>
      <c r="E2052" s="266"/>
      <c r="F2052" s="266"/>
      <c r="G2052" s="266"/>
      <c r="H2052" s="266"/>
      <c r="I2052" s="266"/>
      <c r="J2052" s="266"/>
      <c r="K2052" s="267"/>
      <c r="L2052" s="268"/>
      <c r="M2052" s="267"/>
      <c r="N2052" s="268"/>
      <c r="O2052" s="267"/>
      <c r="P2052" s="268"/>
      <c r="Q2052" s="267"/>
      <c r="R2052" s="268"/>
      <c r="S2052" s="267"/>
      <c r="T2052" s="268"/>
      <c r="U2052" s="267"/>
      <c r="V2052" s="268"/>
      <c r="W2052" s="267"/>
      <c r="X2052" s="268"/>
      <c r="Y2052" s="267"/>
      <c r="Z2052" s="268"/>
      <c r="AA2052" s="267"/>
      <c r="AB2052" s="268"/>
      <c r="AC2052" s="266"/>
      <c r="AD2052" s="267"/>
      <c r="AF2052">
        <f>IF(AND(L2052=0,OR(SUM(N2052:AB2052)&gt;0,COUNTIF(L2052:AB2052,"NS")&gt;0)),1,0)</f>
        <v>0</v>
      </c>
      <c r="AG2052">
        <f>IF(OR(AND(L2052="NS",SUM(N2052:AB2052)&gt;0),AND(L2052="NS",COUNTIF(L2052:AB2052,"NS")&lt;2)),1,0)</f>
        <v>0</v>
      </c>
      <c r="AH2052">
        <f>IF(AND(L2052="NA",OR(SUM(N2052:AB2052)&gt;0,COUNTIF(L2052:AB2052,"NS")&gt;0,COUNTIF(L2052:AB2052,"NA")&gt;1)),1,0)</f>
        <v>0</v>
      </c>
      <c r="AI2052">
        <f>IF(AND(COUNTBLANK(L2052)+COUNTBLANK(N2052)+COUNTBLANK(P2052)+COUNTBLANK(R2052)+COUNTBLANK(T2052)+COUNTBLANK(V2052)+COUNTBLANK(X2052)+COUNTBLANK(Z2052)+COUNTBLANK(AB2052)&gt;0,COUNTBLANK(L2052)+COUNTBLANK(N2052)+COUNTBLANK(P2052)+COUNTBLANK(R2052)+COUNTBLANK(T2052)+COUNTBLANK(V2052)+COUNTBLANK(X2052)+COUNTBLANK(Z2052)+COUNTBLANK(AB2052)&lt;9,L2052&lt;&gt;"NA"),1,0)</f>
        <v>0</v>
      </c>
      <c r="AJ2052">
        <f>IF(AND(IF(OR(SUM(N2052:AB2052)=L2052,L2052="",AND(L2052&gt;0,COUNTIF(L2052:AB2052,"NS")=8)),0,1)=1,L2052&lt;&gt;"NS",L2052&lt;&gt;"NA"),1,0)</f>
        <v>0</v>
      </c>
      <c r="AK2052">
        <f>IF(COUNTIF(L2052:AB2052,"=*")&lt;&gt;SUM(COUNTIF(L2052:AB2052,"NS"),COUNTIF(L2052:AB2052,"NA")),1,0)</f>
        <v>0</v>
      </c>
      <c r="AL2052">
        <f>IF(SUM(AF2052:AK2052)&gt;0,1,0)</f>
        <v>0</v>
      </c>
    </row>
    <row r="2053" spans="1:38" ht="36" customHeight="1">
      <c r="A2053" s="83"/>
      <c r="B2053" s="15"/>
      <c r="C2053" s="140" t="s">
        <v>132</v>
      </c>
      <c r="D2053" s="320" t="s">
        <v>1708</v>
      </c>
      <c r="E2053" s="266"/>
      <c r="F2053" s="266"/>
      <c r="G2053" s="266"/>
      <c r="H2053" s="266"/>
      <c r="I2053" s="266"/>
      <c r="J2053" s="266"/>
      <c r="K2053" s="267"/>
      <c r="L2053" s="268"/>
      <c r="M2053" s="267"/>
      <c r="N2053" s="268"/>
      <c r="O2053" s="267"/>
      <c r="P2053" s="268"/>
      <c r="Q2053" s="267"/>
      <c r="R2053" s="268"/>
      <c r="S2053" s="267"/>
      <c r="T2053" s="268"/>
      <c r="U2053" s="267"/>
      <c r="V2053" s="268"/>
      <c r="W2053" s="267"/>
      <c r="X2053" s="268"/>
      <c r="Y2053" s="267"/>
      <c r="Z2053" s="268"/>
      <c r="AA2053" s="267"/>
      <c r="AB2053" s="268"/>
      <c r="AC2053" s="266"/>
      <c r="AD2053" s="267"/>
    </row>
    <row r="2054" spans="1:38" ht="72" customHeight="1">
      <c r="A2054" s="83"/>
      <c r="B2054" s="15"/>
      <c r="C2054" s="140" t="s">
        <v>133</v>
      </c>
      <c r="D2054" s="320" t="s">
        <v>1710</v>
      </c>
      <c r="E2054" s="266"/>
      <c r="F2054" s="266"/>
      <c r="G2054" s="266"/>
      <c r="H2054" s="266"/>
      <c r="I2054" s="266"/>
      <c r="J2054" s="266"/>
      <c r="K2054" s="267"/>
      <c r="L2054" s="268"/>
      <c r="M2054" s="267"/>
      <c r="N2054" s="268"/>
      <c r="O2054" s="267"/>
      <c r="P2054" s="268"/>
      <c r="Q2054" s="267"/>
      <c r="R2054" s="268"/>
      <c r="S2054" s="267"/>
      <c r="T2054" s="268"/>
      <c r="U2054" s="267"/>
      <c r="V2054" s="268"/>
      <c r="W2054" s="267"/>
      <c r="X2054" s="268"/>
      <c r="Y2054" s="267"/>
      <c r="Z2054" s="268"/>
      <c r="AA2054" s="267"/>
      <c r="AB2054" s="268"/>
      <c r="AC2054" s="266"/>
      <c r="AD2054" s="267"/>
    </row>
    <row r="2055" spans="1:38" ht="36" customHeight="1">
      <c r="A2055" s="83"/>
      <c r="B2055" s="15"/>
      <c r="C2055" s="140" t="s">
        <v>134</v>
      </c>
      <c r="D2055" s="320" t="s">
        <v>1712</v>
      </c>
      <c r="E2055" s="266"/>
      <c r="F2055" s="266"/>
      <c r="G2055" s="266"/>
      <c r="H2055" s="266"/>
      <c r="I2055" s="266"/>
      <c r="J2055" s="266"/>
      <c r="K2055" s="267"/>
      <c r="L2055" s="268"/>
      <c r="M2055" s="267"/>
      <c r="N2055" s="268"/>
      <c r="O2055" s="267"/>
      <c r="P2055" s="268"/>
      <c r="Q2055" s="267"/>
      <c r="R2055" s="268"/>
      <c r="S2055" s="267"/>
      <c r="T2055" s="268"/>
      <c r="U2055" s="267"/>
      <c r="V2055" s="268"/>
      <c r="W2055" s="267"/>
      <c r="X2055" s="268"/>
      <c r="Y2055" s="267"/>
      <c r="Z2055" s="268"/>
      <c r="AA2055" s="267"/>
      <c r="AB2055" s="268"/>
      <c r="AC2055" s="266"/>
      <c r="AD2055" s="267"/>
    </row>
    <row r="2056" spans="1:38" ht="36" customHeight="1">
      <c r="A2056" s="83"/>
      <c r="B2056" s="15"/>
      <c r="C2056" s="140" t="s">
        <v>135</v>
      </c>
      <c r="D2056" s="320" t="s">
        <v>1714</v>
      </c>
      <c r="E2056" s="266"/>
      <c r="F2056" s="266"/>
      <c r="G2056" s="266"/>
      <c r="H2056" s="266"/>
      <c r="I2056" s="266"/>
      <c r="J2056" s="266"/>
      <c r="K2056" s="267"/>
      <c r="L2056" s="268"/>
      <c r="M2056" s="267"/>
      <c r="N2056" s="268"/>
      <c r="O2056" s="267"/>
      <c r="P2056" s="268"/>
      <c r="Q2056" s="267"/>
      <c r="R2056" s="268"/>
      <c r="S2056" s="267"/>
      <c r="T2056" s="268"/>
      <c r="U2056" s="267"/>
      <c r="V2056" s="268"/>
      <c r="W2056" s="267"/>
      <c r="X2056" s="268"/>
      <c r="Y2056" s="267"/>
      <c r="Z2056" s="268"/>
      <c r="AA2056" s="267"/>
      <c r="AB2056" s="268"/>
      <c r="AC2056" s="266"/>
      <c r="AD2056" s="267"/>
    </row>
    <row r="2057" spans="1:38" ht="48" customHeight="1">
      <c r="A2057" s="83"/>
      <c r="B2057" s="15"/>
      <c r="C2057" s="140" t="s">
        <v>136</v>
      </c>
      <c r="D2057" s="320" t="s">
        <v>1716</v>
      </c>
      <c r="E2057" s="266"/>
      <c r="F2057" s="266"/>
      <c r="G2057" s="266"/>
      <c r="H2057" s="266"/>
      <c r="I2057" s="266"/>
      <c r="J2057" s="266"/>
      <c r="K2057" s="267"/>
      <c r="L2057" s="268"/>
      <c r="M2057" s="267"/>
      <c r="N2057" s="268"/>
      <c r="O2057" s="267"/>
      <c r="P2057" s="268"/>
      <c r="Q2057" s="267"/>
      <c r="R2057" s="268"/>
      <c r="S2057" s="267"/>
      <c r="T2057" s="268"/>
      <c r="U2057" s="267"/>
      <c r="V2057" s="268"/>
      <c r="W2057" s="267"/>
      <c r="X2057" s="268"/>
      <c r="Y2057" s="267"/>
      <c r="Z2057" s="268"/>
      <c r="AA2057" s="267"/>
      <c r="AB2057" s="268"/>
      <c r="AC2057" s="266"/>
      <c r="AD2057" s="267"/>
    </row>
    <row r="2058" spans="1:38" ht="48" customHeight="1">
      <c r="A2058" s="83"/>
      <c r="B2058" s="15"/>
      <c r="C2058" s="140" t="s">
        <v>137</v>
      </c>
      <c r="D2058" s="320" t="s">
        <v>1718</v>
      </c>
      <c r="E2058" s="266"/>
      <c r="F2058" s="266"/>
      <c r="G2058" s="266"/>
      <c r="H2058" s="266"/>
      <c r="I2058" s="266"/>
      <c r="J2058" s="266"/>
      <c r="K2058" s="267"/>
      <c r="L2058" s="268"/>
      <c r="M2058" s="267"/>
      <c r="N2058" s="268"/>
      <c r="O2058" s="267"/>
      <c r="P2058" s="268"/>
      <c r="Q2058" s="267"/>
      <c r="R2058" s="268"/>
      <c r="S2058" s="267"/>
      <c r="T2058" s="268"/>
      <c r="U2058" s="267"/>
      <c r="V2058" s="268"/>
      <c r="W2058" s="267"/>
      <c r="X2058" s="268"/>
      <c r="Y2058" s="267"/>
      <c r="Z2058" s="268"/>
      <c r="AA2058" s="267"/>
      <c r="AB2058" s="268"/>
      <c r="AC2058" s="266"/>
      <c r="AD2058" s="267"/>
    </row>
    <row r="2059" spans="1:38" ht="36" customHeight="1">
      <c r="A2059" s="83"/>
      <c r="B2059" s="15"/>
      <c r="C2059" s="140" t="s">
        <v>138</v>
      </c>
      <c r="D2059" s="320" t="s">
        <v>1720</v>
      </c>
      <c r="E2059" s="266"/>
      <c r="F2059" s="266"/>
      <c r="G2059" s="266"/>
      <c r="H2059" s="266"/>
      <c r="I2059" s="266"/>
      <c r="J2059" s="266"/>
      <c r="K2059" s="267"/>
      <c r="L2059" s="268"/>
      <c r="M2059" s="267"/>
      <c r="N2059" s="268"/>
      <c r="O2059" s="267"/>
      <c r="P2059" s="268"/>
      <c r="Q2059" s="267"/>
      <c r="R2059" s="268"/>
      <c r="S2059" s="267"/>
      <c r="T2059" s="268"/>
      <c r="U2059" s="267"/>
      <c r="V2059" s="268"/>
      <c r="W2059" s="267"/>
      <c r="X2059" s="268"/>
      <c r="Y2059" s="267"/>
      <c r="Z2059" s="268"/>
      <c r="AA2059" s="267"/>
      <c r="AB2059" s="268"/>
      <c r="AC2059" s="266"/>
      <c r="AD2059" s="267"/>
    </row>
    <row r="2060" spans="1:38" ht="24" customHeight="1">
      <c r="A2060" s="83"/>
      <c r="B2060" s="15"/>
      <c r="C2060" s="140" t="s">
        <v>139</v>
      </c>
      <c r="D2060" s="320" t="s">
        <v>1722</v>
      </c>
      <c r="E2060" s="266"/>
      <c r="F2060" s="266"/>
      <c r="G2060" s="266"/>
      <c r="H2060" s="266"/>
      <c r="I2060" s="266"/>
      <c r="J2060" s="266"/>
      <c r="K2060" s="267"/>
      <c r="L2060" s="268"/>
      <c r="M2060" s="267"/>
      <c r="N2060" s="268"/>
      <c r="O2060" s="267"/>
      <c r="P2060" s="268"/>
      <c r="Q2060" s="267"/>
      <c r="R2060" s="268"/>
      <c r="S2060" s="267"/>
      <c r="T2060" s="268"/>
      <c r="U2060" s="267"/>
      <c r="V2060" s="268"/>
      <c r="W2060" s="267"/>
      <c r="X2060" s="268"/>
      <c r="Y2060" s="267"/>
      <c r="Z2060" s="268"/>
      <c r="AA2060" s="267"/>
      <c r="AB2060" s="268"/>
      <c r="AC2060" s="266"/>
      <c r="AD2060" s="267"/>
    </row>
    <row r="2061" spans="1:38" ht="48" customHeight="1">
      <c r="A2061" s="83"/>
      <c r="B2061" s="15"/>
      <c r="C2061" s="140" t="s">
        <v>140</v>
      </c>
      <c r="D2061" s="320" t="s">
        <v>1724</v>
      </c>
      <c r="E2061" s="266"/>
      <c r="F2061" s="266"/>
      <c r="G2061" s="266"/>
      <c r="H2061" s="266"/>
      <c r="I2061" s="266"/>
      <c r="J2061" s="266"/>
      <c r="K2061" s="267"/>
      <c r="L2061" s="268"/>
      <c r="M2061" s="267"/>
      <c r="N2061" s="268"/>
      <c r="O2061" s="267"/>
      <c r="P2061" s="268"/>
      <c r="Q2061" s="267"/>
      <c r="R2061" s="268"/>
      <c r="S2061" s="267"/>
      <c r="T2061" s="268"/>
      <c r="U2061" s="267"/>
      <c r="V2061" s="268"/>
      <c r="W2061" s="267"/>
      <c r="X2061" s="268"/>
      <c r="Y2061" s="267"/>
      <c r="Z2061" s="268"/>
      <c r="AA2061" s="267"/>
      <c r="AB2061" s="268"/>
      <c r="AC2061" s="266"/>
      <c r="AD2061" s="267"/>
    </row>
    <row r="2062" spans="1:38" ht="84" customHeight="1">
      <c r="A2062" s="83"/>
      <c r="B2062" s="15"/>
      <c r="C2062" s="140" t="s">
        <v>141</v>
      </c>
      <c r="D2062" s="320" t="s">
        <v>1726</v>
      </c>
      <c r="E2062" s="266"/>
      <c r="F2062" s="266"/>
      <c r="G2062" s="266"/>
      <c r="H2062" s="266"/>
      <c r="I2062" s="266"/>
      <c r="J2062" s="266"/>
      <c r="K2062" s="267"/>
      <c r="L2062" s="268"/>
      <c r="M2062" s="267"/>
      <c r="N2062" s="268"/>
      <c r="O2062" s="267"/>
      <c r="P2062" s="268"/>
      <c r="Q2062" s="267"/>
      <c r="R2062" s="268"/>
      <c r="S2062" s="267"/>
      <c r="T2062" s="268"/>
      <c r="U2062" s="267"/>
      <c r="V2062" s="268"/>
      <c r="W2062" s="267"/>
      <c r="X2062" s="268"/>
      <c r="Y2062" s="267"/>
      <c r="Z2062" s="268"/>
      <c r="AA2062" s="267"/>
      <c r="AB2062" s="268"/>
      <c r="AC2062" s="266"/>
      <c r="AD2062" s="267"/>
    </row>
    <row r="2063" spans="1:38" ht="60" customHeight="1">
      <c r="A2063" s="83"/>
      <c r="B2063" s="15"/>
      <c r="C2063" s="140" t="s">
        <v>142</v>
      </c>
      <c r="D2063" s="320" t="s">
        <v>1707</v>
      </c>
      <c r="E2063" s="266"/>
      <c r="F2063" s="266"/>
      <c r="G2063" s="266"/>
      <c r="H2063" s="266"/>
      <c r="I2063" s="266"/>
      <c r="J2063" s="266"/>
      <c r="K2063" s="267"/>
      <c r="L2063" s="268"/>
      <c r="M2063" s="267"/>
      <c r="N2063" s="268"/>
      <c r="O2063" s="267"/>
      <c r="P2063" s="268"/>
      <c r="Q2063" s="267"/>
      <c r="R2063" s="268"/>
      <c r="S2063" s="267"/>
      <c r="T2063" s="268"/>
      <c r="U2063" s="267"/>
      <c r="V2063" s="268"/>
      <c r="W2063" s="267"/>
      <c r="X2063" s="268"/>
      <c r="Y2063" s="267"/>
      <c r="Z2063" s="268"/>
      <c r="AA2063" s="267"/>
      <c r="AB2063" s="268"/>
      <c r="AC2063" s="266"/>
      <c r="AD2063" s="267"/>
    </row>
    <row r="2064" spans="1:38" ht="24" customHeight="1">
      <c r="A2064" s="83"/>
      <c r="B2064" s="15"/>
      <c r="C2064" s="140" t="s">
        <v>143</v>
      </c>
      <c r="D2064" s="320" t="s">
        <v>1709</v>
      </c>
      <c r="E2064" s="266"/>
      <c r="F2064" s="266"/>
      <c r="G2064" s="266"/>
      <c r="H2064" s="266"/>
      <c r="I2064" s="266"/>
      <c r="J2064" s="266"/>
      <c r="K2064" s="267"/>
      <c r="L2064" s="268"/>
      <c r="M2064" s="267"/>
      <c r="N2064" s="268"/>
      <c r="O2064" s="267"/>
      <c r="P2064" s="268"/>
      <c r="Q2064" s="267"/>
      <c r="R2064" s="268"/>
      <c r="S2064" s="267"/>
      <c r="T2064" s="268"/>
      <c r="U2064" s="267"/>
      <c r="V2064" s="268"/>
      <c r="W2064" s="267"/>
      <c r="X2064" s="268"/>
      <c r="Y2064" s="267"/>
      <c r="Z2064" s="268"/>
      <c r="AA2064" s="267"/>
      <c r="AB2064" s="268"/>
      <c r="AC2064" s="266"/>
      <c r="AD2064" s="267"/>
    </row>
    <row r="2065" spans="1:37" ht="15" customHeight="1">
      <c r="A2065" s="83"/>
      <c r="B2065" s="15"/>
      <c r="C2065" s="140" t="s">
        <v>144</v>
      </c>
      <c r="D2065" s="320" t="s">
        <v>1711</v>
      </c>
      <c r="E2065" s="266"/>
      <c r="F2065" s="266"/>
      <c r="G2065" s="266"/>
      <c r="H2065" s="266"/>
      <c r="I2065" s="266"/>
      <c r="J2065" s="266"/>
      <c r="K2065" s="267"/>
      <c r="L2065" s="268"/>
      <c r="M2065" s="267"/>
      <c r="N2065" s="268"/>
      <c r="O2065" s="267"/>
      <c r="P2065" s="268"/>
      <c r="Q2065" s="267"/>
      <c r="R2065" s="268"/>
      <c r="S2065" s="267"/>
      <c r="T2065" s="268"/>
      <c r="U2065" s="267"/>
      <c r="V2065" s="268"/>
      <c r="W2065" s="267"/>
      <c r="X2065" s="268"/>
      <c r="Y2065" s="267"/>
      <c r="Z2065" s="268"/>
      <c r="AA2065" s="267"/>
      <c r="AB2065" s="268"/>
      <c r="AC2065" s="266"/>
      <c r="AD2065" s="267"/>
    </row>
    <row r="2066" spans="1:37" ht="24" customHeight="1">
      <c r="A2066" s="83"/>
      <c r="B2066" s="15"/>
      <c r="C2066" s="140" t="s">
        <v>145</v>
      </c>
      <c r="D2066" s="320" t="s">
        <v>1713</v>
      </c>
      <c r="E2066" s="266"/>
      <c r="F2066" s="266"/>
      <c r="G2066" s="266"/>
      <c r="H2066" s="266"/>
      <c r="I2066" s="266"/>
      <c r="J2066" s="266"/>
      <c r="K2066" s="267"/>
      <c r="L2066" s="268"/>
      <c r="M2066" s="267"/>
      <c r="N2066" s="268"/>
      <c r="O2066" s="267"/>
      <c r="P2066" s="268"/>
      <c r="Q2066" s="267"/>
      <c r="R2066" s="268"/>
      <c r="S2066" s="267"/>
      <c r="T2066" s="268"/>
      <c r="U2066" s="267"/>
      <c r="V2066" s="268"/>
      <c r="W2066" s="267"/>
      <c r="X2066" s="268"/>
      <c r="Y2066" s="267"/>
      <c r="Z2066" s="268"/>
      <c r="AA2066" s="267"/>
      <c r="AB2066" s="268"/>
      <c r="AC2066" s="266"/>
      <c r="AD2066" s="267"/>
    </row>
    <row r="2067" spans="1:37" ht="48" customHeight="1">
      <c r="A2067" s="83"/>
      <c r="B2067" s="15"/>
      <c r="C2067" s="140" t="s">
        <v>146</v>
      </c>
      <c r="D2067" s="320" t="s">
        <v>1715</v>
      </c>
      <c r="E2067" s="266"/>
      <c r="F2067" s="266"/>
      <c r="G2067" s="266"/>
      <c r="H2067" s="266"/>
      <c r="I2067" s="266"/>
      <c r="J2067" s="266"/>
      <c r="K2067" s="267"/>
      <c r="L2067" s="268"/>
      <c r="M2067" s="267"/>
      <c r="N2067" s="268"/>
      <c r="O2067" s="267"/>
      <c r="P2067" s="268"/>
      <c r="Q2067" s="267"/>
      <c r="R2067" s="268"/>
      <c r="S2067" s="267"/>
      <c r="T2067" s="268"/>
      <c r="U2067" s="267"/>
      <c r="V2067" s="268"/>
      <c r="W2067" s="267"/>
      <c r="X2067" s="268"/>
      <c r="Y2067" s="267"/>
      <c r="Z2067" s="268"/>
      <c r="AA2067" s="267"/>
      <c r="AB2067" s="268"/>
      <c r="AC2067" s="266"/>
      <c r="AD2067" s="267"/>
    </row>
    <row r="2068" spans="1:37" ht="24" customHeight="1">
      <c r="A2068" s="83"/>
      <c r="B2068" s="15"/>
      <c r="C2068" s="140" t="s">
        <v>147</v>
      </c>
      <c r="D2068" s="320" t="s">
        <v>1717</v>
      </c>
      <c r="E2068" s="266"/>
      <c r="F2068" s="266"/>
      <c r="G2068" s="266"/>
      <c r="H2068" s="266"/>
      <c r="I2068" s="266"/>
      <c r="J2068" s="266"/>
      <c r="K2068" s="267"/>
      <c r="L2068" s="268"/>
      <c r="M2068" s="267"/>
      <c r="N2068" s="268"/>
      <c r="O2068" s="267"/>
      <c r="P2068" s="268"/>
      <c r="Q2068" s="267"/>
      <c r="R2068" s="268"/>
      <c r="S2068" s="267"/>
      <c r="T2068" s="268"/>
      <c r="U2068" s="267"/>
      <c r="V2068" s="268"/>
      <c r="W2068" s="267"/>
      <c r="X2068" s="268"/>
      <c r="Y2068" s="267"/>
      <c r="Z2068" s="268"/>
      <c r="AA2068" s="267"/>
      <c r="AB2068" s="268"/>
      <c r="AC2068" s="266"/>
      <c r="AD2068" s="267"/>
    </row>
    <row r="2069" spans="1:37" ht="36" customHeight="1">
      <c r="A2069" s="83"/>
      <c r="B2069" s="15"/>
      <c r="C2069" s="140" t="s">
        <v>148</v>
      </c>
      <c r="D2069" s="320" t="s">
        <v>1719</v>
      </c>
      <c r="E2069" s="266"/>
      <c r="F2069" s="266"/>
      <c r="G2069" s="266"/>
      <c r="H2069" s="266"/>
      <c r="I2069" s="266"/>
      <c r="J2069" s="266"/>
      <c r="K2069" s="267"/>
      <c r="L2069" s="268"/>
      <c r="M2069" s="267"/>
      <c r="N2069" s="268"/>
      <c r="O2069" s="267"/>
      <c r="P2069" s="268"/>
      <c r="Q2069" s="267"/>
      <c r="R2069" s="268"/>
      <c r="S2069" s="267"/>
      <c r="T2069" s="268"/>
      <c r="U2069" s="267"/>
      <c r="V2069" s="268"/>
      <c r="W2069" s="267"/>
      <c r="X2069" s="268"/>
      <c r="Y2069" s="267"/>
      <c r="Z2069" s="268"/>
      <c r="AA2069" s="267"/>
      <c r="AB2069" s="268"/>
      <c r="AC2069" s="266"/>
      <c r="AD2069" s="267"/>
    </row>
    <row r="2070" spans="1:37" ht="24" customHeight="1">
      <c r="A2070" s="83"/>
      <c r="B2070" s="15"/>
      <c r="C2070" s="140" t="s">
        <v>149</v>
      </c>
      <c r="D2070" s="320" t="s">
        <v>1721</v>
      </c>
      <c r="E2070" s="266"/>
      <c r="F2070" s="266"/>
      <c r="G2070" s="266"/>
      <c r="H2070" s="266"/>
      <c r="I2070" s="266"/>
      <c r="J2070" s="266"/>
      <c r="K2070" s="267"/>
      <c r="L2070" s="268"/>
      <c r="M2070" s="267"/>
      <c r="N2070" s="268"/>
      <c r="O2070" s="267"/>
      <c r="P2070" s="268"/>
      <c r="Q2070" s="267"/>
      <c r="R2070" s="268"/>
      <c r="S2070" s="267"/>
      <c r="T2070" s="268"/>
      <c r="U2070" s="267"/>
      <c r="V2070" s="268"/>
      <c r="W2070" s="267"/>
      <c r="X2070" s="268"/>
      <c r="Y2070" s="267"/>
      <c r="Z2070" s="268"/>
      <c r="AA2070" s="267"/>
      <c r="AB2070" s="268"/>
      <c r="AC2070" s="266"/>
      <c r="AD2070" s="267"/>
    </row>
    <row r="2071" spans="1:37" ht="36" customHeight="1">
      <c r="A2071" s="83"/>
      <c r="B2071" s="15"/>
      <c r="C2071" s="140" t="s">
        <v>150</v>
      </c>
      <c r="D2071" s="320" t="s">
        <v>1723</v>
      </c>
      <c r="E2071" s="266"/>
      <c r="F2071" s="266"/>
      <c r="G2071" s="266"/>
      <c r="H2071" s="266"/>
      <c r="I2071" s="266"/>
      <c r="J2071" s="266"/>
      <c r="K2071" s="267"/>
      <c r="L2071" s="268"/>
      <c r="M2071" s="267"/>
      <c r="N2071" s="268"/>
      <c r="O2071" s="267"/>
      <c r="P2071" s="268"/>
      <c r="Q2071" s="267"/>
      <c r="R2071" s="268"/>
      <c r="S2071" s="267"/>
      <c r="T2071" s="268"/>
      <c r="U2071" s="267"/>
      <c r="V2071" s="268"/>
      <c r="W2071" s="267"/>
      <c r="X2071" s="268"/>
      <c r="Y2071" s="267"/>
      <c r="Z2071" s="268"/>
      <c r="AA2071" s="267"/>
      <c r="AB2071" s="268"/>
      <c r="AC2071" s="266"/>
      <c r="AD2071" s="267"/>
    </row>
    <row r="2072" spans="1:37" ht="24" customHeight="1">
      <c r="A2072" s="83"/>
      <c r="B2072" s="15"/>
      <c r="C2072" s="140" t="s">
        <v>151</v>
      </c>
      <c r="D2072" s="320" t="s">
        <v>1725</v>
      </c>
      <c r="E2072" s="266"/>
      <c r="F2072" s="266"/>
      <c r="G2072" s="266"/>
      <c r="H2072" s="266"/>
      <c r="I2072" s="266"/>
      <c r="J2072" s="266"/>
      <c r="K2072" s="267"/>
      <c r="L2072" s="268"/>
      <c r="M2072" s="267"/>
      <c r="N2072" s="268"/>
      <c r="O2072" s="267"/>
      <c r="P2072" s="268"/>
      <c r="Q2072" s="267"/>
      <c r="R2072" s="268"/>
      <c r="S2072" s="267"/>
      <c r="T2072" s="268"/>
      <c r="U2072" s="267"/>
      <c r="V2072" s="268"/>
      <c r="W2072" s="267"/>
      <c r="X2072" s="268"/>
      <c r="Y2072" s="267"/>
      <c r="Z2072" s="268"/>
      <c r="AA2072" s="267"/>
      <c r="AB2072" s="268"/>
      <c r="AC2072" s="266"/>
      <c r="AD2072" s="267"/>
    </row>
    <row r="2073" spans="1:37">
      <c r="A2073" s="83"/>
      <c r="B2073" s="15"/>
      <c r="C2073" s="140" t="s">
        <v>152</v>
      </c>
      <c r="D2073" s="320" t="s">
        <v>1737</v>
      </c>
      <c r="E2073" s="266"/>
      <c r="F2073" s="266"/>
      <c r="G2073" s="266"/>
      <c r="H2073" s="266"/>
      <c r="I2073" s="266"/>
      <c r="J2073" s="266"/>
      <c r="K2073" s="267"/>
      <c r="L2073" s="268"/>
      <c r="M2073" s="267"/>
      <c r="N2073" s="268"/>
      <c r="O2073" s="267"/>
      <c r="P2073" s="268"/>
      <c r="Q2073" s="267"/>
      <c r="R2073" s="268"/>
      <c r="S2073" s="267"/>
      <c r="T2073" s="268"/>
      <c r="U2073" s="267"/>
      <c r="V2073" s="268"/>
      <c r="W2073" s="267"/>
      <c r="X2073" s="268"/>
      <c r="Y2073" s="267"/>
      <c r="Z2073" s="268"/>
      <c r="AA2073" s="267"/>
      <c r="AB2073" s="268"/>
      <c r="AC2073" s="266"/>
      <c r="AD2073" s="267"/>
    </row>
    <row r="2074" spans="1:37">
      <c r="A2074" s="83"/>
      <c r="B2074" s="15"/>
      <c r="C2074" s="15"/>
      <c r="D2074" s="15"/>
      <c r="E2074" s="15"/>
      <c r="F2074" s="15"/>
      <c r="G2074" s="15"/>
      <c r="H2074" s="15"/>
      <c r="I2074" s="15"/>
      <c r="J2074" s="15"/>
      <c r="K2074" s="81" t="s">
        <v>211</v>
      </c>
      <c r="L2074" s="268">
        <f>IF(AND(SUM(L2052:L2073)=0,COUNTIF(L2052:L2073,"NS")&gt;0),"NS",IF(AND(SUM(L2052:L2073)=0, COUNTIF(L2052:L2073,"NA")&gt;0),"NA",SUM(L2052:L2073)))</f>
        <v>0</v>
      </c>
      <c r="M2074" s="267"/>
      <c r="N2074" s="268">
        <f>IF(AND(SUM(N2052:N2073)=0,COUNTIF(N2052:N2073,"NS")&gt;0),"NS",IF(AND(SUM(N2052:N2073)=0, COUNTIF(N2052:N2073,"NA")&gt;0),"NA",SUM(N2052:N2073)))</f>
        <v>0</v>
      </c>
      <c r="O2074" s="267"/>
      <c r="P2074" s="268">
        <f>IF(AND(SUM(P2052:P2073)=0,COUNTIF(P2052:P2073,"NS")&gt;0),"NS",IF(AND(SUM(P2052:P2073)=0, COUNTIF(P2052:P2073,"NA")&gt;0),"NA",SUM(P2052:P2073)))</f>
        <v>0</v>
      </c>
      <c r="Q2074" s="267"/>
      <c r="R2074" s="268">
        <f>IF(AND(SUM(R2052:R2073)=0,COUNTIF(R2052:R2073,"NS")&gt;0),"NS",IF(AND(SUM(R2052:R2073)=0, COUNTIF(R2052:R2073,"NA")&gt;0),"NA",SUM(R2052:R2073)))</f>
        <v>0</v>
      </c>
      <c r="S2074" s="267"/>
      <c r="T2074" s="268">
        <f>IF(AND(SUM(T2052:T2073)=0,COUNTIF(T2052:T2073,"NS")&gt;0),"NS",IF(AND(SUM(T2052:T2073)=0, COUNTIF(T2052:T2073,"NA")&gt;0),"NA",SUM(T2052:T2073)))</f>
        <v>0</v>
      </c>
      <c r="U2074" s="267"/>
      <c r="V2074" s="268">
        <f>IF(AND(SUM(V2052:V2073)=0,COUNTIF(V2052:V2073,"NS")&gt;0),"NS",IF(AND(SUM(V2052:V2073)=0, COUNTIF(V2052:V2073,"NA")&gt;0),"NA",SUM(V2052:V2073)))</f>
        <v>0</v>
      </c>
      <c r="W2074" s="267"/>
      <c r="X2074" s="268">
        <f>IF(AND(SUM(X2052:X2073)=0,COUNTIF(X2052:X2073,"NS")&gt;0),"NS",IF(AND(SUM(X2052:X2073)=0, COUNTIF(X2052:X2073,"NA")&gt;0),"NA",SUM(X2052:X2073)))</f>
        <v>0</v>
      </c>
      <c r="Y2074" s="267"/>
      <c r="Z2074" s="268">
        <f>IF(AND(SUM(Z2052:Z2073)=0,COUNTIF(Z2052:Z2073,"NS")&gt;0),"NS",IF(AND(SUM(Z2052:Z2073)=0, COUNTIF(Z2052:Z2073,"NA")&gt;0),"NA",SUM(Z2052:Z2073)))</f>
        <v>0</v>
      </c>
      <c r="AA2074" s="267"/>
      <c r="AB2074" s="268">
        <f>IF(AND(SUM(AB2052:AB2073)=0,COUNTIF(AB2052:AB2073,"NS")&gt;0),"NS",IF(AND(SUM(AB2052:AB2073)=0, COUNTIF(AB2052:AB2073,"NA")&gt;0),"NA",SUM(AB2052:AB2073)))</f>
        <v>0</v>
      </c>
      <c r="AC2074" s="266"/>
      <c r="AD2074" s="267"/>
    </row>
    <row r="2075" spans="1:37">
      <c r="A2075" s="74"/>
      <c r="B2075" s="74"/>
      <c r="C2075" s="203"/>
      <c r="D2075" s="203"/>
      <c r="E2075" s="203"/>
      <c r="F2075" s="203"/>
      <c r="G2075" s="203"/>
      <c r="H2075" s="203"/>
      <c r="I2075" s="203"/>
      <c r="J2075" s="203"/>
      <c r="K2075" s="203"/>
      <c r="L2075" s="203"/>
      <c r="M2075" s="141"/>
      <c r="N2075" s="227"/>
      <c r="O2075" s="227"/>
      <c r="P2075" s="227"/>
      <c r="Q2075" s="227"/>
      <c r="R2075" s="227"/>
      <c r="S2075" s="227"/>
      <c r="T2075" s="227"/>
      <c r="U2075" s="227"/>
      <c r="V2075" s="227"/>
      <c r="W2075" s="227"/>
      <c r="X2075" s="227"/>
      <c r="Y2075" s="227"/>
      <c r="Z2075" s="227"/>
      <c r="AA2075" s="227"/>
      <c r="AB2075" s="142"/>
      <c r="AC2075" s="142"/>
      <c r="AD2075" s="142"/>
      <c r="AF2075">
        <f>IF(SUM(AF2052:AF2074)&gt;0,1,0)</f>
        <v>0</v>
      </c>
      <c r="AG2075">
        <f>IF(SUM(AG2052:AG2074)&gt;0,2,0)</f>
        <v>0</v>
      </c>
      <c r="AH2075">
        <f>IF(SUM(AH2052:AH2074)&gt;0,4,0)</f>
        <v>0</v>
      </c>
      <c r="AI2075">
        <f>IF(SUM(AI2052:AI2074)&gt;0,4,0)</f>
        <v>0</v>
      </c>
      <c r="AJ2075">
        <f>IF(SUM(AJ2052:AJ2074)&gt;0,5,0)</f>
        <v>0</v>
      </c>
      <c r="AK2075">
        <f>IF(SUM(AK2052:AK2074)&gt;0,6,0)</f>
        <v>0</v>
      </c>
    </row>
    <row r="2076" spans="1:37" ht="24" customHeight="1">
      <c r="A2076" s="83"/>
      <c r="B2076" s="15"/>
      <c r="C2076" s="321" t="s">
        <v>187</v>
      </c>
      <c r="D2076" s="256"/>
      <c r="E2076" s="256"/>
      <c r="F2076" s="256"/>
      <c r="G2076" s="256"/>
      <c r="H2076" s="256"/>
      <c r="I2076" s="256"/>
      <c r="J2076" s="256"/>
      <c r="K2076" s="256"/>
      <c r="L2076" s="256"/>
      <c r="M2076" s="256"/>
      <c r="N2076" s="256"/>
      <c r="O2076" s="256"/>
      <c r="P2076" s="256"/>
      <c r="Q2076" s="256"/>
      <c r="R2076" s="256"/>
      <c r="S2076" s="256"/>
      <c r="T2076" s="256"/>
      <c r="U2076" s="256"/>
      <c r="V2076" s="256"/>
      <c r="W2076" s="256"/>
      <c r="X2076" s="256"/>
      <c r="Y2076" s="256"/>
      <c r="Z2076" s="256"/>
      <c r="AA2076" s="256"/>
      <c r="AB2076" s="256"/>
      <c r="AC2076" s="256"/>
      <c r="AD2076" s="256"/>
      <c r="AH2076">
        <f>SUM(AF2075:AH2075)</f>
        <v>0</v>
      </c>
      <c r="AK2076">
        <f>SUM(AI2075:AK2075)</f>
        <v>0</v>
      </c>
    </row>
    <row r="2077" spans="1:37" ht="60" customHeight="1">
      <c r="A2077" s="83"/>
      <c r="B2077" s="15"/>
      <c r="C2077" s="322"/>
      <c r="D2077" s="323"/>
      <c r="E2077" s="323"/>
      <c r="F2077" s="323"/>
      <c r="G2077" s="323"/>
      <c r="H2077" s="323"/>
      <c r="I2077" s="323"/>
      <c r="J2077" s="323"/>
      <c r="K2077" s="323"/>
      <c r="L2077" s="323"/>
      <c r="M2077" s="323"/>
      <c r="N2077" s="323"/>
      <c r="O2077" s="323"/>
      <c r="P2077" s="323"/>
      <c r="Q2077" s="323"/>
      <c r="R2077" s="323"/>
      <c r="S2077" s="323"/>
      <c r="T2077" s="323"/>
      <c r="U2077" s="323"/>
      <c r="V2077" s="323"/>
      <c r="W2077" s="323"/>
      <c r="X2077" s="323"/>
      <c r="Y2077" s="323"/>
      <c r="Z2077" s="323"/>
      <c r="AA2077" s="323"/>
      <c r="AB2077" s="323"/>
      <c r="AC2077" s="323"/>
      <c r="AD2077" s="324"/>
      <c r="AH2077" t="e">
        <f ca="1">CAMBIAR(AH2076,0,"",1,"El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077" t="e">
        <f ca="1">CAMBIAR(AK2076,0,"",4,"Hay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078" spans="1:37">
      <c r="A2078" s="40"/>
      <c r="B2078" s="40"/>
      <c r="C2078" s="246" t="e">
        <f ca="1">AH2077</f>
        <v>#NAME?</v>
      </c>
      <c r="D2078" s="40"/>
      <c r="E2078" s="40"/>
      <c r="F2078" s="40"/>
      <c r="G2078" s="40"/>
      <c r="H2078" s="40"/>
      <c r="I2078" s="40"/>
      <c r="J2078" s="40"/>
      <c r="K2078" s="40"/>
      <c r="L2078" s="40"/>
      <c r="M2078" s="40"/>
      <c r="N2078" s="40"/>
      <c r="O2078" s="40"/>
      <c r="P2078" s="40"/>
      <c r="Q2078" s="40"/>
      <c r="R2078" s="40"/>
      <c r="S2078" s="40"/>
      <c r="T2078" s="40"/>
      <c r="U2078" s="40"/>
      <c r="V2078" s="40"/>
      <c r="W2078" s="40"/>
      <c r="X2078" s="40"/>
      <c r="Y2078" s="40"/>
      <c r="Z2078" s="40"/>
      <c r="AA2078" s="40"/>
      <c r="AB2078" s="40"/>
      <c r="AC2078" s="40"/>
      <c r="AD2078" s="40"/>
    </row>
    <row r="2079" spans="1:37">
      <c r="A2079" s="40"/>
      <c r="B2079" s="40"/>
      <c r="C2079" s="246" t="e">
        <f ca="1">AK2077</f>
        <v>#NAME?</v>
      </c>
      <c r="D2079" s="40"/>
      <c r="E2079" s="40"/>
      <c r="F2079" s="40"/>
      <c r="G2079" s="40"/>
      <c r="H2079" s="40"/>
      <c r="I2079" s="40"/>
      <c r="J2079" s="40"/>
      <c r="K2079" s="40"/>
      <c r="L2079" s="40"/>
      <c r="M2079" s="40"/>
      <c r="N2079" s="40"/>
      <c r="O2079" s="40"/>
      <c r="P2079" s="40"/>
      <c r="Q2079" s="40"/>
      <c r="R2079" s="40"/>
      <c r="S2079" s="40"/>
      <c r="T2079" s="40"/>
      <c r="U2079" s="40"/>
      <c r="V2079" s="40"/>
      <c r="W2079" s="40"/>
      <c r="X2079" s="40"/>
      <c r="Y2079" s="40"/>
      <c r="Z2079" s="40"/>
      <c r="AA2079" s="40"/>
      <c r="AB2079" s="40"/>
      <c r="AC2079" s="40"/>
      <c r="AD2079" s="40"/>
    </row>
    <row r="2080" spans="1:37">
      <c r="A2080" s="40"/>
      <c r="B2080" s="40"/>
      <c r="C2080" s="40"/>
      <c r="D2080" s="40"/>
      <c r="E2080" s="40"/>
      <c r="F2080" s="40"/>
      <c r="G2080" s="40"/>
      <c r="H2080" s="40"/>
      <c r="I2080" s="40"/>
      <c r="J2080" s="40"/>
      <c r="K2080" s="40"/>
      <c r="L2080" s="40"/>
      <c r="M2080" s="40"/>
      <c r="N2080" s="40"/>
      <c r="O2080" s="40"/>
      <c r="P2080" s="40"/>
      <c r="Q2080" s="40"/>
      <c r="R2080" s="40"/>
      <c r="S2080" s="40"/>
      <c r="T2080" s="40"/>
      <c r="U2080" s="40"/>
      <c r="V2080" s="40"/>
      <c r="W2080" s="40"/>
      <c r="X2080" s="40"/>
      <c r="Y2080" s="40"/>
      <c r="Z2080" s="40"/>
      <c r="AA2080" s="40"/>
      <c r="AB2080" s="40"/>
      <c r="AC2080" s="40"/>
      <c r="AD2080" s="40"/>
    </row>
    <row r="2081" spans="1:38">
      <c r="A2081" s="40"/>
      <c r="B2081" s="40"/>
      <c r="C2081" s="40"/>
      <c r="D2081" s="40"/>
      <c r="E2081" s="40"/>
      <c r="F2081" s="40"/>
      <c r="G2081" s="40"/>
      <c r="H2081" s="40"/>
      <c r="I2081" s="40"/>
      <c r="J2081" s="40"/>
      <c r="K2081" s="40"/>
      <c r="L2081" s="40"/>
      <c r="M2081" s="40"/>
      <c r="N2081" s="40"/>
      <c r="O2081" s="40"/>
      <c r="P2081" s="40"/>
      <c r="Q2081" s="40"/>
      <c r="R2081" s="40"/>
      <c r="S2081" s="40"/>
      <c r="T2081" s="40"/>
      <c r="U2081" s="40"/>
      <c r="V2081" s="40"/>
      <c r="W2081" s="40"/>
      <c r="X2081" s="40"/>
      <c r="Y2081" s="40"/>
      <c r="Z2081" s="40"/>
      <c r="AA2081" s="40"/>
      <c r="AB2081" s="40"/>
      <c r="AC2081" s="40"/>
      <c r="AD2081" s="40"/>
    </row>
    <row r="2082" spans="1:38">
      <c r="A2082" s="40"/>
      <c r="B2082" s="40"/>
      <c r="C2082" s="40"/>
      <c r="D2082" s="40"/>
      <c r="E2082" s="40"/>
      <c r="F2082" s="40"/>
      <c r="G2082" s="40"/>
      <c r="H2082" s="40"/>
      <c r="I2082" s="40"/>
      <c r="J2082" s="40"/>
      <c r="K2082" s="40"/>
      <c r="L2082" s="40"/>
      <c r="M2082" s="40"/>
      <c r="N2082" s="40"/>
      <c r="O2082" s="40"/>
      <c r="P2082" s="40"/>
      <c r="Q2082" s="40"/>
      <c r="R2082" s="40"/>
      <c r="S2082" s="40"/>
      <c r="T2082" s="40"/>
      <c r="U2082" s="40"/>
      <c r="V2082" s="40"/>
      <c r="W2082" s="40"/>
      <c r="X2082" s="40"/>
      <c r="Y2082" s="40"/>
      <c r="Z2082" s="40"/>
      <c r="AA2082" s="40"/>
      <c r="AB2082" s="40"/>
      <c r="AC2082" s="40"/>
      <c r="AD2082" s="40"/>
    </row>
    <row r="2083" spans="1:38">
      <c r="A2083" s="40"/>
      <c r="B2083" s="40"/>
      <c r="C2083" s="40"/>
      <c r="D2083" s="40"/>
      <c r="E2083" s="40"/>
      <c r="F2083" s="40"/>
      <c r="G2083" s="40"/>
      <c r="H2083" s="40"/>
      <c r="I2083" s="40"/>
      <c r="J2083" s="40"/>
      <c r="K2083" s="40"/>
      <c r="L2083" s="40"/>
      <c r="M2083" s="40"/>
      <c r="N2083" s="40"/>
      <c r="O2083" s="40"/>
      <c r="P2083" s="40"/>
      <c r="Q2083" s="40"/>
      <c r="R2083" s="40"/>
      <c r="S2083" s="40"/>
      <c r="T2083" s="40"/>
      <c r="U2083" s="40"/>
      <c r="V2083" s="40"/>
      <c r="W2083" s="40"/>
      <c r="X2083" s="40"/>
      <c r="Y2083" s="40"/>
      <c r="Z2083" s="40"/>
      <c r="AA2083" s="40"/>
      <c r="AB2083" s="40"/>
      <c r="AC2083" s="40"/>
      <c r="AD2083" s="40"/>
    </row>
    <row r="2084" spans="1:38" ht="36" customHeight="1">
      <c r="A2084" s="72" t="s">
        <v>1738</v>
      </c>
      <c r="B2084" s="326" t="s">
        <v>1739</v>
      </c>
      <c r="C2084" s="256"/>
      <c r="D2084" s="256"/>
      <c r="E2084" s="256"/>
      <c r="F2084" s="256"/>
      <c r="G2084" s="256"/>
      <c r="H2084" s="256"/>
      <c r="I2084" s="256"/>
      <c r="J2084" s="256"/>
      <c r="K2084" s="256"/>
      <c r="L2084" s="256"/>
      <c r="M2084" s="256"/>
      <c r="N2084" s="256"/>
      <c r="O2084" s="256"/>
      <c r="P2084" s="256"/>
      <c r="Q2084" s="256"/>
      <c r="R2084" s="256"/>
      <c r="S2084" s="256"/>
      <c r="T2084" s="256"/>
      <c r="U2084" s="256"/>
      <c r="V2084" s="256"/>
      <c r="W2084" s="256"/>
      <c r="X2084" s="256"/>
      <c r="Y2084" s="256"/>
      <c r="Z2084" s="256"/>
      <c r="AA2084" s="256"/>
      <c r="AB2084" s="256"/>
      <c r="AC2084" s="256"/>
      <c r="AD2084" s="256"/>
    </row>
    <row r="2085" spans="1:38" ht="24" customHeight="1">
      <c r="A2085" s="72"/>
      <c r="B2085" s="207"/>
      <c r="C2085" s="321" t="s">
        <v>1740</v>
      </c>
      <c r="D2085" s="256"/>
      <c r="E2085" s="256"/>
      <c r="F2085" s="256"/>
      <c r="G2085" s="256"/>
      <c r="H2085" s="256"/>
      <c r="I2085" s="256"/>
      <c r="J2085" s="256"/>
      <c r="K2085" s="256"/>
      <c r="L2085" s="256"/>
      <c r="M2085" s="256"/>
      <c r="N2085" s="256"/>
      <c r="O2085" s="256"/>
      <c r="P2085" s="256"/>
      <c r="Q2085" s="256"/>
      <c r="R2085" s="256"/>
      <c r="S2085" s="256"/>
      <c r="T2085" s="256"/>
      <c r="U2085" s="256"/>
      <c r="V2085" s="256"/>
      <c r="W2085" s="256"/>
      <c r="X2085" s="256"/>
      <c r="Y2085" s="256"/>
      <c r="Z2085" s="256"/>
      <c r="AA2085" s="256"/>
      <c r="AB2085" s="256"/>
      <c r="AC2085" s="256"/>
      <c r="AD2085" s="256"/>
    </row>
    <row r="2086" spans="1:38" ht="36" customHeight="1">
      <c r="A2086" s="40"/>
      <c r="B2086" s="40"/>
      <c r="C2086" s="327" t="s">
        <v>1741</v>
      </c>
      <c r="D2086" s="256"/>
      <c r="E2086" s="256"/>
      <c r="F2086" s="256"/>
      <c r="G2086" s="256"/>
      <c r="H2086" s="256"/>
      <c r="I2086" s="256"/>
      <c r="J2086" s="256"/>
      <c r="K2086" s="256"/>
      <c r="L2086" s="256"/>
      <c r="M2086" s="256"/>
      <c r="N2086" s="256"/>
      <c r="O2086" s="256"/>
      <c r="P2086" s="256"/>
      <c r="Q2086" s="256"/>
      <c r="R2086" s="256"/>
      <c r="S2086" s="256"/>
      <c r="T2086" s="256"/>
      <c r="U2086" s="256"/>
      <c r="V2086" s="256"/>
      <c r="W2086" s="256"/>
      <c r="X2086" s="256"/>
      <c r="Y2086" s="256"/>
      <c r="Z2086" s="256"/>
      <c r="AA2086" s="256"/>
      <c r="AB2086" s="256"/>
      <c r="AC2086" s="256"/>
      <c r="AD2086" s="256"/>
    </row>
    <row r="2087" spans="1:38" ht="24" customHeight="1">
      <c r="A2087" s="40"/>
      <c r="B2087" s="40"/>
      <c r="C2087" s="321" t="s">
        <v>1159</v>
      </c>
      <c r="D2087" s="256"/>
      <c r="E2087" s="256"/>
      <c r="F2087" s="256"/>
      <c r="G2087" s="256"/>
      <c r="H2087" s="256"/>
      <c r="I2087" s="256"/>
      <c r="J2087" s="256"/>
      <c r="K2087" s="256"/>
      <c r="L2087" s="256"/>
      <c r="M2087" s="256"/>
      <c r="N2087" s="256"/>
      <c r="O2087" s="256"/>
      <c r="P2087" s="256"/>
      <c r="Q2087" s="256"/>
      <c r="R2087" s="256"/>
      <c r="S2087" s="256"/>
      <c r="T2087" s="256"/>
      <c r="U2087" s="256"/>
      <c r="V2087" s="256"/>
      <c r="W2087" s="256"/>
      <c r="X2087" s="256"/>
      <c r="Y2087" s="256"/>
      <c r="Z2087" s="256"/>
      <c r="AA2087" s="256"/>
      <c r="AB2087" s="256"/>
      <c r="AC2087" s="256"/>
      <c r="AD2087" s="256"/>
    </row>
    <row r="2088" spans="1:38" ht="24" customHeight="1">
      <c r="A2088" s="40"/>
      <c r="B2088" s="40"/>
      <c r="C2088" s="321" t="s">
        <v>1160</v>
      </c>
      <c r="D2088" s="256"/>
      <c r="E2088" s="256"/>
      <c r="F2088" s="256"/>
      <c r="G2088" s="256"/>
      <c r="H2088" s="256"/>
      <c r="I2088" s="256"/>
      <c r="J2088" s="256"/>
      <c r="K2088" s="256"/>
      <c r="L2088" s="256"/>
      <c r="M2088" s="256"/>
      <c r="N2088" s="256"/>
      <c r="O2088" s="256"/>
      <c r="P2088" s="256"/>
      <c r="Q2088" s="256"/>
      <c r="R2088" s="256"/>
      <c r="S2088" s="256"/>
      <c r="T2088" s="256"/>
      <c r="U2088" s="256"/>
      <c r="V2088" s="256"/>
      <c r="W2088" s="256"/>
      <c r="X2088" s="256"/>
      <c r="Y2088" s="256"/>
      <c r="Z2088" s="256"/>
      <c r="AA2088" s="256"/>
      <c r="AB2088" s="256"/>
      <c r="AC2088" s="256"/>
      <c r="AD2088" s="256"/>
    </row>
    <row r="2089" spans="1:38">
      <c r="A2089" s="40"/>
      <c r="B2089" s="40"/>
      <c r="C2089" s="40"/>
      <c r="D2089" s="40"/>
      <c r="E2089" s="40"/>
      <c r="F2089" s="40"/>
      <c r="G2089" s="40"/>
      <c r="H2089" s="40"/>
      <c r="I2089" s="40"/>
      <c r="J2089" s="40"/>
      <c r="K2089" s="40"/>
      <c r="L2089" s="40"/>
      <c r="M2089" s="40"/>
      <c r="N2089" s="40"/>
      <c r="O2089" s="40"/>
      <c r="P2089" s="40"/>
      <c r="Q2089" s="40"/>
      <c r="R2089" s="40"/>
      <c r="S2089" s="40"/>
      <c r="T2089" s="40"/>
      <c r="U2089" s="40"/>
      <c r="V2089" s="40"/>
      <c r="W2089" s="40"/>
      <c r="X2089" s="40"/>
      <c r="Y2089" s="40"/>
      <c r="Z2089" s="40"/>
      <c r="AA2089" s="40"/>
      <c r="AB2089" s="40"/>
      <c r="AC2089" s="40"/>
      <c r="AD2089" s="40"/>
    </row>
    <row r="2090" spans="1:38" ht="60" customHeight="1">
      <c r="A2090" s="40"/>
      <c r="B2090" s="40"/>
      <c r="C2090" s="265" t="s">
        <v>185</v>
      </c>
      <c r="D2090" s="278"/>
      <c r="E2090" s="278"/>
      <c r="F2090" s="278"/>
      <c r="G2090" s="278"/>
      <c r="H2090" s="278"/>
      <c r="I2090" s="278"/>
      <c r="J2090" s="278"/>
      <c r="K2090" s="278"/>
      <c r="L2090" s="279"/>
      <c r="M2090" s="330" t="s">
        <v>1742</v>
      </c>
      <c r="N2090" s="278"/>
      <c r="O2090" s="278"/>
      <c r="P2090" s="278"/>
      <c r="Q2090" s="278"/>
      <c r="R2090" s="278"/>
      <c r="S2090" s="265" t="s">
        <v>1743</v>
      </c>
      <c r="T2090" s="266"/>
      <c r="U2090" s="266"/>
      <c r="V2090" s="266"/>
      <c r="W2090" s="266"/>
      <c r="X2090" s="266"/>
      <c r="Y2090" s="266"/>
      <c r="Z2090" s="266"/>
      <c r="AA2090" s="266"/>
      <c r="AB2090" s="266"/>
      <c r="AC2090" s="266"/>
      <c r="AD2090" s="267"/>
    </row>
    <row r="2091" spans="1:38">
      <c r="A2091" s="40"/>
      <c r="B2091" s="40"/>
      <c r="C2091" s="282"/>
      <c r="D2091" s="272"/>
      <c r="E2091" s="272"/>
      <c r="F2091" s="272"/>
      <c r="G2091" s="272"/>
      <c r="H2091" s="272"/>
      <c r="I2091" s="272"/>
      <c r="J2091" s="272"/>
      <c r="K2091" s="272"/>
      <c r="L2091" s="283"/>
      <c r="M2091" s="282"/>
      <c r="N2091" s="272"/>
      <c r="O2091" s="272"/>
      <c r="P2091" s="272"/>
      <c r="Q2091" s="272"/>
      <c r="R2091" s="272"/>
      <c r="S2091" s="330" t="s">
        <v>201</v>
      </c>
      <c r="T2091" s="266"/>
      <c r="U2091" s="266"/>
      <c r="V2091" s="266"/>
      <c r="W2091" s="268" t="s">
        <v>202</v>
      </c>
      <c r="X2091" s="266"/>
      <c r="Y2091" s="266"/>
      <c r="Z2091" s="267"/>
      <c r="AA2091" s="268" t="s">
        <v>203</v>
      </c>
      <c r="AB2091" s="266"/>
      <c r="AC2091" s="266"/>
      <c r="AD2091" s="267"/>
      <c r="AF2091" t="s">
        <v>204</v>
      </c>
      <c r="AG2091" t="s">
        <v>205</v>
      </c>
      <c r="AH2091" t="s">
        <v>206</v>
      </c>
      <c r="AI2091" t="s">
        <v>207</v>
      </c>
      <c r="AJ2091" t="s">
        <v>208</v>
      </c>
      <c r="AK2091" t="s">
        <v>209</v>
      </c>
      <c r="AL2091" t="s">
        <v>210</v>
      </c>
    </row>
    <row r="2092" spans="1:38">
      <c r="A2092" s="40"/>
      <c r="B2092" s="40"/>
      <c r="C2092" s="79" t="s">
        <v>131</v>
      </c>
      <c r="D2092" s="320"/>
      <c r="E2092" s="266"/>
      <c r="F2092" s="266"/>
      <c r="G2092" s="266"/>
      <c r="H2092" s="266"/>
      <c r="I2092" s="266"/>
      <c r="J2092" s="266"/>
      <c r="K2092" s="266"/>
      <c r="L2092" s="267"/>
      <c r="M2092" s="268"/>
      <c r="N2092" s="266"/>
      <c r="O2092" s="266"/>
      <c r="P2092" s="266"/>
      <c r="Q2092" s="266"/>
      <c r="R2092" s="267"/>
      <c r="S2092" s="268"/>
      <c r="T2092" s="266"/>
      <c r="U2092" s="266"/>
      <c r="V2092" s="267"/>
      <c r="W2092" s="268"/>
      <c r="X2092" s="266"/>
      <c r="Y2092" s="266"/>
      <c r="Z2092" s="267"/>
      <c r="AA2092" s="268"/>
      <c r="AB2092" s="266"/>
      <c r="AC2092" s="266"/>
      <c r="AD2092" s="267"/>
      <c r="AF2092">
        <f>IF(AND(S2092=0,OR(SUM(W2092:AA2092)&gt;0,COUNTIF(S2092:AA2092,"NS")&gt;0)),1,0)</f>
        <v>0</v>
      </c>
      <c r="AG2092">
        <f>IF(OR(AND(S2092="NS",SUM(W2092:AA2092)&gt;0),AND(S2092="NS",COUNTIF(S2092:AA2092,"NS")&lt;2)),1,0)</f>
        <v>0</v>
      </c>
      <c r="AH2092">
        <f>IF(AND(S2092="NA",OR(SUM(W2092:AA2092)&gt;0,COUNTIF(S2092:AA2092,"NS")&gt;0,COUNTIF(S2092:AA2092,"NA")&gt;1)),1,0)</f>
        <v>0</v>
      </c>
      <c r="AI2092">
        <f>IF(AND(COUNTBLANK(S2092)+COUNTBLANK(W2092)+COUNTBLANK(AA2092)&gt;0,COUNTBLANK(S2092)+COUNTBLANK(W2092)+COUNTBLANK(AA2092)&lt;3,S2092&lt;&gt;"NA"),1,0)</f>
        <v>0</v>
      </c>
      <c r="AJ2092">
        <f>IF(AND(IF(OR(SUM(W2092:AA2092)=S2092,S2092="",AND(S2092&gt;0,COUNTIF(S2092:AA2092,"NS")=2)),0,1)=1,S2092&lt;&gt;"NS",S2092&lt;&gt;"NA"),1,0)</f>
        <v>0</v>
      </c>
      <c r="AK2092">
        <f>IF(COUNTIF(S2092:AA2092,"=*")&lt;&gt;SUM(COUNTIF(S2092:AA2092,"NS"),COUNTIF(S2092:AA2092,"NA")),1,0)</f>
        <v>0</v>
      </c>
      <c r="AL2092">
        <f>IF(SUM(AF2092:AK2092)&gt;0,1,0)</f>
        <v>0</v>
      </c>
    </row>
    <row r="2093" spans="1:38">
      <c r="A2093" s="40"/>
      <c r="B2093" s="40"/>
      <c r="C2093" s="80" t="s">
        <v>132</v>
      </c>
      <c r="D2093" s="320"/>
      <c r="E2093" s="266"/>
      <c r="F2093" s="266"/>
      <c r="G2093" s="266"/>
      <c r="H2093" s="266"/>
      <c r="I2093" s="266"/>
      <c r="J2093" s="266"/>
      <c r="K2093" s="266"/>
      <c r="L2093" s="267"/>
      <c r="M2093" s="268"/>
      <c r="N2093" s="266"/>
      <c r="O2093" s="266"/>
      <c r="P2093" s="266"/>
      <c r="Q2093" s="266"/>
      <c r="R2093" s="267"/>
      <c r="S2093" s="268"/>
      <c r="T2093" s="266"/>
      <c r="U2093" s="266"/>
      <c r="V2093" s="267"/>
      <c r="W2093" s="268"/>
      <c r="X2093" s="266"/>
      <c r="Y2093" s="266"/>
      <c r="Z2093" s="267"/>
      <c r="AA2093" s="268"/>
      <c r="AB2093" s="266"/>
      <c r="AC2093" s="266"/>
      <c r="AD2093" s="267"/>
    </row>
    <row r="2094" spans="1:38">
      <c r="A2094" s="40"/>
      <c r="B2094" s="40"/>
      <c r="C2094" s="80" t="s">
        <v>133</v>
      </c>
      <c r="D2094" s="320"/>
      <c r="E2094" s="266"/>
      <c r="F2094" s="266"/>
      <c r="G2094" s="266"/>
      <c r="H2094" s="266"/>
      <c r="I2094" s="266"/>
      <c r="J2094" s="266"/>
      <c r="K2094" s="266"/>
      <c r="L2094" s="267"/>
      <c r="M2094" s="268"/>
      <c r="N2094" s="266"/>
      <c r="O2094" s="266"/>
      <c r="P2094" s="266"/>
      <c r="Q2094" s="266"/>
      <c r="R2094" s="267"/>
      <c r="S2094" s="268"/>
      <c r="T2094" s="266"/>
      <c r="U2094" s="266"/>
      <c r="V2094" s="267"/>
      <c r="W2094" s="268"/>
      <c r="X2094" s="266"/>
      <c r="Y2094" s="266"/>
      <c r="Z2094" s="267"/>
      <c r="AA2094" s="268"/>
      <c r="AB2094" s="266"/>
      <c r="AC2094" s="266"/>
      <c r="AD2094" s="267"/>
    </row>
    <row r="2095" spans="1:38">
      <c r="A2095" s="40"/>
      <c r="B2095" s="40"/>
      <c r="C2095" s="80" t="s">
        <v>134</v>
      </c>
      <c r="D2095" s="320"/>
      <c r="E2095" s="266"/>
      <c r="F2095" s="266"/>
      <c r="G2095" s="266"/>
      <c r="H2095" s="266"/>
      <c r="I2095" s="266"/>
      <c r="J2095" s="266"/>
      <c r="K2095" s="266"/>
      <c r="L2095" s="267"/>
      <c r="M2095" s="268"/>
      <c r="N2095" s="266"/>
      <c r="O2095" s="266"/>
      <c r="P2095" s="266"/>
      <c r="Q2095" s="266"/>
      <c r="R2095" s="267"/>
      <c r="S2095" s="268"/>
      <c r="T2095" s="266"/>
      <c r="U2095" s="266"/>
      <c r="V2095" s="267"/>
      <c r="W2095" s="268"/>
      <c r="X2095" s="266"/>
      <c r="Y2095" s="266"/>
      <c r="Z2095" s="267"/>
      <c r="AA2095" s="268"/>
      <c r="AB2095" s="266"/>
      <c r="AC2095" s="266"/>
      <c r="AD2095" s="267"/>
    </row>
    <row r="2096" spans="1:38">
      <c r="A2096" s="40"/>
      <c r="B2096" s="40"/>
      <c r="C2096" s="80" t="s">
        <v>135</v>
      </c>
      <c r="D2096" s="320"/>
      <c r="E2096" s="266"/>
      <c r="F2096" s="266"/>
      <c r="G2096" s="266"/>
      <c r="H2096" s="266"/>
      <c r="I2096" s="266"/>
      <c r="J2096" s="266"/>
      <c r="K2096" s="266"/>
      <c r="L2096" s="267"/>
      <c r="M2096" s="268"/>
      <c r="N2096" s="266"/>
      <c r="O2096" s="266"/>
      <c r="P2096" s="266"/>
      <c r="Q2096" s="266"/>
      <c r="R2096" s="267"/>
      <c r="S2096" s="268"/>
      <c r="T2096" s="266"/>
      <c r="U2096" s="266"/>
      <c r="V2096" s="267"/>
      <c r="W2096" s="268"/>
      <c r="X2096" s="266"/>
      <c r="Y2096" s="266"/>
      <c r="Z2096" s="267"/>
      <c r="AA2096" s="268"/>
      <c r="AB2096" s="266"/>
      <c r="AC2096" s="266"/>
      <c r="AD2096" s="267"/>
    </row>
    <row r="2097" spans="1:30">
      <c r="A2097" s="40"/>
      <c r="B2097" s="40"/>
      <c r="C2097" s="80" t="s">
        <v>136</v>
      </c>
      <c r="D2097" s="320"/>
      <c r="E2097" s="266"/>
      <c r="F2097" s="266"/>
      <c r="G2097" s="266"/>
      <c r="H2097" s="266"/>
      <c r="I2097" s="266"/>
      <c r="J2097" s="266"/>
      <c r="K2097" s="266"/>
      <c r="L2097" s="267"/>
      <c r="M2097" s="268"/>
      <c r="N2097" s="266"/>
      <c r="O2097" s="266"/>
      <c r="P2097" s="266"/>
      <c r="Q2097" s="266"/>
      <c r="R2097" s="267"/>
      <c r="S2097" s="268"/>
      <c r="T2097" s="266"/>
      <c r="U2097" s="266"/>
      <c r="V2097" s="267"/>
      <c r="W2097" s="268"/>
      <c r="X2097" s="266"/>
      <c r="Y2097" s="266"/>
      <c r="Z2097" s="267"/>
      <c r="AA2097" s="268"/>
      <c r="AB2097" s="266"/>
      <c r="AC2097" s="266"/>
      <c r="AD2097" s="267"/>
    </row>
    <row r="2098" spans="1:30">
      <c r="A2098" s="40"/>
      <c r="B2098" s="40"/>
      <c r="C2098" s="80" t="s">
        <v>137</v>
      </c>
      <c r="D2098" s="320"/>
      <c r="E2098" s="266"/>
      <c r="F2098" s="266"/>
      <c r="G2098" s="266"/>
      <c r="H2098" s="266"/>
      <c r="I2098" s="266"/>
      <c r="J2098" s="266"/>
      <c r="K2098" s="266"/>
      <c r="L2098" s="267"/>
      <c r="M2098" s="268"/>
      <c r="N2098" s="266"/>
      <c r="O2098" s="266"/>
      <c r="P2098" s="266"/>
      <c r="Q2098" s="266"/>
      <c r="R2098" s="267"/>
      <c r="S2098" s="268"/>
      <c r="T2098" s="266"/>
      <c r="U2098" s="266"/>
      <c r="V2098" s="267"/>
      <c r="W2098" s="268"/>
      <c r="X2098" s="266"/>
      <c r="Y2098" s="266"/>
      <c r="Z2098" s="267"/>
      <c r="AA2098" s="268"/>
      <c r="AB2098" s="266"/>
      <c r="AC2098" s="266"/>
      <c r="AD2098" s="267"/>
    </row>
    <row r="2099" spans="1:30">
      <c r="A2099" s="40"/>
      <c r="B2099" s="40"/>
      <c r="C2099" s="80" t="s">
        <v>138</v>
      </c>
      <c r="D2099" s="320"/>
      <c r="E2099" s="266"/>
      <c r="F2099" s="266"/>
      <c r="G2099" s="266"/>
      <c r="H2099" s="266"/>
      <c r="I2099" s="266"/>
      <c r="J2099" s="266"/>
      <c r="K2099" s="266"/>
      <c r="L2099" s="267"/>
      <c r="M2099" s="268"/>
      <c r="N2099" s="266"/>
      <c r="O2099" s="266"/>
      <c r="P2099" s="266"/>
      <c r="Q2099" s="266"/>
      <c r="R2099" s="267"/>
      <c r="S2099" s="268"/>
      <c r="T2099" s="266"/>
      <c r="U2099" s="266"/>
      <c r="V2099" s="267"/>
      <c r="W2099" s="268"/>
      <c r="X2099" s="266"/>
      <c r="Y2099" s="266"/>
      <c r="Z2099" s="267"/>
      <c r="AA2099" s="268"/>
      <c r="AB2099" s="266"/>
      <c r="AC2099" s="266"/>
      <c r="AD2099" s="267"/>
    </row>
    <row r="2100" spans="1:30">
      <c r="A2100" s="40"/>
      <c r="B2100" s="40"/>
      <c r="C2100" s="80" t="s">
        <v>139</v>
      </c>
      <c r="D2100" s="320"/>
      <c r="E2100" s="266"/>
      <c r="F2100" s="266"/>
      <c r="G2100" s="266"/>
      <c r="H2100" s="266"/>
      <c r="I2100" s="266"/>
      <c r="J2100" s="266"/>
      <c r="K2100" s="266"/>
      <c r="L2100" s="267"/>
      <c r="M2100" s="268"/>
      <c r="N2100" s="266"/>
      <c r="O2100" s="266"/>
      <c r="P2100" s="266"/>
      <c r="Q2100" s="266"/>
      <c r="R2100" s="267"/>
      <c r="S2100" s="268"/>
      <c r="T2100" s="266"/>
      <c r="U2100" s="266"/>
      <c r="V2100" s="267"/>
      <c r="W2100" s="268"/>
      <c r="X2100" s="266"/>
      <c r="Y2100" s="266"/>
      <c r="Z2100" s="267"/>
      <c r="AA2100" s="268"/>
      <c r="AB2100" s="266"/>
      <c r="AC2100" s="266"/>
      <c r="AD2100" s="267"/>
    </row>
    <row r="2101" spans="1:30">
      <c r="A2101" s="40"/>
      <c r="B2101" s="40"/>
      <c r="C2101" s="80" t="s">
        <v>140</v>
      </c>
      <c r="D2101" s="320"/>
      <c r="E2101" s="266"/>
      <c r="F2101" s="266"/>
      <c r="G2101" s="266"/>
      <c r="H2101" s="266"/>
      <c r="I2101" s="266"/>
      <c r="J2101" s="266"/>
      <c r="K2101" s="266"/>
      <c r="L2101" s="267"/>
      <c r="M2101" s="268"/>
      <c r="N2101" s="266"/>
      <c r="O2101" s="266"/>
      <c r="P2101" s="266"/>
      <c r="Q2101" s="266"/>
      <c r="R2101" s="267"/>
      <c r="S2101" s="268"/>
      <c r="T2101" s="266"/>
      <c r="U2101" s="266"/>
      <c r="V2101" s="267"/>
      <c r="W2101" s="268"/>
      <c r="X2101" s="266"/>
      <c r="Y2101" s="266"/>
      <c r="Z2101" s="267"/>
      <c r="AA2101" s="268"/>
      <c r="AB2101" s="266"/>
      <c r="AC2101" s="266"/>
      <c r="AD2101" s="267"/>
    </row>
    <row r="2102" spans="1:30">
      <c r="A2102" s="40"/>
      <c r="B2102" s="40"/>
      <c r="C2102" s="80" t="s">
        <v>141</v>
      </c>
      <c r="D2102" s="320"/>
      <c r="E2102" s="266"/>
      <c r="F2102" s="266"/>
      <c r="G2102" s="266"/>
      <c r="H2102" s="266"/>
      <c r="I2102" s="266"/>
      <c r="J2102" s="266"/>
      <c r="K2102" s="266"/>
      <c r="L2102" s="267"/>
      <c r="M2102" s="268"/>
      <c r="N2102" s="266"/>
      <c r="O2102" s="266"/>
      <c r="P2102" s="266"/>
      <c r="Q2102" s="266"/>
      <c r="R2102" s="267"/>
      <c r="S2102" s="268"/>
      <c r="T2102" s="266"/>
      <c r="U2102" s="266"/>
      <c r="V2102" s="267"/>
      <c r="W2102" s="268"/>
      <c r="X2102" s="266"/>
      <c r="Y2102" s="266"/>
      <c r="Z2102" s="267"/>
      <c r="AA2102" s="268"/>
      <c r="AB2102" s="266"/>
      <c r="AC2102" s="266"/>
      <c r="AD2102" s="267"/>
    </row>
    <row r="2103" spans="1:30">
      <c r="A2103" s="40"/>
      <c r="B2103" s="40"/>
      <c r="C2103" s="80" t="s">
        <v>142</v>
      </c>
      <c r="D2103" s="320"/>
      <c r="E2103" s="266"/>
      <c r="F2103" s="266"/>
      <c r="G2103" s="266"/>
      <c r="H2103" s="266"/>
      <c r="I2103" s="266"/>
      <c r="J2103" s="266"/>
      <c r="K2103" s="266"/>
      <c r="L2103" s="267"/>
      <c r="M2103" s="268"/>
      <c r="N2103" s="266"/>
      <c r="O2103" s="266"/>
      <c r="P2103" s="266"/>
      <c r="Q2103" s="266"/>
      <c r="R2103" s="267"/>
      <c r="S2103" s="268"/>
      <c r="T2103" s="266"/>
      <c r="U2103" s="266"/>
      <c r="V2103" s="267"/>
      <c r="W2103" s="268"/>
      <c r="X2103" s="266"/>
      <c r="Y2103" s="266"/>
      <c r="Z2103" s="267"/>
      <c r="AA2103" s="268"/>
      <c r="AB2103" s="266"/>
      <c r="AC2103" s="266"/>
      <c r="AD2103" s="267"/>
    </row>
    <row r="2104" spans="1:30">
      <c r="A2104" s="40"/>
      <c r="B2104" s="40"/>
      <c r="C2104" s="80" t="s">
        <v>143</v>
      </c>
      <c r="D2104" s="320"/>
      <c r="E2104" s="266"/>
      <c r="F2104" s="266"/>
      <c r="G2104" s="266"/>
      <c r="H2104" s="266"/>
      <c r="I2104" s="266"/>
      <c r="J2104" s="266"/>
      <c r="K2104" s="266"/>
      <c r="L2104" s="267"/>
      <c r="M2104" s="268"/>
      <c r="N2104" s="266"/>
      <c r="O2104" s="266"/>
      <c r="P2104" s="266"/>
      <c r="Q2104" s="266"/>
      <c r="R2104" s="267"/>
      <c r="S2104" s="268"/>
      <c r="T2104" s="266"/>
      <c r="U2104" s="266"/>
      <c r="V2104" s="267"/>
      <c r="W2104" s="268"/>
      <c r="X2104" s="266"/>
      <c r="Y2104" s="266"/>
      <c r="Z2104" s="267"/>
      <c r="AA2104" s="268"/>
      <c r="AB2104" s="266"/>
      <c r="AC2104" s="266"/>
      <c r="AD2104" s="267"/>
    </row>
    <row r="2105" spans="1:30">
      <c r="A2105" s="40"/>
      <c r="B2105" s="40"/>
      <c r="C2105" s="80" t="s">
        <v>144</v>
      </c>
      <c r="D2105" s="320"/>
      <c r="E2105" s="266"/>
      <c r="F2105" s="266"/>
      <c r="G2105" s="266"/>
      <c r="H2105" s="266"/>
      <c r="I2105" s="266"/>
      <c r="J2105" s="266"/>
      <c r="K2105" s="266"/>
      <c r="L2105" s="267"/>
      <c r="M2105" s="268"/>
      <c r="N2105" s="266"/>
      <c r="O2105" s="266"/>
      <c r="P2105" s="266"/>
      <c r="Q2105" s="266"/>
      <c r="R2105" s="267"/>
      <c r="S2105" s="268"/>
      <c r="T2105" s="266"/>
      <c r="U2105" s="266"/>
      <c r="V2105" s="267"/>
      <c r="W2105" s="268"/>
      <c r="X2105" s="266"/>
      <c r="Y2105" s="266"/>
      <c r="Z2105" s="267"/>
      <c r="AA2105" s="268"/>
      <c r="AB2105" s="266"/>
      <c r="AC2105" s="266"/>
      <c r="AD2105" s="267"/>
    </row>
    <row r="2106" spans="1:30">
      <c r="A2106" s="40"/>
      <c r="B2106" s="40"/>
      <c r="C2106" s="80" t="s">
        <v>145</v>
      </c>
      <c r="D2106" s="320"/>
      <c r="E2106" s="266"/>
      <c r="F2106" s="266"/>
      <c r="G2106" s="266"/>
      <c r="H2106" s="266"/>
      <c r="I2106" s="266"/>
      <c r="J2106" s="266"/>
      <c r="K2106" s="266"/>
      <c r="L2106" s="267"/>
      <c r="M2106" s="268"/>
      <c r="N2106" s="266"/>
      <c r="O2106" s="266"/>
      <c r="P2106" s="266"/>
      <c r="Q2106" s="266"/>
      <c r="R2106" s="267"/>
      <c r="S2106" s="268"/>
      <c r="T2106" s="266"/>
      <c r="U2106" s="266"/>
      <c r="V2106" s="267"/>
      <c r="W2106" s="268"/>
      <c r="X2106" s="266"/>
      <c r="Y2106" s="266"/>
      <c r="Z2106" s="267"/>
      <c r="AA2106" s="268"/>
      <c r="AB2106" s="266"/>
      <c r="AC2106" s="266"/>
      <c r="AD2106" s="267"/>
    </row>
    <row r="2107" spans="1:30">
      <c r="A2107" s="40"/>
      <c r="B2107" s="40"/>
      <c r="C2107" s="80" t="s">
        <v>146</v>
      </c>
      <c r="D2107" s="320"/>
      <c r="E2107" s="266"/>
      <c r="F2107" s="266"/>
      <c r="G2107" s="266"/>
      <c r="H2107" s="266"/>
      <c r="I2107" s="266"/>
      <c r="J2107" s="266"/>
      <c r="K2107" s="266"/>
      <c r="L2107" s="267"/>
      <c r="M2107" s="268"/>
      <c r="N2107" s="266"/>
      <c r="O2107" s="266"/>
      <c r="P2107" s="266"/>
      <c r="Q2107" s="266"/>
      <c r="R2107" s="267"/>
      <c r="S2107" s="268"/>
      <c r="T2107" s="266"/>
      <c r="U2107" s="266"/>
      <c r="V2107" s="267"/>
      <c r="W2107" s="268"/>
      <c r="X2107" s="266"/>
      <c r="Y2107" s="266"/>
      <c r="Z2107" s="267"/>
      <c r="AA2107" s="268"/>
      <c r="AB2107" s="266"/>
      <c r="AC2107" s="266"/>
      <c r="AD2107" s="267"/>
    </row>
    <row r="2108" spans="1:30">
      <c r="A2108" s="40"/>
      <c r="B2108" s="40"/>
      <c r="C2108" s="80" t="s">
        <v>147</v>
      </c>
      <c r="D2108" s="320"/>
      <c r="E2108" s="266"/>
      <c r="F2108" s="266"/>
      <c r="G2108" s="266"/>
      <c r="H2108" s="266"/>
      <c r="I2108" s="266"/>
      <c r="J2108" s="266"/>
      <c r="K2108" s="266"/>
      <c r="L2108" s="267"/>
      <c r="M2108" s="268"/>
      <c r="N2108" s="266"/>
      <c r="O2108" s="266"/>
      <c r="P2108" s="266"/>
      <c r="Q2108" s="266"/>
      <c r="R2108" s="267"/>
      <c r="S2108" s="268"/>
      <c r="T2108" s="266"/>
      <c r="U2108" s="266"/>
      <c r="V2108" s="267"/>
      <c r="W2108" s="268"/>
      <c r="X2108" s="266"/>
      <c r="Y2108" s="266"/>
      <c r="Z2108" s="267"/>
      <c r="AA2108" s="268"/>
      <c r="AB2108" s="266"/>
      <c r="AC2108" s="266"/>
      <c r="AD2108" s="267"/>
    </row>
    <row r="2109" spans="1:30">
      <c r="A2109" s="40"/>
      <c r="B2109" s="40"/>
      <c r="C2109" s="80" t="s">
        <v>148</v>
      </c>
      <c r="D2109" s="320"/>
      <c r="E2109" s="266"/>
      <c r="F2109" s="266"/>
      <c r="G2109" s="266"/>
      <c r="H2109" s="266"/>
      <c r="I2109" s="266"/>
      <c r="J2109" s="266"/>
      <c r="K2109" s="266"/>
      <c r="L2109" s="267"/>
      <c r="M2109" s="268"/>
      <c r="N2109" s="266"/>
      <c r="O2109" s="266"/>
      <c r="P2109" s="266"/>
      <c r="Q2109" s="266"/>
      <c r="R2109" s="267"/>
      <c r="S2109" s="268"/>
      <c r="T2109" s="266"/>
      <c r="U2109" s="266"/>
      <c r="V2109" s="267"/>
      <c r="W2109" s="268"/>
      <c r="X2109" s="266"/>
      <c r="Y2109" s="266"/>
      <c r="Z2109" s="267"/>
      <c r="AA2109" s="268"/>
      <c r="AB2109" s="266"/>
      <c r="AC2109" s="266"/>
      <c r="AD2109" s="267"/>
    </row>
    <row r="2110" spans="1:30">
      <c r="A2110" s="40"/>
      <c r="B2110" s="40"/>
      <c r="C2110" s="80" t="s">
        <v>149</v>
      </c>
      <c r="D2110" s="320"/>
      <c r="E2110" s="266"/>
      <c r="F2110" s="266"/>
      <c r="G2110" s="266"/>
      <c r="H2110" s="266"/>
      <c r="I2110" s="266"/>
      <c r="J2110" s="266"/>
      <c r="K2110" s="266"/>
      <c r="L2110" s="267"/>
      <c r="M2110" s="268"/>
      <c r="N2110" s="266"/>
      <c r="O2110" s="266"/>
      <c r="P2110" s="266"/>
      <c r="Q2110" s="266"/>
      <c r="R2110" s="267"/>
      <c r="S2110" s="268"/>
      <c r="T2110" s="266"/>
      <c r="U2110" s="266"/>
      <c r="V2110" s="267"/>
      <c r="W2110" s="268"/>
      <c r="X2110" s="266"/>
      <c r="Y2110" s="266"/>
      <c r="Z2110" s="267"/>
      <c r="AA2110" s="268"/>
      <c r="AB2110" s="266"/>
      <c r="AC2110" s="266"/>
      <c r="AD2110" s="267"/>
    </row>
    <row r="2111" spans="1:30">
      <c r="A2111" s="40"/>
      <c r="B2111" s="40"/>
      <c r="C2111" s="80" t="s">
        <v>150</v>
      </c>
      <c r="D2111" s="320"/>
      <c r="E2111" s="266"/>
      <c r="F2111" s="266"/>
      <c r="G2111" s="266"/>
      <c r="H2111" s="266"/>
      <c r="I2111" s="266"/>
      <c r="J2111" s="266"/>
      <c r="K2111" s="266"/>
      <c r="L2111" s="267"/>
      <c r="M2111" s="268"/>
      <c r="N2111" s="266"/>
      <c r="O2111" s="266"/>
      <c r="P2111" s="266"/>
      <c r="Q2111" s="266"/>
      <c r="R2111" s="267"/>
      <c r="S2111" s="268"/>
      <c r="T2111" s="266"/>
      <c r="U2111" s="266"/>
      <c r="V2111" s="267"/>
      <c r="W2111" s="268"/>
      <c r="X2111" s="266"/>
      <c r="Y2111" s="266"/>
      <c r="Z2111" s="267"/>
      <c r="AA2111" s="268"/>
      <c r="AB2111" s="266"/>
      <c r="AC2111" s="266"/>
      <c r="AD2111" s="267"/>
    </row>
    <row r="2112" spans="1:30">
      <c r="A2112" s="40"/>
      <c r="B2112" s="40"/>
      <c r="C2112" s="80" t="s">
        <v>151</v>
      </c>
      <c r="D2112" s="320"/>
      <c r="E2112" s="266"/>
      <c r="F2112" s="266"/>
      <c r="G2112" s="266"/>
      <c r="H2112" s="266"/>
      <c r="I2112" s="266"/>
      <c r="J2112" s="266"/>
      <c r="K2112" s="266"/>
      <c r="L2112" s="267"/>
      <c r="M2112" s="268"/>
      <c r="N2112" s="266"/>
      <c r="O2112" s="266"/>
      <c r="P2112" s="266"/>
      <c r="Q2112" s="266"/>
      <c r="R2112" s="267"/>
      <c r="S2112" s="268"/>
      <c r="T2112" s="266"/>
      <c r="U2112" s="266"/>
      <c r="V2112" s="267"/>
      <c r="W2112" s="268"/>
      <c r="X2112" s="266"/>
      <c r="Y2112" s="266"/>
      <c r="Z2112" s="267"/>
      <c r="AA2112" s="268"/>
      <c r="AB2112" s="266"/>
      <c r="AC2112" s="266"/>
      <c r="AD2112" s="267"/>
    </row>
    <row r="2113" spans="1:37">
      <c r="A2113" s="40"/>
      <c r="B2113" s="40"/>
      <c r="C2113" s="80" t="s">
        <v>152</v>
      </c>
      <c r="D2113" s="320"/>
      <c r="E2113" s="266"/>
      <c r="F2113" s="266"/>
      <c r="G2113" s="266"/>
      <c r="H2113" s="266"/>
      <c r="I2113" s="266"/>
      <c r="J2113" s="266"/>
      <c r="K2113" s="266"/>
      <c r="L2113" s="267"/>
      <c r="M2113" s="268"/>
      <c r="N2113" s="266"/>
      <c r="O2113" s="266"/>
      <c r="P2113" s="266"/>
      <c r="Q2113" s="266"/>
      <c r="R2113" s="267"/>
      <c r="S2113" s="268"/>
      <c r="T2113" s="266"/>
      <c r="U2113" s="266"/>
      <c r="V2113" s="267"/>
      <c r="W2113" s="268"/>
      <c r="X2113" s="266"/>
      <c r="Y2113" s="266"/>
      <c r="Z2113" s="267"/>
      <c r="AA2113" s="268"/>
      <c r="AB2113" s="266"/>
      <c r="AC2113" s="266"/>
      <c r="AD2113" s="267"/>
    </row>
    <row r="2114" spans="1:37">
      <c r="A2114" s="40"/>
      <c r="B2114" s="40"/>
      <c r="C2114" s="80" t="s">
        <v>153</v>
      </c>
      <c r="D2114" s="320"/>
      <c r="E2114" s="266"/>
      <c r="F2114" s="266"/>
      <c r="G2114" s="266"/>
      <c r="H2114" s="266"/>
      <c r="I2114" s="266"/>
      <c r="J2114" s="266"/>
      <c r="K2114" s="266"/>
      <c r="L2114" s="267"/>
      <c r="M2114" s="268"/>
      <c r="N2114" s="266"/>
      <c r="O2114" s="266"/>
      <c r="P2114" s="266"/>
      <c r="Q2114" s="266"/>
      <c r="R2114" s="267"/>
      <c r="S2114" s="268"/>
      <c r="T2114" s="266"/>
      <c r="U2114" s="266"/>
      <c r="V2114" s="267"/>
      <c r="W2114" s="268"/>
      <c r="X2114" s="266"/>
      <c r="Y2114" s="266"/>
      <c r="Z2114" s="267"/>
      <c r="AA2114" s="268"/>
      <c r="AB2114" s="266"/>
      <c r="AC2114" s="266"/>
      <c r="AD2114" s="267"/>
    </row>
    <row r="2115" spans="1:37">
      <c r="A2115" s="40"/>
      <c r="B2115" s="40"/>
      <c r="C2115" s="80" t="s">
        <v>154</v>
      </c>
      <c r="D2115" s="320"/>
      <c r="E2115" s="266"/>
      <c r="F2115" s="266"/>
      <c r="G2115" s="266"/>
      <c r="H2115" s="266"/>
      <c r="I2115" s="266"/>
      <c r="J2115" s="266"/>
      <c r="K2115" s="266"/>
      <c r="L2115" s="267"/>
      <c r="M2115" s="268"/>
      <c r="N2115" s="266"/>
      <c r="O2115" s="266"/>
      <c r="P2115" s="266"/>
      <c r="Q2115" s="266"/>
      <c r="R2115" s="267"/>
      <c r="S2115" s="268"/>
      <c r="T2115" s="266"/>
      <c r="U2115" s="266"/>
      <c r="V2115" s="267"/>
      <c r="W2115" s="268"/>
      <c r="X2115" s="266"/>
      <c r="Y2115" s="266"/>
      <c r="Z2115" s="267"/>
      <c r="AA2115" s="268"/>
      <c r="AB2115" s="266"/>
      <c r="AC2115" s="266"/>
      <c r="AD2115" s="267"/>
    </row>
    <row r="2116" spans="1:37">
      <c r="A2116" s="40"/>
      <c r="B2116" s="40"/>
      <c r="C2116" s="80" t="s">
        <v>155</v>
      </c>
      <c r="D2116" s="320"/>
      <c r="E2116" s="266"/>
      <c r="F2116" s="266"/>
      <c r="G2116" s="266"/>
      <c r="H2116" s="266"/>
      <c r="I2116" s="266"/>
      <c r="J2116" s="266"/>
      <c r="K2116" s="266"/>
      <c r="L2116" s="267"/>
      <c r="M2116" s="268"/>
      <c r="N2116" s="266"/>
      <c r="O2116" s="266"/>
      <c r="P2116" s="266"/>
      <c r="Q2116" s="266"/>
      <c r="R2116" s="267"/>
      <c r="S2116" s="268"/>
      <c r="T2116" s="266"/>
      <c r="U2116" s="266"/>
      <c r="V2116" s="267"/>
      <c r="W2116" s="268"/>
      <c r="X2116" s="266"/>
      <c r="Y2116" s="266"/>
      <c r="Z2116" s="267"/>
      <c r="AA2116" s="268"/>
      <c r="AB2116" s="266"/>
      <c r="AC2116" s="266"/>
      <c r="AD2116" s="267"/>
    </row>
    <row r="2117" spans="1:37">
      <c r="A2117" s="40"/>
      <c r="B2117" s="40"/>
      <c r="C2117" s="15"/>
      <c r="D2117" s="15"/>
      <c r="E2117" s="15"/>
      <c r="F2117" s="15"/>
      <c r="G2117" s="15"/>
      <c r="H2117" s="15"/>
      <c r="I2117" s="15"/>
      <c r="J2117" s="15"/>
      <c r="K2117" s="15"/>
      <c r="L2117" s="81"/>
      <c r="M2117" s="40"/>
      <c r="N2117" s="40"/>
      <c r="O2117" s="40"/>
      <c r="P2117" s="40"/>
      <c r="Q2117" s="40"/>
      <c r="R2117" s="81" t="s">
        <v>211</v>
      </c>
      <c r="S2117" s="268">
        <f>IF(AND(SUM(S2092:S2116)=0,COUNTIF(S2092:S2116,"NS")&gt;0),"NS",IF(AND(SUM(S2092:S2116)=0, COUNTIF(S2092:S2116,"NA")&gt;0),"NA",SUM(S2092:S2116)))</f>
        <v>0</v>
      </c>
      <c r="T2117" s="266"/>
      <c r="U2117" s="266"/>
      <c r="V2117" s="267"/>
      <c r="W2117" s="268">
        <f>IF(AND(SUM(W2092:W2116)=0,COUNTIF(W2092:W2116,"NS")&gt;0),"NS",IF(AND(SUM(W2092:W2116)=0, COUNTIF(W2092:W2116,"NA")&gt;0),"NA",SUM(W2092:W2116)))</f>
        <v>0</v>
      </c>
      <c r="X2117" s="266"/>
      <c r="Y2117" s="266"/>
      <c r="Z2117" s="267"/>
      <c r="AA2117" s="268">
        <f>IF(AND(SUM(AA2092:AA2116)=0,COUNTIF(AA2092:AA2116,"NS")&gt;0),"NS",IF(AND(SUM(AA2092:AA2116)=0, COUNTIF(AA2092:AA2116,"NA")&gt;0),"NA",SUM(AA2092:AA2116)))</f>
        <v>0</v>
      </c>
      <c r="AB2117" s="266"/>
      <c r="AC2117" s="266"/>
      <c r="AD2117" s="267"/>
    </row>
    <row r="2118" spans="1:37">
      <c r="A2118" s="40"/>
      <c r="B2118" s="40"/>
      <c r="C2118" s="40"/>
      <c r="D2118" s="40"/>
      <c r="E2118" s="40"/>
      <c r="F2118" s="40"/>
      <c r="G2118" s="40"/>
      <c r="H2118" s="40"/>
      <c r="I2118" s="40"/>
      <c r="J2118" s="40"/>
      <c r="K2118" s="40"/>
      <c r="L2118" s="40"/>
      <c r="M2118" s="40"/>
      <c r="N2118" s="40"/>
      <c r="O2118" s="40"/>
      <c r="P2118" s="40"/>
      <c r="Q2118" s="40"/>
      <c r="R2118" s="40"/>
      <c r="S2118" s="40"/>
      <c r="T2118" s="40"/>
      <c r="U2118" s="40"/>
      <c r="V2118" s="40"/>
      <c r="W2118" s="40"/>
      <c r="X2118" s="40"/>
      <c r="Y2118" s="40"/>
      <c r="Z2118" s="40"/>
      <c r="AA2118" s="40"/>
      <c r="AB2118" s="40"/>
      <c r="AC2118" s="40"/>
      <c r="AD2118" s="40"/>
      <c r="AF2118">
        <f>IF(SUM(AF2092:AF2117)&gt;0,1,0)</f>
        <v>0</v>
      </c>
      <c r="AG2118">
        <f>IF(SUM(AG2092:AG2117)&gt;0,2,0)</f>
        <v>0</v>
      </c>
      <c r="AH2118">
        <f>IF(SUM(AH2092:AH2117)&gt;0,4,0)</f>
        <v>0</v>
      </c>
      <c r="AI2118">
        <f>IF(SUM(AI2092:AI2117)&gt;0,4,0)</f>
        <v>0</v>
      </c>
      <c r="AJ2118">
        <f>IF(SUM(AJ2092:AJ2117)&gt;0,5,0)</f>
        <v>0</v>
      </c>
      <c r="AK2118">
        <f>IF(SUM(AK2092:AK2117)&gt;0,6,0)</f>
        <v>0</v>
      </c>
    </row>
    <row r="2119" spans="1:37" ht="24" customHeight="1">
      <c r="A2119" s="40"/>
      <c r="B2119" s="40"/>
      <c r="C2119" s="321" t="s">
        <v>187</v>
      </c>
      <c r="D2119" s="256"/>
      <c r="E2119" s="256"/>
      <c r="F2119" s="256"/>
      <c r="G2119" s="256"/>
      <c r="H2119" s="256"/>
      <c r="I2119" s="256"/>
      <c r="J2119" s="256"/>
      <c r="K2119" s="256"/>
      <c r="L2119" s="256"/>
      <c r="M2119" s="256"/>
      <c r="N2119" s="256"/>
      <c r="O2119" s="256"/>
      <c r="P2119" s="256"/>
      <c r="Q2119" s="256"/>
      <c r="R2119" s="256"/>
      <c r="S2119" s="256"/>
      <c r="T2119" s="256"/>
      <c r="U2119" s="256"/>
      <c r="V2119" s="256"/>
      <c r="W2119" s="256"/>
      <c r="X2119" s="256"/>
      <c r="Y2119" s="256"/>
      <c r="Z2119" s="256"/>
      <c r="AA2119" s="256"/>
      <c r="AB2119" s="256"/>
      <c r="AC2119" s="256"/>
      <c r="AD2119" s="256"/>
      <c r="AH2119">
        <f>SUM(AF2118:AH2118)</f>
        <v>0</v>
      </c>
      <c r="AK2119">
        <f>SUM(AI2118:AK2118)</f>
        <v>0</v>
      </c>
    </row>
    <row r="2120" spans="1:37" ht="60" customHeight="1">
      <c r="A2120" s="40"/>
      <c r="B2120" s="40"/>
      <c r="C2120" s="322"/>
      <c r="D2120" s="323"/>
      <c r="E2120" s="323"/>
      <c r="F2120" s="323"/>
      <c r="G2120" s="323"/>
      <c r="H2120" s="323"/>
      <c r="I2120" s="323"/>
      <c r="J2120" s="323"/>
      <c r="K2120" s="323"/>
      <c r="L2120" s="323"/>
      <c r="M2120" s="323"/>
      <c r="N2120" s="323"/>
      <c r="O2120" s="323"/>
      <c r="P2120" s="323"/>
      <c r="Q2120" s="323"/>
      <c r="R2120" s="323"/>
      <c r="S2120" s="323"/>
      <c r="T2120" s="323"/>
      <c r="U2120" s="323"/>
      <c r="V2120" s="323"/>
      <c r="W2120" s="323"/>
      <c r="X2120" s="323"/>
      <c r="Y2120" s="323"/>
      <c r="Z2120" s="323"/>
      <c r="AA2120" s="323"/>
      <c r="AB2120" s="323"/>
      <c r="AC2120" s="323"/>
      <c r="AD2120" s="324"/>
      <c r="AH2120" t="e">
        <f ca="1">CAMBIAR(AH2119,0,"",1,"El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120" t="e">
        <f ca="1">CAMBIAR(AK2119,0,"",4,"Hay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121" spans="1:37">
      <c r="A2121" s="40"/>
      <c r="B2121" s="40"/>
      <c r="C2121" s="246" t="e">
        <f ca="1">AH2120</f>
        <v>#NAME?</v>
      </c>
      <c r="D2121" s="40"/>
      <c r="E2121" s="40"/>
      <c r="F2121" s="40"/>
      <c r="G2121" s="40"/>
      <c r="H2121" s="40"/>
      <c r="I2121" s="40"/>
      <c r="J2121" s="40"/>
      <c r="K2121" s="40"/>
      <c r="L2121" s="40"/>
      <c r="M2121" s="40"/>
      <c r="N2121" s="40"/>
      <c r="O2121" s="40"/>
      <c r="P2121" s="40"/>
      <c r="Q2121" s="40"/>
      <c r="R2121" s="40"/>
      <c r="S2121" s="40"/>
      <c r="T2121" s="40"/>
      <c r="U2121" s="40"/>
      <c r="V2121" s="40"/>
      <c r="W2121" s="40"/>
      <c r="X2121" s="40"/>
      <c r="Y2121" s="40"/>
      <c r="Z2121" s="40"/>
      <c r="AA2121" s="40"/>
      <c r="AB2121" s="40"/>
      <c r="AC2121" s="40"/>
      <c r="AD2121" s="40"/>
    </row>
    <row r="2122" spans="1:37">
      <c r="A2122" s="40"/>
      <c r="B2122" s="40"/>
      <c r="C2122" s="246" t="e">
        <f ca="1">AK2120</f>
        <v>#NAME?</v>
      </c>
      <c r="D2122" s="40"/>
      <c r="E2122" s="40"/>
      <c r="F2122" s="40"/>
      <c r="G2122" s="40"/>
      <c r="H2122" s="40"/>
      <c r="I2122" s="40"/>
      <c r="J2122" s="40"/>
      <c r="K2122" s="40"/>
      <c r="L2122" s="40"/>
      <c r="M2122" s="40"/>
      <c r="N2122" s="40"/>
      <c r="O2122" s="40"/>
      <c r="P2122" s="40"/>
      <c r="Q2122" s="40"/>
      <c r="R2122" s="40"/>
      <c r="S2122" s="40"/>
      <c r="T2122" s="40"/>
      <c r="U2122" s="40"/>
      <c r="V2122" s="40"/>
      <c r="W2122" s="40"/>
      <c r="X2122" s="40"/>
      <c r="Y2122" s="40"/>
      <c r="Z2122" s="40"/>
      <c r="AA2122" s="40"/>
      <c r="AB2122" s="40"/>
      <c r="AC2122" s="40"/>
      <c r="AD2122" s="40"/>
    </row>
    <row r="2123" spans="1:37">
      <c r="A2123" s="40"/>
      <c r="B2123" s="40"/>
      <c r="C2123" s="40"/>
      <c r="D2123" s="40"/>
      <c r="E2123" s="40"/>
      <c r="F2123" s="40"/>
      <c r="G2123" s="40"/>
      <c r="H2123" s="40"/>
      <c r="I2123" s="40"/>
      <c r="J2123" s="40"/>
      <c r="K2123" s="40"/>
      <c r="L2123" s="40"/>
      <c r="M2123" s="40"/>
      <c r="N2123" s="40"/>
      <c r="O2123" s="40"/>
      <c r="P2123" s="40"/>
      <c r="Q2123" s="40"/>
      <c r="R2123" s="40"/>
      <c r="S2123" s="40"/>
      <c r="T2123" s="40"/>
      <c r="U2123" s="40"/>
      <c r="V2123" s="40"/>
      <c r="W2123" s="40"/>
      <c r="X2123" s="40"/>
      <c r="Y2123" s="40"/>
      <c r="Z2123" s="40"/>
      <c r="AA2123" s="40"/>
      <c r="AB2123" s="40"/>
      <c r="AC2123" s="40"/>
      <c r="AD2123" s="40"/>
    </row>
    <row r="2124" spans="1:37">
      <c r="A2124" s="40"/>
      <c r="B2124" s="40"/>
      <c r="C2124" s="40"/>
      <c r="D2124" s="40"/>
      <c r="E2124" s="40"/>
      <c r="F2124" s="40"/>
      <c r="G2124" s="40"/>
      <c r="H2124" s="40"/>
      <c r="I2124" s="40"/>
      <c r="J2124" s="40"/>
      <c r="K2124" s="40"/>
      <c r="L2124" s="40"/>
      <c r="M2124" s="40"/>
      <c r="N2124" s="40"/>
      <c r="O2124" s="40"/>
      <c r="P2124" s="40"/>
      <c r="Q2124" s="40"/>
      <c r="R2124" s="40"/>
      <c r="S2124" s="40"/>
      <c r="T2124" s="40"/>
      <c r="U2124" s="40"/>
      <c r="V2124" s="40"/>
      <c r="W2124" s="40"/>
      <c r="X2124" s="40"/>
      <c r="Y2124" s="40"/>
      <c r="Z2124" s="40"/>
      <c r="AA2124" s="40"/>
      <c r="AB2124" s="40"/>
      <c r="AC2124" s="40"/>
      <c r="AD2124" s="40"/>
    </row>
    <row r="2125" spans="1:37">
      <c r="A2125" s="40"/>
      <c r="B2125" s="40"/>
      <c r="C2125" s="40"/>
      <c r="D2125" s="40"/>
      <c r="E2125" s="40"/>
      <c r="F2125" s="40"/>
      <c r="G2125" s="40"/>
      <c r="H2125" s="40"/>
      <c r="I2125" s="40"/>
      <c r="J2125" s="40"/>
      <c r="K2125" s="40"/>
      <c r="L2125" s="40"/>
      <c r="M2125" s="40"/>
      <c r="N2125" s="40"/>
      <c r="O2125" s="40"/>
      <c r="P2125" s="40"/>
      <c r="Q2125" s="40"/>
      <c r="R2125" s="40"/>
      <c r="S2125" s="40"/>
      <c r="T2125" s="40"/>
      <c r="U2125" s="40"/>
      <c r="V2125" s="40"/>
      <c r="W2125" s="40"/>
      <c r="X2125" s="40"/>
      <c r="Y2125" s="40"/>
      <c r="Z2125" s="40"/>
      <c r="AA2125" s="40"/>
      <c r="AB2125" s="40"/>
      <c r="AC2125" s="40"/>
      <c r="AD2125" s="40"/>
    </row>
    <row r="2127" spans="1:37" hidden="1">
      <c r="A2127" s="40"/>
      <c r="B2127" s="40"/>
      <c r="C2127" s="40"/>
      <c r="D2127" s="40"/>
      <c r="E2127" s="40"/>
      <c r="F2127" s="40"/>
      <c r="G2127" s="40"/>
      <c r="H2127" s="40"/>
      <c r="I2127" s="40"/>
      <c r="J2127" s="40"/>
      <c r="K2127" s="40"/>
      <c r="L2127" s="40"/>
      <c r="M2127" s="40"/>
      <c r="N2127" s="40"/>
      <c r="O2127" s="40"/>
      <c r="P2127" s="40"/>
      <c r="Q2127" s="40"/>
      <c r="R2127" s="40"/>
      <c r="S2127" s="40"/>
      <c r="T2127" s="40"/>
      <c r="U2127" s="40"/>
      <c r="V2127" s="40"/>
      <c r="W2127" s="40"/>
      <c r="X2127" s="40"/>
      <c r="Y2127" s="40"/>
      <c r="Z2127" s="40"/>
      <c r="AA2127" s="40"/>
      <c r="AB2127" s="40"/>
      <c r="AC2127" s="40"/>
      <c r="AD2127" s="40"/>
    </row>
  </sheetData>
  <mergeCells count="7925">
    <mergeCell ref="C11:AD11"/>
    <mergeCell ref="C12:AD12"/>
    <mergeCell ref="C13:AD13"/>
    <mergeCell ref="C14:AD14"/>
    <mergeCell ref="C15:AD15"/>
    <mergeCell ref="C16:AD16"/>
    <mergeCell ref="B1:AD1"/>
    <mergeCell ref="B3:AD3"/>
    <mergeCell ref="B5:AD5"/>
    <mergeCell ref="AA7:AD7"/>
    <mergeCell ref="B9:AD9"/>
    <mergeCell ref="C10:AD10"/>
    <mergeCell ref="O33:P33"/>
    <mergeCell ref="Q33:R33"/>
    <mergeCell ref="S33:T33"/>
    <mergeCell ref="U33:V33"/>
    <mergeCell ref="W33:Y33"/>
    <mergeCell ref="Z33:AA33"/>
    <mergeCell ref="B25:AD25"/>
    <mergeCell ref="B28:AD28"/>
    <mergeCell ref="C29:AD29"/>
    <mergeCell ref="C30:AD30"/>
    <mergeCell ref="C32:J33"/>
    <mergeCell ref="K32:AA32"/>
    <mergeCell ref="AB32:AD33"/>
    <mergeCell ref="K33:L33"/>
    <mergeCell ref="M33:N33"/>
    <mergeCell ref="B18:AD18"/>
    <mergeCell ref="B19:AD19"/>
    <mergeCell ref="B24:AD24"/>
    <mergeCell ref="C20:AD20"/>
    <mergeCell ref="C21:AD21"/>
    <mergeCell ref="U35:V35"/>
    <mergeCell ref="W35:Y35"/>
    <mergeCell ref="Z35:AA35"/>
    <mergeCell ref="AB35:AD35"/>
    <mergeCell ref="D36:J36"/>
    <mergeCell ref="K36:L36"/>
    <mergeCell ref="M36:N36"/>
    <mergeCell ref="O36:P36"/>
    <mergeCell ref="Q36:R36"/>
    <mergeCell ref="S36:T36"/>
    <mergeCell ref="U34:V34"/>
    <mergeCell ref="W34:Y34"/>
    <mergeCell ref="Z34:AA34"/>
    <mergeCell ref="AB34:AD34"/>
    <mergeCell ref="D35:J35"/>
    <mergeCell ref="K35:L35"/>
    <mergeCell ref="M35:N35"/>
    <mergeCell ref="O35:P35"/>
    <mergeCell ref="Q35:R35"/>
    <mergeCell ref="S35:T35"/>
    <mergeCell ref="D34:J34"/>
    <mergeCell ref="K34:L34"/>
    <mergeCell ref="M34:N34"/>
    <mergeCell ref="O34:P34"/>
    <mergeCell ref="Q34:R34"/>
    <mergeCell ref="S34:T34"/>
    <mergeCell ref="U37:V37"/>
    <mergeCell ref="W37:Y37"/>
    <mergeCell ref="Z37:AA37"/>
    <mergeCell ref="AB37:AD37"/>
    <mergeCell ref="D38:J38"/>
    <mergeCell ref="K38:L38"/>
    <mergeCell ref="M38:N38"/>
    <mergeCell ref="O38:P38"/>
    <mergeCell ref="Q38:R38"/>
    <mergeCell ref="S38:T38"/>
    <mergeCell ref="U36:V36"/>
    <mergeCell ref="W36:Y36"/>
    <mergeCell ref="Z36:AA36"/>
    <mergeCell ref="AB36:AD36"/>
    <mergeCell ref="D37:J37"/>
    <mergeCell ref="K37:L37"/>
    <mergeCell ref="M37:N37"/>
    <mergeCell ref="O37:P37"/>
    <mergeCell ref="Q37:R37"/>
    <mergeCell ref="S37:T37"/>
    <mergeCell ref="U39:V39"/>
    <mergeCell ref="W39:Y39"/>
    <mergeCell ref="Z39:AA39"/>
    <mergeCell ref="AB39:AD39"/>
    <mergeCell ref="D40:J40"/>
    <mergeCell ref="K40:L40"/>
    <mergeCell ref="M40:N40"/>
    <mergeCell ref="O40:P40"/>
    <mergeCell ref="Q40:R40"/>
    <mergeCell ref="S40:T40"/>
    <mergeCell ref="U38:V38"/>
    <mergeCell ref="W38:Y38"/>
    <mergeCell ref="Z38:AA38"/>
    <mergeCell ref="AB38:AD38"/>
    <mergeCell ref="D39:J39"/>
    <mergeCell ref="K39:L39"/>
    <mergeCell ref="M39:N39"/>
    <mergeCell ref="O39:P39"/>
    <mergeCell ref="Q39:R39"/>
    <mergeCell ref="S39:T39"/>
    <mergeCell ref="U41:V41"/>
    <mergeCell ref="W41:Y41"/>
    <mergeCell ref="Z41:AA41"/>
    <mergeCell ref="AB41:AD41"/>
    <mergeCell ref="D42:J42"/>
    <mergeCell ref="K42:L42"/>
    <mergeCell ref="M42:N42"/>
    <mergeCell ref="O42:P42"/>
    <mergeCell ref="Q42:R42"/>
    <mergeCell ref="S42:T42"/>
    <mergeCell ref="U40:V40"/>
    <mergeCell ref="W40:Y40"/>
    <mergeCell ref="Z40:AA40"/>
    <mergeCell ref="AB40:AD40"/>
    <mergeCell ref="D41:J41"/>
    <mergeCell ref="K41:L41"/>
    <mergeCell ref="M41:N41"/>
    <mergeCell ref="O41:P41"/>
    <mergeCell ref="Q41:R41"/>
    <mergeCell ref="S41:T41"/>
    <mergeCell ref="U43:V43"/>
    <mergeCell ref="W43:Y43"/>
    <mergeCell ref="Z43:AA43"/>
    <mergeCell ref="AB43:AD43"/>
    <mergeCell ref="D44:J44"/>
    <mergeCell ref="K44:L44"/>
    <mergeCell ref="M44:N44"/>
    <mergeCell ref="O44:P44"/>
    <mergeCell ref="Q44:R44"/>
    <mergeCell ref="S44:T44"/>
    <mergeCell ref="U42:V42"/>
    <mergeCell ref="W42:Y42"/>
    <mergeCell ref="Z42:AA42"/>
    <mergeCell ref="AB42:AD42"/>
    <mergeCell ref="D43:J43"/>
    <mergeCell ref="K43:L43"/>
    <mergeCell ref="M43:N43"/>
    <mergeCell ref="O43:P43"/>
    <mergeCell ref="Q43:R43"/>
    <mergeCell ref="S43:T43"/>
    <mergeCell ref="U45:V45"/>
    <mergeCell ref="W45:Y45"/>
    <mergeCell ref="Z45:AA45"/>
    <mergeCell ref="AB45:AD45"/>
    <mergeCell ref="D46:J46"/>
    <mergeCell ref="K46:L46"/>
    <mergeCell ref="M46:N46"/>
    <mergeCell ref="O46:P46"/>
    <mergeCell ref="Q46:R46"/>
    <mergeCell ref="S46:T46"/>
    <mergeCell ref="U44:V44"/>
    <mergeCell ref="W44:Y44"/>
    <mergeCell ref="Z44:AA44"/>
    <mergeCell ref="AB44:AD44"/>
    <mergeCell ref="D45:J45"/>
    <mergeCell ref="K45:L45"/>
    <mergeCell ref="M45:N45"/>
    <mergeCell ref="O45:P45"/>
    <mergeCell ref="Q45:R45"/>
    <mergeCell ref="S45:T45"/>
    <mergeCell ref="U47:V47"/>
    <mergeCell ref="W47:Y47"/>
    <mergeCell ref="Z47:AA47"/>
    <mergeCell ref="AB47:AD47"/>
    <mergeCell ref="D48:J48"/>
    <mergeCell ref="K48:L48"/>
    <mergeCell ref="M48:N48"/>
    <mergeCell ref="O48:P48"/>
    <mergeCell ref="Q48:R48"/>
    <mergeCell ref="S48:T48"/>
    <mergeCell ref="U46:V46"/>
    <mergeCell ref="W46:Y46"/>
    <mergeCell ref="Z46:AA46"/>
    <mergeCell ref="AB46:AD46"/>
    <mergeCell ref="D47:J47"/>
    <mergeCell ref="K47:L47"/>
    <mergeCell ref="M47:N47"/>
    <mergeCell ref="O47:P47"/>
    <mergeCell ref="Q47:R47"/>
    <mergeCell ref="S47:T47"/>
    <mergeCell ref="U49:V49"/>
    <mergeCell ref="W49:Y49"/>
    <mergeCell ref="Z49:AA49"/>
    <mergeCell ref="AB49:AD49"/>
    <mergeCell ref="D50:J50"/>
    <mergeCell ref="K50:L50"/>
    <mergeCell ref="M50:N50"/>
    <mergeCell ref="O50:P50"/>
    <mergeCell ref="Q50:R50"/>
    <mergeCell ref="S50:T50"/>
    <mergeCell ref="U48:V48"/>
    <mergeCell ref="W48:Y48"/>
    <mergeCell ref="Z48:AA48"/>
    <mergeCell ref="AB48:AD48"/>
    <mergeCell ref="D49:J49"/>
    <mergeCell ref="K49:L49"/>
    <mergeCell ref="M49:N49"/>
    <mergeCell ref="O49:P49"/>
    <mergeCell ref="Q49:R49"/>
    <mergeCell ref="S49:T49"/>
    <mergeCell ref="U51:V51"/>
    <mergeCell ref="W51:Y51"/>
    <mergeCell ref="Z51:AA51"/>
    <mergeCell ref="AB51:AD51"/>
    <mergeCell ref="D52:J52"/>
    <mergeCell ref="K52:L52"/>
    <mergeCell ref="M52:N52"/>
    <mergeCell ref="O52:P52"/>
    <mergeCell ref="Q52:R52"/>
    <mergeCell ref="S52:T52"/>
    <mergeCell ref="U50:V50"/>
    <mergeCell ref="W50:Y50"/>
    <mergeCell ref="Z50:AA50"/>
    <mergeCell ref="AB50:AD50"/>
    <mergeCell ref="D51:J51"/>
    <mergeCell ref="K51:L51"/>
    <mergeCell ref="M51:N51"/>
    <mergeCell ref="O51:P51"/>
    <mergeCell ref="Q51:R51"/>
    <mergeCell ref="S51:T51"/>
    <mergeCell ref="U53:V53"/>
    <mergeCell ref="W53:Y53"/>
    <mergeCell ref="Z53:AA53"/>
    <mergeCell ref="AB53:AD53"/>
    <mergeCell ref="D54:J54"/>
    <mergeCell ref="K54:L54"/>
    <mergeCell ref="M54:N54"/>
    <mergeCell ref="O54:P54"/>
    <mergeCell ref="Q54:R54"/>
    <mergeCell ref="S54:T54"/>
    <mergeCell ref="U52:V52"/>
    <mergeCell ref="W52:Y52"/>
    <mergeCell ref="Z52:AA52"/>
    <mergeCell ref="AB52:AD52"/>
    <mergeCell ref="D53:J53"/>
    <mergeCell ref="K53:L53"/>
    <mergeCell ref="M53:N53"/>
    <mergeCell ref="O53:P53"/>
    <mergeCell ref="Q53:R53"/>
    <mergeCell ref="S53:T53"/>
    <mergeCell ref="U55:V55"/>
    <mergeCell ref="W55:Y55"/>
    <mergeCell ref="Z55:AA55"/>
    <mergeCell ref="AB55:AD55"/>
    <mergeCell ref="D56:J56"/>
    <mergeCell ref="K56:L56"/>
    <mergeCell ref="M56:N56"/>
    <mergeCell ref="O56:P56"/>
    <mergeCell ref="Q56:R56"/>
    <mergeCell ref="S56:T56"/>
    <mergeCell ref="U54:V54"/>
    <mergeCell ref="W54:Y54"/>
    <mergeCell ref="Z54:AA54"/>
    <mergeCell ref="AB54:AD54"/>
    <mergeCell ref="D55:J55"/>
    <mergeCell ref="K55:L55"/>
    <mergeCell ref="M55:N55"/>
    <mergeCell ref="O55:P55"/>
    <mergeCell ref="Q55:R55"/>
    <mergeCell ref="S55:T55"/>
    <mergeCell ref="U57:V57"/>
    <mergeCell ref="W57:Y57"/>
    <mergeCell ref="Z57:AA57"/>
    <mergeCell ref="AB57:AD57"/>
    <mergeCell ref="D58:J58"/>
    <mergeCell ref="K58:L58"/>
    <mergeCell ref="M58:N58"/>
    <mergeCell ref="O58:P58"/>
    <mergeCell ref="Q58:R58"/>
    <mergeCell ref="S58:T58"/>
    <mergeCell ref="U56:V56"/>
    <mergeCell ref="W56:Y56"/>
    <mergeCell ref="Z56:AA56"/>
    <mergeCell ref="AB56:AD56"/>
    <mergeCell ref="D57:J57"/>
    <mergeCell ref="K57:L57"/>
    <mergeCell ref="M57:N57"/>
    <mergeCell ref="O57:P57"/>
    <mergeCell ref="Q57:R57"/>
    <mergeCell ref="S57:T57"/>
    <mergeCell ref="C64:AD64"/>
    <mergeCell ref="B71:AD71"/>
    <mergeCell ref="C72:AD72"/>
    <mergeCell ref="C73:AD73"/>
    <mergeCell ref="C74:AD74"/>
    <mergeCell ref="C76:I78"/>
    <mergeCell ref="J76:AD76"/>
    <mergeCell ref="J77:J78"/>
    <mergeCell ref="K77:AD77"/>
    <mergeCell ref="W59:Y59"/>
    <mergeCell ref="Z59:AA59"/>
    <mergeCell ref="AB59:AD59"/>
    <mergeCell ref="C61:E61"/>
    <mergeCell ref="F61:AD61"/>
    <mergeCell ref="C63:AD63"/>
    <mergeCell ref="U58:V58"/>
    <mergeCell ref="W58:Y58"/>
    <mergeCell ref="Z58:AA58"/>
    <mergeCell ref="AB58:AD58"/>
    <mergeCell ref="K59:L59"/>
    <mergeCell ref="M59:N59"/>
    <mergeCell ref="O59:P59"/>
    <mergeCell ref="Q59:R59"/>
    <mergeCell ref="S59:T59"/>
    <mergeCell ref="U59:V59"/>
    <mergeCell ref="D91:P91"/>
    <mergeCell ref="R91:AD91"/>
    <mergeCell ref="D92:P92"/>
    <mergeCell ref="R92:AD92"/>
    <mergeCell ref="D93:P93"/>
    <mergeCell ref="R93:AD93"/>
    <mergeCell ref="D85:I85"/>
    <mergeCell ref="C88:AD88"/>
    <mergeCell ref="D89:P89"/>
    <mergeCell ref="R89:AD89"/>
    <mergeCell ref="D90:P90"/>
    <mergeCell ref="R90:AD90"/>
    <mergeCell ref="D79:I79"/>
    <mergeCell ref="D80:I80"/>
    <mergeCell ref="D81:I81"/>
    <mergeCell ref="D82:I82"/>
    <mergeCell ref="D83:I83"/>
    <mergeCell ref="D84:I84"/>
    <mergeCell ref="B108:AD108"/>
    <mergeCell ref="C109:AD109"/>
    <mergeCell ref="C110:AD110"/>
    <mergeCell ref="C111:AD111"/>
    <mergeCell ref="C112:AD112"/>
    <mergeCell ref="C113:AD113"/>
    <mergeCell ref="D97:P97"/>
    <mergeCell ref="R97:AD97"/>
    <mergeCell ref="D98:P98"/>
    <mergeCell ref="R98:AD98"/>
    <mergeCell ref="C100:AD100"/>
    <mergeCell ref="C101:AD101"/>
    <mergeCell ref="D94:P94"/>
    <mergeCell ref="R94:AD94"/>
    <mergeCell ref="D95:P95"/>
    <mergeCell ref="R95:AD95"/>
    <mergeCell ref="D96:P96"/>
    <mergeCell ref="R96:AD96"/>
    <mergeCell ref="D119:H119"/>
    <mergeCell ref="I119:J119"/>
    <mergeCell ref="K119:L119"/>
    <mergeCell ref="M119:N119"/>
    <mergeCell ref="U119:V119"/>
    <mergeCell ref="W119:X119"/>
    <mergeCell ref="W116:X117"/>
    <mergeCell ref="Y116:Z116"/>
    <mergeCell ref="AA116:AB116"/>
    <mergeCell ref="AC116:AD116"/>
    <mergeCell ref="D118:H118"/>
    <mergeCell ref="I118:J118"/>
    <mergeCell ref="K118:L118"/>
    <mergeCell ref="M118:N118"/>
    <mergeCell ref="U118:V118"/>
    <mergeCell ref="W118:X118"/>
    <mergeCell ref="C115:H117"/>
    <mergeCell ref="I115:J117"/>
    <mergeCell ref="K115:L117"/>
    <mergeCell ref="M115:T115"/>
    <mergeCell ref="U115:V117"/>
    <mergeCell ref="W115:AD115"/>
    <mergeCell ref="M116:N117"/>
    <mergeCell ref="O116:P116"/>
    <mergeCell ref="Q116:R116"/>
    <mergeCell ref="S116:T116"/>
    <mergeCell ref="D122:H122"/>
    <mergeCell ref="I122:J122"/>
    <mergeCell ref="K122:L122"/>
    <mergeCell ref="M122:N122"/>
    <mergeCell ref="U122:V122"/>
    <mergeCell ref="W122:X122"/>
    <mergeCell ref="D121:H121"/>
    <mergeCell ref="I121:J121"/>
    <mergeCell ref="K121:L121"/>
    <mergeCell ref="M121:N121"/>
    <mergeCell ref="U121:V121"/>
    <mergeCell ref="W121:X121"/>
    <mergeCell ref="D120:H120"/>
    <mergeCell ref="I120:J120"/>
    <mergeCell ref="K120:L120"/>
    <mergeCell ref="M120:N120"/>
    <mergeCell ref="U120:V120"/>
    <mergeCell ref="W120:X120"/>
    <mergeCell ref="D125:H125"/>
    <mergeCell ref="I125:J125"/>
    <mergeCell ref="K125:L125"/>
    <mergeCell ref="M125:N125"/>
    <mergeCell ref="U125:V125"/>
    <mergeCell ref="W125:X125"/>
    <mergeCell ref="D124:H124"/>
    <mergeCell ref="I124:J124"/>
    <mergeCell ref="K124:L124"/>
    <mergeCell ref="M124:N124"/>
    <mergeCell ref="U124:V124"/>
    <mergeCell ref="W124:X124"/>
    <mergeCell ref="D123:H123"/>
    <mergeCell ref="I123:J123"/>
    <mergeCell ref="K123:L123"/>
    <mergeCell ref="M123:N123"/>
    <mergeCell ref="U123:V123"/>
    <mergeCell ref="W123:X123"/>
    <mergeCell ref="D128:H128"/>
    <mergeCell ref="I128:J128"/>
    <mergeCell ref="K128:L128"/>
    <mergeCell ref="M128:N128"/>
    <mergeCell ref="U128:V128"/>
    <mergeCell ref="W128:X128"/>
    <mergeCell ref="D127:H127"/>
    <mergeCell ref="I127:J127"/>
    <mergeCell ref="K127:L127"/>
    <mergeCell ref="M127:N127"/>
    <mergeCell ref="U127:V127"/>
    <mergeCell ref="W127:X127"/>
    <mergeCell ref="D126:H126"/>
    <mergeCell ref="I126:J126"/>
    <mergeCell ref="K126:L126"/>
    <mergeCell ref="M126:N126"/>
    <mergeCell ref="U126:V126"/>
    <mergeCell ref="W126:X126"/>
    <mergeCell ref="D131:H131"/>
    <mergeCell ref="I131:J131"/>
    <mergeCell ref="K131:L131"/>
    <mergeCell ref="M131:N131"/>
    <mergeCell ref="U131:V131"/>
    <mergeCell ref="W131:X131"/>
    <mergeCell ref="D130:H130"/>
    <mergeCell ref="I130:J130"/>
    <mergeCell ref="K130:L130"/>
    <mergeCell ref="M130:N130"/>
    <mergeCell ref="U130:V130"/>
    <mergeCell ref="W130:X130"/>
    <mergeCell ref="D129:H129"/>
    <mergeCell ref="I129:J129"/>
    <mergeCell ref="K129:L129"/>
    <mergeCell ref="M129:N129"/>
    <mergeCell ref="U129:V129"/>
    <mergeCell ref="W129:X129"/>
    <mergeCell ref="D134:H134"/>
    <mergeCell ref="I134:J134"/>
    <mergeCell ref="K134:L134"/>
    <mergeCell ref="M134:N134"/>
    <mergeCell ref="U134:V134"/>
    <mergeCell ref="W134:X134"/>
    <mergeCell ref="D133:H133"/>
    <mergeCell ref="I133:J133"/>
    <mergeCell ref="K133:L133"/>
    <mergeCell ref="M133:N133"/>
    <mergeCell ref="U133:V133"/>
    <mergeCell ref="W133:X133"/>
    <mergeCell ref="D132:H132"/>
    <mergeCell ref="I132:J132"/>
    <mergeCell ref="K132:L132"/>
    <mergeCell ref="M132:N132"/>
    <mergeCell ref="U132:V132"/>
    <mergeCell ref="W132:X132"/>
    <mergeCell ref="D137:H137"/>
    <mergeCell ref="I137:J137"/>
    <mergeCell ref="K137:L137"/>
    <mergeCell ref="M137:N137"/>
    <mergeCell ref="U137:V137"/>
    <mergeCell ref="W137:X137"/>
    <mergeCell ref="D136:H136"/>
    <mergeCell ref="I136:J136"/>
    <mergeCell ref="K136:L136"/>
    <mergeCell ref="M136:N136"/>
    <mergeCell ref="U136:V136"/>
    <mergeCell ref="W136:X136"/>
    <mergeCell ref="D135:H135"/>
    <mergeCell ref="I135:J135"/>
    <mergeCell ref="K135:L135"/>
    <mergeCell ref="M135:N135"/>
    <mergeCell ref="U135:V135"/>
    <mergeCell ref="W135:X135"/>
    <mergeCell ref="D140:H140"/>
    <mergeCell ref="I140:J140"/>
    <mergeCell ref="K140:L140"/>
    <mergeCell ref="M140:N140"/>
    <mergeCell ref="U140:V140"/>
    <mergeCell ref="W140:X140"/>
    <mergeCell ref="D139:H139"/>
    <mergeCell ref="I139:J139"/>
    <mergeCell ref="K139:L139"/>
    <mergeCell ref="M139:N139"/>
    <mergeCell ref="U139:V139"/>
    <mergeCell ref="W139:X139"/>
    <mergeCell ref="D138:H138"/>
    <mergeCell ref="I138:J138"/>
    <mergeCell ref="K138:L138"/>
    <mergeCell ref="M138:N138"/>
    <mergeCell ref="U138:V138"/>
    <mergeCell ref="W138:X138"/>
    <mergeCell ref="M143:N143"/>
    <mergeCell ref="W143:X143"/>
    <mergeCell ref="C145:AD145"/>
    <mergeCell ref="C146:AD146"/>
    <mergeCell ref="B153:AD153"/>
    <mergeCell ref="C154:AD154"/>
    <mergeCell ref="D142:H142"/>
    <mergeCell ref="I142:J142"/>
    <mergeCell ref="K142:L142"/>
    <mergeCell ref="M142:N142"/>
    <mergeCell ref="U142:V142"/>
    <mergeCell ref="W142:X142"/>
    <mergeCell ref="D141:H141"/>
    <mergeCell ref="I141:J141"/>
    <mergeCell ref="K141:L141"/>
    <mergeCell ref="M141:N141"/>
    <mergeCell ref="U141:V141"/>
    <mergeCell ref="W141:X141"/>
    <mergeCell ref="V160:X160"/>
    <mergeCell ref="Y160:AA160"/>
    <mergeCell ref="AB160:AD160"/>
    <mergeCell ref="M161:M162"/>
    <mergeCell ref="N161:N162"/>
    <mergeCell ref="O161:O162"/>
    <mergeCell ref="P161:R161"/>
    <mergeCell ref="S161:U161"/>
    <mergeCell ref="V161:V162"/>
    <mergeCell ref="W161:W162"/>
    <mergeCell ref="C155:AD155"/>
    <mergeCell ref="C156:AD156"/>
    <mergeCell ref="C157:AD157"/>
    <mergeCell ref="C159:G162"/>
    <mergeCell ref="H159:I162"/>
    <mergeCell ref="J159:AD159"/>
    <mergeCell ref="J160:J162"/>
    <mergeCell ref="K160:K162"/>
    <mergeCell ref="L160:L162"/>
    <mergeCell ref="M160:U160"/>
    <mergeCell ref="D169:G169"/>
    <mergeCell ref="H169:I169"/>
    <mergeCell ref="D170:G170"/>
    <mergeCell ref="H170:I170"/>
    <mergeCell ref="D171:G171"/>
    <mergeCell ref="H171:I171"/>
    <mergeCell ref="D166:G166"/>
    <mergeCell ref="H166:I166"/>
    <mergeCell ref="D167:G167"/>
    <mergeCell ref="H167:I167"/>
    <mergeCell ref="D168:G168"/>
    <mergeCell ref="H168:I168"/>
    <mergeCell ref="AD161:AD162"/>
    <mergeCell ref="D163:G163"/>
    <mergeCell ref="H163:I163"/>
    <mergeCell ref="D164:G164"/>
    <mergeCell ref="H164:I164"/>
    <mergeCell ref="D165:G165"/>
    <mergeCell ref="H165:I165"/>
    <mergeCell ref="X161:X162"/>
    <mergeCell ref="Y161:Y162"/>
    <mergeCell ref="Z161:Z162"/>
    <mergeCell ref="AA161:AA162"/>
    <mergeCell ref="AB161:AB162"/>
    <mergeCell ref="AC161:AC162"/>
    <mergeCell ref="D178:G178"/>
    <mergeCell ref="H178:I178"/>
    <mergeCell ref="D179:G179"/>
    <mergeCell ref="H179:I179"/>
    <mergeCell ref="D180:G180"/>
    <mergeCell ref="H180:I180"/>
    <mergeCell ref="D175:G175"/>
    <mergeCell ref="H175:I175"/>
    <mergeCell ref="D176:G176"/>
    <mergeCell ref="H176:I176"/>
    <mergeCell ref="D177:G177"/>
    <mergeCell ref="H177:I177"/>
    <mergeCell ref="D172:G172"/>
    <mergeCell ref="H172:I172"/>
    <mergeCell ref="D173:G173"/>
    <mergeCell ref="H173:I173"/>
    <mergeCell ref="D174:G174"/>
    <mergeCell ref="H174:I174"/>
    <mergeCell ref="D187:G187"/>
    <mergeCell ref="H187:I187"/>
    <mergeCell ref="C190:AD190"/>
    <mergeCell ref="C191:AD191"/>
    <mergeCell ref="B198:AD198"/>
    <mergeCell ref="C199:AD199"/>
    <mergeCell ref="D184:G184"/>
    <mergeCell ref="H184:I184"/>
    <mergeCell ref="D185:G185"/>
    <mergeCell ref="H185:I185"/>
    <mergeCell ref="D186:G186"/>
    <mergeCell ref="H186:I186"/>
    <mergeCell ref="D181:G181"/>
    <mergeCell ref="H181:I181"/>
    <mergeCell ref="D182:G182"/>
    <mergeCell ref="H182:I182"/>
    <mergeCell ref="D183:G183"/>
    <mergeCell ref="H183:I183"/>
    <mergeCell ref="Y204:Z205"/>
    <mergeCell ref="AA204:AB205"/>
    <mergeCell ref="AC204:AD205"/>
    <mergeCell ref="D206:L206"/>
    <mergeCell ref="M206:N206"/>
    <mergeCell ref="O206:P206"/>
    <mergeCell ref="Q206:R206"/>
    <mergeCell ref="Y206:Z206"/>
    <mergeCell ref="AA206:AB206"/>
    <mergeCell ref="AC206:AD206"/>
    <mergeCell ref="C200:AD200"/>
    <mergeCell ref="C202:L205"/>
    <mergeCell ref="M202:AD202"/>
    <mergeCell ref="M203:X203"/>
    <mergeCell ref="Y203:AD203"/>
    <mergeCell ref="M204:N205"/>
    <mergeCell ref="O204:P205"/>
    <mergeCell ref="Q204:R205"/>
    <mergeCell ref="S204:U204"/>
    <mergeCell ref="V204:X204"/>
    <mergeCell ref="AC209:AD209"/>
    <mergeCell ref="D210:L210"/>
    <mergeCell ref="M210:N210"/>
    <mergeCell ref="O210:P210"/>
    <mergeCell ref="Q210:R210"/>
    <mergeCell ref="Y210:Z210"/>
    <mergeCell ref="AA210:AB210"/>
    <mergeCell ref="AC210:AD210"/>
    <mergeCell ref="D209:L209"/>
    <mergeCell ref="M209:N209"/>
    <mergeCell ref="O209:P209"/>
    <mergeCell ref="Q209:R209"/>
    <mergeCell ref="Y209:Z209"/>
    <mergeCell ref="AA209:AB209"/>
    <mergeCell ref="AC207:AD207"/>
    <mergeCell ref="D208:L208"/>
    <mergeCell ref="M208:N208"/>
    <mergeCell ref="O208:P208"/>
    <mergeCell ref="Q208:R208"/>
    <mergeCell ref="Y208:Z208"/>
    <mergeCell ref="AA208:AB208"/>
    <mergeCell ref="AC208:AD208"/>
    <mergeCell ref="D207:L207"/>
    <mergeCell ref="M207:N207"/>
    <mergeCell ref="O207:P207"/>
    <mergeCell ref="Q207:R207"/>
    <mergeCell ref="Y207:Z207"/>
    <mergeCell ref="AA207:AB207"/>
    <mergeCell ref="C214:AD214"/>
    <mergeCell ref="C215:AD215"/>
    <mergeCell ref="B222:AD222"/>
    <mergeCell ref="C223:AD223"/>
    <mergeCell ref="C224:AD224"/>
    <mergeCell ref="C225:AD225"/>
    <mergeCell ref="AC211:AD211"/>
    <mergeCell ref="M212:N212"/>
    <mergeCell ref="O212:P212"/>
    <mergeCell ref="Q212:R212"/>
    <mergeCell ref="Y212:Z212"/>
    <mergeCell ref="AA212:AB212"/>
    <mergeCell ref="AC212:AD212"/>
    <mergeCell ref="D211:L211"/>
    <mergeCell ref="M211:N211"/>
    <mergeCell ref="O211:P211"/>
    <mergeCell ref="Q211:R211"/>
    <mergeCell ref="Y211:Z211"/>
    <mergeCell ref="AA211:AB211"/>
    <mergeCell ref="AA229:AB230"/>
    <mergeCell ref="AC229:AD230"/>
    <mergeCell ref="D231:L231"/>
    <mergeCell ref="M231:N231"/>
    <mergeCell ref="O231:P231"/>
    <mergeCell ref="Q231:R231"/>
    <mergeCell ref="Y231:Z231"/>
    <mergeCell ref="AA231:AB231"/>
    <mergeCell ref="AC231:AD231"/>
    <mergeCell ref="C227:L230"/>
    <mergeCell ref="M227:AD227"/>
    <mergeCell ref="M228:X228"/>
    <mergeCell ref="Y228:AD228"/>
    <mergeCell ref="M229:N230"/>
    <mergeCell ref="O229:P230"/>
    <mergeCell ref="Q229:R230"/>
    <mergeCell ref="S229:U229"/>
    <mergeCell ref="V229:X229"/>
    <mergeCell ref="Y229:Z230"/>
    <mergeCell ref="AC234:AD234"/>
    <mergeCell ref="D235:L235"/>
    <mergeCell ref="M235:N235"/>
    <mergeCell ref="O235:P235"/>
    <mergeCell ref="Q235:R235"/>
    <mergeCell ref="Y235:Z235"/>
    <mergeCell ref="AA235:AB235"/>
    <mergeCell ref="AC235:AD235"/>
    <mergeCell ref="D234:L234"/>
    <mergeCell ref="M234:N234"/>
    <mergeCell ref="O234:P234"/>
    <mergeCell ref="Q234:R234"/>
    <mergeCell ref="Y234:Z234"/>
    <mergeCell ref="AA234:AB234"/>
    <mergeCell ref="AC232:AD232"/>
    <mergeCell ref="D233:L233"/>
    <mergeCell ref="M233:N233"/>
    <mergeCell ref="O233:P233"/>
    <mergeCell ref="Q233:R233"/>
    <mergeCell ref="Y233:Z233"/>
    <mergeCell ref="AA233:AB233"/>
    <mergeCell ref="AC233:AD233"/>
    <mergeCell ref="D232:L232"/>
    <mergeCell ref="M232:N232"/>
    <mergeCell ref="O232:P232"/>
    <mergeCell ref="Q232:R232"/>
    <mergeCell ref="Y232:Z232"/>
    <mergeCell ref="AA232:AB232"/>
    <mergeCell ref="M238:N238"/>
    <mergeCell ref="O238:P238"/>
    <mergeCell ref="Q238:R238"/>
    <mergeCell ref="Y238:Z238"/>
    <mergeCell ref="AA238:AB238"/>
    <mergeCell ref="AC238:AD238"/>
    <mergeCell ref="AC236:AD236"/>
    <mergeCell ref="D237:L237"/>
    <mergeCell ref="M237:N237"/>
    <mergeCell ref="O237:P237"/>
    <mergeCell ref="Q237:R237"/>
    <mergeCell ref="Y237:Z237"/>
    <mergeCell ref="AA237:AB237"/>
    <mergeCell ref="AC237:AD237"/>
    <mergeCell ref="D236:L236"/>
    <mergeCell ref="M236:N236"/>
    <mergeCell ref="O236:P236"/>
    <mergeCell ref="Q236:R236"/>
    <mergeCell ref="Y236:Z236"/>
    <mergeCell ref="AA236:AB236"/>
    <mergeCell ref="G261:G263"/>
    <mergeCell ref="H261:H263"/>
    <mergeCell ref="I261:I263"/>
    <mergeCell ref="J261:R261"/>
    <mergeCell ref="S261:U261"/>
    <mergeCell ref="V261:X261"/>
    <mergeCell ref="Y261:AA261"/>
    <mergeCell ref="AB261:AD261"/>
    <mergeCell ref="B253:AD253"/>
    <mergeCell ref="B256:AD256"/>
    <mergeCell ref="C257:AD257"/>
    <mergeCell ref="C258:AD258"/>
    <mergeCell ref="C240:E240"/>
    <mergeCell ref="F240:AD240"/>
    <mergeCell ref="C242:AD242"/>
    <mergeCell ref="C243:AD243"/>
    <mergeCell ref="B250:AD250"/>
    <mergeCell ref="B251:AD251"/>
    <mergeCell ref="D271:F271"/>
    <mergeCell ref="D272:F272"/>
    <mergeCell ref="D273:F273"/>
    <mergeCell ref="D274:F274"/>
    <mergeCell ref="D275:F275"/>
    <mergeCell ref="D276:F276"/>
    <mergeCell ref="D265:F265"/>
    <mergeCell ref="D266:F266"/>
    <mergeCell ref="D267:F267"/>
    <mergeCell ref="D268:F268"/>
    <mergeCell ref="D269:F269"/>
    <mergeCell ref="D270:F270"/>
    <mergeCell ref="Z262:Z263"/>
    <mergeCell ref="AA262:AA263"/>
    <mergeCell ref="AB262:AB263"/>
    <mergeCell ref="AC262:AC263"/>
    <mergeCell ref="AD262:AD263"/>
    <mergeCell ref="D264:F264"/>
    <mergeCell ref="T262:T263"/>
    <mergeCell ref="U262:U263"/>
    <mergeCell ref="V262:V263"/>
    <mergeCell ref="W262:W263"/>
    <mergeCell ref="X262:X263"/>
    <mergeCell ref="Y262:Y263"/>
    <mergeCell ref="J262:J263"/>
    <mergeCell ref="K262:K263"/>
    <mergeCell ref="L262:L263"/>
    <mergeCell ref="M262:O262"/>
    <mergeCell ref="P262:R262"/>
    <mergeCell ref="S262:S263"/>
    <mergeCell ref="C260:F263"/>
    <mergeCell ref="G260:AD260"/>
    <mergeCell ref="C291:AD291"/>
    <mergeCell ref="C292:AD292"/>
    <mergeCell ref="B299:AD299"/>
    <mergeCell ref="C300:AD300"/>
    <mergeCell ref="C301:AD301"/>
    <mergeCell ref="C302:AD302"/>
    <mergeCell ref="D283:F283"/>
    <mergeCell ref="D284:F284"/>
    <mergeCell ref="D285:F285"/>
    <mergeCell ref="D286:F286"/>
    <mergeCell ref="D287:F287"/>
    <mergeCell ref="D288:F288"/>
    <mergeCell ref="D277:F277"/>
    <mergeCell ref="D278:F278"/>
    <mergeCell ref="D279:F279"/>
    <mergeCell ref="D280:F280"/>
    <mergeCell ref="D281:F281"/>
    <mergeCell ref="D282:F282"/>
    <mergeCell ref="D307:J307"/>
    <mergeCell ref="K307:L307"/>
    <mergeCell ref="M307:R307"/>
    <mergeCell ref="S307:X307"/>
    <mergeCell ref="Y307:AD307"/>
    <mergeCell ref="D308:J308"/>
    <mergeCell ref="K308:L308"/>
    <mergeCell ref="M308:R308"/>
    <mergeCell ref="S308:X308"/>
    <mergeCell ref="Y308:AD308"/>
    <mergeCell ref="C303:AD303"/>
    <mergeCell ref="C305:J306"/>
    <mergeCell ref="K305:L306"/>
    <mergeCell ref="M305:AD305"/>
    <mergeCell ref="M306:R306"/>
    <mergeCell ref="S306:X306"/>
    <mergeCell ref="Y306:AD306"/>
    <mergeCell ref="D311:J311"/>
    <mergeCell ref="K311:L311"/>
    <mergeCell ref="M311:R311"/>
    <mergeCell ref="S311:X311"/>
    <mergeCell ref="Y311:AD311"/>
    <mergeCell ref="D312:J312"/>
    <mergeCell ref="K312:L312"/>
    <mergeCell ref="M312:R312"/>
    <mergeCell ref="S312:X312"/>
    <mergeCell ref="Y312:AD312"/>
    <mergeCell ref="D309:J309"/>
    <mergeCell ref="K309:L309"/>
    <mergeCell ref="M309:R309"/>
    <mergeCell ref="S309:X309"/>
    <mergeCell ref="Y309:AD309"/>
    <mergeCell ref="D310:J310"/>
    <mergeCell ref="K310:L310"/>
    <mergeCell ref="M310:R310"/>
    <mergeCell ref="S310:X310"/>
    <mergeCell ref="Y310:AD310"/>
    <mergeCell ref="D315:J315"/>
    <mergeCell ref="K315:L315"/>
    <mergeCell ref="M315:R315"/>
    <mergeCell ref="S315:X315"/>
    <mergeCell ref="Y315:AD315"/>
    <mergeCell ref="D316:J316"/>
    <mergeCell ref="K316:L316"/>
    <mergeCell ref="M316:R316"/>
    <mergeCell ref="S316:X316"/>
    <mergeCell ref="Y316:AD316"/>
    <mergeCell ref="D313:J313"/>
    <mergeCell ref="K313:L313"/>
    <mergeCell ref="M313:R313"/>
    <mergeCell ref="S313:X313"/>
    <mergeCell ref="Y313:AD313"/>
    <mergeCell ref="D314:J314"/>
    <mergeCell ref="K314:L314"/>
    <mergeCell ref="M314:R314"/>
    <mergeCell ref="S314:X314"/>
    <mergeCell ref="Y314:AD314"/>
    <mergeCell ref="D319:J319"/>
    <mergeCell ref="K319:L319"/>
    <mergeCell ref="M319:R319"/>
    <mergeCell ref="S319:X319"/>
    <mergeCell ref="Y319:AD319"/>
    <mergeCell ref="D320:J320"/>
    <mergeCell ref="K320:L320"/>
    <mergeCell ref="M320:R320"/>
    <mergeCell ref="S320:X320"/>
    <mergeCell ref="Y320:AD320"/>
    <mergeCell ref="D317:J317"/>
    <mergeCell ref="K317:L317"/>
    <mergeCell ref="M317:R317"/>
    <mergeCell ref="S317:X317"/>
    <mergeCell ref="Y317:AD317"/>
    <mergeCell ref="D318:J318"/>
    <mergeCell ref="K318:L318"/>
    <mergeCell ref="M318:R318"/>
    <mergeCell ref="S318:X318"/>
    <mergeCell ref="Y318:AD318"/>
    <mergeCell ref="D323:J323"/>
    <mergeCell ref="K323:L323"/>
    <mergeCell ref="M323:R323"/>
    <mergeCell ref="S323:X323"/>
    <mergeCell ref="Y323:AD323"/>
    <mergeCell ref="D324:J324"/>
    <mergeCell ref="K324:L324"/>
    <mergeCell ref="M324:R324"/>
    <mergeCell ref="S324:X324"/>
    <mergeCell ref="Y324:AD324"/>
    <mergeCell ref="D321:J321"/>
    <mergeCell ref="K321:L321"/>
    <mergeCell ref="M321:R321"/>
    <mergeCell ref="S321:X321"/>
    <mergeCell ref="Y321:AD321"/>
    <mergeCell ref="D322:J322"/>
    <mergeCell ref="K322:L322"/>
    <mergeCell ref="M322:R322"/>
    <mergeCell ref="S322:X322"/>
    <mergeCell ref="Y322:AD322"/>
    <mergeCell ref="D327:J327"/>
    <mergeCell ref="K327:L327"/>
    <mergeCell ref="M327:R327"/>
    <mergeCell ref="S327:X327"/>
    <mergeCell ref="Y327:AD327"/>
    <mergeCell ref="D328:J328"/>
    <mergeCell ref="K328:L328"/>
    <mergeCell ref="M328:R328"/>
    <mergeCell ref="S328:X328"/>
    <mergeCell ref="Y328:AD328"/>
    <mergeCell ref="D325:J325"/>
    <mergeCell ref="K325:L325"/>
    <mergeCell ref="M325:R325"/>
    <mergeCell ref="S325:X325"/>
    <mergeCell ref="Y325:AD325"/>
    <mergeCell ref="D326:J326"/>
    <mergeCell ref="K326:L326"/>
    <mergeCell ref="M326:R326"/>
    <mergeCell ref="S326:X326"/>
    <mergeCell ref="Y326:AD326"/>
    <mergeCell ref="D331:J331"/>
    <mergeCell ref="K331:L331"/>
    <mergeCell ref="M331:R331"/>
    <mergeCell ref="S331:X331"/>
    <mergeCell ref="Y331:AD331"/>
    <mergeCell ref="M332:R332"/>
    <mergeCell ref="S332:X332"/>
    <mergeCell ref="Y332:AD332"/>
    <mergeCell ref="D329:J329"/>
    <mergeCell ref="K329:L329"/>
    <mergeCell ref="M329:R329"/>
    <mergeCell ref="S329:X329"/>
    <mergeCell ref="Y329:AD329"/>
    <mergeCell ref="D330:J330"/>
    <mergeCell ref="K330:L330"/>
    <mergeCell ref="M330:R330"/>
    <mergeCell ref="S330:X330"/>
    <mergeCell ref="Y330:AD330"/>
    <mergeCell ref="AC348:AD349"/>
    <mergeCell ref="D350:L350"/>
    <mergeCell ref="M350:N350"/>
    <mergeCell ref="O350:P350"/>
    <mergeCell ref="Q350:R350"/>
    <mergeCell ref="Y350:Z350"/>
    <mergeCell ref="AA350:AB350"/>
    <mergeCell ref="AC350:AD350"/>
    <mergeCell ref="O348:P349"/>
    <mergeCell ref="Q348:R349"/>
    <mergeCell ref="S348:U348"/>
    <mergeCell ref="V348:X348"/>
    <mergeCell ref="Y348:Z349"/>
    <mergeCell ref="AA348:AB349"/>
    <mergeCell ref="C334:AD334"/>
    <mergeCell ref="C335:AD335"/>
    <mergeCell ref="B342:AD342"/>
    <mergeCell ref="C343:AD343"/>
    <mergeCell ref="C344:AD344"/>
    <mergeCell ref="C346:L349"/>
    <mergeCell ref="M346:AD346"/>
    <mergeCell ref="M347:X347"/>
    <mergeCell ref="Y347:AD347"/>
    <mergeCell ref="M348:N349"/>
    <mergeCell ref="AC353:AD353"/>
    <mergeCell ref="D354:L354"/>
    <mergeCell ref="M354:N354"/>
    <mergeCell ref="O354:P354"/>
    <mergeCell ref="Q354:R354"/>
    <mergeCell ref="Y354:Z354"/>
    <mergeCell ref="AA354:AB354"/>
    <mergeCell ref="AC354:AD354"/>
    <mergeCell ref="D353:L353"/>
    <mergeCell ref="M353:N353"/>
    <mergeCell ref="O353:P353"/>
    <mergeCell ref="Q353:R353"/>
    <mergeCell ref="Y353:Z353"/>
    <mergeCell ref="AA353:AB353"/>
    <mergeCell ref="AC351:AD351"/>
    <mergeCell ref="D352:L352"/>
    <mergeCell ref="M352:N352"/>
    <mergeCell ref="O352:P352"/>
    <mergeCell ref="Q352:R352"/>
    <mergeCell ref="Y352:Z352"/>
    <mergeCell ref="AA352:AB352"/>
    <mergeCell ref="AC352:AD352"/>
    <mergeCell ref="D351:L351"/>
    <mergeCell ref="M351:N351"/>
    <mergeCell ref="O351:P351"/>
    <mergeCell ref="Q351:R351"/>
    <mergeCell ref="Y351:Z351"/>
    <mergeCell ref="AA351:AB351"/>
    <mergeCell ref="Y373:Z374"/>
    <mergeCell ref="C358:AD358"/>
    <mergeCell ref="C359:AD359"/>
    <mergeCell ref="B366:AD366"/>
    <mergeCell ref="C367:AD367"/>
    <mergeCell ref="C368:AD368"/>
    <mergeCell ref="C369:AD369"/>
    <mergeCell ref="AC355:AD355"/>
    <mergeCell ref="M356:N356"/>
    <mergeCell ref="O356:P356"/>
    <mergeCell ref="Q356:R356"/>
    <mergeCell ref="Y356:Z356"/>
    <mergeCell ref="AA356:AB356"/>
    <mergeCell ref="AC356:AD356"/>
    <mergeCell ref="D355:L355"/>
    <mergeCell ref="M355:N355"/>
    <mergeCell ref="O355:P355"/>
    <mergeCell ref="Q355:R355"/>
    <mergeCell ref="Y355:Z355"/>
    <mergeCell ref="AA355:AB355"/>
    <mergeCell ref="AC376:AD376"/>
    <mergeCell ref="D377:L377"/>
    <mergeCell ref="M377:N377"/>
    <mergeCell ref="O377:P377"/>
    <mergeCell ref="Q377:R377"/>
    <mergeCell ref="Y377:Z377"/>
    <mergeCell ref="AA377:AB377"/>
    <mergeCell ref="AC377:AD377"/>
    <mergeCell ref="D376:L376"/>
    <mergeCell ref="M376:N376"/>
    <mergeCell ref="O376:P376"/>
    <mergeCell ref="Q376:R376"/>
    <mergeCell ref="Y376:Z376"/>
    <mergeCell ref="AA376:AB376"/>
    <mergeCell ref="AA373:AB374"/>
    <mergeCell ref="AC373:AD374"/>
    <mergeCell ref="D375:L375"/>
    <mergeCell ref="M375:N375"/>
    <mergeCell ref="O375:P375"/>
    <mergeCell ref="Q375:R375"/>
    <mergeCell ref="Y375:Z375"/>
    <mergeCell ref="AA375:AB375"/>
    <mergeCell ref="AC375:AD375"/>
    <mergeCell ref="C371:L374"/>
    <mergeCell ref="M371:AD371"/>
    <mergeCell ref="M372:X372"/>
    <mergeCell ref="Y372:AD372"/>
    <mergeCell ref="M373:N374"/>
    <mergeCell ref="O373:P374"/>
    <mergeCell ref="Q373:R374"/>
    <mergeCell ref="S373:U373"/>
    <mergeCell ref="V373:X373"/>
    <mergeCell ref="AC380:AD380"/>
    <mergeCell ref="D381:L381"/>
    <mergeCell ref="M381:N381"/>
    <mergeCell ref="O381:P381"/>
    <mergeCell ref="Q381:R381"/>
    <mergeCell ref="Y381:Z381"/>
    <mergeCell ref="AA381:AB381"/>
    <mergeCell ref="AC381:AD381"/>
    <mergeCell ref="D380:L380"/>
    <mergeCell ref="M380:N380"/>
    <mergeCell ref="O380:P380"/>
    <mergeCell ref="Q380:R380"/>
    <mergeCell ref="Y380:Z380"/>
    <mergeCell ref="AA380:AB380"/>
    <mergeCell ref="AC378:AD378"/>
    <mergeCell ref="D379:L379"/>
    <mergeCell ref="M379:N379"/>
    <mergeCell ref="O379:P379"/>
    <mergeCell ref="Q379:R379"/>
    <mergeCell ref="Y379:Z379"/>
    <mergeCell ref="AA379:AB379"/>
    <mergeCell ref="AC379:AD379"/>
    <mergeCell ref="D378:L378"/>
    <mergeCell ref="M378:N378"/>
    <mergeCell ref="O378:P378"/>
    <mergeCell ref="Q378:R378"/>
    <mergeCell ref="Y378:Z378"/>
    <mergeCell ref="AA378:AB378"/>
    <mergeCell ref="C397:AD397"/>
    <mergeCell ref="C398:AD398"/>
    <mergeCell ref="C399:AD399"/>
    <mergeCell ref="C401:H402"/>
    <mergeCell ref="I401:AD401"/>
    <mergeCell ref="I402:M402"/>
    <mergeCell ref="N402:P402"/>
    <mergeCell ref="Q402:T402"/>
    <mergeCell ref="U402:W402"/>
    <mergeCell ref="X402:AB402"/>
    <mergeCell ref="C384:E384"/>
    <mergeCell ref="F384:AD384"/>
    <mergeCell ref="C386:AD386"/>
    <mergeCell ref="C387:AD387"/>
    <mergeCell ref="B394:AD394"/>
    <mergeCell ref="B396:AD396"/>
    <mergeCell ref="M382:N382"/>
    <mergeCell ref="O382:P382"/>
    <mergeCell ref="Q382:R382"/>
    <mergeCell ref="Y382:Z382"/>
    <mergeCell ref="AA382:AB382"/>
    <mergeCell ref="AC382:AD382"/>
    <mergeCell ref="C417:AD417"/>
    <mergeCell ref="B419:AD419"/>
    <mergeCell ref="B420:AD420"/>
    <mergeCell ref="B423:AD423"/>
    <mergeCell ref="C424:AD424"/>
    <mergeCell ref="C405:E405"/>
    <mergeCell ref="F405:AD405"/>
    <mergeCell ref="C407:AD407"/>
    <mergeCell ref="C408:AD408"/>
    <mergeCell ref="B415:AD415"/>
    <mergeCell ref="B416:AD416"/>
    <mergeCell ref="AC402:AD402"/>
    <mergeCell ref="C403:H403"/>
    <mergeCell ref="I403:M403"/>
    <mergeCell ref="N403:P403"/>
    <mergeCell ref="Q403:T403"/>
    <mergeCell ref="U403:W403"/>
    <mergeCell ref="X403:AB403"/>
    <mergeCell ref="AC403:AD403"/>
    <mergeCell ref="S431:U431"/>
    <mergeCell ref="V431:X431"/>
    <mergeCell ref="Y431:AA431"/>
    <mergeCell ref="AB431:AD431"/>
    <mergeCell ref="D432:H432"/>
    <mergeCell ref="I432:L432"/>
    <mergeCell ref="M432:O432"/>
    <mergeCell ref="P432:R432"/>
    <mergeCell ref="S432:U432"/>
    <mergeCell ref="V432:X432"/>
    <mergeCell ref="C425:AD425"/>
    <mergeCell ref="C426:AD426"/>
    <mergeCell ref="C427:AD427"/>
    <mergeCell ref="C428:AD428"/>
    <mergeCell ref="C430:H431"/>
    <mergeCell ref="I430:L431"/>
    <mergeCell ref="M430:U430"/>
    <mergeCell ref="V430:AD430"/>
    <mergeCell ref="M431:O431"/>
    <mergeCell ref="P431:R431"/>
    <mergeCell ref="Y434:AA434"/>
    <mergeCell ref="AB434:AD434"/>
    <mergeCell ref="D435:H435"/>
    <mergeCell ref="I435:L435"/>
    <mergeCell ref="M435:O435"/>
    <mergeCell ref="P435:R435"/>
    <mergeCell ref="S435:U435"/>
    <mergeCell ref="V435:X435"/>
    <mergeCell ref="Y435:AA435"/>
    <mergeCell ref="AB435:AD435"/>
    <mergeCell ref="D434:H434"/>
    <mergeCell ref="I434:L434"/>
    <mergeCell ref="M434:O434"/>
    <mergeCell ref="P434:R434"/>
    <mergeCell ref="S434:U434"/>
    <mergeCell ref="V434:X434"/>
    <mergeCell ref="Y432:AA432"/>
    <mergeCell ref="AB432:AD432"/>
    <mergeCell ref="D433:H433"/>
    <mergeCell ref="I433:L433"/>
    <mergeCell ref="M433:O433"/>
    <mergeCell ref="P433:R433"/>
    <mergeCell ref="S433:U433"/>
    <mergeCell ref="V433:X433"/>
    <mergeCell ref="Y433:AA433"/>
    <mergeCell ref="AB433:AD433"/>
    <mergeCell ref="Y438:AA438"/>
    <mergeCell ref="AB438:AD438"/>
    <mergeCell ref="D439:H439"/>
    <mergeCell ref="I439:L439"/>
    <mergeCell ref="M439:O439"/>
    <mergeCell ref="P439:R439"/>
    <mergeCell ref="S439:U439"/>
    <mergeCell ref="V439:X439"/>
    <mergeCell ref="Y439:AA439"/>
    <mergeCell ref="AB439:AD439"/>
    <mergeCell ref="D438:H438"/>
    <mergeCell ref="I438:L438"/>
    <mergeCell ref="M438:O438"/>
    <mergeCell ref="P438:R438"/>
    <mergeCell ref="S438:U438"/>
    <mergeCell ref="V438:X438"/>
    <mergeCell ref="Y436:AA436"/>
    <mergeCell ref="AB436:AD436"/>
    <mergeCell ref="D437:H437"/>
    <mergeCell ref="I437:L437"/>
    <mergeCell ref="M437:O437"/>
    <mergeCell ref="P437:R437"/>
    <mergeCell ref="S437:U437"/>
    <mergeCell ref="V437:X437"/>
    <mergeCell ref="Y437:AA437"/>
    <mergeCell ref="AB437:AD437"/>
    <mergeCell ref="D436:H436"/>
    <mergeCell ref="I436:L436"/>
    <mergeCell ref="M436:O436"/>
    <mergeCell ref="P436:R436"/>
    <mergeCell ref="S436:U436"/>
    <mergeCell ref="V436:X436"/>
    <mergeCell ref="Y442:AA442"/>
    <mergeCell ref="AB442:AD442"/>
    <mergeCell ref="D443:H443"/>
    <mergeCell ref="I443:L443"/>
    <mergeCell ref="M443:O443"/>
    <mergeCell ref="P443:R443"/>
    <mergeCell ref="S443:U443"/>
    <mergeCell ref="V443:X443"/>
    <mergeCell ref="Y443:AA443"/>
    <mergeCell ref="AB443:AD443"/>
    <mergeCell ref="D442:H442"/>
    <mergeCell ref="I442:L442"/>
    <mergeCell ref="M442:O442"/>
    <mergeCell ref="P442:R442"/>
    <mergeCell ref="S442:U442"/>
    <mergeCell ref="V442:X442"/>
    <mergeCell ref="Y440:AA440"/>
    <mergeCell ref="AB440:AD440"/>
    <mergeCell ref="D441:H441"/>
    <mergeCell ref="I441:L441"/>
    <mergeCell ref="M441:O441"/>
    <mergeCell ref="P441:R441"/>
    <mergeCell ref="S441:U441"/>
    <mergeCell ref="V441:X441"/>
    <mergeCell ref="Y441:AA441"/>
    <mergeCell ref="AB441:AD441"/>
    <mergeCell ref="D440:H440"/>
    <mergeCell ref="I440:L440"/>
    <mergeCell ref="M440:O440"/>
    <mergeCell ref="P440:R440"/>
    <mergeCell ref="S440:U440"/>
    <mergeCell ref="V440:X440"/>
    <mergeCell ref="Y446:AA446"/>
    <mergeCell ref="AB446:AD446"/>
    <mergeCell ref="D447:H447"/>
    <mergeCell ref="I447:L447"/>
    <mergeCell ref="M447:O447"/>
    <mergeCell ref="P447:R447"/>
    <mergeCell ref="S447:U447"/>
    <mergeCell ref="V447:X447"/>
    <mergeCell ref="Y447:AA447"/>
    <mergeCell ref="AB447:AD447"/>
    <mergeCell ref="D446:H446"/>
    <mergeCell ref="I446:L446"/>
    <mergeCell ref="M446:O446"/>
    <mergeCell ref="P446:R446"/>
    <mergeCell ref="S446:U446"/>
    <mergeCell ref="V446:X446"/>
    <mergeCell ref="Y444:AA444"/>
    <mergeCell ref="AB444:AD444"/>
    <mergeCell ref="D445:H445"/>
    <mergeCell ref="I445:L445"/>
    <mergeCell ref="M445:O445"/>
    <mergeCell ref="P445:R445"/>
    <mergeCell ref="S445:U445"/>
    <mergeCell ref="V445:X445"/>
    <mergeCell ref="Y445:AA445"/>
    <mergeCell ref="AB445:AD445"/>
    <mergeCell ref="D444:H444"/>
    <mergeCell ref="I444:L444"/>
    <mergeCell ref="M444:O444"/>
    <mergeCell ref="P444:R444"/>
    <mergeCell ref="S444:U444"/>
    <mergeCell ref="V444:X444"/>
    <mergeCell ref="Y450:AA450"/>
    <mergeCell ref="AB450:AD450"/>
    <mergeCell ref="D451:H451"/>
    <mergeCell ref="I451:L451"/>
    <mergeCell ref="M451:O451"/>
    <mergeCell ref="P451:R451"/>
    <mergeCell ref="S451:U451"/>
    <mergeCell ref="V451:X451"/>
    <mergeCell ref="Y451:AA451"/>
    <mergeCell ref="AB451:AD451"/>
    <mergeCell ref="D450:H450"/>
    <mergeCell ref="I450:L450"/>
    <mergeCell ref="M450:O450"/>
    <mergeCell ref="P450:R450"/>
    <mergeCell ref="S450:U450"/>
    <mergeCell ref="V450:X450"/>
    <mergeCell ref="Y448:AA448"/>
    <mergeCell ref="AB448:AD448"/>
    <mergeCell ref="D449:H449"/>
    <mergeCell ref="I449:L449"/>
    <mergeCell ref="M449:O449"/>
    <mergeCell ref="P449:R449"/>
    <mergeCell ref="S449:U449"/>
    <mergeCell ref="V449:X449"/>
    <mergeCell ref="Y449:AA449"/>
    <mergeCell ref="AB449:AD449"/>
    <mergeCell ref="D448:H448"/>
    <mergeCell ref="I448:L448"/>
    <mergeCell ref="M448:O448"/>
    <mergeCell ref="P448:R448"/>
    <mergeCell ref="S448:U448"/>
    <mergeCell ref="V448:X448"/>
    <mergeCell ref="Y454:AA454"/>
    <mergeCell ref="AB454:AD454"/>
    <mergeCell ref="D455:H455"/>
    <mergeCell ref="I455:L455"/>
    <mergeCell ref="M455:O455"/>
    <mergeCell ref="P455:R455"/>
    <mergeCell ref="S455:U455"/>
    <mergeCell ref="V455:X455"/>
    <mergeCell ref="Y455:AA455"/>
    <mergeCell ref="AB455:AD455"/>
    <mergeCell ref="D454:H454"/>
    <mergeCell ref="I454:L454"/>
    <mergeCell ref="M454:O454"/>
    <mergeCell ref="P454:R454"/>
    <mergeCell ref="S454:U454"/>
    <mergeCell ref="V454:X454"/>
    <mergeCell ref="Y452:AA452"/>
    <mergeCell ref="AB452:AD452"/>
    <mergeCell ref="D453:H453"/>
    <mergeCell ref="I453:L453"/>
    <mergeCell ref="M453:O453"/>
    <mergeCell ref="P453:R453"/>
    <mergeCell ref="S453:U453"/>
    <mergeCell ref="V453:X453"/>
    <mergeCell ref="Y453:AA453"/>
    <mergeCell ref="AB453:AD453"/>
    <mergeCell ref="D452:H452"/>
    <mergeCell ref="I452:L452"/>
    <mergeCell ref="M452:O452"/>
    <mergeCell ref="P452:R452"/>
    <mergeCell ref="S452:U452"/>
    <mergeCell ref="V452:X452"/>
    <mergeCell ref="C459:AD459"/>
    <mergeCell ref="C460:AD460"/>
    <mergeCell ref="B467:AD467"/>
    <mergeCell ref="B468:AD468"/>
    <mergeCell ref="C469:AD469"/>
    <mergeCell ref="C470:AD470"/>
    <mergeCell ref="Y456:AA456"/>
    <mergeCell ref="AB456:AD456"/>
    <mergeCell ref="M457:O457"/>
    <mergeCell ref="P457:R457"/>
    <mergeCell ref="S457:U457"/>
    <mergeCell ref="V457:X457"/>
    <mergeCell ref="Y457:AA457"/>
    <mergeCell ref="AB457:AD457"/>
    <mergeCell ref="D456:H456"/>
    <mergeCell ref="I456:L456"/>
    <mergeCell ref="M456:O456"/>
    <mergeCell ref="P456:R456"/>
    <mergeCell ref="S456:U456"/>
    <mergeCell ref="V456:X456"/>
    <mergeCell ref="V479:X479"/>
    <mergeCell ref="Y479:AA479"/>
    <mergeCell ref="AB479:AD479"/>
    <mergeCell ref="D481:L481"/>
    <mergeCell ref="M481:N481"/>
    <mergeCell ref="O481:P481"/>
    <mergeCell ref="Q481:R481"/>
    <mergeCell ref="B472:AD472"/>
    <mergeCell ref="C473:AD473"/>
    <mergeCell ref="C474:AD474"/>
    <mergeCell ref="C475:AD475"/>
    <mergeCell ref="C477:L480"/>
    <mergeCell ref="M477:AD477"/>
    <mergeCell ref="M478:N480"/>
    <mergeCell ref="O478:P480"/>
    <mergeCell ref="Q478:R480"/>
    <mergeCell ref="S478:AD478"/>
    <mergeCell ref="D484:L484"/>
    <mergeCell ref="M484:N484"/>
    <mergeCell ref="O484:P484"/>
    <mergeCell ref="Q484:R484"/>
    <mergeCell ref="D485:L485"/>
    <mergeCell ref="M485:N485"/>
    <mergeCell ref="O485:P485"/>
    <mergeCell ref="Q485:R485"/>
    <mergeCell ref="D482:L482"/>
    <mergeCell ref="M482:N482"/>
    <mergeCell ref="O482:P482"/>
    <mergeCell ref="Q482:R482"/>
    <mergeCell ref="D483:L483"/>
    <mergeCell ref="M483:N483"/>
    <mergeCell ref="O483:P483"/>
    <mergeCell ref="Q483:R483"/>
    <mergeCell ref="S479:U479"/>
    <mergeCell ref="D490:L490"/>
    <mergeCell ref="M490:N490"/>
    <mergeCell ref="O490:P490"/>
    <mergeCell ref="Q490:R490"/>
    <mergeCell ref="D491:L491"/>
    <mergeCell ref="M491:N491"/>
    <mergeCell ref="O491:P491"/>
    <mergeCell ref="Q491:R491"/>
    <mergeCell ref="D488:L488"/>
    <mergeCell ref="M488:N488"/>
    <mergeCell ref="O488:P488"/>
    <mergeCell ref="Q488:R488"/>
    <mergeCell ref="D489:L489"/>
    <mergeCell ref="M489:N489"/>
    <mergeCell ref="O489:P489"/>
    <mergeCell ref="Q489:R489"/>
    <mergeCell ref="D486:L486"/>
    <mergeCell ref="M486:N486"/>
    <mergeCell ref="O486:P486"/>
    <mergeCell ref="Q486:R486"/>
    <mergeCell ref="D487:L487"/>
    <mergeCell ref="M487:N487"/>
    <mergeCell ref="O487:P487"/>
    <mergeCell ref="Q487:R487"/>
    <mergeCell ref="D496:L496"/>
    <mergeCell ref="M496:N496"/>
    <mergeCell ref="O496:P496"/>
    <mergeCell ref="Q496:R496"/>
    <mergeCell ref="D497:L497"/>
    <mergeCell ref="M497:N497"/>
    <mergeCell ref="O497:P497"/>
    <mergeCell ref="Q497:R497"/>
    <mergeCell ref="D494:L494"/>
    <mergeCell ref="M494:N494"/>
    <mergeCell ref="O494:P494"/>
    <mergeCell ref="Q494:R494"/>
    <mergeCell ref="D495:L495"/>
    <mergeCell ref="M495:N495"/>
    <mergeCell ref="O495:P495"/>
    <mergeCell ref="Q495:R495"/>
    <mergeCell ref="D492:L492"/>
    <mergeCell ref="M492:N492"/>
    <mergeCell ref="O492:P492"/>
    <mergeCell ref="Q492:R492"/>
    <mergeCell ref="D493:L493"/>
    <mergeCell ref="M493:N493"/>
    <mergeCell ref="O493:P493"/>
    <mergeCell ref="Q493:R493"/>
    <mergeCell ref="D502:L502"/>
    <mergeCell ref="M502:N502"/>
    <mergeCell ref="O502:P502"/>
    <mergeCell ref="Q502:R502"/>
    <mergeCell ref="D503:L503"/>
    <mergeCell ref="M503:N503"/>
    <mergeCell ref="O503:P503"/>
    <mergeCell ref="Q503:R503"/>
    <mergeCell ref="D500:L500"/>
    <mergeCell ref="M500:N500"/>
    <mergeCell ref="O500:P500"/>
    <mergeCell ref="Q500:R500"/>
    <mergeCell ref="D501:L501"/>
    <mergeCell ref="M501:N501"/>
    <mergeCell ref="O501:P501"/>
    <mergeCell ref="Q501:R501"/>
    <mergeCell ref="D498:L498"/>
    <mergeCell ref="M498:N498"/>
    <mergeCell ref="O498:P498"/>
    <mergeCell ref="Q498:R498"/>
    <mergeCell ref="D499:L499"/>
    <mergeCell ref="M499:N499"/>
    <mergeCell ref="O499:P499"/>
    <mergeCell ref="Q499:R499"/>
    <mergeCell ref="C511:AD511"/>
    <mergeCell ref="B518:AD518"/>
    <mergeCell ref="C519:AD519"/>
    <mergeCell ref="C520:AD520"/>
    <mergeCell ref="C521:AD521"/>
    <mergeCell ref="AA523:AD523"/>
    <mergeCell ref="M506:N506"/>
    <mergeCell ref="O506:P506"/>
    <mergeCell ref="Q506:R506"/>
    <mergeCell ref="C508:E508"/>
    <mergeCell ref="F508:AD508"/>
    <mergeCell ref="C510:AD510"/>
    <mergeCell ref="D504:L504"/>
    <mergeCell ref="M504:N504"/>
    <mergeCell ref="O504:P504"/>
    <mergeCell ref="Q504:R504"/>
    <mergeCell ref="D505:L505"/>
    <mergeCell ref="M505:N505"/>
    <mergeCell ref="O505:P505"/>
    <mergeCell ref="Q505:R505"/>
    <mergeCell ref="AA527:AB527"/>
    <mergeCell ref="D528:N528"/>
    <mergeCell ref="O528:P528"/>
    <mergeCell ref="Q528:R528"/>
    <mergeCell ref="S528:T528"/>
    <mergeCell ref="U528:V528"/>
    <mergeCell ref="W528:X528"/>
    <mergeCell ref="AA528:AB528"/>
    <mergeCell ref="D527:N527"/>
    <mergeCell ref="O527:P527"/>
    <mergeCell ref="Q527:R527"/>
    <mergeCell ref="S527:T527"/>
    <mergeCell ref="U527:V527"/>
    <mergeCell ref="W527:X527"/>
    <mergeCell ref="C524:N526"/>
    <mergeCell ref="O524:P526"/>
    <mergeCell ref="Q524:AD524"/>
    <mergeCell ref="Q525:R526"/>
    <mergeCell ref="S525:T526"/>
    <mergeCell ref="U525:V526"/>
    <mergeCell ref="W525:Z525"/>
    <mergeCell ref="AA525:AD525"/>
    <mergeCell ref="W526:X526"/>
    <mergeCell ref="AA526:AB526"/>
    <mergeCell ref="AA531:AB531"/>
    <mergeCell ref="D532:N532"/>
    <mergeCell ref="O532:P532"/>
    <mergeCell ref="Q532:R532"/>
    <mergeCell ref="S532:T532"/>
    <mergeCell ref="U532:V532"/>
    <mergeCell ref="W532:X532"/>
    <mergeCell ref="AA532:AB532"/>
    <mergeCell ref="D531:N531"/>
    <mergeCell ref="O531:P531"/>
    <mergeCell ref="Q531:R531"/>
    <mergeCell ref="S531:T531"/>
    <mergeCell ref="U531:V531"/>
    <mergeCell ref="W531:X531"/>
    <mergeCell ref="AA529:AB529"/>
    <mergeCell ref="D530:N530"/>
    <mergeCell ref="O530:P530"/>
    <mergeCell ref="Q530:R530"/>
    <mergeCell ref="S530:T530"/>
    <mergeCell ref="U530:V530"/>
    <mergeCell ref="W530:X530"/>
    <mergeCell ref="AA530:AB530"/>
    <mergeCell ref="D529:N529"/>
    <mergeCell ref="O529:P529"/>
    <mergeCell ref="Q529:R529"/>
    <mergeCell ref="S529:T529"/>
    <mergeCell ref="U529:V529"/>
    <mergeCell ref="W529:X529"/>
    <mergeCell ref="AA535:AB535"/>
    <mergeCell ref="D536:N536"/>
    <mergeCell ref="O536:P536"/>
    <mergeCell ref="Q536:R536"/>
    <mergeCell ref="S536:T536"/>
    <mergeCell ref="U536:V536"/>
    <mergeCell ref="W536:X536"/>
    <mergeCell ref="AA536:AB536"/>
    <mergeCell ref="D535:N535"/>
    <mergeCell ref="O535:P535"/>
    <mergeCell ref="Q535:R535"/>
    <mergeCell ref="S535:T535"/>
    <mergeCell ref="U535:V535"/>
    <mergeCell ref="W535:X535"/>
    <mergeCell ref="AA533:AB533"/>
    <mergeCell ref="D534:N534"/>
    <mergeCell ref="O534:P534"/>
    <mergeCell ref="Q534:R534"/>
    <mergeCell ref="S534:T534"/>
    <mergeCell ref="U534:V534"/>
    <mergeCell ref="W534:X534"/>
    <mergeCell ref="AA534:AB534"/>
    <mergeCell ref="D533:N533"/>
    <mergeCell ref="O533:P533"/>
    <mergeCell ref="Q533:R533"/>
    <mergeCell ref="S533:T533"/>
    <mergeCell ref="U533:V533"/>
    <mergeCell ref="W533:X533"/>
    <mergeCell ref="AA539:AB539"/>
    <mergeCell ref="D540:N540"/>
    <mergeCell ref="O540:P540"/>
    <mergeCell ref="Q540:R540"/>
    <mergeCell ref="S540:T540"/>
    <mergeCell ref="U540:V540"/>
    <mergeCell ref="W540:X540"/>
    <mergeCell ref="AA540:AB540"/>
    <mergeCell ref="D539:N539"/>
    <mergeCell ref="O539:P539"/>
    <mergeCell ref="Q539:R539"/>
    <mergeCell ref="S539:T539"/>
    <mergeCell ref="U539:V539"/>
    <mergeCell ref="W539:X539"/>
    <mergeCell ref="AA537:AB537"/>
    <mergeCell ref="D538:N538"/>
    <mergeCell ref="O538:P538"/>
    <mergeCell ref="Q538:R538"/>
    <mergeCell ref="S538:T538"/>
    <mergeCell ref="U538:V538"/>
    <mergeCell ref="W538:X538"/>
    <mergeCell ref="AA538:AB538"/>
    <mergeCell ref="D537:N537"/>
    <mergeCell ref="O537:P537"/>
    <mergeCell ref="Q537:R537"/>
    <mergeCell ref="S537:T537"/>
    <mergeCell ref="U537:V537"/>
    <mergeCell ref="W537:X537"/>
    <mergeCell ref="AA543:AB543"/>
    <mergeCell ref="D544:N544"/>
    <mergeCell ref="O544:P544"/>
    <mergeCell ref="Q544:R544"/>
    <mergeCell ref="S544:T544"/>
    <mergeCell ref="U544:V544"/>
    <mergeCell ref="W544:X544"/>
    <mergeCell ref="AA544:AB544"/>
    <mergeCell ref="D543:N543"/>
    <mergeCell ref="O543:P543"/>
    <mergeCell ref="Q543:R543"/>
    <mergeCell ref="S543:T543"/>
    <mergeCell ref="U543:V543"/>
    <mergeCell ref="W543:X543"/>
    <mergeCell ref="AA541:AB541"/>
    <mergeCell ref="D542:N542"/>
    <mergeCell ref="O542:P542"/>
    <mergeCell ref="Q542:R542"/>
    <mergeCell ref="S542:T542"/>
    <mergeCell ref="U542:V542"/>
    <mergeCell ref="W542:X542"/>
    <mergeCell ref="AA542:AB542"/>
    <mergeCell ref="D541:N541"/>
    <mergeCell ref="O541:P541"/>
    <mergeCell ref="Q541:R541"/>
    <mergeCell ref="S541:T541"/>
    <mergeCell ref="U541:V541"/>
    <mergeCell ref="W541:X541"/>
    <mergeCell ref="AA547:AB547"/>
    <mergeCell ref="D548:N548"/>
    <mergeCell ref="O548:P548"/>
    <mergeCell ref="Q548:R548"/>
    <mergeCell ref="S548:T548"/>
    <mergeCell ref="U548:V548"/>
    <mergeCell ref="W548:X548"/>
    <mergeCell ref="AA548:AB548"/>
    <mergeCell ref="D547:N547"/>
    <mergeCell ref="O547:P547"/>
    <mergeCell ref="Q547:R547"/>
    <mergeCell ref="S547:T547"/>
    <mergeCell ref="U547:V547"/>
    <mergeCell ref="W547:X547"/>
    <mergeCell ref="AA545:AB545"/>
    <mergeCell ref="D546:N546"/>
    <mergeCell ref="O546:P546"/>
    <mergeCell ref="Q546:R546"/>
    <mergeCell ref="S546:T546"/>
    <mergeCell ref="U546:V546"/>
    <mergeCell ref="W546:X546"/>
    <mergeCell ref="AA546:AB546"/>
    <mergeCell ref="D545:N545"/>
    <mergeCell ref="O545:P545"/>
    <mergeCell ref="Q545:R545"/>
    <mergeCell ref="S545:T545"/>
    <mergeCell ref="U545:V545"/>
    <mergeCell ref="W545:X545"/>
    <mergeCell ref="AA551:AB551"/>
    <mergeCell ref="Q552:R552"/>
    <mergeCell ref="S552:T552"/>
    <mergeCell ref="U552:V552"/>
    <mergeCell ref="W552:X552"/>
    <mergeCell ref="AA552:AB552"/>
    <mergeCell ref="D551:N551"/>
    <mergeCell ref="O551:P551"/>
    <mergeCell ref="Q551:R551"/>
    <mergeCell ref="S551:T551"/>
    <mergeCell ref="U551:V551"/>
    <mergeCell ref="W551:X551"/>
    <mergeCell ref="AA549:AB549"/>
    <mergeCell ref="D550:N550"/>
    <mergeCell ref="O550:P550"/>
    <mergeCell ref="Q550:R550"/>
    <mergeCell ref="S550:T550"/>
    <mergeCell ref="U550:V550"/>
    <mergeCell ref="W550:X550"/>
    <mergeCell ref="AA550:AB550"/>
    <mergeCell ref="D549:N549"/>
    <mergeCell ref="O549:P549"/>
    <mergeCell ref="Q549:R549"/>
    <mergeCell ref="S549:T549"/>
    <mergeCell ref="U549:V549"/>
    <mergeCell ref="W549:X549"/>
    <mergeCell ref="K557:L557"/>
    <mergeCell ref="O557:P557"/>
    <mergeCell ref="S557:T557"/>
    <mergeCell ref="W557:X557"/>
    <mergeCell ref="AA557:AB557"/>
    <mergeCell ref="D558:F558"/>
    <mergeCell ref="G558:H558"/>
    <mergeCell ref="K558:L558"/>
    <mergeCell ref="O558:P558"/>
    <mergeCell ref="S558:T558"/>
    <mergeCell ref="AA554:AD554"/>
    <mergeCell ref="C555:F557"/>
    <mergeCell ref="G555:AD555"/>
    <mergeCell ref="G556:J556"/>
    <mergeCell ref="K556:N556"/>
    <mergeCell ref="O556:R556"/>
    <mergeCell ref="S556:V556"/>
    <mergeCell ref="W556:Z556"/>
    <mergeCell ref="AA556:AD556"/>
    <mergeCell ref="G557:H557"/>
    <mergeCell ref="AA560:AB560"/>
    <mergeCell ref="D561:F561"/>
    <mergeCell ref="G561:H561"/>
    <mergeCell ref="K561:L561"/>
    <mergeCell ref="O561:P561"/>
    <mergeCell ref="S561:T561"/>
    <mergeCell ref="W561:X561"/>
    <mergeCell ref="AA561:AB561"/>
    <mergeCell ref="D560:F560"/>
    <mergeCell ref="G560:H560"/>
    <mergeCell ref="K560:L560"/>
    <mergeCell ref="O560:P560"/>
    <mergeCell ref="S560:T560"/>
    <mergeCell ref="W560:X560"/>
    <mergeCell ref="W558:X558"/>
    <mergeCell ref="AA558:AB558"/>
    <mergeCell ref="D559:F559"/>
    <mergeCell ref="G559:H559"/>
    <mergeCell ref="K559:L559"/>
    <mergeCell ref="O559:P559"/>
    <mergeCell ref="S559:T559"/>
    <mergeCell ref="W559:X559"/>
    <mergeCell ref="AA559:AB559"/>
    <mergeCell ref="AA564:AB564"/>
    <mergeCell ref="D565:F565"/>
    <mergeCell ref="G565:H565"/>
    <mergeCell ref="K565:L565"/>
    <mergeCell ref="O565:P565"/>
    <mergeCell ref="S565:T565"/>
    <mergeCell ref="W565:X565"/>
    <mergeCell ref="AA565:AB565"/>
    <mergeCell ref="D564:F564"/>
    <mergeCell ref="G564:H564"/>
    <mergeCell ref="K564:L564"/>
    <mergeCell ref="O564:P564"/>
    <mergeCell ref="S564:T564"/>
    <mergeCell ref="W564:X564"/>
    <mergeCell ref="AA562:AB562"/>
    <mergeCell ref="D563:F563"/>
    <mergeCell ref="G563:H563"/>
    <mergeCell ref="K563:L563"/>
    <mergeCell ref="O563:P563"/>
    <mergeCell ref="S563:T563"/>
    <mergeCell ref="W563:X563"/>
    <mergeCell ref="AA563:AB563"/>
    <mergeCell ref="D562:F562"/>
    <mergeCell ref="G562:H562"/>
    <mergeCell ref="K562:L562"/>
    <mergeCell ref="O562:P562"/>
    <mergeCell ref="S562:T562"/>
    <mergeCell ref="W562:X562"/>
    <mergeCell ref="AA568:AB568"/>
    <mergeCell ref="D569:F569"/>
    <mergeCell ref="G569:H569"/>
    <mergeCell ref="K569:L569"/>
    <mergeCell ref="O569:P569"/>
    <mergeCell ref="S569:T569"/>
    <mergeCell ref="W569:X569"/>
    <mergeCell ref="AA569:AB569"/>
    <mergeCell ref="D568:F568"/>
    <mergeCell ref="G568:H568"/>
    <mergeCell ref="K568:L568"/>
    <mergeCell ref="O568:P568"/>
    <mergeCell ref="S568:T568"/>
    <mergeCell ref="W568:X568"/>
    <mergeCell ref="AA566:AB566"/>
    <mergeCell ref="D567:F567"/>
    <mergeCell ref="G567:H567"/>
    <mergeCell ref="K567:L567"/>
    <mergeCell ref="O567:P567"/>
    <mergeCell ref="S567:T567"/>
    <mergeCell ref="W567:X567"/>
    <mergeCell ref="AA567:AB567"/>
    <mergeCell ref="D566:F566"/>
    <mergeCell ref="G566:H566"/>
    <mergeCell ref="K566:L566"/>
    <mergeCell ref="O566:P566"/>
    <mergeCell ref="S566:T566"/>
    <mergeCell ref="W566:X566"/>
    <mergeCell ref="AA572:AB572"/>
    <mergeCell ref="D573:F573"/>
    <mergeCell ref="G573:H573"/>
    <mergeCell ref="K573:L573"/>
    <mergeCell ref="O573:P573"/>
    <mergeCell ref="S573:T573"/>
    <mergeCell ref="W573:X573"/>
    <mergeCell ref="AA573:AB573"/>
    <mergeCell ref="D572:F572"/>
    <mergeCell ref="G572:H572"/>
    <mergeCell ref="K572:L572"/>
    <mergeCell ref="O572:P572"/>
    <mergeCell ref="S572:T572"/>
    <mergeCell ref="W572:X572"/>
    <mergeCell ref="AA570:AB570"/>
    <mergeCell ref="D571:F571"/>
    <mergeCell ref="G571:H571"/>
    <mergeCell ref="K571:L571"/>
    <mergeCell ref="O571:P571"/>
    <mergeCell ref="S571:T571"/>
    <mergeCell ref="W571:X571"/>
    <mergeCell ref="AA571:AB571"/>
    <mergeCell ref="D570:F570"/>
    <mergeCell ref="G570:H570"/>
    <mergeCell ref="K570:L570"/>
    <mergeCell ref="O570:P570"/>
    <mergeCell ref="S570:T570"/>
    <mergeCell ref="W570:X570"/>
    <mergeCell ref="AA576:AB576"/>
    <mergeCell ref="D577:F577"/>
    <mergeCell ref="G577:H577"/>
    <mergeCell ref="K577:L577"/>
    <mergeCell ref="O577:P577"/>
    <mergeCell ref="S577:T577"/>
    <mergeCell ref="W577:X577"/>
    <mergeCell ref="AA577:AB577"/>
    <mergeCell ref="D576:F576"/>
    <mergeCell ref="G576:H576"/>
    <mergeCell ref="K576:L576"/>
    <mergeCell ref="O576:P576"/>
    <mergeCell ref="S576:T576"/>
    <mergeCell ref="W576:X576"/>
    <mergeCell ref="AA574:AB574"/>
    <mergeCell ref="D575:F575"/>
    <mergeCell ref="G575:H575"/>
    <mergeCell ref="K575:L575"/>
    <mergeCell ref="O575:P575"/>
    <mergeCell ref="S575:T575"/>
    <mergeCell ref="W575:X575"/>
    <mergeCell ref="AA575:AB575"/>
    <mergeCell ref="D574:F574"/>
    <mergeCell ref="G574:H574"/>
    <mergeCell ref="K574:L574"/>
    <mergeCell ref="O574:P574"/>
    <mergeCell ref="S574:T574"/>
    <mergeCell ref="W574:X574"/>
    <mergeCell ref="AA580:AB580"/>
    <mergeCell ref="D581:F581"/>
    <mergeCell ref="G581:H581"/>
    <mergeCell ref="K581:L581"/>
    <mergeCell ref="O581:P581"/>
    <mergeCell ref="S581:T581"/>
    <mergeCell ref="W581:X581"/>
    <mergeCell ref="AA581:AB581"/>
    <mergeCell ref="D580:F580"/>
    <mergeCell ref="G580:H580"/>
    <mergeCell ref="K580:L580"/>
    <mergeCell ref="O580:P580"/>
    <mergeCell ref="S580:T580"/>
    <mergeCell ref="W580:X580"/>
    <mergeCell ref="AA578:AB578"/>
    <mergeCell ref="D579:F579"/>
    <mergeCell ref="G579:H579"/>
    <mergeCell ref="K579:L579"/>
    <mergeCell ref="O579:P579"/>
    <mergeCell ref="S579:T579"/>
    <mergeCell ref="W579:X579"/>
    <mergeCell ref="AA579:AB579"/>
    <mergeCell ref="D578:F578"/>
    <mergeCell ref="G578:H578"/>
    <mergeCell ref="K578:L578"/>
    <mergeCell ref="O578:P578"/>
    <mergeCell ref="S578:T578"/>
    <mergeCell ref="W578:X578"/>
    <mergeCell ref="C585:E585"/>
    <mergeCell ref="F585:AD585"/>
    <mergeCell ref="C587:AD587"/>
    <mergeCell ref="C588:AD588"/>
    <mergeCell ref="B595:AD595"/>
    <mergeCell ref="C596:AD596"/>
    <mergeCell ref="AA582:AB582"/>
    <mergeCell ref="G583:H583"/>
    <mergeCell ref="K583:L583"/>
    <mergeCell ref="O583:P583"/>
    <mergeCell ref="S583:T583"/>
    <mergeCell ref="W583:X583"/>
    <mergeCell ref="AA583:AB583"/>
    <mergeCell ref="D582:F582"/>
    <mergeCell ref="G582:H582"/>
    <mergeCell ref="K582:L582"/>
    <mergeCell ref="O582:P582"/>
    <mergeCell ref="S582:T582"/>
    <mergeCell ref="W582:X582"/>
    <mergeCell ref="N604:O606"/>
    <mergeCell ref="P604:AD604"/>
    <mergeCell ref="P605:R605"/>
    <mergeCell ref="S605:U605"/>
    <mergeCell ref="V605:X605"/>
    <mergeCell ref="Y605:AA605"/>
    <mergeCell ref="AB605:AD605"/>
    <mergeCell ref="C597:AD597"/>
    <mergeCell ref="C598:AD598"/>
    <mergeCell ref="C599:AD599"/>
    <mergeCell ref="C600:AD600"/>
    <mergeCell ref="AA602:AD602"/>
    <mergeCell ref="C603:G606"/>
    <mergeCell ref="H603:I606"/>
    <mergeCell ref="J603:AD603"/>
    <mergeCell ref="J604:K606"/>
    <mergeCell ref="L604:M606"/>
    <mergeCell ref="D609:G609"/>
    <mergeCell ref="H609:I609"/>
    <mergeCell ref="J609:K609"/>
    <mergeCell ref="L609:M609"/>
    <mergeCell ref="N609:O609"/>
    <mergeCell ref="D610:G610"/>
    <mergeCell ref="H610:I610"/>
    <mergeCell ref="J610:K610"/>
    <mergeCell ref="L610:M610"/>
    <mergeCell ref="N610:O610"/>
    <mergeCell ref="D607:G607"/>
    <mergeCell ref="H607:I607"/>
    <mergeCell ref="J607:K607"/>
    <mergeCell ref="L607:M607"/>
    <mergeCell ref="N607:O607"/>
    <mergeCell ref="D608:G608"/>
    <mergeCell ref="H608:I608"/>
    <mergeCell ref="J608:K608"/>
    <mergeCell ref="L608:M608"/>
    <mergeCell ref="N608:O608"/>
    <mergeCell ref="D613:G613"/>
    <mergeCell ref="H613:I613"/>
    <mergeCell ref="J613:K613"/>
    <mergeCell ref="L613:M613"/>
    <mergeCell ref="N613:O613"/>
    <mergeCell ref="D614:G614"/>
    <mergeCell ref="H614:I614"/>
    <mergeCell ref="J614:K614"/>
    <mergeCell ref="L614:M614"/>
    <mergeCell ref="N614:O614"/>
    <mergeCell ref="D611:G611"/>
    <mergeCell ref="H611:I611"/>
    <mergeCell ref="J611:K611"/>
    <mergeCell ref="L611:M611"/>
    <mergeCell ref="N611:O611"/>
    <mergeCell ref="D612:G612"/>
    <mergeCell ref="H612:I612"/>
    <mergeCell ref="J612:K612"/>
    <mergeCell ref="L612:M612"/>
    <mergeCell ref="N612:O612"/>
    <mergeCell ref="D617:G617"/>
    <mergeCell ref="H617:I617"/>
    <mergeCell ref="J617:K617"/>
    <mergeCell ref="L617:M617"/>
    <mergeCell ref="N617:O617"/>
    <mergeCell ref="D618:G618"/>
    <mergeCell ref="H618:I618"/>
    <mergeCell ref="J618:K618"/>
    <mergeCell ref="L618:M618"/>
    <mergeCell ref="N618:O618"/>
    <mergeCell ref="D615:G615"/>
    <mergeCell ref="H615:I615"/>
    <mergeCell ref="J615:K615"/>
    <mergeCell ref="L615:M615"/>
    <mergeCell ref="N615:O615"/>
    <mergeCell ref="D616:G616"/>
    <mergeCell ref="H616:I616"/>
    <mergeCell ref="J616:K616"/>
    <mergeCell ref="L616:M616"/>
    <mergeCell ref="N616:O616"/>
    <mergeCell ref="D621:G621"/>
    <mergeCell ref="H621:I621"/>
    <mergeCell ref="J621:K621"/>
    <mergeCell ref="L621:M621"/>
    <mergeCell ref="N621:O621"/>
    <mergeCell ref="D622:G622"/>
    <mergeCell ref="H622:I622"/>
    <mergeCell ref="J622:K622"/>
    <mergeCell ref="L622:M622"/>
    <mergeCell ref="N622:O622"/>
    <mergeCell ref="D619:G619"/>
    <mergeCell ref="H619:I619"/>
    <mergeCell ref="J619:K619"/>
    <mergeCell ref="L619:M619"/>
    <mergeCell ref="N619:O619"/>
    <mergeCell ref="D620:G620"/>
    <mergeCell ref="H620:I620"/>
    <mergeCell ref="J620:K620"/>
    <mergeCell ref="L620:M620"/>
    <mergeCell ref="N620:O620"/>
    <mergeCell ref="D625:G625"/>
    <mergeCell ref="H625:I625"/>
    <mergeCell ref="J625:K625"/>
    <mergeCell ref="L625:M625"/>
    <mergeCell ref="N625:O625"/>
    <mergeCell ref="D626:G626"/>
    <mergeCell ref="H626:I626"/>
    <mergeCell ref="J626:K626"/>
    <mergeCell ref="L626:M626"/>
    <mergeCell ref="N626:O626"/>
    <mergeCell ref="D623:G623"/>
    <mergeCell ref="H623:I623"/>
    <mergeCell ref="J623:K623"/>
    <mergeCell ref="L623:M623"/>
    <mergeCell ref="N623:O623"/>
    <mergeCell ref="D624:G624"/>
    <mergeCell ref="H624:I624"/>
    <mergeCell ref="J624:K624"/>
    <mergeCell ref="L624:M624"/>
    <mergeCell ref="N624:O624"/>
    <mergeCell ref="D629:G629"/>
    <mergeCell ref="H629:I629"/>
    <mergeCell ref="J629:K629"/>
    <mergeCell ref="L629:M629"/>
    <mergeCell ref="N629:O629"/>
    <mergeCell ref="D630:G630"/>
    <mergeCell ref="H630:I630"/>
    <mergeCell ref="J630:K630"/>
    <mergeCell ref="L630:M630"/>
    <mergeCell ref="N630:O630"/>
    <mergeCell ref="D627:G627"/>
    <mergeCell ref="H627:I627"/>
    <mergeCell ref="J627:K627"/>
    <mergeCell ref="L627:M627"/>
    <mergeCell ref="N627:O627"/>
    <mergeCell ref="D628:G628"/>
    <mergeCell ref="H628:I628"/>
    <mergeCell ref="J628:K628"/>
    <mergeCell ref="L628:M628"/>
    <mergeCell ref="N628:O628"/>
    <mergeCell ref="Y637:AA637"/>
    <mergeCell ref="AB637:AD637"/>
    <mergeCell ref="D639:F639"/>
    <mergeCell ref="D640:F640"/>
    <mergeCell ref="D641:F641"/>
    <mergeCell ref="D642:F642"/>
    <mergeCell ref="AA634:AD634"/>
    <mergeCell ref="C635:F638"/>
    <mergeCell ref="G635:AD635"/>
    <mergeCell ref="G636:AD636"/>
    <mergeCell ref="G637:I637"/>
    <mergeCell ref="J637:L637"/>
    <mergeCell ref="M637:O637"/>
    <mergeCell ref="P637:R637"/>
    <mergeCell ref="S637:U637"/>
    <mergeCell ref="V637:X637"/>
    <mergeCell ref="D631:G631"/>
    <mergeCell ref="H631:I631"/>
    <mergeCell ref="J631:K631"/>
    <mergeCell ref="L631:M631"/>
    <mergeCell ref="N631:O631"/>
    <mergeCell ref="J632:K632"/>
    <mergeCell ref="L632:M632"/>
    <mergeCell ref="N632:O632"/>
    <mergeCell ref="D655:F655"/>
    <mergeCell ref="D656:F656"/>
    <mergeCell ref="D657:F657"/>
    <mergeCell ref="D658:F658"/>
    <mergeCell ref="D659:F659"/>
    <mergeCell ref="D660:F660"/>
    <mergeCell ref="D649:F649"/>
    <mergeCell ref="D650:F650"/>
    <mergeCell ref="D651:F651"/>
    <mergeCell ref="D652:F652"/>
    <mergeCell ref="D653:F653"/>
    <mergeCell ref="D654:F654"/>
    <mergeCell ref="D643:F643"/>
    <mergeCell ref="D644:F644"/>
    <mergeCell ref="D645:F645"/>
    <mergeCell ref="D646:F646"/>
    <mergeCell ref="D647:F647"/>
    <mergeCell ref="D648:F648"/>
    <mergeCell ref="C681:AD681"/>
    <mergeCell ref="AA683:AD683"/>
    <mergeCell ref="C684:G687"/>
    <mergeCell ref="H684:I687"/>
    <mergeCell ref="J684:AD684"/>
    <mergeCell ref="J685:K687"/>
    <mergeCell ref="L685:M687"/>
    <mergeCell ref="N685:O687"/>
    <mergeCell ref="P685:AD685"/>
    <mergeCell ref="P686:R686"/>
    <mergeCell ref="C669:AD669"/>
    <mergeCell ref="B676:AD676"/>
    <mergeCell ref="C677:AD677"/>
    <mergeCell ref="C678:AD678"/>
    <mergeCell ref="C679:AD679"/>
    <mergeCell ref="C680:AD680"/>
    <mergeCell ref="D661:F661"/>
    <mergeCell ref="D662:F662"/>
    <mergeCell ref="D663:F663"/>
    <mergeCell ref="C666:E666"/>
    <mergeCell ref="F666:AD666"/>
    <mergeCell ref="C668:AD668"/>
    <mergeCell ref="D689:G689"/>
    <mergeCell ref="H689:I689"/>
    <mergeCell ref="J689:K689"/>
    <mergeCell ref="L689:M689"/>
    <mergeCell ref="N689:O689"/>
    <mergeCell ref="D690:G690"/>
    <mergeCell ref="H690:I690"/>
    <mergeCell ref="J690:K690"/>
    <mergeCell ref="L690:M690"/>
    <mergeCell ref="N690:O690"/>
    <mergeCell ref="S686:U686"/>
    <mergeCell ref="V686:X686"/>
    <mergeCell ref="Y686:AA686"/>
    <mergeCell ref="AB686:AD686"/>
    <mergeCell ref="D688:G688"/>
    <mergeCell ref="H688:I688"/>
    <mergeCell ref="J688:K688"/>
    <mergeCell ref="L688:M688"/>
    <mergeCell ref="N688:O688"/>
    <mergeCell ref="D693:G693"/>
    <mergeCell ref="H693:I693"/>
    <mergeCell ref="J693:K693"/>
    <mergeCell ref="L693:M693"/>
    <mergeCell ref="N693:O693"/>
    <mergeCell ref="D694:G694"/>
    <mergeCell ref="H694:I694"/>
    <mergeCell ref="J694:K694"/>
    <mergeCell ref="L694:M694"/>
    <mergeCell ref="N694:O694"/>
    <mergeCell ref="D691:G691"/>
    <mergeCell ref="H691:I691"/>
    <mergeCell ref="J691:K691"/>
    <mergeCell ref="L691:M691"/>
    <mergeCell ref="N691:O691"/>
    <mergeCell ref="D692:G692"/>
    <mergeCell ref="H692:I692"/>
    <mergeCell ref="J692:K692"/>
    <mergeCell ref="L692:M692"/>
    <mergeCell ref="N692:O692"/>
    <mergeCell ref="D697:G697"/>
    <mergeCell ref="H697:I697"/>
    <mergeCell ref="J697:K697"/>
    <mergeCell ref="L697:M697"/>
    <mergeCell ref="N697:O697"/>
    <mergeCell ref="D698:G698"/>
    <mergeCell ref="H698:I698"/>
    <mergeCell ref="J698:K698"/>
    <mergeCell ref="L698:M698"/>
    <mergeCell ref="N698:O698"/>
    <mergeCell ref="D695:G695"/>
    <mergeCell ref="H695:I695"/>
    <mergeCell ref="J695:K695"/>
    <mergeCell ref="L695:M695"/>
    <mergeCell ref="N695:O695"/>
    <mergeCell ref="D696:G696"/>
    <mergeCell ref="H696:I696"/>
    <mergeCell ref="J696:K696"/>
    <mergeCell ref="L696:M696"/>
    <mergeCell ref="N696:O696"/>
    <mergeCell ref="D701:G701"/>
    <mergeCell ref="H701:I701"/>
    <mergeCell ref="J701:K701"/>
    <mergeCell ref="L701:M701"/>
    <mergeCell ref="N701:O701"/>
    <mergeCell ref="D702:G702"/>
    <mergeCell ref="H702:I702"/>
    <mergeCell ref="J702:K702"/>
    <mergeCell ref="L702:M702"/>
    <mergeCell ref="N702:O702"/>
    <mergeCell ref="D699:G699"/>
    <mergeCell ref="H699:I699"/>
    <mergeCell ref="J699:K699"/>
    <mergeCell ref="L699:M699"/>
    <mergeCell ref="N699:O699"/>
    <mergeCell ref="D700:G700"/>
    <mergeCell ref="H700:I700"/>
    <mergeCell ref="J700:K700"/>
    <mergeCell ref="L700:M700"/>
    <mergeCell ref="N700:O700"/>
    <mergeCell ref="D705:G705"/>
    <mergeCell ref="H705:I705"/>
    <mergeCell ref="J705:K705"/>
    <mergeCell ref="L705:M705"/>
    <mergeCell ref="N705:O705"/>
    <mergeCell ref="D706:G706"/>
    <mergeCell ref="H706:I706"/>
    <mergeCell ref="J706:K706"/>
    <mergeCell ref="L706:M706"/>
    <mergeCell ref="N706:O706"/>
    <mergeCell ref="D703:G703"/>
    <mergeCell ref="H703:I703"/>
    <mergeCell ref="J703:K703"/>
    <mergeCell ref="L703:M703"/>
    <mergeCell ref="N703:O703"/>
    <mergeCell ref="D704:G704"/>
    <mergeCell ref="H704:I704"/>
    <mergeCell ref="J704:K704"/>
    <mergeCell ref="L704:M704"/>
    <mergeCell ref="N704:O704"/>
    <mergeCell ref="D709:G709"/>
    <mergeCell ref="H709:I709"/>
    <mergeCell ref="J709:K709"/>
    <mergeCell ref="L709:M709"/>
    <mergeCell ref="N709:O709"/>
    <mergeCell ref="D710:G710"/>
    <mergeCell ref="H710:I710"/>
    <mergeCell ref="J710:K710"/>
    <mergeCell ref="L710:M710"/>
    <mergeCell ref="N710:O710"/>
    <mergeCell ref="D707:G707"/>
    <mergeCell ref="H707:I707"/>
    <mergeCell ref="J707:K707"/>
    <mergeCell ref="L707:M707"/>
    <mergeCell ref="N707:O707"/>
    <mergeCell ref="D708:G708"/>
    <mergeCell ref="H708:I708"/>
    <mergeCell ref="J708:K708"/>
    <mergeCell ref="L708:M708"/>
    <mergeCell ref="N708:O708"/>
    <mergeCell ref="J713:K713"/>
    <mergeCell ref="L713:M713"/>
    <mergeCell ref="N713:O713"/>
    <mergeCell ref="AA715:AD715"/>
    <mergeCell ref="C716:F719"/>
    <mergeCell ref="G716:AD716"/>
    <mergeCell ref="G717:AD717"/>
    <mergeCell ref="G718:I718"/>
    <mergeCell ref="J718:L718"/>
    <mergeCell ref="M718:O718"/>
    <mergeCell ref="D711:G711"/>
    <mergeCell ref="H711:I711"/>
    <mergeCell ref="J711:K711"/>
    <mergeCell ref="L711:M711"/>
    <mergeCell ref="N711:O711"/>
    <mergeCell ref="D712:G712"/>
    <mergeCell ref="H712:I712"/>
    <mergeCell ref="J712:K712"/>
    <mergeCell ref="L712:M712"/>
    <mergeCell ref="N712:O712"/>
    <mergeCell ref="D727:F727"/>
    <mergeCell ref="D728:F728"/>
    <mergeCell ref="D729:F729"/>
    <mergeCell ref="D730:F730"/>
    <mergeCell ref="D731:F731"/>
    <mergeCell ref="D732:F732"/>
    <mergeCell ref="D721:F721"/>
    <mergeCell ref="D722:F722"/>
    <mergeCell ref="D723:F723"/>
    <mergeCell ref="D724:F724"/>
    <mergeCell ref="D725:F725"/>
    <mergeCell ref="D726:F726"/>
    <mergeCell ref="P718:R718"/>
    <mergeCell ref="S718:U718"/>
    <mergeCell ref="V718:X718"/>
    <mergeCell ref="Y718:AA718"/>
    <mergeCell ref="AB718:AD718"/>
    <mergeCell ref="D720:F720"/>
    <mergeCell ref="C747:AD747"/>
    <mergeCell ref="C748:AD748"/>
    <mergeCell ref="B755:AD755"/>
    <mergeCell ref="C756:AD756"/>
    <mergeCell ref="C757:AD757"/>
    <mergeCell ref="C758:AD758"/>
    <mergeCell ref="D739:F739"/>
    <mergeCell ref="D740:F740"/>
    <mergeCell ref="D741:F741"/>
    <mergeCell ref="D742:F742"/>
    <mergeCell ref="D743:F743"/>
    <mergeCell ref="D744:F744"/>
    <mergeCell ref="D733:F733"/>
    <mergeCell ref="D734:F734"/>
    <mergeCell ref="D735:F735"/>
    <mergeCell ref="D736:F736"/>
    <mergeCell ref="D737:F737"/>
    <mergeCell ref="D738:F738"/>
    <mergeCell ref="X764:Y764"/>
    <mergeCell ref="Z764:AA764"/>
    <mergeCell ref="AB764:AC764"/>
    <mergeCell ref="D765:G765"/>
    <mergeCell ref="H765:I765"/>
    <mergeCell ref="J765:L765"/>
    <mergeCell ref="M765:N765"/>
    <mergeCell ref="S765:T765"/>
    <mergeCell ref="V765:W765"/>
    <mergeCell ref="X765:Y765"/>
    <mergeCell ref="C759:AD759"/>
    <mergeCell ref="C760:AD760"/>
    <mergeCell ref="C762:G764"/>
    <mergeCell ref="H762:I764"/>
    <mergeCell ref="J762:L764"/>
    <mergeCell ref="M762:AD762"/>
    <mergeCell ref="M763:N764"/>
    <mergeCell ref="O763:AD763"/>
    <mergeCell ref="S764:T764"/>
    <mergeCell ref="V764:W764"/>
    <mergeCell ref="AB766:AC766"/>
    <mergeCell ref="D767:G767"/>
    <mergeCell ref="H767:I767"/>
    <mergeCell ref="J767:L767"/>
    <mergeCell ref="M767:N767"/>
    <mergeCell ref="S767:T767"/>
    <mergeCell ref="V767:W767"/>
    <mergeCell ref="X767:Y767"/>
    <mergeCell ref="Z767:AA767"/>
    <mergeCell ref="AB767:AC767"/>
    <mergeCell ref="Z765:AA765"/>
    <mergeCell ref="AB765:AC765"/>
    <mergeCell ref="D766:G766"/>
    <mergeCell ref="H766:I766"/>
    <mergeCell ref="J766:L766"/>
    <mergeCell ref="M766:N766"/>
    <mergeCell ref="S766:T766"/>
    <mergeCell ref="V766:W766"/>
    <mergeCell ref="X766:Y766"/>
    <mergeCell ref="Z766:AA766"/>
    <mergeCell ref="Z769:AA769"/>
    <mergeCell ref="AB769:AC769"/>
    <mergeCell ref="D770:G770"/>
    <mergeCell ref="H770:I770"/>
    <mergeCell ref="J770:L770"/>
    <mergeCell ref="M770:N770"/>
    <mergeCell ref="S770:T770"/>
    <mergeCell ref="V770:W770"/>
    <mergeCell ref="X770:Y770"/>
    <mergeCell ref="Z770:AA770"/>
    <mergeCell ref="X768:Y768"/>
    <mergeCell ref="Z768:AA768"/>
    <mergeCell ref="AB768:AC768"/>
    <mergeCell ref="D769:G769"/>
    <mergeCell ref="H769:I769"/>
    <mergeCell ref="J769:L769"/>
    <mergeCell ref="M769:N769"/>
    <mergeCell ref="S769:T769"/>
    <mergeCell ref="V769:W769"/>
    <mergeCell ref="X769:Y769"/>
    <mergeCell ref="D768:G768"/>
    <mergeCell ref="H768:I768"/>
    <mergeCell ref="J768:L768"/>
    <mergeCell ref="M768:N768"/>
    <mergeCell ref="S768:T768"/>
    <mergeCell ref="V768:W768"/>
    <mergeCell ref="X772:Y772"/>
    <mergeCell ref="Z772:AA772"/>
    <mergeCell ref="AB772:AC772"/>
    <mergeCell ref="D773:G773"/>
    <mergeCell ref="H773:I773"/>
    <mergeCell ref="J773:L773"/>
    <mergeCell ref="M773:N773"/>
    <mergeCell ref="S773:T773"/>
    <mergeCell ref="V773:W773"/>
    <mergeCell ref="X773:Y773"/>
    <mergeCell ref="D772:G772"/>
    <mergeCell ref="H772:I772"/>
    <mergeCell ref="J772:L772"/>
    <mergeCell ref="M772:N772"/>
    <mergeCell ref="S772:T772"/>
    <mergeCell ref="V772:W772"/>
    <mergeCell ref="AB770:AC770"/>
    <mergeCell ref="D771:G771"/>
    <mergeCell ref="H771:I771"/>
    <mergeCell ref="J771:L771"/>
    <mergeCell ref="M771:N771"/>
    <mergeCell ref="S771:T771"/>
    <mergeCell ref="V771:W771"/>
    <mergeCell ref="X771:Y771"/>
    <mergeCell ref="Z771:AA771"/>
    <mergeCell ref="AB771:AC771"/>
    <mergeCell ref="AB774:AC774"/>
    <mergeCell ref="D775:G775"/>
    <mergeCell ref="H775:I775"/>
    <mergeCell ref="J775:L775"/>
    <mergeCell ref="M775:N775"/>
    <mergeCell ref="S775:T775"/>
    <mergeCell ref="V775:W775"/>
    <mergeCell ref="X775:Y775"/>
    <mergeCell ref="Z775:AA775"/>
    <mergeCell ref="AB775:AC775"/>
    <mergeCell ref="Z773:AA773"/>
    <mergeCell ref="AB773:AC773"/>
    <mergeCell ref="D774:G774"/>
    <mergeCell ref="H774:I774"/>
    <mergeCell ref="J774:L774"/>
    <mergeCell ref="M774:N774"/>
    <mergeCell ref="S774:T774"/>
    <mergeCell ref="V774:W774"/>
    <mergeCell ref="X774:Y774"/>
    <mergeCell ref="Z774:AA774"/>
    <mergeCell ref="Z777:AA777"/>
    <mergeCell ref="AB777:AC777"/>
    <mergeCell ref="D778:G778"/>
    <mergeCell ref="H778:I778"/>
    <mergeCell ref="J778:L778"/>
    <mergeCell ref="M778:N778"/>
    <mergeCell ref="S778:T778"/>
    <mergeCell ref="V778:W778"/>
    <mergeCell ref="X778:Y778"/>
    <mergeCell ref="Z778:AA778"/>
    <mergeCell ref="X776:Y776"/>
    <mergeCell ref="Z776:AA776"/>
    <mergeCell ref="AB776:AC776"/>
    <mergeCell ref="D777:G777"/>
    <mergeCell ref="H777:I777"/>
    <mergeCell ref="J777:L777"/>
    <mergeCell ref="M777:N777"/>
    <mergeCell ref="S777:T777"/>
    <mergeCell ref="V777:W777"/>
    <mergeCell ref="X777:Y777"/>
    <mergeCell ref="D776:G776"/>
    <mergeCell ref="H776:I776"/>
    <mergeCell ref="J776:L776"/>
    <mergeCell ref="M776:N776"/>
    <mergeCell ref="S776:T776"/>
    <mergeCell ref="V776:W776"/>
    <mergeCell ref="X780:Y780"/>
    <mergeCell ref="Z780:AA780"/>
    <mergeCell ref="AB780:AC780"/>
    <mergeCell ref="D781:G781"/>
    <mergeCell ref="H781:I781"/>
    <mergeCell ref="J781:L781"/>
    <mergeCell ref="M781:N781"/>
    <mergeCell ref="S781:T781"/>
    <mergeCell ref="V781:W781"/>
    <mergeCell ref="X781:Y781"/>
    <mergeCell ref="D780:G780"/>
    <mergeCell ref="H780:I780"/>
    <mergeCell ref="J780:L780"/>
    <mergeCell ref="M780:N780"/>
    <mergeCell ref="S780:T780"/>
    <mergeCell ref="V780:W780"/>
    <mergeCell ref="AB778:AC778"/>
    <mergeCell ref="D779:G779"/>
    <mergeCell ref="H779:I779"/>
    <mergeCell ref="J779:L779"/>
    <mergeCell ref="M779:N779"/>
    <mergeCell ref="S779:T779"/>
    <mergeCell ref="V779:W779"/>
    <mergeCell ref="X779:Y779"/>
    <mergeCell ref="Z779:AA779"/>
    <mergeCell ref="AB779:AC779"/>
    <mergeCell ref="AB782:AC782"/>
    <mergeCell ref="D783:G783"/>
    <mergeCell ref="H783:I783"/>
    <mergeCell ref="J783:L783"/>
    <mergeCell ref="M783:N783"/>
    <mergeCell ref="S783:T783"/>
    <mergeCell ref="V783:W783"/>
    <mergeCell ref="X783:Y783"/>
    <mergeCell ref="Z783:AA783"/>
    <mergeCell ref="AB783:AC783"/>
    <mergeCell ref="Z781:AA781"/>
    <mergeCell ref="AB781:AC781"/>
    <mergeCell ref="D782:G782"/>
    <mergeCell ref="H782:I782"/>
    <mergeCell ref="J782:L782"/>
    <mergeCell ref="M782:N782"/>
    <mergeCell ref="S782:T782"/>
    <mergeCell ref="V782:W782"/>
    <mergeCell ref="X782:Y782"/>
    <mergeCell ref="Z782:AA782"/>
    <mergeCell ref="Z785:AA785"/>
    <mergeCell ref="AB785:AC785"/>
    <mergeCell ref="D786:G786"/>
    <mergeCell ref="H786:I786"/>
    <mergeCell ref="J786:L786"/>
    <mergeCell ref="M786:N786"/>
    <mergeCell ref="S786:T786"/>
    <mergeCell ref="V786:W786"/>
    <mergeCell ref="X786:Y786"/>
    <mergeCell ref="Z786:AA786"/>
    <mergeCell ref="X784:Y784"/>
    <mergeCell ref="Z784:AA784"/>
    <mergeCell ref="AB784:AC784"/>
    <mergeCell ref="D785:G785"/>
    <mergeCell ref="H785:I785"/>
    <mergeCell ref="J785:L785"/>
    <mergeCell ref="M785:N785"/>
    <mergeCell ref="S785:T785"/>
    <mergeCell ref="V785:W785"/>
    <mergeCell ref="X785:Y785"/>
    <mergeCell ref="D784:G784"/>
    <mergeCell ref="H784:I784"/>
    <mergeCell ref="J784:L784"/>
    <mergeCell ref="M784:N784"/>
    <mergeCell ref="S784:T784"/>
    <mergeCell ref="V784:W784"/>
    <mergeCell ref="X788:Y788"/>
    <mergeCell ref="Z788:AA788"/>
    <mergeCell ref="AB788:AC788"/>
    <mergeCell ref="D789:G789"/>
    <mergeCell ref="H789:I789"/>
    <mergeCell ref="J789:L789"/>
    <mergeCell ref="M789:N789"/>
    <mergeCell ref="S789:T789"/>
    <mergeCell ref="V789:W789"/>
    <mergeCell ref="X789:Y789"/>
    <mergeCell ref="D788:G788"/>
    <mergeCell ref="H788:I788"/>
    <mergeCell ref="J788:L788"/>
    <mergeCell ref="M788:N788"/>
    <mergeCell ref="S788:T788"/>
    <mergeCell ref="V788:W788"/>
    <mergeCell ref="AB786:AC786"/>
    <mergeCell ref="D787:G787"/>
    <mergeCell ref="H787:I787"/>
    <mergeCell ref="J787:L787"/>
    <mergeCell ref="M787:N787"/>
    <mergeCell ref="S787:T787"/>
    <mergeCell ref="V787:W787"/>
    <mergeCell ref="X787:Y787"/>
    <mergeCell ref="Z787:AA787"/>
    <mergeCell ref="AB787:AC787"/>
    <mergeCell ref="C804:AD804"/>
    <mergeCell ref="AA806:AD806"/>
    <mergeCell ref="C807:L810"/>
    <mergeCell ref="M807:P810"/>
    <mergeCell ref="Q807:AD807"/>
    <mergeCell ref="Q808:R810"/>
    <mergeCell ref="S808:T810"/>
    <mergeCell ref="U808:V810"/>
    <mergeCell ref="W808:AD808"/>
    <mergeCell ref="W809:Z809"/>
    <mergeCell ref="C792:AD792"/>
    <mergeCell ref="C793:AD793"/>
    <mergeCell ref="B800:AD800"/>
    <mergeCell ref="C801:AD801"/>
    <mergeCell ref="C802:AD802"/>
    <mergeCell ref="C803:AD803"/>
    <mergeCell ref="Z789:AA789"/>
    <mergeCell ref="AB789:AC789"/>
    <mergeCell ref="M790:N790"/>
    <mergeCell ref="S790:T790"/>
    <mergeCell ref="V790:W790"/>
    <mergeCell ref="X790:Y790"/>
    <mergeCell ref="Z790:AA790"/>
    <mergeCell ref="AB790:AC790"/>
    <mergeCell ref="AA812:AB812"/>
    <mergeCell ref="D813:L813"/>
    <mergeCell ref="M813:P813"/>
    <mergeCell ref="Q813:R813"/>
    <mergeCell ref="S813:T813"/>
    <mergeCell ref="U813:V813"/>
    <mergeCell ref="W813:X813"/>
    <mergeCell ref="AA813:AB813"/>
    <mergeCell ref="D812:L812"/>
    <mergeCell ref="M812:P812"/>
    <mergeCell ref="Q812:R812"/>
    <mergeCell ref="S812:T812"/>
    <mergeCell ref="U812:V812"/>
    <mergeCell ref="W812:X812"/>
    <mergeCell ref="AA809:AD809"/>
    <mergeCell ref="W810:X810"/>
    <mergeCell ref="AA810:AB810"/>
    <mergeCell ref="D811:L811"/>
    <mergeCell ref="M811:P811"/>
    <mergeCell ref="Q811:R811"/>
    <mergeCell ref="S811:T811"/>
    <mergeCell ref="U811:V811"/>
    <mergeCell ref="W811:X811"/>
    <mergeCell ref="AA811:AB811"/>
    <mergeCell ref="AA816:AB816"/>
    <mergeCell ref="D817:L817"/>
    <mergeCell ref="M817:P817"/>
    <mergeCell ref="Q817:R817"/>
    <mergeCell ref="S817:T817"/>
    <mergeCell ref="U817:V817"/>
    <mergeCell ref="W817:X817"/>
    <mergeCell ref="AA817:AB817"/>
    <mergeCell ref="D816:L816"/>
    <mergeCell ref="M816:P816"/>
    <mergeCell ref="Q816:R816"/>
    <mergeCell ref="S816:T816"/>
    <mergeCell ref="U816:V816"/>
    <mergeCell ref="W816:X816"/>
    <mergeCell ref="AA814:AB814"/>
    <mergeCell ref="D815:L815"/>
    <mergeCell ref="M815:P815"/>
    <mergeCell ref="Q815:R815"/>
    <mergeCell ref="S815:T815"/>
    <mergeCell ref="U815:V815"/>
    <mergeCell ref="W815:X815"/>
    <mergeCell ref="AA815:AB815"/>
    <mergeCell ref="D814:L814"/>
    <mergeCell ref="M814:P814"/>
    <mergeCell ref="Q814:R814"/>
    <mergeCell ref="S814:T814"/>
    <mergeCell ref="U814:V814"/>
    <mergeCell ref="W814:X814"/>
    <mergeCell ref="AA820:AB820"/>
    <mergeCell ref="D821:L821"/>
    <mergeCell ref="M821:P821"/>
    <mergeCell ref="Q821:R821"/>
    <mergeCell ref="S821:T821"/>
    <mergeCell ref="U821:V821"/>
    <mergeCell ref="W821:X821"/>
    <mergeCell ref="AA821:AB821"/>
    <mergeCell ref="D820:L820"/>
    <mergeCell ref="M820:P820"/>
    <mergeCell ref="Q820:R820"/>
    <mergeCell ref="S820:T820"/>
    <mergeCell ref="U820:V820"/>
    <mergeCell ref="W820:X820"/>
    <mergeCell ref="AA818:AB818"/>
    <mergeCell ref="D819:L819"/>
    <mergeCell ref="M819:P819"/>
    <mergeCell ref="Q819:R819"/>
    <mergeCell ref="S819:T819"/>
    <mergeCell ref="U819:V819"/>
    <mergeCell ref="W819:X819"/>
    <mergeCell ref="AA819:AB819"/>
    <mergeCell ref="D818:L818"/>
    <mergeCell ref="M818:P818"/>
    <mergeCell ref="Q818:R818"/>
    <mergeCell ref="S818:T818"/>
    <mergeCell ref="U818:V818"/>
    <mergeCell ref="W818:X818"/>
    <mergeCell ref="AA824:AB824"/>
    <mergeCell ref="D825:L825"/>
    <mergeCell ref="M825:P825"/>
    <mergeCell ref="Q825:R825"/>
    <mergeCell ref="S825:T825"/>
    <mergeCell ref="U825:V825"/>
    <mergeCell ref="W825:X825"/>
    <mergeCell ref="AA825:AB825"/>
    <mergeCell ref="D824:L824"/>
    <mergeCell ref="M824:P824"/>
    <mergeCell ref="Q824:R824"/>
    <mergeCell ref="S824:T824"/>
    <mergeCell ref="U824:V824"/>
    <mergeCell ref="W824:X824"/>
    <mergeCell ref="AA822:AB822"/>
    <mergeCell ref="D823:L823"/>
    <mergeCell ref="M823:P823"/>
    <mergeCell ref="Q823:R823"/>
    <mergeCell ref="S823:T823"/>
    <mergeCell ref="U823:V823"/>
    <mergeCell ref="W823:X823"/>
    <mergeCell ref="AA823:AB823"/>
    <mergeCell ref="D822:L822"/>
    <mergeCell ref="M822:P822"/>
    <mergeCell ref="Q822:R822"/>
    <mergeCell ref="S822:T822"/>
    <mergeCell ref="U822:V822"/>
    <mergeCell ref="W822:X822"/>
    <mergeCell ref="AA828:AB828"/>
    <mergeCell ref="D829:L829"/>
    <mergeCell ref="M829:P829"/>
    <mergeCell ref="Q829:R829"/>
    <mergeCell ref="S829:T829"/>
    <mergeCell ref="U829:V829"/>
    <mergeCell ref="W829:X829"/>
    <mergeCell ref="AA829:AB829"/>
    <mergeCell ref="D828:L828"/>
    <mergeCell ref="M828:P828"/>
    <mergeCell ref="Q828:R828"/>
    <mergeCell ref="S828:T828"/>
    <mergeCell ref="U828:V828"/>
    <mergeCell ref="W828:X828"/>
    <mergeCell ref="AA826:AB826"/>
    <mergeCell ref="D827:L827"/>
    <mergeCell ref="M827:P827"/>
    <mergeCell ref="Q827:R827"/>
    <mergeCell ref="S827:T827"/>
    <mergeCell ref="U827:V827"/>
    <mergeCell ref="W827:X827"/>
    <mergeCell ref="AA827:AB827"/>
    <mergeCell ref="D826:L826"/>
    <mergeCell ref="M826:P826"/>
    <mergeCell ref="Q826:R826"/>
    <mergeCell ref="S826:T826"/>
    <mergeCell ref="U826:V826"/>
    <mergeCell ref="W826:X826"/>
    <mergeCell ref="AA832:AB832"/>
    <mergeCell ref="D833:L833"/>
    <mergeCell ref="M833:P833"/>
    <mergeCell ref="Q833:R833"/>
    <mergeCell ref="S833:T833"/>
    <mergeCell ref="U833:V833"/>
    <mergeCell ref="W833:X833"/>
    <mergeCell ref="AA833:AB833"/>
    <mergeCell ref="D832:L832"/>
    <mergeCell ref="M832:P832"/>
    <mergeCell ref="Q832:R832"/>
    <mergeCell ref="S832:T832"/>
    <mergeCell ref="U832:V832"/>
    <mergeCell ref="W832:X832"/>
    <mergeCell ref="AA830:AB830"/>
    <mergeCell ref="D831:L831"/>
    <mergeCell ref="M831:P831"/>
    <mergeCell ref="Q831:R831"/>
    <mergeCell ref="S831:T831"/>
    <mergeCell ref="U831:V831"/>
    <mergeCell ref="W831:X831"/>
    <mergeCell ref="AA831:AB831"/>
    <mergeCell ref="D830:L830"/>
    <mergeCell ref="M830:P830"/>
    <mergeCell ref="Q830:R830"/>
    <mergeCell ref="S830:T830"/>
    <mergeCell ref="U830:V830"/>
    <mergeCell ref="W830:X830"/>
    <mergeCell ref="Q836:R836"/>
    <mergeCell ref="S836:T836"/>
    <mergeCell ref="U836:V836"/>
    <mergeCell ref="W836:X836"/>
    <mergeCell ref="AA836:AB836"/>
    <mergeCell ref="AA838:AD838"/>
    <mergeCell ref="AA834:AB834"/>
    <mergeCell ref="D835:L835"/>
    <mergeCell ref="M835:P835"/>
    <mergeCell ref="Q835:R835"/>
    <mergeCell ref="S835:T835"/>
    <mergeCell ref="U835:V835"/>
    <mergeCell ref="W835:X835"/>
    <mergeCell ref="AA835:AB835"/>
    <mergeCell ref="D834:L834"/>
    <mergeCell ref="M834:P834"/>
    <mergeCell ref="Q834:R834"/>
    <mergeCell ref="S834:T834"/>
    <mergeCell ref="U834:V834"/>
    <mergeCell ref="W834:X834"/>
    <mergeCell ref="K842:L842"/>
    <mergeCell ref="O842:P842"/>
    <mergeCell ref="S842:T842"/>
    <mergeCell ref="W842:X842"/>
    <mergeCell ref="AA842:AB842"/>
    <mergeCell ref="D843:F843"/>
    <mergeCell ref="G843:H843"/>
    <mergeCell ref="K843:L843"/>
    <mergeCell ref="O843:P843"/>
    <mergeCell ref="S843:T843"/>
    <mergeCell ref="C839:F842"/>
    <mergeCell ref="G839:AD839"/>
    <mergeCell ref="G840:AD840"/>
    <mergeCell ref="G841:J841"/>
    <mergeCell ref="K841:N841"/>
    <mergeCell ref="O841:R841"/>
    <mergeCell ref="S841:V841"/>
    <mergeCell ref="W841:Z841"/>
    <mergeCell ref="AA841:AD841"/>
    <mergeCell ref="G842:H842"/>
    <mergeCell ref="AA845:AB845"/>
    <mergeCell ref="D846:F846"/>
    <mergeCell ref="G846:H846"/>
    <mergeCell ref="K846:L846"/>
    <mergeCell ref="O846:P846"/>
    <mergeCell ref="S846:T846"/>
    <mergeCell ref="W846:X846"/>
    <mergeCell ref="AA846:AB846"/>
    <mergeCell ref="D845:F845"/>
    <mergeCell ref="G845:H845"/>
    <mergeCell ref="K845:L845"/>
    <mergeCell ref="O845:P845"/>
    <mergeCell ref="S845:T845"/>
    <mergeCell ref="W845:X845"/>
    <mergeCell ref="W843:X843"/>
    <mergeCell ref="AA843:AB843"/>
    <mergeCell ref="D844:F844"/>
    <mergeCell ref="G844:H844"/>
    <mergeCell ref="K844:L844"/>
    <mergeCell ref="O844:P844"/>
    <mergeCell ref="S844:T844"/>
    <mergeCell ref="W844:X844"/>
    <mergeCell ref="AA844:AB844"/>
    <mergeCell ref="AA849:AB849"/>
    <mergeCell ref="D850:F850"/>
    <mergeCell ref="G850:H850"/>
    <mergeCell ref="K850:L850"/>
    <mergeCell ref="O850:P850"/>
    <mergeCell ref="S850:T850"/>
    <mergeCell ref="W850:X850"/>
    <mergeCell ref="AA850:AB850"/>
    <mergeCell ref="D849:F849"/>
    <mergeCell ref="G849:H849"/>
    <mergeCell ref="K849:L849"/>
    <mergeCell ref="O849:P849"/>
    <mergeCell ref="S849:T849"/>
    <mergeCell ref="W849:X849"/>
    <mergeCell ref="AA847:AB847"/>
    <mergeCell ref="D848:F848"/>
    <mergeCell ref="G848:H848"/>
    <mergeCell ref="K848:L848"/>
    <mergeCell ref="O848:P848"/>
    <mergeCell ref="S848:T848"/>
    <mergeCell ref="W848:X848"/>
    <mergeCell ref="AA848:AB848"/>
    <mergeCell ref="D847:F847"/>
    <mergeCell ref="G847:H847"/>
    <mergeCell ref="K847:L847"/>
    <mergeCell ref="O847:P847"/>
    <mergeCell ref="S847:T847"/>
    <mergeCell ref="W847:X847"/>
    <mergeCell ref="AA853:AB853"/>
    <mergeCell ref="D854:F854"/>
    <mergeCell ref="G854:H854"/>
    <mergeCell ref="K854:L854"/>
    <mergeCell ref="O854:P854"/>
    <mergeCell ref="S854:T854"/>
    <mergeCell ref="W854:X854"/>
    <mergeCell ref="AA854:AB854"/>
    <mergeCell ref="D853:F853"/>
    <mergeCell ref="G853:H853"/>
    <mergeCell ref="K853:L853"/>
    <mergeCell ref="O853:P853"/>
    <mergeCell ref="S853:T853"/>
    <mergeCell ref="W853:X853"/>
    <mergeCell ref="AA851:AB851"/>
    <mergeCell ref="D852:F852"/>
    <mergeCell ref="G852:H852"/>
    <mergeCell ref="K852:L852"/>
    <mergeCell ref="O852:P852"/>
    <mergeCell ref="S852:T852"/>
    <mergeCell ref="W852:X852"/>
    <mergeCell ref="AA852:AB852"/>
    <mergeCell ref="D851:F851"/>
    <mergeCell ref="G851:H851"/>
    <mergeCell ref="K851:L851"/>
    <mergeCell ref="O851:P851"/>
    <mergeCell ref="S851:T851"/>
    <mergeCell ref="W851:X851"/>
    <mergeCell ref="AA857:AB857"/>
    <mergeCell ref="D858:F858"/>
    <mergeCell ref="G858:H858"/>
    <mergeCell ref="K858:L858"/>
    <mergeCell ref="O858:P858"/>
    <mergeCell ref="S858:T858"/>
    <mergeCell ref="W858:X858"/>
    <mergeCell ref="AA858:AB858"/>
    <mergeCell ref="D857:F857"/>
    <mergeCell ref="G857:H857"/>
    <mergeCell ref="K857:L857"/>
    <mergeCell ref="O857:P857"/>
    <mergeCell ref="S857:T857"/>
    <mergeCell ref="W857:X857"/>
    <mergeCell ref="AA855:AB855"/>
    <mergeCell ref="D856:F856"/>
    <mergeCell ref="G856:H856"/>
    <mergeCell ref="K856:L856"/>
    <mergeCell ref="O856:P856"/>
    <mergeCell ref="S856:T856"/>
    <mergeCell ref="W856:X856"/>
    <mergeCell ref="AA856:AB856"/>
    <mergeCell ref="D855:F855"/>
    <mergeCell ref="G855:H855"/>
    <mergeCell ref="K855:L855"/>
    <mergeCell ref="O855:P855"/>
    <mergeCell ref="S855:T855"/>
    <mergeCell ref="W855:X855"/>
    <mergeCell ref="AA861:AB861"/>
    <mergeCell ref="D862:F862"/>
    <mergeCell ref="G862:H862"/>
    <mergeCell ref="K862:L862"/>
    <mergeCell ref="O862:P862"/>
    <mergeCell ref="S862:T862"/>
    <mergeCell ref="W862:X862"/>
    <mergeCell ref="AA862:AB862"/>
    <mergeCell ref="D861:F861"/>
    <mergeCell ref="G861:H861"/>
    <mergeCell ref="K861:L861"/>
    <mergeCell ref="O861:P861"/>
    <mergeCell ref="S861:T861"/>
    <mergeCell ref="W861:X861"/>
    <mergeCell ref="AA859:AB859"/>
    <mergeCell ref="D860:F860"/>
    <mergeCell ref="G860:H860"/>
    <mergeCell ref="K860:L860"/>
    <mergeCell ref="O860:P860"/>
    <mergeCell ref="S860:T860"/>
    <mergeCell ref="W860:X860"/>
    <mergeCell ref="AA860:AB860"/>
    <mergeCell ref="D859:F859"/>
    <mergeCell ref="G859:H859"/>
    <mergeCell ref="K859:L859"/>
    <mergeCell ref="O859:P859"/>
    <mergeCell ref="S859:T859"/>
    <mergeCell ref="W859:X859"/>
    <mergeCell ref="AA865:AB865"/>
    <mergeCell ref="D866:F866"/>
    <mergeCell ref="G866:H866"/>
    <mergeCell ref="K866:L866"/>
    <mergeCell ref="O866:P866"/>
    <mergeCell ref="S866:T866"/>
    <mergeCell ref="W866:X866"/>
    <mergeCell ref="AA866:AB866"/>
    <mergeCell ref="D865:F865"/>
    <mergeCell ref="G865:H865"/>
    <mergeCell ref="K865:L865"/>
    <mergeCell ref="O865:P865"/>
    <mergeCell ref="S865:T865"/>
    <mergeCell ref="W865:X865"/>
    <mergeCell ref="AA863:AB863"/>
    <mergeCell ref="D864:F864"/>
    <mergeCell ref="G864:H864"/>
    <mergeCell ref="K864:L864"/>
    <mergeCell ref="O864:P864"/>
    <mergeCell ref="S864:T864"/>
    <mergeCell ref="W864:X864"/>
    <mergeCell ref="AA864:AB864"/>
    <mergeCell ref="D863:F863"/>
    <mergeCell ref="G863:H863"/>
    <mergeCell ref="K863:L863"/>
    <mergeCell ref="O863:P863"/>
    <mergeCell ref="S863:T863"/>
    <mergeCell ref="W863:X863"/>
    <mergeCell ref="C882:AD882"/>
    <mergeCell ref="C883:AD883"/>
    <mergeCell ref="C884:AD884"/>
    <mergeCell ref="C885:AD885"/>
    <mergeCell ref="AA887:AD887"/>
    <mergeCell ref="C888:M891"/>
    <mergeCell ref="N888:O891"/>
    <mergeCell ref="P888:AD888"/>
    <mergeCell ref="P889:Q891"/>
    <mergeCell ref="R889:S891"/>
    <mergeCell ref="C870:F870"/>
    <mergeCell ref="G870:AD870"/>
    <mergeCell ref="C872:AD872"/>
    <mergeCell ref="C873:AD873"/>
    <mergeCell ref="B880:AD880"/>
    <mergeCell ref="C881:AD881"/>
    <mergeCell ref="AA867:AB867"/>
    <mergeCell ref="G868:H868"/>
    <mergeCell ref="K868:L868"/>
    <mergeCell ref="O868:P868"/>
    <mergeCell ref="S868:T868"/>
    <mergeCell ref="W868:X868"/>
    <mergeCell ref="AA868:AB868"/>
    <mergeCell ref="D867:F867"/>
    <mergeCell ref="G867:H867"/>
    <mergeCell ref="K867:L867"/>
    <mergeCell ref="O867:P867"/>
    <mergeCell ref="S867:T867"/>
    <mergeCell ref="W867:X867"/>
    <mergeCell ref="D893:M893"/>
    <mergeCell ref="N893:O893"/>
    <mergeCell ref="P893:Q893"/>
    <mergeCell ref="R893:S893"/>
    <mergeCell ref="T893:U893"/>
    <mergeCell ref="D894:M894"/>
    <mergeCell ref="N894:O894"/>
    <mergeCell ref="P894:Q894"/>
    <mergeCell ref="R894:S894"/>
    <mergeCell ref="T894:U894"/>
    <mergeCell ref="T889:U891"/>
    <mergeCell ref="V889:AD889"/>
    <mergeCell ref="V890:X890"/>
    <mergeCell ref="Y890:AA890"/>
    <mergeCell ref="AB890:AD890"/>
    <mergeCell ref="D892:M892"/>
    <mergeCell ref="N892:O892"/>
    <mergeCell ref="P892:Q892"/>
    <mergeCell ref="R892:S892"/>
    <mergeCell ref="T892:U892"/>
    <mergeCell ref="D897:M897"/>
    <mergeCell ref="N897:O897"/>
    <mergeCell ref="P897:Q897"/>
    <mergeCell ref="R897:S897"/>
    <mergeCell ref="T897:U897"/>
    <mergeCell ref="D898:M898"/>
    <mergeCell ref="N898:O898"/>
    <mergeCell ref="P898:Q898"/>
    <mergeCell ref="R898:S898"/>
    <mergeCell ref="T898:U898"/>
    <mergeCell ref="D895:M895"/>
    <mergeCell ref="N895:O895"/>
    <mergeCell ref="P895:Q895"/>
    <mergeCell ref="R895:S895"/>
    <mergeCell ref="T895:U895"/>
    <mergeCell ref="D896:M896"/>
    <mergeCell ref="N896:O896"/>
    <mergeCell ref="P896:Q896"/>
    <mergeCell ref="R896:S896"/>
    <mergeCell ref="T896:U896"/>
    <mergeCell ref="D901:M901"/>
    <mergeCell ref="N901:O901"/>
    <mergeCell ref="P901:Q901"/>
    <mergeCell ref="R901:S901"/>
    <mergeCell ref="T901:U901"/>
    <mergeCell ref="D902:M902"/>
    <mergeCell ref="N902:O902"/>
    <mergeCell ref="P902:Q902"/>
    <mergeCell ref="R902:S902"/>
    <mergeCell ref="T902:U902"/>
    <mergeCell ref="D899:M899"/>
    <mergeCell ref="N899:O899"/>
    <mergeCell ref="P899:Q899"/>
    <mergeCell ref="R899:S899"/>
    <mergeCell ref="T899:U899"/>
    <mergeCell ref="D900:M900"/>
    <mergeCell ref="N900:O900"/>
    <mergeCell ref="P900:Q900"/>
    <mergeCell ref="R900:S900"/>
    <mergeCell ref="T900:U900"/>
    <mergeCell ref="D905:M905"/>
    <mergeCell ref="N905:O905"/>
    <mergeCell ref="P905:Q905"/>
    <mergeCell ref="R905:S905"/>
    <mergeCell ref="T905:U905"/>
    <mergeCell ref="D906:M906"/>
    <mergeCell ref="N906:O906"/>
    <mergeCell ref="P906:Q906"/>
    <mergeCell ref="R906:S906"/>
    <mergeCell ref="T906:U906"/>
    <mergeCell ref="D903:M903"/>
    <mergeCell ref="N903:O903"/>
    <mergeCell ref="P903:Q903"/>
    <mergeCell ref="R903:S903"/>
    <mergeCell ref="T903:U903"/>
    <mergeCell ref="D904:M904"/>
    <mergeCell ref="N904:O904"/>
    <mergeCell ref="P904:Q904"/>
    <mergeCell ref="R904:S904"/>
    <mergeCell ref="T904:U904"/>
    <mergeCell ref="D909:M909"/>
    <mergeCell ref="N909:O909"/>
    <mergeCell ref="P909:Q909"/>
    <mergeCell ref="R909:S909"/>
    <mergeCell ref="T909:U909"/>
    <mergeCell ref="D910:M910"/>
    <mergeCell ref="N910:O910"/>
    <mergeCell ref="P910:Q910"/>
    <mergeCell ref="R910:S910"/>
    <mergeCell ref="T910:U910"/>
    <mergeCell ref="D907:M907"/>
    <mergeCell ref="N907:O907"/>
    <mergeCell ref="P907:Q907"/>
    <mergeCell ref="R907:S907"/>
    <mergeCell ref="T907:U907"/>
    <mergeCell ref="D908:M908"/>
    <mergeCell ref="N908:O908"/>
    <mergeCell ref="P908:Q908"/>
    <mergeCell ref="R908:S908"/>
    <mergeCell ref="T908:U908"/>
    <mergeCell ref="D913:M913"/>
    <mergeCell ref="N913:O913"/>
    <mergeCell ref="P913:Q913"/>
    <mergeCell ref="R913:S913"/>
    <mergeCell ref="T913:U913"/>
    <mergeCell ref="D914:M914"/>
    <mergeCell ref="N914:O914"/>
    <mergeCell ref="P914:Q914"/>
    <mergeCell ref="R914:S914"/>
    <mergeCell ref="T914:U914"/>
    <mergeCell ref="D911:M911"/>
    <mergeCell ref="N911:O911"/>
    <mergeCell ref="P911:Q911"/>
    <mergeCell ref="R911:S911"/>
    <mergeCell ref="T911:U911"/>
    <mergeCell ref="D912:M912"/>
    <mergeCell ref="N912:O912"/>
    <mergeCell ref="P912:Q912"/>
    <mergeCell ref="R912:S912"/>
    <mergeCell ref="T912:U912"/>
    <mergeCell ref="P917:Q917"/>
    <mergeCell ref="R917:S917"/>
    <mergeCell ref="T917:U917"/>
    <mergeCell ref="AA919:AD919"/>
    <mergeCell ref="C920:F923"/>
    <mergeCell ref="G920:AD920"/>
    <mergeCell ref="G921:AD921"/>
    <mergeCell ref="G922:I922"/>
    <mergeCell ref="J922:L922"/>
    <mergeCell ref="M922:O922"/>
    <mergeCell ref="D915:M915"/>
    <mergeCell ref="N915:O915"/>
    <mergeCell ref="P915:Q915"/>
    <mergeCell ref="R915:S915"/>
    <mergeCell ref="T915:U915"/>
    <mergeCell ref="D916:M916"/>
    <mergeCell ref="N916:O916"/>
    <mergeCell ref="P916:Q916"/>
    <mergeCell ref="R916:S916"/>
    <mergeCell ref="T916:U916"/>
    <mergeCell ref="D931:F931"/>
    <mergeCell ref="D932:F932"/>
    <mergeCell ref="D933:F933"/>
    <mergeCell ref="D934:F934"/>
    <mergeCell ref="D935:F935"/>
    <mergeCell ref="D936:F936"/>
    <mergeCell ref="D925:F925"/>
    <mergeCell ref="D926:F926"/>
    <mergeCell ref="D927:F927"/>
    <mergeCell ref="D928:F928"/>
    <mergeCell ref="D929:F929"/>
    <mergeCell ref="D930:F930"/>
    <mergeCell ref="P922:R922"/>
    <mergeCell ref="S922:U922"/>
    <mergeCell ref="V922:X922"/>
    <mergeCell ref="Y922:AA922"/>
    <mergeCell ref="AB922:AD922"/>
    <mergeCell ref="D924:F924"/>
    <mergeCell ref="C951:E951"/>
    <mergeCell ref="F951:AD951"/>
    <mergeCell ref="C953:AD953"/>
    <mergeCell ref="C954:AD954"/>
    <mergeCell ref="B961:AD961"/>
    <mergeCell ref="C962:AD962"/>
    <mergeCell ref="D943:F943"/>
    <mergeCell ref="D944:F944"/>
    <mergeCell ref="D945:F945"/>
    <mergeCell ref="D946:F946"/>
    <mergeCell ref="D947:F947"/>
    <mergeCell ref="D948:F948"/>
    <mergeCell ref="D937:F937"/>
    <mergeCell ref="D938:F938"/>
    <mergeCell ref="D939:F939"/>
    <mergeCell ref="D940:F940"/>
    <mergeCell ref="D941:F941"/>
    <mergeCell ref="D942:F942"/>
    <mergeCell ref="X970:Z972"/>
    <mergeCell ref="AA970:AD970"/>
    <mergeCell ref="AA971:AD971"/>
    <mergeCell ref="AA972:AB972"/>
    <mergeCell ref="D973:N973"/>
    <mergeCell ref="O973:Q973"/>
    <mergeCell ref="R973:T973"/>
    <mergeCell ref="U973:W973"/>
    <mergeCell ref="X973:Z973"/>
    <mergeCell ref="AA973:AB973"/>
    <mergeCell ref="C963:AD963"/>
    <mergeCell ref="C964:AD964"/>
    <mergeCell ref="C965:AD965"/>
    <mergeCell ref="C966:AD966"/>
    <mergeCell ref="AA968:AD968"/>
    <mergeCell ref="C969:N972"/>
    <mergeCell ref="O969:Q972"/>
    <mergeCell ref="R969:AD969"/>
    <mergeCell ref="R970:T972"/>
    <mergeCell ref="U970:W972"/>
    <mergeCell ref="D976:N976"/>
    <mergeCell ref="O976:Q976"/>
    <mergeCell ref="R976:T976"/>
    <mergeCell ref="U976:W976"/>
    <mergeCell ref="X976:Z976"/>
    <mergeCell ref="AA976:AB976"/>
    <mergeCell ref="D975:N975"/>
    <mergeCell ref="O975:Q975"/>
    <mergeCell ref="R975:T975"/>
    <mergeCell ref="U975:W975"/>
    <mergeCell ref="X975:Z975"/>
    <mergeCell ref="AA975:AB975"/>
    <mergeCell ref="D974:N974"/>
    <mergeCell ref="O974:Q974"/>
    <mergeCell ref="R974:T974"/>
    <mergeCell ref="U974:W974"/>
    <mergeCell ref="X974:Z974"/>
    <mergeCell ref="AA974:AB974"/>
    <mergeCell ref="D979:N979"/>
    <mergeCell ref="O979:Q979"/>
    <mergeCell ref="R979:T979"/>
    <mergeCell ref="U979:W979"/>
    <mergeCell ref="X979:Z979"/>
    <mergeCell ref="AA979:AB979"/>
    <mergeCell ref="D978:N978"/>
    <mergeCell ref="O978:Q978"/>
    <mergeCell ref="R978:T978"/>
    <mergeCell ref="U978:W978"/>
    <mergeCell ref="X978:Z978"/>
    <mergeCell ref="AA978:AB978"/>
    <mergeCell ref="D977:N977"/>
    <mergeCell ref="O977:Q977"/>
    <mergeCell ref="R977:T977"/>
    <mergeCell ref="U977:W977"/>
    <mergeCell ref="X977:Z977"/>
    <mergeCell ref="AA977:AB977"/>
    <mergeCell ref="D982:N982"/>
    <mergeCell ref="O982:Q982"/>
    <mergeCell ref="R982:T982"/>
    <mergeCell ref="U982:W982"/>
    <mergeCell ref="X982:Z982"/>
    <mergeCell ref="AA982:AB982"/>
    <mergeCell ref="D981:N981"/>
    <mergeCell ref="O981:Q981"/>
    <mergeCell ref="R981:T981"/>
    <mergeCell ref="U981:W981"/>
    <mergeCell ref="X981:Z981"/>
    <mergeCell ref="AA981:AB981"/>
    <mergeCell ref="D980:N980"/>
    <mergeCell ref="O980:Q980"/>
    <mergeCell ref="R980:T980"/>
    <mergeCell ref="U980:W980"/>
    <mergeCell ref="X980:Z980"/>
    <mergeCell ref="AA980:AB980"/>
    <mergeCell ref="D985:N985"/>
    <mergeCell ref="O985:Q985"/>
    <mergeCell ref="R985:T985"/>
    <mergeCell ref="U985:W985"/>
    <mergeCell ref="X985:Z985"/>
    <mergeCell ref="AA985:AB985"/>
    <mergeCell ref="D984:N984"/>
    <mergeCell ref="O984:Q984"/>
    <mergeCell ref="R984:T984"/>
    <mergeCell ref="U984:W984"/>
    <mergeCell ref="X984:Z984"/>
    <mergeCell ref="AA984:AB984"/>
    <mergeCell ref="D983:N983"/>
    <mergeCell ref="O983:Q983"/>
    <mergeCell ref="R983:T983"/>
    <mergeCell ref="U983:W983"/>
    <mergeCell ref="X983:Z983"/>
    <mergeCell ref="AA983:AB983"/>
    <mergeCell ref="D988:N988"/>
    <mergeCell ref="O988:Q988"/>
    <mergeCell ref="R988:T988"/>
    <mergeCell ref="U988:W988"/>
    <mergeCell ref="X988:Z988"/>
    <mergeCell ref="AA988:AB988"/>
    <mergeCell ref="D987:N987"/>
    <mergeCell ref="O987:Q987"/>
    <mergeCell ref="R987:T987"/>
    <mergeCell ref="U987:W987"/>
    <mergeCell ref="X987:Z987"/>
    <mergeCell ref="AA987:AB987"/>
    <mergeCell ref="D986:N986"/>
    <mergeCell ref="O986:Q986"/>
    <mergeCell ref="R986:T986"/>
    <mergeCell ref="U986:W986"/>
    <mergeCell ref="X986:Z986"/>
    <mergeCell ref="AA986:AB986"/>
    <mergeCell ref="D991:N991"/>
    <mergeCell ref="O991:Q991"/>
    <mergeCell ref="R991:T991"/>
    <mergeCell ref="U991:W991"/>
    <mergeCell ref="X991:Z991"/>
    <mergeCell ref="AA991:AB991"/>
    <mergeCell ref="D990:N990"/>
    <mergeCell ref="O990:Q990"/>
    <mergeCell ref="R990:T990"/>
    <mergeCell ref="U990:W990"/>
    <mergeCell ref="X990:Z990"/>
    <mergeCell ref="AA990:AB990"/>
    <mergeCell ref="D989:N989"/>
    <mergeCell ref="O989:Q989"/>
    <mergeCell ref="R989:T989"/>
    <mergeCell ref="U989:W989"/>
    <mergeCell ref="X989:Z989"/>
    <mergeCell ref="AA989:AB989"/>
    <mergeCell ref="D994:N994"/>
    <mergeCell ref="O994:Q994"/>
    <mergeCell ref="R994:T994"/>
    <mergeCell ref="U994:W994"/>
    <mergeCell ref="X994:Z994"/>
    <mergeCell ref="AA994:AB994"/>
    <mergeCell ref="D993:N993"/>
    <mergeCell ref="O993:Q993"/>
    <mergeCell ref="R993:T993"/>
    <mergeCell ref="U993:W993"/>
    <mergeCell ref="X993:Z993"/>
    <mergeCell ref="AA993:AB993"/>
    <mergeCell ref="D992:N992"/>
    <mergeCell ref="O992:Q992"/>
    <mergeCell ref="R992:T992"/>
    <mergeCell ref="U992:W992"/>
    <mergeCell ref="X992:Z992"/>
    <mergeCell ref="AA992:AB992"/>
    <mergeCell ref="D997:N997"/>
    <mergeCell ref="O997:Q997"/>
    <mergeCell ref="R997:T997"/>
    <mergeCell ref="U997:W997"/>
    <mergeCell ref="X997:Z997"/>
    <mergeCell ref="AA997:AB997"/>
    <mergeCell ref="D996:N996"/>
    <mergeCell ref="O996:Q996"/>
    <mergeCell ref="R996:T996"/>
    <mergeCell ref="U996:W996"/>
    <mergeCell ref="X996:Z996"/>
    <mergeCell ref="AA996:AB996"/>
    <mergeCell ref="D995:N995"/>
    <mergeCell ref="O995:Q995"/>
    <mergeCell ref="R995:T995"/>
    <mergeCell ref="U995:W995"/>
    <mergeCell ref="X995:Z995"/>
    <mergeCell ref="AA995:AB995"/>
    <mergeCell ref="O1003:R1003"/>
    <mergeCell ref="S1003:V1003"/>
    <mergeCell ref="W1003:Z1003"/>
    <mergeCell ref="AA1003:AD1003"/>
    <mergeCell ref="G1004:H1004"/>
    <mergeCell ref="K1004:L1004"/>
    <mergeCell ref="O1004:P1004"/>
    <mergeCell ref="S1004:T1004"/>
    <mergeCell ref="W1004:X1004"/>
    <mergeCell ref="AA1004:AB1004"/>
    <mergeCell ref="R998:T998"/>
    <mergeCell ref="U998:W998"/>
    <mergeCell ref="X998:Z998"/>
    <mergeCell ref="AA998:AB998"/>
    <mergeCell ref="AA1000:AD1000"/>
    <mergeCell ref="C1001:F1004"/>
    <mergeCell ref="G1001:AD1001"/>
    <mergeCell ref="G1002:AD1002"/>
    <mergeCell ref="G1003:J1003"/>
    <mergeCell ref="K1003:N1003"/>
    <mergeCell ref="AA1007:AB1007"/>
    <mergeCell ref="D1008:F1008"/>
    <mergeCell ref="G1008:H1008"/>
    <mergeCell ref="K1008:L1008"/>
    <mergeCell ref="O1008:P1008"/>
    <mergeCell ref="S1008:T1008"/>
    <mergeCell ref="W1008:X1008"/>
    <mergeCell ref="AA1008:AB1008"/>
    <mergeCell ref="D1007:F1007"/>
    <mergeCell ref="G1007:H1007"/>
    <mergeCell ref="K1007:L1007"/>
    <mergeCell ref="O1007:P1007"/>
    <mergeCell ref="S1007:T1007"/>
    <mergeCell ref="W1007:X1007"/>
    <mergeCell ref="AA1005:AB1005"/>
    <mergeCell ref="D1006:F1006"/>
    <mergeCell ref="G1006:H1006"/>
    <mergeCell ref="K1006:L1006"/>
    <mergeCell ref="O1006:P1006"/>
    <mergeCell ref="S1006:T1006"/>
    <mergeCell ref="W1006:X1006"/>
    <mergeCell ref="AA1006:AB1006"/>
    <mergeCell ref="D1005:F1005"/>
    <mergeCell ref="G1005:H1005"/>
    <mergeCell ref="K1005:L1005"/>
    <mergeCell ref="O1005:P1005"/>
    <mergeCell ref="S1005:T1005"/>
    <mergeCell ref="W1005:X1005"/>
    <mergeCell ref="AA1011:AB1011"/>
    <mergeCell ref="D1012:F1012"/>
    <mergeCell ref="G1012:H1012"/>
    <mergeCell ref="K1012:L1012"/>
    <mergeCell ref="O1012:P1012"/>
    <mergeCell ref="S1012:T1012"/>
    <mergeCell ref="W1012:X1012"/>
    <mergeCell ref="AA1012:AB1012"/>
    <mergeCell ref="D1011:F1011"/>
    <mergeCell ref="G1011:H1011"/>
    <mergeCell ref="K1011:L1011"/>
    <mergeCell ref="O1011:P1011"/>
    <mergeCell ref="S1011:T1011"/>
    <mergeCell ref="W1011:X1011"/>
    <mergeCell ref="AA1009:AB1009"/>
    <mergeCell ref="D1010:F1010"/>
    <mergeCell ref="G1010:H1010"/>
    <mergeCell ref="K1010:L1010"/>
    <mergeCell ref="O1010:P1010"/>
    <mergeCell ref="S1010:T1010"/>
    <mergeCell ref="W1010:X1010"/>
    <mergeCell ref="AA1010:AB1010"/>
    <mergeCell ref="D1009:F1009"/>
    <mergeCell ref="G1009:H1009"/>
    <mergeCell ref="K1009:L1009"/>
    <mergeCell ref="O1009:P1009"/>
    <mergeCell ref="S1009:T1009"/>
    <mergeCell ref="W1009:X1009"/>
    <mergeCell ref="AA1015:AB1015"/>
    <mergeCell ref="D1016:F1016"/>
    <mergeCell ref="G1016:H1016"/>
    <mergeCell ref="K1016:L1016"/>
    <mergeCell ref="O1016:P1016"/>
    <mergeCell ref="S1016:T1016"/>
    <mergeCell ref="W1016:X1016"/>
    <mergeCell ref="AA1016:AB1016"/>
    <mergeCell ref="D1015:F1015"/>
    <mergeCell ref="G1015:H1015"/>
    <mergeCell ref="K1015:L1015"/>
    <mergeCell ref="O1015:P1015"/>
    <mergeCell ref="S1015:T1015"/>
    <mergeCell ref="W1015:X1015"/>
    <mergeCell ref="AA1013:AB1013"/>
    <mergeCell ref="D1014:F1014"/>
    <mergeCell ref="G1014:H1014"/>
    <mergeCell ref="K1014:L1014"/>
    <mergeCell ref="O1014:P1014"/>
    <mergeCell ref="S1014:T1014"/>
    <mergeCell ref="W1014:X1014"/>
    <mergeCell ref="AA1014:AB1014"/>
    <mergeCell ref="D1013:F1013"/>
    <mergeCell ref="G1013:H1013"/>
    <mergeCell ref="K1013:L1013"/>
    <mergeCell ref="O1013:P1013"/>
    <mergeCell ref="S1013:T1013"/>
    <mergeCell ref="W1013:X1013"/>
    <mergeCell ref="AA1019:AB1019"/>
    <mergeCell ref="D1020:F1020"/>
    <mergeCell ref="G1020:H1020"/>
    <mergeCell ref="K1020:L1020"/>
    <mergeCell ref="O1020:P1020"/>
    <mergeCell ref="S1020:T1020"/>
    <mergeCell ref="W1020:X1020"/>
    <mergeCell ref="AA1020:AB1020"/>
    <mergeCell ref="D1019:F1019"/>
    <mergeCell ref="G1019:H1019"/>
    <mergeCell ref="K1019:L1019"/>
    <mergeCell ref="O1019:P1019"/>
    <mergeCell ref="S1019:T1019"/>
    <mergeCell ref="W1019:X1019"/>
    <mergeCell ref="AA1017:AB1017"/>
    <mergeCell ref="D1018:F1018"/>
    <mergeCell ref="G1018:H1018"/>
    <mergeCell ref="K1018:L1018"/>
    <mergeCell ref="O1018:P1018"/>
    <mergeCell ref="S1018:T1018"/>
    <mergeCell ref="W1018:X1018"/>
    <mergeCell ref="AA1018:AB1018"/>
    <mergeCell ref="D1017:F1017"/>
    <mergeCell ref="G1017:H1017"/>
    <mergeCell ref="K1017:L1017"/>
    <mergeCell ref="O1017:P1017"/>
    <mergeCell ref="S1017:T1017"/>
    <mergeCell ref="W1017:X1017"/>
    <mergeCell ref="AA1023:AB1023"/>
    <mergeCell ref="D1024:F1024"/>
    <mergeCell ref="G1024:H1024"/>
    <mergeCell ref="K1024:L1024"/>
    <mergeCell ref="O1024:P1024"/>
    <mergeCell ref="S1024:T1024"/>
    <mergeCell ref="W1024:X1024"/>
    <mergeCell ref="AA1024:AB1024"/>
    <mergeCell ref="D1023:F1023"/>
    <mergeCell ref="G1023:H1023"/>
    <mergeCell ref="K1023:L1023"/>
    <mergeCell ref="O1023:P1023"/>
    <mergeCell ref="S1023:T1023"/>
    <mergeCell ref="W1023:X1023"/>
    <mergeCell ref="AA1021:AB1021"/>
    <mergeCell ref="D1022:F1022"/>
    <mergeCell ref="G1022:H1022"/>
    <mergeCell ref="K1022:L1022"/>
    <mergeCell ref="O1022:P1022"/>
    <mergeCell ref="S1022:T1022"/>
    <mergeCell ref="W1022:X1022"/>
    <mergeCell ref="AA1022:AB1022"/>
    <mergeCell ref="D1021:F1021"/>
    <mergeCell ref="G1021:H1021"/>
    <mergeCell ref="K1021:L1021"/>
    <mergeCell ref="O1021:P1021"/>
    <mergeCell ref="S1021:T1021"/>
    <mergeCell ref="W1021:X1021"/>
    <mergeCell ref="AA1027:AB1027"/>
    <mergeCell ref="D1028:F1028"/>
    <mergeCell ref="G1028:H1028"/>
    <mergeCell ref="K1028:L1028"/>
    <mergeCell ref="O1028:P1028"/>
    <mergeCell ref="S1028:T1028"/>
    <mergeCell ref="W1028:X1028"/>
    <mergeCell ref="AA1028:AB1028"/>
    <mergeCell ref="D1027:F1027"/>
    <mergeCell ref="G1027:H1027"/>
    <mergeCell ref="K1027:L1027"/>
    <mergeCell ref="O1027:P1027"/>
    <mergeCell ref="S1027:T1027"/>
    <mergeCell ref="W1027:X1027"/>
    <mergeCell ref="AA1025:AB1025"/>
    <mergeCell ref="D1026:F1026"/>
    <mergeCell ref="G1026:H1026"/>
    <mergeCell ref="K1026:L1026"/>
    <mergeCell ref="O1026:P1026"/>
    <mergeCell ref="S1026:T1026"/>
    <mergeCell ref="W1026:X1026"/>
    <mergeCell ref="AA1026:AB1026"/>
    <mergeCell ref="D1025:F1025"/>
    <mergeCell ref="G1025:H1025"/>
    <mergeCell ref="K1025:L1025"/>
    <mergeCell ref="O1025:P1025"/>
    <mergeCell ref="S1025:T1025"/>
    <mergeCell ref="W1025:X1025"/>
    <mergeCell ref="C1032:E1032"/>
    <mergeCell ref="F1032:AD1032"/>
    <mergeCell ref="C1034:AD1034"/>
    <mergeCell ref="C1035:AD1035"/>
    <mergeCell ref="B1042:AD1042"/>
    <mergeCell ref="C1043:AD1043"/>
    <mergeCell ref="AA1029:AB1029"/>
    <mergeCell ref="G1030:H1030"/>
    <mergeCell ref="K1030:L1030"/>
    <mergeCell ref="O1030:P1030"/>
    <mergeCell ref="S1030:T1030"/>
    <mergeCell ref="W1030:X1030"/>
    <mergeCell ref="AA1030:AB1030"/>
    <mergeCell ref="D1029:F1029"/>
    <mergeCell ref="G1029:H1029"/>
    <mergeCell ref="K1029:L1029"/>
    <mergeCell ref="O1029:P1029"/>
    <mergeCell ref="S1029:T1029"/>
    <mergeCell ref="W1029:X1029"/>
    <mergeCell ref="C1038:AD1038"/>
    <mergeCell ref="D1050:L1050"/>
    <mergeCell ref="M1050:N1050"/>
    <mergeCell ref="O1050:V1050"/>
    <mergeCell ref="W1050:AD1050"/>
    <mergeCell ref="D1051:L1051"/>
    <mergeCell ref="M1051:N1051"/>
    <mergeCell ref="O1051:V1051"/>
    <mergeCell ref="W1051:AD1051"/>
    <mergeCell ref="D1048:L1048"/>
    <mergeCell ref="M1048:N1048"/>
    <mergeCell ref="O1048:V1048"/>
    <mergeCell ref="W1048:AD1048"/>
    <mergeCell ref="D1049:L1049"/>
    <mergeCell ref="M1049:N1049"/>
    <mergeCell ref="O1049:V1049"/>
    <mergeCell ref="W1049:AD1049"/>
    <mergeCell ref="C1044:AD1044"/>
    <mergeCell ref="C1045:AD1045"/>
    <mergeCell ref="C1047:L1047"/>
    <mergeCell ref="M1047:N1047"/>
    <mergeCell ref="O1047:V1047"/>
    <mergeCell ref="W1047:AD1047"/>
    <mergeCell ref="D1056:L1056"/>
    <mergeCell ref="M1056:N1056"/>
    <mergeCell ref="O1056:V1056"/>
    <mergeCell ref="W1056:AD1056"/>
    <mergeCell ref="D1057:L1057"/>
    <mergeCell ref="M1057:N1057"/>
    <mergeCell ref="O1057:V1057"/>
    <mergeCell ref="W1057:AD1057"/>
    <mergeCell ref="D1054:L1054"/>
    <mergeCell ref="M1054:N1054"/>
    <mergeCell ref="O1054:V1054"/>
    <mergeCell ref="W1054:AD1054"/>
    <mergeCell ref="D1055:L1055"/>
    <mergeCell ref="M1055:N1055"/>
    <mergeCell ref="O1055:V1055"/>
    <mergeCell ref="W1055:AD1055"/>
    <mergeCell ref="D1052:L1052"/>
    <mergeCell ref="M1052:N1052"/>
    <mergeCell ref="O1052:V1052"/>
    <mergeCell ref="W1052:AD1052"/>
    <mergeCell ref="D1053:L1053"/>
    <mergeCell ref="M1053:N1053"/>
    <mergeCell ref="O1053:V1053"/>
    <mergeCell ref="W1053:AD1053"/>
    <mergeCell ref="D1062:L1062"/>
    <mergeCell ref="M1062:N1062"/>
    <mergeCell ref="O1062:V1062"/>
    <mergeCell ref="W1062:AD1062"/>
    <mergeCell ref="D1063:L1063"/>
    <mergeCell ref="M1063:N1063"/>
    <mergeCell ref="O1063:V1063"/>
    <mergeCell ref="W1063:AD1063"/>
    <mergeCell ref="D1060:L1060"/>
    <mergeCell ref="M1060:N1060"/>
    <mergeCell ref="O1060:V1060"/>
    <mergeCell ref="W1060:AD1060"/>
    <mergeCell ref="D1061:L1061"/>
    <mergeCell ref="M1061:N1061"/>
    <mergeCell ref="O1061:V1061"/>
    <mergeCell ref="W1061:AD1061"/>
    <mergeCell ref="D1058:L1058"/>
    <mergeCell ref="M1058:N1058"/>
    <mergeCell ref="O1058:V1058"/>
    <mergeCell ref="W1058:AD1058"/>
    <mergeCell ref="D1059:L1059"/>
    <mergeCell ref="M1059:N1059"/>
    <mergeCell ref="O1059:V1059"/>
    <mergeCell ref="W1059:AD1059"/>
    <mergeCell ref="D1068:L1068"/>
    <mergeCell ref="M1068:N1068"/>
    <mergeCell ref="O1068:V1068"/>
    <mergeCell ref="W1068:AD1068"/>
    <mergeCell ref="D1069:L1069"/>
    <mergeCell ref="M1069:N1069"/>
    <mergeCell ref="O1069:V1069"/>
    <mergeCell ref="W1069:AD1069"/>
    <mergeCell ref="D1066:L1066"/>
    <mergeCell ref="M1066:N1066"/>
    <mergeCell ref="O1066:V1066"/>
    <mergeCell ref="W1066:AD1066"/>
    <mergeCell ref="D1067:L1067"/>
    <mergeCell ref="M1067:N1067"/>
    <mergeCell ref="O1067:V1067"/>
    <mergeCell ref="W1067:AD1067"/>
    <mergeCell ref="D1064:L1064"/>
    <mergeCell ref="M1064:N1064"/>
    <mergeCell ref="O1064:V1064"/>
    <mergeCell ref="W1064:AD1064"/>
    <mergeCell ref="D1065:L1065"/>
    <mergeCell ref="M1065:N1065"/>
    <mergeCell ref="O1065:V1065"/>
    <mergeCell ref="W1065:AD1065"/>
    <mergeCell ref="B1082:AD1082"/>
    <mergeCell ref="C1083:AD1083"/>
    <mergeCell ref="C1084:AD1084"/>
    <mergeCell ref="C1086:J1087"/>
    <mergeCell ref="K1086:N1087"/>
    <mergeCell ref="O1086:AD1086"/>
    <mergeCell ref="O1087:P1087"/>
    <mergeCell ref="Q1087:R1087"/>
    <mergeCell ref="S1087:T1087"/>
    <mergeCell ref="U1087:V1087"/>
    <mergeCell ref="D1072:L1072"/>
    <mergeCell ref="M1072:N1072"/>
    <mergeCell ref="O1072:V1072"/>
    <mergeCell ref="W1072:AD1072"/>
    <mergeCell ref="C1074:AD1074"/>
    <mergeCell ref="C1075:AD1075"/>
    <mergeCell ref="D1070:L1070"/>
    <mergeCell ref="M1070:N1070"/>
    <mergeCell ref="O1070:V1070"/>
    <mergeCell ref="W1070:AD1070"/>
    <mergeCell ref="D1071:L1071"/>
    <mergeCell ref="M1071:N1071"/>
    <mergeCell ref="O1071:V1071"/>
    <mergeCell ref="W1071:AD1071"/>
    <mergeCell ref="W1088:X1088"/>
    <mergeCell ref="Y1088:Z1088"/>
    <mergeCell ref="AA1088:AB1088"/>
    <mergeCell ref="AC1088:AD1088"/>
    <mergeCell ref="D1089:J1089"/>
    <mergeCell ref="K1089:N1089"/>
    <mergeCell ref="O1089:P1089"/>
    <mergeCell ref="Q1089:R1089"/>
    <mergeCell ref="S1089:T1089"/>
    <mergeCell ref="U1089:V1089"/>
    <mergeCell ref="W1087:X1087"/>
    <mergeCell ref="Y1087:Z1087"/>
    <mergeCell ref="AA1087:AB1087"/>
    <mergeCell ref="AC1087:AD1087"/>
    <mergeCell ref="D1088:J1088"/>
    <mergeCell ref="K1088:N1088"/>
    <mergeCell ref="O1088:P1088"/>
    <mergeCell ref="Q1088:R1088"/>
    <mergeCell ref="S1088:T1088"/>
    <mergeCell ref="U1088:V1088"/>
    <mergeCell ref="W1090:X1090"/>
    <mergeCell ref="Y1090:Z1090"/>
    <mergeCell ref="AA1090:AB1090"/>
    <mergeCell ref="AC1090:AD1090"/>
    <mergeCell ref="D1091:J1091"/>
    <mergeCell ref="K1091:N1091"/>
    <mergeCell ref="O1091:P1091"/>
    <mergeCell ref="Q1091:R1091"/>
    <mergeCell ref="S1091:T1091"/>
    <mergeCell ref="U1091:V1091"/>
    <mergeCell ref="W1089:X1089"/>
    <mergeCell ref="Y1089:Z1089"/>
    <mergeCell ref="AA1089:AB1089"/>
    <mergeCell ref="AC1089:AD1089"/>
    <mergeCell ref="D1090:J1090"/>
    <mergeCell ref="K1090:N1090"/>
    <mergeCell ref="O1090:P1090"/>
    <mergeCell ref="Q1090:R1090"/>
    <mergeCell ref="S1090:T1090"/>
    <mergeCell ref="U1090:V1090"/>
    <mergeCell ref="W1092:X1092"/>
    <mergeCell ref="Y1092:Z1092"/>
    <mergeCell ref="AA1092:AB1092"/>
    <mergeCell ref="AC1092:AD1092"/>
    <mergeCell ref="D1093:J1093"/>
    <mergeCell ref="K1093:N1093"/>
    <mergeCell ref="O1093:P1093"/>
    <mergeCell ref="Q1093:R1093"/>
    <mergeCell ref="S1093:T1093"/>
    <mergeCell ref="U1093:V1093"/>
    <mergeCell ref="W1091:X1091"/>
    <mergeCell ref="Y1091:Z1091"/>
    <mergeCell ref="AA1091:AB1091"/>
    <mergeCell ref="AC1091:AD1091"/>
    <mergeCell ref="D1092:J1092"/>
    <mergeCell ref="K1092:N1092"/>
    <mergeCell ref="O1092:P1092"/>
    <mergeCell ref="Q1092:R1092"/>
    <mergeCell ref="S1092:T1092"/>
    <mergeCell ref="U1092:V1092"/>
    <mergeCell ref="W1094:X1094"/>
    <mergeCell ref="Y1094:Z1094"/>
    <mergeCell ref="AA1094:AB1094"/>
    <mergeCell ref="AC1094:AD1094"/>
    <mergeCell ref="D1095:J1095"/>
    <mergeCell ref="K1095:N1095"/>
    <mergeCell ref="O1095:P1095"/>
    <mergeCell ref="Q1095:R1095"/>
    <mergeCell ref="S1095:T1095"/>
    <mergeCell ref="U1095:V1095"/>
    <mergeCell ref="W1093:X1093"/>
    <mergeCell ref="Y1093:Z1093"/>
    <mergeCell ref="AA1093:AB1093"/>
    <mergeCell ref="AC1093:AD1093"/>
    <mergeCell ref="D1094:J1094"/>
    <mergeCell ref="K1094:N1094"/>
    <mergeCell ref="O1094:P1094"/>
    <mergeCell ref="Q1094:R1094"/>
    <mergeCell ref="S1094:T1094"/>
    <mergeCell ref="U1094:V1094"/>
    <mergeCell ref="W1096:X1096"/>
    <mergeCell ref="Y1096:Z1096"/>
    <mergeCell ref="AA1096:AB1096"/>
    <mergeCell ref="AC1096:AD1096"/>
    <mergeCell ref="D1097:J1097"/>
    <mergeCell ref="K1097:N1097"/>
    <mergeCell ref="O1097:P1097"/>
    <mergeCell ref="Q1097:R1097"/>
    <mergeCell ref="S1097:T1097"/>
    <mergeCell ref="U1097:V1097"/>
    <mergeCell ref="W1095:X1095"/>
    <mergeCell ref="Y1095:Z1095"/>
    <mergeCell ref="AA1095:AB1095"/>
    <mergeCell ref="AC1095:AD1095"/>
    <mergeCell ref="D1096:J1096"/>
    <mergeCell ref="K1096:N1096"/>
    <mergeCell ref="O1096:P1096"/>
    <mergeCell ref="Q1096:R1096"/>
    <mergeCell ref="S1096:T1096"/>
    <mergeCell ref="U1096:V1096"/>
    <mergeCell ref="W1098:X1098"/>
    <mergeCell ref="Y1098:Z1098"/>
    <mergeCell ref="AA1098:AB1098"/>
    <mergeCell ref="AC1098:AD1098"/>
    <mergeCell ref="D1099:J1099"/>
    <mergeCell ref="K1099:N1099"/>
    <mergeCell ref="O1099:P1099"/>
    <mergeCell ref="Q1099:R1099"/>
    <mergeCell ref="S1099:T1099"/>
    <mergeCell ref="U1099:V1099"/>
    <mergeCell ref="W1097:X1097"/>
    <mergeCell ref="Y1097:Z1097"/>
    <mergeCell ref="AA1097:AB1097"/>
    <mergeCell ref="AC1097:AD1097"/>
    <mergeCell ref="D1098:J1098"/>
    <mergeCell ref="K1098:N1098"/>
    <mergeCell ref="O1098:P1098"/>
    <mergeCell ref="Q1098:R1098"/>
    <mergeCell ref="S1098:T1098"/>
    <mergeCell ref="U1098:V1098"/>
    <mergeCell ref="W1100:X1100"/>
    <mergeCell ref="Y1100:Z1100"/>
    <mergeCell ref="AA1100:AB1100"/>
    <mergeCell ref="AC1100:AD1100"/>
    <mergeCell ref="D1101:J1101"/>
    <mergeCell ref="K1101:N1101"/>
    <mergeCell ref="O1101:P1101"/>
    <mergeCell ref="Q1101:R1101"/>
    <mergeCell ref="S1101:T1101"/>
    <mergeCell ref="U1101:V1101"/>
    <mergeCell ref="W1099:X1099"/>
    <mergeCell ref="Y1099:Z1099"/>
    <mergeCell ref="AA1099:AB1099"/>
    <mergeCell ref="AC1099:AD1099"/>
    <mergeCell ref="D1100:J1100"/>
    <mergeCell ref="K1100:N1100"/>
    <mergeCell ref="O1100:P1100"/>
    <mergeCell ref="Q1100:R1100"/>
    <mergeCell ref="S1100:T1100"/>
    <mergeCell ref="U1100:V1100"/>
    <mergeCell ref="W1102:X1102"/>
    <mergeCell ref="Y1102:Z1102"/>
    <mergeCell ref="AA1102:AB1102"/>
    <mergeCell ref="AC1102:AD1102"/>
    <mergeCell ref="D1103:J1103"/>
    <mergeCell ref="K1103:N1103"/>
    <mergeCell ref="O1103:P1103"/>
    <mergeCell ref="Q1103:R1103"/>
    <mergeCell ref="S1103:T1103"/>
    <mergeCell ref="U1103:V1103"/>
    <mergeCell ref="W1101:X1101"/>
    <mergeCell ref="Y1101:Z1101"/>
    <mergeCell ref="AA1101:AB1101"/>
    <mergeCell ref="AC1101:AD1101"/>
    <mergeCell ref="D1102:J1102"/>
    <mergeCell ref="K1102:N1102"/>
    <mergeCell ref="O1102:P1102"/>
    <mergeCell ref="Q1102:R1102"/>
    <mergeCell ref="S1102:T1102"/>
    <mergeCell ref="U1102:V1102"/>
    <mergeCell ref="W1104:X1104"/>
    <mergeCell ref="Y1104:Z1104"/>
    <mergeCell ref="AA1104:AB1104"/>
    <mergeCell ref="AC1104:AD1104"/>
    <mergeCell ref="D1105:J1105"/>
    <mergeCell ref="K1105:N1105"/>
    <mergeCell ref="O1105:P1105"/>
    <mergeCell ref="Q1105:R1105"/>
    <mergeCell ref="S1105:T1105"/>
    <mergeCell ref="U1105:V1105"/>
    <mergeCell ref="W1103:X1103"/>
    <mergeCell ref="Y1103:Z1103"/>
    <mergeCell ref="AA1103:AB1103"/>
    <mergeCell ref="AC1103:AD1103"/>
    <mergeCell ref="D1104:J1104"/>
    <mergeCell ref="K1104:N1104"/>
    <mergeCell ref="O1104:P1104"/>
    <mergeCell ref="Q1104:R1104"/>
    <mergeCell ref="S1104:T1104"/>
    <mergeCell ref="U1104:V1104"/>
    <mergeCell ref="W1106:X1106"/>
    <mergeCell ref="Y1106:Z1106"/>
    <mergeCell ref="AA1106:AB1106"/>
    <mergeCell ref="AC1106:AD1106"/>
    <mergeCell ref="D1107:J1107"/>
    <mergeCell ref="K1107:N1107"/>
    <mergeCell ref="O1107:P1107"/>
    <mergeCell ref="Q1107:R1107"/>
    <mergeCell ref="S1107:T1107"/>
    <mergeCell ref="U1107:V1107"/>
    <mergeCell ref="W1105:X1105"/>
    <mergeCell ref="Y1105:Z1105"/>
    <mergeCell ref="AA1105:AB1105"/>
    <mergeCell ref="AC1105:AD1105"/>
    <mergeCell ref="D1106:J1106"/>
    <mergeCell ref="K1106:N1106"/>
    <mergeCell ref="O1106:P1106"/>
    <mergeCell ref="Q1106:R1106"/>
    <mergeCell ref="S1106:T1106"/>
    <mergeCell ref="U1106:V1106"/>
    <mergeCell ref="W1108:X1108"/>
    <mergeCell ref="Y1108:Z1108"/>
    <mergeCell ref="AA1108:AB1108"/>
    <mergeCell ref="AC1108:AD1108"/>
    <mergeCell ref="D1109:J1109"/>
    <mergeCell ref="K1109:N1109"/>
    <mergeCell ref="O1109:P1109"/>
    <mergeCell ref="Q1109:R1109"/>
    <mergeCell ref="S1109:T1109"/>
    <mergeCell ref="U1109:V1109"/>
    <mergeCell ref="W1107:X1107"/>
    <mergeCell ref="Y1107:Z1107"/>
    <mergeCell ref="AA1107:AB1107"/>
    <mergeCell ref="AC1107:AD1107"/>
    <mergeCell ref="D1108:J1108"/>
    <mergeCell ref="K1108:N1108"/>
    <mergeCell ref="O1108:P1108"/>
    <mergeCell ref="Q1108:R1108"/>
    <mergeCell ref="S1108:T1108"/>
    <mergeCell ref="U1108:V1108"/>
    <mergeCell ref="W1110:X1110"/>
    <mergeCell ref="Y1110:Z1110"/>
    <mergeCell ref="AA1110:AB1110"/>
    <mergeCell ref="AC1110:AD1110"/>
    <mergeCell ref="D1111:J1111"/>
    <mergeCell ref="K1111:N1111"/>
    <mergeCell ref="O1111:P1111"/>
    <mergeCell ref="Q1111:R1111"/>
    <mergeCell ref="S1111:T1111"/>
    <mergeCell ref="U1111:V1111"/>
    <mergeCell ref="W1109:X1109"/>
    <mergeCell ref="Y1109:Z1109"/>
    <mergeCell ref="AA1109:AB1109"/>
    <mergeCell ref="AC1109:AD1109"/>
    <mergeCell ref="D1110:J1110"/>
    <mergeCell ref="K1110:N1110"/>
    <mergeCell ref="O1110:P1110"/>
    <mergeCell ref="Q1110:R1110"/>
    <mergeCell ref="S1110:T1110"/>
    <mergeCell ref="U1110:V1110"/>
    <mergeCell ref="W1112:X1112"/>
    <mergeCell ref="Y1112:Z1112"/>
    <mergeCell ref="AA1112:AB1112"/>
    <mergeCell ref="AC1112:AD1112"/>
    <mergeCell ref="O1113:P1113"/>
    <mergeCell ref="Q1113:R1113"/>
    <mergeCell ref="S1113:T1113"/>
    <mergeCell ref="U1113:V1113"/>
    <mergeCell ref="W1113:X1113"/>
    <mergeCell ref="Y1113:Z1113"/>
    <mergeCell ref="W1111:X1111"/>
    <mergeCell ref="Y1111:Z1111"/>
    <mergeCell ref="AA1111:AB1111"/>
    <mergeCell ref="AC1111:AD1111"/>
    <mergeCell ref="D1112:J1112"/>
    <mergeCell ref="K1112:N1112"/>
    <mergeCell ref="O1112:P1112"/>
    <mergeCell ref="Q1112:R1112"/>
    <mergeCell ref="S1112:T1112"/>
    <mergeCell ref="U1112:V1112"/>
    <mergeCell ref="C1133:AD1133"/>
    <mergeCell ref="C1134:AD1134"/>
    <mergeCell ref="C1135:AD1135"/>
    <mergeCell ref="C1136:AD1136"/>
    <mergeCell ref="AA1138:AD1138"/>
    <mergeCell ref="C1139:N1142"/>
    <mergeCell ref="O1139:R1142"/>
    <mergeCell ref="S1139:AD1139"/>
    <mergeCell ref="S1140:T1142"/>
    <mergeCell ref="U1140:V1142"/>
    <mergeCell ref="B1125:AD1125"/>
    <mergeCell ref="B1126:AD1126"/>
    <mergeCell ref="C1127:AD1127"/>
    <mergeCell ref="C1128:AD1128"/>
    <mergeCell ref="B1130:AD1130"/>
    <mergeCell ref="B1132:AD1132"/>
    <mergeCell ref="AA1113:AB1113"/>
    <mergeCell ref="AC1113:AD1113"/>
    <mergeCell ref="C1115:F1115"/>
    <mergeCell ref="G1115:AD1115"/>
    <mergeCell ref="C1117:AD1117"/>
    <mergeCell ref="C1118:AD1118"/>
    <mergeCell ref="D1144:N1144"/>
    <mergeCell ref="O1144:R1144"/>
    <mergeCell ref="S1144:T1144"/>
    <mergeCell ref="U1144:V1144"/>
    <mergeCell ref="W1144:X1144"/>
    <mergeCell ref="D1145:N1145"/>
    <mergeCell ref="O1145:R1145"/>
    <mergeCell ref="S1145:T1145"/>
    <mergeCell ref="U1145:V1145"/>
    <mergeCell ref="W1145:X1145"/>
    <mergeCell ref="W1140:X1142"/>
    <mergeCell ref="Y1140:AD1140"/>
    <mergeCell ref="Y1141:AA1141"/>
    <mergeCell ref="AB1141:AD1141"/>
    <mergeCell ref="D1143:N1143"/>
    <mergeCell ref="O1143:R1143"/>
    <mergeCell ref="S1143:T1143"/>
    <mergeCell ref="U1143:V1143"/>
    <mergeCell ref="W1143:X1143"/>
    <mergeCell ref="D1148:N1148"/>
    <mergeCell ref="O1148:R1148"/>
    <mergeCell ref="S1148:T1148"/>
    <mergeCell ref="U1148:V1148"/>
    <mergeCell ref="W1148:X1148"/>
    <mergeCell ref="D1149:N1149"/>
    <mergeCell ref="O1149:R1149"/>
    <mergeCell ref="S1149:T1149"/>
    <mergeCell ref="U1149:V1149"/>
    <mergeCell ref="W1149:X1149"/>
    <mergeCell ref="D1146:N1146"/>
    <mergeCell ref="O1146:R1146"/>
    <mergeCell ref="S1146:T1146"/>
    <mergeCell ref="U1146:V1146"/>
    <mergeCell ref="W1146:X1146"/>
    <mergeCell ref="D1147:N1147"/>
    <mergeCell ref="O1147:R1147"/>
    <mergeCell ref="S1147:T1147"/>
    <mergeCell ref="U1147:V1147"/>
    <mergeCell ref="W1147:X1147"/>
    <mergeCell ref="D1152:N1152"/>
    <mergeCell ref="O1152:R1152"/>
    <mergeCell ref="S1152:T1152"/>
    <mergeCell ref="U1152:V1152"/>
    <mergeCell ref="W1152:X1152"/>
    <mergeCell ref="D1153:N1153"/>
    <mergeCell ref="O1153:R1153"/>
    <mergeCell ref="S1153:T1153"/>
    <mergeCell ref="U1153:V1153"/>
    <mergeCell ref="W1153:X1153"/>
    <mergeCell ref="D1150:N1150"/>
    <mergeCell ref="O1150:R1150"/>
    <mergeCell ref="S1150:T1150"/>
    <mergeCell ref="U1150:V1150"/>
    <mergeCell ref="W1150:X1150"/>
    <mergeCell ref="D1151:N1151"/>
    <mergeCell ref="O1151:R1151"/>
    <mergeCell ref="S1151:T1151"/>
    <mergeCell ref="U1151:V1151"/>
    <mergeCell ref="W1151:X1151"/>
    <mergeCell ref="D1156:N1156"/>
    <mergeCell ref="O1156:R1156"/>
    <mergeCell ref="S1156:T1156"/>
    <mergeCell ref="U1156:V1156"/>
    <mergeCell ref="W1156:X1156"/>
    <mergeCell ref="D1157:N1157"/>
    <mergeCell ref="O1157:R1157"/>
    <mergeCell ref="S1157:T1157"/>
    <mergeCell ref="U1157:V1157"/>
    <mergeCell ref="W1157:X1157"/>
    <mergeCell ref="D1154:N1154"/>
    <mergeCell ref="O1154:R1154"/>
    <mergeCell ref="S1154:T1154"/>
    <mergeCell ref="U1154:V1154"/>
    <mergeCell ref="W1154:X1154"/>
    <mergeCell ref="D1155:N1155"/>
    <mergeCell ref="O1155:R1155"/>
    <mergeCell ref="S1155:T1155"/>
    <mergeCell ref="U1155:V1155"/>
    <mergeCell ref="W1155:X1155"/>
    <mergeCell ref="D1160:N1160"/>
    <mergeCell ref="O1160:R1160"/>
    <mergeCell ref="S1160:T1160"/>
    <mergeCell ref="U1160:V1160"/>
    <mergeCell ref="W1160:X1160"/>
    <mergeCell ref="D1161:N1161"/>
    <mergeCell ref="O1161:R1161"/>
    <mergeCell ref="S1161:T1161"/>
    <mergeCell ref="U1161:V1161"/>
    <mergeCell ref="W1161:X1161"/>
    <mergeCell ref="D1158:N1158"/>
    <mergeCell ref="O1158:R1158"/>
    <mergeCell ref="S1158:T1158"/>
    <mergeCell ref="U1158:V1158"/>
    <mergeCell ref="W1158:X1158"/>
    <mergeCell ref="D1159:N1159"/>
    <mergeCell ref="O1159:R1159"/>
    <mergeCell ref="S1159:T1159"/>
    <mergeCell ref="U1159:V1159"/>
    <mergeCell ref="W1159:X1159"/>
    <mergeCell ref="D1164:N1164"/>
    <mergeCell ref="O1164:R1164"/>
    <mergeCell ref="S1164:T1164"/>
    <mergeCell ref="U1164:V1164"/>
    <mergeCell ref="W1164:X1164"/>
    <mergeCell ref="D1165:N1165"/>
    <mergeCell ref="O1165:R1165"/>
    <mergeCell ref="S1165:T1165"/>
    <mergeCell ref="U1165:V1165"/>
    <mergeCell ref="W1165:X1165"/>
    <mergeCell ref="D1162:N1162"/>
    <mergeCell ref="O1162:R1162"/>
    <mergeCell ref="S1162:T1162"/>
    <mergeCell ref="U1162:V1162"/>
    <mergeCell ref="W1162:X1162"/>
    <mergeCell ref="D1163:N1163"/>
    <mergeCell ref="O1163:R1163"/>
    <mergeCell ref="S1163:T1163"/>
    <mergeCell ref="U1163:V1163"/>
    <mergeCell ref="W1163:X1163"/>
    <mergeCell ref="S1168:T1168"/>
    <mergeCell ref="U1168:V1168"/>
    <mergeCell ref="W1168:X1168"/>
    <mergeCell ref="AA1170:AD1170"/>
    <mergeCell ref="C1171:F1174"/>
    <mergeCell ref="G1171:AD1171"/>
    <mergeCell ref="G1172:AD1172"/>
    <mergeCell ref="G1173:I1173"/>
    <mergeCell ref="J1173:L1173"/>
    <mergeCell ref="M1173:O1173"/>
    <mergeCell ref="D1166:N1166"/>
    <mergeCell ref="O1166:R1166"/>
    <mergeCell ref="S1166:T1166"/>
    <mergeCell ref="U1166:V1166"/>
    <mergeCell ref="W1166:X1166"/>
    <mergeCell ref="D1167:N1167"/>
    <mergeCell ref="O1167:R1167"/>
    <mergeCell ref="S1167:T1167"/>
    <mergeCell ref="U1167:V1167"/>
    <mergeCell ref="W1167:X1167"/>
    <mergeCell ref="D1182:F1182"/>
    <mergeCell ref="D1183:F1183"/>
    <mergeCell ref="D1184:F1184"/>
    <mergeCell ref="D1185:F1185"/>
    <mergeCell ref="D1186:F1186"/>
    <mergeCell ref="D1187:F1187"/>
    <mergeCell ref="D1176:F1176"/>
    <mergeCell ref="D1177:F1177"/>
    <mergeCell ref="D1178:F1178"/>
    <mergeCell ref="D1179:F1179"/>
    <mergeCell ref="D1180:F1180"/>
    <mergeCell ref="D1181:F1181"/>
    <mergeCell ref="P1173:R1173"/>
    <mergeCell ref="S1173:U1173"/>
    <mergeCell ref="V1173:X1173"/>
    <mergeCell ref="Y1173:AA1173"/>
    <mergeCell ref="AB1173:AD1173"/>
    <mergeCell ref="D1175:F1175"/>
    <mergeCell ref="C1202:G1202"/>
    <mergeCell ref="H1202:AD1202"/>
    <mergeCell ref="C1204:AD1204"/>
    <mergeCell ref="C1205:AD1205"/>
    <mergeCell ref="B1212:AD1212"/>
    <mergeCell ref="C1213:AD1213"/>
    <mergeCell ref="D1194:F1194"/>
    <mergeCell ref="D1195:F1195"/>
    <mergeCell ref="D1196:F1196"/>
    <mergeCell ref="D1197:F1197"/>
    <mergeCell ref="D1198:F1198"/>
    <mergeCell ref="D1199:F1199"/>
    <mergeCell ref="D1188:F1188"/>
    <mergeCell ref="D1189:F1189"/>
    <mergeCell ref="D1190:F1190"/>
    <mergeCell ref="D1191:F1191"/>
    <mergeCell ref="D1192:F1192"/>
    <mergeCell ref="D1193:F1193"/>
    <mergeCell ref="Q1221:R1223"/>
    <mergeCell ref="S1221:AD1221"/>
    <mergeCell ref="S1222:V1222"/>
    <mergeCell ref="W1222:Z1222"/>
    <mergeCell ref="AA1222:AD1222"/>
    <mergeCell ref="S1223:T1223"/>
    <mergeCell ref="W1223:X1223"/>
    <mergeCell ref="AA1223:AB1223"/>
    <mergeCell ref="C1214:AD1214"/>
    <mergeCell ref="C1215:AD1215"/>
    <mergeCell ref="C1216:AD1216"/>
    <mergeCell ref="C1217:AD1217"/>
    <mergeCell ref="AA1219:AD1219"/>
    <mergeCell ref="C1220:J1223"/>
    <mergeCell ref="K1220:L1223"/>
    <mergeCell ref="M1220:AD1220"/>
    <mergeCell ref="M1221:N1223"/>
    <mergeCell ref="O1221:P1223"/>
    <mergeCell ref="W1226:X1226"/>
    <mergeCell ref="AA1226:AB1226"/>
    <mergeCell ref="D1227:J1227"/>
    <mergeCell ref="K1227:L1227"/>
    <mergeCell ref="M1227:N1227"/>
    <mergeCell ref="O1227:P1227"/>
    <mergeCell ref="Q1227:R1227"/>
    <mergeCell ref="S1227:T1227"/>
    <mergeCell ref="W1227:X1227"/>
    <mergeCell ref="AA1227:AB1227"/>
    <mergeCell ref="D1226:J1226"/>
    <mergeCell ref="K1226:L1226"/>
    <mergeCell ref="M1226:N1226"/>
    <mergeCell ref="O1226:P1226"/>
    <mergeCell ref="Q1226:R1226"/>
    <mergeCell ref="S1226:T1226"/>
    <mergeCell ref="W1224:X1224"/>
    <mergeCell ref="AA1224:AB1224"/>
    <mergeCell ref="D1225:J1225"/>
    <mergeCell ref="K1225:L1225"/>
    <mergeCell ref="M1225:N1225"/>
    <mergeCell ref="O1225:P1225"/>
    <mergeCell ref="Q1225:R1225"/>
    <mergeCell ref="S1225:T1225"/>
    <mergeCell ref="W1225:X1225"/>
    <mergeCell ref="AA1225:AB1225"/>
    <mergeCell ref="D1224:J1224"/>
    <mergeCell ref="K1224:L1224"/>
    <mergeCell ref="M1224:N1224"/>
    <mergeCell ref="O1224:P1224"/>
    <mergeCell ref="Q1224:R1224"/>
    <mergeCell ref="S1224:T1224"/>
    <mergeCell ref="W1230:X1230"/>
    <mergeCell ref="AA1230:AB1230"/>
    <mergeCell ref="D1231:J1231"/>
    <mergeCell ref="K1231:L1231"/>
    <mergeCell ref="M1231:N1231"/>
    <mergeCell ref="O1231:P1231"/>
    <mergeCell ref="Q1231:R1231"/>
    <mergeCell ref="S1231:T1231"/>
    <mergeCell ref="W1231:X1231"/>
    <mergeCell ref="AA1231:AB1231"/>
    <mergeCell ref="D1230:J1230"/>
    <mergeCell ref="K1230:L1230"/>
    <mergeCell ref="M1230:N1230"/>
    <mergeCell ref="O1230:P1230"/>
    <mergeCell ref="Q1230:R1230"/>
    <mergeCell ref="S1230:T1230"/>
    <mergeCell ref="W1228:X1228"/>
    <mergeCell ref="AA1228:AB1228"/>
    <mergeCell ref="D1229:J1229"/>
    <mergeCell ref="K1229:L1229"/>
    <mergeCell ref="M1229:N1229"/>
    <mergeCell ref="O1229:P1229"/>
    <mergeCell ref="Q1229:R1229"/>
    <mergeCell ref="S1229:T1229"/>
    <mergeCell ref="W1229:X1229"/>
    <mergeCell ref="AA1229:AB1229"/>
    <mergeCell ref="D1228:J1228"/>
    <mergeCell ref="K1228:L1228"/>
    <mergeCell ref="M1228:N1228"/>
    <mergeCell ref="O1228:P1228"/>
    <mergeCell ref="Q1228:R1228"/>
    <mergeCell ref="S1228:T1228"/>
    <mergeCell ref="W1234:X1234"/>
    <mergeCell ref="AA1234:AB1234"/>
    <mergeCell ref="D1235:J1235"/>
    <mergeCell ref="K1235:L1235"/>
    <mergeCell ref="M1235:N1235"/>
    <mergeCell ref="O1235:P1235"/>
    <mergeCell ref="Q1235:R1235"/>
    <mergeCell ref="S1235:T1235"/>
    <mergeCell ref="W1235:X1235"/>
    <mergeCell ref="AA1235:AB1235"/>
    <mergeCell ref="D1234:J1234"/>
    <mergeCell ref="K1234:L1234"/>
    <mergeCell ref="M1234:N1234"/>
    <mergeCell ref="O1234:P1234"/>
    <mergeCell ref="Q1234:R1234"/>
    <mergeCell ref="S1234:T1234"/>
    <mergeCell ref="W1232:X1232"/>
    <mergeCell ref="AA1232:AB1232"/>
    <mergeCell ref="D1233:J1233"/>
    <mergeCell ref="K1233:L1233"/>
    <mergeCell ref="M1233:N1233"/>
    <mergeCell ref="O1233:P1233"/>
    <mergeCell ref="Q1233:R1233"/>
    <mergeCell ref="S1233:T1233"/>
    <mergeCell ref="W1233:X1233"/>
    <mergeCell ref="AA1233:AB1233"/>
    <mergeCell ref="D1232:J1232"/>
    <mergeCell ref="K1232:L1232"/>
    <mergeCell ref="M1232:N1232"/>
    <mergeCell ref="O1232:P1232"/>
    <mergeCell ref="Q1232:R1232"/>
    <mergeCell ref="S1232:T1232"/>
    <mergeCell ref="W1238:X1238"/>
    <mergeCell ref="AA1238:AB1238"/>
    <mergeCell ref="D1239:J1239"/>
    <mergeCell ref="K1239:L1239"/>
    <mergeCell ref="M1239:N1239"/>
    <mergeCell ref="O1239:P1239"/>
    <mergeCell ref="Q1239:R1239"/>
    <mergeCell ref="S1239:T1239"/>
    <mergeCell ref="W1239:X1239"/>
    <mergeCell ref="AA1239:AB1239"/>
    <mergeCell ref="D1238:J1238"/>
    <mergeCell ref="K1238:L1238"/>
    <mergeCell ref="M1238:N1238"/>
    <mergeCell ref="O1238:P1238"/>
    <mergeCell ref="Q1238:R1238"/>
    <mergeCell ref="S1238:T1238"/>
    <mergeCell ref="W1236:X1236"/>
    <mergeCell ref="AA1236:AB1236"/>
    <mergeCell ref="D1237:J1237"/>
    <mergeCell ref="K1237:L1237"/>
    <mergeCell ref="M1237:N1237"/>
    <mergeCell ref="O1237:P1237"/>
    <mergeCell ref="Q1237:R1237"/>
    <mergeCell ref="S1237:T1237"/>
    <mergeCell ref="W1237:X1237"/>
    <mergeCell ref="AA1237:AB1237"/>
    <mergeCell ref="D1236:J1236"/>
    <mergeCell ref="K1236:L1236"/>
    <mergeCell ref="M1236:N1236"/>
    <mergeCell ref="O1236:P1236"/>
    <mergeCell ref="Q1236:R1236"/>
    <mergeCell ref="S1236:T1236"/>
    <mergeCell ref="W1242:X1242"/>
    <mergeCell ref="AA1242:AB1242"/>
    <mergeCell ref="D1243:J1243"/>
    <mergeCell ref="K1243:L1243"/>
    <mergeCell ref="M1243:N1243"/>
    <mergeCell ref="O1243:P1243"/>
    <mergeCell ref="Q1243:R1243"/>
    <mergeCell ref="S1243:T1243"/>
    <mergeCell ref="W1243:X1243"/>
    <mergeCell ref="AA1243:AB1243"/>
    <mergeCell ref="D1242:J1242"/>
    <mergeCell ref="K1242:L1242"/>
    <mergeCell ref="M1242:N1242"/>
    <mergeCell ref="O1242:P1242"/>
    <mergeCell ref="Q1242:R1242"/>
    <mergeCell ref="S1242:T1242"/>
    <mergeCell ref="W1240:X1240"/>
    <mergeCell ref="AA1240:AB1240"/>
    <mergeCell ref="D1241:J1241"/>
    <mergeCell ref="K1241:L1241"/>
    <mergeCell ref="M1241:N1241"/>
    <mergeCell ref="O1241:P1241"/>
    <mergeCell ref="Q1241:R1241"/>
    <mergeCell ref="S1241:T1241"/>
    <mergeCell ref="W1241:X1241"/>
    <mergeCell ref="AA1241:AB1241"/>
    <mergeCell ref="D1240:J1240"/>
    <mergeCell ref="K1240:L1240"/>
    <mergeCell ref="M1240:N1240"/>
    <mergeCell ref="O1240:P1240"/>
    <mergeCell ref="Q1240:R1240"/>
    <mergeCell ref="S1240:T1240"/>
    <mergeCell ref="W1246:X1246"/>
    <mergeCell ref="AA1246:AB1246"/>
    <mergeCell ref="D1247:J1247"/>
    <mergeCell ref="K1247:L1247"/>
    <mergeCell ref="M1247:N1247"/>
    <mergeCell ref="O1247:P1247"/>
    <mergeCell ref="Q1247:R1247"/>
    <mergeCell ref="S1247:T1247"/>
    <mergeCell ref="W1247:X1247"/>
    <mergeCell ref="AA1247:AB1247"/>
    <mergeCell ref="D1246:J1246"/>
    <mergeCell ref="K1246:L1246"/>
    <mergeCell ref="M1246:N1246"/>
    <mergeCell ref="O1246:P1246"/>
    <mergeCell ref="Q1246:R1246"/>
    <mergeCell ref="S1246:T1246"/>
    <mergeCell ref="W1244:X1244"/>
    <mergeCell ref="AA1244:AB1244"/>
    <mergeCell ref="D1245:J1245"/>
    <mergeCell ref="K1245:L1245"/>
    <mergeCell ref="M1245:N1245"/>
    <mergeCell ref="O1245:P1245"/>
    <mergeCell ref="Q1245:R1245"/>
    <mergeCell ref="S1245:T1245"/>
    <mergeCell ref="W1245:X1245"/>
    <mergeCell ref="AA1245:AB1245"/>
    <mergeCell ref="D1244:J1244"/>
    <mergeCell ref="K1244:L1244"/>
    <mergeCell ref="M1244:N1244"/>
    <mergeCell ref="O1244:P1244"/>
    <mergeCell ref="Q1244:R1244"/>
    <mergeCell ref="S1244:T1244"/>
    <mergeCell ref="G1255:H1255"/>
    <mergeCell ref="K1255:L1255"/>
    <mergeCell ref="O1255:P1255"/>
    <mergeCell ref="S1255:T1255"/>
    <mergeCell ref="W1255:X1255"/>
    <mergeCell ref="AA1255:AB1255"/>
    <mergeCell ref="AA1251:AD1251"/>
    <mergeCell ref="C1252:F1255"/>
    <mergeCell ref="G1252:AD1252"/>
    <mergeCell ref="G1253:AD1253"/>
    <mergeCell ref="G1254:J1254"/>
    <mergeCell ref="K1254:N1254"/>
    <mergeCell ref="O1254:R1254"/>
    <mergeCell ref="S1254:V1254"/>
    <mergeCell ref="W1254:Z1254"/>
    <mergeCell ref="AA1254:AD1254"/>
    <mergeCell ref="W1248:X1248"/>
    <mergeCell ref="AA1248:AB1248"/>
    <mergeCell ref="M1249:N1249"/>
    <mergeCell ref="O1249:P1249"/>
    <mergeCell ref="Q1249:R1249"/>
    <mergeCell ref="S1249:T1249"/>
    <mergeCell ref="W1249:X1249"/>
    <mergeCell ref="AA1249:AB1249"/>
    <mergeCell ref="D1248:J1248"/>
    <mergeCell ref="K1248:L1248"/>
    <mergeCell ref="M1248:N1248"/>
    <mergeCell ref="O1248:P1248"/>
    <mergeCell ref="Q1248:R1248"/>
    <mergeCell ref="S1248:T1248"/>
    <mergeCell ref="AA1258:AB1258"/>
    <mergeCell ref="D1259:F1259"/>
    <mergeCell ref="G1259:H1259"/>
    <mergeCell ref="K1259:L1259"/>
    <mergeCell ref="O1259:P1259"/>
    <mergeCell ref="S1259:T1259"/>
    <mergeCell ref="W1259:X1259"/>
    <mergeCell ref="AA1259:AB1259"/>
    <mergeCell ref="D1258:F1258"/>
    <mergeCell ref="G1258:H1258"/>
    <mergeCell ref="K1258:L1258"/>
    <mergeCell ref="O1258:P1258"/>
    <mergeCell ref="S1258:T1258"/>
    <mergeCell ref="W1258:X1258"/>
    <mergeCell ref="AA1256:AB1256"/>
    <mergeCell ref="D1257:F1257"/>
    <mergeCell ref="G1257:H1257"/>
    <mergeCell ref="K1257:L1257"/>
    <mergeCell ref="O1257:P1257"/>
    <mergeCell ref="S1257:T1257"/>
    <mergeCell ref="W1257:X1257"/>
    <mergeCell ref="AA1257:AB1257"/>
    <mergeCell ref="D1256:F1256"/>
    <mergeCell ref="G1256:H1256"/>
    <mergeCell ref="K1256:L1256"/>
    <mergeCell ref="O1256:P1256"/>
    <mergeCell ref="S1256:T1256"/>
    <mergeCell ref="W1256:X1256"/>
    <mergeCell ref="AA1262:AB1262"/>
    <mergeCell ref="D1263:F1263"/>
    <mergeCell ref="G1263:H1263"/>
    <mergeCell ref="K1263:L1263"/>
    <mergeCell ref="O1263:P1263"/>
    <mergeCell ref="S1263:T1263"/>
    <mergeCell ref="W1263:X1263"/>
    <mergeCell ref="AA1263:AB1263"/>
    <mergeCell ref="D1262:F1262"/>
    <mergeCell ref="G1262:H1262"/>
    <mergeCell ref="K1262:L1262"/>
    <mergeCell ref="O1262:P1262"/>
    <mergeCell ref="S1262:T1262"/>
    <mergeCell ref="W1262:X1262"/>
    <mergeCell ref="AA1260:AB1260"/>
    <mergeCell ref="D1261:F1261"/>
    <mergeCell ref="G1261:H1261"/>
    <mergeCell ref="K1261:L1261"/>
    <mergeCell ref="O1261:P1261"/>
    <mergeCell ref="S1261:T1261"/>
    <mergeCell ref="W1261:X1261"/>
    <mergeCell ref="AA1261:AB1261"/>
    <mergeCell ref="D1260:F1260"/>
    <mergeCell ref="G1260:H1260"/>
    <mergeCell ref="K1260:L1260"/>
    <mergeCell ref="O1260:P1260"/>
    <mergeCell ref="S1260:T1260"/>
    <mergeCell ref="W1260:X1260"/>
    <mergeCell ref="AA1266:AB1266"/>
    <mergeCell ref="D1267:F1267"/>
    <mergeCell ref="G1267:H1267"/>
    <mergeCell ref="K1267:L1267"/>
    <mergeCell ref="O1267:P1267"/>
    <mergeCell ref="S1267:T1267"/>
    <mergeCell ref="W1267:X1267"/>
    <mergeCell ref="AA1267:AB1267"/>
    <mergeCell ref="D1266:F1266"/>
    <mergeCell ref="G1266:H1266"/>
    <mergeCell ref="K1266:L1266"/>
    <mergeCell ref="O1266:P1266"/>
    <mergeCell ref="S1266:T1266"/>
    <mergeCell ref="W1266:X1266"/>
    <mergeCell ref="AA1264:AB1264"/>
    <mergeCell ref="D1265:F1265"/>
    <mergeCell ref="G1265:H1265"/>
    <mergeCell ref="K1265:L1265"/>
    <mergeCell ref="O1265:P1265"/>
    <mergeCell ref="S1265:T1265"/>
    <mergeCell ref="W1265:X1265"/>
    <mergeCell ref="AA1265:AB1265"/>
    <mergeCell ref="D1264:F1264"/>
    <mergeCell ref="G1264:H1264"/>
    <mergeCell ref="K1264:L1264"/>
    <mergeCell ref="O1264:P1264"/>
    <mergeCell ref="S1264:T1264"/>
    <mergeCell ref="W1264:X1264"/>
    <mergeCell ref="AA1270:AB1270"/>
    <mergeCell ref="D1271:F1271"/>
    <mergeCell ref="G1271:H1271"/>
    <mergeCell ref="K1271:L1271"/>
    <mergeCell ref="O1271:P1271"/>
    <mergeCell ref="S1271:T1271"/>
    <mergeCell ref="W1271:X1271"/>
    <mergeCell ref="AA1271:AB1271"/>
    <mergeCell ref="D1270:F1270"/>
    <mergeCell ref="G1270:H1270"/>
    <mergeCell ref="K1270:L1270"/>
    <mergeCell ref="O1270:P1270"/>
    <mergeCell ref="S1270:T1270"/>
    <mergeCell ref="W1270:X1270"/>
    <mergeCell ref="AA1268:AB1268"/>
    <mergeCell ref="D1269:F1269"/>
    <mergeCell ref="G1269:H1269"/>
    <mergeCell ref="K1269:L1269"/>
    <mergeCell ref="O1269:P1269"/>
    <mergeCell ref="S1269:T1269"/>
    <mergeCell ref="W1269:X1269"/>
    <mergeCell ref="AA1269:AB1269"/>
    <mergeCell ref="D1268:F1268"/>
    <mergeCell ref="G1268:H1268"/>
    <mergeCell ref="K1268:L1268"/>
    <mergeCell ref="O1268:P1268"/>
    <mergeCell ref="S1268:T1268"/>
    <mergeCell ref="W1268:X1268"/>
    <mergeCell ref="AA1274:AB1274"/>
    <mergeCell ref="D1275:F1275"/>
    <mergeCell ref="G1275:H1275"/>
    <mergeCell ref="K1275:L1275"/>
    <mergeCell ref="O1275:P1275"/>
    <mergeCell ref="S1275:T1275"/>
    <mergeCell ref="W1275:X1275"/>
    <mergeCell ref="AA1275:AB1275"/>
    <mergeCell ref="D1274:F1274"/>
    <mergeCell ref="G1274:H1274"/>
    <mergeCell ref="K1274:L1274"/>
    <mergeCell ref="O1274:P1274"/>
    <mergeCell ref="S1274:T1274"/>
    <mergeCell ref="W1274:X1274"/>
    <mergeCell ref="AA1272:AB1272"/>
    <mergeCell ref="D1273:F1273"/>
    <mergeCell ref="G1273:H1273"/>
    <mergeCell ref="K1273:L1273"/>
    <mergeCell ref="O1273:P1273"/>
    <mergeCell ref="S1273:T1273"/>
    <mergeCell ref="W1273:X1273"/>
    <mergeCell ref="AA1273:AB1273"/>
    <mergeCell ref="D1272:F1272"/>
    <mergeCell ref="G1272:H1272"/>
    <mergeCell ref="K1272:L1272"/>
    <mergeCell ref="O1272:P1272"/>
    <mergeCell ref="S1272:T1272"/>
    <mergeCell ref="W1272:X1272"/>
    <mergeCell ref="AA1278:AB1278"/>
    <mergeCell ref="D1279:F1279"/>
    <mergeCell ref="G1279:H1279"/>
    <mergeCell ref="K1279:L1279"/>
    <mergeCell ref="O1279:P1279"/>
    <mergeCell ref="S1279:T1279"/>
    <mergeCell ref="W1279:X1279"/>
    <mergeCell ref="AA1279:AB1279"/>
    <mergeCell ref="D1278:F1278"/>
    <mergeCell ref="G1278:H1278"/>
    <mergeCell ref="K1278:L1278"/>
    <mergeCell ref="O1278:P1278"/>
    <mergeCell ref="S1278:T1278"/>
    <mergeCell ref="W1278:X1278"/>
    <mergeCell ref="AA1276:AB1276"/>
    <mergeCell ref="D1277:F1277"/>
    <mergeCell ref="G1277:H1277"/>
    <mergeCell ref="K1277:L1277"/>
    <mergeCell ref="O1277:P1277"/>
    <mergeCell ref="S1277:T1277"/>
    <mergeCell ref="W1277:X1277"/>
    <mergeCell ref="AA1277:AB1277"/>
    <mergeCell ref="D1276:F1276"/>
    <mergeCell ref="G1276:H1276"/>
    <mergeCell ref="K1276:L1276"/>
    <mergeCell ref="O1276:P1276"/>
    <mergeCell ref="S1276:T1276"/>
    <mergeCell ref="W1276:X1276"/>
    <mergeCell ref="C1283:E1283"/>
    <mergeCell ref="F1283:AD1283"/>
    <mergeCell ref="C1285:AD1285"/>
    <mergeCell ref="C1286:AD1286"/>
    <mergeCell ref="B1293:AD1293"/>
    <mergeCell ref="C1294:AD1294"/>
    <mergeCell ref="AA1280:AB1280"/>
    <mergeCell ref="G1281:H1281"/>
    <mergeCell ref="K1281:L1281"/>
    <mergeCell ref="O1281:P1281"/>
    <mergeCell ref="S1281:T1281"/>
    <mergeCell ref="W1281:X1281"/>
    <mergeCell ref="AA1281:AB1281"/>
    <mergeCell ref="D1280:F1280"/>
    <mergeCell ref="G1280:H1280"/>
    <mergeCell ref="K1280:L1280"/>
    <mergeCell ref="O1280:P1280"/>
    <mergeCell ref="S1280:T1280"/>
    <mergeCell ref="W1280:X1280"/>
    <mergeCell ref="D1304:G1304"/>
    <mergeCell ref="H1304:I1304"/>
    <mergeCell ref="J1304:K1304"/>
    <mergeCell ref="L1304:M1304"/>
    <mergeCell ref="N1304:O1304"/>
    <mergeCell ref="D1305:G1305"/>
    <mergeCell ref="H1305:I1305"/>
    <mergeCell ref="J1305:K1305"/>
    <mergeCell ref="L1305:M1305"/>
    <mergeCell ref="N1305:O1305"/>
    <mergeCell ref="P1301:AD1301"/>
    <mergeCell ref="P1302:R1302"/>
    <mergeCell ref="S1302:U1302"/>
    <mergeCell ref="V1302:X1302"/>
    <mergeCell ref="Y1302:AA1302"/>
    <mergeCell ref="AB1302:AD1302"/>
    <mergeCell ref="C1295:AD1295"/>
    <mergeCell ref="C1296:AD1296"/>
    <mergeCell ref="C1297:AD1297"/>
    <mergeCell ref="C1298:AD1298"/>
    <mergeCell ref="C1300:G1303"/>
    <mergeCell ref="H1300:I1303"/>
    <mergeCell ref="J1300:AD1300"/>
    <mergeCell ref="J1301:K1303"/>
    <mergeCell ref="L1301:M1303"/>
    <mergeCell ref="N1301:O1303"/>
    <mergeCell ref="D1308:G1308"/>
    <mergeCell ref="H1308:I1308"/>
    <mergeCell ref="J1308:K1308"/>
    <mergeCell ref="L1308:M1308"/>
    <mergeCell ref="N1308:O1308"/>
    <mergeCell ref="D1309:G1309"/>
    <mergeCell ref="H1309:I1309"/>
    <mergeCell ref="J1309:K1309"/>
    <mergeCell ref="L1309:M1309"/>
    <mergeCell ref="N1309:O1309"/>
    <mergeCell ref="D1306:G1306"/>
    <mergeCell ref="H1306:I1306"/>
    <mergeCell ref="J1306:K1306"/>
    <mergeCell ref="L1306:M1306"/>
    <mergeCell ref="N1306:O1306"/>
    <mergeCell ref="D1307:G1307"/>
    <mergeCell ref="H1307:I1307"/>
    <mergeCell ref="J1307:K1307"/>
    <mergeCell ref="L1307:M1307"/>
    <mergeCell ref="N1307:O1307"/>
    <mergeCell ref="D1312:G1312"/>
    <mergeCell ref="H1312:I1312"/>
    <mergeCell ref="J1312:K1312"/>
    <mergeCell ref="L1312:M1312"/>
    <mergeCell ref="N1312:O1312"/>
    <mergeCell ref="D1313:G1313"/>
    <mergeCell ref="H1313:I1313"/>
    <mergeCell ref="J1313:K1313"/>
    <mergeCell ref="L1313:M1313"/>
    <mergeCell ref="N1313:O1313"/>
    <mergeCell ref="D1310:G1310"/>
    <mergeCell ref="H1310:I1310"/>
    <mergeCell ref="J1310:K1310"/>
    <mergeCell ref="L1310:M1310"/>
    <mergeCell ref="N1310:O1310"/>
    <mergeCell ref="D1311:G1311"/>
    <mergeCell ref="H1311:I1311"/>
    <mergeCell ref="J1311:K1311"/>
    <mergeCell ref="L1311:M1311"/>
    <mergeCell ref="N1311:O1311"/>
    <mergeCell ref="D1316:G1316"/>
    <mergeCell ref="H1316:I1316"/>
    <mergeCell ref="J1316:K1316"/>
    <mergeCell ref="L1316:M1316"/>
    <mergeCell ref="N1316:O1316"/>
    <mergeCell ref="D1317:G1317"/>
    <mergeCell ref="H1317:I1317"/>
    <mergeCell ref="J1317:K1317"/>
    <mergeCell ref="L1317:M1317"/>
    <mergeCell ref="N1317:O1317"/>
    <mergeCell ref="D1314:G1314"/>
    <mergeCell ref="H1314:I1314"/>
    <mergeCell ref="J1314:K1314"/>
    <mergeCell ref="L1314:M1314"/>
    <mergeCell ref="N1314:O1314"/>
    <mergeCell ref="D1315:G1315"/>
    <mergeCell ref="H1315:I1315"/>
    <mergeCell ref="J1315:K1315"/>
    <mergeCell ref="L1315:M1315"/>
    <mergeCell ref="N1315:O1315"/>
    <mergeCell ref="D1320:G1320"/>
    <mergeCell ref="H1320:I1320"/>
    <mergeCell ref="J1320:K1320"/>
    <mergeCell ref="L1320:M1320"/>
    <mergeCell ref="N1320:O1320"/>
    <mergeCell ref="D1321:G1321"/>
    <mergeCell ref="H1321:I1321"/>
    <mergeCell ref="J1321:K1321"/>
    <mergeCell ref="L1321:M1321"/>
    <mergeCell ref="N1321:O1321"/>
    <mergeCell ref="D1318:G1318"/>
    <mergeCell ref="H1318:I1318"/>
    <mergeCell ref="J1318:K1318"/>
    <mergeCell ref="L1318:M1318"/>
    <mergeCell ref="N1318:O1318"/>
    <mergeCell ref="D1319:G1319"/>
    <mergeCell ref="H1319:I1319"/>
    <mergeCell ref="J1319:K1319"/>
    <mergeCell ref="L1319:M1319"/>
    <mergeCell ref="N1319:O1319"/>
    <mergeCell ref="D1324:G1324"/>
    <mergeCell ref="H1324:I1324"/>
    <mergeCell ref="J1324:K1324"/>
    <mergeCell ref="L1324:M1324"/>
    <mergeCell ref="N1324:O1324"/>
    <mergeCell ref="D1325:G1325"/>
    <mergeCell ref="H1325:I1325"/>
    <mergeCell ref="J1325:K1325"/>
    <mergeCell ref="L1325:M1325"/>
    <mergeCell ref="N1325:O1325"/>
    <mergeCell ref="D1322:G1322"/>
    <mergeCell ref="H1322:I1322"/>
    <mergeCell ref="J1322:K1322"/>
    <mergeCell ref="L1322:M1322"/>
    <mergeCell ref="N1322:O1322"/>
    <mergeCell ref="D1323:G1323"/>
    <mergeCell ref="H1323:I1323"/>
    <mergeCell ref="J1323:K1323"/>
    <mergeCell ref="L1323:M1323"/>
    <mergeCell ref="N1323:O1323"/>
    <mergeCell ref="C1331:F1331"/>
    <mergeCell ref="G1331:AD1331"/>
    <mergeCell ref="C1333:AD1333"/>
    <mergeCell ref="C1334:AD1334"/>
    <mergeCell ref="B1341:AD1341"/>
    <mergeCell ref="C1342:AD1342"/>
    <mergeCell ref="D1328:G1328"/>
    <mergeCell ref="H1328:I1328"/>
    <mergeCell ref="J1328:K1328"/>
    <mergeCell ref="L1328:M1328"/>
    <mergeCell ref="N1328:O1328"/>
    <mergeCell ref="J1329:K1329"/>
    <mergeCell ref="L1329:M1329"/>
    <mergeCell ref="N1329:O1329"/>
    <mergeCell ref="D1326:G1326"/>
    <mergeCell ref="H1326:I1326"/>
    <mergeCell ref="J1326:K1326"/>
    <mergeCell ref="L1326:M1326"/>
    <mergeCell ref="N1326:O1326"/>
    <mergeCell ref="D1327:G1327"/>
    <mergeCell ref="H1327:I1327"/>
    <mergeCell ref="J1327:K1327"/>
    <mergeCell ref="L1327:M1327"/>
    <mergeCell ref="N1327:O1327"/>
    <mergeCell ref="Q1350:R1352"/>
    <mergeCell ref="S1350:AD1350"/>
    <mergeCell ref="S1351:X1351"/>
    <mergeCell ref="Y1351:AD1351"/>
    <mergeCell ref="S1352:T1352"/>
    <mergeCell ref="U1352:V1352"/>
    <mergeCell ref="W1352:X1352"/>
    <mergeCell ref="Y1352:Z1352"/>
    <mergeCell ref="AA1352:AB1352"/>
    <mergeCell ref="AC1352:AD1352"/>
    <mergeCell ref="C1343:AD1343"/>
    <mergeCell ref="C1344:AD1344"/>
    <mergeCell ref="C1345:AD1345"/>
    <mergeCell ref="C1346:AD1346"/>
    <mergeCell ref="AA1348:AD1348"/>
    <mergeCell ref="C1349:J1352"/>
    <mergeCell ref="K1349:L1352"/>
    <mergeCell ref="M1349:AD1349"/>
    <mergeCell ref="M1350:N1352"/>
    <mergeCell ref="O1350:P1352"/>
    <mergeCell ref="S1354:T1354"/>
    <mergeCell ref="U1354:V1354"/>
    <mergeCell ref="W1354:X1354"/>
    <mergeCell ref="Y1354:Z1354"/>
    <mergeCell ref="AA1354:AB1354"/>
    <mergeCell ref="AC1354:AD1354"/>
    <mergeCell ref="U1353:V1353"/>
    <mergeCell ref="W1353:X1353"/>
    <mergeCell ref="Y1353:Z1353"/>
    <mergeCell ref="AA1353:AB1353"/>
    <mergeCell ref="AC1353:AD1353"/>
    <mergeCell ref="D1354:J1354"/>
    <mergeCell ref="K1354:L1354"/>
    <mergeCell ref="M1354:N1354"/>
    <mergeCell ref="O1354:P1354"/>
    <mergeCell ref="Q1354:R1354"/>
    <mergeCell ref="D1353:J1353"/>
    <mergeCell ref="K1353:L1353"/>
    <mergeCell ref="M1353:N1353"/>
    <mergeCell ref="O1353:P1353"/>
    <mergeCell ref="Q1353:R1353"/>
    <mergeCell ref="S1353:T1353"/>
    <mergeCell ref="S1356:T1356"/>
    <mergeCell ref="U1356:V1356"/>
    <mergeCell ref="W1356:X1356"/>
    <mergeCell ref="Y1356:Z1356"/>
    <mergeCell ref="AA1356:AB1356"/>
    <mergeCell ref="AC1356:AD1356"/>
    <mergeCell ref="U1355:V1355"/>
    <mergeCell ref="W1355:X1355"/>
    <mergeCell ref="Y1355:Z1355"/>
    <mergeCell ref="AA1355:AB1355"/>
    <mergeCell ref="AC1355:AD1355"/>
    <mergeCell ref="D1356:J1356"/>
    <mergeCell ref="K1356:L1356"/>
    <mergeCell ref="M1356:N1356"/>
    <mergeCell ref="O1356:P1356"/>
    <mergeCell ref="Q1356:R1356"/>
    <mergeCell ref="D1355:J1355"/>
    <mergeCell ref="K1355:L1355"/>
    <mergeCell ref="M1355:N1355"/>
    <mergeCell ref="O1355:P1355"/>
    <mergeCell ref="Q1355:R1355"/>
    <mergeCell ref="S1355:T1355"/>
    <mergeCell ref="S1358:T1358"/>
    <mergeCell ref="U1358:V1358"/>
    <mergeCell ref="W1358:X1358"/>
    <mergeCell ref="Y1358:Z1358"/>
    <mergeCell ref="AA1358:AB1358"/>
    <mergeCell ref="AC1358:AD1358"/>
    <mergeCell ref="U1357:V1357"/>
    <mergeCell ref="W1357:X1357"/>
    <mergeCell ref="Y1357:Z1357"/>
    <mergeCell ref="AA1357:AB1357"/>
    <mergeCell ref="AC1357:AD1357"/>
    <mergeCell ref="D1358:J1358"/>
    <mergeCell ref="K1358:L1358"/>
    <mergeCell ref="M1358:N1358"/>
    <mergeCell ref="O1358:P1358"/>
    <mergeCell ref="Q1358:R1358"/>
    <mergeCell ref="D1357:J1357"/>
    <mergeCell ref="K1357:L1357"/>
    <mergeCell ref="M1357:N1357"/>
    <mergeCell ref="O1357:P1357"/>
    <mergeCell ref="Q1357:R1357"/>
    <mergeCell ref="S1357:T1357"/>
    <mergeCell ref="S1360:T1360"/>
    <mergeCell ref="U1360:V1360"/>
    <mergeCell ref="W1360:X1360"/>
    <mergeCell ref="Y1360:Z1360"/>
    <mergeCell ref="AA1360:AB1360"/>
    <mergeCell ref="AC1360:AD1360"/>
    <mergeCell ref="U1359:V1359"/>
    <mergeCell ref="W1359:X1359"/>
    <mergeCell ref="Y1359:Z1359"/>
    <mergeCell ref="AA1359:AB1359"/>
    <mergeCell ref="AC1359:AD1359"/>
    <mergeCell ref="D1360:J1360"/>
    <mergeCell ref="K1360:L1360"/>
    <mergeCell ref="M1360:N1360"/>
    <mergeCell ref="O1360:P1360"/>
    <mergeCell ref="Q1360:R1360"/>
    <mergeCell ref="D1359:J1359"/>
    <mergeCell ref="K1359:L1359"/>
    <mergeCell ref="M1359:N1359"/>
    <mergeCell ref="O1359:P1359"/>
    <mergeCell ref="Q1359:R1359"/>
    <mergeCell ref="S1359:T1359"/>
    <mergeCell ref="S1362:T1362"/>
    <mergeCell ref="U1362:V1362"/>
    <mergeCell ref="W1362:X1362"/>
    <mergeCell ref="Y1362:Z1362"/>
    <mergeCell ref="AA1362:AB1362"/>
    <mergeCell ref="AC1362:AD1362"/>
    <mergeCell ref="U1361:V1361"/>
    <mergeCell ref="W1361:X1361"/>
    <mergeCell ref="Y1361:Z1361"/>
    <mergeCell ref="AA1361:AB1361"/>
    <mergeCell ref="AC1361:AD1361"/>
    <mergeCell ref="D1362:J1362"/>
    <mergeCell ref="K1362:L1362"/>
    <mergeCell ref="M1362:N1362"/>
    <mergeCell ref="O1362:P1362"/>
    <mergeCell ref="Q1362:R1362"/>
    <mergeCell ref="D1361:J1361"/>
    <mergeCell ref="K1361:L1361"/>
    <mergeCell ref="M1361:N1361"/>
    <mergeCell ref="O1361:P1361"/>
    <mergeCell ref="Q1361:R1361"/>
    <mergeCell ref="S1361:T1361"/>
    <mergeCell ref="S1364:T1364"/>
    <mergeCell ref="U1364:V1364"/>
    <mergeCell ref="W1364:X1364"/>
    <mergeCell ref="Y1364:Z1364"/>
    <mergeCell ref="AA1364:AB1364"/>
    <mergeCell ref="AC1364:AD1364"/>
    <mergeCell ref="U1363:V1363"/>
    <mergeCell ref="W1363:X1363"/>
    <mergeCell ref="Y1363:Z1363"/>
    <mergeCell ref="AA1363:AB1363"/>
    <mergeCell ref="AC1363:AD1363"/>
    <mergeCell ref="D1364:J1364"/>
    <mergeCell ref="K1364:L1364"/>
    <mergeCell ref="M1364:N1364"/>
    <mergeCell ref="O1364:P1364"/>
    <mergeCell ref="Q1364:R1364"/>
    <mergeCell ref="D1363:J1363"/>
    <mergeCell ref="K1363:L1363"/>
    <mergeCell ref="M1363:N1363"/>
    <mergeCell ref="O1363:P1363"/>
    <mergeCell ref="Q1363:R1363"/>
    <mergeCell ref="S1363:T1363"/>
    <mergeCell ref="S1366:T1366"/>
    <mergeCell ref="U1366:V1366"/>
    <mergeCell ref="W1366:X1366"/>
    <mergeCell ref="Y1366:Z1366"/>
    <mergeCell ref="AA1366:AB1366"/>
    <mergeCell ref="AC1366:AD1366"/>
    <mergeCell ref="U1365:V1365"/>
    <mergeCell ref="W1365:X1365"/>
    <mergeCell ref="Y1365:Z1365"/>
    <mergeCell ref="AA1365:AB1365"/>
    <mergeCell ref="AC1365:AD1365"/>
    <mergeCell ref="D1366:J1366"/>
    <mergeCell ref="K1366:L1366"/>
    <mergeCell ref="M1366:N1366"/>
    <mergeCell ref="O1366:P1366"/>
    <mergeCell ref="Q1366:R1366"/>
    <mergeCell ref="D1365:J1365"/>
    <mergeCell ref="K1365:L1365"/>
    <mergeCell ref="M1365:N1365"/>
    <mergeCell ref="O1365:P1365"/>
    <mergeCell ref="Q1365:R1365"/>
    <mergeCell ref="S1365:T1365"/>
    <mergeCell ref="S1368:T1368"/>
    <mergeCell ref="U1368:V1368"/>
    <mergeCell ref="W1368:X1368"/>
    <mergeCell ref="Y1368:Z1368"/>
    <mergeCell ref="AA1368:AB1368"/>
    <mergeCell ref="AC1368:AD1368"/>
    <mergeCell ref="U1367:V1367"/>
    <mergeCell ref="W1367:X1367"/>
    <mergeCell ref="Y1367:Z1367"/>
    <mergeCell ref="AA1367:AB1367"/>
    <mergeCell ref="AC1367:AD1367"/>
    <mergeCell ref="D1368:J1368"/>
    <mergeCell ref="K1368:L1368"/>
    <mergeCell ref="M1368:N1368"/>
    <mergeCell ref="O1368:P1368"/>
    <mergeCell ref="Q1368:R1368"/>
    <mergeCell ref="D1367:J1367"/>
    <mergeCell ref="K1367:L1367"/>
    <mergeCell ref="M1367:N1367"/>
    <mergeCell ref="O1367:P1367"/>
    <mergeCell ref="Q1367:R1367"/>
    <mergeCell ref="S1367:T1367"/>
    <mergeCell ref="S1370:T1370"/>
    <mergeCell ref="U1370:V1370"/>
    <mergeCell ref="W1370:X1370"/>
    <mergeCell ref="Y1370:Z1370"/>
    <mergeCell ref="AA1370:AB1370"/>
    <mergeCell ref="AC1370:AD1370"/>
    <mergeCell ref="U1369:V1369"/>
    <mergeCell ref="W1369:X1369"/>
    <mergeCell ref="Y1369:Z1369"/>
    <mergeCell ref="AA1369:AB1369"/>
    <mergeCell ref="AC1369:AD1369"/>
    <mergeCell ref="D1370:J1370"/>
    <mergeCell ref="K1370:L1370"/>
    <mergeCell ref="M1370:N1370"/>
    <mergeCell ref="O1370:P1370"/>
    <mergeCell ref="Q1370:R1370"/>
    <mergeCell ref="D1369:J1369"/>
    <mergeCell ref="K1369:L1369"/>
    <mergeCell ref="M1369:N1369"/>
    <mergeCell ref="O1369:P1369"/>
    <mergeCell ref="Q1369:R1369"/>
    <mergeCell ref="S1369:T1369"/>
    <mergeCell ref="S1372:T1372"/>
    <mergeCell ref="U1372:V1372"/>
    <mergeCell ref="W1372:X1372"/>
    <mergeCell ref="Y1372:Z1372"/>
    <mergeCell ref="AA1372:AB1372"/>
    <mergeCell ref="AC1372:AD1372"/>
    <mergeCell ref="U1371:V1371"/>
    <mergeCell ref="W1371:X1371"/>
    <mergeCell ref="Y1371:Z1371"/>
    <mergeCell ref="AA1371:AB1371"/>
    <mergeCell ref="AC1371:AD1371"/>
    <mergeCell ref="D1372:J1372"/>
    <mergeCell ref="K1372:L1372"/>
    <mergeCell ref="M1372:N1372"/>
    <mergeCell ref="O1372:P1372"/>
    <mergeCell ref="Q1372:R1372"/>
    <mergeCell ref="D1371:J1371"/>
    <mergeCell ref="K1371:L1371"/>
    <mergeCell ref="M1371:N1371"/>
    <mergeCell ref="O1371:P1371"/>
    <mergeCell ref="Q1371:R1371"/>
    <mergeCell ref="S1371:T1371"/>
    <mergeCell ref="S1374:T1374"/>
    <mergeCell ref="U1374:V1374"/>
    <mergeCell ref="W1374:X1374"/>
    <mergeCell ref="Y1374:Z1374"/>
    <mergeCell ref="AA1374:AB1374"/>
    <mergeCell ref="AC1374:AD1374"/>
    <mergeCell ref="U1373:V1373"/>
    <mergeCell ref="W1373:X1373"/>
    <mergeCell ref="Y1373:Z1373"/>
    <mergeCell ref="AA1373:AB1373"/>
    <mergeCell ref="AC1373:AD1373"/>
    <mergeCell ref="D1374:J1374"/>
    <mergeCell ref="K1374:L1374"/>
    <mergeCell ref="M1374:N1374"/>
    <mergeCell ref="O1374:P1374"/>
    <mergeCell ref="Q1374:R1374"/>
    <mergeCell ref="D1373:J1373"/>
    <mergeCell ref="K1373:L1373"/>
    <mergeCell ref="M1373:N1373"/>
    <mergeCell ref="O1373:P1373"/>
    <mergeCell ref="Q1373:R1373"/>
    <mergeCell ref="S1373:T1373"/>
    <mergeCell ref="S1376:T1376"/>
    <mergeCell ref="U1376:V1376"/>
    <mergeCell ref="W1376:X1376"/>
    <mergeCell ref="Y1376:Z1376"/>
    <mergeCell ref="AA1376:AB1376"/>
    <mergeCell ref="AC1376:AD1376"/>
    <mergeCell ref="U1375:V1375"/>
    <mergeCell ref="W1375:X1375"/>
    <mergeCell ref="Y1375:Z1375"/>
    <mergeCell ref="AA1375:AB1375"/>
    <mergeCell ref="AC1375:AD1375"/>
    <mergeCell ref="D1376:J1376"/>
    <mergeCell ref="K1376:L1376"/>
    <mergeCell ref="M1376:N1376"/>
    <mergeCell ref="O1376:P1376"/>
    <mergeCell ref="Q1376:R1376"/>
    <mergeCell ref="D1375:J1375"/>
    <mergeCell ref="K1375:L1375"/>
    <mergeCell ref="M1375:N1375"/>
    <mergeCell ref="O1375:P1375"/>
    <mergeCell ref="Q1375:R1375"/>
    <mergeCell ref="S1375:T1375"/>
    <mergeCell ref="C1381:F1384"/>
    <mergeCell ref="G1381:AD1381"/>
    <mergeCell ref="G1382:AD1382"/>
    <mergeCell ref="G1383:L1383"/>
    <mergeCell ref="M1383:R1383"/>
    <mergeCell ref="U1377:V1377"/>
    <mergeCell ref="W1377:X1377"/>
    <mergeCell ref="Y1377:Z1377"/>
    <mergeCell ref="AA1377:AB1377"/>
    <mergeCell ref="AC1377:AD1377"/>
    <mergeCell ref="M1378:N1378"/>
    <mergeCell ref="O1378:P1378"/>
    <mergeCell ref="Q1378:R1378"/>
    <mergeCell ref="S1378:T1378"/>
    <mergeCell ref="U1378:V1378"/>
    <mergeCell ref="D1377:J1377"/>
    <mergeCell ref="K1377:L1377"/>
    <mergeCell ref="M1377:N1377"/>
    <mergeCell ref="O1377:P1377"/>
    <mergeCell ref="Q1377:R1377"/>
    <mergeCell ref="S1377:T1377"/>
    <mergeCell ref="W1384:X1384"/>
    <mergeCell ref="Y1384:Z1384"/>
    <mergeCell ref="AA1384:AB1384"/>
    <mergeCell ref="AC1384:AD1384"/>
    <mergeCell ref="S1383:X1383"/>
    <mergeCell ref="Y1383:AD1383"/>
    <mergeCell ref="G1384:H1384"/>
    <mergeCell ref="I1384:J1384"/>
    <mergeCell ref="K1384:L1384"/>
    <mergeCell ref="M1384:N1384"/>
    <mergeCell ref="O1384:P1384"/>
    <mergeCell ref="Q1384:R1384"/>
    <mergeCell ref="S1384:T1384"/>
    <mergeCell ref="U1384:V1384"/>
    <mergeCell ref="W1386:X1386"/>
    <mergeCell ref="Y1386:Z1386"/>
    <mergeCell ref="AA1386:AB1386"/>
    <mergeCell ref="AC1386:AD1386"/>
    <mergeCell ref="W1378:X1378"/>
    <mergeCell ref="Y1378:Z1378"/>
    <mergeCell ref="AA1378:AB1378"/>
    <mergeCell ref="AC1378:AD1378"/>
    <mergeCell ref="AA1380:AD1380"/>
    <mergeCell ref="AC1385:AD1385"/>
    <mergeCell ref="D1386:F1386"/>
    <mergeCell ref="G1386:H1386"/>
    <mergeCell ref="I1386:J1386"/>
    <mergeCell ref="K1386:L1386"/>
    <mergeCell ref="M1386:N1386"/>
    <mergeCell ref="O1386:P1386"/>
    <mergeCell ref="Q1386:R1386"/>
    <mergeCell ref="S1386:T1386"/>
    <mergeCell ref="U1386:V1386"/>
    <mergeCell ref="Q1385:R1385"/>
    <mergeCell ref="S1385:T1385"/>
    <mergeCell ref="U1385:V1385"/>
    <mergeCell ref="W1385:X1385"/>
    <mergeCell ref="Y1385:Z1385"/>
    <mergeCell ref="AA1385:AB1385"/>
    <mergeCell ref="D1385:F1385"/>
    <mergeCell ref="G1385:H1385"/>
    <mergeCell ref="I1385:J1385"/>
    <mergeCell ref="K1385:L1385"/>
    <mergeCell ref="M1385:N1385"/>
    <mergeCell ref="O1385:P1385"/>
    <mergeCell ref="W1388:X1388"/>
    <mergeCell ref="Y1388:Z1388"/>
    <mergeCell ref="AA1388:AB1388"/>
    <mergeCell ref="AC1388:AD1388"/>
    <mergeCell ref="D1389:F1389"/>
    <mergeCell ref="G1389:H1389"/>
    <mergeCell ref="I1389:J1389"/>
    <mergeCell ref="K1389:L1389"/>
    <mergeCell ref="M1389:N1389"/>
    <mergeCell ref="O1389:P1389"/>
    <mergeCell ref="AC1387:AD1387"/>
    <mergeCell ref="D1388:F1388"/>
    <mergeCell ref="G1388:H1388"/>
    <mergeCell ref="I1388:J1388"/>
    <mergeCell ref="K1388:L1388"/>
    <mergeCell ref="M1388:N1388"/>
    <mergeCell ref="O1388:P1388"/>
    <mergeCell ref="Q1388:R1388"/>
    <mergeCell ref="S1388:T1388"/>
    <mergeCell ref="U1388:V1388"/>
    <mergeCell ref="Q1387:R1387"/>
    <mergeCell ref="S1387:T1387"/>
    <mergeCell ref="U1387:V1387"/>
    <mergeCell ref="W1387:X1387"/>
    <mergeCell ref="Y1387:Z1387"/>
    <mergeCell ref="AA1387:AB1387"/>
    <mergeCell ref="D1387:F1387"/>
    <mergeCell ref="G1387:H1387"/>
    <mergeCell ref="I1387:J1387"/>
    <mergeCell ref="K1387:L1387"/>
    <mergeCell ref="M1387:N1387"/>
    <mergeCell ref="O1387:P1387"/>
    <mergeCell ref="W1390:X1390"/>
    <mergeCell ref="Y1390:Z1390"/>
    <mergeCell ref="AA1390:AB1390"/>
    <mergeCell ref="AC1390:AD1390"/>
    <mergeCell ref="D1391:F1391"/>
    <mergeCell ref="G1391:H1391"/>
    <mergeCell ref="I1391:J1391"/>
    <mergeCell ref="K1391:L1391"/>
    <mergeCell ref="M1391:N1391"/>
    <mergeCell ref="O1391:P1391"/>
    <mergeCell ref="AC1389:AD1389"/>
    <mergeCell ref="D1390:F1390"/>
    <mergeCell ref="G1390:H1390"/>
    <mergeCell ref="I1390:J1390"/>
    <mergeCell ref="K1390:L1390"/>
    <mergeCell ref="M1390:N1390"/>
    <mergeCell ref="O1390:P1390"/>
    <mergeCell ref="Q1390:R1390"/>
    <mergeCell ref="S1390:T1390"/>
    <mergeCell ref="U1390:V1390"/>
    <mergeCell ref="Q1389:R1389"/>
    <mergeCell ref="S1389:T1389"/>
    <mergeCell ref="U1389:V1389"/>
    <mergeCell ref="W1389:X1389"/>
    <mergeCell ref="Y1389:Z1389"/>
    <mergeCell ref="AA1389:AB1389"/>
    <mergeCell ref="W1392:X1392"/>
    <mergeCell ref="Y1392:Z1392"/>
    <mergeCell ref="AA1392:AB1392"/>
    <mergeCell ref="AC1392:AD1392"/>
    <mergeCell ref="D1393:F1393"/>
    <mergeCell ref="G1393:H1393"/>
    <mergeCell ref="I1393:J1393"/>
    <mergeCell ref="K1393:L1393"/>
    <mergeCell ref="M1393:N1393"/>
    <mergeCell ref="O1393:P1393"/>
    <mergeCell ref="AC1391:AD1391"/>
    <mergeCell ref="D1392:F1392"/>
    <mergeCell ref="G1392:H1392"/>
    <mergeCell ref="I1392:J1392"/>
    <mergeCell ref="K1392:L1392"/>
    <mergeCell ref="M1392:N1392"/>
    <mergeCell ref="O1392:P1392"/>
    <mergeCell ref="Q1392:R1392"/>
    <mergeCell ref="S1392:T1392"/>
    <mergeCell ref="U1392:V1392"/>
    <mergeCell ref="Q1391:R1391"/>
    <mergeCell ref="S1391:T1391"/>
    <mergeCell ref="U1391:V1391"/>
    <mergeCell ref="W1391:X1391"/>
    <mergeCell ref="Y1391:Z1391"/>
    <mergeCell ref="AA1391:AB1391"/>
    <mergeCell ref="W1394:X1394"/>
    <mergeCell ref="Y1394:Z1394"/>
    <mergeCell ref="AA1394:AB1394"/>
    <mergeCell ref="AC1394:AD1394"/>
    <mergeCell ref="D1395:F1395"/>
    <mergeCell ref="G1395:H1395"/>
    <mergeCell ref="I1395:J1395"/>
    <mergeCell ref="K1395:L1395"/>
    <mergeCell ref="M1395:N1395"/>
    <mergeCell ref="O1395:P1395"/>
    <mergeCell ref="AC1393:AD1393"/>
    <mergeCell ref="D1394:F1394"/>
    <mergeCell ref="G1394:H1394"/>
    <mergeCell ref="I1394:J1394"/>
    <mergeCell ref="K1394:L1394"/>
    <mergeCell ref="M1394:N1394"/>
    <mergeCell ref="O1394:P1394"/>
    <mergeCell ref="Q1394:R1394"/>
    <mergeCell ref="S1394:T1394"/>
    <mergeCell ref="U1394:V1394"/>
    <mergeCell ref="Q1393:R1393"/>
    <mergeCell ref="S1393:T1393"/>
    <mergeCell ref="U1393:V1393"/>
    <mergeCell ref="W1393:X1393"/>
    <mergeCell ref="Y1393:Z1393"/>
    <mergeCell ref="AA1393:AB1393"/>
    <mergeCell ref="W1396:X1396"/>
    <mergeCell ref="Y1396:Z1396"/>
    <mergeCell ref="AA1396:AB1396"/>
    <mergeCell ref="AC1396:AD1396"/>
    <mergeCell ref="D1397:F1397"/>
    <mergeCell ref="G1397:H1397"/>
    <mergeCell ref="I1397:J1397"/>
    <mergeCell ref="K1397:L1397"/>
    <mergeCell ref="M1397:N1397"/>
    <mergeCell ref="O1397:P1397"/>
    <mergeCell ref="AC1395:AD1395"/>
    <mergeCell ref="D1396:F1396"/>
    <mergeCell ref="G1396:H1396"/>
    <mergeCell ref="I1396:J1396"/>
    <mergeCell ref="K1396:L1396"/>
    <mergeCell ref="M1396:N1396"/>
    <mergeCell ref="O1396:P1396"/>
    <mergeCell ref="Q1396:R1396"/>
    <mergeCell ref="S1396:T1396"/>
    <mergeCell ref="U1396:V1396"/>
    <mergeCell ref="Q1395:R1395"/>
    <mergeCell ref="S1395:T1395"/>
    <mergeCell ref="U1395:V1395"/>
    <mergeCell ref="W1395:X1395"/>
    <mergeCell ref="Y1395:Z1395"/>
    <mergeCell ref="AA1395:AB1395"/>
    <mergeCell ref="W1398:X1398"/>
    <mergeCell ref="Y1398:Z1398"/>
    <mergeCell ref="AA1398:AB1398"/>
    <mergeCell ref="AC1398:AD1398"/>
    <mergeCell ref="D1399:F1399"/>
    <mergeCell ref="G1399:H1399"/>
    <mergeCell ref="I1399:J1399"/>
    <mergeCell ref="K1399:L1399"/>
    <mergeCell ref="M1399:N1399"/>
    <mergeCell ref="O1399:P1399"/>
    <mergeCell ref="AC1397:AD1397"/>
    <mergeCell ref="D1398:F1398"/>
    <mergeCell ref="G1398:H1398"/>
    <mergeCell ref="I1398:J1398"/>
    <mergeCell ref="K1398:L1398"/>
    <mergeCell ref="M1398:N1398"/>
    <mergeCell ref="O1398:P1398"/>
    <mergeCell ref="Q1398:R1398"/>
    <mergeCell ref="S1398:T1398"/>
    <mergeCell ref="U1398:V1398"/>
    <mergeCell ref="Q1397:R1397"/>
    <mergeCell ref="S1397:T1397"/>
    <mergeCell ref="U1397:V1397"/>
    <mergeCell ref="W1397:X1397"/>
    <mergeCell ref="Y1397:Z1397"/>
    <mergeCell ref="AA1397:AB1397"/>
    <mergeCell ref="W1400:X1400"/>
    <mergeCell ref="Y1400:Z1400"/>
    <mergeCell ref="AA1400:AB1400"/>
    <mergeCell ref="AC1400:AD1400"/>
    <mergeCell ref="D1401:F1401"/>
    <mergeCell ref="G1401:H1401"/>
    <mergeCell ref="I1401:J1401"/>
    <mergeCell ref="K1401:L1401"/>
    <mergeCell ref="M1401:N1401"/>
    <mergeCell ref="O1401:P1401"/>
    <mergeCell ref="AC1399:AD1399"/>
    <mergeCell ref="D1400:F1400"/>
    <mergeCell ref="G1400:H1400"/>
    <mergeCell ref="I1400:J1400"/>
    <mergeCell ref="K1400:L1400"/>
    <mergeCell ref="M1400:N1400"/>
    <mergeCell ref="O1400:P1400"/>
    <mergeCell ref="Q1400:R1400"/>
    <mergeCell ref="S1400:T1400"/>
    <mergeCell ref="U1400:V1400"/>
    <mergeCell ref="Q1399:R1399"/>
    <mergeCell ref="S1399:T1399"/>
    <mergeCell ref="U1399:V1399"/>
    <mergeCell ref="W1399:X1399"/>
    <mergeCell ref="Y1399:Z1399"/>
    <mergeCell ref="AA1399:AB1399"/>
    <mergeCell ref="W1402:X1402"/>
    <mergeCell ref="Y1402:Z1402"/>
    <mergeCell ref="AA1402:AB1402"/>
    <mergeCell ref="AC1402:AD1402"/>
    <mergeCell ref="D1403:F1403"/>
    <mergeCell ref="G1403:H1403"/>
    <mergeCell ref="I1403:J1403"/>
    <mergeCell ref="K1403:L1403"/>
    <mergeCell ref="M1403:N1403"/>
    <mergeCell ref="O1403:P1403"/>
    <mergeCell ref="AC1401:AD1401"/>
    <mergeCell ref="D1402:F1402"/>
    <mergeCell ref="G1402:H1402"/>
    <mergeCell ref="I1402:J1402"/>
    <mergeCell ref="K1402:L1402"/>
    <mergeCell ref="M1402:N1402"/>
    <mergeCell ref="O1402:P1402"/>
    <mergeCell ref="Q1402:R1402"/>
    <mergeCell ref="S1402:T1402"/>
    <mergeCell ref="U1402:V1402"/>
    <mergeCell ref="Q1401:R1401"/>
    <mergeCell ref="S1401:T1401"/>
    <mergeCell ref="U1401:V1401"/>
    <mergeCell ref="W1401:X1401"/>
    <mergeCell ref="Y1401:Z1401"/>
    <mergeCell ref="AA1401:AB1401"/>
    <mergeCell ref="W1404:X1404"/>
    <mergeCell ref="Y1404:Z1404"/>
    <mergeCell ref="AA1404:AB1404"/>
    <mergeCell ref="AC1404:AD1404"/>
    <mergeCell ref="D1405:F1405"/>
    <mergeCell ref="G1405:H1405"/>
    <mergeCell ref="I1405:J1405"/>
    <mergeCell ref="K1405:L1405"/>
    <mergeCell ref="M1405:N1405"/>
    <mergeCell ref="O1405:P1405"/>
    <mergeCell ref="AC1403:AD1403"/>
    <mergeCell ref="D1404:F1404"/>
    <mergeCell ref="G1404:H1404"/>
    <mergeCell ref="I1404:J1404"/>
    <mergeCell ref="K1404:L1404"/>
    <mergeCell ref="M1404:N1404"/>
    <mergeCell ref="O1404:P1404"/>
    <mergeCell ref="Q1404:R1404"/>
    <mergeCell ref="S1404:T1404"/>
    <mergeCell ref="U1404:V1404"/>
    <mergeCell ref="Q1403:R1403"/>
    <mergeCell ref="S1403:T1403"/>
    <mergeCell ref="U1403:V1403"/>
    <mergeCell ref="W1403:X1403"/>
    <mergeCell ref="Y1403:Z1403"/>
    <mergeCell ref="AA1403:AB1403"/>
    <mergeCell ref="W1406:X1406"/>
    <mergeCell ref="Y1406:Z1406"/>
    <mergeCell ref="AA1406:AB1406"/>
    <mergeCell ref="AC1406:AD1406"/>
    <mergeCell ref="D1407:F1407"/>
    <mergeCell ref="G1407:H1407"/>
    <mergeCell ref="I1407:J1407"/>
    <mergeCell ref="K1407:L1407"/>
    <mergeCell ref="M1407:N1407"/>
    <mergeCell ref="O1407:P1407"/>
    <mergeCell ref="AC1405:AD1405"/>
    <mergeCell ref="D1406:F1406"/>
    <mergeCell ref="G1406:H1406"/>
    <mergeCell ref="I1406:J1406"/>
    <mergeCell ref="K1406:L1406"/>
    <mergeCell ref="M1406:N1406"/>
    <mergeCell ref="O1406:P1406"/>
    <mergeCell ref="Q1406:R1406"/>
    <mergeCell ref="S1406:T1406"/>
    <mergeCell ref="U1406:V1406"/>
    <mergeCell ref="Q1405:R1405"/>
    <mergeCell ref="S1405:T1405"/>
    <mergeCell ref="U1405:V1405"/>
    <mergeCell ref="W1405:X1405"/>
    <mergeCell ref="Y1405:Z1405"/>
    <mergeCell ref="AA1405:AB1405"/>
    <mergeCell ref="W1408:X1408"/>
    <mergeCell ref="Y1408:Z1408"/>
    <mergeCell ref="AA1408:AB1408"/>
    <mergeCell ref="AC1408:AD1408"/>
    <mergeCell ref="D1409:F1409"/>
    <mergeCell ref="G1409:H1409"/>
    <mergeCell ref="I1409:J1409"/>
    <mergeCell ref="K1409:L1409"/>
    <mergeCell ref="M1409:N1409"/>
    <mergeCell ref="O1409:P1409"/>
    <mergeCell ref="AC1407:AD1407"/>
    <mergeCell ref="D1408:F1408"/>
    <mergeCell ref="G1408:H1408"/>
    <mergeCell ref="I1408:J1408"/>
    <mergeCell ref="K1408:L1408"/>
    <mergeCell ref="M1408:N1408"/>
    <mergeCell ref="O1408:P1408"/>
    <mergeCell ref="Q1408:R1408"/>
    <mergeCell ref="S1408:T1408"/>
    <mergeCell ref="U1408:V1408"/>
    <mergeCell ref="Q1407:R1407"/>
    <mergeCell ref="S1407:T1407"/>
    <mergeCell ref="U1407:V1407"/>
    <mergeCell ref="W1407:X1407"/>
    <mergeCell ref="Y1407:Z1407"/>
    <mergeCell ref="AA1407:AB1407"/>
    <mergeCell ref="C1415:AD1415"/>
    <mergeCell ref="B1422:AD1422"/>
    <mergeCell ref="C1423:AD1423"/>
    <mergeCell ref="C1424:AD1424"/>
    <mergeCell ref="C1425:AD1425"/>
    <mergeCell ref="C1426:AD1426"/>
    <mergeCell ref="Y1410:Z1410"/>
    <mergeCell ref="AA1410:AB1410"/>
    <mergeCell ref="AC1410:AD1410"/>
    <mergeCell ref="C1412:G1412"/>
    <mergeCell ref="H1412:AD1412"/>
    <mergeCell ref="C1414:AD1414"/>
    <mergeCell ref="AC1409:AD1409"/>
    <mergeCell ref="G1410:H1410"/>
    <mergeCell ref="I1410:J1410"/>
    <mergeCell ref="K1410:L1410"/>
    <mergeCell ref="M1410:N1410"/>
    <mergeCell ref="O1410:P1410"/>
    <mergeCell ref="Q1410:R1410"/>
    <mergeCell ref="S1410:T1410"/>
    <mergeCell ref="U1410:V1410"/>
    <mergeCell ref="W1410:X1410"/>
    <mergeCell ref="Q1409:R1409"/>
    <mergeCell ref="S1409:T1409"/>
    <mergeCell ref="U1409:V1409"/>
    <mergeCell ref="W1409:X1409"/>
    <mergeCell ref="Y1409:Z1409"/>
    <mergeCell ref="AA1409:AB1409"/>
    <mergeCell ref="S1432:V1432"/>
    <mergeCell ref="W1432:Z1432"/>
    <mergeCell ref="AA1432:AD1432"/>
    <mergeCell ref="O1433:P1433"/>
    <mergeCell ref="S1433:T1433"/>
    <mergeCell ref="W1433:X1433"/>
    <mergeCell ref="AA1433:AB1433"/>
    <mergeCell ref="C1427:AD1427"/>
    <mergeCell ref="AA1429:AD1429"/>
    <mergeCell ref="C1430:F1433"/>
    <mergeCell ref="G1430:H1433"/>
    <mergeCell ref="I1430:AD1430"/>
    <mergeCell ref="I1431:J1433"/>
    <mergeCell ref="K1431:L1433"/>
    <mergeCell ref="M1431:N1433"/>
    <mergeCell ref="O1431:AD1431"/>
    <mergeCell ref="O1432:R1432"/>
    <mergeCell ref="W1435:X1435"/>
    <mergeCell ref="AA1435:AB1435"/>
    <mergeCell ref="D1436:F1436"/>
    <mergeCell ref="G1436:H1436"/>
    <mergeCell ref="I1436:J1436"/>
    <mergeCell ref="K1436:L1436"/>
    <mergeCell ref="M1436:N1436"/>
    <mergeCell ref="O1436:P1436"/>
    <mergeCell ref="S1436:T1436"/>
    <mergeCell ref="W1436:X1436"/>
    <mergeCell ref="S1434:T1434"/>
    <mergeCell ref="W1434:X1434"/>
    <mergeCell ref="AA1434:AB1434"/>
    <mergeCell ref="D1435:F1435"/>
    <mergeCell ref="G1435:H1435"/>
    <mergeCell ref="I1435:J1435"/>
    <mergeCell ref="K1435:L1435"/>
    <mergeCell ref="M1435:N1435"/>
    <mergeCell ref="O1435:P1435"/>
    <mergeCell ref="S1435:T1435"/>
    <mergeCell ref="D1434:F1434"/>
    <mergeCell ref="G1434:H1434"/>
    <mergeCell ref="I1434:J1434"/>
    <mergeCell ref="K1434:L1434"/>
    <mergeCell ref="M1434:N1434"/>
    <mergeCell ref="O1434:P1434"/>
    <mergeCell ref="S1438:T1438"/>
    <mergeCell ref="W1438:X1438"/>
    <mergeCell ref="AA1438:AB1438"/>
    <mergeCell ref="D1439:F1439"/>
    <mergeCell ref="G1439:H1439"/>
    <mergeCell ref="I1439:J1439"/>
    <mergeCell ref="K1439:L1439"/>
    <mergeCell ref="M1439:N1439"/>
    <mergeCell ref="O1439:P1439"/>
    <mergeCell ref="S1439:T1439"/>
    <mergeCell ref="D1438:F1438"/>
    <mergeCell ref="G1438:H1438"/>
    <mergeCell ref="I1438:J1438"/>
    <mergeCell ref="K1438:L1438"/>
    <mergeCell ref="M1438:N1438"/>
    <mergeCell ref="O1438:P1438"/>
    <mergeCell ref="AA1436:AB1436"/>
    <mergeCell ref="D1437:F1437"/>
    <mergeCell ref="G1437:H1437"/>
    <mergeCell ref="I1437:J1437"/>
    <mergeCell ref="K1437:L1437"/>
    <mergeCell ref="M1437:N1437"/>
    <mergeCell ref="O1437:P1437"/>
    <mergeCell ref="S1437:T1437"/>
    <mergeCell ref="W1437:X1437"/>
    <mergeCell ref="AA1437:AB1437"/>
    <mergeCell ref="AA1440:AB1440"/>
    <mergeCell ref="D1441:F1441"/>
    <mergeCell ref="G1441:H1441"/>
    <mergeCell ref="I1441:J1441"/>
    <mergeCell ref="K1441:L1441"/>
    <mergeCell ref="M1441:N1441"/>
    <mergeCell ref="O1441:P1441"/>
    <mergeCell ref="S1441:T1441"/>
    <mergeCell ref="W1441:X1441"/>
    <mergeCell ref="AA1441:AB1441"/>
    <mergeCell ref="W1439:X1439"/>
    <mergeCell ref="AA1439:AB1439"/>
    <mergeCell ref="D1440:F1440"/>
    <mergeCell ref="G1440:H1440"/>
    <mergeCell ref="I1440:J1440"/>
    <mergeCell ref="K1440:L1440"/>
    <mergeCell ref="M1440:N1440"/>
    <mergeCell ref="O1440:P1440"/>
    <mergeCell ref="S1440:T1440"/>
    <mergeCell ref="W1440:X1440"/>
    <mergeCell ref="W1443:X1443"/>
    <mergeCell ref="AA1443:AB1443"/>
    <mergeCell ref="D1444:F1444"/>
    <mergeCell ref="G1444:H1444"/>
    <mergeCell ref="I1444:J1444"/>
    <mergeCell ref="K1444:L1444"/>
    <mergeCell ref="M1444:N1444"/>
    <mergeCell ref="O1444:P1444"/>
    <mergeCell ref="S1444:T1444"/>
    <mergeCell ref="W1444:X1444"/>
    <mergeCell ref="S1442:T1442"/>
    <mergeCell ref="W1442:X1442"/>
    <mergeCell ref="AA1442:AB1442"/>
    <mergeCell ref="D1443:F1443"/>
    <mergeCell ref="G1443:H1443"/>
    <mergeCell ref="I1443:J1443"/>
    <mergeCell ref="K1443:L1443"/>
    <mergeCell ref="M1443:N1443"/>
    <mergeCell ref="O1443:P1443"/>
    <mergeCell ref="S1443:T1443"/>
    <mergeCell ref="D1442:F1442"/>
    <mergeCell ref="G1442:H1442"/>
    <mergeCell ref="I1442:J1442"/>
    <mergeCell ref="K1442:L1442"/>
    <mergeCell ref="M1442:N1442"/>
    <mergeCell ref="O1442:P1442"/>
    <mergeCell ref="S1446:T1446"/>
    <mergeCell ref="W1446:X1446"/>
    <mergeCell ref="AA1446:AB1446"/>
    <mergeCell ref="D1447:F1447"/>
    <mergeCell ref="G1447:H1447"/>
    <mergeCell ref="I1447:J1447"/>
    <mergeCell ref="K1447:L1447"/>
    <mergeCell ref="M1447:N1447"/>
    <mergeCell ref="O1447:P1447"/>
    <mergeCell ref="S1447:T1447"/>
    <mergeCell ref="D1446:F1446"/>
    <mergeCell ref="G1446:H1446"/>
    <mergeCell ref="I1446:J1446"/>
    <mergeCell ref="K1446:L1446"/>
    <mergeCell ref="M1446:N1446"/>
    <mergeCell ref="O1446:P1446"/>
    <mergeCell ref="AA1444:AB1444"/>
    <mergeCell ref="D1445:F1445"/>
    <mergeCell ref="G1445:H1445"/>
    <mergeCell ref="I1445:J1445"/>
    <mergeCell ref="K1445:L1445"/>
    <mergeCell ref="M1445:N1445"/>
    <mergeCell ref="O1445:P1445"/>
    <mergeCell ref="S1445:T1445"/>
    <mergeCell ref="W1445:X1445"/>
    <mergeCell ref="AA1445:AB1445"/>
    <mergeCell ref="AA1448:AB1448"/>
    <mergeCell ref="D1449:F1449"/>
    <mergeCell ref="G1449:H1449"/>
    <mergeCell ref="I1449:J1449"/>
    <mergeCell ref="K1449:L1449"/>
    <mergeCell ref="M1449:N1449"/>
    <mergeCell ref="O1449:P1449"/>
    <mergeCell ref="S1449:T1449"/>
    <mergeCell ref="W1449:X1449"/>
    <mergeCell ref="AA1449:AB1449"/>
    <mergeCell ref="W1447:X1447"/>
    <mergeCell ref="AA1447:AB1447"/>
    <mergeCell ref="D1448:F1448"/>
    <mergeCell ref="G1448:H1448"/>
    <mergeCell ref="I1448:J1448"/>
    <mergeCell ref="K1448:L1448"/>
    <mergeCell ref="M1448:N1448"/>
    <mergeCell ref="O1448:P1448"/>
    <mergeCell ref="S1448:T1448"/>
    <mergeCell ref="W1448:X1448"/>
    <mergeCell ref="W1451:X1451"/>
    <mergeCell ref="AA1451:AB1451"/>
    <mergeCell ref="D1452:F1452"/>
    <mergeCell ref="G1452:H1452"/>
    <mergeCell ref="I1452:J1452"/>
    <mergeCell ref="K1452:L1452"/>
    <mergeCell ref="M1452:N1452"/>
    <mergeCell ref="O1452:P1452"/>
    <mergeCell ref="S1452:T1452"/>
    <mergeCell ref="W1452:X1452"/>
    <mergeCell ref="S1450:T1450"/>
    <mergeCell ref="W1450:X1450"/>
    <mergeCell ref="AA1450:AB1450"/>
    <mergeCell ref="D1451:F1451"/>
    <mergeCell ref="G1451:H1451"/>
    <mergeCell ref="I1451:J1451"/>
    <mergeCell ref="K1451:L1451"/>
    <mergeCell ref="M1451:N1451"/>
    <mergeCell ref="O1451:P1451"/>
    <mergeCell ref="S1451:T1451"/>
    <mergeCell ref="D1450:F1450"/>
    <mergeCell ref="G1450:H1450"/>
    <mergeCell ref="I1450:J1450"/>
    <mergeCell ref="K1450:L1450"/>
    <mergeCell ref="M1450:N1450"/>
    <mergeCell ref="O1450:P1450"/>
    <mergeCell ref="S1454:T1454"/>
    <mergeCell ref="W1454:X1454"/>
    <mergeCell ref="AA1454:AB1454"/>
    <mergeCell ref="D1455:F1455"/>
    <mergeCell ref="G1455:H1455"/>
    <mergeCell ref="I1455:J1455"/>
    <mergeCell ref="K1455:L1455"/>
    <mergeCell ref="M1455:N1455"/>
    <mergeCell ref="O1455:P1455"/>
    <mergeCell ref="S1455:T1455"/>
    <mergeCell ref="D1454:F1454"/>
    <mergeCell ref="G1454:H1454"/>
    <mergeCell ref="I1454:J1454"/>
    <mergeCell ref="K1454:L1454"/>
    <mergeCell ref="M1454:N1454"/>
    <mergeCell ref="O1454:P1454"/>
    <mergeCell ref="AA1452:AB1452"/>
    <mergeCell ref="D1453:F1453"/>
    <mergeCell ref="G1453:H1453"/>
    <mergeCell ref="I1453:J1453"/>
    <mergeCell ref="K1453:L1453"/>
    <mergeCell ref="M1453:N1453"/>
    <mergeCell ref="O1453:P1453"/>
    <mergeCell ref="S1453:T1453"/>
    <mergeCell ref="W1453:X1453"/>
    <mergeCell ref="AA1453:AB1453"/>
    <mergeCell ref="AA1456:AB1456"/>
    <mergeCell ref="D1457:F1457"/>
    <mergeCell ref="G1457:H1457"/>
    <mergeCell ref="I1457:J1457"/>
    <mergeCell ref="K1457:L1457"/>
    <mergeCell ref="M1457:N1457"/>
    <mergeCell ref="O1457:P1457"/>
    <mergeCell ref="S1457:T1457"/>
    <mergeCell ref="W1457:X1457"/>
    <mergeCell ref="AA1457:AB1457"/>
    <mergeCell ref="W1455:X1455"/>
    <mergeCell ref="AA1455:AB1455"/>
    <mergeCell ref="D1456:F1456"/>
    <mergeCell ref="G1456:H1456"/>
    <mergeCell ref="I1456:J1456"/>
    <mergeCell ref="K1456:L1456"/>
    <mergeCell ref="M1456:N1456"/>
    <mergeCell ref="O1456:P1456"/>
    <mergeCell ref="S1456:T1456"/>
    <mergeCell ref="W1456:X1456"/>
    <mergeCell ref="G1465:H1465"/>
    <mergeCell ref="K1465:L1465"/>
    <mergeCell ref="O1465:P1465"/>
    <mergeCell ref="S1465:T1465"/>
    <mergeCell ref="W1465:X1465"/>
    <mergeCell ref="AA1465:AB1465"/>
    <mergeCell ref="AA1461:AD1461"/>
    <mergeCell ref="C1462:F1465"/>
    <mergeCell ref="G1462:AD1462"/>
    <mergeCell ref="G1463:AD1463"/>
    <mergeCell ref="G1464:J1464"/>
    <mergeCell ref="K1464:N1464"/>
    <mergeCell ref="O1464:R1464"/>
    <mergeCell ref="S1464:V1464"/>
    <mergeCell ref="W1464:Z1464"/>
    <mergeCell ref="AA1464:AD1464"/>
    <mergeCell ref="S1458:T1458"/>
    <mergeCell ref="W1458:X1458"/>
    <mergeCell ref="AA1458:AB1458"/>
    <mergeCell ref="I1459:J1459"/>
    <mergeCell ref="K1459:L1459"/>
    <mergeCell ref="M1459:N1459"/>
    <mergeCell ref="O1459:P1459"/>
    <mergeCell ref="S1459:T1459"/>
    <mergeCell ref="W1459:X1459"/>
    <mergeCell ref="AA1459:AB1459"/>
    <mergeCell ref="D1458:F1458"/>
    <mergeCell ref="G1458:H1458"/>
    <mergeCell ref="I1458:J1458"/>
    <mergeCell ref="K1458:L1458"/>
    <mergeCell ref="M1458:N1458"/>
    <mergeCell ref="O1458:P1458"/>
    <mergeCell ref="AA1468:AB1468"/>
    <mergeCell ref="D1469:F1469"/>
    <mergeCell ref="G1469:H1469"/>
    <mergeCell ref="K1469:L1469"/>
    <mergeCell ref="O1469:P1469"/>
    <mergeCell ref="S1469:T1469"/>
    <mergeCell ref="W1469:X1469"/>
    <mergeCell ref="AA1469:AB1469"/>
    <mergeCell ref="D1468:F1468"/>
    <mergeCell ref="G1468:H1468"/>
    <mergeCell ref="K1468:L1468"/>
    <mergeCell ref="O1468:P1468"/>
    <mergeCell ref="S1468:T1468"/>
    <mergeCell ref="W1468:X1468"/>
    <mergeCell ref="AA1466:AB1466"/>
    <mergeCell ref="D1467:F1467"/>
    <mergeCell ref="G1467:H1467"/>
    <mergeCell ref="K1467:L1467"/>
    <mergeCell ref="O1467:P1467"/>
    <mergeCell ref="S1467:T1467"/>
    <mergeCell ref="W1467:X1467"/>
    <mergeCell ref="AA1467:AB1467"/>
    <mergeCell ref="D1466:F1466"/>
    <mergeCell ref="G1466:H1466"/>
    <mergeCell ref="K1466:L1466"/>
    <mergeCell ref="O1466:P1466"/>
    <mergeCell ref="S1466:T1466"/>
    <mergeCell ref="W1466:X1466"/>
    <mergeCell ref="AA1472:AB1472"/>
    <mergeCell ref="D1473:F1473"/>
    <mergeCell ref="G1473:H1473"/>
    <mergeCell ref="K1473:L1473"/>
    <mergeCell ref="O1473:P1473"/>
    <mergeCell ref="S1473:T1473"/>
    <mergeCell ref="W1473:X1473"/>
    <mergeCell ref="AA1473:AB1473"/>
    <mergeCell ref="D1472:F1472"/>
    <mergeCell ref="G1472:H1472"/>
    <mergeCell ref="K1472:L1472"/>
    <mergeCell ref="O1472:P1472"/>
    <mergeCell ref="S1472:T1472"/>
    <mergeCell ref="W1472:X1472"/>
    <mergeCell ref="AA1470:AB1470"/>
    <mergeCell ref="D1471:F1471"/>
    <mergeCell ref="G1471:H1471"/>
    <mergeCell ref="K1471:L1471"/>
    <mergeCell ref="O1471:P1471"/>
    <mergeCell ref="S1471:T1471"/>
    <mergeCell ref="W1471:X1471"/>
    <mergeCell ref="AA1471:AB1471"/>
    <mergeCell ref="D1470:F1470"/>
    <mergeCell ref="G1470:H1470"/>
    <mergeCell ref="K1470:L1470"/>
    <mergeCell ref="O1470:P1470"/>
    <mergeCell ref="S1470:T1470"/>
    <mergeCell ref="W1470:X1470"/>
    <mergeCell ref="AA1476:AB1476"/>
    <mergeCell ref="D1477:F1477"/>
    <mergeCell ref="G1477:H1477"/>
    <mergeCell ref="K1477:L1477"/>
    <mergeCell ref="O1477:P1477"/>
    <mergeCell ref="S1477:T1477"/>
    <mergeCell ref="W1477:X1477"/>
    <mergeCell ref="AA1477:AB1477"/>
    <mergeCell ref="D1476:F1476"/>
    <mergeCell ref="G1476:H1476"/>
    <mergeCell ref="K1476:L1476"/>
    <mergeCell ref="O1476:P1476"/>
    <mergeCell ref="S1476:T1476"/>
    <mergeCell ref="W1476:X1476"/>
    <mergeCell ref="AA1474:AB1474"/>
    <mergeCell ref="D1475:F1475"/>
    <mergeCell ref="G1475:H1475"/>
    <mergeCell ref="K1475:L1475"/>
    <mergeCell ref="O1475:P1475"/>
    <mergeCell ref="S1475:T1475"/>
    <mergeCell ref="W1475:X1475"/>
    <mergeCell ref="AA1475:AB1475"/>
    <mergeCell ref="D1474:F1474"/>
    <mergeCell ref="G1474:H1474"/>
    <mergeCell ref="K1474:L1474"/>
    <mergeCell ref="O1474:P1474"/>
    <mergeCell ref="S1474:T1474"/>
    <mergeCell ref="W1474:X1474"/>
    <mergeCell ref="AA1480:AB1480"/>
    <mergeCell ref="D1481:F1481"/>
    <mergeCell ref="G1481:H1481"/>
    <mergeCell ref="K1481:L1481"/>
    <mergeCell ref="O1481:P1481"/>
    <mergeCell ref="S1481:T1481"/>
    <mergeCell ref="W1481:X1481"/>
    <mergeCell ref="AA1481:AB1481"/>
    <mergeCell ref="D1480:F1480"/>
    <mergeCell ref="G1480:H1480"/>
    <mergeCell ref="K1480:L1480"/>
    <mergeCell ref="O1480:P1480"/>
    <mergeCell ref="S1480:T1480"/>
    <mergeCell ref="W1480:X1480"/>
    <mergeCell ref="AA1478:AB1478"/>
    <mergeCell ref="D1479:F1479"/>
    <mergeCell ref="G1479:H1479"/>
    <mergeCell ref="K1479:L1479"/>
    <mergeCell ref="O1479:P1479"/>
    <mergeCell ref="S1479:T1479"/>
    <mergeCell ref="W1479:X1479"/>
    <mergeCell ref="AA1479:AB1479"/>
    <mergeCell ref="D1478:F1478"/>
    <mergeCell ref="G1478:H1478"/>
    <mergeCell ref="K1478:L1478"/>
    <mergeCell ref="O1478:P1478"/>
    <mergeCell ref="S1478:T1478"/>
    <mergeCell ref="W1478:X1478"/>
    <mergeCell ref="AA1484:AB1484"/>
    <mergeCell ref="D1485:F1485"/>
    <mergeCell ref="G1485:H1485"/>
    <mergeCell ref="K1485:L1485"/>
    <mergeCell ref="O1485:P1485"/>
    <mergeCell ref="S1485:T1485"/>
    <mergeCell ref="W1485:X1485"/>
    <mergeCell ref="AA1485:AB1485"/>
    <mergeCell ref="D1484:F1484"/>
    <mergeCell ref="G1484:H1484"/>
    <mergeCell ref="K1484:L1484"/>
    <mergeCell ref="O1484:P1484"/>
    <mergeCell ref="S1484:T1484"/>
    <mergeCell ref="W1484:X1484"/>
    <mergeCell ref="AA1482:AB1482"/>
    <mergeCell ref="D1483:F1483"/>
    <mergeCell ref="G1483:H1483"/>
    <mergeCell ref="K1483:L1483"/>
    <mergeCell ref="O1483:P1483"/>
    <mergeCell ref="S1483:T1483"/>
    <mergeCell ref="W1483:X1483"/>
    <mergeCell ref="AA1483:AB1483"/>
    <mergeCell ref="D1482:F1482"/>
    <mergeCell ref="G1482:H1482"/>
    <mergeCell ref="K1482:L1482"/>
    <mergeCell ref="O1482:P1482"/>
    <mergeCell ref="S1482:T1482"/>
    <mergeCell ref="W1482:X1482"/>
    <mergeCell ref="AA1488:AB1488"/>
    <mergeCell ref="D1489:F1489"/>
    <mergeCell ref="G1489:H1489"/>
    <mergeCell ref="K1489:L1489"/>
    <mergeCell ref="O1489:P1489"/>
    <mergeCell ref="S1489:T1489"/>
    <mergeCell ref="W1489:X1489"/>
    <mergeCell ref="AA1489:AB1489"/>
    <mergeCell ref="D1488:F1488"/>
    <mergeCell ref="G1488:H1488"/>
    <mergeCell ref="K1488:L1488"/>
    <mergeCell ref="O1488:P1488"/>
    <mergeCell ref="S1488:T1488"/>
    <mergeCell ref="W1488:X1488"/>
    <mergeCell ref="AA1486:AB1486"/>
    <mergeCell ref="D1487:F1487"/>
    <mergeCell ref="G1487:H1487"/>
    <mergeCell ref="K1487:L1487"/>
    <mergeCell ref="O1487:P1487"/>
    <mergeCell ref="S1487:T1487"/>
    <mergeCell ref="W1487:X1487"/>
    <mergeCell ref="AA1487:AB1487"/>
    <mergeCell ref="D1486:F1486"/>
    <mergeCell ref="G1486:H1486"/>
    <mergeCell ref="K1486:L1486"/>
    <mergeCell ref="O1486:P1486"/>
    <mergeCell ref="S1486:T1486"/>
    <mergeCell ref="W1486:X1486"/>
    <mergeCell ref="AA1493:AD1493"/>
    <mergeCell ref="C1494:F1497"/>
    <mergeCell ref="G1494:AD1494"/>
    <mergeCell ref="G1495:AD1495"/>
    <mergeCell ref="G1496:J1496"/>
    <mergeCell ref="K1496:N1496"/>
    <mergeCell ref="O1496:R1496"/>
    <mergeCell ref="S1496:V1496"/>
    <mergeCell ref="W1496:Z1496"/>
    <mergeCell ref="AA1496:AD1496"/>
    <mergeCell ref="AA1490:AB1490"/>
    <mergeCell ref="G1491:H1491"/>
    <mergeCell ref="K1491:L1491"/>
    <mergeCell ref="O1491:P1491"/>
    <mergeCell ref="S1491:T1491"/>
    <mergeCell ref="W1491:X1491"/>
    <mergeCell ref="AA1491:AB1491"/>
    <mergeCell ref="D1490:F1490"/>
    <mergeCell ref="G1490:H1490"/>
    <mergeCell ref="K1490:L1490"/>
    <mergeCell ref="O1490:P1490"/>
    <mergeCell ref="S1490:T1490"/>
    <mergeCell ref="W1490:X1490"/>
    <mergeCell ref="AA1498:AB1498"/>
    <mergeCell ref="D1499:F1499"/>
    <mergeCell ref="G1499:H1499"/>
    <mergeCell ref="K1499:L1499"/>
    <mergeCell ref="O1499:P1499"/>
    <mergeCell ref="S1499:T1499"/>
    <mergeCell ref="W1499:X1499"/>
    <mergeCell ref="AA1499:AB1499"/>
    <mergeCell ref="D1498:F1498"/>
    <mergeCell ref="G1498:H1498"/>
    <mergeCell ref="K1498:L1498"/>
    <mergeCell ref="O1498:P1498"/>
    <mergeCell ref="S1498:T1498"/>
    <mergeCell ref="W1498:X1498"/>
    <mergeCell ref="G1497:H1497"/>
    <mergeCell ref="K1497:L1497"/>
    <mergeCell ref="O1497:P1497"/>
    <mergeCell ref="S1497:T1497"/>
    <mergeCell ref="W1497:X1497"/>
    <mergeCell ref="AA1497:AB1497"/>
    <mergeCell ref="AA1502:AB1502"/>
    <mergeCell ref="D1503:F1503"/>
    <mergeCell ref="G1503:H1503"/>
    <mergeCell ref="K1503:L1503"/>
    <mergeCell ref="O1503:P1503"/>
    <mergeCell ref="S1503:T1503"/>
    <mergeCell ref="W1503:X1503"/>
    <mergeCell ref="AA1503:AB1503"/>
    <mergeCell ref="D1502:F1502"/>
    <mergeCell ref="G1502:H1502"/>
    <mergeCell ref="K1502:L1502"/>
    <mergeCell ref="O1502:P1502"/>
    <mergeCell ref="S1502:T1502"/>
    <mergeCell ref="W1502:X1502"/>
    <mergeCell ref="AA1500:AB1500"/>
    <mergeCell ref="D1501:F1501"/>
    <mergeCell ref="G1501:H1501"/>
    <mergeCell ref="K1501:L1501"/>
    <mergeCell ref="O1501:P1501"/>
    <mergeCell ref="S1501:T1501"/>
    <mergeCell ref="W1501:X1501"/>
    <mergeCell ref="AA1501:AB1501"/>
    <mergeCell ref="D1500:F1500"/>
    <mergeCell ref="G1500:H1500"/>
    <mergeCell ref="K1500:L1500"/>
    <mergeCell ref="O1500:P1500"/>
    <mergeCell ref="S1500:T1500"/>
    <mergeCell ref="W1500:X1500"/>
    <mergeCell ref="AA1506:AB1506"/>
    <mergeCell ref="D1507:F1507"/>
    <mergeCell ref="G1507:H1507"/>
    <mergeCell ref="K1507:L1507"/>
    <mergeCell ref="O1507:P1507"/>
    <mergeCell ref="S1507:T1507"/>
    <mergeCell ref="W1507:X1507"/>
    <mergeCell ref="AA1507:AB1507"/>
    <mergeCell ref="D1506:F1506"/>
    <mergeCell ref="G1506:H1506"/>
    <mergeCell ref="K1506:L1506"/>
    <mergeCell ref="O1506:P1506"/>
    <mergeCell ref="S1506:T1506"/>
    <mergeCell ref="W1506:X1506"/>
    <mergeCell ref="AA1504:AB1504"/>
    <mergeCell ref="D1505:F1505"/>
    <mergeCell ref="G1505:H1505"/>
    <mergeCell ref="K1505:L1505"/>
    <mergeCell ref="O1505:P1505"/>
    <mergeCell ref="S1505:T1505"/>
    <mergeCell ref="W1505:X1505"/>
    <mergeCell ref="AA1505:AB1505"/>
    <mergeCell ref="D1504:F1504"/>
    <mergeCell ref="G1504:H1504"/>
    <mergeCell ref="K1504:L1504"/>
    <mergeCell ref="O1504:P1504"/>
    <mergeCell ref="S1504:T1504"/>
    <mergeCell ref="W1504:X1504"/>
    <mergeCell ref="AA1510:AB1510"/>
    <mergeCell ref="D1511:F1511"/>
    <mergeCell ref="G1511:H1511"/>
    <mergeCell ref="K1511:L1511"/>
    <mergeCell ref="O1511:P1511"/>
    <mergeCell ref="S1511:T1511"/>
    <mergeCell ref="W1511:X1511"/>
    <mergeCell ref="AA1511:AB1511"/>
    <mergeCell ref="D1510:F1510"/>
    <mergeCell ref="G1510:H1510"/>
    <mergeCell ref="K1510:L1510"/>
    <mergeCell ref="O1510:P1510"/>
    <mergeCell ref="S1510:T1510"/>
    <mergeCell ref="W1510:X1510"/>
    <mergeCell ref="AA1508:AB1508"/>
    <mergeCell ref="D1509:F1509"/>
    <mergeCell ref="G1509:H1509"/>
    <mergeCell ref="K1509:L1509"/>
    <mergeCell ref="O1509:P1509"/>
    <mergeCell ref="S1509:T1509"/>
    <mergeCell ref="W1509:X1509"/>
    <mergeCell ref="AA1509:AB1509"/>
    <mergeCell ref="D1508:F1508"/>
    <mergeCell ref="G1508:H1508"/>
    <mergeCell ref="K1508:L1508"/>
    <mergeCell ref="O1508:P1508"/>
    <mergeCell ref="S1508:T1508"/>
    <mergeCell ref="W1508:X1508"/>
    <mergeCell ref="AA1514:AB1514"/>
    <mergeCell ref="D1515:F1515"/>
    <mergeCell ref="G1515:H1515"/>
    <mergeCell ref="K1515:L1515"/>
    <mergeCell ref="O1515:P1515"/>
    <mergeCell ref="S1515:T1515"/>
    <mergeCell ref="W1515:X1515"/>
    <mergeCell ref="AA1515:AB1515"/>
    <mergeCell ref="D1514:F1514"/>
    <mergeCell ref="G1514:H1514"/>
    <mergeCell ref="K1514:L1514"/>
    <mergeCell ref="O1514:P1514"/>
    <mergeCell ref="S1514:T1514"/>
    <mergeCell ref="W1514:X1514"/>
    <mergeCell ref="AA1512:AB1512"/>
    <mergeCell ref="D1513:F1513"/>
    <mergeCell ref="G1513:H1513"/>
    <mergeCell ref="K1513:L1513"/>
    <mergeCell ref="O1513:P1513"/>
    <mergeCell ref="S1513:T1513"/>
    <mergeCell ref="W1513:X1513"/>
    <mergeCell ref="AA1513:AB1513"/>
    <mergeCell ref="D1512:F1512"/>
    <mergeCell ref="G1512:H1512"/>
    <mergeCell ref="K1512:L1512"/>
    <mergeCell ref="O1512:P1512"/>
    <mergeCell ref="S1512:T1512"/>
    <mergeCell ref="W1512:X1512"/>
    <mergeCell ref="AA1518:AB1518"/>
    <mergeCell ref="D1519:F1519"/>
    <mergeCell ref="G1519:H1519"/>
    <mergeCell ref="K1519:L1519"/>
    <mergeCell ref="O1519:P1519"/>
    <mergeCell ref="S1519:T1519"/>
    <mergeCell ref="W1519:X1519"/>
    <mergeCell ref="AA1519:AB1519"/>
    <mergeCell ref="D1518:F1518"/>
    <mergeCell ref="G1518:H1518"/>
    <mergeCell ref="K1518:L1518"/>
    <mergeCell ref="O1518:P1518"/>
    <mergeCell ref="S1518:T1518"/>
    <mergeCell ref="W1518:X1518"/>
    <mergeCell ref="AA1516:AB1516"/>
    <mergeCell ref="D1517:F1517"/>
    <mergeCell ref="G1517:H1517"/>
    <mergeCell ref="K1517:L1517"/>
    <mergeCell ref="O1517:P1517"/>
    <mergeCell ref="S1517:T1517"/>
    <mergeCell ref="W1517:X1517"/>
    <mergeCell ref="AA1517:AB1517"/>
    <mergeCell ref="D1516:F1516"/>
    <mergeCell ref="G1516:H1516"/>
    <mergeCell ref="K1516:L1516"/>
    <mergeCell ref="O1516:P1516"/>
    <mergeCell ref="S1516:T1516"/>
    <mergeCell ref="W1516:X1516"/>
    <mergeCell ref="AA1522:AB1522"/>
    <mergeCell ref="G1523:H1523"/>
    <mergeCell ref="K1523:L1523"/>
    <mergeCell ref="O1523:P1523"/>
    <mergeCell ref="S1523:T1523"/>
    <mergeCell ref="W1523:X1523"/>
    <mergeCell ref="AA1523:AB1523"/>
    <mergeCell ref="D1522:F1522"/>
    <mergeCell ref="G1522:H1522"/>
    <mergeCell ref="K1522:L1522"/>
    <mergeCell ref="O1522:P1522"/>
    <mergeCell ref="S1522:T1522"/>
    <mergeCell ref="W1522:X1522"/>
    <mergeCell ref="AA1520:AB1520"/>
    <mergeCell ref="D1521:F1521"/>
    <mergeCell ref="G1521:H1521"/>
    <mergeCell ref="K1521:L1521"/>
    <mergeCell ref="O1521:P1521"/>
    <mergeCell ref="S1521:T1521"/>
    <mergeCell ref="W1521:X1521"/>
    <mergeCell ref="AA1521:AB1521"/>
    <mergeCell ref="D1520:F1520"/>
    <mergeCell ref="G1520:H1520"/>
    <mergeCell ref="K1520:L1520"/>
    <mergeCell ref="O1520:P1520"/>
    <mergeCell ref="S1520:T1520"/>
    <mergeCell ref="W1520:X1520"/>
    <mergeCell ref="P1544:AD1544"/>
    <mergeCell ref="P1545:R1545"/>
    <mergeCell ref="S1545:U1545"/>
    <mergeCell ref="V1545:X1545"/>
    <mergeCell ref="Y1545:AA1545"/>
    <mergeCell ref="AB1545:AD1545"/>
    <mergeCell ref="C1538:AD1538"/>
    <mergeCell ref="C1539:AD1539"/>
    <mergeCell ref="C1540:AD1540"/>
    <mergeCell ref="C1541:AD1541"/>
    <mergeCell ref="C1543:F1546"/>
    <mergeCell ref="G1543:I1546"/>
    <mergeCell ref="J1543:AD1543"/>
    <mergeCell ref="J1544:K1546"/>
    <mergeCell ref="L1544:M1546"/>
    <mergeCell ref="N1544:O1546"/>
    <mergeCell ref="C1525:F1525"/>
    <mergeCell ref="G1525:AD1525"/>
    <mergeCell ref="C1527:AD1527"/>
    <mergeCell ref="C1528:AD1528"/>
    <mergeCell ref="B1535:AD1535"/>
    <mergeCell ref="B1537:AD1537"/>
    <mergeCell ref="D1549:F1549"/>
    <mergeCell ref="G1549:I1549"/>
    <mergeCell ref="J1549:K1549"/>
    <mergeCell ref="L1549:M1549"/>
    <mergeCell ref="N1549:O1549"/>
    <mergeCell ref="D1550:F1550"/>
    <mergeCell ref="G1550:I1550"/>
    <mergeCell ref="J1550:K1550"/>
    <mergeCell ref="L1550:M1550"/>
    <mergeCell ref="N1550:O1550"/>
    <mergeCell ref="D1547:F1547"/>
    <mergeCell ref="G1547:I1547"/>
    <mergeCell ref="J1547:K1547"/>
    <mergeCell ref="L1547:M1547"/>
    <mergeCell ref="N1547:O1547"/>
    <mergeCell ref="D1548:F1548"/>
    <mergeCell ref="G1548:I1548"/>
    <mergeCell ref="J1548:K1548"/>
    <mergeCell ref="L1548:M1548"/>
    <mergeCell ref="N1548:O1548"/>
    <mergeCell ref="D1553:F1553"/>
    <mergeCell ref="G1553:I1553"/>
    <mergeCell ref="J1553:K1553"/>
    <mergeCell ref="L1553:M1553"/>
    <mergeCell ref="N1553:O1553"/>
    <mergeCell ref="D1554:F1554"/>
    <mergeCell ref="G1554:I1554"/>
    <mergeCell ref="J1554:K1554"/>
    <mergeCell ref="L1554:M1554"/>
    <mergeCell ref="N1554:O1554"/>
    <mergeCell ref="D1551:F1551"/>
    <mergeCell ref="G1551:I1551"/>
    <mergeCell ref="J1551:K1551"/>
    <mergeCell ref="L1551:M1551"/>
    <mergeCell ref="N1551:O1551"/>
    <mergeCell ref="D1552:F1552"/>
    <mergeCell ref="G1552:I1552"/>
    <mergeCell ref="J1552:K1552"/>
    <mergeCell ref="L1552:M1552"/>
    <mergeCell ref="N1552:O1552"/>
    <mergeCell ref="D1557:F1557"/>
    <mergeCell ref="G1557:I1557"/>
    <mergeCell ref="J1557:K1557"/>
    <mergeCell ref="L1557:M1557"/>
    <mergeCell ref="N1557:O1557"/>
    <mergeCell ref="D1558:F1558"/>
    <mergeCell ref="G1558:I1558"/>
    <mergeCell ref="J1558:K1558"/>
    <mergeCell ref="L1558:M1558"/>
    <mergeCell ref="N1558:O1558"/>
    <mergeCell ref="D1555:F1555"/>
    <mergeCell ref="G1555:I1555"/>
    <mergeCell ref="J1555:K1555"/>
    <mergeCell ref="L1555:M1555"/>
    <mergeCell ref="N1555:O1555"/>
    <mergeCell ref="D1556:F1556"/>
    <mergeCell ref="G1556:I1556"/>
    <mergeCell ref="J1556:K1556"/>
    <mergeCell ref="L1556:M1556"/>
    <mergeCell ref="N1556:O1556"/>
    <mergeCell ref="D1561:F1561"/>
    <mergeCell ref="G1561:I1561"/>
    <mergeCell ref="J1561:K1561"/>
    <mergeCell ref="L1561:M1561"/>
    <mergeCell ref="N1561:O1561"/>
    <mergeCell ref="D1562:F1562"/>
    <mergeCell ref="G1562:I1562"/>
    <mergeCell ref="J1562:K1562"/>
    <mergeCell ref="L1562:M1562"/>
    <mergeCell ref="N1562:O1562"/>
    <mergeCell ref="D1559:F1559"/>
    <mergeCell ref="G1559:I1559"/>
    <mergeCell ref="J1559:K1559"/>
    <mergeCell ref="L1559:M1559"/>
    <mergeCell ref="N1559:O1559"/>
    <mergeCell ref="D1560:F1560"/>
    <mergeCell ref="G1560:I1560"/>
    <mergeCell ref="J1560:K1560"/>
    <mergeCell ref="L1560:M1560"/>
    <mergeCell ref="N1560:O1560"/>
    <mergeCell ref="D1565:F1565"/>
    <mergeCell ref="G1565:I1565"/>
    <mergeCell ref="J1565:K1565"/>
    <mergeCell ref="L1565:M1565"/>
    <mergeCell ref="N1565:O1565"/>
    <mergeCell ref="D1566:F1566"/>
    <mergeCell ref="G1566:I1566"/>
    <mergeCell ref="J1566:K1566"/>
    <mergeCell ref="L1566:M1566"/>
    <mergeCell ref="N1566:O1566"/>
    <mergeCell ref="D1563:F1563"/>
    <mergeCell ref="G1563:I1563"/>
    <mergeCell ref="J1563:K1563"/>
    <mergeCell ref="L1563:M1563"/>
    <mergeCell ref="N1563:O1563"/>
    <mergeCell ref="D1564:F1564"/>
    <mergeCell ref="G1564:I1564"/>
    <mergeCell ref="J1564:K1564"/>
    <mergeCell ref="L1564:M1564"/>
    <mergeCell ref="N1564:O1564"/>
    <mergeCell ref="D1569:F1569"/>
    <mergeCell ref="G1569:I1569"/>
    <mergeCell ref="J1569:K1569"/>
    <mergeCell ref="L1569:M1569"/>
    <mergeCell ref="N1569:O1569"/>
    <mergeCell ref="D1570:F1570"/>
    <mergeCell ref="G1570:I1570"/>
    <mergeCell ref="J1570:K1570"/>
    <mergeCell ref="L1570:M1570"/>
    <mergeCell ref="N1570:O1570"/>
    <mergeCell ref="D1567:F1567"/>
    <mergeCell ref="G1567:I1567"/>
    <mergeCell ref="J1567:K1567"/>
    <mergeCell ref="L1567:M1567"/>
    <mergeCell ref="N1567:O1567"/>
    <mergeCell ref="D1568:F1568"/>
    <mergeCell ref="G1568:I1568"/>
    <mergeCell ref="J1568:K1568"/>
    <mergeCell ref="L1568:M1568"/>
    <mergeCell ref="N1568:O1568"/>
    <mergeCell ref="C1587:AD1587"/>
    <mergeCell ref="C1588:AD1588"/>
    <mergeCell ref="C1589:AD1589"/>
    <mergeCell ref="C1590:AD1590"/>
    <mergeCell ref="C1591:AD1591"/>
    <mergeCell ref="AA1593:AD1593"/>
    <mergeCell ref="C1574:F1574"/>
    <mergeCell ref="G1574:AD1574"/>
    <mergeCell ref="C1576:AD1576"/>
    <mergeCell ref="C1577:AD1577"/>
    <mergeCell ref="B1584:AD1584"/>
    <mergeCell ref="B1586:AD1586"/>
    <mergeCell ref="D1571:F1571"/>
    <mergeCell ref="G1571:I1571"/>
    <mergeCell ref="J1571:K1571"/>
    <mergeCell ref="L1571:M1571"/>
    <mergeCell ref="N1571:O1571"/>
    <mergeCell ref="J1572:K1572"/>
    <mergeCell ref="L1572:M1572"/>
    <mergeCell ref="N1572:O1572"/>
    <mergeCell ref="U1597:V1597"/>
    <mergeCell ref="W1597:X1597"/>
    <mergeCell ref="Y1597:Z1597"/>
    <mergeCell ref="AA1597:AB1597"/>
    <mergeCell ref="AC1597:AD1597"/>
    <mergeCell ref="D1598:J1598"/>
    <mergeCell ref="K1598:L1598"/>
    <mergeCell ref="M1598:N1598"/>
    <mergeCell ref="O1598:P1598"/>
    <mergeCell ref="Q1598:R1598"/>
    <mergeCell ref="C1594:J1597"/>
    <mergeCell ref="K1594:L1597"/>
    <mergeCell ref="M1594:AD1594"/>
    <mergeCell ref="M1595:N1597"/>
    <mergeCell ref="O1595:P1597"/>
    <mergeCell ref="Q1595:R1597"/>
    <mergeCell ref="S1595:AD1595"/>
    <mergeCell ref="S1596:X1596"/>
    <mergeCell ref="Y1596:AD1596"/>
    <mergeCell ref="S1597:T1597"/>
    <mergeCell ref="U1599:V1599"/>
    <mergeCell ref="W1599:X1599"/>
    <mergeCell ref="Y1599:Z1599"/>
    <mergeCell ref="AA1599:AB1599"/>
    <mergeCell ref="AC1599:AD1599"/>
    <mergeCell ref="D1600:J1600"/>
    <mergeCell ref="K1600:L1600"/>
    <mergeCell ref="M1600:N1600"/>
    <mergeCell ref="O1600:P1600"/>
    <mergeCell ref="Q1600:R1600"/>
    <mergeCell ref="D1599:J1599"/>
    <mergeCell ref="K1599:L1599"/>
    <mergeCell ref="M1599:N1599"/>
    <mergeCell ref="O1599:P1599"/>
    <mergeCell ref="Q1599:R1599"/>
    <mergeCell ref="S1599:T1599"/>
    <mergeCell ref="S1598:T1598"/>
    <mergeCell ref="U1598:V1598"/>
    <mergeCell ref="W1598:X1598"/>
    <mergeCell ref="Y1598:Z1598"/>
    <mergeCell ref="AA1598:AB1598"/>
    <mergeCell ref="AC1598:AD1598"/>
    <mergeCell ref="U1601:V1601"/>
    <mergeCell ref="W1601:X1601"/>
    <mergeCell ref="Y1601:Z1601"/>
    <mergeCell ref="AA1601:AB1601"/>
    <mergeCell ref="AC1601:AD1601"/>
    <mergeCell ref="D1602:J1602"/>
    <mergeCell ref="K1602:L1602"/>
    <mergeCell ref="M1602:N1602"/>
    <mergeCell ref="O1602:P1602"/>
    <mergeCell ref="Q1602:R1602"/>
    <mergeCell ref="D1601:J1601"/>
    <mergeCell ref="K1601:L1601"/>
    <mergeCell ref="M1601:N1601"/>
    <mergeCell ref="O1601:P1601"/>
    <mergeCell ref="Q1601:R1601"/>
    <mergeCell ref="S1601:T1601"/>
    <mergeCell ref="S1600:T1600"/>
    <mergeCell ref="U1600:V1600"/>
    <mergeCell ref="W1600:X1600"/>
    <mergeCell ref="Y1600:Z1600"/>
    <mergeCell ref="AA1600:AB1600"/>
    <mergeCell ref="AC1600:AD1600"/>
    <mergeCell ref="U1603:V1603"/>
    <mergeCell ref="W1603:X1603"/>
    <mergeCell ref="Y1603:Z1603"/>
    <mergeCell ref="AA1603:AB1603"/>
    <mergeCell ref="AC1603:AD1603"/>
    <mergeCell ref="D1604:J1604"/>
    <mergeCell ref="K1604:L1604"/>
    <mergeCell ref="M1604:N1604"/>
    <mergeCell ref="O1604:P1604"/>
    <mergeCell ref="Q1604:R1604"/>
    <mergeCell ref="D1603:J1603"/>
    <mergeCell ref="K1603:L1603"/>
    <mergeCell ref="M1603:N1603"/>
    <mergeCell ref="O1603:P1603"/>
    <mergeCell ref="Q1603:R1603"/>
    <mergeCell ref="S1603:T1603"/>
    <mergeCell ref="S1602:T1602"/>
    <mergeCell ref="U1602:V1602"/>
    <mergeCell ref="W1602:X1602"/>
    <mergeCell ref="Y1602:Z1602"/>
    <mergeCell ref="AA1602:AB1602"/>
    <mergeCell ref="AC1602:AD1602"/>
    <mergeCell ref="U1605:V1605"/>
    <mergeCell ref="W1605:X1605"/>
    <mergeCell ref="Y1605:Z1605"/>
    <mergeCell ref="AA1605:AB1605"/>
    <mergeCell ref="AC1605:AD1605"/>
    <mergeCell ref="D1606:J1606"/>
    <mergeCell ref="K1606:L1606"/>
    <mergeCell ref="M1606:N1606"/>
    <mergeCell ref="O1606:P1606"/>
    <mergeCell ref="Q1606:R1606"/>
    <mergeCell ref="D1605:J1605"/>
    <mergeCell ref="K1605:L1605"/>
    <mergeCell ref="M1605:N1605"/>
    <mergeCell ref="O1605:P1605"/>
    <mergeCell ref="Q1605:R1605"/>
    <mergeCell ref="S1605:T1605"/>
    <mergeCell ref="S1604:T1604"/>
    <mergeCell ref="U1604:V1604"/>
    <mergeCell ref="W1604:X1604"/>
    <mergeCell ref="Y1604:Z1604"/>
    <mergeCell ref="AA1604:AB1604"/>
    <mergeCell ref="AC1604:AD1604"/>
    <mergeCell ref="U1607:V1607"/>
    <mergeCell ref="W1607:X1607"/>
    <mergeCell ref="Y1607:Z1607"/>
    <mergeCell ref="AA1607:AB1607"/>
    <mergeCell ref="AC1607:AD1607"/>
    <mergeCell ref="D1608:J1608"/>
    <mergeCell ref="K1608:L1608"/>
    <mergeCell ref="M1608:N1608"/>
    <mergeCell ref="O1608:P1608"/>
    <mergeCell ref="Q1608:R1608"/>
    <mergeCell ref="D1607:J1607"/>
    <mergeCell ref="K1607:L1607"/>
    <mergeCell ref="M1607:N1607"/>
    <mergeCell ref="O1607:P1607"/>
    <mergeCell ref="Q1607:R1607"/>
    <mergeCell ref="S1607:T1607"/>
    <mergeCell ref="S1606:T1606"/>
    <mergeCell ref="U1606:V1606"/>
    <mergeCell ref="W1606:X1606"/>
    <mergeCell ref="Y1606:Z1606"/>
    <mergeCell ref="AA1606:AB1606"/>
    <mergeCell ref="AC1606:AD1606"/>
    <mergeCell ref="U1609:V1609"/>
    <mergeCell ref="W1609:X1609"/>
    <mergeCell ref="Y1609:Z1609"/>
    <mergeCell ref="AA1609:AB1609"/>
    <mergeCell ref="AC1609:AD1609"/>
    <mergeCell ref="D1610:J1610"/>
    <mergeCell ref="K1610:L1610"/>
    <mergeCell ref="M1610:N1610"/>
    <mergeCell ref="O1610:P1610"/>
    <mergeCell ref="Q1610:R1610"/>
    <mergeCell ref="D1609:J1609"/>
    <mergeCell ref="K1609:L1609"/>
    <mergeCell ref="M1609:N1609"/>
    <mergeCell ref="O1609:P1609"/>
    <mergeCell ref="Q1609:R1609"/>
    <mergeCell ref="S1609:T1609"/>
    <mergeCell ref="S1608:T1608"/>
    <mergeCell ref="U1608:V1608"/>
    <mergeCell ref="W1608:X1608"/>
    <mergeCell ref="Y1608:Z1608"/>
    <mergeCell ref="AA1608:AB1608"/>
    <mergeCell ref="AC1608:AD1608"/>
    <mergeCell ref="U1611:V1611"/>
    <mergeCell ref="W1611:X1611"/>
    <mergeCell ref="Y1611:Z1611"/>
    <mergeCell ref="AA1611:AB1611"/>
    <mergeCell ref="AC1611:AD1611"/>
    <mergeCell ref="D1612:J1612"/>
    <mergeCell ref="K1612:L1612"/>
    <mergeCell ref="M1612:N1612"/>
    <mergeCell ref="O1612:P1612"/>
    <mergeCell ref="Q1612:R1612"/>
    <mergeCell ref="D1611:J1611"/>
    <mergeCell ref="K1611:L1611"/>
    <mergeCell ref="M1611:N1611"/>
    <mergeCell ref="O1611:P1611"/>
    <mergeCell ref="Q1611:R1611"/>
    <mergeCell ref="S1611:T1611"/>
    <mergeCell ref="S1610:T1610"/>
    <mergeCell ref="U1610:V1610"/>
    <mergeCell ref="W1610:X1610"/>
    <mergeCell ref="Y1610:Z1610"/>
    <mergeCell ref="AA1610:AB1610"/>
    <mergeCell ref="AC1610:AD1610"/>
    <mergeCell ref="U1613:V1613"/>
    <mergeCell ref="W1613:X1613"/>
    <mergeCell ref="Y1613:Z1613"/>
    <mergeCell ref="AA1613:AB1613"/>
    <mergeCell ref="AC1613:AD1613"/>
    <mergeCell ref="D1614:J1614"/>
    <mergeCell ref="K1614:L1614"/>
    <mergeCell ref="M1614:N1614"/>
    <mergeCell ref="O1614:P1614"/>
    <mergeCell ref="Q1614:R1614"/>
    <mergeCell ref="D1613:J1613"/>
    <mergeCell ref="K1613:L1613"/>
    <mergeCell ref="M1613:N1613"/>
    <mergeCell ref="O1613:P1613"/>
    <mergeCell ref="Q1613:R1613"/>
    <mergeCell ref="S1613:T1613"/>
    <mergeCell ref="S1612:T1612"/>
    <mergeCell ref="U1612:V1612"/>
    <mergeCell ref="W1612:X1612"/>
    <mergeCell ref="Y1612:Z1612"/>
    <mergeCell ref="AA1612:AB1612"/>
    <mergeCell ref="AC1612:AD1612"/>
    <mergeCell ref="U1615:V1615"/>
    <mergeCell ref="W1615:X1615"/>
    <mergeCell ref="Y1615:Z1615"/>
    <mergeCell ref="AA1615:AB1615"/>
    <mergeCell ref="AC1615:AD1615"/>
    <mergeCell ref="D1616:J1616"/>
    <mergeCell ref="K1616:L1616"/>
    <mergeCell ref="M1616:N1616"/>
    <mergeCell ref="O1616:P1616"/>
    <mergeCell ref="Q1616:R1616"/>
    <mergeCell ref="D1615:J1615"/>
    <mergeCell ref="K1615:L1615"/>
    <mergeCell ref="M1615:N1615"/>
    <mergeCell ref="O1615:P1615"/>
    <mergeCell ref="Q1615:R1615"/>
    <mergeCell ref="S1615:T1615"/>
    <mergeCell ref="S1614:T1614"/>
    <mergeCell ref="U1614:V1614"/>
    <mergeCell ref="W1614:X1614"/>
    <mergeCell ref="Y1614:Z1614"/>
    <mergeCell ref="AA1614:AB1614"/>
    <mergeCell ref="AC1614:AD1614"/>
    <mergeCell ref="U1617:V1617"/>
    <mergeCell ref="W1617:X1617"/>
    <mergeCell ref="Y1617:Z1617"/>
    <mergeCell ref="AA1617:AB1617"/>
    <mergeCell ref="AC1617:AD1617"/>
    <mergeCell ref="D1618:J1618"/>
    <mergeCell ref="K1618:L1618"/>
    <mergeCell ref="M1618:N1618"/>
    <mergeCell ref="O1618:P1618"/>
    <mergeCell ref="Q1618:R1618"/>
    <mergeCell ref="D1617:J1617"/>
    <mergeCell ref="K1617:L1617"/>
    <mergeCell ref="M1617:N1617"/>
    <mergeCell ref="O1617:P1617"/>
    <mergeCell ref="Q1617:R1617"/>
    <mergeCell ref="S1617:T1617"/>
    <mergeCell ref="S1616:T1616"/>
    <mergeCell ref="U1616:V1616"/>
    <mergeCell ref="W1616:X1616"/>
    <mergeCell ref="Y1616:Z1616"/>
    <mergeCell ref="AA1616:AB1616"/>
    <mergeCell ref="AC1616:AD1616"/>
    <mergeCell ref="U1619:V1619"/>
    <mergeCell ref="W1619:X1619"/>
    <mergeCell ref="Y1619:Z1619"/>
    <mergeCell ref="AA1619:AB1619"/>
    <mergeCell ref="AC1619:AD1619"/>
    <mergeCell ref="D1620:J1620"/>
    <mergeCell ref="K1620:L1620"/>
    <mergeCell ref="M1620:N1620"/>
    <mergeCell ref="O1620:P1620"/>
    <mergeCell ref="Q1620:R1620"/>
    <mergeCell ref="D1619:J1619"/>
    <mergeCell ref="K1619:L1619"/>
    <mergeCell ref="M1619:N1619"/>
    <mergeCell ref="O1619:P1619"/>
    <mergeCell ref="Q1619:R1619"/>
    <mergeCell ref="S1619:T1619"/>
    <mergeCell ref="S1618:T1618"/>
    <mergeCell ref="U1618:V1618"/>
    <mergeCell ref="W1618:X1618"/>
    <mergeCell ref="Y1618:Z1618"/>
    <mergeCell ref="AA1618:AB1618"/>
    <mergeCell ref="AC1618:AD1618"/>
    <mergeCell ref="U1621:V1621"/>
    <mergeCell ref="W1621:X1621"/>
    <mergeCell ref="Y1621:Z1621"/>
    <mergeCell ref="AA1621:AB1621"/>
    <mergeCell ref="AC1621:AD1621"/>
    <mergeCell ref="D1622:J1622"/>
    <mergeCell ref="K1622:L1622"/>
    <mergeCell ref="M1622:N1622"/>
    <mergeCell ref="O1622:P1622"/>
    <mergeCell ref="Q1622:R1622"/>
    <mergeCell ref="D1621:J1621"/>
    <mergeCell ref="K1621:L1621"/>
    <mergeCell ref="M1621:N1621"/>
    <mergeCell ref="O1621:P1621"/>
    <mergeCell ref="Q1621:R1621"/>
    <mergeCell ref="S1621:T1621"/>
    <mergeCell ref="S1620:T1620"/>
    <mergeCell ref="U1620:V1620"/>
    <mergeCell ref="W1620:X1620"/>
    <mergeCell ref="Y1620:Z1620"/>
    <mergeCell ref="AA1620:AB1620"/>
    <mergeCell ref="AC1620:AD1620"/>
    <mergeCell ref="Y1623:Z1623"/>
    <mergeCell ref="AA1623:AB1623"/>
    <mergeCell ref="AC1623:AD1623"/>
    <mergeCell ref="AA1625:AD1625"/>
    <mergeCell ref="C1626:F1629"/>
    <mergeCell ref="G1626:AD1626"/>
    <mergeCell ref="G1627:AD1627"/>
    <mergeCell ref="G1628:L1628"/>
    <mergeCell ref="M1628:R1628"/>
    <mergeCell ref="S1628:X1628"/>
    <mergeCell ref="M1623:N1623"/>
    <mergeCell ref="O1623:P1623"/>
    <mergeCell ref="Q1623:R1623"/>
    <mergeCell ref="S1623:T1623"/>
    <mergeCell ref="U1623:V1623"/>
    <mergeCell ref="W1623:X1623"/>
    <mergeCell ref="S1622:T1622"/>
    <mergeCell ref="U1622:V1622"/>
    <mergeCell ref="W1622:X1622"/>
    <mergeCell ref="Y1622:Z1622"/>
    <mergeCell ref="AA1622:AB1622"/>
    <mergeCell ref="AC1622:AD1622"/>
    <mergeCell ref="S1630:T1630"/>
    <mergeCell ref="U1630:V1630"/>
    <mergeCell ref="W1630:X1630"/>
    <mergeCell ref="Y1630:Z1630"/>
    <mergeCell ref="AA1630:AB1630"/>
    <mergeCell ref="AC1630:AD1630"/>
    <mergeCell ref="Y1629:Z1629"/>
    <mergeCell ref="AA1629:AB1629"/>
    <mergeCell ref="AC1629:AD1629"/>
    <mergeCell ref="D1630:F1630"/>
    <mergeCell ref="G1630:H1630"/>
    <mergeCell ref="I1630:J1630"/>
    <mergeCell ref="K1630:L1630"/>
    <mergeCell ref="M1630:N1630"/>
    <mergeCell ref="O1630:P1630"/>
    <mergeCell ref="Q1630:R1630"/>
    <mergeCell ref="Y1628:AD1628"/>
    <mergeCell ref="G1629:H1629"/>
    <mergeCell ref="I1629:J1629"/>
    <mergeCell ref="K1629:L1629"/>
    <mergeCell ref="M1629:N1629"/>
    <mergeCell ref="O1629:P1629"/>
    <mergeCell ref="Q1629:R1629"/>
    <mergeCell ref="S1629:T1629"/>
    <mergeCell ref="U1629:V1629"/>
    <mergeCell ref="W1629:X1629"/>
    <mergeCell ref="W1632:X1632"/>
    <mergeCell ref="Y1632:Z1632"/>
    <mergeCell ref="AA1632:AB1632"/>
    <mergeCell ref="AC1632:AD1632"/>
    <mergeCell ref="D1633:F1633"/>
    <mergeCell ref="G1633:H1633"/>
    <mergeCell ref="I1633:J1633"/>
    <mergeCell ref="K1633:L1633"/>
    <mergeCell ref="M1633:N1633"/>
    <mergeCell ref="O1633:P1633"/>
    <mergeCell ref="AC1631:AD1631"/>
    <mergeCell ref="D1632:F1632"/>
    <mergeCell ref="G1632:H1632"/>
    <mergeCell ref="I1632:J1632"/>
    <mergeCell ref="K1632:L1632"/>
    <mergeCell ref="M1632:N1632"/>
    <mergeCell ref="O1632:P1632"/>
    <mergeCell ref="Q1632:R1632"/>
    <mergeCell ref="S1632:T1632"/>
    <mergeCell ref="U1632:V1632"/>
    <mergeCell ref="Q1631:R1631"/>
    <mergeCell ref="S1631:T1631"/>
    <mergeCell ref="U1631:V1631"/>
    <mergeCell ref="W1631:X1631"/>
    <mergeCell ref="Y1631:Z1631"/>
    <mergeCell ref="AA1631:AB1631"/>
    <mergeCell ref="D1631:F1631"/>
    <mergeCell ref="G1631:H1631"/>
    <mergeCell ref="I1631:J1631"/>
    <mergeCell ref="K1631:L1631"/>
    <mergeCell ref="M1631:N1631"/>
    <mergeCell ref="O1631:P1631"/>
    <mergeCell ref="W1634:X1634"/>
    <mergeCell ref="Y1634:Z1634"/>
    <mergeCell ref="AA1634:AB1634"/>
    <mergeCell ref="AC1634:AD1634"/>
    <mergeCell ref="D1635:F1635"/>
    <mergeCell ref="G1635:H1635"/>
    <mergeCell ref="I1635:J1635"/>
    <mergeCell ref="K1635:L1635"/>
    <mergeCell ref="M1635:N1635"/>
    <mergeCell ref="O1635:P1635"/>
    <mergeCell ref="AC1633:AD1633"/>
    <mergeCell ref="D1634:F1634"/>
    <mergeCell ref="G1634:H1634"/>
    <mergeCell ref="I1634:J1634"/>
    <mergeCell ref="K1634:L1634"/>
    <mergeCell ref="M1634:N1634"/>
    <mergeCell ref="O1634:P1634"/>
    <mergeCell ref="Q1634:R1634"/>
    <mergeCell ref="S1634:T1634"/>
    <mergeCell ref="U1634:V1634"/>
    <mergeCell ref="Q1633:R1633"/>
    <mergeCell ref="S1633:T1633"/>
    <mergeCell ref="U1633:V1633"/>
    <mergeCell ref="W1633:X1633"/>
    <mergeCell ref="Y1633:Z1633"/>
    <mergeCell ref="AA1633:AB1633"/>
    <mergeCell ref="W1636:X1636"/>
    <mergeCell ref="Y1636:Z1636"/>
    <mergeCell ref="AA1636:AB1636"/>
    <mergeCell ref="AC1636:AD1636"/>
    <mergeCell ref="D1637:F1637"/>
    <mergeCell ref="G1637:H1637"/>
    <mergeCell ref="I1637:J1637"/>
    <mergeCell ref="K1637:L1637"/>
    <mergeCell ref="M1637:N1637"/>
    <mergeCell ref="O1637:P1637"/>
    <mergeCell ref="AC1635:AD1635"/>
    <mergeCell ref="D1636:F1636"/>
    <mergeCell ref="G1636:H1636"/>
    <mergeCell ref="I1636:J1636"/>
    <mergeCell ref="K1636:L1636"/>
    <mergeCell ref="M1636:N1636"/>
    <mergeCell ref="O1636:P1636"/>
    <mergeCell ref="Q1636:R1636"/>
    <mergeCell ref="S1636:T1636"/>
    <mergeCell ref="U1636:V1636"/>
    <mergeCell ref="Q1635:R1635"/>
    <mergeCell ref="S1635:T1635"/>
    <mergeCell ref="U1635:V1635"/>
    <mergeCell ref="W1635:X1635"/>
    <mergeCell ref="Y1635:Z1635"/>
    <mergeCell ref="AA1635:AB1635"/>
    <mergeCell ref="W1638:X1638"/>
    <mergeCell ref="Y1638:Z1638"/>
    <mergeCell ref="AA1638:AB1638"/>
    <mergeCell ref="AC1638:AD1638"/>
    <mergeCell ref="D1639:F1639"/>
    <mergeCell ref="G1639:H1639"/>
    <mergeCell ref="I1639:J1639"/>
    <mergeCell ref="K1639:L1639"/>
    <mergeCell ref="M1639:N1639"/>
    <mergeCell ref="O1639:P1639"/>
    <mergeCell ref="AC1637:AD1637"/>
    <mergeCell ref="D1638:F1638"/>
    <mergeCell ref="G1638:H1638"/>
    <mergeCell ref="I1638:J1638"/>
    <mergeCell ref="K1638:L1638"/>
    <mergeCell ref="M1638:N1638"/>
    <mergeCell ref="O1638:P1638"/>
    <mergeCell ref="Q1638:R1638"/>
    <mergeCell ref="S1638:T1638"/>
    <mergeCell ref="U1638:V1638"/>
    <mergeCell ref="Q1637:R1637"/>
    <mergeCell ref="S1637:T1637"/>
    <mergeCell ref="U1637:V1637"/>
    <mergeCell ref="W1637:X1637"/>
    <mergeCell ref="Y1637:Z1637"/>
    <mergeCell ref="AA1637:AB1637"/>
    <mergeCell ref="W1640:X1640"/>
    <mergeCell ref="Y1640:Z1640"/>
    <mergeCell ref="AA1640:AB1640"/>
    <mergeCell ref="AC1640:AD1640"/>
    <mergeCell ref="D1641:F1641"/>
    <mergeCell ref="G1641:H1641"/>
    <mergeCell ref="I1641:J1641"/>
    <mergeCell ref="K1641:L1641"/>
    <mergeCell ref="M1641:N1641"/>
    <mergeCell ref="O1641:P1641"/>
    <mergeCell ref="AC1639:AD1639"/>
    <mergeCell ref="D1640:F1640"/>
    <mergeCell ref="G1640:H1640"/>
    <mergeCell ref="I1640:J1640"/>
    <mergeCell ref="K1640:L1640"/>
    <mergeCell ref="M1640:N1640"/>
    <mergeCell ref="O1640:P1640"/>
    <mergeCell ref="Q1640:R1640"/>
    <mergeCell ref="S1640:T1640"/>
    <mergeCell ref="U1640:V1640"/>
    <mergeCell ref="Q1639:R1639"/>
    <mergeCell ref="S1639:T1639"/>
    <mergeCell ref="U1639:V1639"/>
    <mergeCell ref="W1639:X1639"/>
    <mergeCell ref="Y1639:Z1639"/>
    <mergeCell ref="AA1639:AB1639"/>
    <mergeCell ref="W1642:X1642"/>
    <mergeCell ref="Y1642:Z1642"/>
    <mergeCell ref="AA1642:AB1642"/>
    <mergeCell ref="AC1642:AD1642"/>
    <mergeCell ref="D1643:F1643"/>
    <mergeCell ref="G1643:H1643"/>
    <mergeCell ref="I1643:J1643"/>
    <mergeCell ref="K1643:L1643"/>
    <mergeCell ref="M1643:N1643"/>
    <mergeCell ref="O1643:P1643"/>
    <mergeCell ref="AC1641:AD1641"/>
    <mergeCell ref="D1642:F1642"/>
    <mergeCell ref="G1642:H1642"/>
    <mergeCell ref="I1642:J1642"/>
    <mergeCell ref="K1642:L1642"/>
    <mergeCell ref="M1642:N1642"/>
    <mergeCell ref="O1642:P1642"/>
    <mergeCell ref="Q1642:R1642"/>
    <mergeCell ref="S1642:T1642"/>
    <mergeCell ref="U1642:V1642"/>
    <mergeCell ref="Q1641:R1641"/>
    <mergeCell ref="S1641:T1641"/>
    <mergeCell ref="U1641:V1641"/>
    <mergeCell ref="W1641:X1641"/>
    <mergeCell ref="Y1641:Z1641"/>
    <mergeCell ref="AA1641:AB1641"/>
    <mergeCell ref="W1644:X1644"/>
    <mergeCell ref="Y1644:Z1644"/>
    <mergeCell ref="AA1644:AB1644"/>
    <mergeCell ref="AC1644:AD1644"/>
    <mergeCell ref="D1645:F1645"/>
    <mergeCell ref="G1645:H1645"/>
    <mergeCell ref="I1645:J1645"/>
    <mergeCell ref="K1645:L1645"/>
    <mergeCell ref="M1645:N1645"/>
    <mergeCell ref="O1645:P1645"/>
    <mergeCell ref="AC1643:AD1643"/>
    <mergeCell ref="D1644:F1644"/>
    <mergeCell ref="G1644:H1644"/>
    <mergeCell ref="I1644:J1644"/>
    <mergeCell ref="K1644:L1644"/>
    <mergeCell ref="M1644:N1644"/>
    <mergeCell ref="O1644:P1644"/>
    <mergeCell ref="Q1644:R1644"/>
    <mergeCell ref="S1644:T1644"/>
    <mergeCell ref="U1644:V1644"/>
    <mergeCell ref="Q1643:R1643"/>
    <mergeCell ref="S1643:T1643"/>
    <mergeCell ref="U1643:V1643"/>
    <mergeCell ref="W1643:X1643"/>
    <mergeCell ref="Y1643:Z1643"/>
    <mergeCell ref="AA1643:AB1643"/>
    <mergeCell ref="W1646:X1646"/>
    <mergeCell ref="Y1646:Z1646"/>
    <mergeCell ref="AA1646:AB1646"/>
    <mergeCell ref="AC1646:AD1646"/>
    <mergeCell ref="D1647:F1647"/>
    <mergeCell ref="G1647:H1647"/>
    <mergeCell ref="I1647:J1647"/>
    <mergeCell ref="K1647:L1647"/>
    <mergeCell ref="M1647:N1647"/>
    <mergeCell ref="O1647:P1647"/>
    <mergeCell ref="AC1645:AD1645"/>
    <mergeCell ref="D1646:F1646"/>
    <mergeCell ref="G1646:H1646"/>
    <mergeCell ref="I1646:J1646"/>
    <mergeCell ref="K1646:L1646"/>
    <mergeCell ref="M1646:N1646"/>
    <mergeCell ref="O1646:P1646"/>
    <mergeCell ref="Q1646:R1646"/>
    <mergeCell ref="S1646:T1646"/>
    <mergeCell ref="U1646:V1646"/>
    <mergeCell ref="Q1645:R1645"/>
    <mergeCell ref="S1645:T1645"/>
    <mergeCell ref="U1645:V1645"/>
    <mergeCell ref="W1645:X1645"/>
    <mergeCell ref="Y1645:Z1645"/>
    <mergeCell ref="AA1645:AB1645"/>
    <mergeCell ref="W1648:X1648"/>
    <mergeCell ref="Y1648:Z1648"/>
    <mergeCell ref="AA1648:AB1648"/>
    <mergeCell ref="AC1648:AD1648"/>
    <mergeCell ref="D1649:F1649"/>
    <mergeCell ref="G1649:H1649"/>
    <mergeCell ref="I1649:J1649"/>
    <mergeCell ref="K1649:L1649"/>
    <mergeCell ref="M1649:N1649"/>
    <mergeCell ref="O1649:P1649"/>
    <mergeCell ref="AC1647:AD1647"/>
    <mergeCell ref="D1648:F1648"/>
    <mergeCell ref="G1648:H1648"/>
    <mergeCell ref="I1648:J1648"/>
    <mergeCell ref="K1648:L1648"/>
    <mergeCell ref="M1648:N1648"/>
    <mergeCell ref="O1648:P1648"/>
    <mergeCell ref="Q1648:R1648"/>
    <mergeCell ref="S1648:T1648"/>
    <mergeCell ref="U1648:V1648"/>
    <mergeCell ref="Q1647:R1647"/>
    <mergeCell ref="S1647:T1647"/>
    <mergeCell ref="U1647:V1647"/>
    <mergeCell ref="W1647:X1647"/>
    <mergeCell ref="Y1647:Z1647"/>
    <mergeCell ref="AA1647:AB1647"/>
    <mergeCell ref="W1650:X1650"/>
    <mergeCell ref="Y1650:Z1650"/>
    <mergeCell ref="AA1650:AB1650"/>
    <mergeCell ref="AC1650:AD1650"/>
    <mergeCell ref="D1651:F1651"/>
    <mergeCell ref="G1651:H1651"/>
    <mergeCell ref="I1651:J1651"/>
    <mergeCell ref="K1651:L1651"/>
    <mergeCell ref="M1651:N1651"/>
    <mergeCell ref="O1651:P1651"/>
    <mergeCell ref="AC1649:AD1649"/>
    <mergeCell ref="D1650:F1650"/>
    <mergeCell ref="G1650:H1650"/>
    <mergeCell ref="I1650:J1650"/>
    <mergeCell ref="K1650:L1650"/>
    <mergeCell ref="M1650:N1650"/>
    <mergeCell ref="O1650:P1650"/>
    <mergeCell ref="Q1650:R1650"/>
    <mergeCell ref="S1650:T1650"/>
    <mergeCell ref="U1650:V1650"/>
    <mergeCell ref="Q1649:R1649"/>
    <mergeCell ref="S1649:T1649"/>
    <mergeCell ref="U1649:V1649"/>
    <mergeCell ref="W1649:X1649"/>
    <mergeCell ref="Y1649:Z1649"/>
    <mergeCell ref="AA1649:AB1649"/>
    <mergeCell ref="W1652:X1652"/>
    <mergeCell ref="Y1652:Z1652"/>
    <mergeCell ref="AA1652:AB1652"/>
    <mergeCell ref="AC1652:AD1652"/>
    <mergeCell ref="D1653:F1653"/>
    <mergeCell ref="G1653:H1653"/>
    <mergeCell ref="I1653:J1653"/>
    <mergeCell ref="K1653:L1653"/>
    <mergeCell ref="M1653:N1653"/>
    <mergeCell ref="O1653:P1653"/>
    <mergeCell ref="AC1651:AD1651"/>
    <mergeCell ref="D1652:F1652"/>
    <mergeCell ref="G1652:H1652"/>
    <mergeCell ref="I1652:J1652"/>
    <mergeCell ref="K1652:L1652"/>
    <mergeCell ref="M1652:N1652"/>
    <mergeCell ref="O1652:P1652"/>
    <mergeCell ref="Q1652:R1652"/>
    <mergeCell ref="S1652:T1652"/>
    <mergeCell ref="U1652:V1652"/>
    <mergeCell ref="Q1651:R1651"/>
    <mergeCell ref="S1651:T1651"/>
    <mergeCell ref="U1651:V1651"/>
    <mergeCell ref="W1651:X1651"/>
    <mergeCell ref="Y1651:Z1651"/>
    <mergeCell ref="AA1651:AB1651"/>
    <mergeCell ref="W1654:X1654"/>
    <mergeCell ref="Y1654:Z1654"/>
    <mergeCell ref="AA1654:AB1654"/>
    <mergeCell ref="AC1654:AD1654"/>
    <mergeCell ref="G1655:H1655"/>
    <mergeCell ref="I1655:J1655"/>
    <mergeCell ref="K1655:L1655"/>
    <mergeCell ref="M1655:N1655"/>
    <mergeCell ref="O1655:P1655"/>
    <mergeCell ref="Q1655:R1655"/>
    <mergeCell ref="AC1653:AD1653"/>
    <mergeCell ref="D1654:F1654"/>
    <mergeCell ref="G1654:H1654"/>
    <mergeCell ref="I1654:J1654"/>
    <mergeCell ref="K1654:L1654"/>
    <mergeCell ref="M1654:N1654"/>
    <mergeCell ref="O1654:P1654"/>
    <mergeCell ref="Q1654:R1654"/>
    <mergeCell ref="S1654:T1654"/>
    <mergeCell ref="U1654:V1654"/>
    <mergeCell ref="Q1653:R1653"/>
    <mergeCell ref="S1653:T1653"/>
    <mergeCell ref="U1653:V1653"/>
    <mergeCell ref="W1653:X1653"/>
    <mergeCell ref="Y1653:Z1653"/>
    <mergeCell ref="AA1653:AB1653"/>
    <mergeCell ref="B1676:AD1676"/>
    <mergeCell ref="B1671:AD1671"/>
    <mergeCell ref="B1672:AD1672"/>
    <mergeCell ref="C1673:AD1673"/>
    <mergeCell ref="C1674:AD1674"/>
    <mergeCell ref="C1675:AD1675"/>
    <mergeCell ref="C1657:F1657"/>
    <mergeCell ref="G1657:AD1657"/>
    <mergeCell ref="C1659:AD1659"/>
    <mergeCell ref="C1660:AD1660"/>
    <mergeCell ref="B1667:AD1667"/>
    <mergeCell ref="B1668:AD1668"/>
    <mergeCell ref="S1655:T1655"/>
    <mergeCell ref="U1655:V1655"/>
    <mergeCell ref="W1655:X1655"/>
    <mergeCell ref="Y1655:Z1655"/>
    <mergeCell ref="AA1655:AB1655"/>
    <mergeCell ref="AC1655:AD1655"/>
    <mergeCell ref="D1702:X1702"/>
    <mergeCell ref="Y1702:AD1702"/>
    <mergeCell ref="D1703:X1703"/>
    <mergeCell ref="Y1703:AD1703"/>
    <mergeCell ref="D1704:X1704"/>
    <mergeCell ref="Y1704:AD1704"/>
    <mergeCell ref="C1689:AD1689"/>
    <mergeCell ref="C1690:AD1690"/>
    <mergeCell ref="B1697:AD1697"/>
    <mergeCell ref="C1698:AD1698"/>
    <mergeCell ref="C1699:AD1699"/>
    <mergeCell ref="C1701:X1701"/>
    <mergeCell ref="Y1701:AD1701"/>
    <mergeCell ref="B1683:AD1683"/>
    <mergeCell ref="C1684:AD1684"/>
    <mergeCell ref="C1686:P1686"/>
    <mergeCell ref="Q1686:AD1686"/>
    <mergeCell ref="C1687:P1687"/>
    <mergeCell ref="Q1687:AD1687"/>
    <mergeCell ref="C1714:AD1714"/>
    <mergeCell ref="C1715:AD1715"/>
    <mergeCell ref="B1722:AD1722"/>
    <mergeCell ref="C1723:AD1723"/>
    <mergeCell ref="C1724:AD1724"/>
    <mergeCell ref="C1725:AD1725"/>
    <mergeCell ref="D1708:X1708"/>
    <mergeCell ref="Y1708:AD1708"/>
    <mergeCell ref="D1709:X1709"/>
    <mergeCell ref="Y1709:AD1709"/>
    <mergeCell ref="Y1710:AD1710"/>
    <mergeCell ref="C1712:E1712"/>
    <mergeCell ref="F1712:AD1712"/>
    <mergeCell ref="D1705:X1705"/>
    <mergeCell ref="Y1705:AD1705"/>
    <mergeCell ref="D1706:X1706"/>
    <mergeCell ref="Y1706:AD1706"/>
    <mergeCell ref="D1707:X1707"/>
    <mergeCell ref="Y1707:AD1707"/>
    <mergeCell ref="U1732:V1732"/>
    <mergeCell ref="W1732:X1732"/>
    <mergeCell ref="Y1732:Z1732"/>
    <mergeCell ref="AA1732:AB1732"/>
    <mergeCell ref="AC1732:AD1732"/>
    <mergeCell ref="D1733:J1733"/>
    <mergeCell ref="K1733:L1733"/>
    <mergeCell ref="M1733:P1733"/>
    <mergeCell ref="Q1733:R1733"/>
    <mergeCell ref="S1733:T1733"/>
    <mergeCell ref="C1726:AD1726"/>
    <mergeCell ref="C1727:AD1727"/>
    <mergeCell ref="C1728:AD1728"/>
    <mergeCell ref="C1730:J1732"/>
    <mergeCell ref="K1730:L1732"/>
    <mergeCell ref="M1730:P1732"/>
    <mergeCell ref="Q1730:AD1730"/>
    <mergeCell ref="Q1731:R1732"/>
    <mergeCell ref="S1731:AD1731"/>
    <mergeCell ref="S1732:T1732"/>
    <mergeCell ref="U1734:V1734"/>
    <mergeCell ref="W1734:X1734"/>
    <mergeCell ref="Y1734:Z1734"/>
    <mergeCell ref="AA1734:AB1734"/>
    <mergeCell ref="AC1734:AD1734"/>
    <mergeCell ref="D1735:J1735"/>
    <mergeCell ref="K1735:L1735"/>
    <mergeCell ref="M1735:P1735"/>
    <mergeCell ref="Q1735:R1735"/>
    <mergeCell ref="S1735:T1735"/>
    <mergeCell ref="U1733:V1733"/>
    <mergeCell ref="W1733:X1733"/>
    <mergeCell ref="Y1733:Z1733"/>
    <mergeCell ref="AA1733:AB1733"/>
    <mergeCell ref="AC1733:AD1733"/>
    <mergeCell ref="D1734:J1734"/>
    <mergeCell ref="K1734:L1734"/>
    <mergeCell ref="M1734:P1734"/>
    <mergeCell ref="Q1734:R1734"/>
    <mergeCell ref="S1734:T1734"/>
    <mergeCell ref="U1736:V1736"/>
    <mergeCell ref="W1736:X1736"/>
    <mergeCell ref="Y1736:Z1736"/>
    <mergeCell ref="AA1736:AB1736"/>
    <mergeCell ref="AC1736:AD1736"/>
    <mergeCell ref="D1737:J1737"/>
    <mergeCell ref="K1737:L1737"/>
    <mergeCell ref="M1737:P1737"/>
    <mergeCell ref="Q1737:R1737"/>
    <mergeCell ref="S1737:T1737"/>
    <mergeCell ref="U1735:V1735"/>
    <mergeCell ref="W1735:X1735"/>
    <mergeCell ref="Y1735:Z1735"/>
    <mergeCell ref="AA1735:AB1735"/>
    <mergeCell ref="AC1735:AD1735"/>
    <mergeCell ref="D1736:J1736"/>
    <mergeCell ref="K1736:L1736"/>
    <mergeCell ref="M1736:P1736"/>
    <mergeCell ref="Q1736:R1736"/>
    <mergeCell ref="S1736:T1736"/>
    <mergeCell ref="U1738:V1738"/>
    <mergeCell ref="W1738:X1738"/>
    <mergeCell ref="Y1738:Z1738"/>
    <mergeCell ref="AA1738:AB1738"/>
    <mergeCell ref="AC1738:AD1738"/>
    <mergeCell ref="D1739:J1739"/>
    <mergeCell ref="K1739:L1739"/>
    <mergeCell ref="M1739:P1739"/>
    <mergeCell ref="Q1739:R1739"/>
    <mergeCell ref="S1739:T1739"/>
    <mergeCell ref="U1737:V1737"/>
    <mergeCell ref="W1737:X1737"/>
    <mergeCell ref="Y1737:Z1737"/>
    <mergeCell ref="AA1737:AB1737"/>
    <mergeCell ref="AC1737:AD1737"/>
    <mergeCell ref="D1738:J1738"/>
    <mergeCell ref="K1738:L1738"/>
    <mergeCell ref="M1738:P1738"/>
    <mergeCell ref="Q1738:R1738"/>
    <mergeCell ref="S1738:T1738"/>
    <mergeCell ref="AA1741:AB1741"/>
    <mergeCell ref="AC1741:AD1741"/>
    <mergeCell ref="C1743:E1743"/>
    <mergeCell ref="F1743:AD1743"/>
    <mergeCell ref="C1745:AD1745"/>
    <mergeCell ref="C1746:AD1746"/>
    <mergeCell ref="U1740:V1740"/>
    <mergeCell ref="W1740:X1740"/>
    <mergeCell ref="Y1740:Z1740"/>
    <mergeCell ref="AA1740:AB1740"/>
    <mergeCell ref="AC1740:AD1740"/>
    <mergeCell ref="Q1741:R1741"/>
    <mergeCell ref="S1741:T1741"/>
    <mergeCell ref="U1741:V1741"/>
    <mergeCell ref="W1741:X1741"/>
    <mergeCell ref="Y1741:Z1741"/>
    <mergeCell ref="U1739:V1739"/>
    <mergeCell ref="W1739:X1739"/>
    <mergeCell ref="Y1739:Z1739"/>
    <mergeCell ref="AA1739:AB1739"/>
    <mergeCell ref="AC1739:AD1739"/>
    <mergeCell ref="D1740:J1740"/>
    <mergeCell ref="K1740:L1740"/>
    <mergeCell ref="M1740:P1740"/>
    <mergeCell ref="Q1740:R1740"/>
    <mergeCell ref="S1740:T1740"/>
    <mergeCell ref="C1766:AD1766"/>
    <mergeCell ref="B1773:AD1773"/>
    <mergeCell ref="C1774:AD1774"/>
    <mergeCell ref="C1775:AD1775"/>
    <mergeCell ref="C1776:AD1776"/>
    <mergeCell ref="C1778:X1778"/>
    <mergeCell ref="Y1778:AD1778"/>
    <mergeCell ref="C1760:AD1760"/>
    <mergeCell ref="C1762:P1762"/>
    <mergeCell ref="Q1762:AD1762"/>
    <mergeCell ref="C1763:P1763"/>
    <mergeCell ref="Q1763:AD1763"/>
    <mergeCell ref="C1765:AD1765"/>
    <mergeCell ref="B1753:AD1753"/>
    <mergeCell ref="B1754:AD1754"/>
    <mergeCell ref="C1755:AD1755"/>
    <mergeCell ref="B1756:AD1756"/>
    <mergeCell ref="B1759:AD1759"/>
    <mergeCell ref="D1785:X1785"/>
    <mergeCell ref="Y1785:AD1785"/>
    <mergeCell ref="D1786:X1786"/>
    <mergeCell ref="Y1786:AD1786"/>
    <mergeCell ref="D1787:X1787"/>
    <mergeCell ref="Y1787:AD1787"/>
    <mergeCell ref="D1782:X1782"/>
    <mergeCell ref="Y1782:AD1782"/>
    <mergeCell ref="D1783:X1783"/>
    <mergeCell ref="Y1783:AD1783"/>
    <mergeCell ref="D1784:X1784"/>
    <mergeCell ref="Y1784:AD1784"/>
    <mergeCell ref="D1779:X1779"/>
    <mergeCell ref="Y1779:AD1779"/>
    <mergeCell ref="D1780:X1780"/>
    <mergeCell ref="Y1780:AD1780"/>
    <mergeCell ref="D1781:X1781"/>
    <mergeCell ref="Y1781:AD1781"/>
    <mergeCell ref="D1794:X1794"/>
    <mergeCell ref="Y1794:AD1794"/>
    <mergeCell ref="D1795:X1795"/>
    <mergeCell ref="Y1795:AD1795"/>
    <mergeCell ref="D1796:X1796"/>
    <mergeCell ref="Y1796:AD1796"/>
    <mergeCell ref="D1791:X1791"/>
    <mergeCell ref="Y1791:AD1791"/>
    <mergeCell ref="D1792:X1792"/>
    <mergeCell ref="Y1792:AD1792"/>
    <mergeCell ref="D1793:X1793"/>
    <mergeCell ref="Y1793:AD1793"/>
    <mergeCell ref="D1788:X1788"/>
    <mergeCell ref="Y1788:AD1788"/>
    <mergeCell ref="D1789:X1789"/>
    <mergeCell ref="Y1789:AD1789"/>
    <mergeCell ref="D1790:X1790"/>
    <mergeCell ref="Y1790:AD1790"/>
    <mergeCell ref="D1803:X1803"/>
    <mergeCell ref="Y1803:AD1803"/>
    <mergeCell ref="D1804:X1804"/>
    <mergeCell ref="Y1804:AD1804"/>
    <mergeCell ref="D1805:X1805"/>
    <mergeCell ref="Y1805:AD1805"/>
    <mergeCell ref="D1800:X1800"/>
    <mergeCell ref="Y1800:AD1800"/>
    <mergeCell ref="D1801:X1801"/>
    <mergeCell ref="Y1801:AD1801"/>
    <mergeCell ref="D1802:X1802"/>
    <mergeCell ref="Y1802:AD1802"/>
    <mergeCell ref="D1797:X1797"/>
    <mergeCell ref="Y1797:AD1797"/>
    <mergeCell ref="D1798:X1798"/>
    <mergeCell ref="Y1798:AD1798"/>
    <mergeCell ref="D1799:X1799"/>
    <mergeCell ref="Y1799:AD1799"/>
    <mergeCell ref="D1812:X1812"/>
    <mergeCell ref="Y1812:AD1812"/>
    <mergeCell ref="Y1813:AD1813"/>
    <mergeCell ref="C1815:E1815"/>
    <mergeCell ref="F1815:AD1815"/>
    <mergeCell ref="C1817:AD1817"/>
    <mergeCell ref="D1809:X1809"/>
    <mergeCell ref="Y1809:AD1809"/>
    <mergeCell ref="D1810:X1810"/>
    <mergeCell ref="Y1810:AD1810"/>
    <mergeCell ref="D1811:X1811"/>
    <mergeCell ref="Y1811:AD1811"/>
    <mergeCell ref="D1806:X1806"/>
    <mergeCell ref="Y1806:AD1806"/>
    <mergeCell ref="D1807:X1807"/>
    <mergeCell ref="Y1807:AD1807"/>
    <mergeCell ref="D1808:X1808"/>
    <mergeCell ref="Y1808:AD1808"/>
    <mergeCell ref="C1837:AD1837"/>
    <mergeCell ref="C1838:AD1838"/>
    <mergeCell ref="B1845:AD1845"/>
    <mergeCell ref="C1846:AD1846"/>
    <mergeCell ref="C1847:AD1847"/>
    <mergeCell ref="C1848:AD1848"/>
    <mergeCell ref="B1831:AD1831"/>
    <mergeCell ref="C1832:AD1832"/>
    <mergeCell ref="C1834:P1834"/>
    <mergeCell ref="Q1834:AD1834"/>
    <mergeCell ref="C1835:P1835"/>
    <mergeCell ref="Q1835:AD1835"/>
    <mergeCell ref="C1818:AD1818"/>
    <mergeCell ref="B1825:AD1825"/>
    <mergeCell ref="B1826:AD1826"/>
    <mergeCell ref="C1827:AD1827"/>
    <mergeCell ref="B1828:AD1828"/>
    <mergeCell ref="D1856:X1856"/>
    <mergeCell ref="Y1856:AD1856"/>
    <mergeCell ref="D1857:X1857"/>
    <mergeCell ref="Y1857:AD1857"/>
    <mergeCell ref="D1858:X1858"/>
    <mergeCell ref="Y1858:AD1858"/>
    <mergeCell ref="D1853:X1853"/>
    <mergeCell ref="Y1853:AD1853"/>
    <mergeCell ref="D1854:X1854"/>
    <mergeCell ref="Y1854:AD1854"/>
    <mergeCell ref="D1855:X1855"/>
    <mergeCell ref="Y1855:AD1855"/>
    <mergeCell ref="C1850:X1850"/>
    <mergeCell ref="Y1850:AD1850"/>
    <mergeCell ref="D1851:X1851"/>
    <mergeCell ref="Y1851:AD1851"/>
    <mergeCell ref="D1852:X1852"/>
    <mergeCell ref="Y1852:AD1852"/>
    <mergeCell ref="D1865:X1865"/>
    <mergeCell ref="Y1865:AD1865"/>
    <mergeCell ref="D1866:X1866"/>
    <mergeCell ref="Y1866:AD1866"/>
    <mergeCell ref="D1867:X1867"/>
    <mergeCell ref="Y1867:AD1867"/>
    <mergeCell ref="D1862:X1862"/>
    <mergeCell ref="Y1862:AD1862"/>
    <mergeCell ref="D1863:X1863"/>
    <mergeCell ref="Y1863:AD1863"/>
    <mergeCell ref="D1864:X1864"/>
    <mergeCell ref="Y1864:AD1864"/>
    <mergeCell ref="D1859:X1859"/>
    <mergeCell ref="Y1859:AD1859"/>
    <mergeCell ref="D1860:X1860"/>
    <mergeCell ref="Y1860:AD1860"/>
    <mergeCell ref="D1861:X1861"/>
    <mergeCell ref="Y1861:AD1861"/>
    <mergeCell ref="D1874:X1874"/>
    <mergeCell ref="Y1874:AD1874"/>
    <mergeCell ref="D1875:X1875"/>
    <mergeCell ref="Y1875:AD1875"/>
    <mergeCell ref="D1876:X1876"/>
    <mergeCell ref="Y1876:AD1876"/>
    <mergeCell ref="D1871:X1871"/>
    <mergeCell ref="Y1871:AD1871"/>
    <mergeCell ref="D1872:X1872"/>
    <mergeCell ref="Y1872:AD1872"/>
    <mergeCell ref="D1873:X1873"/>
    <mergeCell ref="Y1873:AD1873"/>
    <mergeCell ref="D1868:X1868"/>
    <mergeCell ref="Y1868:AD1868"/>
    <mergeCell ref="D1869:X1869"/>
    <mergeCell ref="Y1869:AD1869"/>
    <mergeCell ref="D1870:X1870"/>
    <mergeCell ref="Y1870:AD1870"/>
    <mergeCell ref="D1883:X1883"/>
    <mergeCell ref="Y1883:AD1883"/>
    <mergeCell ref="D1884:X1884"/>
    <mergeCell ref="Y1884:AD1884"/>
    <mergeCell ref="Y1885:AD1885"/>
    <mergeCell ref="C1887:E1887"/>
    <mergeCell ref="F1887:AD1887"/>
    <mergeCell ref="D1880:X1880"/>
    <mergeCell ref="Y1880:AD1880"/>
    <mergeCell ref="D1881:X1881"/>
    <mergeCell ref="Y1881:AD1881"/>
    <mergeCell ref="D1882:X1882"/>
    <mergeCell ref="Y1882:AD1882"/>
    <mergeCell ref="D1877:X1877"/>
    <mergeCell ref="Y1877:AD1877"/>
    <mergeCell ref="D1878:X1878"/>
    <mergeCell ref="Y1878:AD1878"/>
    <mergeCell ref="D1879:X1879"/>
    <mergeCell ref="Y1879:AD1879"/>
    <mergeCell ref="AA1909:AD1909"/>
    <mergeCell ref="D1910:L1910"/>
    <mergeCell ref="M1910:R1910"/>
    <mergeCell ref="S1910:V1910"/>
    <mergeCell ref="W1910:Z1910"/>
    <mergeCell ref="AA1910:AD1910"/>
    <mergeCell ref="B1903:AD1903"/>
    <mergeCell ref="C1904:AD1904"/>
    <mergeCell ref="C1905:AD1905"/>
    <mergeCell ref="C1906:AD1906"/>
    <mergeCell ref="C1908:L1909"/>
    <mergeCell ref="M1908:R1909"/>
    <mergeCell ref="S1908:AD1908"/>
    <mergeCell ref="S1909:V1909"/>
    <mergeCell ref="W1909:Z1909"/>
    <mergeCell ref="C1889:AD1889"/>
    <mergeCell ref="C1890:AD1890"/>
    <mergeCell ref="B1897:AD1897"/>
    <mergeCell ref="B1898:AD1898"/>
    <mergeCell ref="C1899:AD1899"/>
    <mergeCell ref="B1900:AD1900"/>
    <mergeCell ref="D1913:L1913"/>
    <mergeCell ref="M1913:R1913"/>
    <mergeCell ref="S1913:V1913"/>
    <mergeCell ref="W1913:Z1913"/>
    <mergeCell ref="AA1913:AD1913"/>
    <mergeCell ref="D1914:L1914"/>
    <mergeCell ref="M1914:R1914"/>
    <mergeCell ref="S1914:V1914"/>
    <mergeCell ref="W1914:Z1914"/>
    <mergeCell ref="AA1914:AD1914"/>
    <mergeCell ref="D1911:L1911"/>
    <mergeCell ref="M1911:R1911"/>
    <mergeCell ref="S1911:V1911"/>
    <mergeCell ref="W1911:Z1911"/>
    <mergeCell ref="AA1911:AD1911"/>
    <mergeCell ref="D1912:L1912"/>
    <mergeCell ref="M1912:R1912"/>
    <mergeCell ref="S1912:V1912"/>
    <mergeCell ref="W1912:Z1912"/>
    <mergeCell ref="AA1912:AD1912"/>
    <mergeCell ref="D1917:L1917"/>
    <mergeCell ref="M1917:R1917"/>
    <mergeCell ref="S1917:V1917"/>
    <mergeCell ref="W1917:Z1917"/>
    <mergeCell ref="AA1917:AD1917"/>
    <mergeCell ref="D1918:L1918"/>
    <mergeCell ref="M1918:R1918"/>
    <mergeCell ref="S1918:V1918"/>
    <mergeCell ref="W1918:Z1918"/>
    <mergeCell ref="AA1918:AD1918"/>
    <mergeCell ref="D1915:L1915"/>
    <mergeCell ref="M1915:R1915"/>
    <mergeCell ref="S1915:V1915"/>
    <mergeCell ref="W1915:Z1915"/>
    <mergeCell ref="AA1915:AD1915"/>
    <mergeCell ref="D1916:L1916"/>
    <mergeCell ref="M1916:R1916"/>
    <mergeCell ref="S1916:V1916"/>
    <mergeCell ref="W1916:Z1916"/>
    <mergeCell ref="AA1916:AD1916"/>
    <mergeCell ref="D1921:L1921"/>
    <mergeCell ref="M1921:R1921"/>
    <mergeCell ref="S1921:V1921"/>
    <mergeCell ref="W1921:Z1921"/>
    <mergeCell ref="AA1921:AD1921"/>
    <mergeCell ref="D1922:L1922"/>
    <mergeCell ref="M1922:R1922"/>
    <mergeCell ref="S1922:V1922"/>
    <mergeCell ref="W1922:Z1922"/>
    <mergeCell ref="AA1922:AD1922"/>
    <mergeCell ref="D1919:L1919"/>
    <mergeCell ref="M1919:R1919"/>
    <mergeCell ref="S1919:V1919"/>
    <mergeCell ref="W1919:Z1919"/>
    <mergeCell ref="AA1919:AD1919"/>
    <mergeCell ref="D1920:L1920"/>
    <mergeCell ref="M1920:R1920"/>
    <mergeCell ref="S1920:V1920"/>
    <mergeCell ref="W1920:Z1920"/>
    <mergeCell ref="AA1920:AD1920"/>
    <mergeCell ref="D1925:L1925"/>
    <mergeCell ref="M1925:R1925"/>
    <mergeCell ref="S1925:V1925"/>
    <mergeCell ref="W1925:Z1925"/>
    <mergeCell ref="AA1925:AD1925"/>
    <mergeCell ref="D1926:L1926"/>
    <mergeCell ref="M1926:R1926"/>
    <mergeCell ref="S1926:V1926"/>
    <mergeCell ref="W1926:Z1926"/>
    <mergeCell ref="AA1926:AD1926"/>
    <mergeCell ref="D1923:L1923"/>
    <mergeCell ref="M1923:R1923"/>
    <mergeCell ref="S1923:V1923"/>
    <mergeCell ref="W1923:Z1923"/>
    <mergeCell ref="AA1923:AD1923"/>
    <mergeCell ref="D1924:L1924"/>
    <mergeCell ref="M1924:R1924"/>
    <mergeCell ref="S1924:V1924"/>
    <mergeCell ref="W1924:Z1924"/>
    <mergeCell ref="AA1924:AD1924"/>
    <mergeCell ref="D1929:L1929"/>
    <mergeCell ref="M1929:R1929"/>
    <mergeCell ref="S1929:V1929"/>
    <mergeCell ref="W1929:Z1929"/>
    <mergeCell ref="AA1929:AD1929"/>
    <mergeCell ref="D1930:L1930"/>
    <mergeCell ref="M1930:R1930"/>
    <mergeCell ref="S1930:V1930"/>
    <mergeCell ref="W1930:Z1930"/>
    <mergeCell ref="AA1930:AD1930"/>
    <mergeCell ref="D1927:L1927"/>
    <mergeCell ref="M1927:R1927"/>
    <mergeCell ref="S1927:V1927"/>
    <mergeCell ref="W1927:Z1927"/>
    <mergeCell ref="AA1927:AD1927"/>
    <mergeCell ref="D1928:L1928"/>
    <mergeCell ref="M1928:R1928"/>
    <mergeCell ref="S1928:V1928"/>
    <mergeCell ref="W1928:Z1928"/>
    <mergeCell ref="AA1928:AD1928"/>
    <mergeCell ref="S1935:V1935"/>
    <mergeCell ref="W1935:Z1935"/>
    <mergeCell ref="AA1935:AD1935"/>
    <mergeCell ref="C1937:AD1937"/>
    <mergeCell ref="C1938:AD1938"/>
    <mergeCell ref="B1945:AD1945"/>
    <mergeCell ref="D1933:L1933"/>
    <mergeCell ref="M1933:R1933"/>
    <mergeCell ref="S1933:V1933"/>
    <mergeCell ref="W1933:Z1933"/>
    <mergeCell ref="AA1933:AD1933"/>
    <mergeCell ref="D1934:L1934"/>
    <mergeCell ref="M1934:R1934"/>
    <mergeCell ref="S1934:V1934"/>
    <mergeCell ref="W1934:Z1934"/>
    <mergeCell ref="AA1934:AD1934"/>
    <mergeCell ref="D1931:L1931"/>
    <mergeCell ref="M1931:R1931"/>
    <mergeCell ref="S1931:V1931"/>
    <mergeCell ref="W1931:Z1931"/>
    <mergeCell ref="AA1931:AD1931"/>
    <mergeCell ref="D1932:L1932"/>
    <mergeCell ref="M1932:R1932"/>
    <mergeCell ref="S1932:V1932"/>
    <mergeCell ref="W1932:Z1932"/>
    <mergeCell ref="AA1932:AD1932"/>
    <mergeCell ref="X1950:Z1950"/>
    <mergeCell ref="AA1950:AB1950"/>
    <mergeCell ref="AC1950:AD1950"/>
    <mergeCell ref="D1951:J1951"/>
    <mergeCell ref="K1951:L1951"/>
    <mergeCell ref="M1951:N1951"/>
    <mergeCell ref="O1951:P1951"/>
    <mergeCell ref="Q1951:R1951"/>
    <mergeCell ref="S1951:T1951"/>
    <mergeCell ref="U1951:W1951"/>
    <mergeCell ref="C1946:AD1946"/>
    <mergeCell ref="C1947:AD1947"/>
    <mergeCell ref="C1949:J1950"/>
    <mergeCell ref="K1949:L1950"/>
    <mergeCell ref="M1949:AD1949"/>
    <mergeCell ref="M1950:N1950"/>
    <mergeCell ref="O1950:P1950"/>
    <mergeCell ref="Q1950:R1950"/>
    <mergeCell ref="S1950:T1950"/>
    <mergeCell ref="U1950:W1950"/>
    <mergeCell ref="X1952:Z1952"/>
    <mergeCell ref="AA1952:AB1952"/>
    <mergeCell ref="AC1952:AD1952"/>
    <mergeCell ref="D1953:J1953"/>
    <mergeCell ref="K1953:L1953"/>
    <mergeCell ref="M1953:N1953"/>
    <mergeCell ref="O1953:P1953"/>
    <mergeCell ref="Q1953:R1953"/>
    <mergeCell ref="S1953:T1953"/>
    <mergeCell ref="U1953:W1953"/>
    <mergeCell ref="X1951:Z1951"/>
    <mergeCell ref="AA1951:AB1951"/>
    <mergeCell ref="AC1951:AD1951"/>
    <mergeCell ref="D1952:J1952"/>
    <mergeCell ref="K1952:L1952"/>
    <mergeCell ref="M1952:N1952"/>
    <mergeCell ref="O1952:P1952"/>
    <mergeCell ref="Q1952:R1952"/>
    <mergeCell ref="S1952:T1952"/>
    <mergeCell ref="U1952:W1952"/>
    <mergeCell ref="X1954:Z1954"/>
    <mergeCell ref="AA1954:AB1954"/>
    <mergeCell ref="AC1954:AD1954"/>
    <mergeCell ref="D1955:J1955"/>
    <mergeCell ref="K1955:L1955"/>
    <mergeCell ref="M1955:N1955"/>
    <mergeCell ref="O1955:P1955"/>
    <mergeCell ref="Q1955:R1955"/>
    <mergeCell ref="S1955:T1955"/>
    <mergeCell ref="U1955:W1955"/>
    <mergeCell ref="X1953:Z1953"/>
    <mergeCell ref="AA1953:AB1953"/>
    <mergeCell ref="AC1953:AD1953"/>
    <mergeCell ref="D1954:J1954"/>
    <mergeCell ref="K1954:L1954"/>
    <mergeCell ref="M1954:N1954"/>
    <mergeCell ref="O1954:P1954"/>
    <mergeCell ref="Q1954:R1954"/>
    <mergeCell ref="S1954:T1954"/>
    <mergeCell ref="U1954:W1954"/>
    <mergeCell ref="X1956:Z1956"/>
    <mergeCell ref="AA1956:AB1956"/>
    <mergeCell ref="AC1956:AD1956"/>
    <mergeCell ref="D1957:J1957"/>
    <mergeCell ref="K1957:L1957"/>
    <mergeCell ref="M1957:N1957"/>
    <mergeCell ref="O1957:P1957"/>
    <mergeCell ref="Q1957:R1957"/>
    <mergeCell ref="S1957:T1957"/>
    <mergeCell ref="U1957:W1957"/>
    <mergeCell ref="X1955:Z1955"/>
    <mergeCell ref="AA1955:AB1955"/>
    <mergeCell ref="AC1955:AD1955"/>
    <mergeCell ref="D1956:J1956"/>
    <mergeCell ref="K1956:L1956"/>
    <mergeCell ref="M1956:N1956"/>
    <mergeCell ref="O1956:P1956"/>
    <mergeCell ref="Q1956:R1956"/>
    <mergeCell ref="S1956:T1956"/>
    <mergeCell ref="U1956:W1956"/>
    <mergeCell ref="X1958:Z1958"/>
    <mergeCell ref="AA1958:AB1958"/>
    <mergeCell ref="AC1958:AD1958"/>
    <mergeCell ref="D1959:J1959"/>
    <mergeCell ref="K1959:L1959"/>
    <mergeCell ref="M1959:N1959"/>
    <mergeCell ref="O1959:P1959"/>
    <mergeCell ref="Q1959:R1959"/>
    <mergeCell ref="S1959:T1959"/>
    <mergeCell ref="U1959:W1959"/>
    <mergeCell ref="X1957:Z1957"/>
    <mergeCell ref="AA1957:AB1957"/>
    <mergeCell ref="AC1957:AD1957"/>
    <mergeCell ref="D1958:J1958"/>
    <mergeCell ref="K1958:L1958"/>
    <mergeCell ref="M1958:N1958"/>
    <mergeCell ref="O1958:P1958"/>
    <mergeCell ref="Q1958:R1958"/>
    <mergeCell ref="S1958:T1958"/>
    <mergeCell ref="U1958:W1958"/>
    <mergeCell ref="X1960:Z1960"/>
    <mergeCell ref="AA1960:AB1960"/>
    <mergeCell ref="AC1960:AD1960"/>
    <mergeCell ref="D1961:J1961"/>
    <mergeCell ref="K1961:L1961"/>
    <mergeCell ref="M1961:N1961"/>
    <mergeCell ref="O1961:P1961"/>
    <mergeCell ref="Q1961:R1961"/>
    <mergeCell ref="S1961:T1961"/>
    <mergeCell ref="U1961:W1961"/>
    <mergeCell ref="X1959:Z1959"/>
    <mergeCell ref="AA1959:AB1959"/>
    <mergeCell ref="AC1959:AD1959"/>
    <mergeCell ref="D1960:J1960"/>
    <mergeCell ref="K1960:L1960"/>
    <mergeCell ref="M1960:N1960"/>
    <mergeCell ref="O1960:P1960"/>
    <mergeCell ref="Q1960:R1960"/>
    <mergeCell ref="S1960:T1960"/>
    <mergeCell ref="U1960:W1960"/>
    <mergeCell ref="X1962:Z1962"/>
    <mergeCell ref="AA1962:AB1962"/>
    <mergeCell ref="AC1962:AD1962"/>
    <mergeCell ref="D1963:J1963"/>
    <mergeCell ref="K1963:L1963"/>
    <mergeCell ref="M1963:N1963"/>
    <mergeCell ref="O1963:P1963"/>
    <mergeCell ref="Q1963:R1963"/>
    <mergeCell ref="S1963:T1963"/>
    <mergeCell ref="U1963:W1963"/>
    <mergeCell ref="X1961:Z1961"/>
    <mergeCell ref="AA1961:AB1961"/>
    <mergeCell ref="AC1961:AD1961"/>
    <mergeCell ref="D1962:J1962"/>
    <mergeCell ref="K1962:L1962"/>
    <mergeCell ref="M1962:N1962"/>
    <mergeCell ref="O1962:P1962"/>
    <mergeCell ref="Q1962:R1962"/>
    <mergeCell ref="S1962:T1962"/>
    <mergeCell ref="U1962:W1962"/>
    <mergeCell ref="X1964:Z1964"/>
    <mergeCell ref="AA1964:AB1964"/>
    <mergeCell ref="AC1964:AD1964"/>
    <mergeCell ref="D1965:J1965"/>
    <mergeCell ref="K1965:L1965"/>
    <mergeCell ref="M1965:N1965"/>
    <mergeCell ref="O1965:P1965"/>
    <mergeCell ref="Q1965:R1965"/>
    <mergeCell ref="S1965:T1965"/>
    <mergeCell ref="U1965:W1965"/>
    <mergeCell ref="X1963:Z1963"/>
    <mergeCell ref="AA1963:AB1963"/>
    <mergeCell ref="AC1963:AD1963"/>
    <mergeCell ref="D1964:J1964"/>
    <mergeCell ref="K1964:L1964"/>
    <mergeCell ref="M1964:N1964"/>
    <mergeCell ref="O1964:P1964"/>
    <mergeCell ref="Q1964:R1964"/>
    <mergeCell ref="S1964:T1964"/>
    <mergeCell ref="U1964:W1964"/>
    <mergeCell ref="X1966:Z1966"/>
    <mergeCell ref="AA1966:AB1966"/>
    <mergeCell ref="AC1966:AD1966"/>
    <mergeCell ref="D1967:J1967"/>
    <mergeCell ref="K1967:L1967"/>
    <mergeCell ref="M1967:N1967"/>
    <mergeCell ref="O1967:P1967"/>
    <mergeCell ref="Q1967:R1967"/>
    <mergeCell ref="S1967:T1967"/>
    <mergeCell ref="U1967:W1967"/>
    <mergeCell ref="X1965:Z1965"/>
    <mergeCell ref="AA1965:AB1965"/>
    <mergeCell ref="AC1965:AD1965"/>
    <mergeCell ref="D1966:J1966"/>
    <mergeCell ref="K1966:L1966"/>
    <mergeCell ref="M1966:N1966"/>
    <mergeCell ref="O1966:P1966"/>
    <mergeCell ref="Q1966:R1966"/>
    <mergeCell ref="S1966:T1966"/>
    <mergeCell ref="U1966:W1966"/>
    <mergeCell ref="X1968:Z1968"/>
    <mergeCell ref="AA1968:AB1968"/>
    <mergeCell ref="AC1968:AD1968"/>
    <mergeCell ref="D1969:J1969"/>
    <mergeCell ref="K1969:L1969"/>
    <mergeCell ref="M1969:N1969"/>
    <mergeCell ref="O1969:P1969"/>
    <mergeCell ref="Q1969:R1969"/>
    <mergeCell ref="S1969:T1969"/>
    <mergeCell ref="U1969:W1969"/>
    <mergeCell ref="X1967:Z1967"/>
    <mergeCell ref="AA1967:AB1967"/>
    <mergeCell ref="AC1967:AD1967"/>
    <mergeCell ref="D1968:J1968"/>
    <mergeCell ref="K1968:L1968"/>
    <mergeCell ref="M1968:N1968"/>
    <mergeCell ref="O1968:P1968"/>
    <mergeCell ref="Q1968:R1968"/>
    <mergeCell ref="S1968:T1968"/>
    <mergeCell ref="U1968:W1968"/>
    <mergeCell ref="X1970:Z1970"/>
    <mergeCell ref="AA1970:AB1970"/>
    <mergeCell ref="AC1970:AD1970"/>
    <mergeCell ref="D1971:J1971"/>
    <mergeCell ref="K1971:L1971"/>
    <mergeCell ref="M1971:N1971"/>
    <mergeCell ref="O1971:P1971"/>
    <mergeCell ref="Q1971:R1971"/>
    <mergeCell ref="S1971:T1971"/>
    <mergeCell ref="U1971:W1971"/>
    <mergeCell ref="X1969:Z1969"/>
    <mergeCell ref="AA1969:AB1969"/>
    <mergeCell ref="AC1969:AD1969"/>
    <mergeCell ref="D1970:J1970"/>
    <mergeCell ref="K1970:L1970"/>
    <mergeCell ref="M1970:N1970"/>
    <mergeCell ref="O1970:P1970"/>
    <mergeCell ref="Q1970:R1970"/>
    <mergeCell ref="S1970:T1970"/>
    <mergeCell ref="U1970:W1970"/>
    <mergeCell ref="X1972:Z1972"/>
    <mergeCell ref="AA1972:AB1972"/>
    <mergeCell ref="AC1972:AD1972"/>
    <mergeCell ref="D1973:J1973"/>
    <mergeCell ref="K1973:L1973"/>
    <mergeCell ref="M1973:N1973"/>
    <mergeCell ref="O1973:P1973"/>
    <mergeCell ref="Q1973:R1973"/>
    <mergeCell ref="S1973:T1973"/>
    <mergeCell ref="U1973:W1973"/>
    <mergeCell ref="X1971:Z1971"/>
    <mergeCell ref="AA1971:AB1971"/>
    <mergeCell ref="AC1971:AD1971"/>
    <mergeCell ref="D1972:J1972"/>
    <mergeCell ref="K1972:L1972"/>
    <mergeCell ref="M1972:N1972"/>
    <mergeCell ref="O1972:P1972"/>
    <mergeCell ref="Q1972:R1972"/>
    <mergeCell ref="S1972:T1972"/>
    <mergeCell ref="U1972:W1972"/>
    <mergeCell ref="X1974:Z1974"/>
    <mergeCell ref="AA1974:AB1974"/>
    <mergeCell ref="AC1974:AD1974"/>
    <mergeCell ref="D1975:J1975"/>
    <mergeCell ref="K1975:L1975"/>
    <mergeCell ref="M1975:N1975"/>
    <mergeCell ref="O1975:P1975"/>
    <mergeCell ref="Q1975:R1975"/>
    <mergeCell ref="S1975:T1975"/>
    <mergeCell ref="U1975:W1975"/>
    <mergeCell ref="X1973:Z1973"/>
    <mergeCell ref="AA1973:AB1973"/>
    <mergeCell ref="AC1973:AD1973"/>
    <mergeCell ref="D1974:J1974"/>
    <mergeCell ref="K1974:L1974"/>
    <mergeCell ref="M1974:N1974"/>
    <mergeCell ref="O1974:P1974"/>
    <mergeCell ref="Q1974:R1974"/>
    <mergeCell ref="S1974:T1974"/>
    <mergeCell ref="U1974:W1974"/>
    <mergeCell ref="C1989:AD1989"/>
    <mergeCell ref="C1990:AD1990"/>
    <mergeCell ref="C1992:F1993"/>
    <mergeCell ref="G1992:G1993"/>
    <mergeCell ref="H1992:AD1992"/>
    <mergeCell ref="D1994:F1994"/>
    <mergeCell ref="AC1976:AD1976"/>
    <mergeCell ref="C1978:F1978"/>
    <mergeCell ref="G1978:AD1978"/>
    <mergeCell ref="C1980:AD1980"/>
    <mergeCell ref="C1981:AD1981"/>
    <mergeCell ref="B1988:AD1988"/>
    <mergeCell ref="X1975:Z1975"/>
    <mergeCell ref="AA1975:AB1975"/>
    <mergeCell ref="AC1975:AD1975"/>
    <mergeCell ref="M1976:N1976"/>
    <mergeCell ref="O1976:P1976"/>
    <mergeCell ref="Q1976:R1976"/>
    <mergeCell ref="S1976:T1976"/>
    <mergeCell ref="U1976:W1976"/>
    <mergeCell ref="X1976:Z1976"/>
    <mergeCell ref="AA1976:AB1976"/>
    <mergeCell ref="D2007:F2007"/>
    <mergeCell ref="D2008:F2008"/>
    <mergeCell ref="D2009:F2009"/>
    <mergeCell ref="D2010:F2010"/>
    <mergeCell ref="D2011:F2011"/>
    <mergeCell ref="D2012:F2012"/>
    <mergeCell ref="D2001:F2001"/>
    <mergeCell ref="D2002:F2002"/>
    <mergeCell ref="D2003:F2003"/>
    <mergeCell ref="D2004:F2004"/>
    <mergeCell ref="D2005:F2005"/>
    <mergeCell ref="D2006:F2006"/>
    <mergeCell ref="D1995:F1995"/>
    <mergeCell ref="D1996:F1996"/>
    <mergeCell ref="D1997:F1997"/>
    <mergeCell ref="D1998:F1998"/>
    <mergeCell ref="D1999:F1999"/>
    <mergeCell ref="D2000:F2000"/>
    <mergeCell ref="D2026:P2026"/>
    <mergeCell ref="R2026:AD2026"/>
    <mergeCell ref="D2027:P2027"/>
    <mergeCell ref="R2027:AD2027"/>
    <mergeCell ref="D2028:P2028"/>
    <mergeCell ref="R2028:AD2028"/>
    <mergeCell ref="C2021:F2021"/>
    <mergeCell ref="G2021:AD2021"/>
    <mergeCell ref="C2023:AD2023"/>
    <mergeCell ref="D2024:P2024"/>
    <mergeCell ref="R2024:AD2024"/>
    <mergeCell ref="D2025:P2025"/>
    <mergeCell ref="R2025:AD2025"/>
    <mergeCell ref="D2013:F2013"/>
    <mergeCell ref="D2014:F2014"/>
    <mergeCell ref="D2015:F2015"/>
    <mergeCell ref="D2016:F2016"/>
    <mergeCell ref="D2017:F2017"/>
    <mergeCell ref="D2018:F2018"/>
    <mergeCell ref="C2036:AD2036"/>
    <mergeCell ref="C2037:AD2037"/>
    <mergeCell ref="B2044:AD2044"/>
    <mergeCell ref="C2045:AD2045"/>
    <mergeCell ref="C2046:AD2046"/>
    <mergeCell ref="C2047:AD2047"/>
    <mergeCell ref="D2032:P2032"/>
    <mergeCell ref="R2032:AD2032"/>
    <mergeCell ref="D2033:P2033"/>
    <mergeCell ref="R2033:AD2033"/>
    <mergeCell ref="D2034:P2034"/>
    <mergeCell ref="R2034:AD2034"/>
    <mergeCell ref="D2029:P2029"/>
    <mergeCell ref="R2029:AD2029"/>
    <mergeCell ref="D2030:P2030"/>
    <mergeCell ref="R2030:AD2030"/>
    <mergeCell ref="D2031:P2031"/>
    <mergeCell ref="R2031:AD2031"/>
    <mergeCell ref="X2051:Y2051"/>
    <mergeCell ref="Z2051:AA2051"/>
    <mergeCell ref="D2052:K2052"/>
    <mergeCell ref="L2052:M2052"/>
    <mergeCell ref="N2052:O2052"/>
    <mergeCell ref="P2052:Q2052"/>
    <mergeCell ref="R2052:S2052"/>
    <mergeCell ref="T2052:U2052"/>
    <mergeCell ref="V2052:W2052"/>
    <mergeCell ref="X2052:Y2052"/>
    <mergeCell ref="C2048:AD2048"/>
    <mergeCell ref="C2050:K2051"/>
    <mergeCell ref="L2050:AA2050"/>
    <mergeCell ref="AB2050:AD2051"/>
    <mergeCell ref="L2051:M2051"/>
    <mergeCell ref="N2051:O2051"/>
    <mergeCell ref="P2051:Q2051"/>
    <mergeCell ref="R2051:S2051"/>
    <mergeCell ref="T2051:U2051"/>
    <mergeCell ref="V2051:W2051"/>
    <mergeCell ref="Z2053:AA2053"/>
    <mergeCell ref="AB2053:AD2053"/>
    <mergeCell ref="D2054:K2054"/>
    <mergeCell ref="L2054:M2054"/>
    <mergeCell ref="N2054:O2054"/>
    <mergeCell ref="P2054:Q2054"/>
    <mergeCell ref="R2054:S2054"/>
    <mergeCell ref="T2054:U2054"/>
    <mergeCell ref="V2054:W2054"/>
    <mergeCell ref="X2054:Y2054"/>
    <mergeCell ref="Z2052:AA2052"/>
    <mergeCell ref="AB2052:AD2052"/>
    <mergeCell ref="D2053:K2053"/>
    <mergeCell ref="L2053:M2053"/>
    <mergeCell ref="N2053:O2053"/>
    <mergeCell ref="P2053:Q2053"/>
    <mergeCell ref="R2053:S2053"/>
    <mergeCell ref="T2053:U2053"/>
    <mergeCell ref="V2053:W2053"/>
    <mergeCell ref="X2053:Y2053"/>
    <mergeCell ref="Z2055:AA2055"/>
    <mergeCell ref="AB2055:AD2055"/>
    <mergeCell ref="D2056:K2056"/>
    <mergeCell ref="L2056:M2056"/>
    <mergeCell ref="N2056:O2056"/>
    <mergeCell ref="P2056:Q2056"/>
    <mergeCell ref="R2056:S2056"/>
    <mergeCell ref="T2056:U2056"/>
    <mergeCell ref="V2056:W2056"/>
    <mergeCell ref="X2056:Y2056"/>
    <mergeCell ref="Z2054:AA2054"/>
    <mergeCell ref="AB2054:AD2054"/>
    <mergeCell ref="D2055:K2055"/>
    <mergeCell ref="L2055:M2055"/>
    <mergeCell ref="N2055:O2055"/>
    <mergeCell ref="P2055:Q2055"/>
    <mergeCell ref="R2055:S2055"/>
    <mergeCell ref="T2055:U2055"/>
    <mergeCell ref="V2055:W2055"/>
    <mergeCell ref="X2055:Y2055"/>
    <mergeCell ref="Z2057:AA2057"/>
    <mergeCell ref="AB2057:AD2057"/>
    <mergeCell ref="D2058:K2058"/>
    <mergeCell ref="L2058:M2058"/>
    <mergeCell ref="N2058:O2058"/>
    <mergeCell ref="P2058:Q2058"/>
    <mergeCell ref="R2058:S2058"/>
    <mergeCell ref="T2058:U2058"/>
    <mergeCell ref="V2058:W2058"/>
    <mergeCell ref="X2058:Y2058"/>
    <mergeCell ref="Z2056:AA2056"/>
    <mergeCell ref="AB2056:AD2056"/>
    <mergeCell ref="D2057:K2057"/>
    <mergeCell ref="L2057:M2057"/>
    <mergeCell ref="N2057:O2057"/>
    <mergeCell ref="P2057:Q2057"/>
    <mergeCell ref="R2057:S2057"/>
    <mergeCell ref="T2057:U2057"/>
    <mergeCell ref="V2057:W2057"/>
    <mergeCell ref="X2057:Y2057"/>
    <mergeCell ref="Z2059:AA2059"/>
    <mergeCell ref="AB2059:AD2059"/>
    <mergeCell ref="D2060:K2060"/>
    <mergeCell ref="L2060:M2060"/>
    <mergeCell ref="N2060:O2060"/>
    <mergeCell ref="P2060:Q2060"/>
    <mergeCell ref="R2060:S2060"/>
    <mergeCell ref="T2060:U2060"/>
    <mergeCell ref="V2060:W2060"/>
    <mergeCell ref="X2060:Y2060"/>
    <mergeCell ref="Z2058:AA2058"/>
    <mergeCell ref="AB2058:AD2058"/>
    <mergeCell ref="D2059:K2059"/>
    <mergeCell ref="L2059:M2059"/>
    <mergeCell ref="N2059:O2059"/>
    <mergeCell ref="P2059:Q2059"/>
    <mergeCell ref="R2059:S2059"/>
    <mergeCell ref="T2059:U2059"/>
    <mergeCell ref="V2059:W2059"/>
    <mergeCell ref="X2059:Y2059"/>
    <mergeCell ref="Z2061:AA2061"/>
    <mergeCell ref="AB2061:AD2061"/>
    <mergeCell ref="D2062:K2062"/>
    <mergeCell ref="L2062:M2062"/>
    <mergeCell ref="N2062:O2062"/>
    <mergeCell ref="P2062:Q2062"/>
    <mergeCell ref="R2062:S2062"/>
    <mergeCell ref="T2062:U2062"/>
    <mergeCell ref="V2062:W2062"/>
    <mergeCell ref="X2062:Y2062"/>
    <mergeCell ref="Z2060:AA2060"/>
    <mergeCell ref="AB2060:AD2060"/>
    <mergeCell ref="D2061:K2061"/>
    <mergeCell ref="L2061:M2061"/>
    <mergeCell ref="N2061:O2061"/>
    <mergeCell ref="P2061:Q2061"/>
    <mergeCell ref="R2061:S2061"/>
    <mergeCell ref="T2061:U2061"/>
    <mergeCell ref="V2061:W2061"/>
    <mergeCell ref="X2061:Y2061"/>
    <mergeCell ref="Z2063:AA2063"/>
    <mergeCell ref="AB2063:AD2063"/>
    <mergeCell ref="D2064:K2064"/>
    <mergeCell ref="L2064:M2064"/>
    <mergeCell ref="N2064:O2064"/>
    <mergeCell ref="P2064:Q2064"/>
    <mergeCell ref="R2064:S2064"/>
    <mergeCell ref="T2064:U2064"/>
    <mergeCell ref="V2064:W2064"/>
    <mergeCell ref="X2064:Y2064"/>
    <mergeCell ref="Z2062:AA2062"/>
    <mergeCell ref="AB2062:AD2062"/>
    <mergeCell ref="D2063:K2063"/>
    <mergeCell ref="L2063:M2063"/>
    <mergeCell ref="N2063:O2063"/>
    <mergeCell ref="P2063:Q2063"/>
    <mergeCell ref="R2063:S2063"/>
    <mergeCell ref="T2063:U2063"/>
    <mergeCell ref="V2063:W2063"/>
    <mergeCell ref="X2063:Y2063"/>
    <mergeCell ref="Z2065:AA2065"/>
    <mergeCell ref="AB2065:AD2065"/>
    <mergeCell ref="D2066:K2066"/>
    <mergeCell ref="L2066:M2066"/>
    <mergeCell ref="N2066:O2066"/>
    <mergeCell ref="P2066:Q2066"/>
    <mergeCell ref="R2066:S2066"/>
    <mergeCell ref="T2066:U2066"/>
    <mergeCell ref="V2066:W2066"/>
    <mergeCell ref="X2066:Y2066"/>
    <mergeCell ref="Z2064:AA2064"/>
    <mergeCell ref="AB2064:AD2064"/>
    <mergeCell ref="D2065:K2065"/>
    <mergeCell ref="L2065:M2065"/>
    <mergeCell ref="N2065:O2065"/>
    <mergeCell ref="P2065:Q2065"/>
    <mergeCell ref="R2065:S2065"/>
    <mergeCell ref="T2065:U2065"/>
    <mergeCell ref="V2065:W2065"/>
    <mergeCell ref="X2065:Y2065"/>
    <mergeCell ref="Z2067:AA2067"/>
    <mergeCell ref="AB2067:AD2067"/>
    <mergeCell ref="D2068:K2068"/>
    <mergeCell ref="L2068:M2068"/>
    <mergeCell ref="N2068:O2068"/>
    <mergeCell ref="P2068:Q2068"/>
    <mergeCell ref="R2068:S2068"/>
    <mergeCell ref="T2068:U2068"/>
    <mergeCell ref="V2068:W2068"/>
    <mergeCell ref="X2068:Y2068"/>
    <mergeCell ref="Z2066:AA2066"/>
    <mergeCell ref="AB2066:AD2066"/>
    <mergeCell ref="D2067:K2067"/>
    <mergeCell ref="L2067:M2067"/>
    <mergeCell ref="N2067:O2067"/>
    <mergeCell ref="P2067:Q2067"/>
    <mergeCell ref="R2067:S2067"/>
    <mergeCell ref="T2067:U2067"/>
    <mergeCell ref="V2067:W2067"/>
    <mergeCell ref="X2067:Y2067"/>
    <mergeCell ref="Z2069:AA2069"/>
    <mergeCell ref="AB2069:AD2069"/>
    <mergeCell ref="D2070:K2070"/>
    <mergeCell ref="L2070:M2070"/>
    <mergeCell ref="N2070:O2070"/>
    <mergeCell ref="P2070:Q2070"/>
    <mergeCell ref="R2070:S2070"/>
    <mergeCell ref="T2070:U2070"/>
    <mergeCell ref="V2070:W2070"/>
    <mergeCell ref="X2070:Y2070"/>
    <mergeCell ref="Z2068:AA2068"/>
    <mergeCell ref="AB2068:AD2068"/>
    <mergeCell ref="D2069:K2069"/>
    <mergeCell ref="L2069:M2069"/>
    <mergeCell ref="N2069:O2069"/>
    <mergeCell ref="P2069:Q2069"/>
    <mergeCell ref="R2069:S2069"/>
    <mergeCell ref="T2069:U2069"/>
    <mergeCell ref="V2069:W2069"/>
    <mergeCell ref="X2069:Y2069"/>
    <mergeCell ref="Z2071:AA2071"/>
    <mergeCell ref="AB2071:AD2071"/>
    <mergeCell ref="D2072:K2072"/>
    <mergeCell ref="L2072:M2072"/>
    <mergeCell ref="N2072:O2072"/>
    <mergeCell ref="P2072:Q2072"/>
    <mergeCell ref="R2072:S2072"/>
    <mergeCell ref="T2072:U2072"/>
    <mergeCell ref="V2072:W2072"/>
    <mergeCell ref="X2072:Y2072"/>
    <mergeCell ref="Z2070:AA2070"/>
    <mergeCell ref="AB2070:AD2070"/>
    <mergeCell ref="D2071:K2071"/>
    <mergeCell ref="L2071:M2071"/>
    <mergeCell ref="N2071:O2071"/>
    <mergeCell ref="P2071:Q2071"/>
    <mergeCell ref="R2071:S2071"/>
    <mergeCell ref="T2071:U2071"/>
    <mergeCell ref="V2071:W2071"/>
    <mergeCell ref="X2071:Y2071"/>
    <mergeCell ref="AB2074:AD2074"/>
    <mergeCell ref="C2076:AD2076"/>
    <mergeCell ref="C2077:AD2077"/>
    <mergeCell ref="B2084:AD2084"/>
    <mergeCell ref="C2085:AD2085"/>
    <mergeCell ref="C2086:AD2086"/>
    <mergeCell ref="Z2073:AA2073"/>
    <mergeCell ref="AB2073:AD2073"/>
    <mergeCell ref="L2074:M2074"/>
    <mergeCell ref="N2074:O2074"/>
    <mergeCell ref="P2074:Q2074"/>
    <mergeCell ref="R2074:S2074"/>
    <mergeCell ref="T2074:U2074"/>
    <mergeCell ref="V2074:W2074"/>
    <mergeCell ref="X2074:Y2074"/>
    <mergeCell ref="Z2074:AA2074"/>
    <mergeCell ref="Z2072:AA2072"/>
    <mergeCell ref="AB2072:AD2072"/>
    <mergeCell ref="D2073:K2073"/>
    <mergeCell ref="L2073:M2073"/>
    <mergeCell ref="N2073:O2073"/>
    <mergeCell ref="P2073:Q2073"/>
    <mergeCell ref="R2073:S2073"/>
    <mergeCell ref="T2073:U2073"/>
    <mergeCell ref="V2073:W2073"/>
    <mergeCell ref="X2073:Y2073"/>
    <mergeCell ref="D2092:L2092"/>
    <mergeCell ref="M2092:R2092"/>
    <mergeCell ref="S2092:V2092"/>
    <mergeCell ref="W2092:Z2092"/>
    <mergeCell ref="AA2092:AD2092"/>
    <mergeCell ref="D2093:L2093"/>
    <mergeCell ref="M2093:R2093"/>
    <mergeCell ref="S2093:V2093"/>
    <mergeCell ref="W2093:Z2093"/>
    <mergeCell ref="AA2093:AD2093"/>
    <mergeCell ref="C2087:AD2087"/>
    <mergeCell ref="C2088:AD2088"/>
    <mergeCell ref="C2090:L2091"/>
    <mergeCell ref="M2090:R2091"/>
    <mergeCell ref="S2090:AD2090"/>
    <mergeCell ref="S2091:V2091"/>
    <mergeCell ref="W2091:Z2091"/>
    <mergeCell ref="AA2091:AD2091"/>
    <mergeCell ref="D2096:L2096"/>
    <mergeCell ref="M2096:R2096"/>
    <mergeCell ref="S2096:V2096"/>
    <mergeCell ref="W2096:Z2096"/>
    <mergeCell ref="AA2096:AD2096"/>
    <mergeCell ref="D2097:L2097"/>
    <mergeCell ref="M2097:R2097"/>
    <mergeCell ref="S2097:V2097"/>
    <mergeCell ref="W2097:Z2097"/>
    <mergeCell ref="AA2097:AD2097"/>
    <mergeCell ref="D2094:L2094"/>
    <mergeCell ref="M2094:R2094"/>
    <mergeCell ref="S2094:V2094"/>
    <mergeCell ref="W2094:Z2094"/>
    <mergeCell ref="AA2094:AD2094"/>
    <mergeCell ref="D2095:L2095"/>
    <mergeCell ref="M2095:R2095"/>
    <mergeCell ref="S2095:V2095"/>
    <mergeCell ref="W2095:Z2095"/>
    <mergeCell ref="AA2095:AD2095"/>
    <mergeCell ref="D2100:L2100"/>
    <mergeCell ref="M2100:R2100"/>
    <mergeCell ref="S2100:V2100"/>
    <mergeCell ref="W2100:Z2100"/>
    <mergeCell ref="AA2100:AD2100"/>
    <mergeCell ref="D2101:L2101"/>
    <mergeCell ref="M2101:R2101"/>
    <mergeCell ref="S2101:V2101"/>
    <mergeCell ref="W2101:Z2101"/>
    <mergeCell ref="AA2101:AD2101"/>
    <mergeCell ref="D2098:L2098"/>
    <mergeCell ref="M2098:R2098"/>
    <mergeCell ref="S2098:V2098"/>
    <mergeCell ref="W2098:Z2098"/>
    <mergeCell ref="AA2098:AD2098"/>
    <mergeCell ref="D2099:L2099"/>
    <mergeCell ref="M2099:R2099"/>
    <mergeCell ref="S2099:V2099"/>
    <mergeCell ref="W2099:Z2099"/>
    <mergeCell ref="AA2099:AD2099"/>
    <mergeCell ref="D2104:L2104"/>
    <mergeCell ref="M2104:R2104"/>
    <mergeCell ref="S2104:V2104"/>
    <mergeCell ref="W2104:Z2104"/>
    <mergeCell ref="AA2104:AD2104"/>
    <mergeCell ref="D2105:L2105"/>
    <mergeCell ref="M2105:R2105"/>
    <mergeCell ref="S2105:V2105"/>
    <mergeCell ref="W2105:Z2105"/>
    <mergeCell ref="AA2105:AD2105"/>
    <mergeCell ref="D2102:L2102"/>
    <mergeCell ref="M2102:R2102"/>
    <mergeCell ref="S2102:V2102"/>
    <mergeCell ref="W2102:Z2102"/>
    <mergeCell ref="AA2102:AD2102"/>
    <mergeCell ref="D2103:L2103"/>
    <mergeCell ref="M2103:R2103"/>
    <mergeCell ref="S2103:V2103"/>
    <mergeCell ref="W2103:Z2103"/>
    <mergeCell ref="AA2103:AD2103"/>
    <mergeCell ref="D2108:L2108"/>
    <mergeCell ref="M2108:R2108"/>
    <mergeCell ref="S2108:V2108"/>
    <mergeCell ref="W2108:Z2108"/>
    <mergeCell ref="AA2108:AD2108"/>
    <mergeCell ref="D2109:L2109"/>
    <mergeCell ref="M2109:R2109"/>
    <mergeCell ref="S2109:V2109"/>
    <mergeCell ref="W2109:Z2109"/>
    <mergeCell ref="AA2109:AD2109"/>
    <mergeCell ref="D2106:L2106"/>
    <mergeCell ref="M2106:R2106"/>
    <mergeCell ref="S2106:V2106"/>
    <mergeCell ref="W2106:Z2106"/>
    <mergeCell ref="AA2106:AD2106"/>
    <mergeCell ref="D2107:L2107"/>
    <mergeCell ref="M2107:R2107"/>
    <mergeCell ref="S2107:V2107"/>
    <mergeCell ref="W2107:Z2107"/>
    <mergeCell ref="AA2107:AD2107"/>
    <mergeCell ref="W2115:Z2115"/>
    <mergeCell ref="AA2115:AD2115"/>
    <mergeCell ref="D2112:L2112"/>
    <mergeCell ref="M2112:R2112"/>
    <mergeCell ref="S2112:V2112"/>
    <mergeCell ref="W2112:Z2112"/>
    <mergeCell ref="AA2112:AD2112"/>
    <mergeCell ref="D2113:L2113"/>
    <mergeCell ref="M2113:R2113"/>
    <mergeCell ref="S2113:V2113"/>
    <mergeCell ref="W2113:Z2113"/>
    <mergeCell ref="AA2113:AD2113"/>
    <mergeCell ref="D2110:L2110"/>
    <mergeCell ref="M2110:R2110"/>
    <mergeCell ref="S2110:V2110"/>
    <mergeCell ref="W2110:Z2110"/>
    <mergeCell ref="AA2110:AD2110"/>
    <mergeCell ref="D2111:L2111"/>
    <mergeCell ref="M2111:R2111"/>
    <mergeCell ref="S2111:V2111"/>
    <mergeCell ref="W2111:Z2111"/>
    <mergeCell ref="AA2111:AD2111"/>
    <mergeCell ref="C22:AD22"/>
    <mergeCell ref="C26:AD26"/>
    <mergeCell ref="C252:AD252"/>
    <mergeCell ref="C254:AD254"/>
    <mergeCell ref="C421:AD421"/>
    <mergeCell ref="C1669:AD1669"/>
    <mergeCell ref="C1677:AD1677"/>
    <mergeCell ref="C1678:AD1678"/>
    <mergeCell ref="C1679:AD1679"/>
    <mergeCell ref="C1680:AD1680"/>
    <mergeCell ref="C1681:AD1681"/>
    <mergeCell ref="C1757:AD1757"/>
    <mergeCell ref="C1829:AD1829"/>
    <mergeCell ref="C1901:AD1901"/>
    <mergeCell ref="C2119:AD2119"/>
    <mergeCell ref="C2120:AD2120"/>
    <mergeCell ref="D2116:L2116"/>
    <mergeCell ref="M2116:R2116"/>
    <mergeCell ref="S2116:V2116"/>
    <mergeCell ref="W2116:Z2116"/>
    <mergeCell ref="AA2116:AD2116"/>
    <mergeCell ref="S2117:V2117"/>
    <mergeCell ref="W2117:Z2117"/>
    <mergeCell ref="AA2117:AD2117"/>
    <mergeCell ref="D2114:L2114"/>
    <mergeCell ref="M2114:R2114"/>
    <mergeCell ref="S2114:V2114"/>
    <mergeCell ref="W2114:Z2114"/>
    <mergeCell ref="AA2114:AD2114"/>
    <mergeCell ref="D2115:L2115"/>
    <mergeCell ref="M2115:R2115"/>
    <mergeCell ref="S2115:V2115"/>
  </mergeCells>
  <conditionalFormatting sqref="S2127 W2127 AA2127">
    <cfRule type="expression" dxfId="3626" priority="54">
      <formula>OR(#REF!=2,#REF!=9)</formula>
    </cfRule>
  </conditionalFormatting>
  <conditionalFormatting sqref="S63:S65 W63:W65 AA63:AA65">
    <cfRule type="expression" dxfId="3625" priority="53">
      <formula>OR(#REF!=2,#REF!=9)</formula>
    </cfRule>
  </conditionalFormatting>
  <conditionalFormatting sqref="S100:S102 W100:W102 AA100:AA102">
    <cfRule type="expression" dxfId="3624" priority="52">
      <formula>OR(#REF!=2,#REF!=9)</formula>
    </cfRule>
  </conditionalFormatting>
  <conditionalFormatting sqref="Q144 Q148:Q149">
    <cfRule type="expression" dxfId="3623" priority="50">
      <formula>OR(#REF!=2,#REF!=9)</formula>
    </cfRule>
  </conditionalFormatting>
  <conditionalFormatting sqref="Q144 Q148:Q149 X148:X149">
    <cfRule type="expression" dxfId="3622" priority="51">
      <formula>OR($N$4197="X",$Y$4203="X")</formula>
    </cfRule>
  </conditionalFormatting>
  <conditionalFormatting sqref="X144 X148:X149">
    <cfRule type="expression" dxfId="3621" priority="48">
      <formula>OR(#REF!=2,#REF!=9)</formula>
    </cfRule>
  </conditionalFormatting>
  <conditionalFormatting sqref="X144">
    <cfRule type="expression" dxfId="3620" priority="49">
      <formula>OR($N$4197="X",$Y$4203="X")</formula>
    </cfRule>
  </conditionalFormatting>
  <conditionalFormatting sqref="U143:V143 S118:T143">
    <cfRule type="expression" dxfId="3619" priority="46">
      <formula>OR($I$4328="X",$T$4328="X")</formula>
    </cfRule>
    <cfRule type="expression" dxfId="3618" priority="47">
      <formula>OR($N118=2,$N118=9)</formula>
    </cfRule>
  </conditionalFormatting>
  <conditionalFormatting sqref="S146:S147 W146:W147 AA146:AA147">
    <cfRule type="expression" dxfId="3617" priority="45">
      <formula>OR(#REF!=2,#REF!=9)</formula>
    </cfRule>
  </conditionalFormatting>
  <conditionalFormatting sqref="S145 W145 AA145">
    <cfRule type="expression" dxfId="3616" priority="44">
      <formula>OR(#REF!=2,#REF!=9)</formula>
    </cfRule>
  </conditionalFormatting>
  <conditionalFormatting sqref="S190:S192 W190:W192 AA190:AA192">
    <cfRule type="expression" dxfId="3615" priority="43">
      <formula>OR(#REF!=2,#REF!=9)</formula>
    </cfRule>
  </conditionalFormatting>
  <conditionalFormatting sqref="S214:S221 W214:W221 AA214:AA221 AA244:AA247 W244:W247 S244:S247">
    <cfRule type="expression" dxfId="3614" priority="42">
      <formula>OR(#REF!=2,#REF!=9)</formula>
    </cfRule>
  </conditionalFormatting>
  <conditionalFormatting sqref="S242:S243 W242:W243 AA242:AA243">
    <cfRule type="expression" dxfId="3613" priority="41">
      <formula>OR(#REF!=2,#REF!=9)</formula>
    </cfRule>
  </conditionalFormatting>
  <conditionalFormatting sqref="AC118:AD143">
    <cfRule type="expression" dxfId="3612" priority="39">
      <formula>OR($I$4328="X",$T$4328="X")</formula>
    </cfRule>
    <cfRule type="expression" dxfId="3611" priority="40">
      <formula>OR($N118=2,$N118=9)</formula>
    </cfRule>
  </conditionalFormatting>
  <conditionalFormatting sqref="S291:S293 W291:W293 AA291:AA293">
    <cfRule type="expression" dxfId="3610" priority="38">
      <formula>OR(#REF!=2,#REF!=9)</formula>
    </cfRule>
  </conditionalFormatting>
  <conditionalFormatting sqref="S358:S364 W358:W364 AA358:AA364">
    <cfRule type="expression" dxfId="3609" priority="37">
      <formula>OR(#REF!=2,#REF!=9)</formula>
    </cfRule>
  </conditionalFormatting>
  <conditionalFormatting sqref="S386:S387 W386:W387 AA386:AA387">
    <cfRule type="expression" dxfId="3608" priority="36">
      <formula>OR(#REF!=2,#REF!=9)</formula>
    </cfRule>
  </conditionalFormatting>
  <conditionalFormatting sqref="S334:S335 W334:W335 AA334:AA335">
    <cfRule type="expression" dxfId="3607" priority="35">
      <formula>OR(#REF!=2,#REF!=9)</formula>
    </cfRule>
  </conditionalFormatting>
  <conditionalFormatting sqref="S510:S512 W510:W512 AA510:AA512">
    <cfRule type="expression" dxfId="3606" priority="34">
      <formula>OR(#REF!=2,#REF!=9)</formula>
    </cfRule>
  </conditionalFormatting>
  <conditionalFormatting sqref="S587 W587 AA587 AA589 W589 S589">
    <cfRule type="expression" dxfId="3605" priority="33">
      <formula>OR(#REF!=2,#REF!=9)</formula>
    </cfRule>
  </conditionalFormatting>
  <conditionalFormatting sqref="S747 W747 AA747 AA749 W749 S749">
    <cfRule type="expression" dxfId="3604" priority="32">
      <formula>OR(#REF!=2,#REF!=9)</formula>
    </cfRule>
  </conditionalFormatting>
  <conditionalFormatting sqref="S872 W872 AA872">
    <cfRule type="expression" dxfId="3603" priority="31">
      <formula>OR(#REF!=2,#REF!=9)</formula>
    </cfRule>
  </conditionalFormatting>
  <conditionalFormatting sqref="S1034:S1035 W1034:W1035 AA1034:AA1035">
    <cfRule type="expression" dxfId="3602" priority="30">
      <formula>OR(#REF!=2,#REF!=9)</formula>
    </cfRule>
  </conditionalFormatting>
  <conditionalFormatting sqref="S1117:S1118 W1117:W1118 AA1117:AA1118">
    <cfRule type="expression" dxfId="3601" priority="29">
      <formula>OR(#REF!=2,#REF!=9)</formula>
    </cfRule>
  </conditionalFormatting>
  <conditionalFormatting sqref="S1074:S1075 W1074:W1075 AA1074:AA1075">
    <cfRule type="expression" dxfId="3600" priority="28">
      <formula>OR(#REF!=2,#REF!=9)</formula>
    </cfRule>
  </conditionalFormatting>
  <conditionalFormatting sqref="S792 W792 AA792">
    <cfRule type="expression" dxfId="3599" priority="27">
      <formula>OR(#REF!=2,#REF!=9)</formula>
    </cfRule>
  </conditionalFormatting>
  <conditionalFormatting sqref="S668 W668 AA668 AA670 W670 S670">
    <cfRule type="expression" dxfId="3598" priority="26">
      <formula>OR(#REF!=2,#REF!=9)</formula>
    </cfRule>
  </conditionalFormatting>
  <conditionalFormatting sqref="S588 W588 AA588">
    <cfRule type="expression" dxfId="3597" priority="25">
      <formula>OR(#REF!=2,#REF!=9)</formula>
    </cfRule>
  </conditionalFormatting>
  <conditionalFormatting sqref="S669 W669 AA669">
    <cfRule type="expression" dxfId="3596" priority="24">
      <formula>OR(#REF!=2,#REF!=9)</formula>
    </cfRule>
  </conditionalFormatting>
  <conditionalFormatting sqref="S748 W748 AA748">
    <cfRule type="expression" dxfId="3595" priority="23">
      <formula>OR(#REF!=2,#REF!=9)</formula>
    </cfRule>
  </conditionalFormatting>
  <conditionalFormatting sqref="S793 W793 AA793">
    <cfRule type="expression" dxfId="3594" priority="22">
      <formula>OR(#REF!=2,#REF!=9)</formula>
    </cfRule>
  </conditionalFormatting>
  <conditionalFormatting sqref="S873 W873 AA873">
    <cfRule type="expression" dxfId="3593" priority="21">
      <formula>OR(#REF!=2,#REF!=9)</formula>
    </cfRule>
  </conditionalFormatting>
  <conditionalFormatting sqref="AA1529:AA1533 W1529:W1533 S1529:S1533">
    <cfRule type="expression" dxfId="3592" priority="20">
      <formula>OR(#REF!=2,#REF!=9)</formula>
    </cfRule>
  </conditionalFormatting>
  <conditionalFormatting sqref="S1333:S1340 W1333:W1340 AA1333:AA1340 AA1416:AA1421 W1416:W1421 S1416:S1421 S1428 W1428 AA1428">
    <cfRule type="expression" dxfId="3591" priority="19">
      <formula>OR(#REF!=2,#REF!=9)</formula>
    </cfRule>
  </conditionalFormatting>
  <conditionalFormatting sqref="S1285:S1287 W1285:W1287 AA1285:AA1287">
    <cfRule type="expression" dxfId="3590" priority="18">
      <formula>OR(#REF!=2,#REF!=9)</formula>
    </cfRule>
  </conditionalFormatting>
  <conditionalFormatting sqref="S1414:S1415 W1414:W1415 AA1414:AA1415">
    <cfRule type="expression" dxfId="3589" priority="17">
      <formula>OR(#REF!=2,#REF!=9)</formula>
    </cfRule>
  </conditionalFormatting>
  <conditionalFormatting sqref="S1527:S1528 W1527:W1528 AA1527:AA1528">
    <cfRule type="expression" dxfId="3588" priority="16">
      <formula>OR(#REF!=2,#REF!=9)</formula>
    </cfRule>
  </conditionalFormatting>
  <conditionalFormatting sqref="S1429 W1429 AA1429">
    <cfRule type="expression" dxfId="3587" priority="15">
      <formula>OR(#REF!=2,#REF!=9)</formula>
    </cfRule>
  </conditionalFormatting>
  <conditionalFormatting sqref="S1492 W1492 AA1492">
    <cfRule type="expression" dxfId="3586" priority="14">
      <formula>OR(#REF!=2,#REF!=9)</formula>
    </cfRule>
  </conditionalFormatting>
  <conditionalFormatting sqref="S1460:S1461 W1460:W1461 AA1460">
    <cfRule type="expression" dxfId="3585" priority="13">
      <formula>OR(#REF!=2,#REF!=9)</formula>
    </cfRule>
  </conditionalFormatting>
  <conditionalFormatting sqref="AA1461">
    <cfRule type="expression" dxfId="3584" priority="12">
      <formula>OR(#REF!=2,#REF!=9)</formula>
    </cfRule>
  </conditionalFormatting>
  <conditionalFormatting sqref="S1493 W1493">
    <cfRule type="expression" dxfId="3583" priority="11">
      <formula>OR(#REF!=2,#REF!=9)</formula>
    </cfRule>
  </conditionalFormatting>
  <conditionalFormatting sqref="AA1493">
    <cfRule type="expression" dxfId="3582" priority="10">
      <formula>OR(#REF!=2,#REF!=9)</formula>
    </cfRule>
  </conditionalFormatting>
  <conditionalFormatting sqref="S1576:S1578 W1576:W1578 AA1576:AA1578">
    <cfRule type="expression" dxfId="3581" priority="9">
      <formula>OR(#REF!=2,#REF!=9)</formula>
    </cfRule>
  </conditionalFormatting>
  <conditionalFormatting sqref="S1659:S1661 W1659:W1661 AA1659:AA1661">
    <cfRule type="expression" dxfId="3580" priority="8">
      <formula>OR(#REF!=2,#REF!=9)</formula>
    </cfRule>
  </conditionalFormatting>
  <conditionalFormatting sqref="S1893:S1894 W1893:W1894 AA1893:AA1894">
    <cfRule type="expression" dxfId="3579" priority="7">
      <formula>OR(#REF!=2,#REF!=9)</formula>
    </cfRule>
  </conditionalFormatting>
  <conditionalFormatting sqref="S1937:S1939 W1937:W1939 AA1937:AA1939">
    <cfRule type="expression" dxfId="3578" priority="6">
      <formula>OR(#REF!=2,#REF!=9)</formula>
    </cfRule>
  </conditionalFormatting>
  <conditionalFormatting sqref="S1980:S1982 W1980:W1982 AA1980:AA1982">
    <cfRule type="expression" dxfId="3577" priority="5">
      <formula>OR(#REF!=2,#REF!=9)</formula>
    </cfRule>
  </conditionalFormatting>
  <conditionalFormatting sqref="S2036:S2038 W2036:W2038 AA2036:AA2038">
    <cfRule type="expression" dxfId="3576" priority="4">
      <formula>OR(#REF!=2,#REF!=9)</formula>
    </cfRule>
  </conditionalFormatting>
  <conditionalFormatting sqref="S2076:S2083 W2076:W2083 AA2076:AA2083">
    <cfRule type="expression" dxfId="3575" priority="3">
      <formula>OR(#REF!=2,#REF!=9)</formula>
    </cfRule>
  </conditionalFormatting>
  <conditionalFormatting sqref="AA2089 W2089 S2089 S2121:S2125 W2121:W2125 AA2121:AA2125 S2092:S2118 W2092:W2118 AA2092:AA2118">
    <cfRule type="expression" dxfId="3574" priority="2">
      <formula>OR(#REF!=2,#REF!=9)</formula>
    </cfRule>
  </conditionalFormatting>
  <conditionalFormatting sqref="S2119:S2120 W2119:W2120 AA2119:AA2120">
    <cfRule type="expression" dxfId="3573" priority="1">
      <formula>OR(#REF!=2,#REF!=9)</formula>
    </cfRule>
  </conditionalFormatting>
  <conditionalFormatting sqref="K34:K58">
    <cfRule type="expression" dxfId="3572" priority="55" stopIfTrue="1">
      <formula>AL34=1</formula>
    </cfRule>
  </conditionalFormatting>
  <conditionalFormatting sqref="M34:M58">
    <cfRule type="expression" dxfId="3571" priority="56" stopIfTrue="1">
      <formula>AL34=1</formula>
    </cfRule>
    <cfRule type="expression" dxfId="3570" priority="64" stopIfTrue="1">
      <formula>K34="NA"</formula>
    </cfRule>
  </conditionalFormatting>
  <conditionalFormatting sqref="O34:O58">
    <cfRule type="expression" dxfId="3569" priority="57" stopIfTrue="1">
      <formula>AL34=1</formula>
    </cfRule>
    <cfRule type="expression" dxfId="3568" priority="65" stopIfTrue="1">
      <formula>K34="NA"</formula>
    </cfRule>
  </conditionalFormatting>
  <conditionalFormatting sqref="Q34:Q58">
    <cfRule type="expression" dxfId="3567" priority="58" stopIfTrue="1">
      <formula>AL34=1</formula>
    </cfRule>
    <cfRule type="expression" dxfId="3566" priority="66" stopIfTrue="1">
      <formula>K34="NA"</formula>
    </cfRule>
  </conditionalFormatting>
  <conditionalFormatting sqref="S34:S58">
    <cfRule type="expression" dxfId="3565" priority="59" stopIfTrue="1">
      <formula>AL34=1</formula>
    </cfRule>
    <cfRule type="expression" dxfId="3564" priority="67" stopIfTrue="1">
      <formula>K34="NA"</formula>
    </cfRule>
  </conditionalFormatting>
  <conditionalFormatting sqref="U34:U58">
    <cfRule type="expression" dxfId="3563" priority="60" stopIfTrue="1">
      <formula>AL34=1</formula>
    </cfRule>
    <cfRule type="expression" dxfId="3562" priority="68" stopIfTrue="1">
      <formula>K34="NA"</formula>
    </cfRule>
  </conditionalFormatting>
  <conditionalFormatting sqref="W34:W58">
    <cfRule type="expression" dxfId="3561" priority="61" stopIfTrue="1">
      <formula>AL34=1</formula>
    </cfRule>
    <cfRule type="expression" dxfId="3560" priority="69" stopIfTrue="1">
      <formula>K34="NA"</formula>
    </cfRule>
  </conditionalFormatting>
  <conditionalFormatting sqref="Z34:Z58">
    <cfRule type="expression" dxfId="3559" priority="62" stopIfTrue="1">
      <formula>AL34=1</formula>
    </cfRule>
    <cfRule type="expression" dxfId="3558" priority="70" stopIfTrue="1">
      <formula>K34="NA"</formula>
    </cfRule>
  </conditionalFormatting>
  <conditionalFormatting sqref="AB34:AB58">
    <cfRule type="expression" dxfId="3557" priority="63" stopIfTrue="1">
      <formula>AL34=1</formula>
    </cfRule>
    <cfRule type="expression" dxfId="3556" priority="71" stopIfTrue="1">
      <formula>K34="NA"</formula>
    </cfRule>
  </conditionalFormatting>
  <conditionalFormatting sqref="J79:J85">
    <cfRule type="expression" dxfId="3555" priority="72" stopIfTrue="1">
      <formula>AL79=1</formula>
    </cfRule>
  </conditionalFormatting>
  <conditionalFormatting sqref="K79:K85">
    <cfRule type="expression" dxfId="3554" priority="73" stopIfTrue="1">
      <formula>AL79=1</formula>
    </cfRule>
    <cfRule type="expression" dxfId="3553" priority="93" stopIfTrue="1">
      <formula>J79="NA"</formula>
    </cfRule>
  </conditionalFormatting>
  <conditionalFormatting sqref="L79:L85">
    <cfRule type="expression" dxfId="3552" priority="74" stopIfTrue="1">
      <formula>AL79=1</formula>
    </cfRule>
    <cfRule type="expression" dxfId="3551" priority="94" stopIfTrue="1">
      <formula>J79="NA"</formula>
    </cfRule>
  </conditionalFormatting>
  <conditionalFormatting sqref="M79:M85">
    <cfRule type="expression" dxfId="3550" priority="75" stopIfTrue="1">
      <formula>AL79=1</formula>
    </cfRule>
    <cfRule type="expression" dxfId="3549" priority="95" stopIfTrue="1">
      <formula>J79="NA"</formula>
    </cfRule>
  </conditionalFormatting>
  <conditionalFormatting sqref="N79:N85">
    <cfRule type="expression" dxfId="3548" priority="76" stopIfTrue="1">
      <formula>AL79=1</formula>
    </cfRule>
    <cfRule type="expression" dxfId="3547" priority="96" stopIfTrue="1">
      <formula>J79="NA"</formula>
    </cfRule>
  </conditionalFormatting>
  <conditionalFormatting sqref="O79:O85">
    <cfRule type="expression" dxfId="3546" priority="77" stopIfTrue="1">
      <formula>AL79=1</formula>
    </cfRule>
    <cfRule type="expression" dxfId="3545" priority="97" stopIfTrue="1">
      <formula>J79="NA"</formula>
    </cfRule>
  </conditionalFormatting>
  <conditionalFormatting sqref="P79:P85">
    <cfRule type="expression" dxfId="3544" priority="78" stopIfTrue="1">
      <formula>AL79=1</formula>
    </cfRule>
    <cfRule type="expression" dxfId="3543" priority="98" stopIfTrue="1">
      <formula>J79="NA"</formula>
    </cfRule>
  </conditionalFormatting>
  <conditionalFormatting sqref="Q79:Q85">
    <cfRule type="expression" dxfId="3542" priority="79" stopIfTrue="1">
      <formula>AL79=1</formula>
    </cfRule>
    <cfRule type="expression" dxfId="3541" priority="99" stopIfTrue="1">
      <formula>J79="NA"</formula>
    </cfRule>
  </conditionalFormatting>
  <conditionalFormatting sqref="R79:R85">
    <cfRule type="expression" dxfId="3540" priority="80" stopIfTrue="1">
      <formula>AL79=1</formula>
    </cfRule>
    <cfRule type="expression" dxfId="3539" priority="100" stopIfTrue="1">
      <formula>J79="NA"</formula>
    </cfRule>
  </conditionalFormatting>
  <conditionalFormatting sqref="S79:AD85">
    <cfRule type="expression" dxfId="3538" priority="81" stopIfTrue="1">
      <formula>AL79=1</formula>
    </cfRule>
    <cfRule type="expression" dxfId="3537" priority="101" stopIfTrue="1">
      <formula>J79="NA"</formula>
    </cfRule>
  </conditionalFormatting>
  <conditionalFormatting sqref="M118">
    <cfRule type="expression" dxfId="3514" priority="113" stopIfTrue="1">
      <formula>OR(K118=2,K118=9)</formula>
    </cfRule>
    <cfRule type="expression" dxfId="3513" priority="128" stopIfTrue="1">
      <formula>I118="X"</formula>
    </cfRule>
    <cfRule type="expression" dxfId="3512" priority="143" stopIfTrue="1">
      <formula>AL118=1</formula>
    </cfRule>
  </conditionalFormatting>
  <conditionalFormatting sqref="O118">
    <cfRule type="expression" dxfId="3511" priority="114" stopIfTrue="1">
      <formula>OR(K118=2,K118=9)</formula>
    </cfRule>
    <cfRule type="expression" dxfId="3510" priority="129" stopIfTrue="1">
      <formula>I118="X"</formula>
    </cfRule>
    <cfRule type="expression" dxfId="3509" priority="144" stopIfTrue="1">
      <formula>AL118=1</formula>
    </cfRule>
    <cfRule type="expression" dxfId="3508" priority="150" stopIfTrue="1">
      <formula>M118="NA"</formula>
    </cfRule>
  </conditionalFormatting>
  <conditionalFormatting sqref="P118">
    <cfRule type="expression" dxfId="3507" priority="115" stopIfTrue="1">
      <formula>OR(K118=2,K118=9)</formula>
    </cfRule>
    <cfRule type="expression" dxfId="3506" priority="130" stopIfTrue="1">
      <formula>I118="X"</formula>
    </cfRule>
    <cfRule type="expression" dxfId="3505" priority="145" stopIfTrue="1">
      <formula>AL118=1</formula>
    </cfRule>
    <cfRule type="expression" dxfId="3504" priority="151" stopIfTrue="1">
      <formula>M118="NA"</formula>
    </cfRule>
  </conditionalFormatting>
  <conditionalFormatting sqref="Q118">
    <cfRule type="expression" dxfId="3503" priority="116" stopIfTrue="1">
      <formula>OR(K118=2,K118=9)</formula>
    </cfRule>
    <cfRule type="expression" dxfId="3502" priority="131" stopIfTrue="1">
      <formula>I118="X"</formula>
    </cfRule>
    <cfRule type="expression" dxfId="3501" priority="146" stopIfTrue="1">
      <formula>AL118=1</formula>
    </cfRule>
    <cfRule type="expression" dxfId="3500" priority="152" stopIfTrue="1">
      <formula>M118="NA"</formula>
    </cfRule>
  </conditionalFormatting>
  <conditionalFormatting sqref="R118">
    <cfRule type="expression" dxfId="3499" priority="117" stopIfTrue="1">
      <formula>OR(K118=2,K118=9)</formula>
    </cfRule>
    <cfRule type="expression" dxfId="3498" priority="132" stopIfTrue="1">
      <formula>I118="X"</formula>
    </cfRule>
    <cfRule type="expression" dxfId="3497" priority="147" stopIfTrue="1">
      <formula>AL118=1</formula>
    </cfRule>
    <cfRule type="expression" dxfId="3496" priority="153" stopIfTrue="1">
      <formula>M118="NA"</formula>
    </cfRule>
  </conditionalFormatting>
  <conditionalFormatting sqref="S118">
    <cfRule type="expression" dxfId="3495" priority="118" stopIfTrue="1">
      <formula>OR(K118=2,K118=9)</formula>
    </cfRule>
    <cfRule type="expression" dxfId="3494" priority="133" stopIfTrue="1">
      <formula>I118="X"</formula>
    </cfRule>
    <cfRule type="expression" dxfId="3493" priority="148" stopIfTrue="1">
      <formula>AL118=1</formula>
    </cfRule>
    <cfRule type="expression" dxfId="3492" priority="154" stopIfTrue="1">
      <formula>M118="NA"</formula>
    </cfRule>
  </conditionalFormatting>
  <conditionalFormatting sqref="T118">
    <cfRule type="expression" dxfId="3491" priority="119" stopIfTrue="1">
      <formula>OR(K118=2,K118=9)</formula>
    </cfRule>
    <cfRule type="expression" dxfId="3490" priority="134" stopIfTrue="1">
      <formula>I118="X"</formula>
    </cfRule>
    <cfRule type="expression" dxfId="3489" priority="149" stopIfTrue="1">
      <formula>AL118=1</formula>
    </cfRule>
    <cfRule type="expression" dxfId="3488" priority="155" stopIfTrue="1">
      <formula>M118="NA"</formula>
    </cfRule>
  </conditionalFormatting>
  <conditionalFormatting sqref="W118">
    <cfRule type="expression" dxfId="3487" priority="120" stopIfTrue="1">
      <formula>OR(U118=2,U118=9)</formula>
    </cfRule>
    <cfRule type="expression" dxfId="3486" priority="136" stopIfTrue="1">
      <formula>I118="X"</formula>
    </cfRule>
    <cfRule type="expression" dxfId="3485" priority="156" stopIfTrue="1">
      <formula>AV118=1</formula>
    </cfRule>
  </conditionalFormatting>
  <conditionalFormatting sqref="Y118">
    <cfRule type="expression" dxfId="3484" priority="121" stopIfTrue="1">
      <formula>OR(U118=2,U118=9)</formula>
    </cfRule>
    <cfRule type="expression" dxfId="3483" priority="137" stopIfTrue="1">
      <formula>I118="X"</formula>
    </cfRule>
    <cfRule type="expression" dxfId="3482" priority="157" stopIfTrue="1">
      <formula>AV118=1</formula>
    </cfRule>
    <cfRule type="expression" dxfId="3481" priority="163" stopIfTrue="1">
      <formula>W118="NA"</formula>
    </cfRule>
  </conditionalFormatting>
  <conditionalFormatting sqref="Z118">
    <cfRule type="expression" dxfId="3480" priority="122" stopIfTrue="1">
      <formula>OR(U118=2,U118=9)</formula>
    </cfRule>
    <cfRule type="expression" dxfId="3479" priority="138" stopIfTrue="1">
      <formula>I118="X"</formula>
    </cfRule>
    <cfRule type="expression" dxfId="3478" priority="158" stopIfTrue="1">
      <formula>AV118=1</formula>
    </cfRule>
    <cfRule type="expression" dxfId="3477" priority="164" stopIfTrue="1">
      <formula>W118="NA"</formula>
    </cfRule>
  </conditionalFormatting>
  <conditionalFormatting sqref="AA118">
    <cfRule type="expression" dxfId="3476" priority="123" stopIfTrue="1">
      <formula>OR(U118=2,U118=9)</formula>
    </cfRule>
    <cfRule type="expression" dxfId="3475" priority="139" stopIfTrue="1">
      <formula>I118="X"</formula>
    </cfRule>
    <cfRule type="expression" dxfId="3474" priority="159" stopIfTrue="1">
      <formula>AV118=1</formula>
    </cfRule>
    <cfRule type="expression" dxfId="3473" priority="165" stopIfTrue="1">
      <formula>W118="NA"</formula>
    </cfRule>
  </conditionalFormatting>
  <conditionalFormatting sqref="AB118">
    <cfRule type="expression" dxfId="3472" priority="124" stopIfTrue="1">
      <formula>OR(U118=2,U118=9)</formula>
    </cfRule>
    <cfRule type="expression" dxfId="3471" priority="140" stopIfTrue="1">
      <formula>I118="X"</formula>
    </cfRule>
    <cfRule type="expression" dxfId="3470" priority="160" stopIfTrue="1">
      <formula>AV118=1</formula>
    </cfRule>
    <cfRule type="expression" dxfId="3469" priority="166" stopIfTrue="1">
      <formula>W118="NA"</formula>
    </cfRule>
  </conditionalFormatting>
  <conditionalFormatting sqref="AC118">
    <cfRule type="expression" dxfId="3468" priority="125" stopIfTrue="1">
      <formula>OR(U118=2,U118=9)</formula>
    </cfRule>
    <cfRule type="expression" dxfId="3467" priority="141" stopIfTrue="1">
      <formula>I118="X"</formula>
    </cfRule>
    <cfRule type="expression" dxfId="3466" priority="161" stopIfTrue="1">
      <formula>AV118=1</formula>
    </cfRule>
    <cfRule type="expression" dxfId="3465" priority="167" stopIfTrue="1">
      <formula>W118="NA"</formula>
    </cfRule>
  </conditionalFormatting>
  <conditionalFormatting sqref="AD118">
    <cfRule type="expression" dxfId="3464" priority="126" stopIfTrue="1">
      <formula>OR(U118=2,U118=9)</formula>
    </cfRule>
    <cfRule type="expression" dxfId="3463" priority="142" stopIfTrue="1">
      <formula>I118="X"</formula>
    </cfRule>
    <cfRule type="expression" dxfId="3462" priority="162" stopIfTrue="1">
      <formula>AV118=1</formula>
    </cfRule>
    <cfRule type="expression" dxfId="3461" priority="168" stopIfTrue="1">
      <formula>W118="NA"</formula>
    </cfRule>
  </conditionalFormatting>
  <conditionalFormatting sqref="K118">
    <cfRule type="expression" dxfId="3460" priority="127" stopIfTrue="1">
      <formula>I118="X"</formula>
    </cfRule>
  </conditionalFormatting>
  <conditionalFormatting sqref="U118">
    <cfRule type="expression" dxfId="3459" priority="135" stopIfTrue="1">
      <formula>I118="X"</formula>
    </cfRule>
  </conditionalFormatting>
  <conditionalFormatting sqref="J163:J187">
    <cfRule type="expression" dxfId="3458" priority="169" stopIfTrue="1">
      <formula>H163="X"</formula>
    </cfRule>
    <cfRule type="expression" dxfId="3457" priority="246" stopIfTrue="1">
      <formula>DN163=1</formula>
    </cfRule>
    <cfRule type="expression" dxfId="3456" priority="291" stopIfTrue="1">
      <formula>J163="NA"</formula>
    </cfRule>
  </conditionalFormatting>
  <conditionalFormatting sqref="K163:K187">
    <cfRule type="expression" dxfId="3455" priority="170" stopIfTrue="1">
      <formula>H163="X"</formula>
    </cfRule>
    <cfRule type="expression" dxfId="3454" priority="220" stopIfTrue="1">
      <formula>CT163=1</formula>
    </cfRule>
    <cfRule type="expression" dxfId="3453" priority="277" stopIfTrue="1">
      <formula>J163="NA"</formula>
    </cfRule>
  </conditionalFormatting>
  <conditionalFormatting sqref="L163:L187">
    <cfRule type="expression" dxfId="3452" priority="171" stopIfTrue="1">
      <formula>H163="X"</formula>
    </cfRule>
    <cfRule type="expression" dxfId="3451" priority="233" stopIfTrue="1">
      <formula>DD163=1</formula>
    </cfRule>
    <cfRule type="expression" dxfId="3450" priority="284" stopIfTrue="1">
      <formula>J163="NA"</formula>
    </cfRule>
  </conditionalFormatting>
  <conditionalFormatting sqref="M163:M187">
    <cfRule type="expression" dxfId="3449" priority="172" stopIfTrue="1">
      <formula>H163="X"</formula>
    </cfRule>
    <cfRule type="expression" dxfId="3448" priority="190" stopIfTrue="1">
      <formula>AL163=1</formula>
    </cfRule>
    <cfRule type="expression" dxfId="3447" priority="247" stopIfTrue="1">
      <formula>DN163=1</formula>
    </cfRule>
    <cfRule type="expression" dxfId="3446" priority="253" stopIfTrue="1">
      <formula>J163="NA"</formula>
    </cfRule>
    <cfRule type="expression" dxfId="3445" priority="259" stopIfTrue="1">
      <formula>J163="NA"</formula>
    </cfRule>
    <cfRule type="expression" dxfId="3444" priority="292" stopIfTrue="1">
      <formula>J163="NA"</formula>
    </cfRule>
  </conditionalFormatting>
  <conditionalFormatting sqref="N163:N187">
    <cfRule type="expression" dxfId="3443" priority="173" stopIfTrue="1">
      <formula>H163="X"</formula>
    </cfRule>
    <cfRule type="expression" dxfId="3442" priority="191" stopIfTrue="1">
      <formula>AL163=1</formula>
    </cfRule>
    <cfRule type="expression" dxfId="3441" priority="193" stopIfTrue="1">
      <formula>M163="NA"</formula>
    </cfRule>
    <cfRule type="expression" dxfId="3440" priority="221" stopIfTrue="1">
      <formula>CT163=1</formula>
    </cfRule>
    <cfRule type="expression" dxfId="3439" priority="227" stopIfTrue="1">
      <formula>K163="NA"</formula>
    </cfRule>
    <cfRule type="expression" dxfId="3438" priority="260" stopIfTrue="1">
      <formula>J163="NA"</formula>
    </cfRule>
    <cfRule type="expression" dxfId="3437" priority="278" stopIfTrue="1">
      <formula>J163="NA"</formula>
    </cfRule>
  </conditionalFormatting>
  <conditionalFormatting sqref="O163:O187">
    <cfRule type="expression" dxfId="3436" priority="174" stopIfTrue="1">
      <formula>H163="X"</formula>
    </cfRule>
    <cfRule type="expression" dxfId="3435" priority="192" stopIfTrue="1">
      <formula>AL163=1</formula>
    </cfRule>
    <cfRule type="expression" dxfId="3434" priority="194" stopIfTrue="1">
      <formula>M163="NA"</formula>
    </cfRule>
    <cfRule type="expression" dxfId="3433" priority="234" stopIfTrue="1">
      <formula>DD163=1</formula>
    </cfRule>
    <cfRule type="expression" dxfId="3432" priority="240" stopIfTrue="1">
      <formula>L163="NA"</formula>
    </cfRule>
    <cfRule type="expression" dxfId="3431" priority="261" stopIfTrue="1">
      <formula>J163="NA"</formula>
    </cfRule>
    <cfRule type="expression" dxfId="3430" priority="285" stopIfTrue="1">
      <formula>J163="NA"</formula>
    </cfRule>
  </conditionalFormatting>
  <conditionalFormatting sqref="P163:P187">
    <cfRule type="expression" dxfId="3429" priority="175" stopIfTrue="1">
      <formula>H163="X"</formula>
    </cfRule>
    <cfRule type="expression" dxfId="3428" priority="195" stopIfTrue="1">
      <formula>AV163=1</formula>
    </cfRule>
    <cfRule type="expression" dxfId="3427" priority="248" stopIfTrue="1">
      <formula>DN163=1</formula>
    </cfRule>
    <cfRule type="expression" dxfId="3426" priority="254" stopIfTrue="1">
      <formula>J163="NA"</formula>
    </cfRule>
    <cfRule type="expression" dxfId="3425" priority="262" stopIfTrue="1">
      <formula>J163="NA"</formula>
    </cfRule>
    <cfRule type="expression" dxfId="3424" priority="293" stopIfTrue="1">
      <formula>J163="NA"</formula>
    </cfRule>
  </conditionalFormatting>
  <conditionalFormatting sqref="Q163:Q187">
    <cfRule type="expression" dxfId="3423" priority="176" stopIfTrue="1">
      <formula>H163="X"</formula>
    </cfRule>
    <cfRule type="expression" dxfId="3422" priority="196" stopIfTrue="1">
      <formula>AV163=1</formula>
    </cfRule>
    <cfRule type="expression" dxfId="3421" priority="198" stopIfTrue="1">
      <formula>P163="NA"</formula>
    </cfRule>
    <cfRule type="expression" dxfId="3420" priority="222" stopIfTrue="1">
      <formula>CT163=1</formula>
    </cfRule>
    <cfRule type="expression" dxfId="3419" priority="228" stopIfTrue="1">
      <formula>K163="NA"</formula>
    </cfRule>
    <cfRule type="expression" dxfId="3418" priority="263" stopIfTrue="1">
      <formula>J163="NA"</formula>
    </cfRule>
    <cfRule type="expression" dxfId="3417" priority="279" stopIfTrue="1">
      <formula>J163="NA"</formula>
    </cfRule>
  </conditionalFormatting>
  <conditionalFormatting sqref="R163:R187">
    <cfRule type="expression" dxfId="3416" priority="177" stopIfTrue="1">
      <formula>H163="X"</formula>
    </cfRule>
    <cfRule type="expression" dxfId="3415" priority="197" stopIfTrue="1">
      <formula>AV163=1</formula>
    </cfRule>
    <cfRule type="expression" dxfId="3414" priority="199" stopIfTrue="1">
      <formula>P163="NA"</formula>
    </cfRule>
    <cfRule type="expression" dxfId="3413" priority="235" stopIfTrue="1">
      <formula>DD163=1</formula>
    </cfRule>
    <cfRule type="expression" dxfId="3412" priority="241" stopIfTrue="1">
      <formula>L163="NA"</formula>
    </cfRule>
    <cfRule type="expression" dxfId="3411" priority="264" stopIfTrue="1">
      <formula>J163="NA"</formula>
    </cfRule>
    <cfRule type="expression" dxfId="3410" priority="286" stopIfTrue="1">
      <formula>J163="NA"</formula>
    </cfRule>
  </conditionalFormatting>
  <conditionalFormatting sqref="S163:S187">
    <cfRule type="expression" dxfId="3409" priority="178" stopIfTrue="1">
      <formula>H163="X"</formula>
    </cfRule>
    <cfRule type="expression" dxfId="3408" priority="200" stopIfTrue="1">
      <formula>BF163=1</formula>
    </cfRule>
    <cfRule type="expression" dxfId="3407" priority="249" stopIfTrue="1">
      <formula>DN163=1</formula>
    </cfRule>
    <cfRule type="expression" dxfId="3406" priority="255" stopIfTrue="1">
      <formula>J163="NA"</formula>
    </cfRule>
    <cfRule type="expression" dxfId="3405" priority="265" stopIfTrue="1">
      <formula>J163="NA"</formula>
    </cfRule>
    <cfRule type="expression" dxfId="3404" priority="294" stopIfTrue="1">
      <formula>J163="NA"</formula>
    </cfRule>
  </conditionalFormatting>
  <conditionalFormatting sqref="T163:T187">
    <cfRule type="expression" dxfId="3403" priority="179" stopIfTrue="1">
      <formula>H163="X"</formula>
    </cfRule>
    <cfRule type="expression" dxfId="3402" priority="201" stopIfTrue="1">
      <formula>BF163=1</formula>
    </cfRule>
    <cfRule type="expression" dxfId="3401" priority="203" stopIfTrue="1">
      <formula>S163="NA"</formula>
    </cfRule>
    <cfRule type="expression" dxfId="3400" priority="223" stopIfTrue="1">
      <formula>CT163=1</formula>
    </cfRule>
    <cfRule type="expression" dxfId="3399" priority="229" stopIfTrue="1">
      <formula>K163="NA"</formula>
    </cfRule>
    <cfRule type="expression" dxfId="3398" priority="266" stopIfTrue="1">
      <formula>J163="NA"</formula>
    </cfRule>
    <cfRule type="expression" dxfId="3397" priority="280" stopIfTrue="1">
      <formula>J163="NA"</formula>
    </cfRule>
  </conditionalFormatting>
  <conditionalFormatting sqref="U163:U187">
    <cfRule type="expression" dxfId="3396" priority="180" stopIfTrue="1">
      <formula>H163="X"</formula>
    </cfRule>
    <cfRule type="expression" dxfId="3395" priority="202" stopIfTrue="1">
      <formula>BF163=1</formula>
    </cfRule>
    <cfRule type="expression" dxfId="3394" priority="204" stopIfTrue="1">
      <formula>S163="NA"</formula>
    </cfRule>
    <cfRule type="expression" dxfId="3393" priority="236" stopIfTrue="1">
      <formula>DD163=1</formula>
    </cfRule>
    <cfRule type="expression" dxfId="3392" priority="242" stopIfTrue="1">
      <formula>L163="NA"</formula>
    </cfRule>
    <cfRule type="expression" dxfId="3391" priority="267" stopIfTrue="1">
      <formula>J163="NA"</formula>
    </cfRule>
    <cfRule type="expression" dxfId="3390" priority="287" stopIfTrue="1">
      <formula>J163="NA"</formula>
    </cfRule>
  </conditionalFormatting>
  <conditionalFormatting sqref="V163:V187">
    <cfRule type="expression" dxfId="3389" priority="181" stopIfTrue="1">
      <formula>H163="X"</formula>
    </cfRule>
    <cfRule type="expression" dxfId="3388" priority="205" stopIfTrue="1">
      <formula>BP163=1</formula>
    </cfRule>
    <cfRule type="expression" dxfId="3387" priority="250" stopIfTrue="1">
      <formula>DN163=1</formula>
    </cfRule>
    <cfRule type="expression" dxfId="3386" priority="256" stopIfTrue="1">
      <formula>J163="NA"</formula>
    </cfRule>
    <cfRule type="expression" dxfId="3385" priority="268" stopIfTrue="1">
      <formula>J163="NA"</formula>
    </cfRule>
    <cfRule type="expression" dxfId="3384" priority="295" stopIfTrue="1">
      <formula>J163="NA"</formula>
    </cfRule>
  </conditionalFormatting>
  <conditionalFormatting sqref="W163:W187">
    <cfRule type="expression" dxfId="3383" priority="182" stopIfTrue="1">
      <formula>H163="X"</formula>
    </cfRule>
    <cfRule type="expression" dxfId="3382" priority="206" stopIfTrue="1">
      <formula>BP163=1</formula>
    </cfRule>
    <cfRule type="expression" dxfId="3381" priority="208" stopIfTrue="1">
      <formula>V163="NA"</formula>
    </cfRule>
    <cfRule type="expression" dxfId="3380" priority="224" stopIfTrue="1">
      <formula>CT163=1</formula>
    </cfRule>
    <cfRule type="expression" dxfId="3379" priority="230" stopIfTrue="1">
      <formula>K163="NA"</formula>
    </cfRule>
    <cfRule type="expression" dxfId="3378" priority="269" stopIfTrue="1">
      <formula>J163="NA"</formula>
    </cfRule>
    <cfRule type="expression" dxfId="3377" priority="281" stopIfTrue="1">
      <formula>J163="NA"</formula>
    </cfRule>
  </conditionalFormatting>
  <conditionalFormatting sqref="X163:X187">
    <cfRule type="expression" dxfId="3376" priority="183" stopIfTrue="1">
      <formula>H163="X"</formula>
    </cfRule>
    <cfRule type="expression" dxfId="3375" priority="207" stopIfTrue="1">
      <formula>BP163=1</formula>
    </cfRule>
    <cfRule type="expression" dxfId="3374" priority="209" stopIfTrue="1">
      <formula>V163="NA"</formula>
    </cfRule>
    <cfRule type="expression" dxfId="3373" priority="237" stopIfTrue="1">
      <formula>DD163=1</formula>
    </cfRule>
    <cfRule type="expression" dxfId="3372" priority="243" stopIfTrue="1">
      <formula>L163="NA"</formula>
    </cfRule>
    <cfRule type="expression" dxfId="3371" priority="270" stopIfTrue="1">
      <formula>J163="NA"</formula>
    </cfRule>
    <cfRule type="expression" dxfId="3370" priority="288" stopIfTrue="1">
      <formula>J163="NA"</formula>
    </cfRule>
  </conditionalFormatting>
  <conditionalFormatting sqref="Y163:Y187">
    <cfRule type="expression" dxfId="3369" priority="184" stopIfTrue="1">
      <formula>H163="X"</formula>
    </cfRule>
    <cfRule type="expression" dxfId="3368" priority="210" stopIfTrue="1">
      <formula>BZ163=1</formula>
    </cfRule>
    <cfRule type="expression" dxfId="3367" priority="251" stopIfTrue="1">
      <formula>DN163=1</formula>
    </cfRule>
    <cfRule type="expression" dxfId="3366" priority="257" stopIfTrue="1">
      <formula>J163="NA"</formula>
    </cfRule>
    <cfRule type="expression" dxfId="3365" priority="271" stopIfTrue="1">
      <formula>J163="NA"</formula>
    </cfRule>
    <cfRule type="expression" dxfId="3364" priority="296" stopIfTrue="1">
      <formula>J163="NA"</formula>
    </cfRule>
  </conditionalFormatting>
  <conditionalFormatting sqref="Z163:Z187">
    <cfRule type="expression" dxfId="3363" priority="185" stopIfTrue="1">
      <formula>H163="X"</formula>
    </cfRule>
    <cfRule type="expression" dxfId="3362" priority="211" stopIfTrue="1">
      <formula>BZ163=1</formula>
    </cfRule>
    <cfRule type="expression" dxfId="3361" priority="213" stopIfTrue="1">
      <formula>Y163="NA"</formula>
    </cfRule>
    <cfRule type="expression" dxfId="3360" priority="225" stopIfTrue="1">
      <formula>CT163=1</formula>
    </cfRule>
    <cfRule type="expression" dxfId="3359" priority="231" stopIfTrue="1">
      <formula>K163="NA"</formula>
    </cfRule>
    <cfRule type="expression" dxfId="3358" priority="272" stopIfTrue="1">
      <formula>J163="NA"</formula>
    </cfRule>
    <cfRule type="expression" dxfId="3357" priority="282" stopIfTrue="1">
      <formula>J163="NA"</formula>
    </cfRule>
  </conditionalFormatting>
  <conditionalFormatting sqref="AA163:AA187">
    <cfRule type="expression" dxfId="3356" priority="186" stopIfTrue="1">
      <formula>H163="X"</formula>
    </cfRule>
    <cfRule type="expression" dxfId="3355" priority="212" stopIfTrue="1">
      <formula>BZ163=1</formula>
    </cfRule>
    <cfRule type="expression" dxfId="3354" priority="214" stopIfTrue="1">
      <formula>Y163="NA"</formula>
    </cfRule>
    <cfRule type="expression" dxfId="3353" priority="238" stopIfTrue="1">
      <formula>DD163=1</formula>
    </cfRule>
    <cfRule type="expression" dxfId="3352" priority="244" stopIfTrue="1">
      <formula>L163="NA"</formula>
    </cfRule>
    <cfRule type="expression" dxfId="3351" priority="273" stopIfTrue="1">
      <formula>J163="NA"</formula>
    </cfRule>
    <cfRule type="expression" dxfId="3350" priority="289" stopIfTrue="1">
      <formula>J163="NA"</formula>
    </cfRule>
  </conditionalFormatting>
  <conditionalFormatting sqref="AB163:AB187">
    <cfRule type="expression" dxfId="3349" priority="187" stopIfTrue="1">
      <formula>H163="X"</formula>
    </cfRule>
    <cfRule type="expression" dxfId="3348" priority="215" stopIfTrue="1">
      <formula>CJ163=1</formula>
    </cfRule>
    <cfRule type="expression" dxfId="3347" priority="252" stopIfTrue="1">
      <formula>DN163=1</formula>
    </cfRule>
    <cfRule type="expression" dxfId="3346" priority="258" stopIfTrue="1">
      <formula>J163="NA"</formula>
    </cfRule>
    <cfRule type="expression" dxfId="3345" priority="274" stopIfTrue="1">
      <formula>J163="NA"</formula>
    </cfRule>
    <cfRule type="expression" dxfId="3344" priority="297" stopIfTrue="1">
      <formula>J163="NA"</formula>
    </cfRule>
  </conditionalFormatting>
  <conditionalFormatting sqref="AC163:AC187">
    <cfRule type="expression" dxfId="3343" priority="188" stopIfTrue="1">
      <formula>H163="X"</formula>
    </cfRule>
    <cfRule type="expression" dxfId="3342" priority="216" stopIfTrue="1">
      <formula>CJ163=1</formula>
    </cfRule>
    <cfRule type="expression" dxfId="3341" priority="218" stopIfTrue="1">
      <formula>AB163="NA"</formula>
    </cfRule>
    <cfRule type="expression" dxfId="3340" priority="226" stopIfTrue="1">
      <formula>CT163=1</formula>
    </cfRule>
    <cfRule type="expression" dxfId="3339" priority="232" stopIfTrue="1">
      <formula>K163="NA"</formula>
    </cfRule>
    <cfRule type="expression" dxfId="3338" priority="275" stopIfTrue="1">
      <formula>J163="NA"</formula>
    </cfRule>
    <cfRule type="expression" dxfId="3337" priority="283" stopIfTrue="1">
      <formula>J163="NA"</formula>
    </cfRule>
  </conditionalFormatting>
  <conditionalFormatting sqref="AD163:AD187">
    <cfRule type="expression" dxfId="3336" priority="189" stopIfTrue="1">
      <formula>H163="X"</formula>
    </cfRule>
    <cfRule type="expression" dxfId="3335" priority="217" stopIfTrue="1">
      <formula>CJ163=1</formula>
    </cfRule>
    <cfRule type="expression" dxfId="3334" priority="219" stopIfTrue="1">
      <formula>AB163="NA"</formula>
    </cfRule>
    <cfRule type="expression" dxfId="3333" priority="239" stopIfTrue="1">
      <formula>DD163=1</formula>
    </cfRule>
    <cfRule type="expression" dxfId="3332" priority="245" stopIfTrue="1">
      <formula>L163="NA"</formula>
    </cfRule>
    <cfRule type="expression" dxfId="3331" priority="276" stopIfTrue="1">
      <formula>J163="NA"</formula>
    </cfRule>
    <cfRule type="expression" dxfId="3330" priority="290" stopIfTrue="1">
      <formula>J163="NA"</formula>
    </cfRule>
  </conditionalFormatting>
  <conditionalFormatting sqref="S206:S211">
    <cfRule type="expression" dxfId="3329" priority="298" stopIfTrue="1">
      <formula>AL206=1</formula>
    </cfRule>
    <cfRule type="expression" dxfId="3328" priority="319" stopIfTrue="1">
      <formula>BZ206=1</formula>
    </cfRule>
    <cfRule type="expression" dxfId="3327" priority="321" stopIfTrue="1">
      <formula>M206="NA"</formula>
    </cfRule>
  </conditionalFormatting>
  <conditionalFormatting sqref="T206:T211">
    <cfRule type="expression" dxfId="3326" priority="299" stopIfTrue="1">
      <formula>AL206=1</formula>
    </cfRule>
    <cfRule type="expression" dxfId="3325" priority="301" stopIfTrue="1">
      <formula>S206="NA"</formula>
    </cfRule>
    <cfRule type="expression" dxfId="3324" priority="309" stopIfTrue="1">
      <formula>BF206=1</formula>
    </cfRule>
    <cfRule type="expression" dxfId="3323" priority="311" stopIfTrue="1">
      <formula>O206="NA"</formula>
    </cfRule>
  </conditionalFormatting>
  <conditionalFormatting sqref="U206:U211">
    <cfRule type="expression" dxfId="3322" priority="300" stopIfTrue="1">
      <formula>AL206=1</formula>
    </cfRule>
    <cfRule type="expression" dxfId="3321" priority="302" stopIfTrue="1">
      <formula>S206="NA"</formula>
    </cfRule>
    <cfRule type="expression" dxfId="3320" priority="314" stopIfTrue="1">
      <formula>BP206=1</formula>
    </cfRule>
    <cfRule type="expression" dxfId="3319" priority="316" stopIfTrue="1">
      <formula>Q206="NA"</formula>
    </cfRule>
  </conditionalFormatting>
  <conditionalFormatting sqref="V206:V211">
    <cfRule type="expression" dxfId="3318" priority="303" stopIfTrue="1">
      <formula>AV206=1</formula>
    </cfRule>
    <cfRule type="expression" dxfId="3317" priority="320" stopIfTrue="1">
      <formula>BZ206=1</formula>
    </cfRule>
    <cfRule type="expression" dxfId="3316" priority="322" stopIfTrue="1">
      <formula>M206="NA"</formula>
    </cfRule>
  </conditionalFormatting>
  <conditionalFormatting sqref="W206:W211">
    <cfRule type="expression" dxfId="3315" priority="304" stopIfTrue="1">
      <formula>AV206=1</formula>
    </cfRule>
    <cfRule type="expression" dxfId="3314" priority="306" stopIfTrue="1">
      <formula>V206="NA"</formula>
    </cfRule>
    <cfRule type="expression" dxfId="3313" priority="310" stopIfTrue="1">
      <formula>BF206=1</formula>
    </cfRule>
    <cfRule type="expression" dxfId="3312" priority="312" stopIfTrue="1">
      <formula>O206="NA"</formula>
    </cfRule>
  </conditionalFormatting>
  <conditionalFormatting sqref="X206:X211">
    <cfRule type="expression" dxfId="3311" priority="305" stopIfTrue="1">
      <formula>AV206=1</formula>
    </cfRule>
    <cfRule type="expression" dxfId="3310" priority="307" stopIfTrue="1">
      <formula>V206="NA"</formula>
    </cfRule>
    <cfRule type="expression" dxfId="3309" priority="315" stopIfTrue="1">
      <formula>BP206=1</formula>
    </cfRule>
    <cfRule type="expression" dxfId="3308" priority="317" stopIfTrue="1">
      <formula>Q206="NA"</formula>
    </cfRule>
  </conditionalFormatting>
  <conditionalFormatting sqref="O206:O211">
    <cfRule type="expression" dxfId="3307" priority="308" stopIfTrue="1">
      <formula>BF206=1</formula>
    </cfRule>
  </conditionalFormatting>
  <conditionalFormatting sqref="Q206:Q211">
    <cfRule type="expression" dxfId="3306" priority="313" stopIfTrue="1">
      <formula>BP206=1</formula>
    </cfRule>
  </conditionalFormatting>
  <conditionalFormatting sqref="M206:M211">
    <cfRule type="expression" dxfId="3305" priority="318" stopIfTrue="1">
      <formula>BZ206=1</formula>
    </cfRule>
  </conditionalFormatting>
  <conditionalFormatting sqref="Y206:Y211">
    <cfRule type="expression" dxfId="3304" priority="323" stopIfTrue="1">
      <formula>CJ206=1</formula>
    </cfRule>
  </conditionalFormatting>
  <conditionalFormatting sqref="AA206:AA211">
    <cfRule type="expression" dxfId="3303" priority="324" stopIfTrue="1">
      <formula>CJ206=1</formula>
    </cfRule>
    <cfRule type="expression" dxfId="3302" priority="326" stopIfTrue="1">
      <formula>Y206="NA"</formula>
    </cfRule>
  </conditionalFormatting>
  <conditionalFormatting sqref="AC206:AC211">
    <cfRule type="expression" dxfId="3301" priority="325" stopIfTrue="1">
      <formula>CJ206=1</formula>
    </cfRule>
    <cfRule type="expression" dxfId="3300" priority="327" stopIfTrue="1">
      <formula>Y206="NA"</formula>
    </cfRule>
  </conditionalFormatting>
  <conditionalFormatting sqref="S231:S237">
    <cfRule type="expression" dxfId="3299" priority="328" stopIfTrue="1">
      <formula>AL231=1</formula>
    </cfRule>
    <cfRule type="expression" dxfId="3298" priority="349" stopIfTrue="1">
      <formula>BZ231=1</formula>
    </cfRule>
    <cfRule type="expression" dxfId="3297" priority="351" stopIfTrue="1">
      <formula>M231="NA"</formula>
    </cfRule>
  </conditionalFormatting>
  <conditionalFormatting sqref="T231:T237">
    <cfRule type="expression" dxfId="3296" priority="329" stopIfTrue="1">
      <formula>AL231=1</formula>
    </cfRule>
    <cfRule type="expression" dxfId="3295" priority="331" stopIfTrue="1">
      <formula>S231="NA"</formula>
    </cfRule>
    <cfRule type="expression" dxfId="3294" priority="339" stopIfTrue="1">
      <formula>BF231=1</formula>
    </cfRule>
    <cfRule type="expression" dxfId="3293" priority="341" stopIfTrue="1">
      <formula>O231="NA"</formula>
    </cfRule>
  </conditionalFormatting>
  <conditionalFormatting sqref="U231:U237">
    <cfRule type="expression" dxfId="3292" priority="330" stopIfTrue="1">
      <formula>AL231=1</formula>
    </cfRule>
    <cfRule type="expression" dxfId="3291" priority="332" stopIfTrue="1">
      <formula>S231="NA"</formula>
    </cfRule>
    <cfRule type="expression" dxfId="3290" priority="344" stopIfTrue="1">
      <formula>BP231=1</formula>
    </cfRule>
    <cfRule type="expression" dxfId="3289" priority="346" stopIfTrue="1">
      <formula>Q231="NA"</formula>
    </cfRule>
  </conditionalFormatting>
  <conditionalFormatting sqref="V231:V237">
    <cfRule type="expression" dxfId="3288" priority="333" stopIfTrue="1">
      <formula>AV231=1</formula>
    </cfRule>
    <cfRule type="expression" dxfId="3287" priority="350" stopIfTrue="1">
      <formula>BZ231=1</formula>
    </cfRule>
    <cfRule type="expression" dxfId="3286" priority="352" stopIfTrue="1">
      <formula>M231="NA"</formula>
    </cfRule>
  </conditionalFormatting>
  <conditionalFormatting sqref="W231:W237">
    <cfRule type="expression" dxfId="3285" priority="334" stopIfTrue="1">
      <formula>AV231=1</formula>
    </cfRule>
    <cfRule type="expression" dxfId="3284" priority="336" stopIfTrue="1">
      <formula>V231="NA"</formula>
    </cfRule>
    <cfRule type="expression" dxfId="3283" priority="340" stopIfTrue="1">
      <formula>BF231=1</formula>
    </cfRule>
    <cfRule type="expression" dxfId="3282" priority="342" stopIfTrue="1">
      <formula>O231="NA"</formula>
    </cfRule>
  </conditionalFormatting>
  <conditionalFormatting sqref="X231:X237">
    <cfRule type="expression" dxfId="3281" priority="335" stopIfTrue="1">
      <formula>AV231=1</formula>
    </cfRule>
    <cfRule type="expression" dxfId="3280" priority="337" stopIfTrue="1">
      <formula>V231="NA"</formula>
    </cfRule>
    <cfRule type="expression" dxfId="3279" priority="345" stopIfTrue="1">
      <formula>BP231=1</formula>
    </cfRule>
    <cfRule type="expression" dxfId="3278" priority="347" stopIfTrue="1">
      <formula>Q231="NA"</formula>
    </cfRule>
  </conditionalFormatting>
  <conditionalFormatting sqref="O231:O237">
    <cfRule type="expression" dxfId="3277" priority="338" stopIfTrue="1">
      <formula>BF231=1</formula>
    </cfRule>
  </conditionalFormatting>
  <conditionalFormatting sqref="Q231:Q237">
    <cfRule type="expression" dxfId="3276" priority="343" stopIfTrue="1">
      <formula>BP231=1</formula>
    </cfRule>
  </conditionalFormatting>
  <conditionalFormatting sqref="M231:M237">
    <cfRule type="expression" dxfId="3275" priority="348" stopIfTrue="1">
      <formula>BZ231=1</formula>
    </cfRule>
  </conditionalFormatting>
  <conditionalFormatting sqref="Y231:Y237">
    <cfRule type="expression" dxfId="3274" priority="353" stopIfTrue="1">
      <formula>CJ231=1</formula>
    </cfRule>
  </conditionalFormatting>
  <conditionalFormatting sqref="AA231:AA237">
    <cfRule type="expression" dxfId="3273" priority="354" stopIfTrue="1">
      <formula>CJ231=1</formula>
    </cfRule>
    <cfRule type="expression" dxfId="3272" priority="356" stopIfTrue="1">
      <formula>Y231="NA"</formula>
    </cfRule>
  </conditionalFormatting>
  <conditionalFormatting sqref="AC231:AC237">
    <cfRule type="expression" dxfId="3271" priority="355" stopIfTrue="1">
      <formula>CJ231=1</formula>
    </cfRule>
    <cfRule type="expression" dxfId="3270" priority="357" stopIfTrue="1">
      <formula>Y231="NA"</formula>
    </cfRule>
  </conditionalFormatting>
  <conditionalFormatting sqref="J264">
    <cfRule type="expression" dxfId="3269" priority="358" stopIfTrue="1">
      <formula>AL264=1</formula>
    </cfRule>
    <cfRule type="expression" dxfId="3268" priority="424" stopIfTrue="1">
      <formula>DX264=1</formula>
    </cfRule>
    <cfRule type="expression" dxfId="3267" priority="431" stopIfTrue="1">
      <formula>G264="NA"</formula>
    </cfRule>
    <cfRule type="expression" dxfId="3266" priority="438" stopIfTrue="1">
      <formula>G264="NA"</formula>
    </cfRule>
    <cfRule type="expression" dxfId="3265" priority="476" stopIfTrue="1">
      <formula>G264="NA"</formula>
    </cfRule>
  </conditionalFormatting>
  <conditionalFormatting sqref="K264">
    <cfRule type="expression" dxfId="3264" priority="359" stopIfTrue="1">
      <formula>AL264=1</formula>
    </cfRule>
    <cfRule type="expression" dxfId="3263" priority="361" stopIfTrue="1">
      <formula>J264="NA"</formula>
    </cfRule>
    <cfRule type="expression" dxfId="3262" priority="394" stopIfTrue="1">
      <formula>DD264=1</formula>
    </cfRule>
    <cfRule type="expression" dxfId="3261" priority="401" stopIfTrue="1">
      <formula>H264="NA"</formula>
    </cfRule>
    <cfRule type="expression" dxfId="3260" priority="439" stopIfTrue="1">
      <formula>G264="NA"</formula>
    </cfRule>
    <cfRule type="expression" dxfId="3259" priority="460" stopIfTrue="1">
      <formula>G264="NA"</formula>
    </cfRule>
  </conditionalFormatting>
  <conditionalFormatting sqref="L264">
    <cfRule type="expression" dxfId="3258" priority="360" stopIfTrue="1">
      <formula>AL264=1</formula>
    </cfRule>
    <cfRule type="expression" dxfId="3257" priority="362" stopIfTrue="1">
      <formula>J264="NA"</formula>
    </cfRule>
    <cfRule type="expression" dxfId="3256" priority="409" stopIfTrue="1">
      <formula>DN264=1</formula>
    </cfRule>
    <cfRule type="expression" dxfId="3255" priority="416" stopIfTrue="1">
      <formula>I264="NA"</formula>
    </cfRule>
    <cfRule type="expression" dxfId="3254" priority="440" stopIfTrue="1">
      <formula>G264="NA"</formula>
    </cfRule>
    <cfRule type="expression" dxfId="3253" priority="468" stopIfTrue="1">
      <formula>G264="NA"</formula>
    </cfRule>
  </conditionalFormatting>
  <conditionalFormatting sqref="M264">
    <cfRule type="expression" dxfId="3252" priority="363" stopIfTrue="1">
      <formula>AV264=1</formula>
    </cfRule>
    <cfRule type="expression" dxfId="3251" priority="425" stopIfTrue="1">
      <formula>DX264=1</formula>
    </cfRule>
    <cfRule type="expression" dxfId="3250" priority="432" stopIfTrue="1">
      <formula>G264="NA"</formula>
    </cfRule>
    <cfRule type="expression" dxfId="3249" priority="441" stopIfTrue="1">
      <formula>G264="NA"</formula>
    </cfRule>
    <cfRule type="expression" dxfId="3248" priority="477" stopIfTrue="1">
      <formula>G264="NA"</formula>
    </cfRule>
  </conditionalFormatting>
  <conditionalFormatting sqref="N264">
    <cfRule type="expression" dxfId="3247" priority="364" stopIfTrue="1">
      <formula>AV264=1</formula>
    </cfRule>
    <cfRule type="expression" dxfId="3246" priority="366" stopIfTrue="1">
      <formula>M264="NA"</formula>
    </cfRule>
    <cfRule type="expression" dxfId="3245" priority="395" stopIfTrue="1">
      <formula>DD264=1</formula>
    </cfRule>
    <cfRule type="expression" dxfId="3244" priority="402" stopIfTrue="1">
      <formula>H264="NA"</formula>
    </cfRule>
    <cfRule type="expression" dxfId="3243" priority="442" stopIfTrue="1">
      <formula>G264="NA"</formula>
    </cfRule>
    <cfRule type="expression" dxfId="3242" priority="461" stopIfTrue="1">
      <formula>G264="NA"</formula>
    </cfRule>
  </conditionalFormatting>
  <conditionalFormatting sqref="O264">
    <cfRule type="expression" dxfId="3241" priority="365" stopIfTrue="1">
      <formula>AV264=1</formula>
    </cfRule>
    <cfRule type="expression" dxfId="3240" priority="367" stopIfTrue="1">
      <formula>M264="NA"</formula>
    </cfRule>
    <cfRule type="expression" dxfId="3239" priority="410" stopIfTrue="1">
      <formula>DN264=1</formula>
    </cfRule>
    <cfRule type="expression" dxfId="3238" priority="417" stopIfTrue="1">
      <formula>I264="NA"</formula>
    </cfRule>
    <cfRule type="expression" dxfId="3237" priority="443" stopIfTrue="1">
      <formula>G264="NA"</formula>
    </cfRule>
    <cfRule type="expression" dxfId="3236" priority="469" stopIfTrue="1">
      <formula>G264="NA"</formula>
    </cfRule>
  </conditionalFormatting>
  <conditionalFormatting sqref="P264">
    <cfRule type="expression" dxfId="3235" priority="368" stopIfTrue="1">
      <formula>BF264=1</formula>
    </cfRule>
    <cfRule type="expression" dxfId="3234" priority="426" stopIfTrue="1">
      <formula>DX264=1</formula>
    </cfRule>
    <cfRule type="expression" dxfId="3233" priority="433" stopIfTrue="1">
      <formula>G264="NA"</formula>
    </cfRule>
    <cfRule type="expression" dxfId="3232" priority="444" stopIfTrue="1">
      <formula>G264="NA"</formula>
    </cfRule>
    <cfRule type="expression" dxfId="3231" priority="478" stopIfTrue="1">
      <formula>G264="NA"</formula>
    </cfRule>
  </conditionalFormatting>
  <conditionalFormatting sqref="Q264">
    <cfRule type="expression" dxfId="3230" priority="369" stopIfTrue="1">
      <formula>BF264=1</formula>
    </cfRule>
    <cfRule type="expression" dxfId="3229" priority="371" stopIfTrue="1">
      <formula>P264="NA"</formula>
    </cfRule>
    <cfRule type="expression" dxfId="3228" priority="396" stopIfTrue="1">
      <formula>DD264=1</formula>
    </cfRule>
    <cfRule type="expression" dxfId="3227" priority="403" stopIfTrue="1">
      <formula>H264="NA"</formula>
    </cfRule>
    <cfRule type="expression" dxfId="3226" priority="445" stopIfTrue="1">
      <formula>G264="NA"</formula>
    </cfRule>
    <cfRule type="expression" dxfId="3225" priority="462" stopIfTrue="1">
      <formula>G264="NA"</formula>
    </cfRule>
  </conditionalFormatting>
  <conditionalFormatting sqref="R264">
    <cfRule type="expression" dxfId="3224" priority="370" stopIfTrue="1">
      <formula>BF264=1</formula>
    </cfRule>
    <cfRule type="expression" dxfId="3223" priority="372" stopIfTrue="1">
      <formula>P264="NA"</formula>
    </cfRule>
    <cfRule type="expression" dxfId="3222" priority="411" stopIfTrue="1">
      <formula>DN264=1</formula>
    </cfRule>
    <cfRule type="expression" dxfId="3221" priority="418" stopIfTrue="1">
      <formula>I264="NA"</formula>
    </cfRule>
    <cfRule type="expression" dxfId="3220" priority="446" stopIfTrue="1">
      <formula>G264="NA"</formula>
    </cfRule>
    <cfRule type="expression" dxfId="3219" priority="470" stopIfTrue="1">
      <formula>G264="NA"</formula>
    </cfRule>
  </conditionalFormatting>
  <conditionalFormatting sqref="S264">
    <cfRule type="expression" dxfId="3218" priority="373" stopIfTrue="1">
      <formula>BP264=1</formula>
    </cfRule>
    <cfRule type="expression" dxfId="3217" priority="427" stopIfTrue="1">
      <formula>DX264=1</formula>
    </cfRule>
    <cfRule type="expression" dxfId="3216" priority="434" stopIfTrue="1">
      <formula>G264="NA"</formula>
    </cfRule>
    <cfRule type="expression" dxfId="3215" priority="447" stopIfTrue="1">
      <formula>G264="NA"</formula>
    </cfRule>
    <cfRule type="expression" dxfId="3214" priority="479" stopIfTrue="1">
      <formula>G264="NA"</formula>
    </cfRule>
  </conditionalFormatting>
  <conditionalFormatting sqref="T264">
    <cfRule type="expression" dxfId="3213" priority="374" stopIfTrue="1">
      <formula>BP264=1</formula>
    </cfRule>
    <cfRule type="expression" dxfId="3212" priority="376" stopIfTrue="1">
      <formula>S264="NA"</formula>
    </cfRule>
    <cfRule type="expression" dxfId="3211" priority="397" stopIfTrue="1">
      <formula>DD264=1</formula>
    </cfRule>
    <cfRule type="expression" dxfId="3210" priority="404" stopIfTrue="1">
      <formula>H264="NA"</formula>
    </cfRule>
    <cfRule type="expression" dxfId="3209" priority="448" stopIfTrue="1">
      <formula>G264="NA"</formula>
    </cfRule>
    <cfRule type="expression" dxfId="3208" priority="463" stopIfTrue="1">
      <formula>G264="NA"</formula>
    </cfRule>
  </conditionalFormatting>
  <conditionalFormatting sqref="U264">
    <cfRule type="expression" dxfId="3207" priority="375" stopIfTrue="1">
      <formula>BP264=1</formula>
    </cfRule>
    <cfRule type="expression" dxfId="3206" priority="377" stopIfTrue="1">
      <formula>S264="NA"</formula>
    </cfRule>
    <cfRule type="expression" dxfId="3205" priority="412" stopIfTrue="1">
      <formula>DN264=1</formula>
    </cfRule>
    <cfRule type="expression" dxfId="3204" priority="419" stopIfTrue="1">
      <formula>I264="NA"</formula>
    </cfRule>
    <cfRule type="expression" dxfId="3203" priority="449" stopIfTrue="1">
      <formula>G264="NA"</formula>
    </cfRule>
    <cfRule type="expression" dxfId="3202" priority="471" stopIfTrue="1">
      <formula>G264="NA"</formula>
    </cfRule>
  </conditionalFormatting>
  <conditionalFormatting sqref="V264">
    <cfRule type="expression" dxfId="3201" priority="378" stopIfTrue="1">
      <formula>BZ264=1</formula>
    </cfRule>
    <cfRule type="expression" dxfId="3200" priority="428" stopIfTrue="1">
      <formula>DX264=1</formula>
    </cfRule>
    <cfRule type="expression" dxfId="3199" priority="435" stopIfTrue="1">
      <formula>G264="NA"</formula>
    </cfRule>
    <cfRule type="expression" dxfId="3198" priority="450" stopIfTrue="1">
      <formula>G264="NA"</formula>
    </cfRule>
    <cfRule type="expression" dxfId="3197" priority="480" stopIfTrue="1">
      <formula>G264="NA"</formula>
    </cfRule>
  </conditionalFormatting>
  <conditionalFormatting sqref="W264">
    <cfRule type="expression" dxfId="3196" priority="379" stopIfTrue="1">
      <formula>BZ264=1</formula>
    </cfRule>
    <cfRule type="expression" dxfId="3195" priority="381" stopIfTrue="1">
      <formula>V264="NA"</formula>
    </cfRule>
    <cfRule type="expression" dxfId="3194" priority="398" stopIfTrue="1">
      <formula>DD264=1</formula>
    </cfRule>
    <cfRule type="expression" dxfId="3193" priority="405" stopIfTrue="1">
      <formula>H264="NA"</formula>
    </cfRule>
    <cfRule type="expression" dxfId="3192" priority="451" stopIfTrue="1">
      <formula>G264="NA"</formula>
    </cfRule>
    <cfRule type="expression" dxfId="3191" priority="464" stopIfTrue="1">
      <formula>G264="NA"</formula>
    </cfRule>
  </conditionalFormatting>
  <conditionalFormatting sqref="X264">
    <cfRule type="expression" dxfId="3190" priority="380" stopIfTrue="1">
      <formula>BZ264=1</formula>
    </cfRule>
    <cfRule type="expression" dxfId="3189" priority="382" stopIfTrue="1">
      <formula>V264="NA"</formula>
    </cfRule>
    <cfRule type="expression" dxfId="3188" priority="413" stopIfTrue="1">
      <formula>DN264=1</formula>
    </cfRule>
    <cfRule type="expression" dxfId="3187" priority="420" stopIfTrue="1">
      <formula>I264="NA"</formula>
    </cfRule>
    <cfRule type="expression" dxfId="3186" priority="452" stopIfTrue="1">
      <formula>G264="NA"</formula>
    </cfRule>
    <cfRule type="expression" dxfId="3185" priority="472" stopIfTrue="1">
      <formula>G264="NA"</formula>
    </cfRule>
  </conditionalFormatting>
  <conditionalFormatting sqref="Y264">
    <cfRule type="expression" dxfId="3184" priority="383" stopIfTrue="1">
      <formula>CJ264=1</formula>
    </cfRule>
    <cfRule type="expression" dxfId="3183" priority="429" stopIfTrue="1">
      <formula>DX264=1</formula>
    </cfRule>
    <cfRule type="expression" dxfId="3182" priority="436" stopIfTrue="1">
      <formula>G264="NA"</formula>
    </cfRule>
    <cfRule type="expression" dxfId="3181" priority="453" stopIfTrue="1">
      <formula>G264="NA"</formula>
    </cfRule>
    <cfRule type="expression" dxfId="3180" priority="481" stopIfTrue="1">
      <formula>G264="NA"</formula>
    </cfRule>
  </conditionalFormatting>
  <conditionalFormatting sqref="Z264">
    <cfRule type="expression" dxfId="3179" priority="384" stopIfTrue="1">
      <formula>CJ264=1</formula>
    </cfRule>
    <cfRule type="expression" dxfId="3178" priority="386" stopIfTrue="1">
      <formula>Y264="NA"</formula>
    </cfRule>
    <cfRule type="expression" dxfId="3177" priority="399" stopIfTrue="1">
      <formula>DD264=1</formula>
    </cfRule>
    <cfRule type="expression" dxfId="3176" priority="406" stopIfTrue="1">
      <formula>H264="NA"</formula>
    </cfRule>
    <cfRule type="expression" dxfId="3175" priority="454" stopIfTrue="1">
      <formula>G264="NA"</formula>
    </cfRule>
    <cfRule type="expression" dxfId="3174" priority="465" stopIfTrue="1">
      <formula>G264="NA"</formula>
    </cfRule>
  </conditionalFormatting>
  <conditionalFormatting sqref="AA264">
    <cfRule type="expression" dxfId="3173" priority="385" stopIfTrue="1">
      <formula>CJ264=1</formula>
    </cfRule>
    <cfRule type="expression" dxfId="3172" priority="387" stopIfTrue="1">
      <formula>Y264="NA"</formula>
    </cfRule>
    <cfRule type="expression" dxfId="3171" priority="414" stopIfTrue="1">
      <formula>DN264=1</formula>
    </cfRule>
    <cfRule type="expression" dxfId="3170" priority="421" stopIfTrue="1">
      <formula>I264="NA"</formula>
    </cfRule>
    <cfRule type="expression" dxfId="3169" priority="455" stopIfTrue="1">
      <formula>G264="NA"</formula>
    </cfRule>
    <cfRule type="expression" dxfId="3168" priority="473" stopIfTrue="1">
      <formula>G264="NA"</formula>
    </cfRule>
  </conditionalFormatting>
  <conditionalFormatting sqref="AB264">
    <cfRule type="expression" dxfId="3167" priority="388" stopIfTrue="1">
      <formula>CT264=1</formula>
    </cfRule>
    <cfRule type="expression" dxfId="3166" priority="430" stopIfTrue="1">
      <formula>DX264=1</formula>
    </cfRule>
    <cfRule type="expression" dxfId="3165" priority="437" stopIfTrue="1">
      <formula>G264="NA"</formula>
    </cfRule>
    <cfRule type="expression" dxfId="3164" priority="456" stopIfTrue="1">
      <formula>G264="NA"</formula>
    </cfRule>
    <cfRule type="expression" dxfId="3163" priority="482" stopIfTrue="1">
      <formula>G264="NA"</formula>
    </cfRule>
  </conditionalFormatting>
  <conditionalFormatting sqref="AC264">
    <cfRule type="expression" dxfId="3162" priority="389" stopIfTrue="1">
      <formula>CT264=1</formula>
    </cfRule>
    <cfRule type="expression" dxfId="3161" priority="391" stopIfTrue="1">
      <formula>AB264="NA"</formula>
    </cfRule>
    <cfRule type="expression" dxfId="3160" priority="400" stopIfTrue="1">
      <formula>DD264=1</formula>
    </cfRule>
    <cfRule type="expression" dxfId="3159" priority="407" stopIfTrue="1">
      <formula>H264="NA"</formula>
    </cfRule>
    <cfRule type="expression" dxfId="3158" priority="457" stopIfTrue="1">
      <formula>G264="NA"</formula>
    </cfRule>
    <cfRule type="expression" dxfId="3157" priority="466" stopIfTrue="1">
      <formula>G264="NA"</formula>
    </cfRule>
  </conditionalFormatting>
  <conditionalFormatting sqref="AD264">
    <cfRule type="expression" dxfId="3156" priority="390" stopIfTrue="1">
      <formula>CT264=1</formula>
    </cfRule>
    <cfRule type="expression" dxfId="3155" priority="392" stopIfTrue="1">
      <formula>AB264="NA"</formula>
    </cfRule>
    <cfRule type="expression" dxfId="3154" priority="415" stopIfTrue="1">
      <formula>DN264=1</formula>
    </cfRule>
    <cfRule type="expression" dxfId="3153" priority="422" stopIfTrue="1">
      <formula>I264="NA"</formula>
    </cfRule>
    <cfRule type="expression" dxfId="3152" priority="458" stopIfTrue="1">
      <formula>G264="NA"</formula>
    </cfRule>
    <cfRule type="expression" dxfId="3151" priority="474" stopIfTrue="1">
      <formula>G264="NA"</formula>
    </cfRule>
  </conditionalFormatting>
  <conditionalFormatting sqref="H264">
    <cfRule type="expression" dxfId="3150" priority="393" stopIfTrue="1">
      <formula>DD264=1</formula>
    </cfRule>
    <cfRule type="expression" dxfId="3149" priority="459" stopIfTrue="1">
      <formula>G264="NA"</formula>
    </cfRule>
  </conditionalFormatting>
  <conditionalFormatting sqref="I264">
    <cfRule type="expression" dxfId="3148" priority="408" stopIfTrue="1">
      <formula>DN264=1</formula>
    </cfRule>
    <cfRule type="expression" dxfId="3147" priority="467" stopIfTrue="1">
      <formula>G264="NA"</formula>
    </cfRule>
  </conditionalFormatting>
  <conditionalFormatting sqref="G264">
    <cfRule type="expression" dxfId="3146" priority="423" stopIfTrue="1">
      <formula>DX264=1</formula>
    </cfRule>
    <cfRule type="expression" dxfId="3145" priority="475" stopIfTrue="1">
      <formula>G264="NA"</formula>
    </cfRule>
  </conditionalFormatting>
  <conditionalFormatting sqref="M307:M331">
    <cfRule type="expression" dxfId="3144" priority="483" stopIfTrue="1">
      <formula>K307="X"</formula>
    </cfRule>
    <cfRule type="expression" dxfId="3143" priority="486" stopIfTrue="1">
      <formula>AL307=1</formula>
    </cfRule>
  </conditionalFormatting>
  <conditionalFormatting sqref="S307:S331">
    <cfRule type="expression" dxfId="3142" priority="484" stopIfTrue="1">
      <formula>K307="X"</formula>
    </cfRule>
    <cfRule type="expression" dxfId="3141" priority="487" stopIfTrue="1">
      <formula>AL307=1</formula>
    </cfRule>
    <cfRule type="expression" dxfId="3140" priority="489" stopIfTrue="1">
      <formula>M307="NA"</formula>
    </cfRule>
  </conditionalFormatting>
  <conditionalFormatting sqref="Y307:Y331">
    <cfRule type="expression" dxfId="3139" priority="485" stopIfTrue="1">
      <formula>K307="X"</formula>
    </cfRule>
    <cfRule type="expression" dxfId="3138" priority="488" stopIfTrue="1">
      <formula>AL307=1</formula>
    </cfRule>
    <cfRule type="expression" dxfId="3137" priority="490" stopIfTrue="1">
      <formula>M307="NA"</formula>
    </cfRule>
  </conditionalFormatting>
  <conditionalFormatting sqref="S350:S355">
    <cfRule type="expression" dxfId="3136" priority="491" stopIfTrue="1">
      <formula>AL350=1</formula>
    </cfRule>
    <cfRule type="expression" dxfId="3135" priority="512" stopIfTrue="1">
      <formula>BZ350=1</formula>
    </cfRule>
    <cfRule type="expression" dxfId="3134" priority="514" stopIfTrue="1">
      <formula>M350="NA"</formula>
    </cfRule>
  </conditionalFormatting>
  <conditionalFormatting sqref="T350:T355">
    <cfRule type="expression" dxfId="3133" priority="492" stopIfTrue="1">
      <formula>AL350=1</formula>
    </cfRule>
    <cfRule type="expression" dxfId="3132" priority="494" stopIfTrue="1">
      <formula>S350="NA"</formula>
    </cfRule>
    <cfRule type="expression" dxfId="3131" priority="502" stopIfTrue="1">
      <formula>BF350=1</formula>
    </cfRule>
    <cfRule type="expression" dxfId="3130" priority="504" stopIfTrue="1">
      <formula>O350="NA"</formula>
    </cfRule>
  </conditionalFormatting>
  <conditionalFormatting sqref="U350:U355">
    <cfRule type="expression" dxfId="3129" priority="493" stopIfTrue="1">
      <formula>AL350=1</formula>
    </cfRule>
    <cfRule type="expression" dxfId="3128" priority="495" stopIfTrue="1">
      <formula>S350="NA"</formula>
    </cfRule>
    <cfRule type="expression" dxfId="3127" priority="507" stopIfTrue="1">
      <formula>BP350=1</formula>
    </cfRule>
    <cfRule type="expression" dxfId="3126" priority="509" stopIfTrue="1">
      <formula>Q350="NA"</formula>
    </cfRule>
  </conditionalFormatting>
  <conditionalFormatting sqref="V350:V355">
    <cfRule type="expression" dxfId="3125" priority="496" stopIfTrue="1">
      <formula>AV350=1</formula>
    </cfRule>
    <cfRule type="expression" dxfId="3124" priority="513" stopIfTrue="1">
      <formula>BZ350=1</formula>
    </cfRule>
    <cfRule type="expression" dxfId="3123" priority="515" stopIfTrue="1">
      <formula>M350="NA"</formula>
    </cfRule>
  </conditionalFormatting>
  <conditionalFormatting sqref="W350:W355">
    <cfRule type="expression" dxfId="3122" priority="497" stopIfTrue="1">
      <formula>AV350=1</formula>
    </cfRule>
    <cfRule type="expression" dxfId="3121" priority="499" stopIfTrue="1">
      <formula>V350="NA"</formula>
    </cfRule>
    <cfRule type="expression" dxfId="3120" priority="503" stopIfTrue="1">
      <formula>BF350=1</formula>
    </cfRule>
    <cfRule type="expression" dxfId="3119" priority="505" stopIfTrue="1">
      <formula>O350="NA"</formula>
    </cfRule>
  </conditionalFormatting>
  <conditionalFormatting sqref="X350:X355">
    <cfRule type="expression" dxfId="3118" priority="498" stopIfTrue="1">
      <formula>AV350=1</formula>
    </cfRule>
    <cfRule type="expression" dxfId="3117" priority="500" stopIfTrue="1">
      <formula>V350="NA"</formula>
    </cfRule>
    <cfRule type="expression" dxfId="3116" priority="508" stopIfTrue="1">
      <formula>BP350=1</formula>
    </cfRule>
    <cfRule type="expression" dxfId="3115" priority="510" stopIfTrue="1">
      <formula>Q350="NA"</formula>
    </cfRule>
  </conditionalFormatting>
  <conditionalFormatting sqref="O350:O355">
    <cfRule type="expression" dxfId="3114" priority="501" stopIfTrue="1">
      <formula>BF350=1</formula>
    </cfRule>
  </conditionalFormatting>
  <conditionalFormatting sqref="Q350:Q355">
    <cfRule type="expression" dxfId="3113" priority="506" stopIfTrue="1">
      <formula>BP350=1</formula>
    </cfRule>
  </conditionalFormatting>
  <conditionalFormatting sqref="M350:M355">
    <cfRule type="expression" dxfId="3112" priority="511" stopIfTrue="1">
      <formula>BZ350=1</formula>
    </cfRule>
  </conditionalFormatting>
  <conditionalFormatting sqref="Y350:Y355">
    <cfRule type="expression" dxfId="3111" priority="516" stopIfTrue="1">
      <formula>CJ350=1</formula>
    </cfRule>
  </conditionalFormatting>
  <conditionalFormatting sqref="AA350:AA355">
    <cfRule type="expression" dxfId="3110" priority="517" stopIfTrue="1">
      <formula>CJ350=1</formula>
    </cfRule>
    <cfRule type="expression" dxfId="3109" priority="519" stopIfTrue="1">
      <formula>Y350="NA"</formula>
    </cfRule>
  </conditionalFormatting>
  <conditionalFormatting sqref="AC350:AC355">
    <cfRule type="expression" dxfId="3108" priority="518" stopIfTrue="1">
      <formula>CJ350=1</formula>
    </cfRule>
    <cfRule type="expression" dxfId="3107" priority="520" stopIfTrue="1">
      <formula>Y350="NA"</formula>
    </cfRule>
  </conditionalFormatting>
  <conditionalFormatting sqref="S375:S381">
    <cfRule type="expression" dxfId="3106" priority="521" stopIfTrue="1">
      <formula>AL375=1</formula>
    </cfRule>
    <cfRule type="expression" dxfId="3105" priority="542" stopIfTrue="1">
      <formula>BZ375=1</formula>
    </cfRule>
    <cfRule type="expression" dxfId="3104" priority="544" stopIfTrue="1">
      <formula>M375="NA"</formula>
    </cfRule>
  </conditionalFormatting>
  <conditionalFormatting sqref="T375:T381">
    <cfRule type="expression" dxfId="3103" priority="522" stopIfTrue="1">
      <formula>AL375=1</formula>
    </cfRule>
    <cfRule type="expression" dxfId="3102" priority="524" stopIfTrue="1">
      <formula>S375="NA"</formula>
    </cfRule>
    <cfRule type="expression" dxfId="3101" priority="532" stopIfTrue="1">
      <formula>BF375=1</formula>
    </cfRule>
    <cfRule type="expression" dxfId="3100" priority="534" stopIfTrue="1">
      <formula>O375="NA"</formula>
    </cfRule>
  </conditionalFormatting>
  <conditionalFormatting sqref="U375:U381">
    <cfRule type="expression" dxfId="3099" priority="523" stopIfTrue="1">
      <formula>AL375=1</formula>
    </cfRule>
    <cfRule type="expression" dxfId="3098" priority="525" stopIfTrue="1">
      <formula>S375="NA"</formula>
    </cfRule>
    <cfRule type="expression" dxfId="3097" priority="537" stopIfTrue="1">
      <formula>BP375=1</formula>
    </cfRule>
    <cfRule type="expression" dxfId="3096" priority="539" stopIfTrue="1">
      <formula>Q375="NA"</formula>
    </cfRule>
  </conditionalFormatting>
  <conditionalFormatting sqref="V375:V381">
    <cfRule type="expression" dxfId="3095" priority="526" stopIfTrue="1">
      <formula>AV375=1</formula>
    </cfRule>
    <cfRule type="expression" dxfId="3094" priority="543" stopIfTrue="1">
      <formula>BZ375=1</formula>
    </cfRule>
    <cfRule type="expression" dxfId="3093" priority="545" stopIfTrue="1">
      <formula>M375="NA"</formula>
    </cfRule>
  </conditionalFormatting>
  <conditionalFormatting sqref="W375:W381">
    <cfRule type="expression" dxfId="3092" priority="527" stopIfTrue="1">
      <formula>AV375=1</formula>
    </cfRule>
    <cfRule type="expression" dxfId="3091" priority="529" stopIfTrue="1">
      <formula>V375="NA"</formula>
    </cfRule>
    <cfRule type="expression" dxfId="3090" priority="533" stopIfTrue="1">
      <formula>BF375=1</formula>
    </cfRule>
    <cfRule type="expression" dxfId="3089" priority="535" stopIfTrue="1">
      <formula>O375="NA"</formula>
    </cfRule>
  </conditionalFormatting>
  <conditionalFormatting sqref="X375:X381">
    <cfRule type="expression" dxfId="3088" priority="528" stopIfTrue="1">
      <formula>AV375=1</formula>
    </cfRule>
    <cfRule type="expression" dxfId="3087" priority="530" stopIfTrue="1">
      <formula>V375="NA"</formula>
    </cfRule>
    <cfRule type="expression" dxfId="3086" priority="538" stopIfTrue="1">
      <formula>BP375=1</formula>
    </cfRule>
    <cfRule type="expression" dxfId="3085" priority="540" stopIfTrue="1">
      <formula>Q375="NA"</formula>
    </cfRule>
  </conditionalFormatting>
  <conditionalFormatting sqref="O375:O381">
    <cfRule type="expression" dxfId="3084" priority="531" stopIfTrue="1">
      <formula>BF375=1</formula>
    </cfRule>
  </conditionalFormatting>
  <conditionalFormatting sqref="Q375:Q381">
    <cfRule type="expression" dxfId="3083" priority="536" stopIfTrue="1">
      <formula>BP375=1</formula>
    </cfRule>
  </conditionalFormatting>
  <conditionalFormatting sqref="M375:M381">
    <cfRule type="expression" dxfId="3082" priority="541" stopIfTrue="1">
      <formula>BZ375=1</formula>
    </cfRule>
  </conditionalFormatting>
  <conditionalFormatting sqref="Y375:Y381">
    <cfRule type="expression" dxfId="3081" priority="546" stopIfTrue="1">
      <formula>CJ375=1</formula>
    </cfRule>
  </conditionalFormatting>
  <conditionalFormatting sqref="AA375:AA381">
    <cfRule type="expression" dxfId="3080" priority="547" stopIfTrue="1">
      <formula>CJ375=1</formula>
    </cfRule>
    <cfRule type="expression" dxfId="3079" priority="549" stopIfTrue="1">
      <formula>Y375="NA"</formula>
    </cfRule>
  </conditionalFormatting>
  <conditionalFormatting sqref="AC375:AC381">
    <cfRule type="expression" dxfId="3078" priority="548" stopIfTrue="1">
      <formula>CJ375=1</formula>
    </cfRule>
    <cfRule type="expression" dxfId="3077" priority="550" stopIfTrue="1">
      <formula>Y375="NA"</formula>
    </cfRule>
  </conditionalFormatting>
  <conditionalFormatting sqref="I403">
    <cfRule type="expression" dxfId="3076" priority="551" stopIfTrue="1">
      <formula>OR(C403=2,C403=9)</formula>
    </cfRule>
  </conditionalFormatting>
  <conditionalFormatting sqref="N403">
    <cfRule type="expression" dxfId="3075" priority="552" stopIfTrue="1">
      <formula>OR(C403=2,C403=9)</formula>
    </cfRule>
  </conditionalFormatting>
  <conditionalFormatting sqref="Q403">
    <cfRule type="expression" dxfId="3074" priority="553" stopIfTrue="1">
      <formula>OR(C403=2,C403=9)</formula>
    </cfRule>
  </conditionalFormatting>
  <conditionalFormatting sqref="U403">
    <cfRule type="expression" dxfId="3073" priority="554" stopIfTrue="1">
      <formula>OR(C403=2,C403=9)</formula>
    </cfRule>
  </conditionalFormatting>
  <conditionalFormatting sqref="X403">
    <cfRule type="expression" dxfId="3072" priority="555" stopIfTrue="1">
      <formula>OR(C403=2,C403=9)</formula>
    </cfRule>
  </conditionalFormatting>
  <conditionalFormatting sqref="AC403">
    <cfRule type="expression" dxfId="3071" priority="556" stopIfTrue="1">
      <formula>OR(C403=2,C403=9)</formula>
    </cfRule>
  </conditionalFormatting>
  <conditionalFormatting sqref="M432">
    <cfRule type="expression" dxfId="3070" priority="557" stopIfTrue="1">
      <formula>OR(I432=2,I432=9)</formula>
    </cfRule>
    <cfRule type="expression" dxfId="3069" priority="563" stopIfTrue="1">
      <formula>AL432=1</formula>
    </cfRule>
  </conditionalFormatting>
  <conditionalFormatting sqref="P432">
    <cfRule type="expression" dxfId="3068" priority="558" stopIfTrue="1">
      <formula>OR(I432=2,I432=9)</formula>
    </cfRule>
    <cfRule type="expression" dxfId="3067" priority="564" stopIfTrue="1">
      <formula>AL432=1</formula>
    </cfRule>
    <cfRule type="expression" dxfId="3066" priority="566" stopIfTrue="1">
      <formula>M432="NA"</formula>
    </cfRule>
  </conditionalFormatting>
  <conditionalFormatting sqref="S432">
    <cfRule type="expression" dxfId="3065" priority="559" stopIfTrue="1">
      <formula>OR(I432=2,I432=9)</formula>
    </cfRule>
    <cfRule type="expression" dxfId="3064" priority="565" stopIfTrue="1">
      <formula>AL432=1</formula>
    </cfRule>
    <cfRule type="expression" dxfId="3063" priority="567" stopIfTrue="1">
      <formula>M432="NA"</formula>
    </cfRule>
  </conditionalFormatting>
  <conditionalFormatting sqref="V432">
    <cfRule type="expression" dxfId="3062" priority="560" stopIfTrue="1">
      <formula>OR(I432=2,I432=9)</formula>
    </cfRule>
    <cfRule type="expression" dxfId="3061" priority="568" stopIfTrue="1">
      <formula>AV432=1</formula>
    </cfRule>
  </conditionalFormatting>
  <conditionalFormatting sqref="Y432">
    <cfRule type="expression" dxfId="3060" priority="561" stopIfTrue="1">
      <formula>OR(I432=2,I432=9)</formula>
    </cfRule>
    <cfRule type="expression" dxfId="3059" priority="569" stopIfTrue="1">
      <formula>AV432=1</formula>
    </cfRule>
    <cfRule type="expression" dxfId="3058" priority="571" stopIfTrue="1">
      <formula>V432="NA"</formula>
    </cfRule>
  </conditionalFormatting>
  <conditionalFormatting sqref="AB432">
    <cfRule type="expression" dxfId="3057" priority="562" stopIfTrue="1">
      <formula>OR(I432=2,I432=9)</formula>
    </cfRule>
    <cfRule type="expression" dxfId="3056" priority="570" stopIfTrue="1">
      <formula>AV432=1</formula>
    </cfRule>
    <cfRule type="expression" dxfId="3055" priority="572" stopIfTrue="1">
      <formula>V432="NA"</formula>
    </cfRule>
  </conditionalFormatting>
  <conditionalFormatting sqref="S481:S505">
    <cfRule type="expression" dxfId="3054" priority="573" stopIfTrue="1">
      <formula>AL481=1</formula>
    </cfRule>
    <cfRule type="expression" dxfId="3053" priority="612" stopIfTrue="1">
      <formula>CT481=1</formula>
    </cfRule>
    <cfRule type="expression" dxfId="3052" priority="616" stopIfTrue="1">
      <formula>M481="NA"</formula>
    </cfRule>
    <cfRule type="expression" dxfId="3051" priority="620" stopIfTrue="1">
      <formula>M481="NA"</formula>
    </cfRule>
    <cfRule type="expression" dxfId="3050" priority="643" stopIfTrue="1">
      <formula>M481="NA"</formula>
    </cfRule>
  </conditionalFormatting>
  <conditionalFormatting sqref="T481:T505">
    <cfRule type="expression" dxfId="3049" priority="574" stopIfTrue="1">
      <formula>AL481=1</formula>
    </cfRule>
    <cfRule type="expression" dxfId="3048" priority="576" stopIfTrue="1">
      <formula>S481="NA"</formula>
    </cfRule>
    <cfRule type="expression" dxfId="3047" priority="594" stopIfTrue="1">
      <formula>BZ481=1</formula>
    </cfRule>
    <cfRule type="expression" dxfId="3046" priority="598" stopIfTrue="1">
      <formula>O481="NA"</formula>
    </cfRule>
    <cfRule type="expression" dxfId="3045" priority="621" stopIfTrue="1">
      <formula>M481="NA"</formula>
    </cfRule>
    <cfRule type="expression" dxfId="3044" priority="633" stopIfTrue="1">
      <formula>M481="NA"</formula>
    </cfRule>
  </conditionalFormatting>
  <conditionalFormatting sqref="U481:U505">
    <cfRule type="expression" dxfId="3043" priority="575" stopIfTrue="1">
      <formula>AL481=1</formula>
    </cfRule>
    <cfRule type="expression" dxfId="3042" priority="577" stopIfTrue="1">
      <formula>S481="NA"</formula>
    </cfRule>
    <cfRule type="expression" dxfId="3041" priority="603" stopIfTrue="1">
      <formula>CJ481=1</formula>
    </cfRule>
    <cfRule type="expression" dxfId="3040" priority="607" stopIfTrue="1">
      <formula>Q481="NA"</formula>
    </cfRule>
    <cfRule type="expression" dxfId="3039" priority="622" stopIfTrue="1">
      <formula>M481="NA"</formula>
    </cfRule>
    <cfRule type="expression" dxfId="3038" priority="638" stopIfTrue="1">
      <formula>M481="NA"</formula>
    </cfRule>
  </conditionalFormatting>
  <conditionalFormatting sqref="V481:V505 W487:AA487">
    <cfRule type="expression" dxfId="3037" priority="578" stopIfTrue="1">
      <formula>AV481=1</formula>
    </cfRule>
    <cfRule type="expression" dxfId="3036" priority="613" stopIfTrue="1">
      <formula>CT481=1</formula>
    </cfRule>
    <cfRule type="expression" dxfId="3035" priority="617" stopIfTrue="1">
      <formula>M481="NA"</formula>
    </cfRule>
    <cfRule type="expression" dxfId="3034" priority="623" stopIfTrue="1">
      <formula>M481="NA"</formula>
    </cfRule>
    <cfRule type="expression" dxfId="3033" priority="644" stopIfTrue="1">
      <formula>M481="NA"</formula>
    </cfRule>
  </conditionalFormatting>
  <conditionalFormatting sqref="W481:W486 W488:W505">
    <cfRule type="expression" dxfId="3032" priority="579" stopIfTrue="1">
      <formula>AV481=1</formula>
    </cfRule>
    <cfRule type="expression" dxfId="3031" priority="581" stopIfTrue="1">
      <formula>V481="NA"</formula>
    </cfRule>
    <cfRule type="expression" dxfId="3030" priority="595" stopIfTrue="1">
      <formula>BZ481=1</formula>
    </cfRule>
    <cfRule type="expression" dxfId="3029" priority="599" stopIfTrue="1">
      <formula>O481="NA"</formula>
    </cfRule>
    <cfRule type="expression" dxfId="3028" priority="624" stopIfTrue="1">
      <formula>M481="NA"</formula>
    </cfRule>
    <cfRule type="expression" dxfId="3027" priority="634" stopIfTrue="1">
      <formula>M481="NA"</formula>
    </cfRule>
  </conditionalFormatting>
  <conditionalFormatting sqref="X481:X486 X488:X505">
    <cfRule type="expression" dxfId="3026" priority="580" stopIfTrue="1">
      <formula>AV481=1</formula>
    </cfRule>
    <cfRule type="expression" dxfId="3025" priority="582" stopIfTrue="1">
      <formula>V481="NA"</formula>
    </cfRule>
    <cfRule type="expression" dxfId="3024" priority="604" stopIfTrue="1">
      <formula>CJ481=1</formula>
    </cfRule>
    <cfRule type="expression" dxfId="3023" priority="608" stopIfTrue="1">
      <formula>Q481="NA"</formula>
    </cfRule>
    <cfRule type="expression" dxfId="3022" priority="625" stopIfTrue="1">
      <formula>M481="NA"</formula>
    </cfRule>
    <cfRule type="expression" dxfId="3021" priority="639" stopIfTrue="1">
      <formula>M481="NA"</formula>
    </cfRule>
  </conditionalFormatting>
  <conditionalFormatting sqref="Y481:Y486 Y488:Y505">
    <cfRule type="expression" dxfId="3020" priority="583" stopIfTrue="1">
      <formula>BF481=1</formula>
    </cfRule>
    <cfRule type="expression" dxfId="3019" priority="614" stopIfTrue="1">
      <formula>CT481=1</formula>
    </cfRule>
    <cfRule type="expression" dxfId="3018" priority="618" stopIfTrue="1">
      <formula>M481="NA"</formula>
    </cfRule>
    <cfRule type="expression" dxfId="3017" priority="626" stopIfTrue="1">
      <formula>M481="NA"</formula>
    </cfRule>
    <cfRule type="expression" dxfId="3016" priority="645" stopIfTrue="1">
      <formula>M481="NA"</formula>
    </cfRule>
  </conditionalFormatting>
  <conditionalFormatting sqref="Z481:Z486 Z488:Z505">
    <cfRule type="expression" dxfId="3015" priority="584" stopIfTrue="1">
      <formula>BF481=1</formula>
    </cfRule>
    <cfRule type="expression" dxfId="3014" priority="586" stopIfTrue="1">
      <formula>Y481="NA"</formula>
    </cfRule>
    <cfRule type="expression" dxfId="3013" priority="596" stopIfTrue="1">
      <formula>BZ481=1</formula>
    </cfRule>
    <cfRule type="expression" dxfId="3012" priority="600" stopIfTrue="1">
      <formula>O481="NA"</formula>
    </cfRule>
    <cfRule type="expression" dxfId="3011" priority="627" stopIfTrue="1">
      <formula>M481="NA"</formula>
    </cfRule>
    <cfRule type="expression" dxfId="3010" priority="635" stopIfTrue="1">
      <formula>M481="NA"</formula>
    </cfRule>
  </conditionalFormatting>
  <conditionalFormatting sqref="AA481:AA486 AA488:AA505">
    <cfRule type="expression" dxfId="3009" priority="585" stopIfTrue="1">
      <formula>BF481=1</formula>
    </cfRule>
    <cfRule type="expression" dxfId="3008" priority="587" stopIfTrue="1">
      <formula>Y481="NA"</formula>
    </cfRule>
    <cfRule type="expression" dxfId="3007" priority="605" stopIfTrue="1">
      <formula>CJ481=1</formula>
    </cfRule>
    <cfRule type="expression" dxfId="3006" priority="609" stopIfTrue="1">
      <formula>Q481="NA"</formula>
    </cfRule>
    <cfRule type="expression" dxfId="3005" priority="628" stopIfTrue="1">
      <formula>M481="NA"</formula>
    </cfRule>
    <cfRule type="expression" dxfId="3004" priority="640" stopIfTrue="1">
      <formula>M481="NA"</formula>
    </cfRule>
  </conditionalFormatting>
  <conditionalFormatting sqref="AB481:AB505">
    <cfRule type="expression" dxfId="3003" priority="588" stopIfTrue="1">
      <formula>BP481=1</formula>
    </cfRule>
    <cfRule type="expression" dxfId="3002" priority="615" stopIfTrue="1">
      <formula>CT481=1</formula>
    </cfRule>
    <cfRule type="expression" dxfId="3001" priority="619" stopIfTrue="1">
      <formula>M481="NA"</formula>
    </cfRule>
    <cfRule type="expression" dxfId="3000" priority="629" stopIfTrue="1">
      <formula>M481="NA"</formula>
    </cfRule>
    <cfRule type="expression" dxfId="2999" priority="646" stopIfTrue="1">
      <formula>M481="NA"</formula>
    </cfRule>
  </conditionalFormatting>
  <conditionalFormatting sqref="AC481:AC505">
    <cfRule type="expression" dxfId="2998" priority="589" stopIfTrue="1">
      <formula>BP481=1</formula>
    </cfRule>
    <cfRule type="expression" dxfId="2997" priority="591" stopIfTrue="1">
      <formula>AB481="NA"</formula>
    </cfRule>
    <cfRule type="expression" dxfId="2996" priority="597" stopIfTrue="1">
      <formula>BZ481=1</formula>
    </cfRule>
    <cfRule type="expression" dxfId="2995" priority="601" stopIfTrue="1">
      <formula>O481="NA"</formula>
    </cfRule>
    <cfRule type="expression" dxfId="2994" priority="630" stopIfTrue="1">
      <formula>M481="NA"</formula>
    </cfRule>
    <cfRule type="expression" dxfId="2993" priority="636" stopIfTrue="1">
      <formula>M481="NA"</formula>
    </cfRule>
  </conditionalFormatting>
  <conditionalFormatting sqref="AD481:AD505">
    <cfRule type="expression" dxfId="2992" priority="590" stopIfTrue="1">
      <formula>BP481=1</formula>
    </cfRule>
    <cfRule type="expression" dxfId="2991" priority="592" stopIfTrue="1">
      <formula>AB481="NA"</formula>
    </cfRule>
    <cfRule type="expression" dxfId="2990" priority="606" stopIfTrue="1">
      <formula>CJ481=1</formula>
    </cfRule>
    <cfRule type="expression" dxfId="2989" priority="610" stopIfTrue="1">
      <formula>Q481="NA"</formula>
    </cfRule>
    <cfRule type="expression" dxfId="2988" priority="631" stopIfTrue="1">
      <formula>M481="NA"</formula>
    </cfRule>
    <cfRule type="expression" dxfId="2987" priority="641" stopIfTrue="1">
      <formula>M481="NA"</formula>
    </cfRule>
  </conditionalFormatting>
  <conditionalFormatting sqref="O481:O505">
    <cfRule type="expression" dxfId="2986" priority="593" stopIfTrue="1">
      <formula>BZ481=1</formula>
    </cfRule>
    <cfRule type="expression" dxfId="2985" priority="632" stopIfTrue="1">
      <formula>M481="NA"</formula>
    </cfRule>
  </conditionalFormatting>
  <conditionalFormatting sqref="Q481:Q505">
    <cfRule type="expression" dxfId="2984" priority="602" stopIfTrue="1">
      <formula>CJ481=1</formula>
    </cfRule>
    <cfRule type="expression" dxfId="2983" priority="637" stopIfTrue="1">
      <formula>M481="NA"</formula>
    </cfRule>
  </conditionalFormatting>
  <conditionalFormatting sqref="M481:M505">
    <cfRule type="expression" dxfId="2982" priority="611" stopIfTrue="1">
      <formula>CT481=1</formula>
    </cfRule>
    <cfRule type="expression" dxfId="2981" priority="642" stopIfTrue="1">
      <formula>M481="NA"</formula>
    </cfRule>
  </conditionalFormatting>
  <conditionalFormatting sqref="Q527:Q551">
    <cfRule type="expression" dxfId="2980" priority="647" stopIfTrue="1">
      <formula>O527="X"</formula>
    </cfRule>
    <cfRule type="expression" dxfId="2979" priority="748" stopIfTrue="1">
      <formula>EH527=1</formula>
    </cfRule>
    <cfRule type="expression" dxfId="2978" priority="807" stopIfTrue="1">
      <formula>Q527="NA"</formula>
    </cfRule>
  </conditionalFormatting>
  <conditionalFormatting sqref="S527:S551">
    <cfRule type="expression" dxfId="2977" priority="648" stopIfTrue="1">
      <formula>O527="X"</formula>
    </cfRule>
    <cfRule type="expression" dxfId="2976" priority="714" stopIfTrue="1">
      <formula>DN527=1</formula>
    </cfRule>
    <cfRule type="expression" dxfId="2975" priority="789" stopIfTrue="1">
      <formula>Q527="NA"</formula>
    </cfRule>
  </conditionalFormatting>
  <conditionalFormatting sqref="U527:U551">
    <cfRule type="expression" dxfId="2974" priority="649" stopIfTrue="1">
      <formula>O527="X"</formula>
    </cfRule>
    <cfRule type="expression" dxfId="2973" priority="731" stopIfTrue="1">
      <formula>DX527=1</formula>
    </cfRule>
    <cfRule type="expression" dxfId="2972" priority="798" stopIfTrue="1">
      <formula>Q527="NA"</formula>
    </cfRule>
  </conditionalFormatting>
  <conditionalFormatting sqref="W527:W551">
    <cfRule type="expression" dxfId="2971" priority="650" stopIfTrue="1">
      <formula>O527="X"</formula>
    </cfRule>
    <cfRule type="expression" dxfId="2970" priority="674" stopIfTrue="1">
      <formula>AL527=1</formula>
    </cfRule>
    <cfRule type="expression" dxfId="2969" priority="749" stopIfTrue="1">
      <formula>EH527=1</formula>
    </cfRule>
    <cfRule type="expression" dxfId="2968" priority="757" stopIfTrue="1">
      <formula>Q527="NA"</formula>
    </cfRule>
    <cfRule type="expression" dxfId="2967" priority="765" stopIfTrue="1">
      <formula>Q527="NA"</formula>
    </cfRule>
    <cfRule type="expression" dxfId="2966" priority="808" stopIfTrue="1">
      <formula>Q527="NA"</formula>
    </cfRule>
  </conditionalFormatting>
  <conditionalFormatting sqref="Y527:Y551">
    <cfRule type="expression" dxfId="2965" priority="651" stopIfTrue="1">
      <formula>O527="X"</formula>
    </cfRule>
    <cfRule type="expression" dxfId="2964" priority="675" stopIfTrue="1">
      <formula>AL527=1</formula>
    </cfRule>
    <cfRule type="expression" dxfId="2963" priority="677" stopIfTrue="1">
      <formula>W527="NA"</formula>
    </cfRule>
    <cfRule type="expression" dxfId="2962" priority="715" stopIfTrue="1">
      <formula>DN527=1</formula>
    </cfRule>
    <cfRule type="expression" dxfId="2961" priority="723" stopIfTrue="1">
      <formula>S527="NA"</formula>
    </cfRule>
    <cfRule type="expression" dxfId="2960" priority="766" stopIfTrue="1">
      <formula>Q527="NA"</formula>
    </cfRule>
    <cfRule type="expression" dxfId="2959" priority="790" stopIfTrue="1">
      <formula>Q527="NA"</formula>
    </cfRule>
  </conditionalFormatting>
  <conditionalFormatting sqref="Z527:Z551">
    <cfRule type="expression" dxfId="2958" priority="652" stopIfTrue="1">
      <formula>O527="X"</formula>
    </cfRule>
    <cfRule type="expression" dxfId="2957" priority="676" stopIfTrue="1">
      <formula>AL527=1</formula>
    </cfRule>
    <cfRule type="expression" dxfId="2956" priority="678" stopIfTrue="1">
      <formula>W527="NA"</formula>
    </cfRule>
    <cfRule type="expression" dxfId="2955" priority="732" stopIfTrue="1">
      <formula>DX527=1</formula>
    </cfRule>
    <cfRule type="expression" dxfId="2954" priority="740" stopIfTrue="1">
      <formula>U527="NA"</formula>
    </cfRule>
    <cfRule type="expression" dxfId="2953" priority="767" stopIfTrue="1">
      <formula>Q527="NA"</formula>
    </cfRule>
    <cfRule type="expression" dxfId="2952" priority="799" stopIfTrue="1">
      <formula>Q527="NA"</formula>
    </cfRule>
  </conditionalFormatting>
  <conditionalFormatting sqref="AA527:AA551">
    <cfRule type="expression" dxfId="2951" priority="653" stopIfTrue="1">
      <formula>O527="X"</formula>
    </cfRule>
    <cfRule type="expression" dxfId="2950" priority="679" stopIfTrue="1">
      <formula>AV527=1</formula>
    </cfRule>
    <cfRule type="expression" dxfId="2949" priority="750" stopIfTrue="1">
      <formula>EH527=1</formula>
    </cfRule>
    <cfRule type="expression" dxfId="2948" priority="758" stopIfTrue="1">
      <formula>Q527="NA"</formula>
    </cfRule>
    <cfRule type="expression" dxfId="2947" priority="768" stopIfTrue="1">
      <formula>Q527="NA"</formula>
    </cfRule>
    <cfRule type="expression" dxfId="2946" priority="809" stopIfTrue="1">
      <formula>Q527="NA"</formula>
    </cfRule>
  </conditionalFormatting>
  <conditionalFormatting sqref="AC527:AC551">
    <cfRule type="expression" dxfId="2945" priority="654" stopIfTrue="1">
      <formula>O527="X"</formula>
    </cfRule>
    <cfRule type="expression" dxfId="2944" priority="680" stopIfTrue="1">
      <formula>AV527=1</formula>
    </cfRule>
    <cfRule type="expression" dxfId="2943" priority="682" stopIfTrue="1">
      <formula>AA527="NA"</formula>
    </cfRule>
    <cfRule type="expression" dxfId="2942" priority="716" stopIfTrue="1">
      <formula>DN527=1</formula>
    </cfRule>
    <cfRule type="expression" dxfId="2941" priority="724" stopIfTrue="1">
      <formula>S527="NA"</formula>
    </cfRule>
    <cfRule type="expression" dxfId="2940" priority="769" stopIfTrue="1">
      <formula>Q527="NA"</formula>
    </cfRule>
    <cfRule type="expression" dxfId="2939" priority="791" stopIfTrue="1">
      <formula>Q527="NA"</formula>
    </cfRule>
  </conditionalFormatting>
  <conditionalFormatting sqref="AD527:AD551">
    <cfRule type="expression" dxfId="2938" priority="655" stopIfTrue="1">
      <formula>O527="X"</formula>
    </cfRule>
    <cfRule type="expression" dxfId="2937" priority="681" stopIfTrue="1">
      <formula>AV527=1</formula>
    </cfRule>
    <cfRule type="expression" dxfId="2936" priority="683" stopIfTrue="1">
      <formula>AA527="NA"</formula>
    </cfRule>
    <cfRule type="expression" dxfId="2935" priority="733" stopIfTrue="1">
      <formula>DX527=1</formula>
    </cfRule>
    <cfRule type="expression" dxfId="2934" priority="741" stopIfTrue="1">
      <formula>U527="NA"</formula>
    </cfRule>
    <cfRule type="expression" dxfId="2933" priority="770" stopIfTrue="1">
      <formula>Q527="NA"</formula>
    </cfRule>
    <cfRule type="expression" dxfId="2932" priority="800" stopIfTrue="1">
      <formula>Q527="NA"</formula>
    </cfRule>
  </conditionalFormatting>
  <conditionalFormatting sqref="G558:G582">
    <cfRule type="expression" dxfId="2931" priority="656" stopIfTrue="1">
      <formula>O527="X"</formula>
    </cfRule>
    <cfRule type="expression" dxfId="2930" priority="684" stopIfTrue="1">
      <formula>BF527=1</formula>
    </cfRule>
    <cfRule type="expression" dxfId="2929" priority="751" stopIfTrue="1">
      <formula>EH527=1</formula>
    </cfRule>
    <cfRule type="expression" dxfId="2928" priority="759" stopIfTrue="1">
      <formula>Q527="NA"</formula>
    </cfRule>
    <cfRule type="expression" dxfId="2927" priority="771" stopIfTrue="1">
      <formula>Q527="NA"</formula>
    </cfRule>
    <cfRule type="expression" dxfId="2926" priority="810" stopIfTrue="1">
      <formula>Q527="NA"</formula>
    </cfRule>
  </conditionalFormatting>
  <conditionalFormatting sqref="I558:I582">
    <cfRule type="expression" dxfId="2925" priority="657" stopIfTrue="1">
      <formula>O527="X"</formula>
    </cfRule>
    <cfRule type="expression" dxfId="2924" priority="685" stopIfTrue="1">
      <formula>BF527=1</formula>
    </cfRule>
    <cfRule type="expression" dxfId="2923" priority="687" stopIfTrue="1">
      <formula>G558="NA"</formula>
    </cfRule>
    <cfRule type="expression" dxfId="2922" priority="717" stopIfTrue="1">
      <formula>DN527=1</formula>
    </cfRule>
    <cfRule type="expression" dxfId="2921" priority="725" stopIfTrue="1">
      <formula>S527="NA"</formula>
    </cfRule>
    <cfRule type="expression" dxfId="2920" priority="772" stopIfTrue="1">
      <formula>Q527="NA"</formula>
    </cfRule>
    <cfRule type="expression" dxfId="2919" priority="792" stopIfTrue="1">
      <formula>Q527="NA"</formula>
    </cfRule>
  </conditionalFormatting>
  <conditionalFormatting sqref="J558:J582">
    <cfRule type="expression" dxfId="2918" priority="658" stopIfTrue="1">
      <formula>O527="X"</formula>
    </cfRule>
    <cfRule type="expression" dxfId="2917" priority="686" stopIfTrue="1">
      <formula>BF527=1</formula>
    </cfRule>
    <cfRule type="expression" dxfId="2916" priority="688" stopIfTrue="1">
      <formula>G558="NA"</formula>
    </cfRule>
    <cfRule type="expression" dxfId="2915" priority="734" stopIfTrue="1">
      <formula>DX527=1</formula>
    </cfRule>
    <cfRule type="expression" dxfId="2914" priority="742" stopIfTrue="1">
      <formula>U527="NA"</formula>
    </cfRule>
    <cfRule type="expression" dxfId="2913" priority="773" stopIfTrue="1">
      <formula>Q527="NA"</formula>
    </cfRule>
    <cfRule type="expression" dxfId="2912" priority="801" stopIfTrue="1">
      <formula>Q527="NA"</formula>
    </cfRule>
  </conditionalFormatting>
  <conditionalFormatting sqref="K558:K582">
    <cfRule type="expression" dxfId="2911" priority="659" stopIfTrue="1">
      <formula>O527="X"</formula>
    </cfRule>
    <cfRule type="expression" dxfId="2910" priority="689" stopIfTrue="1">
      <formula>BP527=1</formula>
    </cfRule>
    <cfRule type="expression" dxfId="2909" priority="752" stopIfTrue="1">
      <formula>EH527=1</formula>
    </cfRule>
    <cfRule type="expression" dxfId="2908" priority="760" stopIfTrue="1">
      <formula>Q527="NA"</formula>
    </cfRule>
    <cfRule type="expression" dxfId="2907" priority="774" stopIfTrue="1">
      <formula>Q527="NA"</formula>
    </cfRule>
    <cfRule type="expression" dxfId="2906" priority="811" stopIfTrue="1">
      <formula>Q527="NA"</formula>
    </cfRule>
  </conditionalFormatting>
  <conditionalFormatting sqref="M558:M582">
    <cfRule type="expression" dxfId="2905" priority="660" stopIfTrue="1">
      <formula>O527="X"</formula>
    </cfRule>
    <cfRule type="expression" dxfId="2904" priority="690" stopIfTrue="1">
      <formula>BP527=1</formula>
    </cfRule>
    <cfRule type="expression" dxfId="2903" priority="692" stopIfTrue="1">
      <formula>K558="NA"</formula>
    </cfRule>
    <cfRule type="expression" dxfId="2902" priority="718" stopIfTrue="1">
      <formula>DN527=1</formula>
    </cfRule>
    <cfRule type="expression" dxfId="2901" priority="726" stopIfTrue="1">
      <formula>S527="NA"</formula>
    </cfRule>
    <cfRule type="expression" dxfId="2900" priority="775" stopIfTrue="1">
      <formula>Q527="NA"</formula>
    </cfRule>
    <cfRule type="expression" dxfId="2899" priority="793" stopIfTrue="1">
      <formula>Q527="NA"</formula>
    </cfRule>
  </conditionalFormatting>
  <conditionalFormatting sqref="N558:N582">
    <cfRule type="expression" dxfId="2898" priority="661" stopIfTrue="1">
      <formula>O527="X"</formula>
    </cfRule>
    <cfRule type="expression" dxfId="2897" priority="691" stopIfTrue="1">
      <formula>BP527=1</formula>
    </cfRule>
    <cfRule type="expression" dxfId="2896" priority="693" stopIfTrue="1">
      <formula>K558="NA"</formula>
    </cfRule>
    <cfRule type="expression" dxfId="2895" priority="735" stopIfTrue="1">
      <formula>DX527=1</formula>
    </cfRule>
    <cfRule type="expression" dxfId="2894" priority="743" stopIfTrue="1">
      <formula>U527="NA"</formula>
    </cfRule>
    <cfRule type="expression" dxfId="2893" priority="776" stopIfTrue="1">
      <formula>Q527="NA"</formula>
    </cfRule>
    <cfRule type="expression" dxfId="2892" priority="802" stopIfTrue="1">
      <formula>Q527="NA"</formula>
    </cfRule>
  </conditionalFormatting>
  <conditionalFormatting sqref="O558:O582">
    <cfRule type="expression" dxfId="2891" priority="662" stopIfTrue="1">
      <formula>O527="X"</formula>
    </cfRule>
    <cfRule type="expression" dxfId="2890" priority="694" stopIfTrue="1">
      <formula>BZ527=1</formula>
    </cfRule>
    <cfRule type="expression" dxfId="2889" priority="753" stopIfTrue="1">
      <formula>EH527=1</formula>
    </cfRule>
    <cfRule type="expression" dxfId="2888" priority="761" stopIfTrue="1">
      <formula>Q527="NA"</formula>
    </cfRule>
    <cfRule type="expression" dxfId="2887" priority="777" stopIfTrue="1">
      <formula>Q527="NA"</formula>
    </cfRule>
    <cfRule type="expression" dxfId="2886" priority="812" stopIfTrue="1">
      <formula>Q527="NA"</formula>
    </cfRule>
  </conditionalFormatting>
  <conditionalFormatting sqref="Q558:Q582">
    <cfRule type="expression" dxfId="2885" priority="663" stopIfTrue="1">
      <formula>O527="X"</formula>
    </cfRule>
    <cfRule type="expression" dxfId="2884" priority="695" stopIfTrue="1">
      <formula>BZ527=1</formula>
    </cfRule>
    <cfRule type="expression" dxfId="2883" priority="697" stopIfTrue="1">
      <formula>O558="NA"</formula>
    </cfRule>
    <cfRule type="expression" dxfId="2882" priority="719" stopIfTrue="1">
      <formula>DN527=1</formula>
    </cfRule>
    <cfRule type="expression" dxfId="2881" priority="727" stopIfTrue="1">
      <formula>S527="NA"</formula>
    </cfRule>
    <cfRule type="expression" dxfId="2880" priority="778" stopIfTrue="1">
      <formula>Q527="NA"</formula>
    </cfRule>
    <cfRule type="expression" dxfId="2879" priority="794" stopIfTrue="1">
      <formula>Q527="NA"</formula>
    </cfRule>
  </conditionalFormatting>
  <conditionalFormatting sqref="R558:R582">
    <cfRule type="expression" dxfId="2878" priority="664" stopIfTrue="1">
      <formula>O527="X"</formula>
    </cfRule>
    <cfRule type="expression" dxfId="2877" priority="696" stopIfTrue="1">
      <formula>BZ527=1</formula>
    </cfRule>
    <cfRule type="expression" dxfId="2876" priority="698" stopIfTrue="1">
      <formula>O558="NA"</formula>
    </cfRule>
    <cfRule type="expression" dxfId="2875" priority="736" stopIfTrue="1">
      <formula>DX527=1</formula>
    </cfRule>
    <cfRule type="expression" dxfId="2874" priority="744" stopIfTrue="1">
      <formula>U527="NA"</formula>
    </cfRule>
    <cfRule type="expression" dxfId="2873" priority="779" stopIfTrue="1">
      <formula>Q527="NA"</formula>
    </cfRule>
    <cfRule type="expression" dxfId="2872" priority="803" stopIfTrue="1">
      <formula>Q527="NA"</formula>
    </cfRule>
  </conditionalFormatting>
  <conditionalFormatting sqref="S558:S582">
    <cfRule type="expression" dxfId="2871" priority="665" stopIfTrue="1">
      <formula>O527="X"</formula>
    </cfRule>
    <cfRule type="expression" dxfId="2870" priority="699" stopIfTrue="1">
      <formula>CJ527=1</formula>
    </cfRule>
    <cfRule type="expression" dxfId="2869" priority="754" stopIfTrue="1">
      <formula>EH527=1</formula>
    </cfRule>
    <cfRule type="expression" dxfId="2868" priority="762" stopIfTrue="1">
      <formula>Q527="NA"</formula>
    </cfRule>
    <cfRule type="expression" dxfId="2867" priority="780" stopIfTrue="1">
      <formula>Q527="NA"</formula>
    </cfRule>
    <cfRule type="expression" dxfId="2866" priority="813" stopIfTrue="1">
      <formula>Q527="NA"</formula>
    </cfRule>
  </conditionalFormatting>
  <conditionalFormatting sqref="U558:U582">
    <cfRule type="expression" dxfId="2865" priority="666" stopIfTrue="1">
      <formula>O527="X"</formula>
    </cfRule>
    <cfRule type="expression" dxfId="2864" priority="700" stopIfTrue="1">
      <formula>CJ527=1</formula>
    </cfRule>
    <cfRule type="expression" dxfId="2863" priority="702" stopIfTrue="1">
      <formula>S558="NA"</formula>
    </cfRule>
    <cfRule type="expression" dxfId="2862" priority="720" stopIfTrue="1">
      <formula>DN527=1</formula>
    </cfRule>
    <cfRule type="expression" dxfId="2861" priority="728" stopIfTrue="1">
      <formula>S527="NA"</formula>
    </cfRule>
    <cfRule type="expression" dxfId="2860" priority="781" stopIfTrue="1">
      <formula>Q527="NA"</formula>
    </cfRule>
    <cfRule type="expression" dxfId="2859" priority="795" stopIfTrue="1">
      <formula>Q527="NA"</formula>
    </cfRule>
  </conditionalFormatting>
  <conditionalFormatting sqref="V558:V582">
    <cfRule type="expression" dxfId="2858" priority="667" stopIfTrue="1">
      <formula>O527="X"</formula>
    </cfRule>
    <cfRule type="expression" dxfId="2857" priority="701" stopIfTrue="1">
      <formula>CJ527=1</formula>
    </cfRule>
    <cfRule type="expression" dxfId="2856" priority="703" stopIfTrue="1">
      <formula>S558="NA"</formula>
    </cfRule>
    <cfRule type="expression" dxfId="2855" priority="737" stopIfTrue="1">
      <formula>DX527=1</formula>
    </cfRule>
    <cfRule type="expression" dxfId="2854" priority="745" stopIfTrue="1">
      <formula>U527="NA"</formula>
    </cfRule>
    <cfRule type="expression" dxfId="2853" priority="782" stopIfTrue="1">
      <formula>Q527="NA"</formula>
    </cfRule>
    <cfRule type="expression" dxfId="2852" priority="804" stopIfTrue="1">
      <formula>Q527="NA"</formula>
    </cfRule>
  </conditionalFormatting>
  <conditionalFormatting sqref="W558:W582">
    <cfRule type="expression" dxfId="2851" priority="668" stopIfTrue="1">
      <formula>O527="X"</formula>
    </cfRule>
    <cfRule type="expression" dxfId="2850" priority="704" stopIfTrue="1">
      <formula>CT527=1</formula>
    </cfRule>
    <cfRule type="expression" dxfId="2849" priority="755" stopIfTrue="1">
      <formula>EH527=1</formula>
    </cfRule>
    <cfRule type="expression" dxfId="2848" priority="763" stopIfTrue="1">
      <formula>Q527="NA"</formula>
    </cfRule>
    <cfRule type="expression" dxfId="2847" priority="783" stopIfTrue="1">
      <formula>Q527="NA"</formula>
    </cfRule>
    <cfRule type="expression" dxfId="2846" priority="814" stopIfTrue="1">
      <formula>Q527="NA"</formula>
    </cfRule>
  </conditionalFormatting>
  <conditionalFormatting sqref="Y558:Y582">
    <cfRule type="expression" dxfId="2845" priority="669" stopIfTrue="1">
      <formula>O527="X"</formula>
    </cfRule>
    <cfRule type="expression" dxfId="2844" priority="705" stopIfTrue="1">
      <formula>CT527=1</formula>
    </cfRule>
    <cfRule type="expression" dxfId="2843" priority="707" stopIfTrue="1">
      <formula>W558="NA"</formula>
    </cfRule>
    <cfRule type="expression" dxfId="2842" priority="721" stopIfTrue="1">
      <formula>DN527=1</formula>
    </cfRule>
    <cfRule type="expression" dxfId="2841" priority="729" stopIfTrue="1">
      <formula>S527="NA"</formula>
    </cfRule>
    <cfRule type="expression" dxfId="2840" priority="784" stopIfTrue="1">
      <formula>Q527="NA"</formula>
    </cfRule>
    <cfRule type="expression" dxfId="2839" priority="796" stopIfTrue="1">
      <formula>Q527="NA"</formula>
    </cfRule>
  </conditionalFormatting>
  <conditionalFormatting sqref="Z558:Z582">
    <cfRule type="expression" dxfId="2838" priority="670" stopIfTrue="1">
      <formula>O527="X"</formula>
    </cfRule>
    <cfRule type="expression" dxfId="2837" priority="706" stopIfTrue="1">
      <formula>CT527=1</formula>
    </cfRule>
    <cfRule type="expression" dxfId="2836" priority="708" stopIfTrue="1">
      <formula>W558="NA"</formula>
    </cfRule>
    <cfRule type="expression" dxfId="2835" priority="738" stopIfTrue="1">
      <formula>DX527=1</formula>
    </cfRule>
    <cfRule type="expression" dxfId="2834" priority="746" stopIfTrue="1">
      <formula>U527="NA"</formula>
    </cfRule>
    <cfRule type="expression" dxfId="2833" priority="785" stopIfTrue="1">
      <formula>Q527="NA"</formula>
    </cfRule>
    <cfRule type="expression" dxfId="2832" priority="805" stopIfTrue="1">
      <formula>Q527="NA"</formula>
    </cfRule>
  </conditionalFormatting>
  <conditionalFormatting sqref="AA558:AA582">
    <cfRule type="expression" dxfId="2831" priority="671" stopIfTrue="1">
      <formula>O527="X"</formula>
    </cfRule>
    <cfRule type="expression" dxfId="2830" priority="709" stopIfTrue="1">
      <formula>DD527=1</formula>
    </cfRule>
    <cfRule type="expression" dxfId="2829" priority="756" stopIfTrue="1">
      <formula>EH527=1</formula>
    </cfRule>
    <cfRule type="expression" dxfId="2828" priority="764" stopIfTrue="1">
      <formula>Q527="NA"</formula>
    </cfRule>
    <cfRule type="expression" dxfId="2827" priority="786" stopIfTrue="1">
      <formula>Q527="NA"</formula>
    </cfRule>
    <cfRule type="expression" dxfId="2826" priority="815" stopIfTrue="1">
      <formula>Q527="NA"</formula>
    </cfRule>
  </conditionalFormatting>
  <conditionalFormatting sqref="AC558:AC582">
    <cfRule type="expression" dxfId="2825" priority="672" stopIfTrue="1">
      <formula>O527="X"</formula>
    </cfRule>
    <cfRule type="expression" dxfId="2824" priority="710" stopIfTrue="1">
      <formula>DD527=1</formula>
    </cfRule>
    <cfRule type="expression" dxfId="2823" priority="712" stopIfTrue="1">
      <formula>AA558="NA"</formula>
    </cfRule>
    <cfRule type="expression" dxfId="2822" priority="722" stopIfTrue="1">
      <formula>DN527=1</formula>
    </cfRule>
    <cfRule type="expression" dxfId="2821" priority="730" stopIfTrue="1">
      <formula>S527="NA"</formula>
    </cfRule>
    <cfRule type="expression" dxfId="2820" priority="787" stopIfTrue="1">
      <formula>Q527="NA"</formula>
    </cfRule>
    <cfRule type="expression" dxfId="2819" priority="797" stopIfTrue="1">
      <formula>Q527="NA"</formula>
    </cfRule>
  </conditionalFormatting>
  <conditionalFormatting sqref="AD558:AD582">
    <cfRule type="expression" dxfId="2818" priority="673" stopIfTrue="1">
      <formula>O527="X"</formula>
    </cfRule>
    <cfRule type="expression" dxfId="2817" priority="711" stopIfTrue="1">
      <formula>DD527=1</formula>
    </cfRule>
    <cfRule type="expression" dxfId="2816" priority="713" stopIfTrue="1">
      <formula>AA558="NA"</formula>
    </cfRule>
    <cfRule type="expression" dxfId="2815" priority="739" stopIfTrue="1">
      <formula>DX527=1</formula>
    </cfRule>
    <cfRule type="expression" dxfId="2814" priority="747" stopIfTrue="1">
      <formula>U527="NA"</formula>
    </cfRule>
    <cfRule type="expression" dxfId="2813" priority="788" stopIfTrue="1">
      <formula>Q527="NA"</formula>
    </cfRule>
    <cfRule type="expression" dxfId="2812" priority="806" stopIfTrue="1">
      <formula>Q527="NA"</formula>
    </cfRule>
  </conditionalFormatting>
  <conditionalFormatting sqref="J607:J631">
    <cfRule type="expression" dxfId="2811" priority="816" stopIfTrue="1">
      <formula>H607="X"</formula>
    </cfRule>
    <cfRule type="expression" dxfId="2810" priority="977" stopIfTrue="1">
      <formula>GF607=1</formula>
    </cfRule>
    <cfRule type="expression" dxfId="2809" priority="1071" stopIfTrue="1">
      <formula>J607="NA"</formula>
    </cfRule>
  </conditionalFormatting>
  <conditionalFormatting sqref="L607:L631">
    <cfRule type="expression" dxfId="2808" priority="817" stopIfTrue="1">
      <formula>H607="X"</formula>
    </cfRule>
    <cfRule type="expression" dxfId="2807" priority="923" stopIfTrue="1">
      <formula>FL607=1</formula>
    </cfRule>
    <cfRule type="expression" dxfId="2806" priority="1043" stopIfTrue="1">
      <formula>J607="NA"</formula>
    </cfRule>
  </conditionalFormatting>
  <conditionalFormatting sqref="N607:N631">
    <cfRule type="expression" dxfId="2805" priority="818" stopIfTrue="1">
      <formula>H607="X"</formula>
    </cfRule>
    <cfRule type="expression" dxfId="2804" priority="950" stopIfTrue="1">
      <formula>FV607=1</formula>
    </cfRule>
    <cfRule type="expression" dxfId="2803" priority="1057" stopIfTrue="1">
      <formula>J607="NA"</formula>
    </cfRule>
  </conditionalFormatting>
  <conditionalFormatting sqref="P607:P631">
    <cfRule type="expression" dxfId="2802" priority="819" stopIfTrue="1">
      <formula>H607="X"</formula>
    </cfRule>
    <cfRule type="expression" dxfId="2801" priority="858" stopIfTrue="1">
      <formula>AL607=1</formula>
    </cfRule>
    <cfRule type="expression" dxfId="2800" priority="978" stopIfTrue="1">
      <formula>GF607=1</formula>
    </cfRule>
    <cfRule type="expression" dxfId="2799" priority="991" stopIfTrue="1">
      <formula>J607="NA"</formula>
    </cfRule>
    <cfRule type="expression" dxfId="2798" priority="1004" stopIfTrue="1">
      <formula>J607="NA"</formula>
    </cfRule>
    <cfRule type="expression" dxfId="2797" priority="1072" stopIfTrue="1">
      <formula>J607="NA"</formula>
    </cfRule>
  </conditionalFormatting>
  <conditionalFormatting sqref="Q607:Q631">
    <cfRule type="expression" dxfId="2796" priority="820" stopIfTrue="1">
      <formula>H607="X"</formula>
    </cfRule>
    <cfRule type="expression" dxfId="2795" priority="859" stopIfTrue="1">
      <formula>AL607=1</formula>
    </cfRule>
    <cfRule type="expression" dxfId="2794" priority="861" stopIfTrue="1">
      <formula>P607="NA"</formula>
    </cfRule>
    <cfRule type="expression" dxfId="2793" priority="924" stopIfTrue="1">
      <formula>FL607=1</formula>
    </cfRule>
    <cfRule type="expression" dxfId="2792" priority="937" stopIfTrue="1">
      <formula>L607="NA"</formula>
    </cfRule>
    <cfRule type="expression" dxfId="2791" priority="1005" stopIfTrue="1">
      <formula>J607="NA"</formula>
    </cfRule>
    <cfRule type="expression" dxfId="2790" priority="1044" stopIfTrue="1">
      <formula>J607="NA"</formula>
    </cfRule>
  </conditionalFormatting>
  <conditionalFormatting sqref="R607:R631 S627:AD627">
    <cfRule type="expression" dxfId="2789" priority="821" stopIfTrue="1">
      <formula>H607="X"</formula>
    </cfRule>
    <cfRule type="expression" dxfId="2788" priority="860" stopIfTrue="1">
      <formula>AL607=1</formula>
    </cfRule>
    <cfRule type="expression" dxfId="2787" priority="862" stopIfTrue="1">
      <formula>P607="NA"</formula>
    </cfRule>
    <cfRule type="expression" dxfId="2786" priority="951" stopIfTrue="1">
      <formula>FV607=1</formula>
    </cfRule>
    <cfRule type="expression" dxfId="2785" priority="964" stopIfTrue="1">
      <formula>N607="NA"</formula>
    </cfRule>
    <cfRule type="expression" dxfId="2784" priority="1006" stopIfTrue="1">
      <formula>J607="NA"</formula>
    </cfRule>
    <cfRule type="expression" dxfId="2783" priority="1058" stopIfTrue="1">
      <formula>J607="NA"</formula>
    </cfRule>
  </conditionalFormatting>
  <conditionalFormatting sqref="S607:S626 S628:S631">
    <cfRule type="expression" dxfId="2782" priority="822" stopIfTrue="1">
      <formula>H607="X"</formula>
    </cfRule>
    <cfRule type="expression" dxfId="2781" priority="863" stopIfTrue="1">
      <formula>AV607=1</formula>
    </cfRule>
    <cfRule type="expression" dxfId="2780" priority="979" stopIfTrue="1">
      <formula>GF607=1</formula>
    </cfRule>
    <cfRule type="expression" dxfId="2779" priority="992" stopIfTrue="1">
      <formula>J607="NA"</formula>
    </cfRule>
    <cfRule type="expression" dxfId="2778" priority="1007" stopIfTrue="1">
      <formula>J607="NA"</formula>
    </cfRule>
    <cfRule type="expression" dxfId="2777" priority="1073" stopIfTrue="1">
      <formula>J607="NA"</formula>
    </cfRule>
  </conditionalFormatting>
  <conditionalFormatting sqref="T607:T626 T628:T631">
    <cfRule type="expression" dxfId="2776" priority="823" stopIfTrue="1">
      <formula>H607="X"</formula>
    </cfRule>
    <cfRule type="expression" dxfId="2775" priority="864" stopIfTrue="1">
      <formula>AV607=1</formula>
    </cfRule>
    <cfRule type="expression" dxfId="2774" priority="866" stopIfTrue="1">
      <formula>S607="NA"</formula>
    </cfRule>
    <cfRule type="expression" dxfId="2773" priority="925" stopIfTrue="1">
      <formula>FL607=1</formula>
    </cfRule>
    <cfRule type="expression" dxfId="2772" priority="938" stopIfTrue="1">
      <formula>L607="NA"</formula>
    </cfRule>
    <cfRule type="expression" dxfId="2771" priority="1008" stopIfTrue="1">
      <formula>J607="NA"</formula>
    </cfRule>
    <cfRule type="expression" dxfId="2770" priority="1045" stopIfTrue="1">
      <formula>J607="NA"</formula>
    </cfRule>
  </conditionalFormatting>
  <conditionalFormatting sqref="U607:U626 U628:U631">
    <cfRule type="expression" dxfId="2769" priority="824" stopIfTrue="1">
      <formula>H607="X"</formula>
    </cfRule>
    <cfRule type="expression" dxfId="2768" priority="865" stopIfTrue="1">
      <formula>AV607=1</formula>
    </cfRule>
    <cfRule type="expression" dxfId="2767" priority="867" stopIfTrue="1">
      <formula>S607="NA"</formula>
    </cfRule>
    <cfRule type="expression" dxfId="2766" priority="952" stopIfTrue="1">
      <formula>FV607=1</formula>
    </cfRule>
    <cfRule type="expression" dxfId="2765" priority="965" stopIfTrue="1">
      <formula>N607="NA"</formula>
    </cfRule>
    <cfRule type="expression" dxfId="2764" priority="1009" stopIfTrue="1">
      <formula>J607="NA"</formula>
    </cfRule>
    <cfRule type="expression" dxfId="2763" priority="1059" stopIfTrue="1">
      <formula>J607="NA"</formula>
    </cfRule>
  </conditionalFormatting>
  <conditionalFormatting sqref="V607:V626 V628:V631">
    <cfRule type="expression" dxfId="2762" priority="825" stopIfTrue="1">
      <formula>H607="X"</formula>
    </cfRule>
    <cfRule type="expression" dxfId="2761" priority="868" stopIfTrue="1">
      <formula>BF607=1</formula>
    </cfRule>
    <cfRule type="expression" dxfId="2760" priority="980" stopIfTrue="1">
      <formula>GF607=1</formula>
    </cfRule>
    <cfRule type="expression" dxfId="2759" priority="993" stopIfTrue="1">
      <formula>J607="NA"</formula>
    </cfRule>
    <cfRule type="expression" dxfId="2758" priority="1010" stopIfTrue="1">
      <formula>J607="NA"</formula>
    </cfRule>
    <cfRule type="expression" dxfId="2757" priority="1074" stopIfTrue="1">
      <formula>J607="NA"</formula>
    </cfRule>
  </conditionalFormatting>
  <conditionalFormatting sqref="W607:W626 W628:W631">
    <cfRule type="expression" dxfId="2756" priority="826" stopIfTrue="1">
      <formula>H607="X"</formula>
    </cfRule>
    <cfRule type="expression" dxfId="2755" priority="869" stopIfTrue="1">
      <formula>BF607=1</formula>
    </cfRule>
    <cfRule type="expression" dxfId="2754" priority="871" stopIfTrue="1">
      <formula>V607="NA"</formula>
    </cfRule>
    <cfRule type="expression" dxfId="2753" priority="926" stopIfTrue="1">
      <formula>FL607=1</formula>
    </cfRule>
    <cfRule type="expression" dxfId="2752" priority="939" stopIfTrue="1">
      <formula>L607="NA"</formula>
    </cfRule>
    <cfRule type="expression" dxfId="2751" priority="1011" stopIfTrue="1">
      <formula>J607="NA"</formula>
    </cfRule>
    <cfRule type="expression" dxfId="2750" priority="1046" stopIfTrue="1">
      <formula>J607="NA"</formula>
    </cfRule>
  </conditionalFormatting>
  <conditionalFormatting sqref="X607:X626 X628:X631">
    <cfRule type="expression" dxfId="2749" priority="827" stopIfTrue="1">
      <formula>H607="X"</formula>
    </cfRule>
    <cfRule type="expression" dxfId="2748" priority="870" stopIfTrue="1">
      <formula>BF607=1</formula>
    </cfRule>
    <cfRule type="expression" dxfId="2747" priority="872" stopIfTrue="1">
      <formula>V607="NA"</formula>
    </cfRule>
    <cfRule type="expression" dxfId="2746" priority="953" stopIfTrue="1">
      <formula>FV607=1</formula>
    </cfRule>
    <cfRule type="expression" dxfId="2745" priority="966" stopIfTrue="1">
      <formula>N607="NA"</formula>
    </cfRule>
    <cfRule type="expression" dxfId="2744" priority="1012" stopIfTrue="1">
      <formula>J607="NA"</formula>
    </cfRule>
    <cfRule type="expression" dxfId="2743" priority="1060" stopIfTrue="1">
      <formula>J607="NA"</formula>
    </cfRule>
  </conditionalFormatting>
  <conditionalFormatting sqref="Y607:Y626 Y628:Y631">
    <cfRule type="expression" dxfId="2742" priority="828" stopIfTrue="1">
      <formula>H607="X"</formula>
    </cfRule>
    <cfRule type="expression" dxfId="2741" priority="873" stopIfTrue="1">
      <formula>BP607=1</formula>
    </cfRule>
    <cfRule type="expression" dxfId="2740" priority="981" stopIfTrue="1">
      <formula>GF607=1</formula>
    </cfRule>
    <cfRule type="expression" dxfId="2739" priority="994" stopIfTrue="1">
      <formula>J607="NA"</formula>
    </cfRule>
    <cfRule type="expression" dxfId="2738" priority="1013" stopIfTrue="1">
      <formula>J607="NA"</formula>
    </cfRule>
    <cfRule type="expression" dxfId="2737" priority="1075" stopIfTrue="1">
      <formula>J607="NA"</formula>
    </cfRule>
  </conditionalFormatting>
  <conditionalFormatting sqref="Z607:Z626 Z628:Z631">
    <cfRule type="expression" dxfId="2736" priority="829" stopIfTrue="1">
      <formula>H607="X"</formula>
    </cfRule>
    <cfRule type="expression" dxfId="2735" priority="874" stopIfTrue="1">
      <formula>BP607=1</formula>
    </cfRule>
    <cfRule type="expression" dxfId="2734" priority="876" stopIfTrue="1">
      <formula>Y607="NA"</formula>
    </cfRule>
    <cfRule type="expression" dxfId="2733" priority="927" stopIfTrue="1">
      <formula>FL607=1</formula>
    </cfRule>
    <cfRule type="expression" dxfId="2732" priority="940" stopIfTrue="1">
      <formula>L607="NA"</formula>
    </cfRule>
    <cfRule type="expression" dxfId="2731" priority="1014" stopIfTrue="1">
      <formula>J607="NA"</formula>
    </cfRule>
    <cfRule type="expression" dxfId="2730" priority="1047" stopIfTrue="1">
      <formula>J607="NA"</formula>
    </cfRule>
  </conditionalFormatting>
  <conditionalFormatting sqref="AA607:AA626 AA628:AA631">
    <cfRule type="expression" dxfId="2729" priority="830" stopIfTrue="1">
      <formula>H607="X"</formula>
    </cfRule>
    <cfRule type="expression" dxfId="2728" priority="875" stopIfTrue="1">
      <formula>BP607=1</formula>
    </cfRule>
    <cfRule type="expression" dxfId="2727" priority="877" stopIfTrue="1">
      <formula>Y607="NA"</formula>
    </cfRule>
    <cfRule type="expression" dxfId="2726" priority="954" stopIfTrue="1">
      <formula>FV607=1</formula>
    </cfRule>
    <cfRule type="expression" dxfId="2725" priority="967" stopIfTrue="1">
      <formula>N607="NA"</formula>
    </cfRule>
    <cfRule type="expression" dxfId="2724" priority="1015" stopIfTrue="1">
      <formula>J607="NA"</formula>
    </cfRule>
    <cfRule type="expression" dxfId="2723" priority="1061" stopIfTrue="1">
      <formula>J607="NA"</formula>
    </cfRule>
  </conditionalFormatting>
  <conditionalFormatting sqref="AB607:AB626 AB628:AB631">
    <cfRule type="expression" dxfId="2722" priority="831" stopIfTrue="1">
      <formula>H607="X"</formula>
    </cfRule>
    <cfRule type="expression" dxfId="2721" priority="878" stopIfTrue="1">
      <formula>BZ607=1</formula>
    </cfRule>
    <cfRule type="expression" dxfId="2720" priority="982" stopIfTrue="1">
      <formula>GF607=1</formula>
    </cfRule>
    <cfRule type="expression" dxfId="2719" priority="995" stopIfTrue="1">
      <formula>J607="NA"</formula>
    </cfRule>
    <cfRule type="expression" dxfId="2718" priority="1016" stopIfTrue="1">
      <formula>J607="NA"</formula>
    </cfRule>
    <cfRule type="expression" dxfId="2717" priority="1076" stopIfTrue="1">
      <formula>J607="NA"</formula>
    </cfRule>
  </conditionalFormatting>
  <conditionalFormatting sqref="AC607:AC626 AC628:AC631">
    <cfRule type="expression" dxfId="2716" priority="832" stopIfTrue="1">
      <formula>H607="X"</formula>
    </cfRule>
    <cfRule type="expression" dxfId="2715" priority="879" stopIfTrue="1">
      <formula>BZ607=1</formula>
    </cfRule>
    <cfRule type="expression" dxfId="2714" priority="881" stopIfTrue="1">
      <formula>AB607="NA"</formula>
    </cfRule>
    <cfRule type="expression" dxfId="2713" priority="928" stopIfTrue="1">
      <formula>FL607=1</formula>
    </cfRule>
    <cfRule type="expression" dxfId="2712" priority="941" stopIfTrue="1">
      <formula>L607="NA"</formula>
    </cfRule>
    <cfRule type="expression" dxfId="2711" priority="1017" stopIfTrue="1">
      <formula>J607="NA"</formula>
    </cfRule>
    <cfRule type="expression" dxfId="2710" priority="1048" stopIfTrue="1">
      <formula>J607="NA"</formula>
    </cfRule>
  </conditionalFormatting>
  <conditionalFormatting sqref="AD607:AD626 AD628:AD631">
    <cfRule type="expression" dxfId="2709" priority="833" stopIfTrue="1">
      <formula>H607="X"</formula>
    </cfRule>
    <cfRule type="expression" dxfId="2708" priority="880" stopIfTrue="1">
      <formula>BZ607=1</formula>
    </cfRule>
    <cfRule type="expression" dxfId="2707" priority="882" stopIfTrue="1">
      <formula>AB607="NA"</formula>
    </cfRule>
    <cfRule type="expression" dxfId="2706" priority="955" stopIfTrue="1">
      <formula>FV607=1</formula>
    </cfRule>
    <cfRule type="expression" dxfId="2705" priority="968" stopIfTrue="1">
      <formula>N607="NA"</formula>
    </cfRule>
    <cfRule type="expression" dxfId="2704" priority="1018" stopIfTrue="1">
      <formula>J607="NA"</formula>
    </cfRule>
    <cfRule type="expression" dxfId="2703" priority="1062" stopIfTrue="1">
      <formula>J607="NA"</formula>
    </cfRule>
  </conditionalFormatting>
  <conditionalFormatting sqref="G639:G663 H659:AD659">
    <cfRule type="expression" dxfId="2702" priority="834" stopIfTrue="1">
      <formula>H607="X"</formula>
    </cfRule>
    <cfRule type="expression" dxfId="2701" priority="883" stopIfTrue="1">
      <formula>CJ607=1</formula>
    </cfRule>
    <cfRule type="expression" dxfId="2700" priority="983" stopIfTrue="1">
      <formula>GF607=1</formula>
    </cfRule>
    <cfRule type="expression" dxfId="2699" priority="996" stopIfTrue="1">
      <formula>J607="NA"</formula>
    </cfRule>
    <cfRule type="expression" dxfId="2698" priority="1019" stopIfTrue="1">
      <formula>J607="NA"</formula>
    </cfRule>
    <cfRule type="expression" dxfId="2697" priority="1077" stopIfTrue="1">
      <formula>J607="NA"</formula>
    </cfRule>
  </conditionalFormatting>
  <conditionalFormatting sqref="H639:H658 H660:H663">
    <cfRule type="expression" dxfId="2696" priority="835" stopIfTrue="1">
      <formula>H607="X"</formula>
    </cfRule>
    <cfRule type="expression" dxfId="2695" priority="884" stopIfTrue="1">
      <formula>CJ607=1</formula>
    </cfRule>
    <cfRule type="expression" dxfId="2694" priority="886" stopIfTrue="1">
      <formula>G639="NA"</formula>
    </cfRule>
    <cfRule type="expression" dxfId="2693" priority="929" stopIfTrue="1">
      <formula>FL607=1</formula>
    </cfRule>
    <cfRule type="expression" dxfId="2692" priority="942" stopIfTrue="1">
      <formula>L607="NA"</formula>
    </cfRule>
    <cfRule type="expression" dxfId="2691" priority="1020" stopIfTrue="1">
      <formula>J607="NA"</formula>
    </cfRule>
    <cfRule type="expression" dxfId="2690" priority="1049" stopIfTrue="1">
      <formula>J607="NA"</formula>
    </cfRule>
  </conditionalFormatting>
  <conditionalFormatting sqref="I639:I658 I660:I663">
    <cfRule type="expression" dxfId="2689" priority="836" stopIfTrue="1">
      <formula>H607="X"</formula>
    </cfRule>
    <cfRule type="expression" dxfId="2688" priority="885" stopIfTrue="1">
      <formula>CJ607=1</formula>
    </cfRule>
    <cfRule type="expression" dxfId="2687" priority="887" stopIfTrue="1">
      <formula>G639="NA"</formula>
    </cfRule>
    <cfRule type="expression" dxfId="2686" priority="956" stopIfTrue="1">
      <formula>FV607=1</formula>
    </cfRule>
    <cfRule type="expression" dxfId="2685" priority="969" stopIfTrue="1">
      <formula>N607="NA"</formula>
    </cfRule>
    <cfRule type="expression" dxfId="2684" priority="1021" stopIfTrue="1">
      <formula>J607="NA"</formula>
    </cfRule>
    <cfRule type="expression" dxfId="2683" priority="1063" stopIfTrue="1">
      <formula>J607="NA"</formula>
    </cfRule>
  </conditionalFormatting>
  <conditionalFormatting sqref="J639:J658 J660:J663">
    <cfRule type="expression" dxfId="2682" priority="837" stopIfTrue="1">
      <formula>H607="X"</formula>
    </cfRule>
    <cfRule type="expression" dxfId="2681" priority="888" stopIfTrue="1">
      <formula>CT607=1</formula>
    </cfRule>
    <cfRule type="expression" dxfId="2680" priority="984" stopIfTrue="1">
      <formula>GF607=1</formula>
    </cfRule>
    <cfRule type="expression" dxfId="2679" priority="997" stopIfTrue="1">
      <formula>J607="NA"</formula>
    </cfRule>
    <cfRule type="expression" dxfId="2678" priority="1022" stopIfTrue="1">
      <formula>J607="NA"</formula>
    </cfRule>
    <cfRule type="expression" dxfId="2677" priority="1078" stopIfTrue="1">
      <formula>J607="NA"</formula>
    </cfRule>
  </conditionalFormatting>
  <conditionalFormatting sqref="K639:K658 K660:K663">
    <cfRule type="expression" dxfId="2676" priority="838" stopIfTrue="1">
      <formula>H607="X"</formula>
    </cfRule>
    <cfRule type="expression" dxfId="2675" priority="889" stopIfTrue="1">
      <formula>CT607=1</formula>
    </cfRule>
    <cfRule type="expression" dxfId="2674" priority="891" stopIfTrue="1">
      <formula>J639="NA"</formula>
    </cfRule>
    <cfRule type="expression" dxfId="2673" priority="930" stopIfTrue="1">
      <formula>FL607=1</formula>
    </cfRule>
    <cfRule type="expression" dxfId="2672" priority="943" stopIfTrue="1">
      <formula>L607="NA"</formula>
    </cfRule>
    <cfRule type="expression" dxfId="2671" priority="1023" stopIfTrue="1">
      <formula>J607="NA"</formula>
    </cfRule>
    <cfRule type="expression" dxfId="2670" priority="1050" stopIfTrue="1">
      <formula>J607="NA"</formula>
    </cfRule>
  </conditionalFormatting>
  <conditionalFormatting sqref="L639:L658 L660:L663">
    <cfRule type="expression" dxfId="2669" priority="839" stopIfTrue="1">
      <formula>H607="X"</formula>
    </cfRule>
    <cfRule type="expression" dxfId="2668" priority="890" stopIfTrue="1">
      <formula>CT607=1</formula>
    </cfRule>
    <cfRule type="expression" dxfId="2667" priority="892" stopIfTrue="1">
      <formula>J639="NA"</formula>
    </cfRule>
    <cfRule type="expression" dxfId="2666" priority="957" stopIfTrue="1">
      <formula>FV607=1</formula>
    </cfRule>
    <cfRule type="expression" dxfId="2665" priority="970" stopIfTrue="1">
      <formula>N607="NA"</formula>
    </cfRule>
    <cfRule type="expression" dxfId="2664" priority="1024" stopIfTrue="1">
      <formula>J607="NA"</formula>
    </cfRule>
    <cfRule type="expression" dxfId="2663" priority="1064" stopIfTrue="1">
      <formula>J607="NA"</formula>
    </cfRule>
  </conditionalFormatting>
  <conditionalFormatting sqref="M639:M658 M660:M663">
    <cfRule type="expression" dxfId="2662" priority="840" stopIfTrue="1">
      <formula>H607="X"</formula>
    </cfRule>
    <cfRule type="expression" dxfId="2661" priority="893" stopIfTrue="1">
      <formula>DD607=1</formula>
    </cfRule>
    <cfRule type="expression" dxfId="2660" priority="985" stopIfTrue="1">
      <formula>GF607=1</formula>
    </cfRule>
    <cfRule type="expression" dxfId="2659" priority="998" stopIfTrue="1">
      <formula>J607="NA"</formula>
    </cfRule>
    <cfRule type="expression" dxfId="2658" priority="1025" stopIfTrue="1">
      <formula>J607="NA"</formula>
    </cfRule>
    <cfRule type="expression" dxfId="2657" priority="1079" stopIfTrue="1">
      <formula>J607="NA"</formula>
    </cfRule>
  </conditionalFormatting>
  <conditionalFormatting sqref="N639:N658 N660:N663">
    <cfRule type="expression" dxfId="2656" priority="841" stopIfTrue="1">
      <formula>H607="X"</formula>
    </cfRule>
    <cfRule type="expression" dxfId="2655" priority="894" stopIfTrue="1">
      <formula>DD607=1</formula>
    </cfRule>
    <cfRule type="expression" dxfId="2654" priority="896" stopIfTrue="1">
      <formula>M639="NA"</formula>
    </cfRule>
    <cfRule type="expression" dxfId="2653" priority="931" stopIfTrue="1">
      <formula>FL607=1</formula>
    </cfRule>
    <cfRule type="expression" dxfId="2652" priority="944" stopIfTrue="1">
      <formula>L607="NA"</formula>
    </cfRule>
    <cfRule type="expression" dxfId="2651" priority="1026" stopIfTrue="1">
      <formula>J607="NA"</formula>
    </cfRule>
    <cfRule type="expression" dxfId="2650" priority="1051" stopIfTrue="1">
      <formula>J607="NA"</formula>
    </cfRule>
  </conditionalFormatting>
  <conditionalFormatting sqref="O639:O658 O660:O663">
    <cfRule type="expression" dxfId="2649" priority="842" stopIfTrue="1">
      <formula>H607="X"</formula>
    </cfRule>
    <cfRule type="expression" dxfId="2648" priority="895" stopIfTrue="1">
      <formula>DD607=1</formula>
    </cfRule>
    <cfRule type="expression" dxfId="2647" priority="897" stopIfTrue="1">
      <formula>M639="NA"</formula>
    </cfRule>
    <cfRule type="expression" dxfId="2646" priority="958" stopIfTrue="1">
      <formula>FV607=1</formula>
    </cfRule>
    <cfRule type="expression" dxfId="2645" priority="971" stopIfTrue="1">
      <formula>N607="NA"</formula>
    </cfRule>
    <cfRule type="expression" dxfId="2644" priority="1027" stopIfTrue="1">
      <formula>J607="NA"</formula>
    </cfRule>
    <cfRule type="expression" dxfId="2643" priority="1065" stopIfTrue="1">
      <formula>J607="NA"</formula>
    </cfRule>
  </conditionalFormatting>
  <conditionalFormatting sqref="P639:P658 P660:P663">
    <cfRule type="expression" dxfId="2642" priority="843" stopIfTrue="1">
      <formula>H607="X"</formula>
    </cfRule>
    <cfRule type="expression" dxfId="2641" priority="898" stopIfTrue="1">
      <formula>DN607=1</formula>
    </cfRule>
    <cfRule type="expression" dxfId="2640" priority="986" stopIfTrue="1">
      <formula>GF607=1</formula>
    </cfRule>
    <cfRule type="expression" dxfId="2639" priority="999" stopIfTrue="1">
      <formula>J607="NA"</formula>
    </cfRule>
    <cfRule type="expression" dxfId="2638" priority="1028" stopIfTrue="1">
      <formula>J607="NA"</formula>
    </cfRule>
    <cfRule type="expression" dxfId="2637" priority="1080" stopIfTrue="1">
      <formula>J607="NA"</formula>
    </cfRule>
  </conditionalFormatting>
  <conditionalFormatting sqref="Q639:Q658 Q660:Q663">
    <cfRule type="expression" dxfId="2636" priority="844" stopIfTrue="1">
      <formula>H607="X"</formula>
    </cfRule>
    <cfRule type="expression" dxfId="2635" priority="899" stopIfTrue="1">
      <formula>DN607=1</formula>
    </cfRule>
    <cfRule type="expression" dxfId="2634" priority="901" stopIfTrue="1">
      <formula>P639="NA"</formula>
    </cfRule>
    <cfRule type="expression" dxfId="2633" priority="932" stopIfTrue="1">
      <formula>FL607=1</formula>
    </cfRule>
    <cfRule type="expression" dxfId="2632" priority="945" stopIfTrue="1">
      <formula>L607="NA"</formula>
    </cfRule>
    <cfRule type="expression" dxfId="2631" priority="1029" stopIfTrue="1">
      <formula>J607="NA"</formula>
    </cfRule>
    <cfRule type="expression" dxfId="2630" priority="1052" stopIfTrue="1">
      <formula>J607="NA"</formula>
    </cfRule>
  </conditionalFormatting>
  <conditionalFormatting sqref="R639:R658 R660:R663">
    <cfRule type="expression" dxfId="2629" priority="845" stopIfTrue="1">
      <formula>H607="X"</formula>
    </cfRule>
    <cfRule type="expression" dxfId="2628" priority="900" stopIfTrue="1">
      <formula>DN607=1</formula>
    </cfRule>
    <cfRule type="expression" dxfId="2627" priority="902" stopIfTrue="1">
      <formula>P639="NA"</formula>
    </cfRule>
    <cfRule type="expression" dxfId="2626" priority="959" stopIfTrue="1">
      <formula>FV607=1</formula>
    </cfRule>
    <cfRule type="expression" dxfId="2625" priority="972" stopIfTrue="1">
      <formula>N607="NA"</formula>
    </cfRule>
    <cfRule type="expression" dxfId="2624" priority="1030" stopIfTrue="1">
      <formula>J607="NA"</formula>
    </cfRule>
    <cfRule type="expression" dxfId="2623" priority="1066" stopIfTrue="1">
      <formula>J607="NA"</formula>
    </cfRule>
  </conditionalFormatting>
  <conditionalFormatting sqref="S639:S658 S660:S663">
    <cfRule type="expression" dxfId="2622" priority="846" stopIfTrue="1">
      <formula>H607="X"</formula>
    </cfRule>
    <cfRule type="expression" dxfId="2621" priority="903" stopIfTrue="1">
      <formula>DX607=1</formula>
    </cfRule>
    <cfRule type="expression" dxfId="2620" priority="987" stopIfTrue="1">
      <formula>GF607=1</formula>
    </cfRule>
    <cfRule type="expression" dxfId="2619" priority="1000" stopIfTrue="1">
      <formula>J607="NA"</formula>
    </cfRule>
    <cfRule type="expression" dxfId="2618" priority="1031" stopIfTrue="1">
      <formula>J607="NA"</formula>
    </cfRule>
    <cfRule type="expression" dxfId="2617" priority="1081" stopIfTrue="1">
      <formula>J607="NA"</formula>
    </cfRule>
  </conditionalFormatting>
  <conditionalFormatting sqref="T639:T658 T660:T663">
    <cfRule type="expression" dxfId="2616" priority="847" stopIfTrue="1">
      <formula>H607="X"</formula>
    </cfRule>
    <cfRule type="expression" dxfId="2615" priority="904" stopIfTrue="1">
      <formula>DX607=1</formula>
    </cfRule>
    <cfRule type="expression" dxfId="2614" priority="906" stopIfTrue="1">
      <formula>S639="NA"</formula>
    </cfRule>
    <cfRule type="expression" dxfId="2613" priority="933" stopIfTrue="1">
      <formula>FL607=1</formula>
    </cfRule>
    <cfRule type="expression" dxfId="2612" priority="946" stopIfTrue="1">
      <formula>L607="NA"</formula>
    </cfRule>
    <cfRule type="expression" dxfId="2611" priority="1032" stopIfTrue="1">
      <formula>J607="NA"</formula>
    </cfRule>
    <cfRule type="expression" dxfId="2610" priority="1053" stopIfTrue="1">
      <formula>J607="NA"</formula>
    </cfRule>
  </conditionalFormatting>
  <conditionalFormatting sqref="U639:U658 U660:U663">
    <cfRule type="expression" dxfId="2609" priority="848" stopIfTrue="1">
      <formula>H607="X"</formula>
    </cfRule>
    <cfRule type="expression" dxfId="2608" priority="905" stopIfTrue="1">
      <formula>DX607=1</formula>
    </cfRule>
    <cfRule type="expression" dxfId="2607" priority="907" stopIfTrue="1">
      <formula>S639="NA"</formula>
    </cfRule>
    <cfRule type="expression" dxfId="2606" priority="960" stopIfTrue="1">
      <formula>FV607=1</formula>
    </cfRule>
    <cfRule type="expression" dxfId="2605" priority="973" stopIfTrue="1">
      <formula>N607="NA"</formula>
    </cfRule>
    <cfRule type="expression" dxfId="2604" priority="1033" stopIfTrue="1">
      <formula>J607="NA"</formula>
    </cfRule>
    <cfRule type="expression" dxfId="2603" priority="1067" stopIfTrue="1">
      <formula>J607="NA"</formula>
    </cfRule>
  </conditionalFormatting>
  <conditionalFormatting sqref="V639:V658 V660:V663">
    <cfRule type="expression" dxfId="2602" priority="849" stopIfTrue="1">
      <formula>H607="X"</formula>
    </cfRule>
    <cfRule type="expression" dxfId="2601" priority="908" stopIfTrue="1">
      <formula>EH607=1</formula>
    </cfRule>
    <cfRule type="expression" dxfId="2600" priority="988" stopIfTrue="1">
      <formula>GF607=1</formula>
    </cfRule>
    <cfRule type="expression" dxfId="2599" priority="1001" stopIfTrue="1">
      <formula>J607="NA"</formula>
    </cfRule>
    <cfRule type="expression" dxfId="2598" priority="1034" stopIfTrue="1">
      <formula>J607="NA"</formula>
    </cfRule>
    <cfRule type="expression" dxfId="2597" priority="1082" stopIfTrue="1">
      <formula>J607="NA"</formula>
    </cfRule>
  </conditionalFormatting>
  <conditionalFormatting sqref="W639:W658 W660:W663">
    <cfRule type="expression" dxfId="2596" priority="850" stopIfTrue="1">
      <formula>H607="X"</formula>
    </cfRule>
    <cfRule type="expression" dxfId="2595" priority="909" stopIfTrue="1">
      <formula>EH607=1</formula>
    </cfRule>
    <cfRule type="expression" dxfId="2594" priority="911" stopIfTrue="1">
      <formula>V639="NA"</formula>
    </cfRule>
    <cfRule type="expression" dxfId="2593" priority="934" stopIfTrue="1">
      <formula>FL607=1</formula>
    </cfRule>
    <cfRule type="expression" dxfId="2592" priority="947" stopIfTrue="1">
      <formula>L607="NA"</formula>
    </cfRule>
    <cfRule type="expression" dxfId="2591" priority="1035" stopIfTrue="1">
      <formula>J607="NA"</formula>
    </cfRule>
    <cfRule type="expression" dxfId="2590" priority="1054" stopIfTrue="1">
      <formula>J607="NA"</formula>
    </cfRule>
  </conditionalFormatting>
  <conditionalFormatting sqref="X639:X658 X660:X663">
    <cfRule type="expression" dxfId="2589" priority="851" stopIfTrue="1">
      <formula>H607="X"</formula>
    </cfRule>
    <cfRule type="expression" dxfId="2588" priority="910" stopIfTrue="1">
      <formula>EH607=1</formula>
    </cfRule>
    <cfRule type="expression" dxfId="2587" priority="912" stopIfTrue="1">
      <formula>V639="NA"</formula>
    </cfRule>
    <cfRule type="expression" dxfId="2586" priority="961" stopIfTrue="1">
      <formula>FV607=1</formula>
    </cfRule>
    <cfRule type="expression" dxfId="2585" priority="974" stopIfTrue="1">
      <formula>N607="NA"</formula>
    </cfRule>
    <cfRule type="expression" dxfId="2584" priority="1036" stopIfTrue="1">
      <formula>J607="NA"</formula>
    </cfRule>
    <cfRule type="expression" dxfId="2583" priority="1068" stopIfTrue="1">
      <formula>J607="NA"</formula>
    </cfRule>
  </conditionalFormatting>
  <conditionalFormatting sqref="Y639:Y658 Y660:Y663">
    <cfRule type="expression" dxfId="2582" priority="852" stopIfTrue="1">
      <formula>H607="X"</formula>
    </cfRule>
    <cfRule type="expression" dxfId="2581" priority="913" stopIfTrue="1">
      <formula>ER607=1</formula>
    </cfRule>
    <cfRule type="expression" dxfId="2580" priority="989" stopIfTrue="1">
      <formula>GF607=1</formula>
    </cfRule>
    <cfRule type="expression" dxfId="2579" priority="1002" stopIfTrue="1">
      <formula>J607="NA"</formula>
    </cfRule>
    <cfRule type="expression" dxfId="2578" priority="1037" stopIfTrue="1">
      <formula>J607="NA"</formula>
    </cfRule>
    <cfRule type="expression" dxfId="2577" priority="1083" stopIfTrue="1">
      <formula>J607="NA"</formula>
    </cfRule>
  </conditionalFormatting>
  <conditionalFormatting sqref="Z639:Z658 Z660:Z663">
    <cfRule type="expression" dxfId="2576" priority="853" stopIfTrue="1">
      <formula>H607="X"</formula>
    </cfRule>
    <cfRule type="expression" dxfId="2575" priority="914" stopIfTrue="1">
      <formula>ER607=1</formula>
    </cfRule>
    <cfRule type="expression" dxfId="2574" priority="916" stopIfTrue="1">
      <formula>Y639="NA"</formula>
    </cfRule>
    <cfRule type="expression" dxfId="2573" priority="935" stopIfTrue="1">
      <formula>FL607=1</formula>
    </cfRule>
    <cfRule type="expression" dxfId="2572" priority="948" stopIfTrue="1">
      <formula>L607="NA"</formula>
    </cfRule>
    <cfRule type="expression" dxfId="2571" priority="1038" stopIfTrue="1">
      <formula>J607="NA"</formula>
    </cfRule>
    <cfRule type="expression" dxfId="2570" priority="1055" stopIfTrue="1">
      <formula>J607="NA"</formula>
    </cfRule>
  </conditionalFormatting>
  <conditionalFormatting sqref="AA639:AA658 AA660:AA663">
    <cfRule type="expression" dxfId="2569" priority="854" stopIfTrue="1">
      <formula>H607="X"</formula>
    </cfRule>
    <cfRule type="expression" dxfId="2568" priority="915" stopIfTrue="1">
      <formula>ER607=1</formula>
    </cfRule>
    <cfRule type="expression" dxfId="2567" priority="917" stopIfTrue="1">
      <formula>Y639="NA"</formula>
    </cfRule>
    <cfRule type="expression" dxfId="2566" priority="962" stopIfTrue="1">
      <formula>FV607=1</formula>
    </cfRule>
    <cfRule type="expression" dxfId="2565" priority="975" stopIfTrue="1">
      <formula>N607="NA"</formula>
    </cfRule>
    <cfRule type="expression" dxfId="2564" priority="1039" stopIfTrue="1">
      <formula>J607="NA"</formula>
    </cfRule>
    <cfRule type="expression" dxfId="2563" priority="1069" stopIfTrue="1">
      <formula>J607="NA"</formula>
    </cfRule>
  </conditionalFormatting>
  <conditionalFormatting sqref="AB639:AB658 AB660:AB663">
    <cfRule type="expression" dxfId="2562" priority="855" stopIfTrue="1">
      <formula>H607="X"</formula>
    </cfRule>
    <cfRule type="expression" dxfId="2561" priority="918" stopIfTrue="1">
      <formula>FB607=1</formula>
    </cfRule>
    <cfRule type="expression" dxfId="2560" priority="990" stopIfTrue="1">
      <formula>GF607=1</formula>
    </cfRule>
    <cfRule type="expression" dxfId="2559" priority="1003" stopIfTrue="1">
      <formula>J607="NA"</formula>
    </cfRule>
    <cfRule type="expression" dxfId="2558" priority="1040" stopIfTrue="1">
      <formula>J607="NA"</formula>
    </cfRule>
    <cfRule type="expression" dxfId="2557" priority="1084" stopIfTrue="1">
      <formula>J607="NA"</formula>
    </cfRule>
  </conditionalFormatting>
  <conditionalFormatting sqref="AC639:AC658 AC660:AC663">
    <cfRule type="expression" dxfId="2556" priority="856" stopIfTrue="1">
      <formula>H607="X"</formula>
    </cfRule>
    <cfRule type="expression" dxfId="2555" priority="919" stopIfTrue="1">
      <formula>FB607=1</formula>
    </cfRule>
    <cfRule type="expression" dxfId="2554" priority="921" stopIfTrue="1">
      <formula>AB639="NA"</formula>
    </cfRule>
    <cfRule type="expression" dxfId="2553" priority="936" stopIfTrue="1">
      <formula>FL607=1</formula>
    </cfRule>
    <cfRule type="expression" dxfId="2552" priority="949" stopIfTrue="1">
      <formula>L607="NA"</formula>
    </cfRule>
    <cfRule type="expression" dxfId="2551" priority="1041" stopIfTrue="1">
      <formula>J607="NA"</formula>
    </cfRule>
    <cfRule type="expression" dxfId="2550" priority="1056" stopIfTrue="1">
      <formula>J607="NA"</formula>
    </cfRule>
  </conditionalFormatting>
  <conditionalFormatting sqref="AD639:AD658 AD660:AD663">
    <cfRule type="expression" dxfId="2549" priority="857" stopIfTrue="1">
      <formula>H607="X"</formula>
    </cfRule>
    <cfRule type="expression" dxfId="2548" priority="920" stopIfTrue="1">
      <formula>FB607=1</formula>
    </cfRule>
    <cfRule type="expression" dxfId="2547" priority="922" stopIfTrue="1">
      <formula>AB639="NA"</formula>
    </cfRule>
    <cfRule type="expression" dxfId="2546" priority="963" stopIfTrue="1">
      <formula>FV607=1</formula>
    </cfRule>
    <cfRule type="expression" dxfId="2545" priority="976" stopIfTrue="1">
      <formula>N607="NA"</formula>
    </cfRule>
    <cfRule type="expression" dxfId="2544" priority="1042" stopIfTrue="1">
      <formula>J607="NA"</formula>
    </cfRule>
    <cfRule type="expression" dxfId="2543" priority="1070" stopIfTrue="1">
      <formula>J607="NA"</formula>
    </cfRule>
  </conditionalFormatting>
  <conditionalFormatting sqref="J688">
    <cfRule type="expression" dxfId="2542" priority="1085" stopIfTrue="1">
      <formula>H688="X"</formula>
    </cfRule>
    <cfRule type="expression" dxfId="2541" priority="1246" stopIfTrue="1">
      <formula>GF688=1</formula>
    </cfRule>
    <cfRule type="expression" dxfId="2540" priority="1340" stopIfTrue="1">
      <formula>J688="NA"</formula>
    </cfRule>
  </conditionalFormatting>
  <conditionalFormatting sqref="L688">
    <cfRule type="expression" dxfId="2539" priority="1086" stopIfTrue="1">
      <formula>H688="X"</formula>
    </cfRule>
    <cfRule type="expression" dxfId="2538" priority="1192" stopIfTrue="1">
      <formula>FL688=1</formula>
    </cfRule>
    <cfRule type="expression" dxfId="2537" priority="1312" stopIfTrue="1">
      <formula>J688="NA"</formula>
    </cfRule>
  </conditionalFormatting>
  <conditionalFormatting sqref="N688">
    <cfRule type="expression" dxfId="2536" priority="1087" stopIfTrue="1">
      <formula>H688="X"</formula>
    </cfRule>
    <cfRule type="expression" dxfId="2535" priority="1219" stopIfTrue="1">
      <formula>FV688=1</formula>
    </cfRule>
    <cfRule type="expression" dxfId="2534" priority="1326" stopIfTrue="1">
      <formula>J688="NA"</formula>
    </cfRule>
  </conditionalFormatting>
  <conditionalFormatting sqref="P688">
    <cfRule type="expression" dxfId="2533" priority="1088" stopIfTrue="1">
      <formula>H688="X"</formula>
    </cfRule>
    <cfRule type="expression" dxfId="2532" priority="1127" stopIfTrue="1">
      <formula>AL688=1</formula>
    </cfRule>
    <cfRule type="expression" dxfId="2531" priority="1247" stopIfTrue="1">
      <formula>GF688=1</formula>
    </cfRule>
    <cfRule type="expression" dxfId="2530" priority="1260" stopIfTrue="1">
      <formula>J688="NA"</formula>
    </cfRule>
    <cfRule type="expression" dxfId="2529" priority="1273" stopIfTrue="1">
      <formula>J688="NA"</formula>
    </cfRule>
    <cfRule type="expression" dxfId="2528" priority="1341" stopIfTrue="1">
      <formula>J688="NA"</formula>
    </cfRule>
  </conditionalFormatting>
  <conditionalFormatting sqref="Q688">
    <cfRule type="expression" dxfId="2527" priority="1089" stopIfTrue="1">
      <formula>H688="X"</formula>
    </cfRule>
    <cfRule type="expression" dxfId="2526" priority="1128" stopIfTrue="1">
      <formula>AL688=1</formula>
    </cfRule>
    <cfRule type="expression" dxfId="2525" priority="1130" stopIfTrue="1">
      <formula>P688="NA"</formula>
    </cfRule>
    <cfRule type="expression" dxfId="2524" priority="1193" stopIfTrue="1">
      <formula>FL688=1</formula>
    </cfRule>
    <cfRule type="expression" dxfId="2523" priority="1206" stopIfTrue="1">
      <formula>L688="NA"</formula>
    </cfRule>
    <cfRule type="expression" dxfId="2522" priority="1274" stopIfTrue="1">
      <formula>J688="NA"</formula>
    </cfRule>
    <cfRule type="expression" dxfId="2521" priority="1313" stopIfTrue="1">
      <formula>J688="NA"</formula>
    </cfRule>
  </conditionalFormatting>
  <conditionalFormatting sqref="R688">
    <cfRule type="expression" dxfId="2520" priority="1090" stopIfTrue="1">
      <formula>H688="X"</formula>
    </cfRule>
    <cfRule type="expression" dxfId="2519" priority="1129" stopIfTrue="1">
      <formula>AL688=1</formula>
    </cfRule>
    <cfRule type="expression" dxfId="2518" priority="1131" stopIfTrue="1">
      <formula>P688="NA"</formula>
    </cfRule>
    <cfRule type="expression" dxfId="2517" priority="1220" stopIfTrue="1">
      <formula>FV688=1</formula>
    </cfRule>
    <cfRule type="expression" dxfId="2516" priority="1233" stopIfTrue="1">
      <formula>N688="NA"</formula>
    </cfRule>
    <cfRule type="expression" dxfId="2515" priority="1275" stopIfTrue="1">
      <formula>J688="NA"</formula>
    </cfRule>
    <cfRule type="expression" dxfId="2514" priority="1327" stopIfTrue="1">
      <formula>J688="NA"</formula>
    </cfRule>
  </conditionalFormatting>
  <conditionalFormatting sqref="S688">
    <cfRule type="expression" dxfId="2513" priority="1091" stopIfTrue="1">
      <formula>H688="X"</formula>
    </cfRule>
    <cfRule type="expression" dxfId="2512" priority="1132" stopIfTrue="1">
      <formula>AV688=1</formula>
    </cfRule>
    <cfRule type="expression" dxfId="2511" priority="1248" stopIfTrue="1">
      <formula>GF688=1</formula>
    </cfRule>
    <cfRule type="expression" dxfId="2510" priority="1261" stopIfTrue="1">
      <formula>J688="NA"</formula>
    </cfRule>
    <cfRule type="expression" dxfId="2509" priority="1276" stopIfTrue="1">
      <formula>J688="NA"</formula>
    </cfRule>
    <cfRule type="expression" dxfId="2508" priority="1342" stopIfTrue="1">
      <formula>J688="NA"</formula>
    </cfRule>
  </conditionalFormatting>
  <conditionalFormatting sqref="T688">
    <cfRule type="expression" dxfId="2507" priority="1092" stopIfTrue="1">
      <formula>H688="X"</formula>
    </cfRule>
    <cfRule type="expression" dxfId="2506" priority="1133" stopIfTrue="1">
      <formula>AV688=1</formula>
    </cfRule>
    <cfRule type="expression" dxfId="2505" priority="1135" stopIfTrue="1">
      <formula>S688="NA"</formula>
    </cfRule>
    <cfRule type="expression" dxfId="2504" priority="1194" stopIfTrue="1">
      <formula>FL688=1</formula>
    </cfRule>
    <cfRule type="expression" dxfId="2503" priority="1207" stopIfTrue="1">
      <formula>L688="NA"</formula>
    </cfRule>
    <cfRule type="expression" dxfId="2502" priority="1277" stopIfTrue="1">
      <formula>J688="NA"</formula>
    </cfRule>
    <cfRule type="expression" dxfId="2501" priority="1314" stopIfTrue="1">
      <formula>J688="NA"</formula>
    </cfRule>
  </conditionalFormatting>
  <conditionalFormatting sqref="U688">
    <cfRule type="expression" dxfId="2500" priority="1093" stopIfTrue="1">
      <formula>H688="X"</formula>
    </cfRule>
    <cfRule type="expression" dxfId="2499" priority="1134" stopIfTrue="1">
      <formula>AV688=1</formula>
    </cfRule>
    <cfRule type="expression" dxfId="2498" priority="1136" stopIfTrue="1">
      <formula>S688="NA"</formula>
    </cfRule>
    <cfRule type="expression" dxfId="2497" priority="1221" stopIfTrue="1">
      <formula>FV688=1</formula>
    </cfRule>
    <cfRule type="expression" dxfId="2496" priority="1234" stopIfTrue="1">
      <formula>N688="NA"</formula>
    </cfRule>
    <cfRule type="expression" dxfId="2495" priority="1278" stopIfTrue="1">
      <formula>J688="NA"</formula>
    </cfRule>
    <cfRule type="expression" dxfId="2494" priority="1328" stopIfTrue="1">
      <formula>J688="NA"</formula>
    </cfRule>
  </conditionalFormatting>
  <conditionalFormatting sqref="V688">
    <cfRule type="expression" dxfId="2493" priority="1094" stopIfTrue="1">
      <formula>H688="X"</formula>
    </cfRule>
    <cfRule type="expression" dxfId="2492" priority="1137" stopIfTrue="1">
      <formula>BF688=1</formula>
    </cfRule>
    <cfRule type="expression" dxfId="2491" priority="1249" stopIfTrue="1">
      <formula>GF688=1</formula>
    </cfRule>
    <cfRule type="expression" dxfId="2490" priority="1262" stopIfTrue="1">
      <formula>J688="NA"</formula>
    </cfRule>
    <cfRule type="expression" dxfId="2489" priority="1279" stopIfTrue="1">
      <formula>J688="NA"</formula>
    </cfRule>
    <cfRule type="expression" dxfId="2488" priority="1343" stopIfTrue="1">
      <formula>J688="NA"</formula>
    </cfRule>
  </conditionalFormatting>
  <conditionalFormatting sqref="W688">
    <cfRule type="expression" dxfId="2487" priority="1095" stopIfTrue="1">
      <formula>H688="X"</formula>
    </cfRule>
    <cfRule type="expression" dxfId="2486" priority="1138" stopIfTrue="1">
      <formula>BF688=1</formula>
    </cfRule>
    <cfRule type="expression" dxfId="2485" priority="1140" stopIfTrue="1">
      <formula>V688="NA"</formula>
    </cfRule>
    <cfRule type="expression" dxfId="2484" priority="1195" stopIfTrue="1">
      <formula>FL688=1</formula>
    </cfRule>
    <cfRule type="expression" dxfId="2483" priority="1208" stopIfTrue="1">
      <formula>L688="NA"</formula>
    </cfRule>
    <cfRule type="expression" dxfId="2482" priority="1280" stopIfTrue="1">
      <formula>J688="NA"</formula>
    </cfRule>
    <cfRule type="expression" dxfId="2481" priority="1315" stopIfTrue="1">
      <formula>J688="NA"</formula>
    </cfRule>
  </conditionalFormatting>
  <conditionalFormatting sqref="X688">
    <cfRule type="expression" dxfId="2480" priority="1096" stopIfTrue="1">
      <formula>H688="X"</formula>
    </cfRule>
    <cfRule type="expression" dxfId="2479" priority="1139" stopIfTrue="1">
      <formula>BF688=1</formula>
    </cfRule>
    <cfRule type="expression" dxfId="2478" priority="1141" stopIfTrue="1">
      <formula>V688="NA"</formula>
    </cfRule>
    <cfRule type="expression" dxfId="2477" priority="1222" stopIfTrue="1">
      <formula>FV688=1</formula>
    </cfRule>
    <cfRule type="expression" dxfId="2476" priority="1235" stopIfTrue="1">
      <formula>N688="NA"</formula>
    </cfRule>
    <cfRule type="expression" dxfId="2475" priority="1281" stopIfTrue="1">
      <formula>J688="NA"</formula>
    </cfRule>
    <cfRule type="expression" dxfId="2474" priority="1329" stopIfTrue="1">
      <formula>J688="NA"</formula>
    </cfRule>
  </conditionalFormatting>
  <conditionalFormatting sqref="Y688">
    <cfRule type="expression" dxfId="2473" priority="1097" stopIfTrue="1">
      <formula>H688="X"</formula>
    </cfRule>
    <cfRule type="expression" dxfId="2472" priority="1142" stopIfTrue="1">
      <formula>BP688=1</formula>
    </cfRule>
    <cfRule type="expression" dxfId="2471" priority="1250" stopIfTrue="1">
      <formula>GF688=1</formula>
    </cfRule>
    <cfRule type="expression" dxfId="2470" priority="1263" stopIfTrue="1">
      <formula>J688="NA"</formula>
    </cfRule>
    <cfRule type="expression" dxfId="2469" priority="1282" stopIfTrue="1">
      <formula>J688="NA"</formula>
    </cfRule>
    <cfRule type="expression" dxfId="2468" priority="1344" stopIfTrue="1">
      <formula>J688="NA"</formula>
    </cfRule>
  </conditionalFormatting>
  <conditionalFormatting sqref="Z688">
    <cfRule type="expression" dxfId="2467" priority="1098" stopIfTrue="1">
      <formula>H688="X"</formula>
    </cfRule>
    <cfRule type="expression" dxfId="2466" priority="1143" stopIfTrue="1">
      <formula>BP688=1</formula>
    </cfRule>
    <cfRule type="expression" dxfId="2465" priority="1145" stopIfTrue="1">
      <formula>Y688="NA"</formula>
    </cfRule>
    <cfRule type="expression" dxfId="2464" priority="1196" stopIfTrue="1">
      <formula>FL688=1</formula>
    </cfRule>
    <cfRule type="expression" dxfId="2463" priority="1209" stopIfTrue="1">
      <formula>L688="NA"</formula>
    </cfRule>
    <cfRule type="expression" dxfId="2462" priority="1283" stopIfTrue="1">
      <formula>J688="NA"</formula>
    </cfRule>
    <cfRule type="expression" dxfId="2461" priority="1316" stopIfTrue="1">
      <formula>J688="NA"</formula>
    </cfRule>
  </conditionalFormatting>
  <conditionalFormatting sqref="AA688">
    <cfRule type="expression" dxfId="2460" priority="1099" stopIfTrue="1">
      <formula>H688="X"</formula>
    </cfRule>
    <cfRule type="expression" dxfId="2459" priority="1144" stopIfTrue="1">
      <formula>BP688=1</formula>
    </cfRule>
    <cfRule type="expression" dxfId="2458" priority="1146" stopIfTrue="1">
      <formula>Y688="NA"</formula>
    </cfRule>
    <cfRule type="expression" dxfId="2457" priority="1223" stopIfTrue="1">
      <formula>FV688=1</formula>
    </cfRule>
    <cfRule type="expression" dxfId="2456" priority="1236" stopIfTrue="1">
      <formula>N688="NA"</formula>
    </cfRule>
    <cfRule type="expression" dxfId="2455" priority="1284" stopIfTrue="1">
      <formula>J688="NA"</formula>
    </cfRule>
    <cfRule type="expression" dxfId="2454" priority="1330" stopIfTrue="1">
      <formula>J688="NA"</formula>
    </cfRule>
  </conditionalFormatting>
  <conditionalFormatting sqref="AB688">
    <cfRule type="expression" dxfId="2453" priority="1100" stopIfTrue="1">
      <formula>H688="X"</formula>
    </cfRule>
    <cfRule type="expression" dxfId="2452" priority="1147" stopIfTrue="1">
      <formula>BZ688=1</formula>
    </cfRule>
    <cfRule type="expression" dxfId="2451" priority="1251" stopIfTrue="1">
      <formula>GF688=1</formula>
    </cfRule>
    <cfRule type="expression" dxfId="2450" priority="1264" stopIfTrue="1">
      <formula>J688="NA"</formula>
    </cfRule>
    <cfRule type="expression" dxfId="2449" priority="1285" stopIfTrue="1">
      <formula>J688="NA"</formula>
    </cfRule>
    <cfRule type="expression" dxfId="2448" priority="1345" stopIfTrue="1">
      <formula>J688="NA"</formula>
    </cfRule>
  </conditionalFormatting>
  <conditionalFormatting sqref="AC688">
    <cfRule type="expression" dxfId="2447" priority="1101" stopIfTrue="1">
      <formula>H688="X"</formula>
    </cfRule>
    <cfRule type="expression" dxfId="2446" priority="1148" stopIfTrue="1">
      <formula>BZ688=1</formula>
    </cfRule>
    <cfRule type="expression" dxfId="2445" priority="1150" stopIfTrue="1">
      <formula>AB688="NA"</formula>
    </cfRule>
    <cfRule type="expression" dxfId="2444" priority="1197" stopIfTrue="1">
      <formula>FL688=1</formula>
    </cfRule>
    <cfRule type="expression" dxfId="2443" priority="1210" stopIfTrue="1">
      <formula>L688="NA"</formula>
    </cfRule>
    <cfRule type="expression" dxfId="2442" priority="1286" stopIfTrue="1">
      <formula>J688="NA"</formula>
    </cfRule>
    <cfRule type="expression" dxfId="2441" priority="1317" stopIfTrue="1">
      <formula>J688="NA"</formula>
    </cfRule>
  </conditionalFormatting>
  <conditionalFormatting sqref="AD688">
    <cfRule type="expression" dxfId="2440" priority="1102" stopIfTrue="1">
      <formula>H688="X"</formula>
    </cfRule>
    <cfRule type="expression" dxfId="2439" priority="1149" stopIfTrue="1">
      <formula>BZ688=1</formula>
    </cfRule>
    <cfRule type="expression" dxfId="2438" priority="1151" stopIfTrue="1">
      <formula>AB688="NA"</formula>
    </cfRule>
    <cfRule type="expression" dxfId="2437" priority="1224" stopIfTrue="1">
      <formula>FV688=1</formula>
    </cfRule>
    <cfRule type="expression" dxfId="2436" priority="1237" stopIfTrue="1">
      <formula>N688="NA"</formula>
    </cfRule>
    <cfRule type="expression" dxfId="2435" priority="1287" stopIfTrue="1">
      <formula>J688="NA"</formula>
    </cfRule>
    <cfRule type="expression" dxfId="2434" priority="1331" stopIfTrue="1">
      <formula>J688="NA"</formula>
    </cfRule>
  </conditionalFormatting>
  <conditionalFormatting sqref="G720">
    <cfRule type="expression" dxfId="2433" priority="1103" stopIfTrue="1">
      <formula>H688="X"</formula>
    </cfRule>
    <cfRule type="expression" dxfId="2432" priority="1152" stopIfTrue="1">
      <formula>CJ688=1</formula>
    </cfRule>
    <cfRule type="expression" dxfId="2431" priority="1252" stopIfTrue="1">
      <formula>GF688=1</formula>
    </cfRule>
    <cfRule type="expression" dxfId="2430" priority="1265" stopIfTrue="1">
      <formula>J688="NA"</formula>
    </cfRule>
    <cfRule type="expression" dxfId="2429" priority="1288" stopIfTrue="1">
      <formula>J688="NA"</formula>
    </cfRule>
    <cfRule type="expression" dxfId="2428" priority="1346" stopIfTrue="1">
      <formula>J688="NA"</formula>
    </cfRule>
  </conditionalFormatting>
  <conditionalFormatting sqref="H720">
    <cfRule type="expression" dxfId="2427" priority="1104" stopIfTrue="1">
      <formula>H688="X"</formula>
    </cfRule>
    <cfRule type="expression" dxfId="2426" priority="1153" stopIfTrue="1">
      <formula>CJ688=1</formula>
    </cfRule>
    <cfRule type="expression" dxfId="2425" priority="1155" stopIfTrue="1">
      <formula>G720="NA"</formula>
    </cfRule>
    <cfRule type="expression" dxfId="2424" priority="1198" stopIfTrue="1">
      <formula>FL688=1</formula>
    </cfRule>
    <cfRule type="expression" dxfId="2423" priority="1211" stopIfTrue="1">
      <formula>L688="NA"</formula>
    </cfRule>
    <cfRule type="expression" dxfId="2422" priority="1289" stopIfTrue="1">
      <formula>J688="NA"</formula>
    </cfRule>
    <cfRule type="expression" dxfId="2421" priority="1318" stopIfTrue="1">
      <formula>J688="NA"</formula>
    </cfRule>
  </conditionalFormatting>
  <conditionalFormatting sqref="I720">
    <cfRule type="expression" dxfId="2420" priority="1105" stopIfTrue="1">
      <formula>H688="X"</formula>
    </cfRule>
    <cfRule type="expression" dxfId="2419" priority="1154" stopIfTrue="1">
      <formula>CJ688=1</formula>
    </cfRule>
    <cfRule type="expression" dxfId="2418" priority="1156" stopIfTrue="1">
      <formula>G720="NA"</formula>
    </cfRule>
    <cfRule type="expression" dxfId="2417" priority="1225" stopIfTrue="1">
      <formula>FV688=1</formula>
    </cfRule>
    <cfRule type="expression" dxfId="2416" priority="1238" stopIfTrue="1">
      <formula>N688="NA"</formula>
    </cfRule>
    <cfRule type="expression" dxfId="2415" priority="1290" stopIfTrue="1">
      <formula>J688="NA"</formula>
    </cfRule>
    <cfRule type="expression" dxfId="2414" priority="1332" stopIfTrue="1">
      <formula>J688="NA"</formula>
    </cfRule>
  </conditionalFormatting>
  <conditionalFormatting sqref="J720">
    <cfRule type="expression" dxfId="2413" priority="1106" stopIfTrue="1">
      <formula>H688="X"</formula>
    </cfRule>
    <cfRule type="expression" dxfId="2412" priority="1157" stopIfTrue="1">
      <formula>CT688=1</formula>
    </cfRule>
    <cfRule type="expression" dxfId="2411" priority="1253" stopIfTrue="1">
      <formula>GF688=1</formula>
    </cfRule>
    <cfRule type="expression" dxfId="2410" priority="1266" stopIfTrue="1">
      <formula>J688="NA"</formula>
    </cfRule>
    <cfRule type="expression" dxfId="2409" priority="1291" stopIfTrue="1">
      <formula>J688="NA"</formula>
    </cfRule>
    <cfRule type="expression" dxfId="2408" priority="1347" stopIfTrue="1">
      <formula>J688="NA"</formula>
    </cfRule>
  </conditionalFormatting>
  <conditionalFormatting sqref="K720">
    <cfRule type="expression" dxfId="2407" priority="1107" stopIfTrue="1">
      <formula>H688="X"</formula>
    </cfRule>
    <cfRule type="expression" dxfId="2406" priority="1158" stopIfTrue="1">
      <formula>CT688=1</formula>
    </cfRule>
    <cfRule type="expression" dxfId="2405" priority="1160" stopIfTrue="1">
      <formula>J720="NA"</formula>
    </cfRule>
    <cfRule type="expression" dxfId="2404" priority="1199" stopIfTrue="1">
      <formula>FL688=1</formula>
    </cfRule>
    <cfRule type="expression" dxfId="2403" priority="1212" stopIfTrue="1">
      <formula>L688="NA"</formula>
    </cfRule>
    <cfRule type="expression" dxfId="2402" priority="1292" stopIfTrue="1">
      <formula>J688="NA"</formula>
    </cfRule>
    <cfRule type="expression" dxfId="2401" priority="1319" stopIfTrue="1">
      <formula>J688="NA"</formula>
    </cfRule>
  </conditionalFormatting>
  <conditionalFormatting sqref="L720">
    <cfRule type="expression" dxfId="2400" priority="1108" stopIfTrue="1">
      <formula>H688="X"</formula>
    </cfRule>
    <cfRule type="expression" dxfId="2399" priority="1159" stopIfTrue="1">
      <formula>CT688=1</formula>
    </cfRule>
    <cfRule type="expression" dxfId="2398" priority="1161" stopIfTrue="1">
      <formula>J720="NA"</formula>
    </cfRule>
    <cfRule type="expression" dxfId="2397" priority="1226" stopIfTrue="1">
      <formula>FV688=1</formula>
    </cfRule>
    <cfRule type="expression" dxfId="2396" priority="1239" stopIfTrue="1">
      <formula>N688="NA"</formula>
    </cfRule>
    <cfRule type="expression" dxfId="2395" priority="1293" stopIfTrue="1">
      <formula>J688="NA"</formula>
    </cfRule>
    <cfRule type="expression" dxfId="2394" priority="1333" stopIfTrue="1">
      <formula>J688="NA"</formula>
    </cfRule>
  </conditionalFormatting>
  <conditionalFormatting sqref="M720">
    <cfRule type="expression" dxfId="2393" priority="1109" stopIfTrue="1">
      <formula>H688="X"</formula>
    </cfRule>
    <cfRule type="expression" dxfId="2392" priority="1162" stopIfTrue="1">
      <formula>DD688=1</formula>
    </cfRule>
    <cfRule type="expression" dxfId="2391" priority="1254" stopIfTrue="1">
      <formula>GF688=1</formula>
    </cfRule>
    <cfRule type="expression" dxfId="2390" priority="1267" stopIfTrue="1">
      <formula>J688="NA"</formula>
    </cfRule>
    <cfRule type="expression" dxfId="2389" priority="1294" stopIfTrue="1">
      <formula>J688="NA"</formula>
    </cfRule>
    <cfRule type="expression" dxfId="2388" priority="1348" stopIfTrue="1">
      <formula>J688="NA"</formula>
    </cfRule>
  </conditionalFormatting>
  <conditionalFormatting sqref="N720">
    <cfRule type="expression" dxfId="2387" priority="1110" stopIfTrue="1">
      <formula>H688="X"</formula>
    </cfRule>
    <cfRule type="expression" dxfId="2386" priority="1163" stopIfTrue="1">
      <formula>DD688=1</formula>
    </cfRule>
    <cfRule type="expression" dxfId="2385" priority="1165" stopIfTrue="1">
      <formula>M720="NA"</formula>
    </cfRule>
    <cfRule type="expression" dxfId="2384" priority="1200" stopIfTrue="1">
      <formula>FL688=1</formula>
    </cfRule>
    <cfRule type="expression" dxfId="2383" priority="1213" stopIfTrue="1">
      <formula>L688="NA"</formula>
    </cfRule>
    <cfRule type="expression" dxfId="2382" priority="1295" stopIfTrue="1">
      <formula>J688="NA"</formula>
    </cfRule>
    <cfRule type="expression" dxfId="2381" priority="1320" stopIfTrue="1">
      <formula>J688="NA"</formula>
    </cfRule>
  </conditionalFormatting>
  <conditionalFormatting sqref="O720">
    <cfRule type="expression" dxfId="2380" priority="1111" stopIfTrue="1">
      <formula>H688="X"</formula>
    </cfRule>
    <cfRule type="expression" dxfId="2379" priority="1164" stopIfTrue="1">
      <formula>DD688=1</formula>
    </cfRule>
    <cfRule type="expression" dxfId="2378" priority="1166" stopIfTrue="1">
      <formula>M720="NA"</formula>
    </cfRule>
    <cfRule type="expression" dxfId="2377" priority="1227" stopIfTrue="1">
      <formula>FV688=1</formula>
    </cfRule>
    <cfRule type="expression" dxfId="2376" priority="1240" stopIfTrue="1">
      <formula>N688="NA"</formula>
    </cfRule>
    <cfRule type="expression" dxfId="2375" priority="1296" stopIfTrue="1">
      <formula>J688="NA"</formula>
    </cfRule>
    <cfRule type="expression" dxfId="2374" priority="1334" stopIfTrue="1">
      <formula>J688="NA"</formula>
    </cfRule>
  </conditionalFormatting>
  <conditionalFormatting sqref="P720">
    <cfRule type="expression" dxfId="2373" priority="1112" stopIfTrue="1">
      <formula>H688="X"</formula>
    </cfRule>
    <cfRule type="expression" dxfId="2372" priority="1167" stopIfTrue="1">
      <formula>DN688=1</formula>
    </cfRule>
    <cfRule type="expression" dxfId="2371" priority="1255" stopIfTrue="1">
      <formula>GF688=1</formula>
    </cfRule>
    <cfRule type="expression" dxfId="2370" priority="1268" stopIfTrue="1">
      <formula>J688="NA"</formula>
    </cfRule>
    <cfRule type="expression" dxfId="2369" priority="1297" stopIfTrue="1">
      <formula>J688="NA"</formula>
    </cfRule>
    <cfRule type="expression" dxfId="2368" priority="1349" stopIfTrue="1">
      <formula>J688="NA"</formula>
    </cfRule>
  </conditionalFormatting>
  <conditionalFormatting sqref="Q720">
    <cfRule type="expression" dxfId="2367" priority="1113" stopIfTrue="1">
      <formula>H688="X"</formula>
    </cfRule>
    <cfRule type="expression" dxfId="2366" priority="1168" stopIfTrue="1">
      <formula>DN688=1</formula>
    </cfRule>
    <cfRule type="expression" dxfId="2365" priority="1170" stopIfTrue="1">
      <formula>P720="NA"</formula>
    </cfRule>
    <cfRule type="expression" dxfId="2364" priority="1201" stopIfTrue="1">
      <formula>FL688=1</formula>
    </cfRule>
    <cfRule type="expression" dxfId="2363" priority="1214" stopIfTrue="1">
      <formula>L688="NA"</formula>
    </cfRule>
    <cfRule type="expression" dxfId="2362" priority="1298" stopIfTrue="1">
      <formula>J688="NA"</formula>
    </cfRule>
    <cfRule type="expression" dxfId="2361" priority="1321" stopIfTrue="1">
      <formula>J688="NA"</formula>
    </cfRule>
  </conditionalFormatting>
  <conditionalFormatting sqref="R720">
    <cfRule type="expression" dxfId="2360" priority="1114" stopIfTrue="1">
      <formula>H688="X"</formula>
    </cfRule>
    <cfRule type="expression" dxfId="2359" priority="1169" stopIfTrue="1">
      <formula>DN688=1</formula>
    </cfRule>
    <cfRule type="expression" dxfId="2358" priority="1171" stopIfTrue="1">
      <formula>P720="NA"</formula>
    </cfRule>
    <cfRule type="expression" dxfId="2357" priority="1228" stopIfTrue="1">
      <formula>FV688=1</formula>
    </cfRule>
    <cfRule type="expression" dxfId="2356" priority="1241" stopIfTrue="1">
      <formula>N688="NA"</formula>
    </cfRule>
    <cfRule type="expression" dxfId="2355" priority="1299" stopIfTrue="1">
      <formula>J688="NA"</formula>
    </cfRule>
    <cfRule type="expression" dxfId="2354" priority="1335" stopIfTrue="1">
      <formula>J688="NA"</formula>
    </cfRule>
  </conditionalFormatting>
  <conditionalFormatting sqref="S720">
    <cfRule type="expression" dxfId="2353" priority="1115" stopIfTrue="1">
      <formula>H688="X"</formula>
    </cfRule>
    <cfRule type="expression" dxfId="2352" priority="1172" stopIfTrue="1">
      <formula>DX688=1</formula>
    </cfRule>
    <cfRule type="expression" dxfId="2351" priority="1256" stopIfTrue="1">
      <formula>GF688=1</formula>
    </cfRule>
    <cfRule type="expression" dxfId="2350" priority="1269" stopIfTrue="1">
      <formula>J688="NA"</formula>
    </cfRule>
    <cfRule type="expression" dxfId="2349" priority="1300" stopIfTrue="1">
      <formula>J688="NA"</formula>
    </cfRule>
    <cfRule type="expression" dxfId="2348" priority="1350" stopIfTrue="1">
      <formula>J688="NA"</formula>
    </cfRule>
  </conditionalFormatting>
  <conditionalFormatting sqref="T720">
    <cfRule type="expression" dxfId="2347" priority="1116" stopIfTrue="1">
      <formula>H688="X"</formula>
    </cfRule>
    <cfRule type="expression" dxfId="2346" priority="1173" stopIfTrue="1">
      <formula>DX688=1</formula>
    </cfRule>
    <cfRule type="expression" dxfId="2345" priority="1175" stopIfTrue="1">
      <formula>S720="NA"</formula>
    </cfRule>
    <cfRule type="expression" dxfId="2344" priority="1202" stopIfTrue="1">
      <formula>FL688=1</formula>
    </cfRule>
    <cfRule type="expression" dxfId="2343" priority="1215" stopIfTrue="1">
      <formula>L688="NA"</formula>
    </cfRule>
    <cfRule type="expression" dxfId="2342" priority="1301" stopIfTrue="1">
      <formula>J688="NA"</formula>
    </cfRule>
    <cfRule type="expression" dxfId="2341" priority="1322" stopIfTrue="1">
      <formula>J688="NA"</formula>
    </cfRule>
  </conditionalFormatting>
  <conditionalFormatting sqref="U720">
    <cfRule type="expression" dxfId="2340" priority="1117" stopIfTrue="1">
      <formula>H688="X"</formula>
    </cfRule>
    <cfRule type="expression" dxfId="2339" priority="1174" stopIfTrue="1">
      <formula>DX688=1</formula>
    </cfRule>
    <cfRule type="expression" dxfId="2338" priority="1176" stopIfTrue="1">
      <formula>S720="NA"</formula>
    </cfRule>
    <cfRule type="expression" dxfId="2337" priority="1229" stopIfTrue="1">
      <formula>FV688=1</formula>
    </cfRule>
    <cfRule type="expression" dxfId="2336" priority="1242" stopIfTrue="1">
      <formula>N688="NA"</formula>
    </cfRule>
    <cfRule type="expression" dxfId="2335" priority="1302" stopIfTrue="1">
      <formula>J688="NA"</formula>
    </cfRule>
    <cfRule type="expression" dxfId="2334" priority="1336" stopIfTrue="1">
      <formula>J688="NA"</formula>
    </cfRule>
  </conditionalFormatting>
  <conditionalFormatting sqref="V720">
    <cfRule type="expression" dxfId="2333" priority="1118" stopIfTrue="1">
      <formula>H688="X"</formula>
    </cfRule>
    <cfRule type="expression" dxfId="2332" priority="1177" stopIfTrue="1">
      <formula>EH688=1</formula>
    </cfRule>
    <cfRule type="expression" dxfId="2331" priority="1257" stopIfTrue="1">
      <formula>GF688=1</formula>
    </cfRule>
    <cfRule type="expression" dxfId="2330" priority="1270" stopIfTrue="1">
      <formula>J688="NA"</formula>
    </cfRule>
    <cfRule type="expression" dxfId="2329" priority="1303" stopIfTrue="1">
      <formula>J688="NA"</formula>
    </cfRule>
    <cfRule type="expression" dxfId="2328" priority="1351" stopIfTrue="1">
      <formula>J688="NA"</formula>
    </cfRule>
  </conditionalFormatting>
  <conditionalFormatting sqref="W720">
    <cfRule type="expression" dxfId="2327" priority="1119" stopIfTrue="1">
      <formula>H688="X"</formula>
    </cfRule>
    <cfRule type="expression" dxfId="2326" priority="1178" stopIfTrue="1">
      <formula>EH688=1</formula>
    </cfRule>
    <cfRule type="expression" dxfId="2325" priority="1180" stopIfTrue="1">
      <formula>V720="NA"</formula>
    </cfRule>
    <cfRule type="expression" dxfId="2324" priority="1203" stopIfTrue="1">
      <formula>FL688=1</formula>
    </cfRule>
    <cfRule type="expression" dxfId="2323" priority="1216" stopIfTrue="1">
      <formula>L688="NA"</formula>
    </cfRule>
    <cfRule type="expression" dxfId="2322" priority="1304" stopIfTrue="1">
      <formula>J688="NA"</formula>
    </cfRule>
    <cfRule type="expression" dxfId="2321" priority="1323" stopIfTrue="1">
      <formula>J688="NA"</formula>
    </cfRule>
  </conditionalFormatting>
  <conditionalFormatting sqref="X720">
    <cfRule type="expression" dxfId="2320" priority="1120" stopIfTrue="1">
      <formula>H688="X"</formula>
    </cfRule>
    <cfRule type="expression" dxfId="2319" priority="1179" stopIfTrue="1">
      <formula>EH688=1</formula>
    </cfRule>
    <cfRule type="expression" dxfId="2318" priority="1181" stopIfTrue="1">
      <formula>V720="NA"</formula>
    </cfRule>
    <cfRule type="expression" dxfId="2317" priority="1230" stopIfTrue="1">
      <formula>FV688=1</formula>
    </cfRule>
    <cfRule type="expression" dxfId="2316" priority="1243" stopIfTrue="1">
      <formula>N688="NA"</formula>
    </cfRule>
    <cfRule type="expression" dxfId="2315" priority="1305" stopIfTrue="1">
      <formula>J688="NA"</formula>
    </cfRule>
    <cfRule type="expression" dxfId="2314" priority="1337" stopIfTrue="1">
      <formula>J688="NA"</formula>
    </cfRule>
  </conditionalFormatting>
  <conditionalFormatting sqref="Y720">
    <cfRule type="expression" dxfId="2313" priority="1121" stopIfTrue="1">
      <formula>H688="X"</formula>
    </cfRule>
    <cfRule type="expression" dxfId="2312" priority="1182" stopIfTrue="1">
      <formula>ER688=1</formula>
    </cfRule>
    <cfRule type="expression" dxfId="2311" priority="1258" stopIfTrue="1">
      <formula>GF688=1</formula>
    </cfRule>
    <cfRule type="expression" dxfId="2310" priority="1271" stopIfTrue="1">
      <formula>J688="NA"</formula>
    </cfRule>
    <cfRule type="expression" dxfId="2309" priority="1306" stopIfTrue="1">
      <formula>J688="NA"</formula>
    </cfRule>
    <cfRule type="expression" dxfId="2308" priority="1352" stopIfTrue="1">
      <formula>J688="NA"</formula>
    </cfRule>
  </conditionalFormatting>
  <conditionalFormatting sqref="Z720">
    <cfRule type="expression" dxfId="2307" priority="1122" stopIfTrue="1">
      <formula>H688="X"</formula>
    </cfRule>
    <cfRule type="expression" dxfId="2306" priority="1183" stopIfTrue="1">
      <formula>ER688=1</formula>
    </cfRule>
    <cfRule type="expression" dxfId="2305" priority="1185" stopIfTrue="1">
      <formula>Y720="NA"</formula>
    </cfRule>
    <cfRule type="expression" dxfId="2304" priority="1204" stopIfTrue="1">
      <formula>FL688=1</formula>
    </cfRule>
    <cfRule type="expression" dxfId="2303" priority="1217" stopIfTrue="1">
      <formula>L688="NA"</formula>
    </cfRule>
    <cfRule type="expression" dxfId="2302" priority="1307" stopIfTrue="1">
      <formula>J688="NA"</formula>
    </cfRule>
    <cfRule type="expression" dxfId="2301" priority="1324" stopIfTrue="1">
      <formula>J688="NA"</formula>
    </cfRule>
  </conditionalFormatting>
  <conditionalFormatting sqref="AA720">
    <cfRule type="expression" dxfId="2300" priority="1123" stopIfTrue="1">
      <formula>H688="X"</formula>
    </cfRule>
    <cfRule type="expression" dxfId="2299" priority="1184" stopIfTrue="1">
      <formula>ER688=1</formula>
    </cfRule>
    <cfRule type="expression" dxfId="2298" priority="1186" stopIfTrue="1">
      <formula>Y720="NA"</formula>
    </cfRule>
    <cfRule type="expression" dxfId="2297" priority="1231" stopIfTrue="1">
      <formula>FV688=1</formula>
    </cfRule>
    <cfRule type="expression" dxfId="2296" priority="1244" stopIfTrue="1">
      <formula>N688="NA"</formula>
    </cfRule>
    <cfRule type="expression" dxfId="2295" priority="1308" stopIfTrue="1">
      <formula>J688="NA"</formula>
    </cfRule>
    <cfRule type="expression" dxfId="2294" priority="1338" stopIfTrue="1">
      <formula>J688="NA"</formula>
    </cfRule>
  </conditionalFormatting>
  <conditionalFormatting sqref="AB720">
    <cfRule type="expression" dxfId="2293" priority="1124" stopIfTrue="1">
      <formula>H688="X"</formula>
    </cfRule>
    <cfRule type="expression" dxfId="2292" priority="1187" stopIfTrue="1">
      <formula>FB688=1</formula>
    </cfRule>
    <cfRule type="expression" dxfId="2291" priority="1259" stopIfTrue="1">
      <formula>GF688=1</formula>
    </cfRule>
    <cfRule type="expression" dxfId="2290" priority="1272" stopIfTrue="1">
      <formula>J688="NA"</formula>
    </cfRule>
    <cfRule type="expression" dxfId="2289" priority="1309" stopIfTrue="1">
      <formula>J688="NA"</formula>
    </cfRule>
    <cfRule type="expression" dxfId="2288" priority="1353" stopIfTrue="1">
      <formula>J688="NA"</formula>
    </cfRule>
  </conditionalFormatting>
  <conditionalFormatting sqref="AC720">
    <cfRule type="expression" dxfId="2287" priority="1125" stopIfTrue="1">
      <formula>H688="X"</formula>
    </cfRule>
    <cfRule type="expression" dxfId="2286" priority="1188" stopIfTrue="1">
      <formula>FB688=1</formula>
    </cfRule>
    <cfRule type="expression" dxfId="2285" priority="1190" stopIfTrue="1">
      <formula>AB720="NA"</formula>
    </cfRule>
    <cfRule type="expression" dxfId="2284" priority="1205" stopIfTrue="1">
      <formula>FL688=1</formula>
    </cfRule>
    <cfRule type="expression" dxfId="2283" priority="1218" stopIfTrue="1">
      <formula>L688="NA"</formula>
    </cfRule>
    <cfRule type="expression" dxfId="2282" priority="1310" stopIfTrue="1">
      <formula>J688="NA"</formula>
    </cfRule>
    <cfRule type="expression" dxfId="2281" priority="1325" stopIfTrue="1">
      <formula>J688="NA"</formula>
    </cfRule>
  </conditionalFormatting>
  <conditionalFormatting sqref="AD720">
    <cfRule type="expression" dxfId="2280" priority="1126" stopIfTrue="1">
      <formula>H688="X"</formula>
    </cfRule>
    <cfRule type="expression" dxfId="2279" priority="1189" stopIfTrue="1">
      <formula>FB688=1</formula>
    </cfRule>
    <cfRule type="expression" dxfId="2278" priority="1191" stopIfTrue="1">
      <formula>AB720="NA"</formula>
    </cfRule>
    <cfRule type="expression" dxfId="2277" priority="1232" stopIfTrue="1">
      <formula>FV688=1</formula>
    </cfRule>
    <cfRule type="expression" dxfId="2276" priority="1245" stopIfTrue="1">
      <formula>N688="NA"</formula>
    </cfRule>
    <cfRule type="expression" dxfId="2275" priority="1311" stopIfTrue="1">
      <formula>J688="NA"</formula>
    </cfRule>
    <cfRule type="expression" dxfId="2274" priority="1339" stopIfTrue="1">
      <formula>J688="NA"</formula>
    </cfRule>
  </conditionalFormatting>
  <conditionalFormatting sqref="M765">
    <cfRule type="expression" dxfId="2273" priority="1354" stopIfTrue="1">
      <formula>OR(J765=2,J765=9)</formula>
    </cfRule>
    <cfRule type="expression" dxfId="2272" priority="1367" stopIfTrue="1">
      <formula>H765="X"</formula>
    </cfRule>
    <cfRule type="expression" dxfId="2271" priority="1379" stopIfTrue="1">
      <formula>AL765=1</formula>
    </cfRule>
  </conditionalFormatting>
  <conditionalFormatting sqref="O765">
    <cfRule type="expression" dxfId="2270" priority="1355" stopIfTrue="1">
      <formula>OR(J765=2,J765=9)</formula>
    </cfRule>
    <cfRule type="expression" dxfId="2269" priority="1368" stopIfTrue="1">
      <formula>H765="X"</formula>
    </cfRule>
    <cfRule type="expression" dxfId="2268" priority="1380" stopIfTrue="1">
      <formula>AL765=1</formula>
    </cfRule>
    <cfRule type="expression" dxfId="2267" priority="1391" stopIfTrue="1">
      <formula>M765="NA"</formula>
    </cfRule>
  </conditionalFormatting>
  <conditionalFormatting sqref="P765">
    <cfRule type="expression" dxfId="2266" priority="1356" stopIfTrue="1">
      <formula>OR(J765=2,J765=9)</formula>
    </cfRule>
    <cfRule type="expression" dxfId="2265" priority="1369" stopIfTrue="1">
      <formula>H765="X"</formula>
    </cfRule>
    <cfRule type="expression" dxfId="2264" priority="1381" stopIfTrue="1">
      <formula>AL765=1</formula>
    </cfRule>
    <cfRule type="expression" dxfId="2263" priority="1392" stopIfTrue="1">
      <formula>M765="NA"</formula>
    </cfRule>
  </conditionalFormatting>
  <conditionalFormatting sqref="Q765">
    <cfRule type="expression" dxfId="2262" priority="1357" stopIfTrue="1">
      <formula>OR(J765=2,J765=9)</formula>
    </cfRule>
    <cfRule type="expression" dxfId="2261" priority="1370" stopIfTrue="1">
      <formula>H765="X"</formula>
    </cfRule>
    <cfRule type="expression" dxfId="2260" priority="1382" stopIfTrue="1">
      <formula>AL765=1</formula>
    </cfRule>
    <cfRule type="expression" dxfId="2259" priority="1393" stopIfTrue="1">
      <formula>M765="NA"</formula>
    </cfRule>
  </conditionalFormatting>
  <conditionalFormatting sqref="R765">
    <cfRule type="expression" dxfId="2258" priority="1358" stopIfTrue="1">
      <formula>OR(J765=2,J765=9)</formula>
    </cfRule>
    <cfRule type="expression" dxfId="2257" priority="1371" stopIfTrue="1">
      <formula>H765="X"</formula>
    </cfRule>
    <cfRule type="expression" dxfId="2256" priority="1383" stopIfTrue="1">
      <formula>AL765=1</formula>
    </cfRule>
    <cfRule type="expression" dxfId="2255" priority="1394" stopIfTrue="1">
      <formula>M765="NA"</formula>
    </cfRule>
  </conditionalFormatting>
  <conditionalFormatting sqref="S765">
    <cfRule type="expression" dxfId="2254" priority="1359" stopIfTrue="1">
      <formula>OR(J765=2,J765=9)</formula>
    </cfRule>
    <cfRule type="expression" dxfId="2253" priority="1372" stopIfTrue="1">
      <formula>H765="X"</formula>
    </cfRule>
    <cfRule type="expression" dxfId="2252" priority="1384" stopIfTrue="1">
      <formula>AL765=1</formula>
    </cfRule>
    <cfRule type="expression" dxfId="2251" priority="1395" stopIfTrue="1">
      <formula>M765="NA"</formula>
    </cfRule>
  </conditionalFormatting>
  <conditionalFormatting sqref="U765">
    <cfRule type="expression" dxfId="2250" priority="1360" stopIfTrue="1">
      <formula>OR(J765=2,J765=9)</formula>
    </cfRule>
    <cfRule type="expression" dxfId="2249" priority="1373" stopIfTrue="1">
      <formula>H765="X"</formula>
    </cfRule>
    <cfRule type="expression" dxfId="2248" priority="1385" stopIfTrue="1">
      <formula>AL765=1</formula>
    </cfRule>
    <cfRule type="expression" dxfId="2247" priority="1396" stopIfTrue="1">
      <formula>M765="NA"</formula>
    </cfRule>
  </conditionalFormatting>
  <conditionalFormatting sqref="V765">
    <cfRule type="expression" dxfId="2246" priority="1361" stopIfTrue="1">
      <formula>OR(J765=2,J765=9)</formula>
    </cfRule>
    <cfRule type="expression" dxfId="2245" priority="1374" stopIfTrue="1">
      <formula>H765="X"</formula>
    </cfRule>
    <cfRule type="expression" dxfId="2244" priority="1386" stopIfTrue="1">
      <formula>AL765=1</formula>
    </cfRule>
    <cfRule type="expression" dxfId="2243" priority="1397" stopIfTrue="1">
      <formula>M765="NA"</formula>
    </cfRule>
  </conditionalFormatting>
  <conditionalFormatting sqref="X765">
    <cfRule type="expression" dxfId="2242" priority="1362" stopIfTrue="1">
      <formula>OR(J765=2,J765=9)</formula>
    </cfRule>
    <cfRule type="expression" dxfId="2241" priority="1375" stopIfTrue="1">
      <formula>H765="X"</formula>
    </cfRule>
    <cfRule type="expression" dxfId="2240" priority="1387" stopIfTrue="1">
      <formula>AL765=1</formula>
    </cfRule>
    <cfRule type="expression" dxfId="2239" priority="1398" stopIfTrue="1">
      <formula>M765="NA"</formula>
    </cfRule>
  </conditionalFormatting>
  <conditionalFormatting sqref="Z765">
    <cfRule type="expression" dxfId="2238" priority="1363" stopIfTrue="1">
      <formula>OR(J765=2,J765=9)</formula>
    </cfRule>
    <cfRule type="expression" dxfId="2237" priority="1376" stopIfTrue="1">
      <formula>H765="X"</formula>
    </cfRule>
    <cfRule type="expression" dxfId="2236" priority="1388" stopIfTrue="1">
      <formula>AL765=1</formula>
    </cfRule>
    <cfRule type="expression" dxfId="2235" priority="1399" stopIfTrue="1">
      <formula>M765="NA"</formula>
    </cfRule>
  </conditionalFormatting>
  <conditionalFormatting sqref="AB765">
    <cfRule type="expression" dxfId="2234" priority="1364" stopIfTrue="1">
      <formula>OR(J765=2,J765=9)</formula>
    </cfRule>
    <cfRule type="expression" dxfId="2233" priority="1377" stopIfTrue="1">
      <formula>H765="X"</formula>
    </cfRule>
    <cfRule type="expression" dxfId="2232" priority="1389" stopIfTrue="1">
      <formula>AL765=1</formula>
    </cfRule>
    <cfRule type="expression" dxfId="2231" priority="1400" stopIfTrue="1">
      <formula>M765="NA"</formula>
    </cfRule>
  </conditionalFormatting>
  <conditionalFormatting sqref="AD765">
    <cfRule type="expression" dxfId="2230" priority="1365" stopIfTrue="1">
      <formula>OR(J765=2,J765=9)</formula>
    </cfRule>
    <cfRule type="expression" dxfId="2229" priority="1378" stopIfTrue="1">
      <formula>H765="X"</formula>
    </cfRule>
    <cfRule type="expression" dxfId="2228" priority="1390" stopIfTrue="1">
      <formula>AL765=1</formula>
    </cfRule>
    <cfRule type="expression" dxfId="2227" priority="1401" stopIfTrue="1">
      <formula>M765="NA"</formula>
    </cfRule>
  </conditionalFormatting>
  <conditionalFormatting sqref="J765">
    <cfRule type="expression" dxfId="2226" priority="1366" stopIfTrue="1">
      <formula>H765="X"</formula>
    </cfRule>
  </conditionalFormatting>
  <conditionalFormatting sqref="Q811">
    <cfRule type="expression" dxfId="2225" priority="1402" stopIfTrue="1">
      <formula>OR(M811=2,M811=9)</formula>
    </cfRule>
    <cfRule type="expression" dxfId="2224" priority="1503" stopIfTrue="1">
      <formula>EH811=1</formula>
    </cfRule>
    <cfRule type="expression" dxfId="2223" priority="1562" stopIfTrue="1">
      <formula>Q811="NA"</formula>
    </cfRule>
  </conditionalFormatting>
  <conditionalFormatting sqref="S811">
    <cfRule type="expression" dxfId="2222" priority="1403" stopIfTrue="1">
      <formula>OR(M811=2,M811=9)</formula>
    </cfRule>
    <cfRule type="expression" dxfId="2221" priority="1469" stopIfTrue="1">
      <formula>DN811=1</formula>
    </cfRule>
    <cfRule type="expression" dxfId="2220" priority="1544" stopIfTrue="1">
      <formula>Q811="NA"</formula>
    </cfRule>
  </conditionalFormatting>
  <conditionalFormatting sqref="U811">
    <cfRule type="expression" dxfId="2219" priority="1404" stopIfTrue="1">
      <formula>OR(M811=2,M811=9)</formula>
    </cfRule>
    <cfRule type="expression" dxfId="2218" priority="1486" stopIfTrue="1">
      <formula>DX811=1</formula>
    </cfRule>
    <cfRule type="expression" dxfId="2217" priority="1553" stopIfTrue="1">
      <formula>Q811="NA"</formula>
    </cfRule>
  </conditionalFormatting>
  <conditionalFormatting sqref="W811">
    <cfRule type="expression" dxfId="2216" priority="1405" stopIfTrue="1">
      <formula>OR(M811=2,M811=9)</formula>
    </cfRule>
    <cfRule type="expression" dxfId="2215" priority="1429" stopIfTrue="1">
      <formula>AL811=1</formula>
    </cfRule>
    <cfRule type="expression" dxfId="2214" priority="1504" stopIfTrue="1">
      <formula>EH811=1</formula>
    </cfRule>
    <cfRule type="expression" dxfId="2213" priority="1512" stopIfTrue="1">
      <formula>Q811="NA"</formula>
    </cfRule>
    <cfRule type="expression" dxfId="2212" priority="1520" stopIfTrue="1">
      <formula>Q811="NA"</formula>
    </cfRule>
    <cfRule type="expression" dxfId="2211" priority="1563" stopIfTrue="1">
      <formula>Q811="NA"</formula>
    </cfRule>
  </conditionalFormatting>
  <conditionalFormatting sqref="Y811">
    <cfRule type="expression" dxfId="2210" priority="1406" stopIfTrue="1">
      <formula>OR(M811=2,M811=9)</formula>
    </cfRule>
    <cfRule type="expression" dxfId="2209" priority="1430" stopIfTrue="1">
      <formula>AL811=1</formula>
    </cfRule>
    <cfRule type="expression" dxfId="2208" priority="1432" stopIfTrue="1">
      <formula>W811="NA"</formula>
    </cfRule>
    <cfRule type="expression" dxfId="2207" priority="1470" stopIfTrue="1">
      <formula>DN811=1</formula>
    </cfRule>
    <cfRule type="expression" dxfId="2206" priority="1478" stopIfTrue="1">
      <formula>S811="NA"</formula>
    </cfRule>
    <cfRule type="expression" dxfId="2205" priority="1521" stopIfTrue="1">
      <formula>Q811="NA"</formula>
    </cfRule>
    <cfRule type="expression" dxfId="2204" priority="1545" stopIfTrue="1">
      <formula>Q811="NA"</formula>
    </cfRule>
  </conditionalFormatting>
  <conditionalFormatting sqref="Z811">
    <cfRule type="expression" dxfId="2203" priority="1407" stopIfTrue="1">
      <formula>OR(M811=2,M811=9)</formula>
    </cfRule>
    <cfRule type="expression" dxfId="2202" priority="1431" stopIfTrue="1">
      <formula>AL811=1</formula>
    </cfRule>
    <cfRule type="expression" dxfId="2201" priority="1433" stopIfTrue="1">
      <formula>W811="NA"</formula>
    </cfRule>
    <cfRule type="expression" dxfId="2200" priority="1487" stopIfTrue="1">
      <formula>DX811=1</formula>
    </cfRule>
    <cfRule type="expression" dxfId="2199" priority="1495" stopIfTrue="1">
      <formula>U811="NA"</formula>
    </cfRule>
    <cfRule type="expression" dxfId="2198" priority="1522" stopIfTrue="1">
      <formula>Q811="NA"</formula>
    </cfRule>
    <cfRule type="expression" dxfId="2197" priority="1554" stopIfTrue="1">
      <formula>Q811="NA"</formula>
    </cfRule>
  </conditionalFormatting>
  <conditionalFormatting sqref="AA811">
    <cfRule type="expression" dxfId="2196" priority="1408" stopIfTrue="1">
      <formula>OR(M811=2,M811=9)</formula>
    </cfRule>
    <cfRule type="expression" dxfId="2195" priority="1434" stopIfTrue="1">
      <formula>AV811=1</formula>
    </cfRule>
    <cfRule type="expression" dxfId="2194" priority="1505" stopIfTrue="1">
      <formula>EH811=1</formula>
    </cfRule>
    <cfRule type="expression" dxfId="2193" priority="1513" stopIfTrue="1">
      <formula>Q811="NA"</formula>
    </cfRule>
    <cfRule type="expression" dxfId="2192" priority="1523" stopIfTrue="1">
      <formula>Q811="NA"</formula>
    </cfRule>
    <cfRule type="expression" dxfId="2191" priority="1564" stopIfTrue="1">
      <formula>Q811="NA"</formula>
    </cfRule>
  </conditionalFormatting>
  <conditionalFormatting sqref="AC811">
    <cfRule type="expression" dxfId="2190" priority="1409" stopIfTrue="1">
      <formula>OR(M811=2,M811=9)</formula>
    </cfRule>
    <cfRule type="expression" dxfId="2189" priority="1435" stopIfTrue="1">
      <formula>AV811=1</formula>
    </cfRule>
    <cfRule type="expression" dxfId="2188" priority="1437" stopIfTrue="1">
      <formula>AA811="NA"</formula>
    </cfRule>
    <cfRule type="expression" dxfId="2187" priority="1471" stopIfTrue="1">
      <formula>DN811=1</formula>
    </cfRule>
    <cfRule type="expression" dxfId="2186" priority="1479" stopIfTrue="1">
      <formula>S811="NA"</formula>
    </cfRule>
    <cfRule type="expression" dxfId="2185" priority="1524" stopIfTrue="1">
      <formula>Q811="NA"</formula>
    </cfRule>
    <cfRule type="expression" dxfId="2184" priority="1546" stopIfTrue="1">
      <formula>Q811="NA"</formula>
    </cfRule>
  </conditionalFormatting>
  <conditionalFormatting sqref="AD811">
    <cfRule type="expression" dxfId="2183" priority="1410" stopIfTrue="1">
      <formula>OR(M811=2,M811=9)</formula>
    </cfRule>
    <cfRule type="expression" dxfId="2182" priority="1436" stopIfTrue="1">
      <formula>AV811=1</formula>
    </cfRule>
    <cfRule type="expression" dxfId="2181" priority="1438" stopIfTrue="1">
      <formula>AA811="NA"</formula>
    </cfRule>
    <cfRule type="expression" dxfId="2180" priority="1488" stopIfTrue="1">
      <formula>DX811=1</formula>
    </cfRule>
    <cfRule type="expression" dxfId="2179" priority="1496" stopIfTrue="1">
      <formula>U811="NA"</formula>
    </cfRule>
    <cfRule type="expression" dxfId="2178" priority="1525" stopIfTrue="1">
      <formula>Q811="NA"</formula>
    </cfRule>
    <cfRule type="expression" dxfId="2177" priority="1555" stopIfTrue="1">
      <formula>Q811="NA"</formula>
    </cfRule>
  </conditionalFormatting>
  <conditionalFormatting sqref="G843">
    <cfRule type="expression" dxfId="2176" priority="1411" stopIfTrue="1">
      <formula>OR(M811=2,M811=9)</formula>
    </cfRule>
    <cfRule type="expression" dxfId="2175" priority="1439" stopIfTrue="1">
      <formula>BF811=1</formula>
    </cfRule>
    <cfRule type="expression" dxfId="2174" priority="1506" stopIfTrue="1">
      <formula>EH811=1</formula>
    </cfRule>
    <cfRule type="expression" dxfId="2173" priority="1514" stopIfTrue="1">
      <formula>Q811="NA"</formula>
    </cfRule>
    <cfRule type="expression" dxfId="2172" priority="1526" stopIfTrue="1">
      <formula>Q811="NA"</formula>
    </cfRule>
    <cfRule type="expression" dxfId="2171" priority="1565" stopIfTrue="1">
      <formula>Q811="NA"</formula>
    </cfRule>
  </conditionalFormatting>
  <conditionalFormatting sqref="I843">
    <cfRule type="expression" dxfId="2170" priority="1412" stopIfTrue="1">
      <formula>OR(M811=2,M811=9)</formula>
    </cfRule>
    <cfRule type="expression" dxfId="2169" priority="1440" stopIfTrue="1">
      <formula>BF811=1</formula>
    </cfRule>
    <cfRule type="expression" dxfId="2168" priority="1442" stopIfTrue="1">
      <formula>G843="NA"</formula>
    </cfRule>
    <cfRule type="expression" dxfId="2167" priority="1472" stopIfTrue="1">
      <formula>DN811=1</formula>
    </cfRule>
    <cfRule type="expression" dxfId="2166" priority="1480" stopIfTrue="1">
      <formula>S811="NA"</formula>
    </cfRule>
    <cfRule type="expression" dxfId="2165" priority="1527" stopIfTrue="1">
      <formula>Q811="NA"</formula>
    </cfRule>
    <cfRule type="expression" dxfId="2164" priority="1547" stopIfTrue="1">
      <formula>Q811="NA"</formula>
    </cfRule>
  </conditionalFormatting>
  <conditionalFormatting sqref="J843">
    <cfRule type="expression" dxfId="2163" priority="1413" stopIfTrue="1">
      <formula>OR(M811=2,M811=9)</formula>
    </cfRule>
    <cfRule type="expression" dxfId="2162" priority="1441" stopIfTrue="1">
      <formula>BF811=1</formula>
    </cfRule>
    <cfRule type="expression" dxfId="2161" priority="1443" stopIfTrue="1">
      <formula>G843="NA"</formula>
    </cfRule>
    <cfRule type="expression" dxfId="2160" priority="1489" stopIfTrue="1">
      <formula>DX811=1</formula>
    </cfRule>
    <cfRule type="expression" dxfId="2159" priority="1497" stopIfTrue="1">
      <formula>U811="NA"</formula>
    </cfRule>
    <cfRule type="expression" dxfId="2158" priority="1528" stopIfTrue="1">
      <formula>Q811="NA"</formula>
    </cfRule>
    <cfRule type="expression" dxfId="2157" priority="1556" stopIfTrue="1">
      <formula>Q811="NA"</formula>
    </cfRule>
  </conditionalFormatting>
  <conditionalFormatting sqref="K843">
    <cfRule type="expression" dxfId="2156" priority="1414" stopIfTrue="1">
      <formula>OR(M811=2,M811=9)</formula>
    </cfRule>
    <cfRule type="expression" dxfId="2155" priority="1444" stopIfTrue="1">
      <formula>BP811=1</formula>
    </cfRule>
    <cfRule type="expression" dxfId="2154" priority="1507" stopIfTrue="1">
      <formula>EH811=1</formula>
    </cfRule>
    <cfRule type="expression" dxfId="2153" priority="1515" stopIfTrue="1">
      <formula>Q811="NA"</formula>
    </cfRule>
    <cfRule type="expression" dxfId="2152" priority="1529" stopIfTrue="1">
      <formula>Q811="NA"</formula>
    </cfRule>
    <cfRule type="expression" dxfId="2151" priority="1566" stopIfTrue="1">
      <formula>Q811="NA"</formula>
    </cfRule>
  </conditionalFormatting>
  <conditionalFormatting sqref="M843">
    <cfRule type="expression" dxfId="2150" priority="1415" stopIfTrue="1">
      <formula>OR(M811=2,M811=9)</formula>
    </cfRule>
    <cfRule type="expression" dxfId="2149" priority="1445" stopIfTrue="1">
      <formula>BP811=1</formula>
    </cfRule>
    <cfRule type="expression" dxfId="2148" priority="1447" stopIfTrue="1">
      <formula>K843="NA"</formula>
    </cfRule>
    <cfRule type="expression" dxfId="2147" priority="1473" stopIfTrue="1">
      <formula>DN811=1</formula>
    </cfRule>
    <cfRule type="expression" dxfId="2146" priority="1481" stopIfTrue="1">
      <formula>S811="NA"</formula>
    </cfRule>
    <cfRule type="expression" dxfId="2145" priority="1530" stopIfTrue="1">
      <formula>Q811="NA"</formula>
    </cfRule>
    <cfRule type="expression" dxfId="2144" priority="1548" stopIfTrue="1">
      <formula>Q811="NA"</formula>
    </cfRule>
  </conditionalFormatting>
  <conditionalFormatting sqref="N843">
    <cfRule type="expression" dxfId="2143" priority="1416" stopIfTrue="1">
      <formula>OR(M811=2,M811=9)</formula>
    </cfRule>
    <cfRule type="expression" dxfId="2142" priority="1446" stopIfTrue="1">
      <formula>BP811=1</formula>
    </cfRule>
    <cfRule type="expression" dxfId="2141" priority="1448" stopIfTrue="1">
      <formula>K843="NA"</formula>
    </cfRule>
    <cfRule type="expression" dxfId="2140" priority="1490" stopIfTrue="1">
      <formula>DX811=1</formula>
    </cfRule>
    <cfRule type="expression" dxfId="2139" priority="1498" stopIfTrue="1">
      <formula>U811="NA"</formula>
    </cfRule>
    <cfRule type="expression" dxfId="2138" priority="1531" stopIfTrue="1">
      <formula>Q811="NA"</formula>
    </cfRule>
    <cfRule type="expression" dxfId="2137" priority="1557" stopIfTrue="1">
      <formula>Q811="NA"</formula>
    </cfRule>
  </conditionalFormatting>
  <conditionalFormatting sqref="O843">
    <cfRule type="expression" dxfId="2136" priority="1417" stopIfTrue="1">
      <formula>OR(M811=2,M811=9)</formula>
    </cfRule>
    <cfRule type="expression" dxfId="2135" priority="1449" stopIfTrue="1">
      <formula>BZ811=1</formula>
    </cfRule>
    <cfRule type="expression" dxfId="2134" priority="1508" stopIfTrue="1">
      <formula>EH811=1</formula>
    </cfRule>
    <cfRule type="expression" dxfId="2133" priority="1516" stopIfTrue="1">
      <formula>Q811="NA"</formula>
    </cfRule>
    <cfRule type="expression" dxfId="2132" priority="1532" stopIfTrue="1">
      <formula>Q811="NA"</formula>
    </cfRule>
    <cfRule type="expression" dxfId="2131" priority="1567" stopIfTrue="1">
      <formula>Q811="NA"</formula>
    </cfRule>
  </conditionalFormatting>
  <conditionalFormatting sqref="Q843">
    <cfRule type="expression" dxfId="2130" priority="1418" stopIfTrue="1">
      <formula>OR(M811=2,M811=9)</formula>
    </cfRule>
    <cfRule type="expression" dxfId="2129" priority="1450" stopIfTrue="1">
      <formula>BZ811=1</formula>
    </cfRule>
    <cfRule type="expression" dxfId="2128" priority="1452" stopIfTrue="1">
      <formula>O843="NA"</formula>
    </cfRule>
    <cfRule type="expression" dxfId="2127" priority="1474" stopIfTrue="1">
      <formula>DN811=1</formula>
    </cfRule>
    <cfRule type="expression" dxfId="2126" priority="1482" stopIfTrue="1">
      <formula>S811="NA"</formula>
    </cfRule>
    <cfRule type="expression" dxfId="2125" priority="1533" stopIfTrue="1">
      <formula>Q811="NA"</formula>
    </cfRule>
    <cfRule type="expression" dxfId="2124" priority="1549" stopIfTrue="1">
      <formula>Q811="NA"</formula>
    </cfRule>
  </conditionalFormatting>
  <conditionalFormatting sqref="R843">
    <cfRule type="expression" dxfId="2123" priority="1419" stopIfTrue="1">
      <formula>OR(M811=2,M811=9)</formula>
    </cfRule>
    <cfRule type="expression" dxfId="2122" priority="1451" stopIfTrue="1">
      <formula>BZ811=1</formula>
    </cfRule>
    <cfRule type="expression" dxfId="2121" priority="1453" stopIfTrue="1">
      <formula>O843="NA"</formula>
    </cfRule>
    <cfRule type="expression" dxfId="2120" priority="1491" stopIfTrue="1">
      <formula>DX811=1</formula>
    </cfRule>
    <cfRule type="expression" dxfId="2119" priority="1499" stopIfTrue="1">
      <formula>U811="NA"</formula>
    </cfRule>
    <cfRule type="expression" dxfId="2118" priority="1534" stopIfTrue="1">
      <formula>Q811="NA"</formula>
    </cfRule>
    <cfRule type="expression" dxfId="2117" priority="1558" stopIfTrue="1">
      <formula>Q811="NA"</formula>
    </cfRule>
  </conditionalFormatting>
  <conditionalFormatting sqref="S843">
    <cfRule type="expression" dxfId="2116" priority="1420" stopIfTrue="1">
      <formula>OR(M811=2,M811=9)</formula>
    </cfRule>
    <cfRule type="expression" dxfId="2115" priority="1454" stopIfTrue="1">
      <formula>CJ811=1</formula>
    </cfRule>
    <cfRule type="expression" dxfId="2114" priority="1509" stopIfTrue="1">
      <formula>EH811=1</formula>
    </cfRule>
    <cfRule type="expression" dxfId="2113" priority="1517" stopIfTrue="1">
      <formula>Q811="NA"</formula>
    </cfRule>
    <cfRule type="expression" dxfId="2112" priority="1535" stopIfTrue="1">
      <formula>Q811="NA"</formula>
    </cfRule>
    <cfRule type="expression" dxfId="2111" priority="1568" stopIfTrue="1">
      <formula>Q811="NA"</formula>
    </cfRule>
  </conditionalFormatting>
  <conditionalFormatting sqref="U843">
    <cfRule type="expression" dxfId="2110" priority="1421" stopIfTrue="1">
      <formula>OR(M811=2,M811=9)</formula>
    </cfRule>
    <cfRule type="expression" dxfId="2109" priority="1455" stopIfTrue="1">
      <formula>CJ811=1</formula>
    </cfRule>
    <cfRule type="expression" dxfId="2108" priority="1457" stopIfTrue="1">
      <formula>S843="NA"</formula>
    </cfRule>
    <cfRule type="expression" dxfId="2107" priority="1475" stopIfTrue="1">
      <formula>DN811=1</formula>
    </cfRule>
    <cfRule type="expression" dxfId="2106" priority="1483" stopIfTrue="1">
      <formula>S811="NA"</formula>
    </cfRule>
    <cfRule type="expression" dxfId="2105" priority="1536" stopIfTrue="1">
      <formula>Q811="NA"</formula>
    </cfRule>
    <cfRule type="expression" dxfId="2104" priority="1550" stopIfTrue="1">
      <formula>Q811="NA"</formula>
    </cfRule>
  </conditionalFormatting>
  <conditionalFormatting sqref="V843">
    <cfRule type="expression" dxfId="2103" priority="1422" stopIfTrue="1">
      <formula>OR(M811=2,M811=9)</formula>
    </cfRule>
    <cfRule type="expression" dxfId="2102" priority="1456" stopIfTrue="1">
      <formula>CJ811=1</formula>
    </cfRule>
    <cfRule type="expression" dxfId="2101" priority="1458" stopIfTrue="1">
      <formula>S843="NA"</formula>
    </cfRule>
    <cfRule type="expression" dxfId="2100" priority="1492" stopIfTrue="1">
      <formula>DX811=1</formula>
    </cfRule>
    <cfRule type="expression" dxfId="2099" priority="1500" stopIfTrue="1">
      <formula>U811="NA"</formula>
    </cfRule>
    <cfRule type="expression" dxfId="2098" priority="1537" stopIfTrue="1">
      <formula>Q811="NA"</formula>
    </cfRule>
    <cfRule type="expression" dxfId="2097" priority="1559" stopIfTrue="1">
      <formula>Q811="NA"</formula>
    </cfRule>
  </conditionalFormatting>
  <conditionalFormatting sqref="W843">
    <cfRule type="expression" dxfId="2096" priority="1423" stopIfTrue="1">
      <formula>OR(M811=2,M811=9)</formula>
    </cfRule>
    <cfRule type="expression" dxfId="2095" priority="1459" stopIfTrue="1">
      <formula>CT811=1</formula>
    </cfRule>
    <cfRule type="expression" dxfId="2094" priority="1510" stopIfTrue="1">
      <formula>EH811=1</formula>
    </cfRule>
    <cfRule type="expression" dxfId="2093" priority="1518" stopIfTrue="1">
      <formula>Q811="NA"</formula>
    </cfRule>
    <cfRule type="expression" dxfId="2092" priority="1538" stopIfTrue="1">
      <formula>Q811="NA"</formula>
    </cfRule>
    <cfRule type="expression" dxfId="2091" priority="1569" stopIfTrue="1">
      <formula>Q811="NA"</formula>
    </cfRule>
  </conditionalFormatting>
  <conditionalFormatting sqref="Y843">
    <cfRule type="expression" dxfId="2090" priority="1424" stopIfTrue="1">
      <formula>OR(M811=2,M811=9)</formula>
    </cfRule>
    <cfRule type="expression" dxfId="2089" priority="1460" stopIfTrue="1">
      <formula>CT811=1</formula>
    </cfRule>
    <cfRule type="expression" dxfId="2088" priority="1462" stopIfTrue="1">
      <formula>W843="NA"</formula>
    </cfRule>
    <cfRule type="expression" dxfId="2087" priority="1476" stopIfTrue="1">
      <formula>DN811=1</formula>
    </cfRule>
    <cfRule type="expression" dxfId="2086" priority="1484" stopIfTrue="1">
      <formula>S811="NA"</formula>
    </cfRule>
    <cfRule type="expression" dxfId="2085" priority="1539" stopIfTrue="1">
      <formula>Q811="NA"</formula>
    </cfRule>
    <cfRule type="expression" dxfId="2084" priority="1551" stopIfTrue="1">
      <formula>Q811="NA"</formula>
    </cfRule>
  </conditionalFormatting>
  <conditionalFormatting sqref="Z843">
    <cfRule type="expression" dxfId="2083" priority="1425" stopIfTrue="1">
      <formula>OR(M811=2,M811=9)</formula>
    </cfRule>
    <cfRule type="expression" dxfId="2082" priority="1461" stopIfTrue="1">
      <formula>CT811=1</formula>
    </cfRule>
    <cfRule type="expression" dxfId="2081" priority="1463" stopIfTrue="1">
      <formula>W843="NA"</formula>
    </cfRule>
    <cfRule type="expression" dxfId="2080" priority="1493" stopIfTrue="1">
      <formula>DX811=1</formula>
    </cfRule>
    <cfRule type="expression" dxfId="2079" priority="1501" stopIfTrue="1">
      <formula>U811="NA"</formula>
    </cfRule>
    <cfRule type="expression" dxfId="2078" priority="1540" stopIfTrue="1">
      <formula>Q811="NA"</formula>
    </cfRule>
    <cfRule type="expression" dxfId="2077" priority="1560" stopIfTrue="1">
      <formula>Q811="NA"</formula>
    </cfRule>
  </conditionalFormatting>
  <conditionalFormatting sqref="AA843">
    <cfRule type="expression" dxfId="2076" priority="1426" stopIfTrue="1">
      <formula>OR(M811=2,M811=9)</formula>
    </cfRule>
    <cfRule type="expression" dxfId="2075" priority="1464" stopIfTrue="1">
      <formula>DD811=1</formula>
    </cfRule>
    <cfRule type="expression" dxfId="2074" priority="1511" stopIfTrue="1">
      <formula>EH811=1</formula>
    </cfRule>
    <cfRule type="expression" dxfId="2073" priority="1519" stopIfTrue="1">
      <formula>Q811="NA"</formula>
    </cfRule>
    <cfRule type="expression" dxfId="2072" priority="1541" stopIfTrue="1">
      <formula>Q811="NA"</formula>
    </cfRule>
    <cfRule type="expression" dxfId="2071" priority="1570" stopIfTrue="1">
      <formula>Q811="NA"</formula>
    </cfRule>
  </conditionalFormatting>
  <conditionalFormatting sqref="AC843">
    <cfRule type="expression" dxfId="2070" priority="1427" stopIfTrue="1">
      <formula>OR(M811=2,M811=9)</formula>
    </cfRule>
    <cfRule type="expression" dxfId="2069" priority="1465" stopIfTrue="1">
      <formula>DD811=1</formula>
    </cfRule>
    <cfRule type="expression" dxfId="2068" priority="1467" stopIfTrue="1">
      <formula>AA843="NA"</formula>
    </cfRule>
    <cfRule type="expression" dxfId="2067" priority="1477" stopIfTrue="1">
      <formula>DN811=1</formula>
    </cfRule>
    <cfRule type="expression" dxfId="2066" priority="1485" stopIfTrue="1">
      <formula>S811="NA"</formula>
    </cfRule>
    <cfRule type="expression" dxfId="2065" priority="1542" stopIfTrue="1">
      <formula>Q811="NA"</formula>
    </cfRule>
    <cfRule type="expression" dxfId="2064" priority="1552" stopIfTrue="1">
      <formula>Q811="NA"</formula>
    </cfRule>
  </conditionalFormatting>
  <conditionalFormatting sqref="AD843">
    <cfRule type="expression" dxfId="2063" priority="1428" stopIfTrue="1">
      <formula>OR(M811=2,M811=9)</formula>
    </cfRule>
    <cfRule type="expression" dxfId="2062" priority="1466" stopIfTrue="1">
      <formula>DD811=1</formula>
    </cfRule>
    <cfRule type="expression" dxfId="2061" priority="1468" stopIfTrue="1">
      <formula>AA843="NA"</formula>
    </cfRule>
    <cfRule type="expression" dxfId="2060" priority="1494" stopIfTrue="1">
      <formula>DX811=1</formula>
    </cfRule>
    <cfRule type="expression" dxfId="2059" priority="1502" stopIfTrue="1">
      <formula>U811="NA"</formula>
    </cfRule>
    <cfRule type="expression" dxfId="2058" priority="1543" stopIfTrue="1">
      <formula>Q811="NA"</formula>
    </cfRule>
    <cfRule type="expression" dxfId="2057" priority="1561" stopIfTrue="1">
      <formula>Q811="NA"</formula>
    </cfRule>
  </conditionalFormatting>
  <conditionalFormatting sqref="P892">
    <cfRule type="expression" dxfId="2056" priority="1571" stopIfTrue="1">
      <formula>N892="X"</formula>
    </cfRule>
    <cfRule type="expression" dxfId="2055" priority="1708" stopIfTrue="1">
      <formula>FL892=1</formula>
    </cfRule>
    <cfRule type="expression" dxfId="2054" priority="1788" stopIfTrue="1">
      <formula>P892="NA"</formula>
    </cfRule>
  </conditionalFormatting>
  <conditionalFormatting sqref="R892">
    <cfRule type="expression" dxfId="2053" priority="1572" stopIfTrue="1">
      <formula>N892="X"</formula>
    </cfRule>
    <cfRule type="expression" dxfId="2052" priority="1662" stopIfTrue="1">
      <formula>ER892=1</formula>
    </cfRule>
    <cfRule type="expression" dxfId="2051" priority="1764" stopIfTrue="1">
      <formula>P892="NA"</formula>
    </cfRule>
  </conditionalFormatting>
  <conditionalFormatting sqref="T892">
    <cfRule type="expression" dxfId="2050" priority="1573" stopIfTrue="1">
      <formula>N892="X"</formula>
    </cfRule>
    <cfRule type="expression" dxfId="2049" priority="1685" stopIfTrue="1">
      <formula>FB892=1</formula>
    </cfRule>
    <cfRule type="expression" dxfId="2048" priority="1776" stopIfTrue="1">
      <formula>P892="NA"</formula>
    </cfRule>
  </conditionalFormatting>
  <conditionalFormatting sqref="V892">
    <cfRule type="expression" dxfId="2047" priority="1574" stopIfTrue="1">
      <formula>N892="X"</formula>
    </cfRule>
    <cfRule type="expression" dxfId="2046" priority="1607" stopIfTrue="1">
      <formula>AL892=1</formula>
    </cfRule>
    <cfRule type="expression" dxfId="2045" priority="1709" stopIfTrue="1">
      <formula>FL892=1</formula>
    </cfRule>
    <cfRule type="expression" dxfId="2044" priority="1720" stopIfTrue="1">
      <formula>P892="NA"</formula>
    </cfRule>
    <cfRule type="expression" dxfId="2043" priority="1731" stopIfTrue="1">
      <formula>P892="NA"</formula>
    </cfRule>
    <cfRule type="expression" dxfId="2042" priority="1789" stopIfTrue="1">
      <formula>P892="NA"</formula>
    </cfRule>
  </conditionalFormatting>
  <conditionalFormatting sqref="W892">
    <cfRule type="expression" dxfId="2041" priority="1575" stopIfTrue="1">
      <formula>N892="X"</formula>
    </cfRule>
    <cfRule type="expression" dxfId="2040" priority="1608" stopIfTrue="1">
      <formula>AL892=1</formula>
    </cfRule>
    <cfRule type="expression" dxfId="2039" priority="1610" stopIfTrue="1">
      <formula>V892="NA"</formula>
    </cfRule>
    <cfRule type="expression" dxfId="2038" priority="1663" stopIfTrue="1">
      <formula>ER892=1</formula>
    </cfRule>
    <cfRule type="expression" dxfId="2037" priority="1674" stopIfTrue="1">
      <formula>R892="NA"</formula>
    </cfRule>
    <cfRule type="expression" dxfId="2036" priority="1732" stopIfTrue="1">
      <formula>P892="NA"</formula>
    </cfRule>
    <cfRule type="expression" dxfId="2035" priority="1765" stopIfTrue="1">
      <formula>P892="NA"</formula>
    </cfRule>
  </conditionalFormatting>
  <conditionalFormatting sqref="X892">
    <cfRule type="expression" dxfId="2034" priority="1576" stopIfTrue="1">
      <formula>N892="X"</formula>
    </cfRule>
    <cfRule type="expression" dxfId="2033" priority="1609" stopIfTrue="1">
      <formula>AL892=1</formula>
    </cfRule>
    <cfRule type="expression" dxfId="2032" priority="1611" stopIfTrue="1">
      <formula>V892="NA"</formula>
    </cfRule>
    <cfRule type="expression" dxfId="2031" priority="1686" stopIfTrue="1">
      <formula>FB892=1</formula>
    </cfRule>
    <cfRule type="expression" dxfId="2030" priority="1697" stopIfTrue="1">
      <formula>T892="NA"</formula>
    </cfRule>
    <cfRule type="expression" dxfId="2029" priority="1733" stopIfTrue="1">
      <formula>P892="NA"</formula>
    </cfRule>
    <cfRule type="expression" dxfId="2028" priority="1777" stopIfTrue="1">
      <formula>P892="NA"</formula>
    </cfRule>
  </conditionalFormatting>
  <conditionalFormatting sqref="Y892">
    <cfRule type="expression" dxfId="2027" priority="1577" stopIfTrue="1">
      <formula>N892="X"</formula>
    </cfRule>
    <cfRule type="expression" dxfId="2026" priority="1612" stopIfTrue="1">
      <formula>AV892=1</formula>
    </cfRule>
    <cfRule type="expression" dxfId="2025" priority="1710" stopIfTrue="1">
      <formula>FL892=1</formula>
    </cfRule>
    <cfRule type="expression" dxfId="2024" priority="1721" stopIfTrue="1">
      <formula>P892="NA"</formula>
    </cfRule>
    <cfRule type="expression" dxfId="2023" priority="1734" stopIfTrue="1">
      <formula>P892="NA"</formula>
    </cfRule>
    <cfRule type="expression" dxfId="2022" priority="1790" stopIfTrue="1">
      <formula>P892="NA"</formula>
    </cfRule>
  </conditionalFormatting>
  <conditionalFormatting sqref="Z892">
    <cfRule type="expression" dxfId="2021" priority="1578" stopIfTrue="1">
      <formula>N892="X"</formula>
    </cfRule>
    <cfRule type="expression" dxfId="2020" priority="1613" stopIfTrue="1">
      <formula>AV892=1</formula>
    </cfRule>
    <cfRule type="expression" dxfId="2019" priority="1615" stopIfTrue="1">
      <formula>Y892="NA"</formula>
    </cfRule>
    <cfRule type="expression" dxfId="2018" priority="1664" stopIfTrue="1">
      <formula>ER892=1</formula>
    </cfRule>
    <cfRule type="expression" dxfId="2017" priority="1675" stopIfTrue="1">
      <formula>R892="NA"</formula>
    </cfRule>
    <cfRule type="expression" dxfId="2016" priority="1735" stopIfTrue="1">
      <formula>P892="NA"</formula>
    </cfRule>
    <cfRule type="expression" dxfId="2015" priority="1766" stopIfTrue="1">
      <formula>P892="NA"</formula>
    </cfRule>
  </conditionalFormatting>
  <conditionalFormatting sqref="AA892">
    <cfRule type="expression" dxfId="2014" priority="1579" stopIfTrue="1">
      <formula>N892="X"</formula>
    </cfRule>
    <cfRule type="expression" dxfId="2013" priority="1614" stopIfTrue="1">
      <formula>AV892=1</formula>
    </cfRule>
    <cfRule type="expression" dxfId="2012" priority="1616" stopIfTrue="1">
      <formula>Y892="NA"</formula>
    </cfRule>
    <cfRule type="expression" dxfId="2011" priority="1687" stopIfTrue="1">
      <formula>FB892=1</formula>
    </cfRule>
    <cfRule type="expression" dxfId="2010" priority="1698" stopIfTrue="1">
      <formula>T892="NA"</formula>
    </cfRule>
    <cfRule type="expression" dxfId="2009" priority="1736" stopIfTrue="1">
      <formula>P892="NA"</formula>
    </cfRule>
    <cfRule type="expression" dxfId="2008" priority="1778" stopIfTrue="1">
      <formula>P892="NA"</formula>
    </cfRule>
  </conditionalFormatting>
  <conditionalFormatting sqref="AB892">
    <cfRule type="expression" dxfId="2007" priority="1580" stopIfTrue="1">
      <formula>N892="X"</formula>
    </cfRule>
    <cfRule type="expression" dxfId="2006" priority="1617" stopIfTrue="1">
      <formula>BF892=1</formula>
    </cfRule>
    <cfRule type="expression" dxfId="2005" priority="1711" stopIfTrue="1">
      <formula>FL892=1</formula>
    </cfRule>
    <cfRule type="expression" dxfId="2004" priority="1722" stopIfTrue="1">
      <formula>P892="NA"</formula>
    </cfRule>
    <cfRule type="expression" dxfId="2003" priority="1737" stopIfTrue="1">
      <formula>P892="NA"</formula>
    </cfRule>
    <cfRule type="expression" dxfId="2002" priority="1791" stopIfTrue="1">
      <formula>P892="NA"</formula>
    </cfRule>
  </conditionalFormatting>
  <conditionalFormatting sqref="AC892">
    <cfRule type="expression" dxfId="2001" priority="1581" stopIfTrue="1">
      <formula>N892="X"</formula>
    </cfRule>
    <cfRule type="expression" dxfId="2000" priority="1618" stopIfTrue="1">
      <formula>BF892=1</formula>
    </cfRule>
    <cfRule type="expression" dxfId="1999" priority="1620" stopIfTrue="1">
      <formula>AB892="NA"</formula>
    </cfRule>
    <cfRule type="expression" dxfId="1998" priority="1665" stopIfTrue="1">
      <formula>ER892=1</formula>
    </cfRule>
    <cfRule type="expression" dxfId="1997" priority="1676" stopIfTrue="1">
      <formula>R892="NA"</formula>
    </cfRule>
    <cfRule type="expression" dxfId="1996" priority="1738" stopIfTrue="1">
      <formula>P892="NA"</formula>
    </cfRule>
    <cfRule type="expression" dxfId="1995" priority="1767" stopIfTrue="1">
      <formula>P892="NA"</formula>
    </cfRule>
  </conditionalFormatting>
  <conditionalFormatting sqref="AD892">
    <cfRule type="expression" dxfId="1994" priority="1582" stopIfTrue="1">
      <formula>N892="X"</formula>
    </cfRule>
    <cfRule type="expression" dxfId="1993" priority="1619" stopIfTrue="1">
      <formula>BF892=1</formula>
    </cfRule>
    <cfRule type="expression" dxfId="1992" priority="1621" stopIfTrue="1">
      <formula>AB892="NA"</formula>
    </cfRule>
    <cfRule type="expression" dxfId="1991" priority="1688" stopIfTrue="1">
      <formula>FB892=1</formula>
    </cfRule>
    <cfRule type="expression" dxfId="1990" priority="1699" stopIfTrue="1">
      <formula>T892="NA"</formula>
    </cfRule>
    <cfRule type="expression" dxfId="1989" priority="1739" stopIfTrue="1">
      <formula>P892="NA"</formula>
    </cfRule>
    <cfRule type="expression" dxfId="1988" priority="1779" stopIfTrue="1">
      <formula>P892="NA"</formula>
    </cfRule>
  </conditionalFormatting>
  <conditionalFormatting sqref="G924">
    <cfRule type="expression" dxfId="1987" priority="1583" stopIfTrue="1">
      <formula>N892="X"</formula>
    </cfRule>
    <cfRule type="expression" dxfId="1986" priority="1622" stopIfTrue="1">
      <formula>BP892=1</formula>
    </cfRule>
    <cfRule type="expression" dxfId="1985" priority="1712" stopIfTrue="1">
      <formula>FL892=1</formula>
    </cfRule>
    <cfRule type="expression" dxfId="1984" priority="1723" stopIfTrue="1">
      <formula>P892="NA"</formula>
    </cfRule>
    <cfRule type="expression" dxfId="1983" priority="1740" stopIfTrue="1">
      <formula>P892="NA"</formula>
    </cfRule>
    <cfRule type="expression" dxfId="1982" priority="1792" stopIfTrue="1">
      <formula>P892="NA"</formula>
    </cfRule>
  </conditionalFormatting>
  <conditionalFormatting sqref="H924">
    <cfRule type="expression" dxfId="1981" priority="1584" stopIfTrue="1">
      <formula>N892="X"</formula>
    </cfRule>
    <cfRule type="expression" dxfId="1980" priority="1623" stopIfTrue="1">
      <formula>BP892=1</formula>
    </cfRule>
    <cfRule type="expression" dxfId="1979" priority="1625" stopIfTrue="1">
      <formula>G924="NA"</formula>
    </cfRule>
    <cfRule type="expression" dxfId="1978" priority="1666" stopIfTrue="1">
      <formula>ER892=1</formula>
    </cfRule>
    <cfRule type="expression" dxfId="1977" priority="1677" stopIfTrue="1">
      <formula>R892="NA"</formula>
    </cfRule>
    <cfRule type="expression" dxfId="1976" priority="1741" stopIfTrue="1">
      <formula>P892="NA"</formula>
    </cfRule>
    <cfRule type="expression" dxfId="1975" priority="1768" stopIfTrue="1">
      <formula>P892="NA"</formula>
    </cfRule>
  </conditionalFormatting>
  <conditionalFormatting sqref="I924">
    <cfRule type="expression" dxfId="1974" priority="1585" stopIfTrue="1">
      <formula>N892="X"</formula>
    </cfRule>
    <cfRule type="expression" dxfId="1973" priority="1624" stopIfTrue="1">
      <formula>BP892=1</formula>
    </cfRule>
    <cfRule type="expression" dxfId="1972" priority="1626" stopIfTrue="1">
      <formula>G924="NA"</formula>
    </cfRule>
    <cfRule type="expression" dxfId="1971" priority="1689" stopIfTrue="1">
      <formula>FB892=1</formula>
    </cfRule>
    <cfRule type="expression" dxfId="1970" priority="1700" stopIfTrue="1">
      <formula>T892="NA"</formula>
    </cfRule>
    <cfRule type="expression" dxfId="1969" priority="1742" stopIfTrue="1">
      <formula>P892="NA"</formula>
    </cfRule>
    <cfRule type="expression" dxfId="1968" priority="1780" stopIfTrue="1">
      <formula>P892="NA"</formula>
    </cfRule>
  </conditionalFormatting>
  <conditionalFormatting sqref="J924">
    <cfRule type="expression" dxfId="1967" priority="1586" stopIfTrue="1">
      <formula>N892="X"</formula>
    </cfRule>
    <cfRule type="expression" dxfId="1966" priority="1627" stopIfTrue="1">
      <formula>BZ892=1</formula>
    </cfRule>
    <cfRule type="expression" dxfId="1965" priority="1713" stopIfTrue="1">
      <formula>FL892=1</formula>
    </cfRule>
    <cfRule type="expression" dxfId="1964" priority="1724" stopIfTrue="1">
      <formula>P892="NA"</formula>
    </cfRule>
    <cfRule type="expression" dxfId="1963" priority="1743" stopIfTrue="1">
      <formula>P892="NA"</formula>
    </cfRule>
    <cfRule type="expression" dxfId="1962" priority="1793" stopIfTrue="1">
      <formula>P892="NA"</formula>
    </cfRule>
  </conditionalFormatting>
  <conditionalFormatting sqref="K924">
    <cfRule type="expression" dxfId="1961" priority="1587" stopIfTrue="1">
      <formula>N892="X"</formula>
    </cfRule>
    <cfRule type="expression" dxfId="1960" priority="1628" stopIfTrue="1">
      <formula>BZ892=1</formula>
    </cfRule>
    <cfRule type="expression" dxfId="1959" priority="1630" stopIfTrue="1">
      <formula>J924="NA"</formula>
    </cfRule>
    <cfRule type="expression" dxfId="1958" priority="1667" stopIfTrue="1">
      <formula>ER892=1</formula>
    </cfRule>
    <cfRule type="expression" dxfId="1957" priority="1678" stopIfTrue="1">
      <formula>R892="NA"</formula>
    </cfRule>
    <cfRule type="expression" dxfId="1956" priority="1744" stopIfTrue="1">
      <formula>P892="NA"</formula>
    </cfRule>
    <cfRule type="expression" dxfId="1955" priority="1769" stopIfTrue="1">
      <formula>P892="NA"</formula>
    </cfRule>
  </conditionalFormatting>
  <conditionalFormatting sqref="L924">
    <cfRule type="expression" dxfId="1954" priority="1588" stopIfTrue="1">
      <formula>N892="X"</formula>
    </cfRule>
    <cfRule type="expression" dxfId="1953" priority="1629" stopIfTrue="1">
      <formula>BZ892=1</formula>
    </cfRule>
    <cfRule type="expression" dxfId="1952" priority="1631" stopIfTrue="1">
      <formula>J924="NA"</formula>
    </cfRule>
    <cfRule type="expression" dxfId="1951" priority="1690" stopIfTrue="1">
      <formula>FB892=1</formula>
    </cfRule>
    <cfRule type="expression" dxfId="1950" priority="1701" stopIfTrue="1">
      <formula>T892="NA"</formula>
    </cfRule>
    <cfRule type="expression" dxfId="1949" priority="1745" stopIfTrue="1">
      <formula>P892="NA"</formula>
    </cfRule>
    <cfRule type="expression" dxfId="1948" priority="1781" stopIfTrue="1">
      <formula>P892="NA"</formula>
    </cfRule>
  </conditionalFormatting>
  <conditionalFormatting sqref="M924">
    <cfRule type="expression" dxfId="1947" priority="1589" stopIfTrue="1">
      <formula>N892="X"</formula>
    </cfRule>
    <cfRule type="expression" dxfId="1946" priority="1632" stopIfTrue="1">
      <formula>CJ892=1</formula>
    </cfRule>
    <cfRule type="expression" dxfId="1945" priority="1714" stopIfTrue="1">
      <formula>FL892=1</formula>
    </cfRule>
    <cfRule type="expression" dxfId="1944" priority="1725" stopIfTrue="1">
      <formula>P892="NA"</formula>
    </cfRule>
    <cfRule type="expression" dxfId="1943" priority="1746" stopIfTrue="1">
      <formula>P892="NA"</formula>
    </cfRule>
    <cfRule type="expression" dxfId="1942" priority="1794" stopIfTrue="1">
      <formula>P892="NA"</formula>
    </cfRule>
  </conditionalFormatting>
  <conditionalFormatting sqref="N924">
    <cfRule type="expression" dxfId="1941" priority="1590" stopIfTrue="1">
      <formula>N892="X"</formula>
    </cfRule>
    <cfRule type="expression" dxfId="1940" priority="1633" stopIfTrue="1">
      <formula>CJ892=1</formula>
    </cfRule>
    <cfRule type="expression" dxfId="1939" priority="1635" stopIfTrue="1">
      <formula>M924="NA"</formula>
    </cfRule>
    <cfRule type="expression" dxfId="1938" priority="1668" stopIfTrue="1">
      <formula>ER892=1</formula>
    </cfRule>
    <cfRule type="expression" dxfId="1937" priority="1679" stopIfTrue="1">
      <formula>R892="NA"</formula>
    </cfRule>
    <cfRule type="expression" dxfId="1936" priority="1747" stopIfTrue="1">
      <formula>P892="NA"</formula>
    </cfRule>
    <cfRule type="expression" dxfId="1935" priority="1770" stopIfTrue="1">
      <formula>P892="NA"</formula>
    </cfRule>
  </conditionalFormatting>
  <conditionalFormatting sqref="O924">
    <cfRule type="expression" dxfId="1934" priority="1591" stopIfTrue="1">
      <formula>N892="X"</formula>
    </cfRule>
    <cfRule type="expression" dxfId="1933" priority="1634" stopIfTrue="1">
      <formula>CJ892=1</formula>
    </cfRule>
    <cfRule type="expression" dxfId="1932" priority="1636" stopIfTrue="1">
      <formula>M924="NA"</formula>
    </cfRule>
    <cfRule type="expression" dxfId="1931" priority="1691" stopIfTrue="1">
      <formula>FB892=1</formula>
    </cfRule>
    <cfRule type="expression" dxfId="1930" priority="1702" stopIfTrue="1">
      <formula>T892="NA"</formula>
    </cfRule>
    <cfRule type="expression" dxfId="1929" priority="1748" stopIfTrue="1">
      <formula>P892="NA"</formula>
    </cfRule>
    <cfRule type="expression" dxfId="1928" priority="1782" stopIfTrue="1">
      <formula>P892="NA"</formula>
    </cfRule>
  </conditionalFormatting>
  <conditionalFormatting sqref="P924">
    <cfRule type="expression" dxfId="1927" priority="1592" stopIfTrue="1">
      <formula>N892="X"</formula>
    </cfRule>
    <cfRule type="expression" dxfId="1926" priority="1637" stopIfTrue="1">
      <formula>CT892=1</formula>
    </cfRule>
    <cfRule type="expression" dxfId="1925" priority="1715" stopIfTrue="1">
      <formula>FL892=1</formula>
    </cfRule>
    <cfRule type="expression" dxfId="1924" priority="1726" stopIfTrue="1">
      <formula>P892="NA"</formula>
    </cfRule>
    <cfRule type="expression" dxfId="1923" priority="1749" stopIfTrue="1">
      <formula>P892="NA"</formula>
    </cfRule>
    <cfRule type="expression" dxfId="1922" priority="1795" stopIfTrue="1">
      <formula>P892="NA"</formula>
    </cfRule>
  </conditionalFormatting>
  <conditionalFormatting sqref="Q924">
    <cfRule type="expression" dxfId="1921" priority="1593" stopIfTrue="1">
      <formula>N892="X"</formula>
    </cfRule>
    <cfRule type="expression" dxfId="1920" priority="1638" stopIfTrue="1">
      <formula>CT892=1</formula>
    </cfRule>
    <cfRule type="expression" dxfId="1919" priority="1640" stopIfTrue="1">
      <formula>P924="NA"</formula>
    </cfRule>
    <cfRule type="expression" dxfId="1918" priority="1669" stopIfTrue="1">
      <formula>ER892=1</formula>
    </cfRule>
    <cfRule type="expression" dxfId="1917" priority="1680" stopIfTrue="1">
      <formula>R892="NA"</formula>
    </cfRule>
    <cfRule type="expression" dxfId="1916" priority="1750" stopIfTrue="1">
      <formula>P892="NA"</formula>
    </cfRule>
    <cfRule type="expression" dxfId="1915" priority="1771" stopIfTrue="1">
      <formula>P892="NA"</formula>
    </cfRule>
  </conditionalFormatting>
  <conditionalFormatting sqref="R924">
    <cfRule type="expression" dxfId="1914" priority="1594" stopIfTrue="1">
      <formula>N892="X"</formula>
    </cfRule>
    <cfRule type="expression" dxfId="1913" priority="1639" stopIfTrue="1">
      <formula>CT892=1</formula>
    </cfRule>
    <cfRule type="expression" dxfId="1912" priority="1641" stopIfTrue="1">
      <formula>P924="NA"</formula>
    </cfRule>
    <cfRule type="expression" dxfId="1911" priority="1692" stopIfTrue="1">
      <formula>FB892=1</formula>
    </cfRule>
    <cfRule type="expression" dxfId="1910" priority="1703" stopIfTrue="1">
      <formula>T892="NA"</formula>
    </cfRule>
    <cfRule type="expression" dxfId="1909" priority="1751" stopIfTrue="1">
      <formula>P892="NA"</formula>
    </cfRule>
    <cfRule type="expression" dxfId="1908" priority="1783" stopIfTrue="1">
      <formula>P892="NA"</formula>
    </cfRule>
  </conditionalFormatting>
  <conditionalFormatting sqref="S924">
    <cfRule type="expression" dxfId="1907" priority="1595" stopIfTrue="1">
      <formula>N892="X"</formula>
    </cfRule>
    <cfRule type="expression" dxfId="1906" priority="1642" stopIfTrue="1">
      <formula>DD892=1</formula>
    </cfRule>
    <cfRule type="expression" dxfId="1905" priority="1716" stopIfTrue="1">
      <formula>FL892=1</formula>
    </cfRule>
    <cfRule type="expression" dxfId="1904" priority="1727" stopIfTrue="1">
      <formula>P892="NA"</formula>
    </cfRule>
    <cfRule type="expression" dxfId="1903" priority="1752" stopIfTrue="1">
      <formula>P892="NA"</formula>
    </cfRule>
    <cfRule type="expression" dxfId="1902" priority="1796" stopIfTrue="1">
      <formula>P892="NA"</formula>
    </cfRule>
  </conditionalFormatting>
  <conditionalFormatting sqref="T924">
    <cfRule type="expression" dxfId="1901" priority="1596" stopIfTrue="1">
      <formula>N892="X"</formula>
    </cfRule>
    <cfRule type="expression" dxfId="1900" priority="1643" stopIfTrue="1">
      <formula>DD892=1</formula>
    </cfRule>
    <cfRule type="expression" dxfId="1899" priority="1645" stopIfTrue="1">
      <formula>S924="NA"</formula>
    </cfRule>
    <cfRule type="expression" dxfId="1898" priority="1670" stopIfTrue="1">
      <formula>ER892=1</formula>
    </cfRule>
    <cfRule type="expression" dxfId="1897" priority="1681" stopIfTrue="1">
      <formula>R892="NA"</formula>
    </cfRule>
    <cfRule type="expression" dxfId="1896" priority="1753" stopIfTrue="1">
      <formula>P892="NA"</formula>
    </cfRule>
    <cfRule type="expression" dxfId="1895" priority="1772" stopIfTrue="1">
      <formula>P892="NA"</formula>
    </cfRule>
  </conditionalFormatting>
  <conditionalFormatting sqref="U924">
    <cfRule type="expression" dxfId="1894" priority="1597" stopIfTrue="1">
      <formula>N892="X"</formula>
    </cfRule>
    <cfRule type="expression" dxfId="1893" priority="1644" stopIfTrue="1">
      <formula>DD892=1</formula>
    </cfRule>
    <cfRule type="expression" dxfId="1892" priority="1646" stopIfTrue="1">
      <formula>S924="NA"</formula>
    </cfRule>
    <cfRule type="expression" dxfId="1891" priority="1693" stopIfTrue="1">
      <formula>FB892=1</formula>
    </cfRule>
    <cfRule type="expression" dxfId="1890" priority="1704" stopIfTrue="1">
      <formula>T892="NA"</formula>
    </cfRule>
    <cfRule type="expression" dxfId="1889" priority="1754" stopIfTrue="1">
      <formula>P892="NA"</formula>
    </cfRule>
    <cfRule type="expression" dxfId="1888" priority="1784" stopIfTrue="1">
      <formula>P892="NA"</formula>
    </cfRule>
  </conditionalFormatting>
  <conditionalFormatting sqref="V924">
    <cfRule type="expression" dxfId="1887" priority="1598" stopIfTrue="1">
      <formula>N892="X"</formula>
    </cfRule>
    <cfRule type="expression" dxfId="1886" priority="1647" stopIfTrue="1">
      <formula>DN892=1</formula>
    </cfRule>
    <cfRule type="expression" dxfId="1885" priority="1717" stopIfTrue="1">
      <formula>FL892=1</formula>
    </cfRule>
    <cfRule type="expression" dxfId="1884" priority="1728" stopIfTrue="1">
      <formula>P892="NA"</formula>
    </cfRule>
    <cfRule type="expression" dxfId="1883" priority="1755" stopIfTrue="1">
      <formula>P892="NA"</formula>
    </cfRule>
    <cfRule type="expression" dxfId="1882" priority="1797" stopIfTrue="1">
      <formula>P892="NA"</formula>
    </cfRule>
  </conditionalFormatting>
  <conditionalFormatting sqref="W924">
    <cfRule type="expression" dxfId="1881" priority="1599" stopIfTrue="1">
      <formula>N892="X"</formula>
    </cfRule>
    <cfRule type="expression" dxfId="1880" priority="1648" stopIfTrue="1">
      <formula>DN892=1</formula>
    </cfRule>
    <cfRule type="expression" dxfId="1879" priority="1650" stopIfTrue="1">
      <formula>V924="NA"</formula>
    </cfRule>
    <cfRule type="expression" dxfId="1878" priority="1671" stopIfTrue="1">
      <formula>ER892=1</formula>
    </cfRule>
    <cfRule type="expression" dxfId="1877" priority="1682" stopIfTrue="1">
      <formula>R892="NA"</formula>
    </cfRule>
    <cfRule type="expression" dxfId="1876" priority="1756" stopIfTrue="1">
      <formula>P892="NA"</formula>
    </cfRule>
    <cfRule type="expression" dxfId="1875" priority="1773" stopIfTrue="1">
      <formula>P892="NA"</formula>
    </cfRule>
  </conditionalFormatting>
  <conditionalFormatting sqref="X924">
    <cfRule type="expression" dxfId="1874" priority="1600" stopIfTrue="1">
      <formula>N892="X"</formula>
    </cfRule>
    <cfRule type="expression" dxfId="1873" priority="1649" stopIfTrue="1">
      <formula>DN892=1</formula>
    </cfRule>
    <cfRule type="expression" dxfId="1872" priority="1651" stopIfTrue="1">
      <formula>V924="NA"</formula>
    </cfRule>
    <cfRule type="expression" dxfId="1871" priority="1694" stopIfTrue="1">
      <formula>FB892=1</formula>
    </cfRule>
    <cfRule type="expression" dxfId="1870" priority="1705" stopIfTrue="1">
      <formula>T892="NA"</formula>
    </cfRule>
    <cfRule type="expression" dxfId="1869" priority="1757" stopIfTrue="1">
      <formula>P892="NA"</formula>
    </cfRule>
    <cfRule type="expression" dxfId="1868" priority="1785" stopIfTrue="1">
      <formula>P892="NA"</formula>
    </cfRule>
  </conditionalFormatting>
  <conditionalFormatting sqref="Y924">
    <cfRule type="expression" dxfId="1867" priority="1601" stopIfTrue="1">
      <formula>N892="X"</formula>
    </cfRule>
    <cfRule type="expression" dxfId="1866" priority="1652" stopIfTrue="1">
      <formula>DX892=1</formula>
    </cfRule>
    <cfRule type="expression" dxfId="1865" priority="1718" stopIfTrue="1">
      <formula>FL892=1</formula>
    </cfRule>
    <cfRule type="expression" dxfId="1864" priority="1729" stopIfTrue="1">
      <formula>P892="NA"</formula>
    </cfRule>
    <cfRule type="expression" dxfId="1863" priority="1758" stopIfTrue="1">
      <formula>P892="NA"</formula>
    </cfRule>
    <cfRule type="expression" dxfId="1862" priority="1798" stopIfTrue="1">
      <formula>P892="NA"</formula>
    </cfRule>
  </conditionalFormatting>
  <conditionalFormatting sqref="Z924">
    <cfRule type="expression" dxfId="1861" priority="1602" stopIfTrue="1">
      <formula>N892="X"</formula>
    </cfRule>
    <cfRule type="expression" dxfId="1860" priority="1653" stopIfTrue="1">
      <formula>DX892=1</formula>
    </cfRule>
    <cfRule type="expression" dxfId="1859" priority="1655" stopIfTrue="1">
      <formula>Y924="NA"</formula>
    </cfRule>
    <cfRule type="expression" dxfId="1858" priority="1672" stopIfTrue="1">
      <formula>ER892=1</formula>
    </cfRule>
    <cfRule type="expression" dxfId="1857" priority="1683" stopIfTrue="1">
      <formula>R892="NA"</formula>
    </cfRule>
    <cfRule type="expression" dxfId="1856" priority="1759" stopIfTrue="1">
      <formula>P892="NA"</formula>
    </cfRule>
    <cfRule type="expression" dxfId="1855" priority="1774" stopIfTrue="1">
      <formula>P892="NA"</formula>
    </cfRule>
  </conditionalFormatting>
  <conditionalFormatting sqref="AA924">
    <cfRule type="expression" dxfId="1854" priority="1603" stopIfTrue="1">
      <formula>N892="X"</formula>
    </cfRule>
    <cfRule type="expression" dxfId="1853" priority="1654" stopIfTrue="1">
      <formula>DX892=1</formula>
    </cfRule>
    <cfRule type="expression" dxfId="1852" priority="1656" stopIfTrue="1">
      <formula>Y924="NA"</formula>
    </cfRule>
    <cfRule type="expression" dxfId="1851" priority="1695" stopIfTrue="1">
      <formula>FB892=1</formula>
    </cfRule>
    <cfRule type="expression" dxfId="1850" priority="1706" stopIfTrue="1">
      <formula>T892="NA"</formula>
    </cfRule>
    <cfRule type="expression" dxfId="1849" priority="1760" stopIfTrue="1">
      <formula>P892="NA"</formula>
    </cfRule>
    <cfRule type="expression" dxfId="1848" priority="1786" stopIfTrue="1">
      <formula>P892="NA"</formula>
    </cfRule>
  </conditionalFormatting>
  <conditionalFormatting sqref="AB924">
    <cfRule type="expression" dxfId="1847" priority="1604" stopIfTrue="1">
      <formula>N892="X"</formula>
    </cfRule>
    <cfRule type="expression" dxfId="1846" priority="1657" stopIfTrue="1">
      <formula>EH892=1</formula>
    </cfRule>
    <cfRule type="expression" dxfId="1845" priority="1719" stopIfTrue="1">
      <formula>FL892=1</formula>
    </cfRule>
    <cfRule type="expression" dxfId="1844" priority="1730" stopIfTrue="1">
      <formula>P892="NA"</formula>
    </cfRule>
    <cfRule type="expression" dxfId="1843" priority="1761" stopIfTrue="1">
      <formula>P892="NA"</formula>
    </cfRule>
    <cfRule type="expression" dxfId="1842" priority="1799" stopIfTrue="1">
      <formula>P892="NA"</formula>
    </cfRule>
  </conditionalFormatting>
  <conditionalFormatting sqref="AC924">
    <cfRule type="expression" dxfId="1841" priority="1605" stopIfTrue="1">
      <formula>N892="X"</formula>
    </cfRule>
    <cfRule type="expression" dxfId="1840" priority="1658" stopIfTrue="1">
      <formula>EH892=1</formula>
    </cfRule>
    <cfRule type="expression" dxfId="1839" priority="1660" stopIfTrue="1">
      <formula>AB924="NA"</formula>
    </cfRule>
    <cfRule type="expression" dxfId="1838" priority="1673" stopIfTrue="1">
      <formula>ER892=1</formula>
    </cfRule>
    <cfRule type="expression" dxfId="1837" priority="1684" stopIfTrue="1">
      <formula>R892="NA"</formula>
    </cfRule>
    <cfRule type="expression" dxfId="1836" priority="1762" stopIfTrue="1">
      <formula>P892="NA"</formula>
    </cfRule>
    <cfRule type="expression" dxfId="1835" priority="1775" stopIfTrue="1">
      <formula>P892="NA"</formula>
    </cfRule>
  </conditionalFormatting>
  <conditionalFormatting sqref="AD924">
    <cfRule type="expression" dxfId="1834" priority="1606" stopIfTrue="1">
      <formula>N892="X"</formula>
    </cfRule>
    <cfRule type="expression" dxfId="1833" priority="1659" stopIfTrue="1">
      <formula>EH892=1</formula>
    </cfRule>
    <cfRule type="expression" dxfId="1832" priority="1661" stopIfTrue="1">
      <formula>AB924="NA"</formula>
    </cfRule>
    <cfRule type="expression" dxfId="1831" priority="1696" stopIfTrue="1">
      <formula>FB892=1</formula>
    </cfRule>
    <cfRule type="expression" dxfId="1830" priority="1707" stopIfTrue="1">
      <formula>T892="NA"</formula>
    </cfRule>
    <cfRule type="expression" dxfId="1829" priority="1763" stopIfTrue="1">
      <formula>P892="NA"</formula>
    </cfRule>
    <cfRule type="expression" dxfId="1828" priority="1787" stopIfTrue="1">
      <formula>P892="NA"</formula>
    </cfRule>
  </conditionalFormatting>
  <conditionalFormatting sqref="R973:R997">
    <cfRule type="expression" dxfId="1827" priority="1800" stopIfTrue="1">
      <formula>O973="X"</formula>
    </cfRule>
    <cfRule type="expression" dxfId="1826" priority="1889" stopIfTrue="1">
      <formula>DX973=1</formula>
    </cfRule>
    <cfRule type="expression" dxfId="1825" priority="1941" stopIfTrue="1">
      <formula>R973="NA"</formula>
    </cfRule>
  </conditionalFormatting>
  <conditionalFormatting sqref="U973:U997">
    <cfRule type="expression" dxfId="1824" priority="1801" stopIfTrue="1">
      <formula>O973="X"</formula>
    </cfRule>
    <cfRule type="expression" dxfId="1823" priority="1859" stopIfTrue="1">
      <formula>DD973=1</formula>
    </cfRule>
    <cfRule type="expression" dxfId="1822" priority="1925" stopIfTrue="1">
      <formula>R973="NA"</formula>
    </cfRule>
  </conditionalFormatting>
  <conditionalFormatting sqref="X973:X997">
    <cfRule type="expression" dxfId="1821" priority="1802" stopIfTrue="1">
      <formula>O973="X"</formula>
    </cfRule>
    <cfRule type="expression" dxfId="1820" priority="1874" stopIfTrue="1">
      <formula>DN973=1</formula>
    </cfRule>
    <cfRule type="expression" dxfId="1819" priority="1933" stopIfTrue="1">
      <formula>R973="NA"</formula>
    </cfRule>
  </conditionalFormatting>
  <conditionalFormatting sqref="AA973:AA997">
    <cfRule type="expression" dxfId="1818" priority="1803" stopIfTrue="1">
      <formula>O973="X"</formula>
    </cfRule>
    <cfRule type="expression" dxfId="1817" priority="1824" stopIfTrue="1">
      <formula>AL973=1</formula>
    </cfRule>
    <cfRule type="expression" dxfId="1816" priority="1890" stopIfTrue="1">
      <formula>DX973=1</formula>
    </cfRule>
    <cfRule type="expression" dxfId="1815" priority="1897" stopIfTrue="1">
      <formula>R973="NA"</formula>
    </cfRule>
    <cfRule type="expression" dxfId="1814" priority="1904" stopIfTrue="1">
      <formula>R973="NA"</formula>
    </cfRule>
    <cfRule type="expression" dxfId="1813" priority="1942" stopIfTrue="1">
      <formula>R973="NA"</formula>
    </cfRule>
  </conditionalFormatting>
  <conditionalFormatting sqref="AC973:AC997">
    <cfRule type="expression" dxfId="1812" priority="1804" stopIfTrue="1">
      <formula>O973="X"</formula>
    </cfRule>
    <cfRule type="expression" dxfId="1811" priority="1825" stopIfTrue="1">
      <formula>AL973=1</formula>
    </cfRule>
    <cfRule type="expression" dxfId="1810" priority="1827" stopIfTrue="1">
      <formula>AA973="NA"</formula>
    </cfRule>
    <cfRule type="expression" dxfId="1809" priority="1860" stopIfTrue="1">
      <formula>DD973=1</formula>
    </cfRule>
    <cfRule type="expression" dxfId="1808" priority="1867" stopIfTrue="1">
      <formula>U973="NA"</formula>
    </cfRule>
    <cfRule type="expression" dxfId="1807" priority="1905" stopIfTrue="1">
      <formula>R973="NA"</formula>
    </cfRule>
    <cfRule type="expression" dxfId="1806" priority="1926" stopIfTrue="1">
      <formula>R973="NA"</formula>
    </cfRule>
  </conditionalFormatting>
  <conditionalFormatting sqref="AD973:AD997">
    <cfRule type="expression" dxfId="1805" priority="1805" stopIfTrue="1">
      <formula>O973="X"</formula>
    </cfRule>
    <cfRule type="expression" dxfId="1804" priority="1826" stopIfTrue="1">
      <formula>AL973=1</formula>
    </cfRule>
    <cfRule type="expression" dxfId="1803" priority="1828" stopIfTrue="1">
      <formula>AA973="NA"</formula>
    </cfRule>
    <cfRule type="expression" dxfId="1802" priority="1875" stopIfTrue="1">
      <formula>DN973=1</formula>
    </cfRule>
    <cfRule type="expression" dxfId="1801" priority="1882" stopIfTrue="1">
      <formula>X973="NA"</formula>
    </cfRule>
    <cfRule type="expression" dxfId="1800" priority="1906" stopIfTrue="1">
      <formula>R973="NA"</formula>
    </cfRule>
    <cfRule type="expression" dxfId="1799" priority="1934" stopIfTrue="1">
      <formula>R973="NA"</formula>
    </cfRule>
  </conditionalFormatting>
  <conditionalFormatting sqref="G1005:G1029">
    <cfRule type="expression" dxfId="1798" priority="1806" stopIfTrue="1">
      <formula>O973="X"</formula>
    </cfRule>
    <cfRule type="expression" dxfId="1797" priority="1829" stopIfTrue="1">
      <formula>AV973=1</formula>
    </cfRule>
    <cfRule type="expression" dxfId="1796" priority="1891" stopIfTrue="1">
      <formula>DX973=1</formula>
    </cfRule>
    <cfRule type="expression" dxfId="1795" priority="1898" stopIfTrue="1">
      <formula>R973="NA"</formula>
    </cfRule>
    <cfRule type="expression" dxfId="1794" priority="1907" stopIfTrue="1">
      <formula>R973="NA"</formula>
    </cfRule>
    <cfRule type="expression" dxfId="1793" priority="1943" stopIfTrue="1">
      <formula>R973="NA"</formula>
    </cfRule>
  </conditionalFormatting>
  <conditionalFormatting sqref="I1005:I1029">
    <cfRule type="expression" dxfId="1792" priority="1807" stopIfTrue="1">
      <formula>O973="X"</formula>
    </cfRule>
    <cfRule type="expression" dxfId="1791" priority="1830" stopIfTrue="1">
      <formula>AV973=1</formula>
    </cfRule>
    <cfRule type="expression" dxfId="1790" priority="1832" stopIfTrue="1">
      <formula>G1005="NA"</formula>
    </cfRule>
    <cfRule type="expression" dxfId="1789" priority="1861" stopIfTrue="1">
      <formula>DD973=1</formula>
    </cfRule>
    <cfRule type="expression" dxfId="1788" priority="1868" stopIfTrue="1">
      <formula>U973="NA"</formula>
    </cfRule>
    <cfRule type="expression" dxfId="1787" priority="1908" stopIfTrue="1">
      <formula>R973="NA"</formula>
    </cfRule>
    <cfRule type="expression" dxfId="1786" priority="1927" stopIfTrue="1">
      <formula>R973="NA"</formula>
    </cfRule>
  </conditionalFormatting>
  <conditionalFormatting sqref="J1005:J1029">
    <cfRule type="expression" dxfId="1785" priority="1808" stopIfTrue="1">
      <formula>O973="X"</formula>
    </cfRule>
    <cfRule type="expression" dxfId="1784" priority="1831" stopIfTrue="1">
      <formula>AV973=1</formula>
    </cfRule>
    <cfRule type="expression" dxfId="1783" priority="1833" stopIfTrue="1">
      <formula>G1005="NA"</formula>
    </cfRule>
    <cfRule type="expression" dxfId="1782" priority="1876" stopIfTrue="1">
      <formula>DN973=1</formula>
    </cfRule>
    <cfRule type="expression" dxfId="1781" priority="1883" stopIfTrue="1">
      <formula>X973="NA"</formula>
    </cfRule>
    <cfRule type="expression" dxfId="1780" priority="1909" stopIfTrue="1">
      <formula>R973="NA"</formula>
    </cfRule>
    <cfRule type="expression" dxfId="1779" priority="1935" stopIfTrue="1">
      <formula>R973="NA"</formula>
    </cfRule>
  </conditionalFormatting>
  <conditionalFormatting sqref="K1005:K1029">
    <cfRule type="expression" dxfId="1778" priority="1809" stopIfTrue="1">
      <formula>O973="X"</formula>
    </cfRule>
    <cfRule type="expression" dxfId="1777" priority="1834" stopIfTrue="1">
      <formula>BF973=1</formula>
    </cfRule>
    <cfRule type="expression" dxfId="1776" priority="1892" stopIfTrue="1">
      <formula>DX973=1</formula>
    </cfRule>
    <cfRule type="expression" dxfId="1775" priority="1899" stopIfTrue="1">
      <formula>R973="NA"</formula>
    </cfRule>
    <cfRule type="expression" dxfId="1774" priority="1910" stopIfTrue="1">
      <formula>R973="NA"</formula>
    </cfRule>
    <cfRule type="expression" dxfId="1773" priority="1944" stopIfTrue="1">
      <formula>R973="NA"</formula>
    </cfRule>
  </conditionalFormatting>
  <conditionalFormatting sqref="M1005:M1029">
    <cfRule type="expression" dxfId="1772" priority="1810" stopIfTrue="1">
      <formula>O973="X"</formula>
    </cfRule>
    <cfRule type="expression" dxfId="1771" priority="1835" stopIfTrue="1">
      <formula>BF973=1</formula>
    </cfRule>
    <cfRule type="expression" dxfId="1770" priority="1837" stopIfTrue="1">
      <formula>K1005="NA"</formula>
    </cfRule>
    <cfRule type="expression" dxfId="1769" priority="1862" stopIfTrue="1">
      <formula>DD973=1</formula>
    </cfRule>
    <cfRule type="expression" dxfId="1768" priority="1869" stopIfTrue="1">
      <formula>U973="NA"</formula>
    </cfRule>
    <cfRule type="expression" dxfId="1767" priority="1911" stopIfTrue="1">
      <formula>R973="NA"</formula>
    </cfRule>
    <cfRule type="expression" dxfId="1766" priority="1928" stopIfTrue="1">
      <formula>R973="NA"</formula>
    </cfRule>
  </conditionalFormatting>
  <conditionalFormatting sqref="N1005:N1029">
    <cfRule type="expression" dxfId="1765" priority="1811" stopIfTrue="1">
      <formula>O973="X"</formula>
    </cfRule>
    <cfRule type="expression" dxfId="1764" priority="1836" stopIfTrue="1">
      <formula>BF973=1</formula>
    </cfRule>
    <cfRule type="expression" dxfId="1763" priority="1838" stopIfTrue="1">
      <formula>K1005="NA"</formula>
    </cfRule>
    <cfRule type="expression" dxfId="1762" priority="1877" stopIfTrue="1">
      <formula>DN973=1</formula>
    </cfRule>
    <cfRule type="expression" dxfId="1761" priority="1884" stopIfTrue="1">
      <formula>X973="NA"</formula>
    </cfRule>
    <cfRule type="expression" dxfId="1760" priority="1912" stopIfTrue="1">
      <formula>R973="NA"</formula>
    </cfRule>
    <cfRule type="expression" dxfId="1759" priority="1936" stopIfTrue="1">
      <formula>R973="NA"</formula>
    </cfRule>
  </conditionalFormatting>
  <conditionalFormatting sqref="O1005:O1029">
    <cfRule type="expression" dxfId="1758" priority="1812" stopIfTrue="1">
      <formula>O973="X"</formula>
    </cfRule>
    <cfRule type="expression" dxfId="1757" priority="1839" stopIfTrue="1">
      <formula>BP973=1</formula>
    </cfRule>
    <cfRule type="expression" dxfId="1756" priority="1893" stopIfTrue="1">
      <formula>DX973=1</formula>
    </cfRule>
    <cfRule type="expression" dxfId="1755" priority="1900" stopIfTrue="1">
      <formula>R973="NA"</formula>
    </cfRule>
    <cfRule type="expression" dxfId="1754" priority="1913" stopIfTrue="1">
      <formula>R973="NA"</formula>
    </cfRule>
    <cfRule type="expression" dxfId="1753" priority="1945" stopIfTrue="1">
      <formula>R973="NA"</formula>
    </cfRule>
  </conditionalFormatting>
  <conditionalFormatting sqref="Q1005:Q1029">
    <cfRule type="expression" dxfId="1752" priority="1813" stopIfTrue="1">
      <formula>O973="X"</formula>
    </cfRule>
    <cfRule type="expression" dxfId="1751" priority="1840" stopIfTrue="1">
      <formula>BP973=1</formula>
    </cfRule>
    <cfRule type="expression" dxfId="1750" priority="1842" stopIfTrue="1">
      <formula>O1005="NA"</formula>
    </cfRule>
    <cfRule type="expression" dxfId="1749" priority="1863" stopIfTrue="1">
      <formula>DD973=1</formula>
    </cfRule>
    <cfRule type="expression" dxfId="1748" priority="1870" stopIfTrue="1">
      <formula>U973="NA"</formula>
    </cfRule>
    <cfRule type="expression" dxfId="1747" priority="1914" stopIfTrue="1">
      <formula>R973="NA"</formula>
    </cfRule>
    <cfRule type="expression" dxfId="1746" priority="1929" stopIfTrue="1">
      <formula>R973="NA"</formula>
    </cfRule>
  </conditionalFormatting>
  <conditionalFormatting sqref="R1005:R1029">
    <cfRule type="expression" dxfId="1745" priority="1814" stopIfTrue="1">
      <formula>O973="X"</formula>
    </cfRule>
    <cfRule type="expression" dxfId="1744" priority="1841" stopIfTrue="1">
      <formula>BP973=1</formula>
    </cfRule>
    <cfRule type="expression" dxfId="1743" priority="1843" stopIfTrue="1">
      <formula>O1005="NA"</formula>
    </cfRule>
    <cfRule type="expression" dxfId="1742" priority="1878" stopIfTrue="1">
      <formula>DN973=1</formula>
    </cfRule>
    <cfRule type="expression" dxfId="1741" priority="1885" stopIfTrue="1">
      <formula>X973="NA"</formula>
    </cfRule>
    <cfRule type="expression" dxfId="1740" priority="1915" stopIfTrue="1">
      <formula>R973="NA"</formula>
    </cfRule>
    <cfRule type="expression" dxfId="1739" priority="1937" stopIfTrue="1">
      <formula>R973="NA"</formula>
    </cfRule>
  </conditionalFormatting>
  <conditionalFormatting sqref="S1005:S1029">
    <cfRule type="expression" dxfId="1738" priority="1815" stopIfTrue="1">
      <formula>O973="X"</formula>
    </cfRule>
    <cfRule type="expression" dxfId="1737" priority="1844" stopIfTrue="1">
      <formula>BZ973=1</formula>
    </cfRule>
    <cfRule type="expression" dxfId="1736" priority="1894" stopIfTrue="1">
      <formula>DX973=1</formula>
    </cfRule>
    <cfRule type="expression" dxfId="1735" priority="1901" stopIfTrue="1">
      <formula>R973="NA"</formula>
    </cfRule>
    <cfRule type="expression" dxfId="1734" priority="1916" stopIfTrue="1">
      <formula>R973="NA"</formula>
    </cfRule>
    <cfRule type="expression" dxfId="1733" priority="1946" stopIfTrue="1">
      <formula>R973="NA"</formula>
    </cfRule>
  </conditionalFormatting>
  <conditionalFormatting sqref="U1005:U1029">
    <cfRule type="expression" dxfId="1732" priority="1816" stopIfTrue="1">
      <formula>O973="X"</formula>
    </cfRule>
    <cfRule type="expression" dxfId="1731" priority="1845" stopIfTrue="1">
      <formula>BZ973=1</formula>
    </cfRule>
    <cfRule type="expression" dxfId="1730" priority="1847" stopIfTrue="1">
      <formula>S1005="NA"</formula>
    </cfRule>
    <cfRule type="expression" dxfId="1729" priority="1864" stopIfTrue="1">
      <formula>DD973=1</formula>
    </cfRule>
    <cfRule type="expression" dxfId="1728" priority="1871" stopIfTrue="1">
      <formula>U973="NA"</formula>
    </cfRule>
    <cfRule type="expression" dxfId="1727" priority="1917" stopIfTrue="1">
      <formula>R973="NA"</formula>
    </cfRule>
    <cfRule type="expression" dxfId="1726" priority="1930" stopIfTrue="1">
      <formula>R973="NA"</formula>
    </cfRule>
  </conditionalFormatting>
  <conditionalFormatting sqref="V1005:V1029">
    <cfRule type="expression" dxfId="1725" priority="1817" stopIfTrue="1">
      <formula>O973="X"</formula>
    </cfRule>
    <cfRule type="expression" dxfId="1724" priority="1846" stopIfTrue="1">
      <formula>BZ973=1</formula>
    </cfRule>
    <cfRule type="expression" dxfId="1723" priority="1848" stopIfTrue="1">
      <formula>S1005="NA"</formula>
    </cfRule>
    <cfRule type="expression" dxfId="1722" priority="1879" stopIfTrue="1">
      <formula>DN973=1</formula>
    </cfRule>
    <cfRule type="expression" dxfId="1721" priority="1886" stopIfTrue="1">
      <formula>X973="NA"</formula>
    </cfRule>
    <cfRule type="expression" dxfId="1720" priority="1918" stopIfTrue="1">
      <formula>R973="NA"</formula>
    </cfRule>
    <cfRule type="expression" dxfId="1719" priority="1938" stopIfTrue="1">
      <formula>R973="NA"</formula>
    </cfRule>
  </conditionalFormatting>
  <conditionalFormatting sqref="W1005:W1029">
    <cfRule type="expression" dxfId="1718" priority="1818" stopIfTrue="1">
      <formula>O973="X"</formula>
    </cfRule>
    <cfRule type="expression" dxfId="1717" priority="1849" stopIfTrue="1">
      <formula>CJ973=1</formula>
    </cfRule>
    <cfRule type="expression" dxfId="1716" priority="1895" stopIfTrue="1">
      <formula>DX973=1</formula>
    </cfRule>
    <cfRule type="expression" dxfId="1715" priority="1902" stopIfTrue="1">
      <formula>R973="NA"</formula>
    </cfRule>
    <cfRule type="expression" dxfId="1714" priority="1919" stopIfTrue="1">
      <formula>R973="NA"</formula>
    </cfRule>
    <cfRule type="expression" dxfId="1713" priority="1947" stopIfTrue="1">
      <formula>R973="NA"</formula>
    </cfRule>
  </conditionalFormatting>
  <conditionalFormatting sqref="Y1005:Y1028">
    <cfRule type="expression" dxfId="1712" priority="1819" stopIfTrue="1">
      <formula>O973="X"</formula>
    </cfRule>
    <cfRule type="expression" dxfId="1711" priority="1850" stopIfTrue="1">
      <formula>CJ973=1</formula>
    </cfRule>
    <cfRule type="expression" dxfId="1710" priority="1852" stopIfTrue="1">
      <formula>W1005="NA"</formula>
    </cfRule>
    <cfRule type="expression" dxfId="1709" priority="1865" stopIfTrue="1">
      <formula>DD973=1</formula>
    </cfRule>
    <cfRule type="expression" dxfId="1708" priority="1872" stopIfTrue="1">
      <formula>U973="NA"</formula>
    </cfRule>
    <cfRule type="expression" dxfId="1707" priority="1920" stopIfTrue="1">
      <formula>R973="NA"</formula>
    </cfRule>
    <cfRule type="expression" dxfId="1706" priority="1931" stopIfTrue="1">
      <formula>R973="NA"</formula>
    </cfRule>
  </conditionalFormatting>
  <conditionalFormatting sqref="Z1005:Z1028">
    <cfRule type="expression" dxfId="1705" priority="1820" stopIfTrue="1">
      <formula>O973="X"</formula>
    </cfRule>
    <cfRule type="expression" dxfId="1704" priority="1851" stopIfTrue="1">
      <formula>CJ973=1</formula>
    </cfRule>
    <cfRule type="expression" dxfId="1703" priority="1853" stopIfTrue="1">
      <formula>W1005="NA"</formula>
    </cfRule>
    <cfRule type="expression" dxfId="1702" priority="1880" stopIfTrue="1">
      <formula>DN973=1</formula>
    </cfRule>
    <cfRule type="expression" dxfId="1701" priority="1887" stopIfTrue="1">
      <formula>X973="NA"</formula>
    </cfRule>
    <cfRule type="expression" dxfId="1700" priority="1921" stopIfTrue="1">
      <formula>R973="NA"</formula>
    </cfRule>
    <cfRule type="expression" dxfId="1699" priority="1939" stopIfTrue="1">
      <formula>R973="NA"</formula>
    </cfRule>
  </conditionalFormatting>
  <conditionalFormatting sqref="AA1005:AA1029">
    <cfRule type="expression" dxfId="1698" priority="1821" stopIfTrue="1">
      <formula>O973="X"</formula>
    </cfRule>
    <cfRule type="expression" dxfId="1697" priority="1854" stopIfTrue="1">
      <formula>CT973=1</formula>
    </cfRule>
    <cfRule type="expression" dxfId="1696" priority="1896" stopIfTrue="1">
      <formula>DX973=1</formula>
    </cfRule>
    <cfRule type="expression" dxfId="1695" priority="1903" stopIfTrue="1">
      <formula>R973="NA"</formula>
    </cfRule>
    <cfRule type="expression" dxfId="1694" priority="1922" stopIfTrue="1">
      <formula>R973="NA"</formula>
    </cfRule>
    <cfRule type="expression" dxfId="1693" priority="1948" stopIfTrue="1">
      <formula>R973="NA"</formula>
    </cfRule>
  </conditionalFormatting>
  <conditionalFormatting sqref="AC1005:AC1029">
    <cfRule type="expression" dxfId="1692" priority="1822" stopIfTrue="1">
      <formula>O973="X"</formula>
    </cfRule>
    <cfRule type="expression" dxfId="1691" priority="1855" stopIfTrue="1">
      <formula>CT973=1</formula>
    </cfRule>
    <cfRule type="expression" dxfId="1690" priority="1857" stopIfTrue="1">
      <formula>AA1005="NA"</formula>
    </cfRule>
    <cfRule type="expression" dxfId="1689" priority="1866" stopIfTrue="1">
      <formula>DD973=1</formula>
    </cfRule>
    <cfRule type="expression" dxfId="1688" priority="1873" stopIfTrue="1">
      <formula>U973="NA"</formula>
    </cfRule>
    <cfRule type="expression" dxfId="1687" priority="1923" stopIfTrue="1">
      <formula>R973="NA"</formula>
    </cfRule>
    <cfRule type="expression" dxfId="1686" priority="1932" stopIfTrue="1">
      <formula>R973="NA"</formula>
    </cfRule>
  </conditionalFormatting>
  <conditionalFormatting sqref="AD1005:AD1029">
    <cfRule type="expression" dxfId="1685" priority="1823" stopIfTrue="1">
      <formula>O973="X"</formula>
    </cfRule>
    <cfRule type="expression" dxfId="1684" priority="1856" stopIfTrue="1">
      <formula>CT973=1</formula>
    </cfRule>
    <cfRule type="expression" dxfId="1683" priority="1858" stopIfTrue="1">
      <formula>AA1005="NA"</formula>
    </cfRule>
    <cfRule type="expression" dxfId="1682" priority="1881" stopIfTrue="1">
      <formula>DN973=1</formula>
    </cfRule>
    <cfRule type="expression" dxfId="1681" priority="1888" stopIfTrue="1">
      <formula>X973="NA"</formula>
    </cfRule>
    <cfRule type="expression" dxfId="1680" priority="1924" stopIfTrue="1">
      <formula>R973="NA"</formula>
    </cfRule>
    <cfRule type="expression" dxfId="1679" priority="1940" stopIfTrue="1">
      <formula>R973="NA"</formula>
    </cfRule>
  </conditionalFormatting>
  <conditionalFormatting sqref="W1048">
    <cfRule type="expression" dxfId="1678" priority="1949" stopIfTrue="1">
      <formula>OR(O1048=2,O1048=8,O1048=9)</formula>
    </cfRule>
    <cfRule type="expression" dxfId="1677" priority="1951" stopIfTrue="1">
      <formula>M1048="X"</formula>
    </cfRule>
    <cfRule type="expression" dxfId="1676" priority="1952" stopIfTrue="1">
      <formula>O1048="X"</formula>
    </cfRule>
  </conditionalFormatting>
  <conditionalFormatting sqref="O1048">
    <cfRule type="expression" dxfId="1675" priority="1950" stopIfTrue="1">
      <formula>M1048="X"</formula>
    </cfRule>
  </conditionalFormatting>
  <conditionalFormatting sqref="O1088">
    <cfRule type="expression" dxfId="1674" priority="1953" stopIfTrue="1">
      <formula>OR(K1088=2,K1088=9)</formula>
    </cfRule>
    <cfRule type="expression" dxfId="1673" priority="1961" stopIfTrue="1">
      <formula>AL1088=1</formula>
    </cfRule>
  </conditionalFormatting>
  <conditionalFormatting sqref="Q1088">
    <cfRule type="expression" dxfId="1672" priority="1954" stopIfTrue="1">
      <formula>OR(K1088=2,K1088=9)</formula>
    </cfRule>
    <cfRule type="expression" dxfId="1671" priority="1962" stopIfTrue="1">
      <formula>AL1088=1</formula>
    </cfRule>
    <cfRule type="expression" dxfId="1670" priority="1969" stopIfTrue="1">
      <formula>O1088="NA"</formula>
    </cfRule>
  </conditionalFormatting>
  <conditionalFormatting sqref="S1088">
    <cfRule type="expression" dxfId="1669" priority="1955" stopIfTrue="1">
      <formula>OR(K1088=2,K1088=9)</formula>
    </cfRule>
    <cfRule type="expression" dxfId="1668" priority="1963" stopIfTrue="1">
      <formula>AL1088=1</formula>
    </cfRule>
    <cfRule type="expression" dxfId="1667" priority="1970" stopIfTrue="1">
      <formula>O1088="NA"</formula>
    </cfRule>
  </conditionalFormatting>
  <conditionalFormatting sqref="U1088">
    <cfRule type="expression" dxfId="1666" priority="1956" stopIfTrue="1">
      <formula>OR(K1088=2,K1088=9)</formula>
    </cfRule>
    <cfRule type="expression" dxfId="1665" priority="1964" stopIfTrue="1">
      <formula>AL1088=1</formula>
    </cfRule>
    <cfRule type="expression" dxfId="1664" priority="1971" stopIfTrue="1">
      <formula>O1088="NA"</formula>
    </cfRule>
  </conditionalFormatting>
  <conditionalFormatting sqref="W1088">
    <cfRule type="expression" dxfId="1663" priority="1957" stopIfTrue="1">
      <formula>OR(K1088=2,K1088=9)</formula>
    </cfRule>
    <cfRule type="expression" dxfId="1662" priority="1965" stopIfTrue="1">
      <formula>AL1088=1</formula>
    </cfRule>
    <cfRule type="expression" dxfId="1661" priority="1972" stopIfTrue="1">
      <formula>O1088="NA"</formula>
    </cfRule>
  </conditionalFormatting>
  <conditionalFormatting sqref="Y1088">
    <cfRule type="expression" dxfId="1660" priority="1958" stopIfTrue="1">
      <formula>OR(K1088=2,K1088=9)</formula>
    </cfRule>
    <cfRule type="expression" dxfId="1659" priority="1966" stopIfTrue="1">
      <formula>AL1088=1</formula>
    </cfRule>
    <cfRule type="expression" dxfId="1658" priority="1973" stopIfTrue="1">
      <formula>O1088="NA"</formula>
    </cfRule>
  </conditionalFormatting>
  <conditionalFormatting sqref="AA1088">
    <cfRule type="expression" dxfId="1657" priority="1959" stopIfTrue="1">
      <formula>OR(K1088=2,K1088=9)</formula>
    </cfRule>
    <cfRule type="expression" dxfId="1656" priority="1967" stopIfTrue="1">
      <formula>AL1088=1</formula>
    </cfRule>
    <cfRule type="expression" dxfId="1655" priority="1974" stopIfTrue="1">
      <formula>O1088="NA"</formula>
    </cfRule>
  </conditionalFormatting>
  <conditionalFormatting sqref="AC1088">
    <cfRule type="expression" dxfId="1654" priority="1960" stopIfTrue="1">
      <formula>OR(K1088=2,K1088=9)</formula>
    </cfRule>
    <cfRule type="expression" dxfId="1653" priority="1968" stopIfTrue="1">
      <formula>AL1088=1</formula>
    </cfRule>
    <cfRule type="expression" dxfId="1652" priority="1975" stopIfTrue="1">
      <formula>O1088="NA"</formula>
    </cfRule>
  </conditionalFormatting>
  <conditionalFormatting sqref="S1143">
    <cfRule type="expression" dxfId="1651" priority="1976" stopIfTrue="1">
      <formula>OR(O1143=2,O1143=9)</formula>
    </cfRule>
    <cfRule type="expression" dxfId="1650" priority="2101" stopIfTrue="1">
      <formula>FB1143=1</formula>
    </cfRule>
    <cfRule type="expression" dxfId="1649" priority="2174" stopIfTrue="1">
      <formula>S1143="NA"</formula>
    </cfRule>
  </conditionalFormatting>
  <conditionalFormatting sqref="U1143">
    <cfRule type="expression" dxfId="1648" priority="1977" stopIfTrue="1">
      <formula>OR(O1143=2,O1143=9)</formula>
    </cfRule>
    <cfRule type="expression" dxfId="1647" priority="2059" stopIfTrue="1">
      <formula>EH1143=1</formula>
    </cfRule>
    <cfRule type="expression" dxfId="1646" priority="2152" stopIfTrue="1">
      <formula>S1143="NA"</formula>
    </cfRule>
  </conditionalFormatting>
  <conditionalFormatting sqref="W1143">
    <cfRule type="expression" dxfId="1645" priority="1978" stopIfTrue="1">
      <formula>OR(O1143=2,O1143=9)</formula>
    </cfRule>
    <cfRule type="expression" dxfId="1644" priority="2080" stopIfTrue="1">
      <formula>ER1143=1</formula>
    </cfRule>
    <cfRule type="expression" dxfId="1643" priority="2163" stopIfTrue="1">
      <formula>S1143="NA"</formula>
    </cfRule>
  </conditionalFormatting>
  <conditionalFormatting sqref="Y1143">
    <cfRule type="expression" dxfId="1642" priority="1979" stopIfTrue="1">
      <formula>OR(O1143=2,O1143=9)</formula>
    </cfRule>
    <cfRule type="expression" dxfId="1641" priority="2009" stopIfTrue="1">
      <formula>AL1143=1</formula>
    </cfRule>
    <cfRule type="expression" dxfId="1640" priority="2102" stopIfTrue="1">
      <formula>FB1143=1</formula>
    </cfRule>
    <cfRule type="expression" dxfId="1639" priority="2112" stopIfTrue="1">
      <formula>S1143="NA"</formula>
    </cfRule>
    <cfRule type="expression" dxfId="1638" priority="2122" stopIfTrue="1">
      <formula>S1143="NA"</formula>
    </cfRule>
    <cfRule type="expression" dxfId="1637" priority="2175" stopIfTrue="1">
      <formula>S1143="NA"</formula>
    </cfRule>
  </conditionalFormatting>
  <conditionalFormatting sqref="Z1143">
    <cfRule type="expression" dxfId="1636" priority="1980" stopIfTrue="1">
      <formula>OR(O1143=2,O1143=9)</formula>
    </cfRule>
    <cfRule type="expression" dxfId="1635" priority="2010" stopIfTrue="1">
      <formula>AL1143=1</formula>
    </cfRule>
    <cfRule type="expression" dxfId="1634" priority="2012" stopIfTrue="1">
      <formula>Y1143="NA"</formula>
    </cfRule>
    <cfRule type="expression" dxfId="1633" priority="2060" stopIfTrue="1">
      <formula>EH1143=1</formula>
    </cfRule>
    <cfRule type="expression" dxfId="1632" priority="2070" stopIfTrue="1">
      <formula>U1143="NA"</formula>
    </cfRule>
    <cfRule type="expression" dxfId="1631" priority="2123" stopIfTrue="1">
      <formula>S1143="NA"</formula>
    </cfRule>
    <cfRule type="expression" dxfId="1630" priority="2153" stopIfTrue="1">
      <formula>S1143="NA"</formula>
    </cfRule>
  </conditionalFormatting>
  <conditionalFormatting sqref="AA1143">
    <cfRule type="expression" dxfId="1629" priority="1981" stopIfTrue="1">
      <formula>OR(O1143=2,O1143=9)</formula>
    </cfRule>
    <cfRule type="expression" dxfId="1628" priority="2011" stopIfTrue="1">
      <formula>AL1143=1</formula>
    </cfRule>
    <cfRule type="expression" dxfId="1627" priority="2013" stopIfTrue="1">
      <formula>Y1143="NA"</formula>
    </cfRule>
    <cfRule type="expression" dxfId="1626" priority="2081" stopIfTrue="1">
      <formula>ER1143=1</formula>
    </cfRule>
    <cfRule type="expression" dxfId="1625" priority="2091" stopIfTrue="1">
      <formula>W1143="NA"</formula>
    </cfRule>
    <cfRule type="expression" dxfId="1624" priority="2124" stopIfTrue="1">
      <formula>S1143="NA"</formula>
    </cfRule>
    <cfRule type="expression" dxfId="1623" priority="2164" stopIfTrue="1">
      <formula>S1143="NA"</formula>
    </cfRule>
  </conditionalFormatting>
  <conditionalFormatting sqref="AB1143">
    <cfRule type="expression" dxfId="1622" priority="1982" stopIfTrue="1">
      <formula>OR(O1143=2,O1143=9)</formula>
    </cfRule>
    <cfRule type="expression" dxfId="1621" priority="2014" stopIfTrue="1">
      <formula>AV1143=1</formula>
    </cfRule>
    <cfRule type="expression" dxfId="1620" priority="2103" stopIfTrue="1">
      <formula>FB1143=1</formula>
    </cfRule>
    <cfRule type="expression" dxfId="1619" priority="2113" stopIfTrue="1">
      <formula>S1143="NA"</formula>
    </cfRule>
    <cfRule type="expression" dxfId="1618" priority="2125" stopIfTrue="1">
      <formula>S1143="NA"</formula>
    </cfRule>
    <cfRule type="expression" dxfId="1617" priority="2176" stopIfTrue="1">
      <formula>S1143="NA"</formula>
    </cfRule>
  </conditionalFormatting>
  <conditionalFormatting sqref="AC1143">
    <cfRule type="expression" dxfId="1616" priority="1983" stopIfTrue="1">
      <formula>OR(O1143=2,O1143=9)</formula>
    </cfRule>
    <cfRule type="expression" dxfId="1615" priority="2015" stopIfTrue="1">
      <formula>AV1143=1</formula>
    </cfRule>
    <cfRule type="expression" dxfId="1614" priority="2017" stopIfTrue="1">
      <formula>AB1143="NA"</formula>
    </cfRule>
    <cfRule type="expression" dxfId="1613" priority="2061" stopIfTrue="1">
      <formula>EH1143=1</formula>
    </cfRule>
    <cfRule type="expression" dxfId="1612" priority="2071" stopIfTrue="1">
      <formula>U1143="NA"</formula>
    </cfRule>
    <cfRule type="expression" dxfId="1611" priority="2126" stopIfTrue="1">
      <formula>S1143="NA"</formula>
    </cfRule>
    <cfRule type="expression" dxfId="1610" priority="2154" stopIfTrue="1">
      <formula>S1143="NA"</formula>
    </cfRule>
  </conditionalFormatting>
  <conditionalFormatting sqref="AD1143">
    <cfRule type="expression" dxfId="1609" priority="1984" stopIfTrue="1">
      <formula>OR(O1143=2,O1143=9)</formula>
    </cfRule>
    <cfRule type="expression" dxfId="1608" priority="2016" stopIfTrue="1">
      <formula>AV1143=1</formula>
    </cfRule>
    <cfRule type="expression" dxfId="1607" priority="2018" stopIfTrue="1">
      <formula>AB1143="NA"</formula>
    </cfRule>
    <cfRule type="expression" dxfId="1606" priority="2082" stopIfTrue="1">
      <formula>ER1143=1</formula>
    </cfRule>
    <cfRule type="expression" dxfId="1605" priority="2092" stopIfTrue="1">
      <formula>W1143="NA"</formula>
    </cfRule>
    <cfRule type="expression" dxfId="1604" priority="2127" stopIfTrue="1">
      <formula>S1143="NA"</formula>
    </cfRule>
    <cfRule type="expression" dxfId="1603" priority="2165" stopIfTrue="1">
      <formula>S1143="NA"</formula>
    </cfRule>
  </conditionalFormatting>
  <conditionalFormatting sqref="G1175:AD1175">
    <cfRule type="expression" dxfId="1602" priority="1985" stopIfTrue="1">
      <formula>OR(O1143=2,O1143=9)</formula>
    </cfRule>
    <cfRule type="expression" dxfId="1601" priority="2019" stopIfTrue="1">
      <formula>BF1143=1</formula>
    </cfRule>
    <cfRule type="expression" dxfId="1600" priority="2104" stopIfTrue="1">
      <formula>FB1143=1</formula>
    </cfRule>
    <cfRule type="expression" dxfId="1599" priority="2114" stopIfTrue="1">
      <formula>S1143="NA"</formula>
    </cfRule>
    <cfRule type="expression" dxfId="1598" priority="2128" stopIfTrue="1">
      <formula>S1143="NA"</formula>
    </cfRule>
    <cfRule type="expression" dxfId="1597" priority="2177" stopIfTrue="1">
      <formula>S1143="NA"</formula>
    </cfRule>
  </conditionalFormatting>
  <conditionalFormatting sqref="M1224">
    <cfRule type="expression" dxfId="1442" priority="2185" stopIfTrue="1">
      <formula>K1224="X"</formula>
    </cfRule>
    <cfRule type="expression" dxfId="1441" priority="2298" stopIfTrue="1">
      <formula>ER1224=1</formula>
    </cfRule>
    <cfRule type="expression" dxfId="1440" priority="2364" stopIfTrue="1">
      <formula>M1224="NA"</formula>
    </cfRule>
  </conditionalFormatting>
  <conditionalFormatting sqref="O1224">
    <cfRule type="expression" dxfId="1439" priority="2186" stopIfTrue="1">
      <formula>K1224="X"</formula>
    </cfRule>
    <cfRule type="expression" dxfId="1438" priority="2260" stopIfTrue="1">
      <formula>DX1224=1</formula>
    </cfRule>
    <cfRule type="expression" dxfId="1437" priority="2344" stopIfTrue="1">
      <formula>M1224="NA"</formula>
    </cfRule>
  </conditionalFormatting>
  <conditionalFormatting sqref="Q1224">
    <cfRule type="expression" dxfId="1436" priority="2187" stopIfTrue="1">
      <formula>K1224="X"</formula>
    </cfRule>
    <cfRule type="expression" dxfId="1435" priority="2279" stopIfTrue="1">
      <formula>EH1224=1</formula>
    </cfRule>
    <cfRule type="expression" dxfId="1434" priority="2354" stopIfTrue="1">
      <formula>M1224="NA"</formula>
    </cfRule>
  </conditionalFormatting>
  <conditionalFormatting sqref="S1224">
    <cfRule type="expression" dxfId="1433" priority="2188" stopIfTrue="1">
      <formula>K1224="X"</formula>
    </cfRule>
    <cfRule type="expression" dxfId="1432" priority="2215" stopIfTrue="1">
      <formula>AL1224=1</formula>
    </cfRule>
    <cfRule type="expression" dxfId="1431" priority="2299" stopIfTrue="1">
      <formula>ER1224=1</formula>
    </cfRule>
    <cfRule type="expression" dxfId="1430" priority="2308" stopIfTrue="1">
      <formula>M1224="NA"</formula>
    </cfRule>
    <cfRule type="expression" dxfId="1429" priority="2317" stopIfTrue="1">
      <formula>M1224="NA"</formula>
    </cfRule>
    <cfRule type="expression" dxfId="1428" priority="2365" stopIfTrue="1">
      <formula>M1224="NA"</formula>
    </cfRule>
  </conditionalFormatting>
  <conditionalFormatting sqref="U1224">
    <cfRule type="expression" dxfId="1427" priority="2189" stopIfTrue="1">
      <formula>K1224="X"</formula>
    </cfRule>
    <cfRule type="expression" dxfId="1426" priority="2216" stopIfTrue="1">
      <formula>AL1224=1</formula>
    </cfRule>
    <cfRule type="expression" dxfId="1425" priority="2218" stopIfTrue="1">
      <formula>S1224="NA"</formula>
    </cfRule>
    <cfRule type="expression" dxfId="1424" priority="2261" stopIfTrue="1">
      <formula>DX1224=1</formula>
    </cfRule>
    <cfRule type="expression" dxfId="1423" priority="2270" stopIfTrue="1">
      <formula>O1224="NA"</formula>
    </cfRule>
    <cfRule type="expression" dxfId="1422" priority="2318" stopIfTrue="1">
      <formula>M1224="NA"</formula>
    </cfRule>
    <cfRule type="expression" dxfId="1421" priority="2345" stopIfTrue="1">
      <formula>M1224="NA"</formula>
    </cfRule>
  </conditionalFormatting>
  <conditionalFormatting sqref="V1224">
    <cfRule type="expression" dxfId="1420" priority="2190" stopIfTrue="1">
      <formula>K1224="X"</formula>
    </cfRule>
    <cfRule type="expression" dxfId="1419" priority="2217" stopIfTrue="1">
      <formula>AL1224=1</formula>
    </cfRule>
    <cfRule type="expression" dxfId="1418" priority="2219" stopIfTrue="1">
      <formula>S1224="NA"</formula>
    </cfRule>
    <cfRule type="expression" dxfId="1417" priority="2280" stopIfTrue="1">
      <formula>EH1224=1</formula>
    </cfRule>
    <cfRule type="expression" dxfId="1416" priority="2289" stopIfTrue="1">
      <formula>Q1224="NA"</formula>
    </cfRule>
    <cfRule type="expression" dxfId="1415" priority="2319" stopIfTrue="1">
      <formula>M1224="NA"</formula>
    </cfRule>
    <cfRule type="expression" dxfId="1414" priority="2355" stopIfTrue="1">
      <formula>M1224="NA"</formula>
    </cfRule>
  </conditionalFormatting>
  <conditionalFormatting sqref="W1224">
    <cfRule type="expression" dxfId="1413" priority="2191" stopIfTrue="1">
      <formula>K1224="X"</formula>
    </cfRule>
    <cfRule type="expression" dxfId="1412" priority="2220" stopIfTrue="1">
      <formula>AV1224=1</formula>
    </cfRule>
    <cfRule type="expression" dxfId="1411" priority="2300" stopIfTrue="1">
      <formula>ER1224=1</formula>
    </cfRule>
    <cfRule type="expression" dxfId="1410" priority="2309" stopIfTrue="1">
      <formula>M1224="NA"</formula>
    </cfRule>
    <cfRule type="expression" dxfId="1409" priority="2320" stopIfTrue="1">
      <formula>M1224="NA"</formula>
    </cfRule>
    <cfRule type="expression" dxfId="1408" priority="2366" stopIfTrue="1">
      <formula>M1224="NA"</formula>
    </cfRule>
  </conditionalFormatting>
  <conditionalFormatting sqref="Y1224">
    <cfRule type="expression" dxfId="1407" priority="2192" stopIfTrue="1">
      <formula>K1224="X"</formula>
    </cfRule>
    <cfRule type="expression" dxfId="1406" priority="2221" stopIfTrue="1">
      <formula>AV1224=1</formula>
    </cfRule>
    <cfRule type="expression" dxfId="1405" priority="2223" stopIfTrue="1">
      <formula>W1224="NA"</formula>
    </cfRule>
    <cfRule type="expression" dxfId="1404" priority="2262" stopIfTrue="1">
      <formula>DX1224=1</formula>
    </cfRule>
    <cfRule type="expression" dxfId="1403" priority="2271" stopIfTrue="1">
      <formula>O1224="NA"</formula>
    </cfRule>
    <cfRule type="expression" dxfId="1402" priority="2321" stopIfTrue="1">
      <formula>M1224="NA"</formula>
    </cfRule>
    <cfRule type="expression" dxfId="1401" priority="2346" stopIfTrue="1">
      <formula>M1224="NA"</formula>
    </cfRule>
  </conditionalFormatting>
  <conditionalFormatting sqref="Z1224">
    <cfRule type="expression" dxfId="1400" priority="2193" stopIfTrue="1">
      <formula>K1224="X"</formula>
    </cfRule>
    <cfRule type="expression" dxfId="1399" priority="2222" stopIfTrue="1">
      <formula>AV1224=1</formula>
    </cfRule>
    <cfRule type="expression" dxfId="1398" priority="2224" stopIfTrue="1">
      <formula>W1224="NA"</formula>
    </cfRule>
    <cfRule type="expression" dxfId="1397" priority="2281" stopIfTrue="1">
      <formula>EH1224=1</formula>
    </cfRule>
    <cfRule type="expression" dxfId="1396" priority="2290" stopIfTrue="1">
      <formula>Q1224="NA"</formula>
    </cfRule>
    <cfRule type="expression" dxfId="1395" priority="2322" stopIfTrue="1">
      <formula>M1224="NA"</formula>
    </cfRule>
    <cfRule type="expression" dxfId="1394" priority="2356" stopIfTrue="1">
      <formula>M1224="NA"</formula>
    </cfRule>
  </conditionalFormatting>
  <conditionalFormatting sqref="AA1224">
    <cfRule type="expression" dxfId="1393" priority="2194" stopIfTrue="1">
      <formula>K1224="X"</formula>
    </cfRule>
    <cfRule type="expression" dxfId="1392" priority="2225" stopIfTrue="1">
      <formula>BF1224=1</formula>
    </cfRule>
    <cfRule type="expression" dxfId="1391" priority="2301" stopIfTrue="1">
      <formula>ER1224=1</formula>
    </cfRule>
    <cfRule type="expression" dxfId="1390" priority="2310" stopIfTrue="1">
      <formula>M1224="NA"</formula>
    </cfRule>
    <cfRule type="expression" dxfId="1389" priority="2323" stopIfTrue="1">
      <formula>M1224="NA"</formula>
    </cfRule>
    <cfRule type="expression" dxfId="1388" priority="2367" stopIfTrue="1">
      <formula>M1224="NA"</formula>
    </cfRule>
  </conditionalFormatting>
  <conditionalFormatting sqref="AC1224">
    <cfRule type="expression" dxfId="1387" priority="2195" stopIfTrue="1">
      <formula>K1224="X"</formula>
    </cfRule>
    <cfRule type="expression" dxfId="1386" priority="2226" stopIfTrue="1">
      <formula>BF1224=1</formula>
    </cfRule>
    <cfRule type="expression" dxfId="1385" priority="2228" stopIfTrue="1">
      <formula>AA1224="NA"</formula>
    </cfRule>
    <cfRule type="expression" dxfId="1384" priority="2263" stopIfTrue="1">
      <formula>DX1224=1</formula>
    </cfRule>
    <cfRule type="expression" dxfId="1383" priority="2272" stopIfTrue="1">
      <formula>O1224="NA"</formula>
    </cfRule>
    <cfRule type="expression" dxfId="1382" priority="2324" stopIfTrue="1">
      <formula>M1224="NA"</formula>
    </cfRule>
    <cfRule type="expression" dxfId="1381" priority="2347" stopIfTrue="1">
      <formula>M1224="NA"</formula>
    </cfRule>
  </conditionalFormatting>
  <conditionalFormatting sqref="AD1224">
    <cfRule type="expression" dxfId="1380" priority="2196" stopIfTrue="1">
      <formula>K1224="X"</formula>
    </cfRule>
    <cfRule type="expression" dxfId="1379" priority="2227" stopIfTrue="1">
      <formula>BF1224=1</formula>
    </cfRule>
    <cfRule type="expression" dxfId="1378" priority="2229" stopIfTrue="1">
      <formula>AA1224="NA"</formula>
    </cfRule>
    <cfRule type="expression" dxfId="1377" priority="2282" stopIfTrue="1">
      <formula>EH1224=1</formula>
    </cfRule>
    <cfRule type="expression" dxfId="1376" priority="2291" stopIfTrue="1">
      <formula>Q1224="NA"</formula>
    </cfRule>
    <cfRule type="expression" dxfId="1375" priority="2325" stopIfTrue="1">
      <formula>M1224="NA"</formula>
    </cfRule>
    <cfRule type="expression" dxfId="1374" priority="2357" stopIfTrue="1">
      <formula>M1224="NA"</formula>
    </cfRule>
  </conditionalFormatting>
  <conditionalFormatting sqref="G1256">
    <cfRule type="expression" dxfId="1373" priority="2197" stopIfTrue="1">
      <formula>K1224="X"</formula>
    </cfRule>
    <cfRule type="expression" dxfId="1372" priority="2230" stopIfTrue="1">
      <formula>BP1224=1</formula>
    </cfRule>
    <cfRule type="expression" dxfId="1371" priority="2302" stopIfTrue="1">
      <formula>ER1224=1</formula>
    </cfRule>
    <cfRule type="expression" dxfId="1370" priority="2311" stopIfTrue="1">
      <formula>M1224="NA"</formula>
    </cfRule>
    <cfRule type="expression" dxfId="1369" priority="2326" stopIfTrue="1">
      <formula>M1224="NA"</formula>
    </cfRule>
    <cfRule type="expression" dxfId="1368" priority="2368" stopIfTrue="1">
      <formula>M1224="NA"</formula>
    </cfRule>
  </conditionalFormatting>
  <conditionalFormatting sqref="I1256">
    <cfRule type="expression" dxfId="1367" priority="2198" stopIfTrue="1">
      <formula>K1224="X"</formula>
    </cfRule>
    <cfRule type="expression" dxfId="1366" priority="2231" stopIfTrue="1">
      <formula>BP1224=1</formula>
    </cfRule>
    <cfRule type="expression" dxfId="1365" priority="2233" stopIfTrue="1">
      <formula>G1256="NA"</formula>
    </cfRule>
    <cfRule type="expression" dxfId="1364" priority="2264" stopIfTrue="1">
      <formula>DX1224=1</formula>
    </cfRule>
    <cfRule type="expression" dxfId="1363" priority="2273" stopIfTrue="1">
      <formula>O1224="NA"</formula>
    </cfRule>
    <cfRule type="expression" dxfId="1362" priority="2327" stopIfTrue="1">
      <formula>M1224="NA"</formula>
    </cfRule>
    <cfRule type="expression" dxfId="1361" priority="2348" stopIfTrue="1">
      <formula>M1224="NA"</formula>
    </cfRule>
  </conditionalFormatting>
  <conditionalFormatting sqref="J1256">
    <cfRule type="expression" dxfId="1360" priority="2199" stopIfTrue="1">
      <formula>K1224="X"</formula>
    </cfRule>
    <cfRule type="expression" dxfId="1359" priority="2232" stopIfTrue="1">
      <formula>BP1224=1</formula>
    </cfRule>
    <cfRule type="expression" dxfId="1358" priority="2234" stopIfTrue="1">
      <formula>G1256="NA"</formula>
    </cfRule>
    <cfRule type="expression" dxfId="1357" priority="2283" stopIfTrue="1">
      <formula>EH1224=1</formula>
    </cfRule>
    <cfRule type="expression" dxfId="1356" priority="2292" stopIfTrue="1">
      <formula>Q1224="NA"</formula>
    </cfRule>
    <cfRule type="expression" dxfId="1355" priority="2328" stopIfTrue="1">
      <formula>M1224="NA"</formula>
    </cfRule>
    <cfRule type="expression" dxfId="1354" priority="2358" stopIfTrue="1">
      <formula>M1224="NA"</formula>
    </cfRule>
  </conditionalFormatting>
  <conditionalFormatting sqref="K1256">
    <cfRule type="expression" dxfId="1353" priority="2200" stopIfTrue="1">
      <formula>K1224="X"</formula>
    </cfRule>
    <cfRule type="expression" dxfId="1352" priority="2235" stopIfTrue="1">
      <formula>BZ1224=1</formula>
    </cfRule>
    <cfRule type="expression" dxfId="1351" priority="2303" stopIfTrue="1">
      <formula>ER1224=1</formula>
    </cfRule>
    <cfRule type="expression" dxfId="1350" priority="2312" stopIfTrue="1">
      <formula>M1224="NA"</formula>
    </cfRule>
    <cfRule type="expression" dxfId="1349" priority="2329" stopIfTrue="1">
      <formula>M1224="NA"</formula>
    </cfRule>
    <cfRule type="expression" dxfId="1348" priority="2369" stopIfTrue="1">
      <formula>M1224="NA"</formula>
    </cfRule>
  </conditionalFormatting>
  <conditionalFormatting sqref="M1256">
    <cfRule type="expression" dxfId="1347" priority="2201" stopIfTrue="1">
      <formula>K1224="X"</formula>
    </cfRule>
    <cfRule type="expression" dxfId="1346" priority="2236" stopIfTrue="1">
      <formula>BZ1224=1</formula>
    </cfRule>
    <cfRule type="expression" dxfId="1345" priority="2238" stopIfTrue="1">
      <formula>K1256="NA"</formula>
    </cfRule>
    <cfRule type="expression" dxfId="1344" priority="2265" stopIfTrue="1">
      <formula>DX1224=1</formula>
    </cfRule>
    <cfRule type="expression" dxfId="1343" priority="2274" stopIfTrue="1">
      <formula>O1224="NA"</formula>
    </cfRule>
    <cfRule type="expression" dxfId="1342" priority="2330" stopIfTrue="1">
      <formula>M1224="NA"</formula>
    </cfRule>
    <cfRule type="expression" dxfId="1341" priority="2349" stopIfTrue="1">
      <formula>M1224="NA"</formula>
    </cfRule>
  </conditionalFormatting>
  <conditionalFormatting sqref="N1256">
    <cfRule type="expression" dxfId="1340" priority="2202" stopIfTrue="1">
      <formula>K1224="X"</formula>
    </cfRule>
    <cfRule type="expression" dxfId="1339" priority="2237" stopIfTrue="1">
      <formula>BZ1224=1</formula>
    </cfRule>
    <cfRule type="expression" dxfId="1338" priority="2239" stopIfTrue="1">
      <formula>K1256="NA"</formula>
    </cfRule>
    <cfRule type="expression" dxfId="1337" priority="2284" stopIfTrue="1">
      <formula>EH1224=1</formula>
    </cfRule>
    <cfRule type="expression" dxfId="1336" priority="2293" stopIfTrue="1">
      <formula>Q1224="NA"</formula>
    </cfRule>
    <cfRule type="expression" dxfId="1335" priority="2331" stopIfTrue="1">
      <formula>M1224="NA"</formula>
    </cfRule>
    <cfRule type="expression" dxfId="1334" priority="2359" stopIfTrue="1">
      <formula>M1224="NA"</formula>
    </cfRule>
  </conditionalFormatting>
  <conditionalFormatting sqref="O1256">
    <cfRule type="expression" dxfId="1333" priority="2203" stopIfTrue="1">
      <formula>K1224="X"</formula>
    </cfRule>
    <cfRule type="expression" dxfId="1332" priority="2240" stopIfTrue="1">
      <formula>CJ1224=1</formula>
    </cfRule>
    <cfRule type="expression" dxfId="1331" priority="2304" stopIfTrue="1">
      <formula>ER1224=1</formula>
    </cfRule>
    <cfRule type="expression" dxfId="1330" priority="2313" stopIfTrue="1">
      <formula>M1224="NA"</formula>
    </cfRule>
    <cfRule type="expression" dxfId="1329" priority="2332" stopIfTrue="1">
      <formula>M1224="NA"</formula>
    </cfRule>
    <cfRule type="expression" dxfId="1328" priority="2370" stopIfTrue="1">
      <formula>M1224="NA"</formula>
    </cfRule>
  </conditionalFormatting>
  <conditionalFormatting sqref="Q1256">
    <cfRule type="expression" dxfId="1327" priority="2204" stopIfTrue="1">
      <formula>K1224="X"</formula>
    </cfRule>
    <cfRule type="expression" dxfId="1326" priority="2241" stopIfTrue="1">
      <formula>CJ1224=1</formula>
    </cfRule>
    <cfRule type="expression" dxfId="1325" priority="2243" stopIfTrue="1">
      <formula>O1256="NA"</formula>
    </cfRule>
    <cfRule type="expression" dxfId="1324" priority="2266" stopIfTrue="1">
      <formula>DX1224=1</formula>
    </cfRule>
    <cfRule type="expression" dxfId="1323" priority="2275" stopIfTrue="1">
      <formula>O1224="NA"</formula>
    </cfRule>
    <cfRule type="expression" dxfId="1322" priority="2333" stopIfTrue="1">
      <formula>M1224="NA"</formula>
    </cfRule>
    <cfRule type="expression" dxfId="1321" priority="2350" stopIfTrue="1">
      <formula>M1224="NA"</formula>
    </cfRule>
  </conditionalFormatting>
  <conditionalFormatting sqref="R1256">
    <cfRule type="expression" dxfId="1320" priority="2205" stopIfTrue="1">
      <formula>K1224="X"</formula>
    </cfRule>
    <cfRule type="expression" dxfId="1319" priority="2242" stopIfTrue="1">
      <formula>CJ1224=1</formula>
    </cfRule>
    <cfRule type="expression" dxfId="1318" priority="2244" stopIfTrue="1">
      <formula>O1256="NA"</formula>
    </cfRule>
    <cfRule type="expression" dxfId="1317" priority="2285" stopIfTrue="1">
      <formula>EH1224=1</formula>
    </cfRule>
    <cfRule type="expression" dxfId="1316" priority="2294" stopIfTrue="1">
      <formula>Q1224="NA"</formula>
    </cfRule>
    <cfRule type="expression" dxfId="1315" priority="2334" stopIfTrue="1">
      <formula>M1224="NA"</formula>
    </cfRule>
    <cfRule type="expression" dxfId="1314" priority="2360" stopIfTrue="1">
      <formula>M1224="NA"</formula>
    </cfRule>
  </conditionalFormatting>
  <conditionalFormatting sqref="S1256">
    <cfRule type="expression" dxfId="1313" priority="2206" stopIfTrue="1">
      <formula>K1224="X"</formula>
    </cfRule>
    <cfRule type="expression" dxfId="1312" priority="2245" stopIfTrue="1">
      <formula>CT1224=1</formula>
    </cfRule>
    <cfRule type="expression" dxfId="1311" priority="2305" stopIfTrue="1">
      <formula>ER1224=1</formula>
    </cfRule>
    <cfRule type="expression" dxfId="1310" priority="2314" stopIfTrue="1">
      <formula>M1224="NA"</formula>
    </cfRule>
    <cfRule type="expression" dxfId="1309" priority="2335" stopIfTrue="1">
      <formula>M1224="NA"</formula>
    </cfRule>
    <cfRule type="expression" dxfId="1308" priority="2371" stopIfTrue="1">
      <formula>M1224="NA"</formula>
    </cfRule>
  </conditionalFormatting>
  <conditionalFormatting sqref="U1256">
    <cfRule type="expression" dxfId="1307" priority="2207" stopIfTrue="1">
      <formula>K1224="X"</formula>
    </cfRule>
    <cfRule type="expression" dxfId="1306" priority="2246" stopIfTrue="1">
      <formula>CT1224=1</formula>
    </cfRule>
    <cfRule type="expression" dxfId="1305" priority="2248" stopIfTrue="1">
      <formula>S1256="NA"</formula>
    </cfRule>
    <cfRule type="expression" dxfId="1304" priority="2267" stopIfTrue="1">
      <formula>DX1224=1</formula>
    </cfRule>
    <cfRule type="expression" dxfId="1303" priority="2276" stopIfTrue="1">
      <formula>O1224="NA"</formula>
    </cfRule>
    <cfRule type="expression" dxfId="1302" priority="2336" stopIfTrue="1">
      <formula>M1224="NA"</formula>
    </cfRule>
    <cfRule type="expression" dxfId="1301" priority="2351" stopIfTrue="1">
      <formula>M1224="NA"</formula>
    </cfRule>
  </conditionalFormatting>
  <conditionalFormatting sqref="V1256">
    <cfRule type="expression" dxfId="1300" priority="2208" stopIfTrue="1">
      <formula>K1224="X"</formula>
    </cfRule>
    <cfRule type="expression" dxfId="1299" priority="2247" stopIfTrue="1">
      <formula>CT1224=1</formula>
    </cfRule>
    <cfRule type="expression" dxfId="1298" priority="2249" stopIfTrue="1">
      <formula>S1256="NA"</formula>
    </cfRule>
    <cfRule type="expression" dxfId="1297" priority="2286" stopIfTrue="1">
      <formula>EH1224=1</formula>
    </cfRule>
    <cfRule type="expression" dxfId="1296" priority="2295" stopIfTrue="1">
      <formula>Q1224="NA"</formula>
    </cfRule>
    <cfRule type="expression" dxfId="1295" priority="2337" stopIfTrue="1">
      <formula>M1224="NA"</formula>
    </cfRule>
    <cfRule type="expression" dxfId="1294" priority="2361" stopIfTrue="1">
      <formula>M1224="NA"</formula>
    </cfRule>
  </conditionalFormatting>
  <conditionalFormatting sqref="W1256">
    <cfRule type="expression" dxfId="1293" priority="2209" stopIfTrue="1">
      <formula>K1224="X"</formula>
    </cfRule>
    <cfRule type="expression" dxfId="1292" priority="2250" stopIfTrue="1">
      <formula>DD1224=1</formula>
    </cfRule>
    <cfRule type="expression" dxfId="1291" priority="2306" stopIfTrue="1">
      <formula>ER1224=1</formula>
    </cfRule>
    <cfRule type="expression" dxfId="1290" priority="2315" stopIfTrue="1">
      <formula>M1224="NA"</formula>
    </cfRule>
    <cfRule type="expression" dxfId="1289" priority="2338" stopIfTrue="1">
      <formula>M1224="NA"</formula>
    </cfRule>
    <cfRule type="expression" dxfId="1288" priority="2372" stopIfTrue="1">
      <formula>M1224="NA"</formula>
    </cfRule>
  </conditionalFormatting>
  <conditionalFormatting sqref="Y1256">
    <cfRule type="expression" dxfId="1287" priority="2210" stopIfTrue="1">
      <formula>K1224="X"</formula>
    </cfRule>
    <cfRule type="expression" dxfId="1286" priority="2251" stopIfTrue="1">
      <formula>DD1224=1</formula>
    </cfRule>
    <cfRule type="expression" dxfId="1285" priority="2253" stopIfTrue="1">
      <formula>W1256="NA"</formula>
    </cfRule>
    <cfRule type="expression" dxfId="1284" priority="2268" stopIfTrue="1">
      <formula>DX1224=1</formula>
    </cfRule>
    <cfRule type="expression" dxfId="1283" priority="2277" stopIfTrue="1">
      <formula>O1224="NA"</formula>
    </cfRule>
    <cfRule type="expression" dxfId="1282" priority="2339" stopIfTrue="1">
      <formula>M1224="NA"</formula>
    </cfRule>
    <cfRule type="expression" dxfId="1281" priority="2352" stopIfTrue="1">
      <formula>M1224="NA"</formula>
    </cfRule>
  </conditionalFormatting>
  <conditionalFormatting sqref="Z1256">
    <cfRule type="expression" dxfId="1280" priority="2211" stopIfTrue="1">
      <formula>K1224="X"</formula>
    </cfRule>
    <cfRule type="expression" dxfId="1279" priority="2252" stopIfTrue="1">
      <formula>DD1224=1</formula>
    </cfRule>
    <cfRule type="expression" dxfId="1278" priority="2254" stopIfTrue="1">
      <formula>W1256="NA"</formula>
    </cfRule>
    <cfRule type="expression" dxfId="1277" priority="2287" stopIfTrue="1">
      <formula>EH1224=1</formula>
    </cfRule>
    <cfRule type="expression" dxfId="1276" priority="2296" stopIfTrue="1">
      <formula>Q1224="NA"</formula>
    </cfRule>
    <cfRule type="expression" dxfId="1275" priority="2340" stopIfTrue="1">
      <formula>M1224="NA"</formula>
    </cfRule>
    <cfRule type="expression" dxfId="1274" priority="2362" stopIfTrue="1">
      <formula>M1224="NA"</formula>
    </cfRule>
  </conditionalFormatting>
  <conditionalFormatting sqref="AA1256">
    <cfRule type="expression" dxfId="1273" priority="2212" stopIfTrue="1">
      <formula>K1224="X"</formula>
    </cfRule>
    <cfRule type="expression" dxfId="1272" priority="2255" stopIfTrue="1">
      <formula>DN1224=1</formula>
    </cfRule>
    <cfRule type="expression" dxfId="1271" priority="2307" stopIfTrue="1">
      <formula>ER1224=1</formula>
    </cfRule>
    <cfRule type="expression" dxfId="1270" priority="2316" stopIfTrue="1">
      <formula>M1224="NA"</formula>
    </cfRule>
    <cfRule type="expression" dxfId="1269" priority="2341" stopIfTrue="1">
      <formula>M1224="NA"</formula>
    </cfRule>
    <cfRule type="expression" dxfId="1268" priority="2373" stopIfTrue="1">
      <formula>M1224="NA"</formula>
    </cfRule>
  </conditionalFormatting>
  <conditionalFormatting sqref="AC1256">
    <cfRule type="expression" dxfId="1267" priority="2213" stopIfTrue="1">
      <formula>K1224="X"</formula>
    </cfRule>
    <cfRule type="expression" dxfId="1266" priority="2256" stopIfTrue="1">
      <formula>DN1224=1</formula>
    </cfRule>
    <cfRule type="expression" dxfId="1265" priority="2258" stopIfTrue="1">
      <formula>AA1256="NA"</formula>
    </cfRule>
    <cfRule type="expression" dxfId="1264" priority="2269" stopIfTrue="1">
      <formula>DX1224=1</formula>
    </cfRule>
    <cfRule type="expression" dxfId="1263" priority="2278" stopIfTrue="1">
      <formula>O1224="NA"</formula>
    </cfRule>
    <cfRule type="expression" dxfId="1262" priority="2342" stopIfTrue="1">
      <formula>M1224="NA"</formula>
    </cfRule>
    <cfRule type="expression" dxfId="1261" priority="2353" stopIfTrue="1">
      <formula>M1224="NA"</formula>
    </cfRule>
  </conditionalFormatting>
  <conditionalFormatting sqref="AD1256">
    <cfRule type="expression" dxfId="1260" priority="2214" stopIfTrue="1">
      <formula>K1224="X"</formula>
    </cfRule>
    <cfRule type="expression" dxfId="1259" priority="2257" stopIfTrue="1">
      <formula>DN1224=1</formula>
    </cfRule>
    <cfRule type="expression" dxfId="1258" priority="2259" stopIfTrue="1">
      <formula>AA1256="NA"</formula>
    </cfRule>
    <cfRule type="expression" dxfId="1257" priority="2288" stopIfTrue="1">
      <formula>EH1224=1</formula>
    </cfRule>
    <cfRule type="expression" dxfId="1256" priority="2297" stopIfTrue="1">
      <formula>Q1224="NA"</formula>
    </cfRule>
    <cfRule type="expression" dxfId="1255" priority="2343" stopIfTrue="1">
      <formula>M1224="NA"</formula>
    </cfRule>
    <cfRule type="expression" dxfId="1254" priority="2363" stopIfTrue="1">
      <formula>M1224="NA"</formula>
    </cfRule>
  </conditionalFormatting>
  <conditionalFormatting sqref="J1304">
    <cfRule type="expression" dxfId="1253" priority="2374" stopIfTrue="1">
      <formula>H1304="X"</formula>
    </cfRule>
    <cfRule type="expression" dxfId="1252" priority="2439" stopIfTrue="1">
      <formula>DD1304=1</formula>
    </cfRule>
    <cfRule type="expression" dxfId="1251" priority="2477" stopIfTrue="1">
      <formula>J1304="NA"</formula>
    </cfRule>
  </conditionalFormatting>
  <conditionalFormatting sqref="L1304">
    <cfRule type="expression" dxfId="1250" priority="2375" stopIfTrue="1">
      <formula>H1304="X"</formula>
    </cfRule>
    <cfRule type="expression" dxfId="1249" priority="2417" stopIfTrue="1">
      <formula>CJ1304=1</formula>
    </cfRule>
    <cfRule type="expression" dxfId="1248" priority="2465" stopIfTrue="1">
      <formula>J1304="NA"</formula>
    </cfRule>
  </conditionalFormatting>
  <conditionalFormatting sqref="N1304">
    <cfRule type="expression" dxfId="1247" priority="2376" stopIfTrue="1">
      <formula>H1304="X"</formula>
    </cfRule>
    <cfRule type="expression" dxfId="1246" priority="2428" stopIfTrue="1">
      <formula>CT1304=1</formula>
    </cfRule>
    <cfRule type="expression" dxfId="1245" priority="2471" stopIfTrue="1">
      <formula>J1304="NA"</formula>
    </cfRule>
  </conditionalFormatting>
  <conditionalFormatting sqref="P1304">
    <cfRule type="expression" dxfId="1244" priority="2377" stopIfTrue="1">
      <formula>H1304="X"</formula>
    </cfRule>
    <cfRule type="expression" dxfId="1243" priority="2392" stopIfTrue="1">
      <formula>AL1304=1</formula>
    </cfRule>
    <cfRule type="expression" dxfId="1242" priority="2440" stopIfTrue="1">
      <formula>DD1304=1</formula>
    </cfRule>
    <cfRule type="expression" dxfId="1241" priority="2445" stopIfTrue="1">
      <formula>J1304="NA"</formula>
    </cfRule>
    <cfRule type="expression" dxfId="1240" priority="2450" stopIfTrue="1">
      <formula>J1304="NA"</formula>
    </cfRule>
    <cfRule type="expression" dxfId="1239" priority="2478" stopIfTrue="1">
      <formula>J1304="NA"</formula>
    </cfRule>
  </conditionalFormatting>
  <conditionalFormatting sqref="Q1304">
    <cfRule type="expression" dxfId="1238" priority="2378" stopIfTrue="1">
      <formula>H1304="X"</formula>
    </cfRule>
    <cfRule type="expression" dxfId="1237" priority="2393" stopIfTrue="1">
      <formula>AL1304=1</formula>
    </cfRule>
    <cfRule type="expression" dxfId="1236" priority="2395" stopIfTrue="1">
      <formula>P1304="NA"</formula>
    </cfRule>
    <cfRule type="expression" dxfId="1235" priority="2418" stopIfTrue="1">
      <formula>CJ1304=1</formula>
    </cfRule>
    <cfRule type="expression" dxfId="1234" priority="2423" stopIfTrue="1">
      <formula>L1304="NA"</formula>
    </cfRule>
    <cfRule type="expression" dxfId="1233" priority="2451" stopIfTrue="1">
      <formula>J1304="NA"</formula>
    </cfRule>
    <cfRule type="expression" dxfId="1232" priority="2466" stopIfTrue="1">
      <formula>J1304="NA"</formula>
    </cfRule>
  </conditionalFormatting>
  <conditionalFormatting sqref="R1304">
    <cfRule type="expression" dxfId="1231" priority="2379" stopIfTrue="1">
      <formula>H1304="X"</formula>
    </cfRule>
    <cfRule type="expression" dxfId="1230" priority="2394" stopIfTrue="1">
      <formula>AL1304=1</formula>
    </cfRule>
    <cfRule type="expression" dxfId="1229" priority="2396" stopIfTrue="1">
      <formula>P1304="NA"</formula>
    </cfRule>
    <cfRule type="expression" dxfId="1228" priority="2429" stopIfTrue="1">
      <formula>CT1304=1</formula>
    </cfRule>
    <cfRule type="expression" dxfId="1227" priority="2434" stopIfTrue="1">
      <formula>N1304="NA"</formula>
    </cfRule>
    <cfRule type="expression" dxfId="1226" priority="2452" stopIfTrue="1">
      <formula>J1304="NA"</formula>
    </cfRule>
    <cfRule type="expression" dxfId="1225" priority="2472" stopIfTrue="1">
      <formula>J1304="NA"</formula>
    </cfRule>
  </conditionalFormatting>
  <conditionalFormatting sqref="S1304">
    <cfRule type="expression" dxfId="1224" priority="2380" stopIfTrue="1">
      <formula>H1304="X"</formula>
    </cfRule>
    <cfRule type="expression" dxfId="1223" priority="2397" stopIfTrue="1">
      <formula>AV1304=1</formula>
    </cfRule>
    <cfRule type="expression" dxfId="1222" priority="2441" stopIfTrue="1">
      <formula>DD1304=1</formula>
    </cfRule>
    <cfRule type="expression" dxfId="1221" priority="2446" stopIfTrue="1">
      <formula>J1304="NA"</formula>
    </cfRule>
    <cfRule type="expression" dxfId="1220" priority="2453" stopIfTrue="1">
      <formula>J1304="NA"</formula>
    </cfRule>
    <cfRule type="expression" dxfId="1219" priority="2479" stopIfTrue="1">
      <formula>J1304="NA"</formula>
    </cfRule>
  </conditionalFormatting>
  <conditionalFormatting sqref="T1304">
    <cfRule type="expression" dxfId="1218" priority="2381" stopIfTrue="1">
      <formula>H1304="X"</formula>
    </cfRule>
    <cfRule type="expression" dxfId="1217" priority="2398" stopIfTrue="1">
      <formula>AV1304=1</formula>
    </cfRule>
    <cfRule type="expression" dxfId="1216" priority="2400" stopIfTrue="1">
      <formula>S1304="NA"</formula>
    </cfRule>
    <cfRule type="expression" dxfId="1215" priority="2419" stopIfTrue="1">
      <formula>CJ1304=1</formula>
    </cfRule>
    <cfRule type="expression" dxfId="1214" priority="2424" stopIfTrue="1">
      <formula>L1304="NA"</formula>
    </cfRule>
    <cfRule type="expression" dxfId="1213" priority="2454" stopIfTrue="1">
      <formula>J1304="NA"</formula>
    </cfRule>
    <cfRule type="expression" dxfId="1212" priority="2467" stopIfTrue="1">
      <formula>J1304="NA"</formula>
    </cfRule>
  </conditionalFormatting>
  <conditionalFormatting sqref="U1304">
    <cfRule type="expression" dxfId="1211" priority="2382" stopIfTrue="1">
      <formula>H1304="X"</formula>
    </cfRule>
    <cfRule type="expression" dxfId="1210" priority="2399" stopIfTrue="1">
      <formula>AV1304=1</formula>
    </cfRule>
    <cfRule type="expression" dxfId="1209" priority="2401" stopIfTrue="1">
      <formula>S1304="NA"</formula>
    </cfRule>
    <cfRule type="expression" dxfId="1208" priority="2430" stopIfTrue="1">
      <formula>CT1304=1</formula>
    </cfRule>
    <cfRule type="expression" dxfId="1207" priority="2435" stopIfTrue="1">
      <formula>N1304="NA"</formula>
    </cfRule>
    <cfRule type="expression" dxfId="1206" priority="2455" stopIfTrue="1">
      <formula>J1304="NA"</formula>
    </cfRule>
    <cfRule type="expression" dxfId="1205" priority="2473" stopIfTrue="1">
      <formula>J1304="NA"</formula>
    </cfRule>
  </conditionalFormatting>
  <conditionalFormatting sqref="V1304">
    <cfRule type="expression" dxfId="1204" priority="2383" stopIfTrue="1">
      <formula>H1304="X"</formula>
    </cfRule>
    <cfRule type="expression" dxfId="1203" priority="2402" stopIfTrue="1">
      <formula>BF1304=1</formula>
    </cfRule>
    <cfRule type="expression" dxfId="1202" priority="2442" stopIfTrue="1">
      <formula>DD1304=1</formula>
    </cfRule>
    <cfRule type="expression" dxfId="1201" priority="2447" stopIfTrue="1">
      <formula>J1304="NA"</formula>
    </cfRule>
    <cfRule type="expression" dxfId="1200" priority="2456" stopIfTrue="1">
      <formula>J1304="NA"</formula>
    </cfRule>
    <cfRule type="expression" dxfId="1199" priority="2480" stopIfTrue="1">
      <formula>J1304="NA"</formula>
    </cfRule>
  </conditionalFormatting>
  <conditionalFormatting sqref="W1304">
    <cfRule type="expression" dxfId="1198" priority="2384" stopIfTrue="1">
      <formula>H1304="X"</formula>
    </cfRule>
    <cfRule type="expression" dxfId="1197" priority="2403" stopIfTrue="1">
      <formula>BF1304=1</formula>
    </cfRule>
    <cfRule type="expression" dxfId="1196" priority="2405" stopIfTrue="1">
      <formula>V1304="NA"</formula>
    </cfRule>
    <cfRule type="expression" dxfId="1195" priority="2420" stopIfTrue="1">
      <formula>CJ1304=1</formula>
    </cfRule>
    <cfRule type="expression" dxfId="1194" priority="2425" stopIfTrue="1">
      <formula>L1304="NA"</formula>
    </cfRule>
    <cfRule type="expression" dxfId="1193" priority="2457" stopIfTrue="1">
      <formula>J1304="NA"</formula>
    </cfRule>
    <cfRule type="expression" dxfId="1192" priority="2468" stopIfTrue="1">
      <formula>J1304="NA"</formula>
    </cfRule>
  </conditionalFormatting>
  <conditionalFormatting sqref="X1304">
    <cfRule type="expression" dxfId="1191" priority="2385" stopIfTrue="1">
      <formula>H1304="X"</formula>
    </cfRule>
    <cfRule type="expression" dxfId="1190" priority="2404" stopIfTrue="1">
      <formula>BF1304=1</formula>
    </cfRule>
    <cfRule type="expression" dxfId="1189" priority="2406" stopIfTrue="1">
      <formula>V1304="NA"</formula>
    </cfRule>
    <cfRule type="expression" dxfId="1188" priority="2431" stopIfTrue="1">
      <formula>CT1304=1</formula>
    </cfRule>
    <cfRule type="expression" dxfId="1187" priority="2436" stopIfTrue="1">
      <formula>N1304="NA"</formula>
    </cfRule>
    <cfRule type="expression" dxfId="1186" priority="2458" stopIfTrue="1">
      <formula>J1304="NA"</formula>
    </cfRule>
    <cfRule type="expression" dxfId="1185" priority="2474" stopIfTrue="1">
      <formula>J1304="NA"</formula>
    </cfRule>
  </conditionalFormatting>
  <conditionalFormatting sqref="Y1304">
    <cfRule type="expression" dxfId="1184" priority="2386" stopIfTrue="1">
      <formula>H1304="X"</formula>
    </cfRule>
    <cfRule type="expression" dxfId="1183" priority="2407" stopIfTrue="1">
      <formula>BP1304=1</formula>
    </cfRule>
    <cfRule type="expression" dxfId="1182" priority="2443" stopIfTrue="1">
      <formula>DD1304=1</formula>
    </cfRule>
    <cfRule type="expression" dxfId="1181" priority="2448" stopIfTrue="1">
      <formula>J1304="NA"</formula>
    </cfRule>
    <cfRule type="expression" dxfId="1180" priority="2459" stopIfTrue="1">
      <formula>J1304="NA"</formula>
    </cfRule>
    <cfRule type="expression" dxfId="1179" priority="2481" stopIfTrue="1">
      <formula>J1304="NA"</formula>
    </cfRule>
  </conditionalFormatting>
  <conditionalFormatting sqref="Z1304">
    <cfRule type="expression" dxfId="1178" priority="2387" stopIfTrue="1">
      <formula>H1304="X"</formula>
    </cfRule>
    <cfRule type="expression" dxfId="1177" priority="2408" stopIfTrue="1">
      <formula>BP1304=1</formula>
    </cfRule>
    <cfRule type="expression" dxfId="1176" priority="2410" stopIfTrue="1">
      <formula>Y1304="NA"</formula>
    </cfRule>
    <cfRule type="expression" dxfId="1175" priority="2421" stopIfTrue="1">
      <formula>CJ1304=1</formula>
    </cfRule>
    <cfRule type="expression" dxfId="1174" priority="2426" stopIfTrue="1">
      <formula>L1304="NA"</formula>
    </cfRule>
    <cfRule type="expression" dxfId="1173" priority="2460" stopIfTrue="1">
      <formula>J1304="NA"</formula>
    </cfRule>
    <cfRule type="expression" dxfId="1172" priority="2469" stopIfTrue="1">
      <formula>J1304="NA"</formula>
    </cfRule>
  </conditionalFormatting>
  <conditionalFormatting sqref="AA1304">
    <cfRule type="expression" dxfId="1171" priority="2388" stopIfTrue="1">
      <formula>H1304="X"</formula>
    </cfRule>
    <cfRule type="expression" dxfId="1170" priority="2409" stopIfTrue="1">
      <formula>BP1304=1</formula>
    </cfRule>
    <cfRule type="expression" dxfId="1169" priority="2411" stopIfTrue="1">
      <formula>Y1304="NA"</formula>
    </cfRule>
    <cfRule type="expression" dxfId="1168" priority="2432" stopIfTrue="1">
      <formula>CT1304=1</formula>
    </cfRule>
    <cfRule type="expression" dxfId="1167" priority="2437" stopIfTrue="1">
      <formula>N1304="NA"</formula>
    </cfRule>
    <cfRule type="expression" dxfId="1166" priority="2461" stopIfTrue="1">
      <formula>J1304="NA"</formula>
    </cfRule>
    <cfRule type="expression" dxfId="1165" priority="2475" stopIfTrue="1">
      <formula>J1304="NA"</formula>
    </cfRule>
  </conditionalFormatting>
  <conditionalFormatting sqref="AB1304">
    <cfRule type="expression" dxfId="1164" priority="2389" stopIfTrue="1">
      <formula>H1304="X"</formula>
    </cfRule>
    <cfRule type="expression" dxfId="1163" priority="2412" stopIfTrue="1">
      <formula>BZ1304=1</formula>
    </cfRule>
    <cfRule type="expression" dxfId="1162" priority="2444" stopIfTrue="1">
      <formula>DD1304=1</formula>
    </cfRule>
    <cfRule type="expression" dxfId="1161" priority="2449" stopIfTrue="1">
      <formula>J1304="NA"</formula>
    </cfRule>
    <cfRule type="expression" dxfId="1160" priority="2462" stopIfTrue="1">
      <formula>J1304="NA"</formula>
    </cfRule>
    <cfRule type="expression" dxfId="1159" priority="2482" stopIfTrue="1">
      <formula>J1304="NA"</formula>
    </cfRule>
  </conditionalFormatting>
  <conditionalFormatting sqref="AC1304">
    <cfRule type="expression" dxfId="1158" priority="2390" stopIfTrue="1">
      <formula>H1304="X"</formula>
    </cfRule>
    <cfRule type="expression" dxfId="1157" priority="2413" stopIfTrue="1">
      <formula>BZ1304=1</formula>
    </cfRule>
    <cfRule type="expression" dxfId="1156" priority="2415" stopIfTrue="1">
      <formula>AB1304="NA"</formula>
    </cfRule>
    <cfRule type="expression" dxfId="1155" priority="2422" stopIfTrue="1">
      <formula>CJ1304=1</formula>
    </cfRule>
    <cfRule type="expression" dxfId="1154" priority="2427" stopIfTrue="1">
      <formula>L1304="NA"</formula>
    </cfRule>
    <cfRule type="expression" dxfId="1153" priority="2463" stopIfTrue="1">
      <formula>J1304="NA"</formula>
    </cfRule>
    <cfRule type="expression" dxfId="1152" priority="2470" stopIfTrue="1">
      <formula>J1304="NA"</formula>
    </cfRule>
  </conditionalFormatting>
  <conditionalFormatting sqref="AD1304">
    <cfRule type="expression" dxfId="1151" priority="2391" stopIfTrue="1">
      <formula>H1304="X"</formula>
    </cfRule>
    <cfRule type="expression" dxfId="1150" priority="2414" stopIfTrue="1">
      <formula>BZ1304=1</formula>
    </cfRule>
    <cfRule type="expression" dxfId="1149" priority="2416" stopIfTrue="1">
      <formula>AB1304="NA"</formula>
    </cfRule>
    <cfRule type="expression" dxfId="1148" priority="2433" stopIfTrue="1">
      <formula>CT1304=1</formula>
    </cfRule>
    <cfRule type="expression" dxfId="1147" priority="2438" stopIfTrue="1">
      <formula>N1304="NA"</formula>
    </cfRule>
    <cfRule type="expression" dxfId="1146" priority="2464" stopIfTrue="1">
      <formula>J1304="NA"</formula>
    </cfRule>
    <cfRule type="expression" dxfId="1145" priority="2476" stopIfTrue="1">
      <formula>J1304="NA"</formula>
    </cfRule>
  </conditionalFormatting>
  <conditionalFormatting sqref="M1353">
    <cfRule type="expression" dxfId="1144" priority="2483" stopIfTrue="1">
      <formula>K1353="X"</formula>
    </cfRule>
    <cfRule type="expression" dxfId="1143" priority="2560" stopIfTrue="1">
      <formula>DN1353=1</formula>
    </cfRule>
    <cfRule type="expression" dxfId="1142" priority="2605" stopIfTrue="1">
      <formula>M1353="NA"</formula>
    </cfRule>
  </conditionalFormatting>
  <conditionalFormatting sqref="O1353">
    <cfRule type="expression" dxfId="1141" priority="2484" stopIfTrue="1">
      <formula>K1353="X"</formula>
    </cfRule>
    <cfRule type="expression" dxfId="1140" priority="2534" stopIfTrue="1">
      <formula>CT1353=1</formula>
    </cfRule>
    <cfRule type="expression" dxfId="1139" priority="2591" stopIfTrue="1">
      <formula>M1353="NA"</formula>
    </cfRule>
  </conditionalFormatting>
  <conditionalFormatting sqref="Q1353">
    <cfRule type="expression" dxfId="1138" priority="2485" stopIfTrue="1">
      <formula>K1353="X"</formula>
    </cfRule>
    <cfRule type="expression" dxfId="1137" priority="2547" stopIfTrue="1">
      <formula>DD1353=1</formula>
    </cfRule>
    <cfRule type="expression" dxfId="1136" priority="2598" stopIfTrue="1">
      <formula>M1353="NA"</formula>
    </cfRule>
  </conditionalFormatting>
  <conditionalFormatting sqref="S1353">
    <cfRule type="expression" dxfId="1135" priority="2486" stopIfTrue="1">
      <formula>K1353="X"</formula>
    </cfRule>
    <cfRule type="expression" dxfId="1134" priority="2504" stopIfTrue="1">
      <formula>AL1353=1</formula>
    </cfRule>
    <cfRule type="expression" dxfId="1133" priority="2561" stopIfTrue="1">
      <formula>DN1353=1</formula>
    </cfRule>
    <cfRule type="expression" dxfId="1132" priority="2567" stopIfTrue="1">
      <formula>M1353="NA"</formula>
    </cfRule>
    <cfRule type="expression" dxfId="1131" priority="2573" stopIfTrue="1">
      <formula>M1353="NA"</formula>
    </cfRule>
    <cfRule type="expression" dxfId="1130" priority="2606" stopIfTrue="1">
      <formula>M1353="NA"</formula>
    </cfRule>
  </conditionalFormatting>
  <conditionalFormatting sqref="U1353">
    <cfRule type="expression" dxfId="1129" priority="2487" stopIfTrue="1">
      <formula>K1353="X"</formula>
    </cfRule>
    <cfRule type="expression" dxfId="1128" priority="2505" stopIfTrue="1">
      <formula>AL1353=1</formula>
    </cfRule>
    <cfRule type="expression" dxfId="1127" priority="2507" stopIfTrue="1">
      <formula>S1353="NA"</formula>
    </cfRule>
    <cfRule type="expression" dxfId="1126" priority="2535" stopIfTrue="1">
      <formula>CT1353=1</formula>
    </cfRule>
    <cfRule type="expression" dxfId="1125" priority="2541" stopIfTrue="1">
      <formula>O1353="NA"</formula>
    </cfRule>
    <cfRule type="expression" dxfId="1124" priority="2574" stopIfTrue="1">
      <formula>M1353="NA"</formula>
    </cfRule>
    <cfRule type="expression" dxfId="1123" priority="2592" stopIfTrue="1">
      <formula>M1353="NA"</formula>
    </cfRule>
  </conditionalFormatting>
  <conditionalFormatting sqref="W1353">
    <cfRule type="expression" dxfId="1122" priority="2488" stopIfTrue="1">
      <formula>K1353="X"</formula>
    </cfRule>
    <cfRule type="expression" dxfId="1121" priority="2506" stopIfTrue="1">
      <formula>AL1353=1</formula>
    </cfRule>
    <cfRule type="expression" dxfId="1120" priority="2508" stopIfTrue="1">
      <formula>S1353="NA"</formula>
    </cfRule>
    <cfRule type="expression" dxfId="1119" priority="2548" stopIfTrue="1">
      <formula>DD1353=1</formula>
    </cfRule>
    <cfRule type="expression" dxfId="1118" priority="2554" stopIfTrue="1">
      <formula>Q1353="NA"</formula>
    </cfRule>
    <cfRule type="expression" dxfId="1117" priority="2575" stopIfTrue="1">
      <formula>M1353="NA"</formula>
    </cfRule>
    <cfRule type="expression" dxfId="1116" priority="2599" stopIfTrue="1">
      <formula>M1353="NA"</formula>
    </cfRule>
  </conditionalFormatting>
  <conditionalFormatting sqref="Y1353">
    <cfRule type="expression" dxfId="1115" priority="2489" stopIfTrue="1">
      <formula>K1353="X"</formula>
    </cfRule>
    <cfRule type="expression" dxfId="1114" priority="2509" stopIfTrue="1">
      <formula>AV1353=1</formula>
    </cfRule>
    <cfRule type="expression" dxfId="1113" priority="2562" stopIfTrue="1">
      <formula>DN1353=1</formula>
    </cfRule>
    <cfRule type="expression" dxfId="1112" priority="2568" stopIfTrue="1">
      <formula>M1353="NA"</formula>
    </cfRule>
    <cfRule type="expression" dxfId="1111" priority="2576" stopIfTrue="1">
      <formula>M1353="NA"</formula>
    </cfRule>
    <cfRule type="expression" dxfId="1110" priority="2607" stopIfTrue="1">
      <formula>M1353="NA"</formula>
    </cfRule>
  </conditionalFormatting>
  <conditionalFormatting sqref="AA1353">
    <cfRule type="expression" dxfId="1109" priority="2490" stopIfTrue="1">
      <formula>K1353="X"</formula>
    </cfRule>
    <cfRule type="expression" dxfId="1108" priority="2510" stopIfTrue="1">
      <formula>AV1353=1</formula>
    </cfRule>
    <cfRule type="expression" dxfId="1107" priority="2512" stopIfTrue="1">
      <formula>Y1353="NA"</formula>
    </cfRule>
    <cfRule type="expression" dxfId="1106" priority="2536" stopIfTrue="1">
      <formula>CT1353=1</formula>
    </cfRule>
    <cfRule type="expression" dxfId="1105" priority="2542" stopIfTrue="1">
      <formula>O1353="NA"</formula>
    </cfRule>
    <cfRule type="expression" dxfId="1104" priority="2577" stopIfTrue="1">
      <formula>M1353="NA"</formula>
    </cfRule>
    <cfRule type="expression" dxfId="1103" priority="2593" stopIfTrue="1">
      <formula>M1353="NA"</formula>
    </cfRule>
  </conditionalFormatting>
  <conditionalFormatting sqref="AC1353">
    <cfRule type="expression" dxfId="1102" priority="2491" stopIfTrue="1">
      <formula>K1353="X"</formula>
    </cfRule>
    <cfRule type="expression" dxfId="1101" priority="2511" stopIfTrue="1">
      <formula>AV1353=1</formula>
    </cfRule>
    <cfRule type="expression" dxfId="1100" priority="2513" stopIfTrue="1">
      <formula>Y1353="NA"</formula>
    </cfRule>
    <cfRule type="expression" dxfId="1099" priority="2549" stopIfTrue="1">
      <formula>DD1353=1</formula>
    </cfRule>
    <cfRule type="expression" dxfId="1098" priority="2555" stopIfTrue="1">
      <formula>Q1353="NA"</formula>
    </cfRule>
    <cfRule type="expression" dxfId="1097" priority="2578" stopIfTrue="1">
      <formula>M1353="NA"</formula>
    </cfRule>
    <cfRule type="expression" dxfId="1096" priority="2600" stopIfTrue="1">
      <formula>M1353="NA"</formula>
    </cfRule>
  </conditionalFormatting>
  <conditionalFormatting sqref="G1385">
    <cfRule type="expression" dxfId="1095" priority="2492" stopIfTrue="1">
      <formula>K1353="X"</formula>
    </cfRule>
    <cfRule type="expression" dxfId="1094" priority="2514" stopIfTrue="1">
      <formula>BF1353=1</formula>
    </cfRule>
    <cfRule type="expression" dxfId="1093" priority="2563" stopIfTrue="1">
      <formula>DN1353=1</formula>
    </cfRule>
    <cfRule type="expression" dxfId="1092" priority="2569" stopIfTrue="1">
      <formula>M1353="NA"</formula>
    </cfRule>
    <cfRule type="expression" dxfId="1091" priority="2579" stopIfTrue="1">
      <formula>M1353="NA"</formula>
    </cfRule>
    <cfRule type="expression" dxfId="1090" priority="2608" stopIfTrue="1">
      <formula>M1353="NA"</formula>
    </cfRule>
  </conditionalFormatting>
  <conditionalFormatting sqref="I1385">
    <cfRule type="expression" dxfId="1089" priority="2493" stopIfTrue="1">
      <formula>K1353="X"</formula>
    </cfRule>
    <cfRule type="expression" dxfId="1088" priority="2515" stopIfTrue="1">
      <formula>BF1353=1</formula>
    </cfRule>
    <cfRule type="expression" dxfId="1087" priority="2517" stopIfTrue="1">
      <formula>G1385="NA"</formula>
    </cfRule>
    <cfRule type="expression" dxfId="1086" priority="2537" stopIfTrue="1">
      <formula>CT1353=1</formula>
    </cfRule>
    <cfRule type="expression" dxfId="1085" priority="2543" stopIfTrue="1">
      <formula>O1353="NA"</formula>
    </cfRule>
    <cfRule type="expression" dxfId="1084" priority="2580" stopIfTrue="1">
      <formula>M1353="NA"</formula>
    </cfRule>
    <cfRule type="expression" dxfId="1083" priority="2594" stopIfTrue="1">
      <formula>M1353="NA"</formula>
    </cfRule>
  </conditionalFormatting>
  <conditionalFormatting sqref="K1385">
    <cfRule type="expression" dxfId="1082" priority="2494" stopIfTrue="1">
      <formula>K1353="X"</formula>
    </cfRule>
    <cfRule type="expression" dxfId="1081" priority="2516" stopIfTrue="1">
      <formula>BF1353=1</formula>
    </cfRule>
    <cfRule type="expression" dxfId="1080" priority="2518" stopIfTrue="1">
      <formula>G1385="NA"</formula>
    </cfRule>
    <cfRule type="expression" dxfId="1079" priority="2550" stopIfTrue="1">
      <formula>DD1353=1</formula>
    </cfRule>
    <cfRule type="expression" dxfId="1078" priority="2556" stopIfTrue="1">
      <formula>Q1353="NA"</formula>
    </cfRule>
    <cfRule type="expression" dxfId="1077" priority="2581" stopIfTrue="1">
      <formula>M1353="NA"</formula>
    </cfRule>
    <cfRule type="expression" dxfId="1076" priority="2601" stopIfTrue="1">
      <formula>M1353="NA"</formula>
    </cfRule>
  </conditionalFormatting>
  <conditionalFormatting sqref="M1385">
    <cfRule type="expression" dxfId="1075" priority="2495" stopIfTrue="1">
      <formula>K1353="X"</formula>
    </cfRule>
    <cfRule type="expression" dxfId="1074" priority="2519" stopIfTrue="1">
      <formula>BP1353=1</formula>
    </cfRule>
    <cfRule type="expression" dxfId="1073" priority="2564" stopIfTrue="1">
      <formula>DN1353=1</formula>
    </cfRule>
    <cfRule type="expression" dxfId="1072" priority="2570" stopIfTrue="1">
      <formula>M1353="NA"</formula>
    </cfRule>
    <cfRule type="expression" dxfId="1071" priority="2582" stopIfTrue="1">
      <formula>M1353="NA"</formula>
    </cfRule>
    <cfRule type="expression" dxfId="1070" priority="2609" stopIfTrue="1">
      <formula>M1353="NA"</formula>
    </cfRule>
  </conditionalFormatting>
  <conditionalFormatting sqref="O1385">
    <cfRule type="expression" dxfId="1069" priority="2496" stopIfTrue="1">
      <formula>K1353="X"</formula>
    </cfRule>
    <cfRule type="expression" dxfId="1068" priority="2520" stopIfTrue="1">
      <formula>BP1353=1</formula>
    </cfRule>
    <cfRule type="expression" dxfId="1067" priority="2522" stopIfTrue="1">
      <formula>M1385="NA"</formula>
    </cfRule>
    <cfRule type="expression" dxfId="1066" priority="2538" stopIfTrue="1">
      <formula>CT1353=1</formula>
    </cfRule>
    <cfRule type="expression" dxfId="1065" priority="2544" stopIfTrue="1">
      <formula>O1353="NA"</formula>
    </cfRule>
    <cfRule type="expression" dxfId="1064" priority="2583" stopIfTrue="1">
      <formula>M1353="NA"</formula>
    </cfRule>
    <cfRule type="expression" dxfId="1063" priority="2595" stopIfTrue="1">
      <formula>M1353="NA"</formula>
    </cfRule>
  </conditionalFormatting>
  <conditionalFormatting sqref="Q1385">
    <cfRule type="expression" dxfId="1062" priority="2497" stopIfTrue="1">
      <formula>K1353="X"</formula>
    </cfRule>
    <cfRule type="expression" dxfId="1061" priority="2521" stopIfTrue="1">
      <formula>BP1353=1</formula>
    </cfRule>
    <cfRule type="expression" dxfId="1060" priority="2523" stopIfTrue="1">
      <formula>M1385="NA"</formula>
    </cfRule>
    <cfRule type="expression" dxfId="1059" priority="2551" stopIfTrue="1">
      <formula>DD1353=1</formula>
    </cfRule>
    <cfRule type="expression" dxfId="1058" priority="2557" stopIfTrue="1">
      <formula>Q1353="NA"</formula>
    </cfRule>
    <cfRule type="expression" dxfId="1057" priority="2584" stopIfTrue="1">
      <formula>M1353="NA"</formula>
    </cfRule>
    <cfRule type="expression" dxfId="1056" priority="2602" stopIfTrue="1">
      <formula>M1353="NA"</formula>
    </cfRule>
  </conditionalFormatting>
  <conditionalFormatting sqref="S1385">
    <cfRule type="expression" dxfId="1055" priority="2498" stopIfTrue="1">
      <formula>K1353="X"</formula>
    </cfRule>
    <cfRule type="expression" dxfId="1054" priority="2524" stopIfTrue="1">
      <formula>BZ1353=1</formula>
    </cfRule>
    <cfRule type="expression" dxfId="1053" priority="2565" stopIfTrue="1">
      <formula>DN1353=1</formula>
    </cfRule>
    <cfRule type="expression" dxfId="1052" priority="2571" stopIfTrue="1">
      <formula>M1353="NA"</formula>
    </cfRule>
    <cfRule type="expression" dxfId="1051" priority="2585" stopIfTrue="1">
      <formula>M1353="NA"</formula>
    </cfRule>
    <cfRule type="expression" dxfId="1050" priority="2610" stopIfTrue="1">
      <formula>M1353="NA"</formula>
    </cfRule>
  </conditionalFormatting>
  <conditionalFormatting sqref="U1385">
    <cfRule type="expression" dxfId="1049" priority="2499" stopIfTrue="1">
      <formula>K1353="X"</formula>
    </cfRule>
    <cfRule type="expression" dxfId="1048" priority="2525" stopIfTrue="1">
      <formula>BZ1353=1</formula>
    </cfRule>
    <cfRule type="expression" dxfId="1047" priority="2527" stopIfTrue="1">
      <formula>S1385="NA"</formula>
    </cfRule>
    <cfRule type="expression" dxfId="1046" priority="2539" stopIfTrue="1">
      <formula>CT1353=1</formula>
    </cfRule>
    <cfRule type="expression" dxfId="1045" priority="2545" stopIfTrue="1">
      <formula>O1353="NA"</formula>
    </cfRule>
    <cfRule type="expression" dxfId="1044" priority="2586" stopIfTrue="1">
      <formula>M1353="NA"</formula>
    </cfRule>
    <cfRule type="expression" dxfId="1043" priority="2596" stopIfTrue="1">
      <formula>M1353="NA"</formula>
    </cfRule>
  </conditionalFormatting>
  <conditionalFormatting sqref="W1385">
    <cfRule type="expression" dxfId="1042" priority="2500" stopIfTrue="1">
      <formula>K1353="X"</formula>
    </cfRule>
    <cfRule type="expression" dxfId="1041" priority="2526" stopIfTrue="1">
      <formula>BZ1353=1</formula>
    </cfRule>
    <cfRule type="expression" dxfId="1040" priority="2528" stopIfTrue="1">
      <formula>S1385="NA"</formula>
    </cfRule>
    <cfRule type="expression" dxfId="1039" priority="2552" stopIfTrue="1">
      <formula>DD1353=1</formula>
    </cfRule>
    <cfRule type="expression" dxfId="1038" priority="2558" stopIfTrue="1">
      <formula>Q1353="NA"</formula>
    </cfRule>
    <cfRule type="expression" dxfId="1037" priority="2587" stopIfTrue="1">
      <formula>M1353="NA"</formula>
    </cfRule>
    <cfRule type="expression" dxfId="1036" priority="2603" stopIfTrue="1">
      <formula>M1353="NA"</formula>
    </cfRule>
  </conditionalFormatting>
  <conditionalFormatting sqref="Y1385">
    <cfRule type="expression" dxfId="1035" priority="2501" stopIfTrue="1">
      <formula>K1353="X"</formula>
    </cfRule>
    <cfRule type="expression" dxfId="1034" priority="2529" stopIfTrue="1">
      <formula>CJ1353=1</formula>
    </cfRule>
    <cfRule type="expression" dxfId="1033" priority="2566" stopIfTrue="1">
      <formula>DN1353=1</formula>
    </cfRule>
    <cfRule type="expression" dxfId="1032" priority="2572" stopIfTrue="1">
      <formula>M1353="NA"</formula>
    </cfRule>
    <cfRule type="expression" dxfId="1031" priority="2588" stopIfTrue="1">
      <formula>M1353="NA"</formula>
    </cfRule>
    <cfRule type="expression" dxfId="1030" priority="2611" stopIfTrue="1">
      <formula>M1353="NA"</formula>
    </cfRule>
  </conditionalFormatting>
  <conditionalFormatting sqref="AA1385">
    <cfRule type="expression" dxfId="1029" priority="2502" stopIfTrue="1">
      <formula>K1353="X"</formula>
    </cfRule>
    <cfRule type="expression" dxfId="1028" priority="2530" stopIfTrue="1">
      <formula>CJ1353=1</formula>
    </cfRule>
    <cfRule type="expression" dxfId="1027" priority="2532" stopIfTrue="1">
      <formula>Y1385="NA"</formula>
    </cfRule>
    <cfRule type="expression" dxfId="1026" priority="2540" stopIfTrue="1">
      <formula>CT1353=1</formula>
    </cfRule>
    <cfRule type="expression" dxfId="1025" priority="2546" stopIfTrue="1">
      <formula>O1353="NA"</formula>
    </cfRule>
    <cfRule type="expression" dxfId="1024" priority="2589" stopIfTrue="1">
      <formula>M1353="NA"</formula>
    </cfRule>
    <cfRule type="expression" dxfId="1023" priority="2597" stopIfTrue="1">
      <formula>M1353="NA"</formula>
    </cfRule>
  </conditionalFormatting>
  <conditionalFormatting sqref="AC1385">
    <cfRule type="expression" dxfId="1022" priority="2503" stopIfTrue="1">
      <formula>K1353="X"</formula>
    </cfRule>
    <cfRule type="expression" dxfId="1021" priority="2531" stopIfTrue="1">
      <formula>CJ1353=1</formula>
    </cfRule>
    <cfRule type="expression" dxfId="1020" priority="2533" stopIfTrue="1">
      <formula>Y1385="NA"</formula>
    </cfRule>
    <cfRule type="expression" dxfId="1019" priority="2553" stopIfTrue="1">
      <formula>DD1353=1</formula>
    </cfRule>
    <cfRule type="expression" dxfId="1018" priority="2559" stopIfTrue="1">
      <formula>Q1353="NA"</formula>
    </cfRule>
    <cfRule type="expression" dxfId="1017" priority="2590" stopIfTrue="1">
      <formula>M1353="NA"</formula>
    </cfRule>
    <cfRule type="expression" dxfId="1016" priority="2604" stopIfTrue="1">
      <formula>M1353="NA"</formula>
    </cfRule>
  </conditionalFormatting>
  <conditionalFormatting sqref="I1434">
    <cfRule type="expression" dxfId="1015" priority="2612" stopIfTrue="1">
      <formula>G1434="X"</formula>
    </cfRule>
    <cfRule type="expression" dxfId="1014" priority="2809" stopIfTrue="1">
      <formula>HJ1434=1</formula>
    </cfRule>
    <cfRule type="expression" dxfId="1013" priority="2924" stopIfTrue="1">
      <formula>I1434="NA"</formula>
    </cfRule>
  </conditionalFormatting>
  <conditionalFormatting sqref="K1434">
    <cfRule type="expression" dxfId="1012" priority="2613" stopIfTrue="1">
      <formula>G1434="X"</formula>
    </cfRule>
    <cfRule type="expression" dxfId="1011" priority="2743" stopIfTrue="1">
      <formula>GP1434=1</formula>
    </cfRule>
    <cfRule type="expression" dxfId="1010" priority="2890" stopIfTrue="1">
      <formula>I1434="NA"</formula>
    </cfRule>
  </conditionalFormatting>
  <conditionalFormatting sqref="M1434">
    <cfRule type="expression" dxfId="1009" priority="2614" stopIfTrue="1">
      <formula>G1434="X"</formula>
    </cfRule>
    <cfRule type="expression" dxfId="1008" priority="2776" stopIfTrue="1">
      <formula>GZ1434=1</formula>
    </cfRule>
    <cfRule type="expression" dxfId="1007" priority="2907" stopIfTrue="1">
      <formula>I1434="NA"</formula>
    </cfRule>
  </conditionalFormatting>
  <conditionalFormatting sqref="O1434">
    <cfRule type="expression" dxfId="1006" priority="2615" stopIfTrue="1">
      <formula>G1434="X"</formula>
    </cfRule>
    <cfRule type="expression" dxfId="1005" priority="2663" stopIfTrue="1">
      <formula>AL1434=1</formula>
    </cfRule>
    <cfRule type="expression" dxfId="1004" priority="2810" stopIfTrue="1">
      <formula>HJ1434=1</formula>
    </cfRule>
    <cfRule type="expression" dxfId="1003" priority="2826" stopIfTrue="1">
      <formula>I1434="NA"</formula>
    </cfRule>
    <cfRule type="expression" dxfId="1002" priority="2842" stopIfTrue="1">
      <formula>I1434="NA"</formula>
    </cfRule>
    <cfRule type="expression" dxfId="1001" priority="2925" stopIfTrue="1">
      <formula>I1434="NA"</formula>
    </cfRule>
  </conditionalFormatting>
  <conditionalFormatting sqref="Q1434">
    <cfRule type="expression" dxfId="1000" priority="2616" stopIfTrue="1">
      <formula>G1434="X"</formula>
    </cfRule>
    <cfRule type="expression" dxfId="999" priority="2664" stopIfTrue="1">
      <formula>AL1434=1</formula>
    </cfRule>
    <cfRule type="expression" dxfId="998" priority="2666" stopIfTrue="1">
      <formula>O1434="NA"</formula>
    </cfRule>
    <cfRule type="expression" dxfId="997" priority="2744" stopIfTrue="1">
      <formula>GP1434=1</formula>
    </cfRule>
    <cfRule type="expression" dxfId="996" priority="2760" stopIfTrue="1">
      <formula>K1434="NA"</formula>
    </cfRule>
    <cfRule type="expression" dxfId="995" priority="2843" stopIfTrue="1">
      <formula>I1434="NA"</formula>
    </cfRule>
    <cfRule type="expression" dxfId="994" priority="2891" stopIfTrue="1">
      <formula>I1434="NA"</formula>
    </cfRule>
  </conditionalFormatting>
  <conditionalFormatting sqref="R1434">
    <cfRule type="expression" dxfId="993" priority="2617" stopIfTrue="1">
      <formula>G1434="X"</formula>
    </cfRule>
    <cfRule type="expression" dxfId="992" priority="2665" stopIfTrue="1">
      <formula>AL1434=1</formula>
    </cfRule>
    <cfRule type="expression" dxfId="991" priority="2667" stopIfTrue="1">
      <formula>O1434="NA"</formula>
    </cfRule>
    <cfRule type="expression" dxfId="990" priority="2777" stopIfTrue="1">
      <formula>GZ1434=1</formula>
    </cfRule>
    <cfRule type="expression" dxfId="989" priority="2793" stopIfTrue="1">
      <formula>M1434="NA"</formula>
    </cfRule>
    <cfRule type="expression" dxfId="988" priority="2844" stopIfTrue="1">
      <formula>I1434="NA"</formula>
    </cfRule>
    <cfRule type="expression" dxfId="987" priority="2908" stopIfTrue="1">
      <formula>I1434="NA"</formula>
    </cfRule>
  </conditionalFormatting>
  <conditionalFormatting sqref="S1434">
    <cfRule type="expression" dxfId="986" priority="2618" stopIfTrue="1">
      <formula>G1434="X"</formula>
    </cfRule>
    <cfRule type="expression" dxfId="985" priority="2668" stopIfTrue="1">
      <formula>AV1434=1</formula>
    </cfRule>
    <cfRule type="expression" dxfId="984" priority="2811" stopIfTrue="1">
      <formula>HJ1434=1</formula>
    </cfRule>
    <cfRule type="expression" dxfId="983" priority="2827" stopIfTrue="1">
      <formula>I1434="NA"</formula>
    </cfRule>
    <cfRule type="expression" dxfId="982" priority="2845" stopIfTrue="1">
      <formula>I1434="NA"</formula>
    </cfRule>
    <cfRule type="expression" dxfId="981" priority="2926" stopIfTrue="1">
      <formula>I1434="NA"</formula>
    </cfRule>
  </conditionalFormatting>
  <conditionalFormatting sqref="U1434">
    <cfRule type="expression" dxfId="980" priority="2619" stopIfTrue="1">
      <formula>G1434="X"</formula>
    </cfRule>
    <cfRule type="expression" dxfId="979" priority="2669" stopIfTrue="1">
      <formula>AV1434=1</formula>
    </cfRule>
    <cfRule type="expression" dxfId="978" priority="2671" stopIfTrue="1">
      <formula>S1434="NA"</formula>
    </cfRule>
    <cfRule type="expression" dxfId="977" priority="2745" stopIfTrue="1">
      <formula>GP1434=1</formula>
    </cfRule>
    <cfRule type="expression" dxfId="976" priority="2761" stopIfTrue="1">
      <formula>K1434="NA"</formula>
    </cfRule>
    <cfRule type="expression" dxfId="975" priority="2846" stopIfTrue="1">
      <formula>I1434="NA"</formula>
    </cfRule>
    <cfRule type="expression" dxfId="974" priority="2892" stopIfTrue="1">
      <formula>I1434="NA"</formula>
    </cfRule>
  </conditionalFormatting>
  <conditionalFormatting sqref="V1434">
    <cfRule type="expression" dxfId="973" priority="2620" stopIfTrue="1">
      <formula>G1434="X"</formula>
    </cfRule>
    <cfRule type="expression" dxfId="972" priority="2670" stopIfTrue="1">
      <formula>AV1434=1</formula>
    </cfRule>
    <cfRule type="expression" dxfId="971" priority="2672" stopIfTrue="1">
      <formula>S1434="NA"</formula>
    </cfRule>
    <cfRule type="expression" dxfId="970" priority="2778" stopIfTrue="1">
      <formula>GZ1434=1</formula>
    </cfRule>
    <cfRule type="expression" dxfId="969" priority="2794" stopIfTrue="1">
      <formula>M1434="NA"</formula>
    </cfRule>
    <cfRule type="expression" dxfId="968" priority="2847" stopIfTrue="1">
      <formula>I1434="NA"</formula>
    </cfRule>
    <cfRule type="expression" dxfId="967" priority="2909" stopIfTrue="1">
      <formula>I1434="NA"</formula>
    </cfRule>
  </conditionalFormatting>
  <conditionalFormatting sqref="W1434">
    <cfRule type="expression" dxfId="966" priority="2621" stopIfTrue="1">
      <formula>G1434="X"</formula>
    </cfRule>
    <cfRule type="expression" dxfId="965" priority="2673" stopIfTrue="1">
      <formula>BF1434=1</formula>
    </cfRule>
    <cfRule type="expression" dxfId="964" priority="2812" stopIfTrue="1">
      <formula>HJ1434=1</formula>
    </cfRule>
    <cfRule type="expression" dxfId="963" priority="2828" stopIfTrue="1">
      <formula>I1434="NA"</formula>
    </cfRule>
    <cfRule type="expression" dxfId="962" priority="2848" stopIfTrue="1">
      <formula>I1434="NA"</formula>
    </cfRule>
    <cfRule type="expression" dxfId="961" priority="2927" stopIfTrue="1">
      <formula>I1434="NA"</formula>
    </cfRule>
  </conditionalFormatting>
  <conditionalFormatting sqref="Y1434">
    <cfRule type="expression" dxfId="960" priority="2622" stopIfTrue="1">
      <formula>G1434="X"</formula>
    </cfRule>
    <cfRule type="expression" dxfId="959" priority="2674" stopIfTrue="1">
      <formula>BF1434=1</formula>
    </cfRule>
    <cfRule type="expression" dxfId="958" priority="2676" stopIfTrue="1">
      <formula>W1434="NA"</formula>
    </cfRule>
    <cfRule type="expression" dxfId="957" priority="2746" stopIfTrue="1">
      <formula>GP1434=1</formula>
    </cfRule>
    <cfRule type="expression" dxfId="956" priority="2762" stopIfTrue="1">
      <formula>K1434="NA"</formula>
    </cfRule>
    <cfRule type="expression" dxfId="955" priority="2849" stopIfTrue="1">
      <formula>I1434="NA"</formula>
    </cfRule>
    <cfRule type="expression" dxfId="954" priority="2893" stopIfTrue="1">
      <formula>I1434="NA"</formula>
    </cfRule>
  </conditionalFormatting>
  <conditionalFormatting sqref="Z1434">
    <cfRule type="expression" dxfId="953" priority="2623" stopIfTrue="1">
      <formula>G1434="X"</formula>
    </cfRule>
    <cfRule type="expression" dxfId="952" priority="2675" stopIfTrue="1">
      <formula>BF1434=1</formula>
    </cfRule>
    <cfRule type="expression" dxfId="951" priority="2677" stopIfTrue="1">
      <formula>W1434="NA"</formula>
    </cfRule>
    <cfRule type="expression" dxfId="950" priority="2779" stopIfTrue="1">
      <formula>GZ1434=1</formula>
    </cfRule>
    <cfRule type="expression" dxfId="949" priority="2795" stopIfTrue="1">
      <formula>M1434="NA"</formula>
    </cfRule>
    <cfRule type="expression" dxfId="948" priority="2850" stopIfTrue="1">
      <formula>I1434="NA"</formula>
    </cfRule>
    <cfRule type="expression" dxfId="947" priority="2910" stopIfTrue="1">
      <formula>I1434="NA"</formula>
    </cfRule>
  </conditionalFormatting>
  <conditionalFormatting sqref="AA1434">
    <cfRule type="expression" dxfId="946" priority="2624" stopIfTrue="1">
      <formula>G1434="X"</formula>
    </cfRule>
    <cfRule type="expression" dxfId="945" priority="2678" stopIfTrue="1">
      <formula>BP1434=1</formula>
    </cfRule>
    <cfRule type="expression" dxfId="944" priority="2813" stopIfTrue="1">
      <formula>HJ1434=1</formula>
    </cfRule>
    <cfRule type="expression" dxfId="943" priority="2829" stopIfTrue="1">
      <formula>I1434="NA"</formula>
    </cfRule>
    <cfRule type="expression" dxfId="942" priority="2851" stopIfTrue="1">
      <formula>I1434="NA"</formula>
    </cfRule>
    <cfRule type="expression" dxfId="941" priority="2928" stopIfTrue="1">
      <formula>I1434="NA"</formula>
    </cfRule>
  </conditionalFormatting>
  <conditionalFormatting sqref="AC1434">
    <cfRule type="expression" dxfId="940" priority="2625" stopIfTrue="1">
      <formula>G1434="X"</formula>
    </cfRule>
    <cfRule type="expression" dxfId="939" priority="2679" stopIfTrue="1">
      <formula>BP1434=1</formula>
    </cfRule>
    <cfRule type="expression" dxfId="938" priority="2681" stopIfTrue="1">
      <formula>AA1434="NA"</formula>
    </cfRule>
    <cfRule type="expression" dxfId="937" priority="2747" stopIfTrue="1">
      <formula>GP1434=1</formula>
    </cfRule>
    <cfRule type="expression" dxfId="936" priority="2763" stopIfTrue="1">
      <formula>K1434="NA"</formula>
    </cfRule>
    <cfRule type="expression" dxfId="935" priority="2852" stopIfTrue="1">
      <formula>I1434="NA"</formula>
    </cfRule>
    <cfRule type="expression" dxfId="934" priority="2894" stopIfTrue="1">
      <formula>I1434="NA"</formula>
    </cfRule>
  </conditionalFormatting>
  <conditionalFormatting sqref="AD1434">
    <cfRule type="expression" dxfId="933" priority="2626" stopIfTrue="1">
      <formula>G1434="X"</formula>
    </cfRule>
    <cfRule type="expression" dxfId="932" priority="2680" stopIfTrue="1">
      <formula>BP1434=1</formula>
    </cfRule>
    <cfRule type="expression" dxfId="931" priority="2682" stopIfTrue="1">
      <formula>AA1434="NA"</formula>
    </cfRule>
    <cfRule type="expression" dxfId="930" priority="2780" stopIfTrue="1">
      <formula>GZ1434=1</formula>
    </cfRule>
    <cfRule type="expression" dxfId="929" priority="2796" stopIfTrue="1">
      <formula>M1434="NA"</formula>
    </cfRule>
    <cfRule type="expression" dxfId="928" priority="2853" stopIfTrue="1">
      <formula>I1434="NA"</formula>
    </cfRule>
    <cfRule type="expression" dxfId="927" priority="2911" stopIfTrue="1">
      <formula>I1434="NA"</formula>
    </cfRule>
  </conditionalFormatting>
  <conditionalFormatting sqref="G1466">
    <cfRule type="expression" dxfId="926" priority="2627" stopIfTrue="1">
      <formula>G1434="X"</formula>
    </cfRule>
    <cfRule type="expression" dxfId="925" priority="2683" stopIfTrue="1">
      <formula>BZ1434=1</formula>
    </cfRule>
    <cfRule type="expression" dxfId="924" priority="2814" stopIfTrue="1">
      <formula>HJ1434=1</formula>
    </cfRule>
    <cfRule type="expression" dxfId="923" priority="2830" stopIfTrue="1">
      <formula>I1434="NA"</formula>
    </cfRule>
    <cfRule type="expression" dxfId="922" priority="2854" stopIfTrue="1">
      <formula>I1434="NA"</formula>
    </cfRule>
    <cfRule type="expression" dxfId="921" priority="2929" stopIfTrue="1">
      <formula>I1434="NA"</formula>
    </cfRule>
  </conditionalFormatting>
  <conditionalFormatting sqref="I1466">
    <cfRule type="expression" dxfId="920" priority="2628" stopIfTrue="1">
      <formula>G1434="X"</formula>
    </cfRule>
    <cfRule type="expression" dxfId="919" priority="2684" stopIfTrue="1">
      <formula>BZ1434=1</formula>
    </cfRule>
    <cfRule type="expression" dxfId="918" priority="2686" stopIfTrue="1">
      <formula>G1466="NA"</formula>
    </cfRule>
    <cfRule type="expression" dxfId="917" priority="2748" stopIfTrue="1">
      <formula>GP1434=1</formula>
    </cfRule>
    <cfRule type="expression" dxfId="916" priority="2764" stopIfTrue="1">
      <formula>K1434="NA"</formula>
    </cfRule>
    <cfRule type="expression" dxfId="915" priority="2855" stopIfTrue="1">
      <formula>I1434="NA"</formula>
    </cfRule>
    <cfRule type="expression" dxfId="914" priority="2895" stopIfTrue="1">
      <formula>I1434="NA"</formula>
    </cfRule>
  </conditionalFormatting>
  <conditionalFormatting sqref="J1466">
    <cfRule type="expression" dxfId="913" priority="2629" stopIfTrue="1">
      <formula>G1434="X"</formula>
    </cfRule>
    <cfRule type="expression" dxfId="912" priority="2685" stopIfTrue="1">
      <formula>BZ1434=1</formula>
    </cfRule>
    <cfRule type="expression" dxfId="911" priority="2687" stopIfTrue="1">
      <formula>G1466="NA"</formula>
    </cfRule>
    <cfRule type="expression" dxfId="910" priority="2781" stopIfTrue="1">
      <formula>GZ1434=1</formula>
    </cfRule>
    <cfRule type="expression" dxfId="909" priority="2797" stopIfTrue="1">
      <formula>M1434="NA"</formula>
    </cfRule>
    <cfRule type="expression" dxfId="908" priority="2856" stopIfTrue="1">
      <formula>I1434="NA"</formula>
    </cfRule>
    <cfRule type="expression" dxfId="907" priority="2912" stopIfTrue="1">
      <formula>I1434="NA"</formula>
    </cfRule>
  </conditionalFormatting>
  <conditionalFormatting sqref="K1466">
    <cfRule type="expression" dxfId="906" priority="2630" stopIfTrue="1">
      <formula>G1434="X"</formula>
    </cfRule>
    <cfRule type="expression" dxfId="905" priority="2688" stopIfTrue="1">
      <formula>CJ1434=1</formula>
    </cfRule>
    <cfRule type="expression" dxfId="904" priority="2815" stopIfTrue="1">
      <formula>HJ1434=1</formula>
    </cfRule>
    <cfRule type="expression" dxfId="903" priority="2831" stopIfTrue="1">
      <formula>I1434="NA"</formula>
    </cfRule>
    <cfRule type="expression" dxfId="902" priority="2857" stopIfTrue="1">
      <formula>I1434="NA"</formula>
    </cfRule>
    <cfRule type="expression" dxfId="901" priority="2930" stopIfTrue="1">
      <formula>I1434="NA"</formula>
    </cfRule>
  </conditionalFormatting>
  <conditionalFormatting sqref="M1466">
    <cfRule type="expression" dxfId="900" priority="2631" stopIfTrue="1">
      <formula>G1434="X"</formula>
    </cfRule>
    <cfRule type="expression" dxfId="899" priority="2689" stopIfTrue="1">
      <formula>CJ1434=1</formula>
    </cfRule>
    <cfRule type="expression" dxfId="898" priority="2691" stopIfTrue="1">
      <formula>K1466="NA"</formula>
    </cfRule>
    <cfRule type="expression" dxfId="897" priority="2749" stopIfTrue="1">
      <formula>GP1434=1</formula>
    </cfRule>
    <cfRule type="expression" dxfId="896" priority="2765" stopIfTrue="1">
      <formula>K1434="NA"</formula>
    </cfRule>
    <cfRule type="expression" dxfId="895" priority="2858" stopIfTrue="1">
      <formula>I1434="NA"</formula>
    </cfRule>
    <cfRule type="expression" dxfId="894" priority="2896" stopIfTrue="1">
      <formula>I1434="NA"</formula>
    </cfRule>
  </conditionalFormatting>
  <conditionalFormatting sqref="N1466">
    <cfRule type="expression" dxfId="893" priority="2632" stopIfTrue="1">
      <formula>G1434="X"</formula>
    </cfRule>
    <cfRule type="expression" dxfId="892" priority="2690" stopIfTrue="1">
      <formula>CJ1434=1</formula>
    </cfRule>
    <cfRule type="expression" dxfId="891" priority="2692" stopIfTrue="1">
      <formula>K1466="NA"</formula>
    </cfRule>
    <cfRule type="expression" dxfId="890" priority="2782" stopIfTrue="1">
      <formula>GZ1434=1</formula>
    </cfRule>
    <cfRule type="expression" dxfId="889" priority="2798" stopIfTrue="1">
      <formula>M1434="NA"</formula>
    </cfRule>
    <cfRule type="expression" dxfId="888" priority="2859" stopIfTrue="1">
      <formula>I1434="NA"</formula>
    </cfRule>
    <cfRule type="expression" dxfId="887" priority="2913" stopIfTrue="1">
      <formula>I1434="NA"</formula>
    </cfRule>
  </conditionalFormatting>
  <conditionalFormatting sqref="O1466">
    <cfRule type="expression" dxfId="886" priority="2633" stopIfTrue="1">
      <formula>G1434="X"</formula>
    </cfRule>
    <cfRule type="expression" dxfId="885" priority="2693" stopIfTrue="1">
      <formula>CT1434=1</formula>
    </cfRule>
    <cfRule type="expression" dxfId="884" priority="2816" stopIfTrue="1">
      <formula>HJ1434=1</formula>
    </cfRule>
    <cfRule type="expression" dxfId="883" priority="2832" stopIfTrue="1">
      <formula>I1434="NA"</formula>
    </cfRule>
    <cfRule type="expression" dxfId="882" priority="2860" stopIfTrue="1">
      <formula>I1434="NA"</formula>
    </cfRule>
    <cfRule type="expression" dxfId="881" priority="2931" stopIfTrue="1">
      <formula>I1434="NA"</formula>
    </cfRule>
  </conditionalFormatting>
  <conditionalFormatting sqref="Q1466">
    <cfRule type="expression" dxfId="880" priority="2634" stopIfTrue="1">
      <formula>G1434="X"</formula>
    </cfRule>
    <cfRule type="expression" dxfId="879" priority="2694" stopIfTrue="1">
      <formula>CT1434=1</formula>
    </cfRule>
    <cfRule type="expression" dxfId="878" priority="2696" stopIfTrue="1">
      <formula>O1466="NA"</formula>
    </cfRule>
    <cfRule type="expression" dxfId="877" priority="2750" stopIfTrue="1">
      <formula>GP1434=1</formula>
    </cfRule>
    <cfRule type="expression" dxfId="876" priority="2766" stopIfTrue="1">
      <formula>K1434="NA"</formula>
    </cfRule>
    <cfRule type="expression" dxfId="875" priority="2861" stopIfTrue="1">
      <formula>I1434="NA"</formula>
    </cfRule>
    <cfRule type="expression" dxfId="874" priority="2897" stopIfTrue="1">
      <formula>I1434="NA"</formula>
    </cfRule>
  </conditionalFormatting>
  <conditionalFormatting sqref="R1466">
    <cfRule type="expression" dxfId="873" priority="2635" stopIfTrue="1">
      <formula>G1434="X"</formula>
    </cfRule>
    <cfRule type="expression" dxfId="872" priority="2695" stopIfTrue="1">
      <formula>CT1434=1</formula>
    </cfRule>
    <cfRule type="expression" dxfId="871" priority="2697" stopIfTrue="1">
      <formula>O1466="NA"</formula>
    </cfRule>
    <cfRule type="expression" dxfId="870" priority="2783" stopIfTrue="1">
      <formula>GZ1434=1</formula>
    </cfRule>
    <cfRule type="expression" dxfId="869" priority="2799" stopIfTrue="1">
      <formula>M1434="NA"</formula>
    </cfRule>
    <cfRule type="expression" dxfId="868" priority="2862" stopIfTrue="1">
      <formula>I1434="NA"</formula>
    </cfRule>
    <cfRule type="expression" dxfId="867" priority="2914" stopIfTrue="1">
      <formula>I1434="NA"</formula>
    </cfRule>
  </conditionalFormatting>
  <conditionalFormatting sqref="S1466">
    <cfRule type="expression" dxfId="866" priority="2636" stopIfTrue="1">
      <formula>G1434="X"</formula>
    </cfRule>
    <cfRule type="expression" dxfId="865" priority="2698" stopIfTrue="1">
      <formula>DD1434=1</formula>
    </cfRule>
    <cfRule type="expression" dxfId="864" priority="2817" stopIfTrue="1">
      <formula>HJ1434=1</formula>
    </cfRule>
    <cfRule type="expression" dxfId="863" priority="2833" stopIfTrue="1">
      <formula>I1434="NA"</formula>
    </cfRule>
    <cfRule type="expression" dxfId="862" priority="2863" stopIfTrue="1">
      <formula>I1434="NA"</formula>
    </cfRule>
    <cfRule type="expression" dxfId="861" priority="2932" stopIfTrue="1">
      <formula>I1434="NA"</formula>
    </cfRule>
  </conditionalFormatting>
  <conditionalFormatting sqref="U1466">
    <cfRule type="expression" dxfId="860" priority="2637" stopIfTrue="1">
      <formula>G1434="X"</formula>
    </cfRule>
    <cfRule type="expression" dxfId="859" priority="2699" stopIfTrue="1">
      <formula>DD1434=1</formula>
    </cfRule>
    <cfRule type="expression" dxfId="858" priority="2701" stopIfTrue="1">
      <formula>S1466="NA"</formula>
    </cfRule>
    <cfRule type="expression" dxfId="857" priority="2751" stopIfTrue="1">
      <formula>GP1434=1</formula>
    </cfRule>
    <cfRule type="expression" dxfId="856" priority="2767" stopIfTrue="1">
      <formula>K1434="NA"</formula>
    </cfRule>
    <cfRule type="expression" dxfId="855" priority="2864" stopIfTrue="1">
      <formula>I1434="NA"</formula>
    </cfRule>
    <cfRule type="expression" dxfId="854" priority="2898" stopIfTrue="1">
      <formula>I1434="NA"</formula>
    </cfRule>
  </conditionalFormatting>
  <conditionalFormatting sqref="V1466">
    <cfRule type="expression" dxfId="853" priority="2638" stopIfTrue="1">
      <formula>G1434="X"</formula>
    </cfRule>
    <cfRule type="expression" dxfId="852" priority="2700" stopIfTrue="1">
      <formula>DD1434=1</formula>
    </cfRule>
    <cfRule type="expression" dxfId="851" priority="2702" stopIfTrue="1">
      <formula>S1466="NA"</formula>
    </cfRule>
    <cfRule type="expression" dxfId="850" priority="2784" stopIfTrue="1">
      <formula>GZ1434=1</formula>
    </cfRule>
    <cfRule type="expression" dxfId="849" priority="2800" stopIfTrue="1">
      <formula>M1434="NA"</formula>
    </cfRule>
    <cfRule type="expression" dxfId="848" priority="2865" stopIfTrue="1">
      <formula>I1434="NA"</formula>
    </cfRule>
    <cfRule type="expression" dxfId="847" priority="2915" stopIfTrue="1">
      <formula>I1434="NA"</formula>
    </cfRule>
  </conditionalFormatting>
  <conditionalFormatting sqref="W1466">
    <cfRule type="expression" dxfId="846" priority="2639" stopIfTrue="1">
      <formula>G1434="X"</formula>
    </cfRule>
    <cfRule type="expression" dxfId="845" priority="2703" stopIfTrue="1">
      <formula>DN1434=1</formula>
    </cfRule>
    <cfRule type="expression" dxfId="844" priority="2818" stopIfTrue="1">
      <formula>HJ1434=1</formula>
    </cfRule>
    <cfRule type="expression" dxfId="843" priority="2834" stopIfTrue="1">
      <formula>I1434="NA"</formula>
    </cfRule>
    <cfRule type="expression" dxfId="842" priority="2866" stopIfTrue="1">
      <formula>I1434="NA"</formula>
    </cfRule>
    <cfRule type="expression" dxfId="841" priority="2933" stopIfTrue="1">
      <formula>I1434="NA"</formula>
    </cfRule>
  </conditionalFormatting>
  <conditionalFormatting sqref="Y1466">
    <cfRule type="expression" dxfId="840" priority="2640" stopIfTrue="1">
      <formula>G1434="X"</formula>
    </cfRule>
    <cfRule type="expression" dxfId="839" priority="2704" stopIfTrue="1">
      <formula>DN1434=1</formula>
    </cfRule>
    <cfRule type="expression" dxfId="838" priority="2706" stopIfTrue="1">
      <formula>W1466="NA"</formula>
    </cfRule>
    <cfRule type="expression" dxfId="837" priority="2752" stopIfTrue="1">
      <formula>GP1434=1</formula>
    </cfRule>
    <cfRule type="expression" dxfId="836" priority="2768" stopIfTrue="1">
      <formula>K1434="NA"</formula>
    </cfRule>
    <cfRule type="expression" dxfId="835" priority="2867" stopIfTrue="1">
      <formula>I1434="NA"</formula>
    </cfRule>
    <cfRule type="expression" dxfId="834" priority="2899" stopIfTrue="1">
      <formula>I1434="NA"</formula>
    </cfRule>
  </conditionalFormatting>
  <conditionalFormatting sqref="Z1466">
    <cfRule type="expression" dxfId="833" priority="2641" stopIfTrue="1">
      <formula>G1434="X"</formula>
    </cfRule>
    <cfRule type="expression" dxfId="832" priority="2705" stopIfTrue="1">
      <formula>DN1434=1</formula>
    </cfRule>
    <cfRule type="expression" dxfId="831" priority="2707" stopIfTrue="1">
      <formula>W1466="NA"</formula>
    </cfRule>
    <cfRule type="expression" dxfId="830" priority="2785" stopIfTrue="1">
      <formula>GZ1434=1</formula>
    </cfRule>
    <cfRule type="expression" dxfId="829" priority="2801" stopIfTrue="1">
      <formula>M1434="NA"</formula>
    </cfRule>
    <cfRule type="expression" dxfId="828" priority="2868" stopIfTrue="1">
      <formula>I1434="NA"</formula>
    </cfRule>
    <cfRule type="expression" dxfId="827" priority="2916" stopIfTrue="1">
      <formula>I1434="NA"</formula>
    </cfRule>
  </conditionalFormatting>
  <conditionalFormatting sqref="AA1466">
    <cfRule type="expression" dxfId="826" priority="2642" stopIfTrue="1">
      <formula>G1434="X"</formula>
    </cfRule>
    <cfRule type="expression" dxfId="825" priority="2708" stopIfTrue="1">
      <formula>DX1434=1</formula>
    </cfRule>
    <cfRule type="expression" dxfId="824" priority="2819" stopIfTrue="1">
      <formula>HJ1434=1</formula>
    </cfRule>
    <cfRule type="expression" dxfId="823" priority="2835" stopIfTrue="1">
      <formula>I1434="NA"</formula>
    </cfRule>
    <cfRule type="expression" dxfId="822" priority="2869" stopIfTrue="1">
      <formula>I1434="NA"</formula>
    </cfRule>
    <cfRule type="expression" dxfId="821" priority="2934" stopIfTrue="1">
      <formula>I1434="NA"</formula>
    </cfRule>
  </conditionalFormatting>
  <conditionalFormatting sqref="AC1466">
    <cfRule type="expression" dxfId="820" priority="2643" stopIfTrue="1">
      <formula>G1434="X"</formula>
    </cfRule>
    <cfRule type="expression" dxfId="819" priority="2709" stopIfTrue="1">
      <formula>DX1434=1</formula>
    </cfRule>
    <cfRule type="expression" dxfId="818" priority="2711" stopIfTrue="1">
      <formula>AA1466="NA"</formula>
    </cfRule>
    <cfRule type="expression" dxfId="817" priority="2753" stopIfTrue="1">
      <formula>GP1434=1</formula>
    </cfRule>
    <cfRule type="expression" dxfId="816" priority="2769" stopIfTrue="1">
      <formula>K1434="NA"</formula>
    </cfRule>
    <cfRule type="expression" dxfId="815" priority="2870" stopIfTrue="1">
      <formula>I1434="NA"</formula>
    </cfRule>
    <cfRule type="expression" dxfId="814" priority="2900" stopIfTrue="1">
      <formula>I1434="NA"</formula>
    </cfRule>
  </conditionalFormatting>
  <conditionalFormatting sqref="AD1466">
    <cfRule type="expression" dxfId="813" priority="2644" stopIfTrue="1">
      <formula>G1434="X"</formula>
    </cfRule>
    <cfRule type="expression" dxfId="812" priority="2710" stopIfTrue="1">
      <formula>DX1434=1</formula>
    </cfRule>
    <cfRule type="expression" dxfId="811" priority="2712" stopIfTrue="1">
      <formula>AA1466="NA"</formula>
    </cfRule>
    <cfRule type="expression" dxfId="810" priority="2786" stopIfTrue="1">
      <formula>GZ1434=1</formula>
    </cfRule>
    <cfRule type="expression" dxfId="809" priority="2802" stopIfTrue="1">
      <formula>M1434="NA"</formula>
    </cfRule>
    <cfRule type="expression" dxfId="808" priority="2871" stopIfTrue="1">
      <formula>I1434="NA"</formula>
    </cfRule>
    <cfRule type="expression" dxfId="807" priority="2917" stopIfTrue="1">
      <formula>I1434="NA"</formula>
    </cfRule>
  </conditionalFormatting>
  <conditionalFormatting sqref="G1498">
    <cfRule type="expression" dxfId="806" priority="2645" stopIfTrue="1">
      <formula>G1434="X"</formula>
    </cfRule>
    <cfRule type="expression" dxfId="805" priority="2713" stopIfTrue="1">
      <formula>EH1434=1</formula>
    </cfRule>
    <cfRule type="expression" dxfId="804" priority="2820" stopIfTrue="1">
      <formula>HJ1434=1</formula>
    </cfRule>
    <cfRule type="expression" dxfId="803" priority="2836" stopIfTrue="1">
      <formula>I1434="NA"</formula>
    </cfRule>
    <cfRule type="expression" dxfId="802" priority="2872" stopIfTrue="1">
      <formula>I1434="NA"</formula>
    </cfRule>
    <cfRule type="expression" dxfId="801" priority="2935" stopIfTrue="1">
      <formula>I1434="NA"</formula>
    </cfRule>
  </conditionalFormatting>
  <conditionalFormatting sqref="I1498">
    <cfRule type="expression" dxfId="800" priority="2646" stopIfTrue="1">
      <formula>G1434="X"</formula>
    </cfRule>
    <cfRule type="expression" dxfId="799" priority="2714" stopIfTrue="1">
      <formula>EH1434=1</formula>
    </cfRule>
    <cfRule type="expression" dxfId="798" priority="2716" stopIfTrue="1">
      <formula>G1498="NA"</formula>
    </cfRule>
    <cfRule type="expression" dxfId="797" priority="2754" stopIfTrue="1">
      <formula>GP1434=1</formula>
    </cfRule>
    <cfRule type="expression" dxfId="796" priority="2770" stopIfTrue="1">
      <formula>K1434="NA"</formula>
    </cfRule>
    <cfRule type="expression" dxfId="795" priority="2873" stopIfTrue="1">
      <formula>I1434="NA"</formula>
    </cfRule>
    <cfRule type="expression" dxfId="794" priority="2901" stopIfTrue="1">
      <formula>I1434="NA"</formula>
    </cfRule>
  </conditionalFormatting>
  <conditionalFormatting sqref="J1498">
    <cfRule type="expression" dxfId="793" priority="2647" stopIfTrue="1">
      <formula>G1434="X"</formula>
    </cfRule>
    <cfRule type="expression" dxfId="792" priority="2715" stopIfTrue="1">
      <formula>EH1434=1</formula>
    </cfRule>
    <cfRule type="expression" dxfId="791" priority="2717" stopIfTrue="1">
      <formula>G1498="NA"</formula>
    </cfRule>
    <cfRule type="expression" dxfId="790" priority="2787" stopIfTrue="1">
      <formula>GZ1434=1</formula>
    </cfRule>
    <cfRule type="expression" dxfId="789" priority="2803" stopIfTrue="1">
      <formula>M1434="NA"</formula>
    </cfRule>
    <cfRule type="expression" dxfId="788" priority="2874" stopIfTrue="1">
      <formula>I1434="NA"</formula>
    </cfRule>
    <cfRule type="expression" dxfId="787" priority="2918" stopIfTrue="1">
      <formula>I1434="NA"</formula>
    </cfRule>
  </conditionalFormatting>
  <conditionalFormatting sqref="K1498">
    <cfRule type="expression" dxfId="786" priority="2648" stopIfTrue="1">
      <formula>G1434="X"</formula>
    </cfRule>
    <cfRule type="expression" dxfId="785" priority="2718" stopIfTrue="1">
      <formula>ER1434=1</formula>
    </cfRule>
    <cfRule type="expression" dxfId="784" priority="2821" stopIfTrue="1">
      <formula>HJ1434=1</formula>
    </cfRule>
    <cfRule type="expression" dxfId="783" priority="2837" stopIfTrue="1">
      <formula>I1434="NA"</formula>
    </cfRule>
    <cfRule type="expression" dxfId="782" priority="2875" stopIfTrue="1">
      <formula>I1434="NA"</formula>
    </cfRule>
    <cfRule type="expression" dxfId="781" priority="2936" stopIfTrue="1">
      <formula>I1434="NA"</formula>
    </cfRule>
  </conditionalFormatting>
  <conditionalFormatting sqref="M1498">
    <cfRule type="expression" dxfId="780" priority="2649" stopIfTrue="1">
      <formula>G1434="X"</formula>
    </cfRule>
    <cfRule type="expression" dxfId="779" priority="2719" stopIfTrue="1">
      <formula>ER1434=1</formula>
    </cfRule>
    <cfRule type="expression" dxfId="778" priority="2721" stopIfTrue="1">
      <formula>K1498="NA"</formula>
    </cfRule>
    <cfRule type="expression" dxfId="777" priority="2755" stopIfTrue="1">
      <formula>GP1434=1</formula>
    </cfRule>
    <cfRule type="expression" dxfId="776" priority="2771" stopIfTrue="1">
      <formula>K1434="NA"</formula>
    </cfRule>
    <cfRule type="expression" dxfId="775" priority="2876" stopIfTrue="1">
      <formula>I1434="NA"</formula>
    </cfRule>
    <cfRule type="expression" dxfId="774" priority="2902" stopIfTrue="1">
      <formula>I1434="NA"</formula>
    </cfRule>
  </conditionalFormatting>
  <conditionalFormatting sqref="N1498">
    <cfRule type="expression" dxfId="773" priority="2650" stopIfTrue="1">
      <formula>G1434="X"</formula>
    </cfRule>
    <cfRule type="expression" dxfId="772" priority="2720" stopIfTrue="1">
      <formula>ER1434=1</formula>
    </cfRule>
    <cfRule type="expression" dxfId="771" priority="2722" stopIfTrue="1">
      <formula>K1498="NA"</formula>
    </cfRule>
    <cfRule type="expression" dxfId="770" priority="2788" stopIfTrue="1">
      <formula>GZ1434=1</formula>
    </cfRule>
    <cfRule type="expression" dxfId="769" priority="2804" stopIfTrue="1">
      <formula>M1434="NA"</formula>
    </cfRule>
    <cfRule type="expression" dxfId="768" priority="2877" stopIfTrue="1">
      <formula>I1434="NA"</formula>
    </cfRule>
    <cfRule type="expression" dxfId="767" priority="2919" stopIfTrue="1">
      <formula>I1434="NA"</formula>
    </cfRule>
  </conditionalFormatting>
  <conditionalFormatting sqref="O1498">
    <cfRule type="expression" dxfId="766" priority="2651" stopIfTrue="1">
      <formula>G1434="X"</formula>
    </cfRule>
    <cfRule type="expression" dxfId="765" priority="2723" stopIfTrue="1">
      <formula>FB1434=1</formula>
    </cfRule>
    <cfRule type="expression" dxfId="764" priority="2822" stopIfTrue="1">
      <formula>HJ1434=1</formula>
    </cfRule>
    <cfRule type="expression" dxfId="763" priority="2838" stopIfTrue="1">
      <formula>I1434="NA"</formula>
    </cfRule>
    <cfRule type="expression" dxfId="762" priority="2878" stopIfTrue="1">
      <formula>I1434="NA"</formula>
    </cfRule>
    <cfRule type="expression" dxfId="761" priority="2937" stopIfTrue="1">
      <formula>I1434="NA"</formula>
    </cfRule>
  </conditionalFormatting>
  <conditionalFormatting sqref="Q1498">
    <cfRule type="expression" dxfId="760" priority="2652" stopIfTrue="1">
      <formula>G1434="X"</formula>
    </cfRule>
    <cfRule type="expression" dxfId="759" priority="2724" stopIfTrue="1">
      <formula>FB1434=1</formula>
    </cfRule>
    <cfRule type="expression" dxfId="758" priority="2726" stopIfTrue="1">
      <formula>O1498="NA"</formula>
    </cfRule>
    <cfRule type="expression" dxfId="757" priority="2756" stopIfTrue="1">
      <formula>GP1434=1</formula>
    </cfRule>
    <cfRule type="expression" dxfId="756" priority="2772" stopIfTrue="1">
      <formula>K1434="NA"</formula>
    </cfRule>
    <cfRule type="expression" dxfId="755" priority="2879" stopIfTrue="1">
      <formula>I1434="NA"</formula>
    </cfRule>
    <cfRule type="expression" dxfId="754" priority="2903" stopIfTrue="1">
      <formula>I1434="NA"</formula>
    </cfRule>
  </conditionalFormatting>
  <conditionalFormatting sqref="R1498">
    <cfRule type="expression" dxfId="753" priority="2653" stopIfTrue="1">
      <formula>G1434="X"</formula>
    </cfRule>
    <cfRule type="expression" dxfId="752" priority="2725" stopIfTrue="1">
      <formula>FB1434=1</formula>
    </cfRule>
    <cfRule type="expression" dxfId="751" priority="2727" stopIfTrue="1">
      <formula>O1498="NA"</formula>
    </cfRule>
    <cfRule type="expression" dxfId="750" priority="2789" stopIfTrue="1">
      <formula>GZ1434=1</formula>
    </cfRule>
    <cfRule type="expression" dxfId="749" priority="2805" stopIfTrue="1">
      <formula>M1434="NA"</formula>
    </cfRule>
    <cfRule type="expression" dxfId="748" priority="2880" stopIfTrue="1">
      <formula>I1434="NA"</formula>
    </cfRule>
    <cfRule type="expression" dxfId="747" priority="2920" stopIfTrue="1">
      <formula>I1434="NA"</formula>
    </cfRule>
  </conditionalFormatting>
  <conditionalFormatting sqref="S1498">
    <cfRule type="expression" dxfId="746" priority="2654" stopIfTrue="1">
      <formula>G1434="X"</formula>
    </cfRule>
    <cfRule type="expression" dxfId="745" priority="2728" stopIfTrue="1">
      <formula>FL1434=1</formula>
    </cfRule>
    <cfRule type="expression" dxfId="744" priority="2823" stopIfTrue="1">
      <formula>HJ1434=1</formula>
    </cfRule>
    <cfRule type="expression" dxfId="743" priority="2839" stopIfTrue="1">
      <formula>I1434="NA"</formula>
    </cfRule>
    <cfRule type="expression" dxfId="742" priority="2881" stopIfTrue="1">
      <formula>I1434="NA"</formula>
    </cfRule>
    <cfRule type="expression" dxfId="741" priority="2938" stopIfTrue="1">
      <formula>I1434="NA"</formula>
    </cfRule>
  </conditionalFormatting>
  <conditionalFormatting sqref="U1498">
    <cfRule type="expression" dxfId="740" priority="2655" stopIfTrue="1">
      <formula>G1434="X"</formula>
    </cfRule>
    <cfRule type="expression" dxfId="739" priority="2729" stopIfTrue="1">
      <formula>FL1434=1</formula>
    </cfRule>
    <cfRule type="expression" dxfId="738" priority="2731" stopIfTrue="1">
      <formula>S1498="NA"</formula>
    </cfRule>
    <cfRule type="expression" dxfId="737" priority="2757" stopIfTrue="1">
      <formula>GP1434=1</formula>
    </cfRule>
    <cfRule type="expression" dxfId="736" priority="2773" stopIfTrue="1">
      <formula>K1434="NA"</formula>
    </cfRule>
    <cfRule type="expression" dxfId="735" priority="2882" stopIfTrue="1">
      <formula>I1434="NA"</formula>
    </cfRule>
    <cfRule type="expression" dxfId="734" priority="2904" stopIfTrue="1">
      <formula>I1434="NA"</formula>
    </cfRule>
  </conditionalFormatting>
  <conditionalFormatting sqref="V1498">
    <cfRule type="expression" dxfId="733" priority="2656" stopIfTrue="1">
      <formula>G1434="X"</formula>
    </cfRule>
    <cfRule type="expression" dxfId="732" priority="2730" stopIfTrue="1">
      <formula>FL1434=1</formula>
    </cfRule>
    <cfRule type="expression" dxfId="731" priority="2732" stopIfTrue="1">
      <formula>S1498="NA"</formula>
    </cfRule>
    <cfRule type="expression" dxfId="730" priority="2790" stopIfTrue="1">
      <formula>GZ1434=1</formula>
    </cfRule>
    <cfRule type="expression" dxfId="729" priority="2806" stopIfTrue="1">
      <formula>M1434="NA"</formula>
    </cfRule>
    <cfRule type="expression" dxfId="728" priority="2883" stopIfTrue="1">
      <formula>I1434="NA"</formula>
    </cfRule>
    <cfRule type="expression" dxfId="727" priority="2921" stopIfTrue="1">
      <formula>I1434="NA"</formula>
    </cfRule>
  </conditionalFormatting>
  <conditionalFormatting sqref="W1498">
    <cfRule type="expression" dxfId="726" priority="2657" stopIfTrue="1">
      <formula>G1434="X"</formula>
    </cfRule>
    <cfRule type="expression" dxfId="725" priority="2733" stopIfTrue="1">
      <formula>FV1434=1</formula>
    </cfRule>
    <cfRule type="expression" dxfId="724" priority="2824" stopIfTrue="1">
      <formula>HJ1434=1</formula>
    </cfRule>
    <cfRule type="expression" dxfId="723" priority="2840" stopIfTrue="1">
      <formula>I1434="NA"</formula>
    </cfRule>
    <cfRule type="expression" dxfId="722" priority="2884" stopIfTrue="1">
      <formula>I1434="NA"</formula>
    </cfRule>
    <cfRule type="expression" dxfId="721" priority="2939" stopIfTrue="1">
      <formula>I1434="NA"</formula>
    </cfRule>
  </conditionalFormatting>
  <conditionalFormatting sqref="Y1498">
    <cfRule type="expression" dxfId="720" priority="2658" stopIfTrue="1">
      <formula>G1434="X"</formula>
    </cfRule>
    <cfRule type="expression" dxfId="719" priority="2734" stopIfTrue="1">
      <formula>FV1434=1</formula>
    </cfRule>
    <cfRule type="expression" dxfId="718" priority="2736" stopIfTrue="1">
      <formula>W1498="NA"</formula>
    </cfRule>
    <cfRule type="expression" dxfId="717" priority="2758" stopIfTrue="1">
      <formula>GP1434=1</formula>
    </cfRule>
    <cfRule type="expression" dxfId="716" priority="2774" stopIfTrue="1">
      <formula>K1434="NA"</formula>
    </cfRule>
    <cfRule type="expression" dxfId="715" priority="2885" stopIfTrue="1">
      <formula>I1434="NA"</formula>
    </cfRule>
    <cfRule type="expression" dxfId="714" priority="2905" stopIfTrue="1">
      <formula>I1434="NA"</formula>
    </cfRule>
  </conditionalFormatting>
  <conditionalFormatting sqref="Z1498">
    <cfRule type="expression" dxfId="713" priority="2659" stopIfTrue="1">
      <formula>G1434="X"</formula>
    </cfRule>
    <cfRule type="expression" dxfId="712" priority="2735" stopIfTrue="1">
      <formula>FV1434=1</formula>
    </cfRule>
    <cfRule type="expression" dxfId="711" priority="2737" stopIfTrue="1">
      <formula>W1498="NA"</formula>
    </cfRule>
    <cfRule type="expression" dxfId="710" priority="2791" stopIfTrue="1">
      <formula>GZ1434=1</formula>
    </cfRule>
    <cfRule type="expression" dxfId="709" priority="2807" stopIfTrue="1">
      <formula>M1434="NA"</formula>
    </cfRule>
    <cfRule type="expression" dxfId="708" priority="2886" stopIfTrue="1">
      <formula>I1434="NA"</formula>
    </cfRule>
    <cfRule type="expression" dxfId="707" priority="2922" stopIfTrue="1">
      <formula>I1434="NA"</formula>
    </cfRule>
  </conditionalFormatting>
  <conditionalFormatting sqref="AA1498">
    <cfRule type="expression" dxfId="706" priority="2660" stopIfTrue="1">
      <formula>G1434="X"</formula>
    </cfRule>
    <cfRule type="expression" dxfId="705" priority="2738" stopIfTrue="1">
      <formula>GF1434=1</formula>
    </cfRule>
    <cfRule type="expression" dxfId="704" priority="2825" stopIfTrue="1">
      <formula>HJ1434=1</formula>
    </cfRule>
    <cfRule type="expression" dxfId="703" priority="2841" stopIfTrue="1">
      <formula>I1434="NA"</formula>
    </cfRule>
    <cfRule type="expression" dxfId="702" priority="2887" stopIfTrue="1">
      <formula>I1434="NA"</formula>
    </cfRule>
    <cfRule type="expression" dxfId="701" priority="2940" stopIfTrue="1">
      <formula>I1434="NA"</formula>
    </cfRule>
  </conditionalFormatting>
  <conditionalFormatting sqref="AC1498">
    <cfRule type="expression" dxfId="700" priority="2661" stopIfTrue="1">
      <formula>G1434="X"</formula>
    </cfRule>
    <cfRule type="expression" dxfId="699" priority="2739" stopIfTrue="1">
      <formula>GF1434=1</formula>
    </cfRule>
    <cfRule type="expression" dxfId="698" priority="2741" stopIfTrue="1">
      <formula>AA1498="NA"</formula>
    </cfRule>
    <cfRule type="expression" dxfId="697" priority="2759" stopIfTrue="1">
      <formula>GP1434=1</formula>
    </cfRule>
    <cfRule type="expression" dxfId="696" priority="2775" stopIfTrue="1">
      <formula>K1434="NA"</formula>
    </cfRule>
    <cfRule type="expression" dxfId="695" priority="2888" stopIfTrue="1">
      <formula>I1434="NA"</formula>
    </cfRule>
    <cfRule type="expression" dxfId="694" priority="2906" stopIfTrue="1">
      <formula>I1434="NA"</formula>
    </cfRule>
  </conditionalFormatting>
  <conditionalFormatting sqref="AD1498">
    <cfRule type="expression" dxfId="693" priority="2662" stopIfTrue="1">
      <formula>G1434="X"</formula>
    </cfRule>
    <cfRule type="expression" dxfId="692" priority="2740" stopIfTrue="1">
      <formula>GF1434=1</formula>
    </cfRule>
    <cfRule type="expression" dxfId="691" priority="2742" stopIfTrue="1">
      <formula>AA1498="NA"</formula>
    </cfRule>
    <cfRule type="expression" dxfId="690" priority="2792" stopIfTrue="1">
      <formula>GZ1434=1</formula>
    </cfRule>
    <cfRule type="expression" dxfId="689" priority="2808" stopIfTrue="1">
      <formula>M1434="NA"</formula>
    </cfRule>
    <cfRule type="expression" dxfId="688" priority="2889" stopIfTrue="1">
      <formula>I1434="NA"</formula>
    </cfRule>
    <cfRule type="expression" dxfId="687" priority="2923" stopIfTrue="1">
      <formula>I1434="NA"</formula>
    </cfRule>
  </conditionalFormatting>
  <conditionalFormatting sqref="J1547">
    <cfRule type="expression" dxfId="686" priority="2941" stopIfTrue="1">
      <formula>OR(G1547=2,G1547=9)</formula>
    </cfRule>
    <cfRule type="expression" dxfId="685" priority="3006" stopIfTrue="1">
      <formula>DD1547=1</formula>
    </cfRule>
    <cfRule type="expression" dxfId="684" priority="3044" stopIfTrue="1">
      <formula>J1547="NA"</formula>
    </cfRule>
  </conditionalFormatting>
  <conditionalFormatting sqref="L1547">
    <cfRule type="expression" dxfId="683" priority="2942" stopIfTrue="1">
      <formula>OR(G1547=2,G1547=9)</formula>
    </cfRule>
    <cfRule type="expression" dxfId="682" priority="2984" stopIfTrue="1">
      <formula>CJ1547=1</formula>
    </cfRule>
    <cfRule type="expression" dxfId="681" priority="3032" stopIfTrue="1">
      <formula>J1547="NA"</formula>
    </cfRule>
  </conditionalFormatting>
  <conditionalFormatting sqref="N1547">
    <cfRule type="expression" dxfId="680" priority="2943" stopIfTrue="1">
      <formula>OR(G1547=2,G1547=9)</formula>
    </cfRule>
    <cfRule type="expression" dxfId="679" priority="2995" stopIfTrue="1">
      <formula>CT1547=1</formula>
    </cfRule>
    <cfRule type="expression" dxfId="678" priority="3038" stopIfTrue="1">
      <formula>J1547="NA"</formula>
    </cfRule>
  </conditionalFormatting>
  <conditionalFormatting sqref="P1547">
    <cfRule type="expression" dxfId="677" priority="2944" stopIfTrue="1">
      <formula>OR(G1547=2,G1547=9)</formula>
    </cfRule>
    <cfRule type="expression" dxfId="676" priority="2959" stopIfTrue="1">
      <formula>AL1547=1</formula>
    </cfRule>
    <cfRule type="expression" dxfId="675" priority="3007" stopIfTrue="1">
      <formula>DD1547=1</formula>
    </cfRule>
    <cfRule type="expression" dxfId="674" priority="3012" stopIfTrue="1">
      <formula>J1547="NA"</formula>
    </cfRule>
    <cfRule type="expression" dxfId="673" priority="3017" stopIfTrue="1">
      <formula>J1547="NA"</formula>
    </cfRule>
    <cfRule type="expression" dxfId="672" priority="3045" stopIfTrue="1">
      <formula>J1547="NA"</formula>
    </cfRule>
  </conditionalFormatting>
  <conditionalFormatting sqref="Q1547">
    <cfRule type="expression" dxfId="671" priority="2945" stopIfTrue="1">
      <formula>OR(G1547=2,G1547=9)</formula>
    </cfRule>
    <cfRule type="expression" dxfId="670" priority="2960" stopIfTrue="1">
      <formula>AL1547=1</formula>
    </cfRule>
    <cfRule type="expression" dxfId="669" priority="2962" stopIfTrue="1">
      <formula>P1547="NA"</formula>
    </cfRule>
    <cfRule type="expression" dxfId="668" priority="2985" stopIfTrue="1">
      <formula>CJ1547=1</formula>
    </cfRule>
    <cfRule type="expression" dxfId="667" priority="2990" stopIfTrue="1">
      <formula>L1547="NA"</formula>
    </cfRule>
    <cfRule type="expression" dxfId="666" priority="3018" stopIfTrue="1">
      <formula>J1547="NA"</formula>
    </cfRule>
    <cfRule type="expression" dxfId="665" priority="3033" stopIfTrue="1">
      <formula>J1547="NA"</formula>
    </cfRule>
  </conditionalFormatting>
  <conditionalFormatting sqref="R1547">
    <cfRule type="expression" dxfId="664" priority="2946" stopIfTrue="1">
      <formula>OR(G1547=2,G1547=9)</formula>
    </cfRule>
    <cfRule type="expression" dxfId="663" priority="2961" stopIfTrue="1">
      <formula>AL1547=1</formula>
    </cfRule>
    <cfRule type="expression" dxfId="662" priority="2963" stopIfTrue="1">
      <formula>P1547="NA"</formula>
    </cfRule>
    <cfRule type="expression" dxfId="661" priority="2996" stopIfTrue="1">
      <formula>CT1547=1</formula>
    </cfRule>
    <cfRule type="expression" dxfId="660" priority="3001" stopIfTrue="1">
      <formula>N1547="NA"</formula>
    </cfRule>
    <cfRule type="expression" dxfId="659" priority="3019" stopIfTrue="1">
      <formula>J1547="NA"</formula>
    </cfRule>
    <cfRule type="expression" dxfId="658" priority="3039" stopIfTrue="1">
      <formula>J1547="NA"</formula>
    </cfRule>
  </conditionalFormatting>
  <conditionalFormatting sqref="S1547">
    <cfRule type="expression" dxfId="657" priority="2947" stopIfTrue="1">
      <formula>OR(G1547=2,G1547=9)</formula>
    </cfRule>
    <cfRule type="expression" dxfId="656" priority="2964" stopIfTrue="1">
      <formula>AV1547=1</formula>
    </cfRule>
    <cfRule type="expression" dxfId="655" priority="3008" stopIfTrue="1">
      <formula>DD1547=1</formula>
    </cfRule>
    <cfRule type="expression" dxfId="654" priority="3013" stopIfTrue="1">
      <formula>J1547="NA"</formula>
    </cfRule>
    <cfRule type="expression" dxfId="653" priority="3020" stopIfTrue="1">
      <formula>J1547="NA"</formula>
    </cfRule>
    <cfRule type="expression" dxfId="652" priority="3046" stopIfTrue="1">
      <formula>J1547="NA"</formula>
    </cfRule>
  </conditionalFormatting>
  <conditionalFormatting sqref="T1547">
    <cfRule type="expression" dxfId="651" priority="2948" stopIfTrue="1">
      <formula>OR(G1547=2,G1547=9)</formula>
    </cfRule>
    <cfRule type="expression" dxfId="650" priority="2965" stopIfTrue="1">
      <formula>AV1547=1</formula>
    </cfRule>
    <cfRule type="expression" dxfId="649" priority="2967" stopIfTrue="1">
      <formula>S1547="NA"</formula>
    </cfRule>
    <cfRule type="expression" dxfId="648" priority="2986" stopIfTrue="1">
      <formula>CJ1547=1</formula>
    </cfRule>
    <cfRule type="expression" dxfId="647" priority="2991" stopIfTrue="1">
      <formula>L1547="NA"</formula>
    </cfRule>
    <cfRule type="expression" dxfId="646" priority="3021" stopIfTrue="1">
      <formula>J1547="NA"</formula>
    </cfRule>
    <cfRule type="expression" dxfId="645" priority="3034" stopIfTrue="1">
      <formula>J1547="NA"</formula>
    </cfRule>
  </conditionalFormatting>
  <conditionalFormatting sqref="U1547">
    <cfRule type="expression" dxfId="644" priority="2949" stopIfTrue="1">
      <formula>OR(G1547=2,G1547=9)</formula>
    </cfRule>
    <cfRule type="expression" dxfId="643" priority="2966" stopIfTrue="1">
      <formula>AV1547=1</formula>
    </cfRule>
    <cfRule type="expression" dxfId="642" priority="2968" stopIfTrue="1">
      <formula>S1547="NA"</formula>
    </cfRule>
    <cfRule type="expression" dxfId="641" priority="2997" stopIfTrue="1">
      <formula>CT1547=1</formula>
    </cfRule>
    <cfRule type="expression" dxfId="640" priority="3002" stopIfTrue="1">
      <formula>N1547="NA"</formula>
    </cfRule>
    <cfRule type="expression" dxfId="639" priority="3022" stopIfTrue="1">
      <formula>J1547="NA"</formula>
    </cfRule>
    <cfRule type="expression" dxfId="638" priority="3040" stopIfTrue="1">
      <formula>J1547="NA"</formula>
    </cfRule>
  </conditionalFormatting>
  <conditionalFormatting sqref="V1547">
    <cfRule type="expression" dxfId="637" priority="2950" stopIfTrue="1">
      <formula>OR(G1547=2,G1547=9)</formula>
    </cfRule>
    <cfRule type="expression" dxfId="636" priority="2969" stopIfTrue="1">
      <formula>BF1547=1</formula>
    </cfRule>
    <cfRule type="expression" dxfId="635" priority="3009" stopIfTrue="1">
      <formula>DD1547=1</formula>
    </cfRule>
    <cfRule type="expression" dxfId="634" priority="3014" stopIfTrue="1">
      <formula>J1547="NA"</formula>
    </cfRule>
    <cfRule type="expression" dxfId="633" priority="3023" stopIfTrue="1">
      <formula>J1547="NA"</formula>
    </cfRule>
    <cfRule type="expression" dxfId="632" priority="3047" stopIfTrue="1">
      <formula>J1547="NA"</formula>
    </cfRule>
  </conditionalFormatting>
  <conditionalFormatting sqref="W1547">
    <cfRule type="expression" dxfId="631" priority="2951" stopIfTrue="1">
      <formula>OR(G1547=2,G1547=9)</formula>
    </cfRule>
    <cfRule type="expression" dxfId="630" priority="2970" stopIfTrue="1">
      <formula>BF1547=1</formula>
    </cfRule>
    <cfRule type="expression" dxfId="629" priority="2972" stopIfTrue="1">
      <formula>V1547="NA"</formula>
    </cfRule>
    <cfRule type="expression" dxfId="628" priority="2987" stopIfTrue="1">
      <formula>CJ1547=1</formula>
    </cfRule>
    <cfRule type="expression" dxfId="627" priority="2992" stopIfTrue="1">
      <formula>L1547="NA"</formula>
    </cfRule>
    <cfRule type="expression" dxfId="626" priority="3024" stopIfTrue="1">
      <formula>J1547="NA"</formula>
    </cfRule>
    <cfRule type="expression" dxfId="625" priority="3035" stopIfTrue="1">
      <formula>J1547="NA"</formula>
    </cfRule>
  </conditionalFormatting>
  <conditionalFormatting sqref="X1547">
    <cfRule type="expression" dxfId="624" priority="2952" stopIfTrue="1">
      <formula>OR(G1547=2,G1547=9)</formula>
    </cfRule>
    <cfRule type="expression" dxfId="623" priority="2971" stopIfTrue="1">
      <formula>BF1547=1</formula>
    </cfRule>
    <cfRule type="expression" dxfId="622" priority="2973" stopIfTrue="1">
      <formula>V1547="NA"</formula>
    </cfRule>
    <cfRule type="expression" dxfId="621" priority="2998" stopIfTrue="1">
      <formula>CT1547=1</formula>
    </cfRule>
    <cfRule type="expression" dxfId="620" priority="3003" stopIfTrue="1">
      <formula>N1547="NA"</formula>
    </cfRule>
    <cfRule type="expression" dxfId="619" priority="3025" stopIfTrue="1">
      <formula>J1547="NA"</formula>
    </cfRule>
    <cfRule type="expression" dxfId="618" priority="3041" stopIfTrue="1">
      <formula>J1547="NA"</formula>
    </cfRule>
  </conditionalFormatting>
  <conditionalFormatting sqref="Y1547">
    <cfRule type="expression" dxfId="617" priority="2953" stopIfTrue="1">
      <formula>OR(G1547=2,G1547=9)</formula>
    </cfRule>
    <cfRule type="expression" dxfId="616" priority="2974" stopIfTrue="1">
      <formula>BP1547=1</formula>
    </cfRule>
    <cfRule type="expression" dxfId="615" priority="3010" stopIfTrue="1">
      <formula>DD1547=1</formula>
    </cfRule>
    <cfRule type="expression" dxfId="614" priority="3015" stopIfTrue="1">
      <formula>J1547="NA"</formula>
    </cfRule>
    <cfRule type="expression" dxfId="613" priority="3026" stopIfTrue="1">
      <formula>J1547="NA"</formula>
    </cfRule>
    <cfRule type="expression" dxfId="612" priority="3048" stopIfTrue="1">
      <formula>J1547="NA"</formula>
    </cfRule>
  </conditionalFormatting>
  <conditionalFormatting sqref="Z1547">
    <cfRule type="expression" dxfId="611" priority="2954" stopIfTrue="1">
      <formula>OR(G1547=2,G1547=9)</formula>
    </cfRule>
    <cfRule type="expression" dxfId="610" priority="2975" stopIfTrue="1">
      <formula>BP1547=1</formula>
    </cfRule>
    <cfRule type="expression" dxfId="609" priority="2977" stopIfTrue="1">
      <formula>Y1547="NA"</formula>
    </cfRule>
    <cfRule type="expression" dxfId="608" priority="2988" stopIfTrue="1">
      <formula>CJ1547=1</formula>
    </cfRule>
    <cfRule type="expression" dxfId="607" priority="2993" stopIfTrue="1">
      <formula>L1547="NA"</formula>
    </cfRule>
    <cfRule type="expression" dxfId="606" priority="3027" stopIfTrue="1">
      <formula>J1547="NA"</formula>
    </cfRule>
    <cfRule type="expression" dxfId="605" priority="3036" stopIfTrue="1">
      <formula>J1547="NA"</formula>
    </cfRule>
  </conditionalFormatting>
  <conditionalFormatting sqref="AA1547">
    <cfRule type="expression" dxfId="604" priority="2955" stopIfTrue="1">
      <formula>OR(G1547=2,G1547=9)</formula>
    </cfRule>
    <cfRule type="expression" dxfId="603" priority="2976" stopIfTrue="1">
      <formula>BP1547=1</formula>
    </cfRule>
    <cfRule type="expression" dxfId="602" priority="2978" stopIfTrue="1">
      <formula>Y1547="NA"</formula>
    </cfRule>
    <cfRule type="expression" dxfId="601" priority="2999" stopIfTrue="1">
      <formula>CT1547=1</formula>
    </cfRule>
    <cfRule type="expression" dxfId="600" priority="3004" stopIfTrue="1">
      <formula>N1547="NA"</formula>
    </cfRule>
    <cfRule type="expression" dxfId="599" priority="3028" stopIfTrue="1">
      <formula>J1547="NA"</formula>
    </cfRule>
    <cfRule type="expression" dxfId="598" priority="3042" stopIfTrue="1">
      <formula>J1547="NA"</formula>
    </cfRule>
  </conditionalFormatting>
  <conditionalFormatting sqref="AB1547">
    <cfRule type="expression" dxfId="597" priority="2956" stopIfTrue="1">
      <formula>OR(G1547=2,G1547=9)</formula>
    </cfRule>
    <cfRule type="expression" dxfId="596" priority="2979" stopIfTrue="1">
      <formula>BZ1547=1</formula>
    </cfRule>
    <cfRule type="expression" dxfId="595" priority="3011" stopIfTrue="1">
      <formula>DD1547=1</formula>
    </cfRule>
    <cfRule type="expression" dxfId="594" priority="3016" stopIfTrue="1">
      <formula>J1547="NA"</formula>
    </cfRule>
    <cfRule type="expression" dxfId="593" priority="3029" stopIfTrue="1">
      <formula>J1547="NA"</formula>
    </cfRule>
    <cfRule type="expression" dxfId="592" priority="3049" stopIfTrue="1">
      <formula>J1547="NA"</formula>
    </cfRule>
  </conditionalFormatting>
  <conditionalFormatting sqref="AC1547">
    <cfRule type="expression" dxfId="591" priority="2957" stopIfTrue="1">
      <formula>OR(G1547=2,G1547=9)</formula>
    </cfRule>
    <cfRule type="expression" dxfId="590" priority="2980" stopIfTrue="1">
      <formula>BZ1547=1</formula>
    </cfRule>
    <cfRule type="expression" dxfId="589" priority="2982" stopIfTrue="1">
      <formula>AB1547="NA"</formula>
    </cfRule>
    <cfRule type="expression" dxfId="588" priority="2989" stopIfTrue="1">
      <formula>CJ1547=1</formula>
    </cfRule>
    <cfRule type="expression" dxfId="587" priority="2994" stopIfTrue="1">
      <formula>L1547="NA"</formula>
    </cfRule>
    <cfRule type="expression" dxfId="586" priority="3030" stopIfTrue="1">
      <formula>J1547="NA"</formula>
    </cfRule>
    <cfRule type="expression" dxfId="585" priority="3037" stopIfTrue="1">
      <formula>J1547="NA"</formula>
    </cfRule>
  </conditionalFormatting>
  <conditionalFormatting sqref="AD1547">
    <cfRule type="expression" dxfId="584" priority="2958" stopIfTrue="1">
      <formula>OR(G1547=2,G1547=9)</formula>
    </cfRule>
    <cfRule type="expression" dxfId="583" priority="2981" stopIfTrue="1">
      <formula>BZ1547=1</formula>
    </cfRule>
    <cfRule type="expression" dxfId="582" priority="2983" stopIfTrue="1">
      <formula>AB1547="NA"</formula>
    </cfRule>
    <cfRule type="expression" dxfId="581" priority="3000" stopIfTrue="1">
      <formula>CT1547=1</formula>
    </cfRule>
    <cfRule type="expression" dxfId="580" priority="3005" stopIfTrue="1">
      <formula>N1547="NA"</formula>
    </cfRule>
    <cfRule type="expression" dxfId="579" priority="3031" stopIfTrue="1">
      <formula>J1547="NA"</formula>
    </cfRule>
    <cfRule type="expression" dxfId="578" priority="3043" stopIfTrue="1">
      <formula>J1547="NA"</formula>
    </cfRule>
  </conditionalFormatting>
  <conditionalFormatting sqref="M1598">
    <cfRule type="expression" dxfId="577" priority="3050" stopIfTrue="1">
      <formula>K1598="X"</formula>
    </cfRule>
    <cfRule type="expression" dxfId="576" priority="3127" stopIfTrue="1">
      <formula>DN1598=1</formula>
    </cfRule>
    <cfRule type="expression" dxfId="575" priority="3172" stopIfTrue="1">
      <formula>M1598="NA"</formula>
    </cfRule>
  </conditionalFormatting>
  <conditionalFormatting sqref="O1598">
    <cfRule type="expression" dxfId="574" priority="3051" stopIfTrue="1">
      <formula>K1598="X"</formula>
    </cfRule>
    <cfRule type="expression" dxfId="573" priority="3101" stopIfTrue="1">
      <formula>CT1598=1</formula>
    </cfRule>
    <cfRule type="expression" dxfId="572" priority="3158" stopIfTrue="1">
      <formula>M1598="NA"</formula>
    </cfRule>
  </conditionalFormatting>
  <conditionalFormatting sqref="Q1598">
    <cfRule type="expression" dxfId="571" priority="3052" stopIfTrue="1">
      <formula>K1598="X"</formula>
    </cfRule>
    <cfRule type="expression" dxfId="570" priority="3114" stopIfTrue="1">
      <formula>DD1598=1</formula>
    </cfRule>
    <cfRule type="expression" dxfId="569" priority="3165" stopIfTrue="1">
      <formula>M1598="NA"</formula>
    </cfRule>
  </conditionalFormatting>
  <conditionalFormatting sqref="S1598">
    <cfRule type="expression" dxfId="568" priority="3053" stopIfTrue="1">
      <formula>K1598="X"</formula>
    </cfRule>
    <cfRule type="expression" dxfId="567" priority="3071" stopIfTrue="1">
      <formula>AL1598=1</formula>
    </cfRule>
    <cfRule type="expression" dxfId="566" priority="3128" stopIfTrue="1">
      <formula>DN1598=1</formula>
    </cfRule>
    <cfRule type="expression" dxfId="565" priority="3134" stopIfTrue="1">
      <formula>M1598="NA"</formula>
    </cfRule>
    <cfRule type="expression" dxfId="564" priority="3140" stopIfTrue="1">
      <formula>M1598="NA"</formula>
    </cfRule>
    <cfRule type="expression" dxfId="563" priority="3173" stopIfTrue="1">
      <formula>M1598="NA"</formula>
    </cfRule>
  </conditionalFormatting>
  <conditionalFormatting sqref="U1598">
    <cfRule type="expression" dxfId="562" priority="3054" stopIfTrue="1">
      <formula>K1598="X"</formula>
    </cfRule>
    <cfRule type="expression" dxfId="561" priority="3072" stopIfTrue="1">
      <formula>AL1598=1</formula>
    </cfRule>
    <cfRule type="expression" dxfId="560" priority="3074" stopIfTrue="1">
      <formula>S1598="NA"</formula>
    </cfRule>
    <cfRule type="expression" dxfId="559" priority="3102" stopIfTrue="1">
      <formula>CT1598=1</formula>
    </cfRule>
    <cfRule type="expression" dxfId="558" priority="3108" stopIfTrue="1">
      <formula>O1598="NA"</formula>
    </cfRule>
    <cfRule type="expression" dxfId="557" priority="3141" stopIfTrue="1">
      <formula>M1598="NA"</formula>
    </cfRule>
    <cfRule type="expression" dxfId="556" priority="3159" stopIfTrue="1">
      <formula>M1598="NA"</formula>
    </cfRule>
  </conditionalFormatting>
  <conditionalFormatting sqref="W1598">
    <cfRule type="expression" dxfId="555" priority="3055" stopIfTrue="1">
      <formula>K1598="X"</formula>
    </cfRule>
    <cfRule type="expression" dxfId="554" priority="3073" stopIfTrue="1">
      <formula>AL1598=1</formula>
    </cfRule>
    <cfRule type="expression" dxfId="553" priority="3075" stopIfTrue="1">
      <formula>S1598="NA"</formula>
    </cfRule>
    <cfRule type="expression" dxfId="552" priority="3115" stopIfTrue="1">
      <formula>DD1598=1</formula>
    </cfRule>
    <cfRule type="expression" dxfId="551" priority="3121" stopIfTrue="1">
      <formula>Q1598="NA"</formula>
    </cfRule>
    <cfRule type="expression" dxfId="550" priority="3142" stopIfTrue="1">
      <formula>M1598="NA"</formula>
    </cfRule>
    <cfRule type="expression" dxfId="549" priority="3166" stopIfTrue="1">
      <formula>M1598="NA"</formula>
    </cfRule>
  </conditionalFormatting>
  <conditionalFormatting sqref="Y1598">
    <cfRule type="expression" dxfId="548" priority="3056" stopIfTrue="1">
      <formula>K1598="X"</formula>
    </cfRule>
    <cfRule type="expression" dxfId="547" priority="3076" stopIfTrue="1">
      <formula>AV1598=1</formula>
    </cfRule>
    <cfRule type="expression" dxfId="546" priority="3129" stopIfTrue="1">
      <formula>DN1598=1</formula>
    </cfRule>
    <cfRule type="expression" dxfId="545" priority="3135" stopIfTrue="1">
      <formula>M1598="NA"</formula>
    </cfRule>
    <cfRule type="expression" dxfId="544" priority="3143" stopIfTrue="1">
      <formula>M1598="NA"</formula>
    </cfRule>
    <cfRule type="expression" dxfId="543" priority="3174" stopIfTrue="1">
      <formula>M1598="NA"</formula>
    </cfRule>
  </conditionalFormatting>
  <conditionalFormatting sqref="AA1598">
    <cfRule type="expression" dxfId="542" priority="3057" stopIfTrue="1">
      <formula>K1598="X"</formula>
    </cfRule>
    <cfRule type="expression" dxfId="541" priority="3077" stopIfTrue="1">
      <formula>AV1598=1</formula>
    </cfRule>
    <cfRule type="expression" dxfId="540" priority="3079" stopIfTrue="1">
      <formula>Y1598="NA"</formula>
    </cfRule>
    <cfRule type="expression" dxfId="539" priority="3103" stopIfTrue="1">
      <formula>CT1598=1</formula>
    </cfRule>
    <cfRule type="expression" dxfId="538" priority="3109" stopIfTrue="1">
      <formula>O1598="NA"</formula>
    </cfRule>
    <cfRule type="expression" dxfId="537" priority="3144" stopIfTrue="1">
      <formula>M1598="NA"</formula>
    </cfRule>
    <cfRule type="expression" dxfId="536" priority="3160" stopIfTrue="1">
      <formula>M1598="NA"</formula>
    </cfRule>
  </conditionalFormatting>
  <conditionalFormatting sqref="AC1598">
    <cfRule type="expression" dxfId="535" priority="3058" stopIfTrue="1">
      <formula>K1598="X"</formula>
    </cfRule>
    <cfRule type="expression" dxfId="534" priority="3078" stopIfTrue="1">
      <formula>AV1598=1</formula>
    </cfRule>
    <cfRule type="expression" dxfId="533" priority="3080" stopIfTrue="1">
      <formula>Y1598="NA"</formula>
    </cfRule>
    <cfRule type="expression" dxfId="532" priority="3116" stopIfTrue="1">
      <formula>DD1598=1</formula>
    </cfRule>
    <cfRule type="expression" dxfId="531" priority="3122" stopIfTrue="1">
      <formula>Q1598="NA"</formula>
    </cfRule>
    <cfRule type="expression" dxfId="530" priority="3145" stopIfTrue="1">
      <formula>M1598="NA"</formula>
    </cfRule>
    <cfRule type="expression" dxfId="529" priority="3167" stopIfTrue="1">
      <formula>M1598="NA"</formula>
    </cfRule>
  </conditionalFormatting>
  <conditionalFormatting sqref="G1630">
    <cfRule type="expression" dxfId="528" priority="3059" stopIfTrue="1">
      <formula>K1598="X"</formula>
    </cfRule>
    <cfRule type="expression" dxfId="527" priority="3081" stopIfTrue="1">
      <formula>BF1598=1</formula>
    </cfRule>
    <cfRule type="expression" dxfId="526" priority="3130" stopIfTrue="1">
      <formula>DN1598=1</formula>
    </cfRule>
    <cfRule type="expression" dxfId="525" priority="3136" stopIfTrue="1">
      <formula>M1598="NA"</formula>
    </cfRule>
    <cfRule type="expression" dxfId="524" priority="3146" stopIfTrue="1">
      <formula>M1598="NA"</formula>
    </cfRule>
    <cfRule type="expression" dxfId="523" priority="3175" stopIfTrue="1">
      <formula>M1598="NA"</formula>
    </cfRule>
  </conditionalFormatting>
  <conditionalFormatting sqref="I1630">
    <cfRule type="expression" dxfId="522" priority="3060" stopIfTrue="1">
      <formula>K1598="X"</formula>
    </cfRule>
    <cfRule type="expression" dxfId="521" priority="3082" stopIfTrue="1">
      <formula>BF1598=1</formula>
    </cfRule>
    <cfRule type="expression" dxfId="520" priority="3084" stopIfTrue="1">
      <formula>G1630="NA"</formula>
    </cfRule>
    <cfRule type="expression" dxfId="519" priority="3104" stopIfTrue="1">
      <formula>CT1598=1</formula>
    </cfRule>
    <cfRule type="expression" dxfId="518" priority="3110" stopIfTrue="1">
      <formula>O1598="NA"</formula>
    </cfRule>
    <cfRule type="expression" dxfId="517" priority="3147" stopIfTrue="1">
      <formula>M1598="NA"</formula>
    </cfRule>
    <cfRule type="expression" dxfId="516" priority="3161" stopIfTrue="1">
      <formula>M1598="NA"</formula>
    </cfRule>
  </conditionalFormatting>
  <conditionalFormatting sqref="K1630">
    <cfRule type="expression" dxfId="515" priority="3061" stopIfTrue="1">
      <formula>K1598="X"</formula>
    </cfRule>
    <cfRule type="expression" dxfId="514" priority="3083" stopIfTrue="1">
      <formula>BF1598=1</formula>
    </cfRule>
    <cfRule type="expression" dxfId="513" priority="3085" stopIfTrue="1">
      <formula>G1630="NA"</formula>
    </cfRule>
    <cfRule type="expression" dxfId="512" priority="3117" stopIfTrue="1">
      <formula>DD1598=1</formula>
    </cfRule>
    <cfRule type="expression" dxfId="511" priority="3123" stopIfTrue="1">
      <formula>Q1598="NA"</formula>
    </cfRule>
    <cfRule type="expression" dxfId="510" priority="3148" stopIfTrue="1">
      <formula>M1598="NA"</formula>
    </cfRule>
    <cfRule type="expression" dxfId="509" priority="3168" stopIfTrue="1">
      <formula>M1598="NA"</formula>
    </cfRule>
  </conditionalFormatting>
  <conditionalFormatting sqref="M1630">
    <cfRule type="expression" dxfId="508" priority="3062" stopIfTrue="1">
      <formula>K1598="X"</formula>
    </cfRule>
    <cfRule type="expression" dxfId="507" priority="3086" stopIfTrue="1">
      <formula>BP1598=1</formula>
    </cfRule>
    <cfRule type="expression" dxfId="506" priority="3131" stopIfTrue="1">
      <formula>DN1598=1</formula>
    </cfRule>
    <cfRule type="expression" dxfId="505" priority="3137" stopIfTrue="1">
      <formula>M1598="NA"</formula>
    </cfRule>
    <cfRule type="expression" dxfId="504" priority="3149" stopIfTrue="1">
      <formula>M1598="NA"</formula>
    </cfRule>
    <cfRule type="expression" dxfId="503" priority="3176" stopIfTrue="1">
      <formula>M1598="NA"</formula>
    </cfRule>
  </conditionalFormatting>
  <conditionalFormatting sqref="O1630">
    <cfRule type="expression" dxfId="502" priority="3063" stopIfTrue="1">
      <formula>K1598="X"</formula>
    </cfRule>
    <cfRule type="expression" dxfId="501" priority="3087" stopIfTrue="1">
      <formula>BP1598=1</formula>
    </cfRule>
    <cfRule type="expression" dxfId="500" priority="3089" stopIfTrue="1">
      <formula>M1630="NA"</formula>
    </cfRule>
    <cfRule type="expression" dxfId="499" priority="3105" stopIfTrue="1">
      <formula>CT1598=1</formula>
    </cfRule>
    <cfRule type="expression" dxfId="498" priority="3111" stopIfTrue="1">
      <formula>O1598="NA"</formula>
    </cfRule>
    <cfRule type="expression" dxfId="497" priority="3150" stopIfTrue="1">
      <formula>M1598="NA"</formula>
    </cfRule>
    <cfRule type="expression" dxfId="496" priority="3162" stopIfTrue="1">
      <formula>M1598="NA"</formula>
    </cfRule>
  </conditionalFormatting>
  <conditionalFormatting sqref="Q1630">
    <cfRule type="expression" dxfId="495" priority="3064" stopIfTrue="1">
      <formula>K1598="X"</formula>
    </cfRule>
    <cfRule type="expression" dxfId="494" priority="3088" stopIfTrue="1">
      <formula>BP1598=1</formula>
    </cfRule>
    <cfRule type="expression" dxfId="493" priority="3090" stopIfTrue="1">
      <formula>M1630="NA"</formula>
    </cfRule>
    <cfRule type="expression" dxfId="492" priority="3118" stopIfTrue="1">
      <formula>DD1598=1</formula>
    </cfRule>
    <cfRule type="expression" dxfId="491" priority="3124" stopIfTrue="1">
      <formula>Q1598="NA"</formula>
    </cfRule>
    <cfRule type="expression" dxfId="490" priority="3151" stopIfTrue="1">
      <formula>M1598="NA"</formula>
    </cfRule>
    <cfRule type="expression" dxfId="489" priority="3169" stopIfTrue="1">
      <formula>M1598="NA"</formula>
    </cfRule>
  </conditionalFormatting>
  <conditionalFormatting sqref="S1630">
    <cfRule type="expression" dxfId="488" priority="3065" stopIfTrue="1">
      <formula>K1598="X"</formula>
    </cfRule>
    <cfRule type="expression" dxfId="487" priority="3091" stopIfTrue="1">
      <formula>BZ1598=1</formula>
    </cfRule>
    <cfRule type="expression" dxfId="486" priority="3132" stopIfTrue="1">
      <formula>DN1598=1</formula>
    </cfRule>
    <cfRule type="expression" dxfId="485" priority="3138" stopIfTrue="1">
      <formula>M1598="NA"</formula>
    </cfRule>
    <cfRule type="expression" dxfId="484" priority="3152" stopIfTrue="1">
      <formula>M1598="NA"</formula>
    </cfRule>
    <cfRule type="expression" dxfId="483" priority="3177" stopIfTrue="1">
      <formula>M1598="NA"</formula>
    </cfRule>
  </conditionalFormatting>
  <conditionalFormatting sqref="U1630">
    <cfRule type="expression" dxfId="482" priority="3066" stopIfTrue="1">
      <formula>K1598="X"</formula>
    </cfRule>
    <cfRule type="expression" dxfId="481" priority="3092" stopIfTrue="1">
      <formula>BZ1598=1</formula>
    </cfRule>
    <cfRule type="expression" dxfId="480" priority="3094" stopIfTrue="1">
      <formula>S1630="NA"</formula>
    </cfRule>
    <cfRule type="expression" dxfId="479" priority="3106" stopIfTrue="1">
      <formula>CT1598=1</formula>
    </cfRule>
    <cfRule type="expression" dxfId="478" priority="3112" stopIfTrue="1">
      <formula>O1598="NA"</formula>
    </cfRule>
    <cfRule type="expression" dxfId="477" priority="3153" stopIfTrue="1">
      <formula>M1598="NA"</formula>
    </cfRule>
    <cfRule type="expression" dxfId="476" priority="3163" stopIfTrue="1">
      <formula>M1598="NA"</formula>
    </cfRule>
  </conditionalFormatting>
  <conditionalFormatting sqref="W1630">
    <cfRule type="expression" dxfId="475" priority="3067" stopIfTrue="1">
      <formula>K1598="X"</formula>
    </cfRule>
    <cfRule type="expression" dxfId="474" priority="3093" stopIfTrue="1">
      <formula>BZ1598=1</formula>
    </cfRule>
    <cfRule type="expression" dxfId="473" priority="3095" stopIfTrue="1">
      <formula>S1630="NA"</formula>
    </cfRule>
    <cfRule type="expression" dxfId="472" priority="3119" stopIfTrue="1">
      <formula>DD1598=1</formula>
    </cfRule>
    <cfRule type="expression" dxfId="471" priority="3125" stopIfTrue="1">
      <formula>Q1598="NA"</formula>
    </cfRule>
    <cfRule type="expression" dxfId="470" priority="3154" stopIfTrue="1">
      <formula>M1598="NA"</formula>
    </cfRule>
    <cfRule type="expression" dxfId="469" priority="3170" stopIfTrue="1">
      <formula>M1598="NA"</formula>
    </cfRule>
  </conditionalFormatting>
  <conditionalFormatting sqref="Y1630">
    <cfRule type="expression" dxfId="468" priority="3068" stopIfTrue="1">
      <formula>K1598="X"</formula>
    </cfRule>
    <cfRule type="expression" dxfId="467" priority="3096" stopIfTrue="1">
      <formula>CJ1598=1</formula>
    </cfRule>
    <cfRule type="expression" dxfId="466" priority="3133" stopIfTrue="1">
      <formula>DN1598=1</formula>
    </cfRule>
    <cfRule type="expression" dxfId="465" priority="3139" stopIfTrue="1">
      <formula>M1598="NA"</formula>
    </cfRule>
    <cfRule type="expression" dxfId="464" priority="3155" stopIfTrue="1">
      <formula>M1598="NA"</formula>
    </cfRule>
    <cfRule type="expression" dxfId="463" priority="3178" stopIfTrue="1">
      <formula>M1598="NA"</formula>
    </cfRule>
  </conditionalFormatting>
  <conditionalFormatting sqref="AA1630">
    <cfRule type="expression" dxfId="462" priority="3069" stopIfTrue="1">
      <formula>K1598="X"</formula>
    </cfRule>
    <cfRule type="expression" dxfId="461" priority="3097" stopIfTrue="1">
      <formula>CJ1598=1</formula>
    </cfRule>
    <cfRule type="expression" dxfId="460" priority="3099" stopIfTrue="1">
      <formula>Y1630="NA"</formula>
    </cfRule>
    <cfRule type="expression" dxfId="459" priority="3107" stopIfTrue="1">
      <formula>CT1598=1</formula>
    </cfRule>
    <cfRule type="expression" dxfId="458" priority="3113" stopIfTrue="1">
      <formula>O1598="NA"</formula>
    </cfRule>
    <cfRule type="expression" dxfId="457" priority="3156" stopIfTrue="1">
      <formula>M1598="NA"</formula>
    </cfRule>
    <cfRule type="expression" dxfId="456" priority="3164" stopIfTrue="1">
      <formula>M1598="NA"</formula>
    </cfRule>
  </conditionalFormatting>
  <conditionalFormatting sqref="AC1630">
    <cfRule type="expression" dxfId="455" priority="3070" stopIfTrue="1">
      <formula>K1598="X"</formula>
    </cfRule>
    <cfRule type="expression" dxfId="454" priority="3098" stopIfTrue="1">
      <formula>CJ1598=1</formula>
    </cfRule>
    <cfRule type="expression" dxfId="453" priority="3100" stopIfTrue="1">
      <formula>Y1630="NA"</formula>
    </cfRule>
    <cfRule type="expression" dxfId="452" priority="3120" stopIfTrue="1">
      <formula>DD1598=1</formula>
    </cfRule>
    <cfRule type="expression" dxfId="451" priority="3126" stopIfTrue="1">
      <formula>Q1598="NA"</formula>
    </cfRule>
    <cfRule type="expression" dxfId="450" priority="3157" stopIfTrue="1">
      <formula>M1598="NA"</formula>
    </cfRule>
    <cfRule type="expression" dxfId="449" priority="3171" stopIfTrue="1">
      <formula>M1598="NA"</formula>
    </cfRule>
  </conditionalFormatting>
  <conditionalFormatting sqref="Q1733">
    <cfRule type="expression" dxfId="448" priority="3179" stopIfTrue="1">
      <formula>OR(M1733=2,M1733=9)</formula>
    </cfRule>
    <cfRule type="expression" dxfId="447" priority="3186" stopIfTrue="1">
      <formula>K1733="X"</formula>
    </cfRule>
    <cfRule type="expression" dxfId="446" priority="3193" stopIfTrue="1">
      <formula>AL1733=1</formula>
    </cfRule>
  </conditionalFormatting>
  <conditionalFormatting sqref="S1733">
    <cfRule type="expression" dxfId="445" priority="3180" stopIfTrue="1">
      <formula>OR(M1733=2,M1733=9)</formula>
    </cfRule>
    <cfRule type="expression" dxfId="444" priority="3187" stopIfTrue="1">
      <formula>K1733="X"</formula>
    </cfRule>
    <cfRule type="expression" dxfId="443" priority="3194" stopIfTrue="1">
      <formula>AL1733=1</formula>
    </cfRule>
    <cfRule type="expression" dxfId="442" priority="3200" stopIfTrue="1">
      <formula>Q1733="NA"</formula>
    </cfRule>
  </conditionalFormatting>
  <conditionalFormatting sqref="U1733">
    <cfRule type="expression" dxfId="441" priority="3181" stopIfTrue="1">
      <formula>OR(M1733=2,M1733=9)</formula>
    </cfRule>
    <cfRule type="expression" dxfId="440" priority="3188" stopIfTrue="1">
      <formula>K1733="X"</formula>
    </cfRule>
    <cfRule type="expression" dxfId="439" priority="3195" stopIfTrue="1">
      <formula>AL1733=1</formula>
    </cfRule>
    <cfRule type="expression" dxfId="438" priority="3201" stopIfTrue="1">
      <formula>Q1733="NA"</formula>
    </cfRule>
  </conditionalFormatting>
  <conditionalFormatting sqref="W1733">
    <cfRule type="expression" dxfId="437" priority="3182" stopIfTrue="1">
      <formula>OR(M1733=2,M1733=9)</formula>
    </cfRule>
    <cfRule type="expression" dxfId="436" priority="3189" stopIfTrue="1">
      <formula>K1733="X"</formula>
    </cfRule>
    <cfRule type="expression" dxfId="435" priority="3196" stopIfTrue="1">
      <formula>AL1733=1</formula>
    </cfRule>
    <cfRule type="expression" dxfId="434" priority="3202" stopIfTrue="1">
      <formula>Q1733="NA"</formula>
    </cfRule>
  </conditionalFormatting>
  <conditionalFormatting sqref="Y1733">
    <cfRule type="expression" dxfId="433" priority="3183" stopIfTrue="1">
      <formula>OR(M1733=2,M1733=9)</formula>
    </cfRule>
    <cfRule type="expression" dxfId="432" priority="3190" stopIfTrue="1">
      <formula>K1733="X"</formula>
    </cfRule>
    <cfRule type="expression" dxfId="431" priority="3197" stopIfTrue="1">
      <formula>AL1733=1</formula>
    </cfRule>
    <cfRule type="expression" dxfId="430" priority="3203" stopIfTrue="1">
      <formula>Q1733="NA"</formula>
    </cfRule>
  </conditionalFormatting>
  <conditionalFormatting sqref="AA1733">
    <cfRule type="expression" dxfId="429" priority="3184" stopIfTrue="1">
      <formula>OR(M1733=2,M1733=9)</formula>
    </cfRule>
    <cfRule type="expression" dxfId="428" priority="3191" stopIfTrue="1">
      <formula>K1733="X"</formula>
    </cfRule>
    <cfRule type="expression" dxfId="427" priority="3198" stopIfTrue="1">
      <formula>AL1733=1</formula>
    </cfRule>
    <cfRule type="expression" dxfId="426" priority="3204" stopIfTrue="1">
      <formula>Q1733="NA"</formula>
    </cfRule>
  </conditionalFormatting>
  <conditionalFormatting sqref="AC1733">
    <cfRule type="expression" dxfId="425" priority="3185" stopIfTrue="1">
      <formula>OR(M1733=2,M1733=9)</formula>
    </cfRule>
    <cfRule type="expression" dxfId="424" priority="3192" stopIfTrue="1">
      <formula>K1733="X"</formula>
    </cfRule>
    <cfRule type="expression" dxfId="423" priority="3199" stopIfTrue="1">
      <formula>AL1733=1</formula>
    </cfRule>
    <cfRule type="expression" dxfId="422" priority="3205" stopIfTrue="1">
      <formula>Q1733="NA"</formula>
    </cfRule>
  </conditionalFormatting>
  <conditionalFormatting sqref="S1910">
    <cfRule type="expression" dxfId="421" priority="3206" stopIfTrue="1">
      <formula>OR(M1910=2,M1910=9)</formula>
    </cfRule>
    <cfRule type="expression" dxfId="420" priority="3209" stopIfTrue="1">
      <formula>AL1910=1</formula>
    </cfRule>
  </conditionalFormatting>
  <conditionalFormatting sqref="W1910">
    <cfRule type="expression" dxfId="419" priority="3207" stopIfTrue="1">
      <formula>OR(M1910=2,M1910=9)</formula>
    </cfRule>
    <cfRule type="expression" dxfId="418" priority="3210" stopIfTrue="1">
      <formula>AL1910=1</formula>
    </cfRule>
    <cfRule type="expression" dxfId="417" priority="3212" stopIfTrue="1">
      <formula>S1910="NA"</formula>
    </cfRule>
  </conditionalFormatting>
  <conditionalFormatting sqref="AA1910">
    <cfRule type="expression" dxfId="416" priority="3208" stopIfTrue="1">
      <formula>OR(M1910=2,M1910=9)</formula>
    </cfRule>
    <cfRule type="expression" dxfId="415" priority="3211" stopIfTrue="1">
      <formula>AL1910=1</formula>
    </cfRule>
    <cfRule type="expression" dxfId="414" priority="3213" stopIfTrue="1">
      <formula>S1910="NA"</formula>
    </cfRule>
  </conditionalFormatting>
  <conditionalFormatting sqref="M1951">
    <cfRule type="expression" dxfId="413" priority="3214" stopIfTrue="1">
      <formula>K1951="X"</formula>
    </cfRule>
    <cfRule type="expression" dxfId="412" priority="3222" stopIfTrue="1">
      <formula>AL1951=1</formula>
    </cfRule>
  </conditionalFormatting>
  <conditionalFormatting sqref="O1951">
    <cfRule type="expression" dxfId="411" priority="3215" stopIfTrue="1">
      <formula>K1951="X"</formula>
    </cfRule>
    <cfRule type="expression" dxfId="410" priority="3223" stopIfTrue="1">
      <formula>AL1951=1</formula>
    </cfRule>
    <cfRule type="expression" dxfId="409" priority="3230" stopIfTrue="1">
      <formula>M1951="NA"</formula>
    </cfRule>
  </conditionalFormatting>
  <conditionalFormatting sqref="Q1951">
    <cfRule type="expression" dxfId="408" priority="3216" stopIfTrue="1">
      <formula>K1951="X"</formula>
    </cfRule>
    <cfRule type="expression" dxfId="407" priority="3224" stopIfTrue="1">
      <formula>AL1951=1</formula>
    </cfRule>
    <cfRule type="expression" dxfId="406" priority="3231" stopIfTrue="1">
      <formula>M1951="NA"</formula>
    </cfRule>
  </conditionalFormatting>
  <conditionalFormatting sqref="S1951">
    <cfRule type="expression" dxfId="405" priority="3217" stopIfTrue="1">
      <formula>K1951="X"</formula>
    </cfRule>
    <cfRule type="expression" dxfId="404" priority="3225" stopIfTrue="1">
      <formula>AL1951=1</formula>
    </cfRule>
    <cfRule type="expression" dxfId="403" priority="3232" stopIfTrue="1">
      <formula>M1951="NA"</formula>
    </cfRule>
  </conditionalFormatting>
  <conditionalFormatting sqref="U1951">
    <cfRule type="expression" dxfId="402" priority="3218" stopIfTrue="1">
      <formula>K1951="X"</formula>
    </cfRule>
    <cfRule type="expression" dxfId="401" priority="3226" stopIfTrue="1">
      <formula>AL1951=1</formula>
    </cfRule>
    <cfRule type="expression" dxfId="400" priority="3233" stopIfTrue="1">
      <formula>M1951="NA"</formula>
    </cfRule>
  </conditionalFormatting>
  <conditionalFormatting sqref="X1951">
    <cfRule type="expression" dxfId="399" priority="3219" stopIfTrue="1">
      <formula>K1951="X"</formula>
    </cfRule>
    <cfRule type="expression" dxfId="398" priority="3227" stopIfTrue="1">
      <formula>AL1951=1</formula>
    </cfRule>
    <cfRule type="expression" dxfId="397" priority="3234" stopIfTrue="1">
      <formula>M1951="NA"</formula>
    </cfRule>
  </conditionalFormatting>
  <conditionalFormatting sqref="AA1951">
    <cfRule type="expression" dxfId="396" priority="3220" stopIfTrue="1">
      <formula>K1951="X"</formula>
    </cfRule>
    <cfRule type="expression" dxfId="395" priority="3228" stopIfTrue="1">
      <formula>AL1951=1</formula>
    </cfRule>
    <cfRule type="expression" dxfId="394" priority="3235" stopIfTrue="1">
      <formula>M1951="NA"</formula>
    </cfRule>
  </conditionalFormatting>
  <conditionalFormatting sqref="AC1951">
    <cfRule type="expression" dxfId="393" priority="3221" stopIfTrue="1">
      <formula>K1951="X"</formula>
    </cfRule>
    <cfRule type="expression" dxfId="392" priority="3229" stopIfTrue="1">
      <formula>AL1951=1</formula>
    </cfRule>
    <cfRule type="expression" dxfId="391" priority="3236" stopIfTrue="1">
      <formula>M1951="NA"</formula>
    </cfRule>
  </conditionalFormatting>
  <conditionalFormatting sqref="H1994">
    <cfRule type="expression" dxfId="390" priority="3237" stopIfTrue="1">
      <formula>G1994="X"</formula>
    </cfRule>
    <cfRule type="expression" dxfId="389" priority="3260" stopIfTrue="1">
      <formula>AL1994=1</formula>
    </cfRule>
  </conditionalFormatting>
  <conditionalFormatting sqref="I1994">
    <cfRule type="expression" dxfId="388" priority="3238" stopIfTrue="1">
      <formula>G1994="X"</formula>
    </cfRule>
    <cfRule type="expression" dxfId="387" priority="3261" stopIfTrue="1">
      <formula>AL1994=1</formula>
    </cfRule>
    <cfRule type="expression" dxfId="386" priority="3283" stopIfTrue="1">
      <formula>H1994="NA"</formula>
    </cfRule>
  </conditionalFormatting>
  <conditionalFormatting sqref="J1994">
    <cfRule type="expression" dxfId="385" priority="3239" stopIfTrue="1">
      <formula>G1994="X"</formula>
    </cfRule>
    <cfRule type="expression" dxfId="384" priority="3262" stopIfTrue="1">
      <formula>AL1994=1</formula>
    </cfRule>
    <cfRule type="expression" dxfId="383" priority="3284" stopIfTrue="1">
      <formula>H1994="NA"</formula>
    </cfRule>
  </conditionalFormatting>
  <conditionalFormatting sqref="K1994">
    <cfRule type="expression" dxfId="382" priority="3240" stopIfTrue="1">
      <formula>G1994="X"</formula>
    </cfRule>
    <cfRule type="expression" dxfId="381" priority="3263" stopIfTrue="1">
      <formula>AL1994=1</formula>
    </cfRule>
    <cfRule type="expression" dxfId="380" priority="3285" stopIfTrue="1">
      <formula>H1994="NA"</formula>
    </cfRule>
  </conditionalFormatting>
  <conditionalFormatting sqref="L1994">
    <cfRule type="expression" dxfId="379" priority="3241" stopIfTrue="1">
      <formula>G1994="X"</formula>
    </cfRule>
    <cfRule type="expression" dxfId="378" priority="3264" stopIfTrue="1">
      <formula>AL1994=1</formula>
    </cfRule>
    <cfRule type="expression" dxfId="377" priority="3286" stopIfTrue="1">
      <formula>H1994="NA"</formula>
    </cfRule>
  </conditionalFormatting>
  <conditionalFormatting sqref="M1994">
    <cfRule type="expression" dxfId="376" priority="3242" stopIfTrue="1">
      <formula>G1994="X"</formula>
    </cfRule>
    <cfRule type="expression" dxfId="375" priority="3265" stopIfTrue="1">
      <formula>AL1994=1</formula>
    </cfRule>
    <cfRule type="expression" dxfId="374" priority="3287" stopIfTrue="1">
      <formula>H1994="NA"</formula>
    </cfRule>
  </conditionalFormatting>
  <conditionalFormatting sqref="N1994">
    <cfRule type="expression" dxfId="373" priority="3243" stopIfTrue="1">
      <formula>G1994="X"</formula>
    </cfRule>
    <cfRule type="expression" dxfId="372" priority="3266" stopIfTrue="1">
      <formula>AL1994=1</formula>
    </cfRule>
    <cfRule type="expression" dxfId="371" priority="3288" stopIfTrue="1">
      <formula>H1994="NA"</formula>
    </cfRule>
  </conditionalFormatting>
  <conditionalFormatting sqref="O1994">
    <cfRule type="expression" dxfId="370" priority="3244" stopIfTrue="1">
      <formula>G1994="X"</formula>
    </cfRule>
    <cfRule type="expression" dxfId="369" priority="3267" stopIfTrue="1">
      <formula>AL1994=1</formula>
    </cfRule>
    <cfRule type="expression" dxfId="368" priority="3289" stopIfTrue="1">
      <formula>H1994="NA"</formula>
    </cfRule>
  </conditionalFormatting>
  <conditionalFormatting sqref="P1994">
    <cfRule type="expression" dxfId="367" priority="3245" stopIfTrue="1">
      <formula>G1994="X"</formula>
    </cfRule>
    <cfRule type="expression" dxfId="366" priority="3268" stopIfTrue="1">
      <formula>AL1994=1</formula>
    </cfRule>
    <cfRule type="expression" dxfId="365" priority="3290" stopIfTrue="1">
      <formula>H1994="NA"</formula>
    </cfRule>
  </conditionalFormatting>
  <conditionalFormatting sqref="Q1994">
    <cfRule type="expression" dxfId="364" priority="3246" stopIfTrue="1">
      <formula>G1994="X"</formula>
    </cfRule>
    <cfRule type="expression" dxfId="363" priority="3269" stopIfTrue="1">
      <formula>AL1994=1</formula>
    </cfRule>
    <cfRule type="expression" dxfId="362" priority="3291" stopIfTrue="1">
      <formula>H1994="NA"</formula>
    </cfRule>
  </conditionalFormatting>
  <conditionalFormatting sqref="R1994">
    <cfRule type="expression" dxfId="361" priority="3247" stopIfTrue="1">
      <formula>G1994="X"</formula>
    </cfRule>
    <cfRule type="expression" dxfId="360" priority="3270" stopIfTrue="1">
      <formula>AL1994=1</formula>
    </cfRule>
    <cfRule type="expression" dxfId="359" priority="3292" stopIfTrue="1">
      <formula>H1994="NA"</formula>
    </cfRule>
  </conditionalFormatting>
  <conditionalFormatting sqref="S1994">
    <cfRule type="expression" dxfId="358" priority="3248" stopIfTrue="1">
      <formula>G1994="X"</formula>
    </cfRule>
    <cfRule type="expression" dxfId="357" priority="3271" stopIfTrue="1">
      <formula>AL1994=1</formula>
    </cfRule>
    <cfRule type="expression" dxfId="356" priority="3293" stopIfTrue="1">
      <formula>H1994="NA"</formula>
    </cfRule>
  </conditionalFormatting>
  <conditionalFormatting sqref="T1994">
    <cfRule type="expression" dxfId="355" priority="3249" stopIfTrue="1">
      <formula>G1994="X"</formula>
    </cfRule>
    <cfRule type="expression" dxfId="354" priority="3272" stopIfTrue="1">
      <formula>AL1994=1</formula>
    </cfRule>
    <cfRule type="expression" dxfId="353" priority="3294" stopIfTrue="1">
      <formula>H1994="NA"</formula>
    </cfRule>
  </conditionalFormatting>
  <conditionalFormatting sqref="U1994">
    <cfRule type="expression" dxfId="352" priority="3250" stopIfTrue="1">
      <formula>G1994="X"</formula>
    </cfRule>
    <cfRule type="expression" dxfId="351" priority="3273" stopIfTrue="1">
      <formula>AL1994=1</formula>
    </cfRule>
    <cfRule type="expression" dxfId="350" priority="3295" stopIfTrue="1">
      <formula>H1994="NA"</formula>
    </cfRule>
  </conditionalFormatting>
  <conditionalFormatting sqref="V1994">
    <cfRule type="expression" dxfId="349" priority="3251" stopIfTrue="1">
      <formula>G1994="X"</formula>
    </cfRule>
    <cfRule type="expression" dxfId="348" priority="3274" stopIfTrue="1">
      <formula>AL1994=1</formula>
    </cfRule>
    <cfRule type="expression" dxfId="347" priority="3296" stopIfTrue="1">
      <formula>H1994="NA"</formula>
    </cfRule>
  </conditionalFormatting>
  <conditionalFormatting sqref="W1994">
    <cfRule type="expression" dxfId="346" priority="3252" stopIfTrue="1">
      <formula>G1994="X"</formula>
    </cfRule>
    <cfRule type="expression" dxfId="345" priority="3275" stopIfTrue="1">
      <formula>AL1994=1</formula>
    </cfRule>
    <cfRule type="expression" dxfId="344" priority="3297" stopIfTrue="1">
      <formula>H1994="NA"</formula>
    </cfRule>
  </conditionalFormatting>
  <conditionalFormatting sqref="X1994">
    <cfRule type="expression" dxfId="343" priority="3253" stopIfTrue="1">
      <formula>G1994="X"</formula>
    </cfRule>
    <cfRule type="expression" dxfId="342" priority="3276" stopIfTrue="1">
      <formula>AL1994=1</formula>
    </cfRule>
    <cfRule type="expression" dxfId="341" priority="3298" stopIfTrue="1">
      <formula>H1994="NA"</formula>
    </cfRule>
  </conditionalFormatting>
  <conditionalFormatting sqref="Y1994">
    <cfRule type="expression" dxfId="340" priority="3254" stopIfTrue="1">
      <formula>G1994="X"</formula>
    </cfRule>
    <cfRule type="expression" dxfId="339" priority="3277" stopIfTrue="1">
      <formula>AL1994=1</formula>
    </cfRule>
    <cfRule type="expression" dxfId="338" priority="3299" stopIfTrue="1">
      <formula>H1994="NA"</formula>
    </cfRule>
  </conditionalFormatting>
  <conditionalFormatting sqref="Z1994">
    <cfRule type="expression" dxfId="337" priority="3255" stopIfTrue="1">
      <formula>G1994="X"</formula>
    </cfRule>
    <cfRule type="expression" dxfId="336" priority="3278" stopIfTrue="1">
      <formula>AL1994=1</formula>
    </cfRule>
    <cfRule type="expression" dxfId="335" priority="3300" stopIfTrue="1">
      <formula>H1994="NA"</formula>
    </cfRule>
  </conditionalFormatting>
  <conditionalFormatting sqref="AA1994">
    <cfRule type="expression" dxfId="334" priority="3256" stopIfTrue="1">
      <formula>G1994="X"</formula>
    </cfRule>
    <cfRule type="expression" dxfId="333" priority="3279" stopIfTrue="1">
      <formula>AL1994=1</formula>
    </cfRule>
    <cfRule type="expression" dxfId="332" priority="3301" stopIfTrue="1">
      <formula>H1994="NA"</formula>
    </cfRule>
  </conditionalFormatting>
  <conditionalFormatting sqref="AB1994">
    <cfRule type="expression" dxfId="331" priority="3257" stopIfTrue="1">
      <formula>G1994="X"</formula>
    </cfRule>
    <cfRule type="expression" dxfId="330" priority="3280" stopIfTrue="1">
      <formula>AL1994=1</formula>
    </cfRule>
    <cfRule type="expression" dxfId="329" priority="3302" stopIfTrue="1">
      <formula>H1994="NA"</formula>
    </cfRule>
  </conditionalFormatting>
  <conditionalFormatting sqref="AC1994">
    <cfRule type="expression" dxfId="328" priority="3258" stopIfTrue="1">
      <formula>G1994="X"</formula>
    </cfRule>
    <cfRule type="expression" dxfId="327" priority="3281" stopIfTrue="1">
      <formula>AL1994=1</formula>
    </cfRule>
    <cfRule type="expression" dxfId="326" priority="3303" stopIfTrue="1">
      <formula>H1994="NA"</formula>
    </cfRule>
  </conditionalFormatting>
  <conditionalFormatting sqref="AD1994">
    <cfRule type="expression" dxfId="325" priority="3259" stopIfTrue="1">
      <formula>G1994="X"</formula>
    </cfRule>
    <cfRule type="expression" dxfId="324" priority="3282" stopIfTrue="1">
      <formula>AL1994=1</formula>
    </cfRule>
    <cfRule type="expression" dxfId="323" priority="3304" stopIfTrue="1">
      <formula>H1994="NA"</formula>
    </cfRule>
  </conditionalFormatting>
  <conditionalFormatting sqref="L2052">
    <cfRule type="expression" dxfId="322" priority="3305" stopIfTrue="1">
      <formula>AL2052=1</formula>
    </cfRule>
  </conditionalFormatting>
  <conditionalFormatting sqref="N2052">
    <cfRule type="expression" dxfId="321" priority="3306" stopIfTrue="1">
      <formula>AL2052=1</formula>
    </cfRule>
    <cfRule type="expression" dxfId="320" priority="3314" stopIfTrue="1">
      <formula>L2052="NA"</formula>
    </cfRule>
  </conditionalFormatting>
  <conditionalFormatting sqref="P2052">
    <cfRule type="expression" dxfId="319" priority="3307" stopIfTrue="1">
      <formula>AL2052=1</formula>
    </cfRule>
    <cfRule type="expression" dxfId="318" priority="3315" stopIfTrue="1">
      <formula>L2052="NA"</formula>
    </cfRule>
  </conditionalFormatting>
  <conditionalFormatting sqref="R2052">
    <cfRule type="expression" dxfId="317" priority="3308" stopIfTrue="1">
      <formula>AL2052=1</formula>
    </cfRule>
    <cfRule type="expression" dxfId="316" priority="3316" stopIfTrue="1">
      <formula>L2052="NA"</formula>
    </cfRule>
  </conditionalFormatting>
  <conditionalFormatting sqref="T2052">
    <cfRule type="expression" dxfId="315" priority="3309" stopIfTrue="1">
      <formula>AL2052=1</formula>
    </cfRule>
    <cfRule type="expression" dxfId="314" priority="3317" stopIfTrue="1">
      <formula>L2052="NA"</formula>
    </cfRule>
  </conditionalFormatting>
  <conditionalFormatting sqref="V2052">
    <cfRule type="expression" dxfId="313" priority="3310" stopIfTrue="1">
      <formula>AL2052=1</formula>
    </cfRule>
    <cfRule type="expression" dxfId="312" priority="3318" stopIfTrue="1">
      <formula>L2052="NA"</formula>
    </cfRule>
  </conditionalFormatting>
  <conditionalFormatting sqref="X2052">
    <cfRule type="expression" dxfId="311" priority="3311" stopIfTrue="1">
      <formula>AL2052=1</formula>
    </cfRule>
    <cfRule type="expression" dxfId="310" priority="3319" stopIfTrue="1">
      <formula>L2052="NA"</formula>
    </cfRule>
  </conditionalFormatting>
  <conditionalFormatting sqref="Z2052">
    <cfRule type="expression" dxfId="309" priority="3312" stopIfTrue="1">
      <formula>AL2052=1</formula>
    </cfRule>
    <cfRule type="expression" dxfId="308" priority="3320" stopIfTrue="1">
      <formula>L2052="NA"</formula>
    </cfRule>
  </conditionalFormatting>
  <conditionalFormatting sqref="AB2052">
    <cfRule type="expression" dxfId="307" priority="3313" stopIfTrue="1">
      <formula>AL2052=1</formula>
    </cfRule>
    <cfRule type="expression" dxfId="306" priority="3321" stopIfTrue="1">
      <formula>L2052="NA"</formula>
    </cfRule>
  </conditionalFormatting>
  <conditionalFormatting sqref="S2092">
    <cfRule type="expression" dxfId="305" priority="3322" stopIfTrue="1">
      <formula>OR(M2092=2,M2092=9)</formula>
    </cfRule>
    <cfRule type="expression" dxfId="304" priority="3325" stopIfTrue="1">
      <formula>AL2092=1</formula>
    </cfRule>
  </conditionalFormatting>
  <conditionalFormatting sqref="W2092">
    <cfRule type="expression" dxfId="303" priority="3323" stopIfTrue="1">
      <formula>OR(M2092=2,M2092=9)</formula>
    </cfRule>
    <cfRule type="expression" dxfId="302" priority="3326" stopIfTrue="1">
      <formula>AL2092=1</formula>
    </cfRule>
    <cfRule type="expression" dxfId="301" priority="3328" stopIfTrue="1">
      <formula>S2092="NA"</formula>
    </cfRule>
  </conditionalFormatting>
  <conditionalFormatting sqref="AA2092">
    <cfRule type="expression" dxfId="300" priority="3324" stopIfTrue="1">
      <formula>OR(M2092=2,M2092=9)</formula>
    </cfRule>
    <cfRule type="expression" dxfId="299" priority="3327" stopIfTrue="1">
      <formula>AL2092=1</formula>
    </cfRule>
    <cfRule type="expression" dxfId="298" priority="3329" stopIfTrue="1">
      <formula>S2092="NA"</formula>
    </cfRule>
  </conditionalFormatting>
  <dataValidations count="3">
    <dataValidation type="list" allowBlank="1" showInputMessage="1" showErrorMessage="1" sqref="K118 U118 M2092 M1910 M1733 G1547 O1143 K1088 M811 J765 I432 C403" xr:uid="{00000000-0002-0000-0500-000000000000}">
      <formula1>"="",1,2,9"</formula1>
    </dataValidation>
    <dataValidation type="list" allowBlank="1" showInputMessage="1" showErrorMessage="1" sqref="I118 G1994 K1951 K1733 K1598 G1434 K1353 H1304 K1224 M1048 O1048 W1048 O973:O997 N892 H765 H688 H607:H631 O527:O551 K307:K331 H163:H187" xr:uid="{00000000-0002-0000-0500-000001000000}">
      <formula1>"="",X"</formula1>
    </dataValidation>
    <dataValidation type="list" allowBlank="1" showInputMessage="1" showErrorMessage="1" sqref="O1048 W1048" xr:uid="{00000000-0002-0000-0500-00000E000000}">
      <formula1>"="",1,2,8,9"</formula1>
    </dataValidation>
  </dataValidations>
  <hyperlinks>
    <hyperlink ref="AA7" location="Índice!B15" display="Índice" xr:uid="{00000000-0004-0000-0500-000000000000}"/>
  </hyperlinks>
  <pageMargins left="0.70866141732283472" right="0.70866141732283472" top="0.74803149606299213" bottom="0.74803149606299213" header="0.31496062992125978" footer="0.31496062992125978"/>
  <pageSetup scale="75" orientation="portrait"/>
  <headerFooter>
    <oddHeader>&amp;CMódulo 2 Sección II
Cuestionario</oddHeader>
    <oddFooter>&amp;LCenso Nacional de Sistema Penitenciario Federal 2022&amp;R&amp;P de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443"/>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433" t="s">
        <v>166</v>
      </c>
      <c r="C9" s="278"/>
      <c r="D9" s="278"/>
      <c r="E9" s="278"/>
      <c r="F9" s="278"/>
      <c r="G9" s="278"/>
      <c r="H9" s="278"/>
      <c r="I9" s="278"/>
      <c r="J9" s="278"/>
      <c r="K9" s="278"/>
      <c r="L9" s="278"/>
      <c r="M9" s="278"/>
      <c r="N9" s="278"/>
      <c r="O9" s="278"/>
      <c r="P9" s="278"/>
      <c r="Q9" s="278"/>
      <c r="R9" s="278"/>
      <c r="S9" s="278"/>
      <c r="T9" s="278"/>
      <c r="U9" s="278"/>
      <c r="V9" s="278"/>
      <c r="W9" s="278"/>
      <c r="X9" s="278"/>
      <c r="Y9" s="278"/>
      <c r="Z9" s="278"/>
      <c r="AA9" s="278"/>
      <c r="AB9" s="278"/>
      <c r="AC9" s="278"/>
      <c r="AD9" s="279"/>
      <c r="AE9" s="85"/>
    </row>
    <row r="10" spans="1:31" ht="36" customHeight="1">
      <c r="A10" s="85"/>
      <c r="B10" s="129"/>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c r="AE10" s="85"/>
    </row>
    <row r="11" spans="1:31" ht="24" customHeight="1">
      <c r="A11" s="85"/>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c r="AE11" s="85"/>
    </row>
    <row r="12" spans="1:31" ht="36" customHeight="1">
      <c r="A12" s="85"/>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24" customHeight="1">
      <c r="A13" s="85"/>
      <c r="B13" s="19"/>
      <c r="C13" s="380" t="s">
        <v>170</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85"/>
    </row>
    <row r="14" spans="1:31" ht="24" customHeight="1">
      <c r="B14" s="20"/>
      <c r="C14" s="349" t="s">
        <v>171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48"/>
    </row>
    <row r="15" spans="1:31" ht="36" customHeight="1">
      <c r="A15" s="85"/>
      <c r="B15" s="130"/>
      <c r="C15" s="349" t="s">
        <v>172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48"/>
      <c r="AE15" s="85"/>
    </row>
    <row r="16" spans="1:31" ht="15" customHeight="1">
      <c r="A16" s="85"/>
      <c r="B16" s="21"/>
      <c r="C16" s="338" t="s">
        <v>173</v>
      </c>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40"/>
      <c r="AE16" s="85"/>
    </row>
    <row r="17" spans="1:38"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8" ht="15" customHeight="1" thickBot="1">
      <c r="A18" s="85"/>
      <c r="B18" s="333" t="s">
        <v>1744</v>
      </c>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5"/>
      <c r="AE18" s="85"/>
    </row>
    <row r="19" spans="1:38">
      <c r="B19" s="379" t="s">
        <v>175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1"/>
    </row>
    <row r="20" spans="1:38" ht="36" customHeight="1">
      <c r="B20" s="113"/>
      <c r="C20" s="378" t="s">
        <v>1745</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83"/>
    </row>
    <row r="22" spans="1:38" ht="36" customHeight="1">
      <c r="A22" s="72" t="s">
        <v>1746</v>
      </c>
      <c r="B22" s="326" t="s">
        <v>1747</v>
      </c>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8" ht="36" customHeight="1">
      <c r="A23" s="74"/>
      <c r="B23" s="74"/>
      <c r="C23" s="321" t="s">
        <v>1748</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row>
    <row r="24" spans="1:38" ht="24" customHeight="1">
      <c r="A24" s="74"/>
      <c r="B24" s="74"/>
      <c r="C24" s="327" t="s">
        <v>1749</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row>
    <row r="25" spans="1:38" ht="24" customHeight="1">
      <c r="A25" s="74"/>
      <c r="B25" s="74"/>
      <c r="C25" s="321" t="s">
        <v>1750</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8" ht="36" customHeight="1">
      <c r="A26" s="74"/>
      <c r="B26" s="74"/>
      <c r="C26" s="321" t="s">
        <v>1751</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1:38">
      <c r="A27" s="74"/>
      <c r="B27" s="74"/>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row>
    <row r="28" spans="1:38">
      <c r="A28" s="74"/>
      <c r="B28" s="74"/>
      <c r="C28" s="74"/>
      <c r="D28" s="74"/>
      <c r="E28" s="74"/>
      <c r="F28" s="74"/>
      <c r="G28" s="74"/>
      <c r="H28" s="74"/>
      <c r="I28" s="74"/>
      <c r="J28" s="74"/>
      <c r="K28" s="74"/>
      <c r="L28" s="74"/>
      <c r="M28" s="74"/>
      <c r="N28" s="74"/>
      <c r="O28" s="74"/>
      <c r="P28" s="74"/>
      <c r="Q28" s="74"/>
      <c r="R28" s="74"/>
      <c r="S28" s="74"/>
      <c r="T28" s="74"/>
      <c r="U28" s="74"/>
      <c r="V28" s="74"/>
      <c r="W28" s="74"/>
      <c r="X28" s="74"/>
      <c r="Y28" s="74"/>
      <c r="Z28" s="74"/>
      <c r="AA28" s="403" t="s">
        <v>815</v>
      </c>
      <c r="AB28" s="272"/>
      <c r="AC28" s="272"/>
      <c r="AD28" s="272"/>
    </row>
    <row r="29" spans="1:38" ht="24" customHeight="1">
      <c r="A29" s="74"/>
      <c r="B29" s="74"/>
      <c r="C29" s="265" t="s">
        <v>185</v>
      </c>
      <c r="D29" s="278"/>
      <c r="E29" s="278"/>
      <c r="F29" s="279"/>
      <c r="G29" s="265" t="s">
        <v>1752</v>
      </c>
      <c r="H29" s="278"/>
      <c r="I29" s="278"/>
      <c r="J29" s="279"/>
      <c r="K29" s="375" t="s">
        <v>1753</v>
      </c>
      <c r="L29" s="278"/>
      <c r="M29" s="278"/>
      <c r="N29" s="278"/>
      <c r="O29" s="278"/>
      <c r="P29" s="278"/>
      <c r="Q29" s="278"/>
      <c r="R29" s="278"/>
      <c r="S29" s="278"/>
      <c r="T29" s="278"/>
      <c r="U29" s="278"/>
      <c r="V29" s="278"/>
      <c r="W29" s="278"/>
      <c r="X29" s="278"/>
      <c r="Y29" s="278"/>
      <c r="Z29" s="278"/>
      <c r="AA29" s="278"/>
      <c r="AB29" s="278"/>
      <c r="AC29" s="278"/>
      <c r="AD29" s="279"/>
    </row>
    <row r="30" spans="1:38" ht="15" customHeight="1">
      <c r="A30" s="74"/>
      <c r="B30" s="74"/>
      <c r="C30" s="280"/>
      <c r="D30" s="256"/>
      <c r="E30" s="256"/>
      <c r="F30" s="281"/>
      <c r="G30" s="280"/>
      <c r="H30" s="256"/>
      <c r="I30" s="256"/>
      <c r="J30" s="281"/>
      <c r="K30" s="477" t="s">
        <v>201</v>
      </c>
      <c r="L30" s="278"/>
      <c r="M30" s="268" t="s">
        <v>1754</v>
      </c>
      <c r="N30" s="266"/>
      <c r="O30" s="266"/>
      <c r="P30" s="266"/>
      <c r="Q30" s="266"/>
      <c r="R30" s="266"/>
      <c r="S30" s="266"/>
      <c r="T30" s="266"/>
      <c r="U30" s="266"/>
      <c r="V30" s="266"/>
      <c r="W30" s="266"/>
      <c r="X30" s="266"/>
      <c r="Y30" s="266"/>
      <c r="Z30" s="266"/>
      <c r="AA30" s="266"/>
      <c r="AB30" s="266"/>
      <c r="AC30" s="266"/>
      <c r="AD30" s="267"/>
    </row>
    <row r="31" spans="1:38" ht="156" customHeight="1">
      <c r="A31" s="83"/>
      <c r="B31" s="15"/>
      <c r="C31" s="282"/>
      <c r="D31" s="272"/>
      <c r="E31" s="272"/>
      <c r="F31" s="283"/>
      <c r="G31" s="282"/>
      <c r="H31" s="272"/>
      <c r="I31" s="272"/>
      <c r="J31" s="283"/>
      <c r="K31" s="280"/>
      <c r="L31" s="256"/>
      <c r="M31" s="331" t="s">
        <v>1755</v>
      </c>
      <c r="N31" s="267"/>
      <c r="O31" s="331" t="s">
        <v>1756</v>
      </c>
      <c r="P31" s="267"/>
      <c r="Q31" s="331" t="s">
        <v>1757</v>
      </c>
      <c r="R31" s="267"/>
      <c r="S31" s="331" t="s">
        <v>1758</v>
      </c>
      <c r="T31" s="267"/>
      <c r="U31" s="331" t="s">
        <v>1759</v>
      </c>
      <c r="V31" s="267"/>
      <c r="W31" s="331" t="s">
        <v>1760</v>
      </c>
      <c r="X31" s="267"/>
      <c r="Y31" s="331" t="s">
        <v>1761</v>
      </c>
      <c r="Z31" s="267"/>
      <c r="AA31" s="331" t="s">
        <v>1762</v>
      </c>
      <c r="AB31" s="267"/>
      <c r="AC31" s="331" t="s">
        <v>1763</v>
      </c>
      <c r="AD31" s="267"/>
      <c r="AF31" t="s">
        <v>204</v>
      </c>
      <c r="AG31" t="s">
        <v>205</v>
      </c>
      <c r="AH31" t="s">
        <v>206</v>
      </c>
      <c r="AI31" t="s">
        <v>207</v>
      </c>
      <c r="AJ31" t="s">
        <v>208</v>
      </c>
      <c r="AK31" t="s">
        <v>209</v>
      </c>
      <c r="AL31" t="s">
        <v>210</v>
      </c>
    </row>
    <row r="32" spans="1:38">
      <c r="A32" s="83"/>
      <c r="B32" s="15"/>
      <c r="C32" s="148" t="s">
        <v>131</v>
      </c>
      <c r="D32" s="320"/>
      <c r="E32" s="266"/>
      <c r="F32" s="267"/>
      <c r="G32" s="268"/>
      <c r="H32" s="266"/>
      <c r="I32" s="266"/>
      <c r="J32" s="267"/>
      <c r="K32" s="268"/>
      <c r="L32" s="267"/>
      <c r="M32" s="268"/>
      <c r="N32" s="267"/>
      <c r="O32" s="268"/>
      <c r="P32" s="267"/>
      <c r="Q32" s="268"/>
      <c r="R32" s="267"/>
      <c r="S32" s="268"/>
      <c r="T32" s="267"/>
      <c r="U32" s="268"/>
      <c r="V32" s="267"/>
      <c r="W32" s="268"/>
      <c r="X32" s="267"/>
      <c r="Y32" s="268"/>
      <c r="Z32" s="267"/>
      <c r="AA32" s="268"/>
      <c r="AB32" s="267"/>
      <c r="AC32" s="268"/>
      <c r="AD32" s="267"/>
      <c r="AF32">
        <f>IF(AND(K32=0,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1,0)</f>
        <v>0</v>
      </c>
      <c r="AG32">
        <f>IF(OR(AND(K32="NS",SUM(M32,O32,Q32,S32,U32,W32,Y32,AA32,AC32,G63,I63,K63,M63,O63,Q63,S63,U63,W63,Y63,AA63,AC63)&gt;0),AND(K32="NS",COUNTIF(K32,"NS")+COUNTIF(M32,"NS")+COUNTIF(O32,"NS")+COUNTIF(Q32,"NS")+COUNTIF(S32,"NS")+COUNTIF(U32,"NS")+COUNTIF(W32,"NS")+COUNTIF(Y32,"NS")+COUNTIF(AA32,"NS")+COUNTIF(AC32,"NS")+COUNTIF(G63,"NS")+COUNTIF(I63,"NS")+COUNTIF(K63,"NS")+COUNTIF(M63,"NS")+COUNTIF(O63,"NS")+COUNTIF(Q63,"NS")+COUNTIF(S63,"NS")+COUNTIF(U63,"NS")+COUNTIF(W63,"NS")+COUNTIF(Y63,"NS")+COUNTIF(AA63,"NS")+COUNTIF(AC63,"NS")&lt;2)),1,0)</f>
        <v>0</v>
      </c>
      <c r="AH32">
        <f>IF(AND(K32="NA",OR(SUM(M32,O32,Q32,S32,U32,W32,Y32,AA32,AC32,G63,I63,K63,M63,O63,Q63,S63,U63,W63,Y63,AA63,AC63)&gt;0,COUNTIF(K32,"NS")+COUNTIF(M32,"NS")+COUNTIF(O32,"NS")+COUNTIF(Q32,"NS")+COUNTIF(S32,"NS")+COUNTIF(U32,"NS")+COUNTIF(W32,"NS")+COUNTIF(Y32,"NS")+COUNTIF(AA32,"NS")+COUNTIF(AC32,"NS")+COUNTIF(G63,"NS")+COUNTIF(I63,"NS")+COUNTIF(K63,"NS")+COUNTIF(M63,"NS")+COUNTIF(O63,"NS")+COUNTIF(Q63,"NS")+COUNTIF(S63,"NS")+COUNTIF(U63,"NS")+COUNTIF(W63,"NS")+COUNTIF(Y63,"NS")+COUNTIF(AA63,"NS")+COUNTIF(AC63,"NS")&gt;0,COUNTIF(K32,"NA")+COUNTIF(M32,"NA")+COUNTIF(O32,"NA")+COUNTIF(Q32,"NA")+COUNTIF(S32,"NA")+COUNTIF(U32,"NA")+COUNTIF(W32,"NA")+COUNTIF(Y32,"NA")+COUNTIF(AA32,"NA")+COUNTIF(AC32,"NA")+COUNTIF(G63,"NA")+COUNTIF(I63,"NA")+COUNTIF(K63,"NA")+COUNTIF(M63,"NA")+COUNTIF(O63,"NA")+COUNTIF(Q63,"NA")+COUNTIF(S63,"NA")+COUNTIF(U63,"NA")+COUNTIF(W63,"NA")+COUNTIF(Y63,"NA")+COUNTIF(AA63,"NA")+COUNTIF(AC63,"NA")&gt;1)),1,0)</f>
        <v>0</v>
      </c>
      <c r="AI32">
        <f>IF(AND(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gt;0,COUNTBLANK(K32)+COUNTBLANK(M32)+COUNTBLANK(O32)+COUNTBLANK(Q32)+COUNTBLANK(S32)+COUNTBLANK(U32)+COUNTBLANK(W32)+COUNTBLANK(Y32)+COUNTBLANK(AA32)+COUNTBLANK(AC32)+COUNTBLANK(G63)+COUNTBLANK(I63)+COUNTBLANK(K63)+COUNTBLANK(M63)+COUNTBLANK(O63)+COUNTBLANK(Q63)+COUNTBLANK(S63)+COUNTBLANK(U63)+COUNTBLANK(W63)+COUNTBLANK(Y63)+COUNTBLANK(AA63)+COUNTBLANK(AC63)&lt;22,K32&lt;&gt;"NA"),1,0)</f>
        <v>0</v>
      </c>
      <c r="AJ32">
        <f>IF(AND(IF(OR(SUM(M32,O32,Q32,S32,U32,W32,Y32,AA32,AC32,G63,I63,K63,M63,O63,Q63,S63,U63,W63,Y63,AA63,AC63)=K32,K32="",AND(K32&gt;0,COUNTIF(K32,"NS")+COUNTIF(M32,"NS")+COUNTIF(O32,"NS")+COUNTIF(Q32,"NS")+COUNTIF(S32,"NS")+COUNTIF(U32,"NS")+COUNTIF(W32,"NS")+COUNTIF(Y32,"NS")+COUNTIF(AA32,"NS")+COUNTIF(AC32,"NS")+COUNTIF(G63,"NS")+COUNTIF(I63,"NS")+COUNTIF(K63,"NS")+COUNTIF(M63,"NS")+COUNTIF(O63,"NS")+COUNTIF(Q63,"NS")+COUNTIF(S63,"NS")+COUNTIF(U63,"NS")+COUNTIF(W63,"NS")+COUNTIF(Y63,"NS")+COUNTIF(AA63,"NS")+COUNTIF(AC63,"NS")=21)),0,1)=1,K32&lt;&gt;"NS",K32&lt;&gt;"NA"),1,0)</f>
        <v>0</v>
      </c>
      <c r="AK32">
        <f>IF(COUNTIF(K32,"=*")+COUNTIF(M32,"=*")+COUNTIF(O32,"=*")+COUNTIF(Q32,"=*")+COUNTIF(S32,"=*")+COUNTIF(U32,"=*")+COUNTIF(W32,"=*")+COUNTIF(Y32,"=*")+COUNTIF(AA32,"=*")+COUNTIF(AC32,"=*")+COUNTIF(G63,"=*")+COUNTIF(I63,"=*")+COUNTIF(K63,"=*")+COUNTIF(M63,"=*")+COUNTIF(O63,"=*")+COUNTIF(Q63,"=*")+COUNTIF(S63,"=*")+COUNTIF(U63,"=*")+COUNTIF(W63,"=*")+COUNTIF(Y63,"=*")+COUNTIF(AA63,"=*")+COUNTIF(AC63,"=*")&lt;&gt;SUM(COUNTIF(K32,"NS")+COUNTIF(M32,"NS")+COUNTIF(O32,"NS")+COUNTIF(Q32,"NS")+COUNTIF(S32,"NS")+COUNTIF(U32,"NS")+COUNTIF(W32,"NS")+COUNTIF(Y32,"NS")+COUNTIF(AA32,"NS")+COUNTIF(AC32,"NS")+COUNTIF(G63,"NS")+COUNTIF(I63,"NS")+COUNTIF(K63,"NS")+COUNTIF(M63,"NS")+COUNTIF(O63,"NS")+COUNTIF(Q63,"NS")+COUNTIF(S63,"NS")+COUNTIF(U63,"NS")+COUNTIF(W63,"NS")+COUNTIF(Y63,"NS")+COUNTIF(AA63,"NS")+COUNTIF(AC63,"NS"),COUNTIF(K32,"NA")+COUNTIF(M32,"NA")+COUNTIF(O32,"NA")+COUNTIF(Q32,"NA")+COUNTIF(S32,"NA")+COUNTIF(U32,"NA")+COUNTIF(W32,"NA")+COUNTIF(Y32,"NA")+COUNTIF(AA32,"NA")+COUNTIF(AC32,"NA")+COUNTIF(G63,"NA")+COUNTIF(I63,"NA")+COUNTIF(K63,"NA")+COUNTIF(M63,"NA")+COUNTIF(O63,"NA")+COUNTIF(Q63,"NA")+COUNTIF(S63,"NA")+COUNTIF(U63,"NA")+COUNTIF(W63,"NA")+COUNTIF(Y63,"NA")+COUNTIF(AA63,"NA")+COUNTIF(AC63,"NA")),1,0)</f>
        <v>0</v>
      </c>
      <c r="AL32">
        <f>IF(SUM(AF32:AK32)&gt;0,1,0)</f>
        <v>0</v>
      </c>
    </row>
    <row r="33" spans="1:30">
      <c r="A33" s="83"/>
      <c r="B33" s="15"/>
      <c r="C33" s="79" t="s">
        <v>132</v>
      </c>
      <c r="D33" s="320"/>
      <c r="E33" s="266"/>
      <c r="F33" s="267"/>
      <c r="G33" s="268"/>
      <c r="H33" s="266"/>
      <c r="I33" s="266"/>
      <c r="J33" s="267"/>
      <c r="K33" s="268"/>
      <c r="L33" s="267"/>
      <c r="M33" s="268"/>
      <c r="N33" s="267"/>
      <c r="O33" s="268"/>
      <c r="P33" s="267"/>
      <c r="Q33" s="268"/>
      <c r="R33" s="267"/>
      <c r="S33" s="268"/>
      <c r="T33" s="267"/>
      <c r="U33" s="268"/>
      <c r="V33" s="267"/>
      <c r="W33" s="268"/>
      <c r="X33" s="267"/>
      <c r="Y33" s="268"/>
      <c r="Z33" s="267"/>
      <c r="AA33" s="268"/>
      <c r="AB33" s="267"/>
      <c r="AC33" s="268"/>
      <c r="AD33" s="267"/>
    </row>
    <row r="34" spans="1:30">
      <c r="A34" s="83"/>
      <c r="B34" s="15"/>
      <c r="C34" s="80" t="s">
        <v>133</v>
      </c>
      <c r="D34" s="320"/>
      <c r="E34" s="266"/>
      <c r="F34" s="267"/>
      <c r="G34" s="268"/>
      <c r="H34" s="266"/>
      <c r="I34" s="266"/>
      <c r="J34" s="267"/>
      <c r="K34" s="268"/>
      <c r="L34" s="267"/>
      <c r="M34" s="268"/>
      <c r="N34" s="267"/>
      <c r="O34" s="268"/>
      <c r="P34" s="267"/>
      <c r="Q34" s="268"/>
      <c r="R34" s="267"/>
      <c r="S34" s="268"/>
      <c r="T34" s="267"/>
      <c r="U34" s="268"/>
      <c r="V34" s="267"/>
      <c r="W34" s="268"/>
      <c r="X34" s="267"/>
      <c r="Y34" s="268"/>
      <c r="Z34" s="267"/>
      <c r="AA34" s="268"/>
      <c r="AB34" s="267"/>
      <c r="AC34" s="268"/>
      <c r="AD34" s="267"/>
    </row>
    <row r="35" spans="1:30">
      <c r="A35" s="83"/>
      <c r="B35" s="15"/>
      <c r="C35" s="80" t="s">
        <v>134</v>
      </c>
      <c r="D35" s="320"/>
      <c r="E35" s="266"/>
      <c r="F35" s="267"/>
      <c r="G35" s="268"/>
      <c r="H35" s="266"/>
      <c r="I35" s="266"/>
      <c r="J35" s="267"/>
      <c r="K35" s="268"/>
      <c r="L35" s="267"/>
      <c r="M35" s="268"/>
      <c r="N35" s="267"/>
      <c r="O35" s="268"/>
      <c r="P35" s="267"/>
      <c r="Q35" s="268"/>
      <c r="R35" s="267"/>
      <c r="S35" s="268"/>
      <c r="T35" s="267"/>
      <c r="U35" s="268"/>
      <c r="V35" s="267"/>
      <c r="W35" s="268"/>
      <c r="X35" s="267"/>
      <c r="Y35" s="268"/>
      <c r="Z35" s="267"/>
      <c r="AA35" s="268"/>
      <c r="AB35" s="267"/>
      <c r="AC35" s="268"/>
      <c r="AD35" s="267"/>
    </row>
    <row r="36" spans="1:30">
      <c r="A36" s="83"/>
      <c r="B36" s="15"/>
      <c r="C36" s="80" t="s">
        <v>135</v>
      </c>
      <c r="D36" s="320"/>
      <c r="E36" s="266"/>
      <c r="F36" s="267"/>
      <c r="G36" s="268"/>
      <c r="H36" s="266"/>
      <c r="I36" s="266"/>
      <c r="J36" s="267"/>
      <c r="K36" s="268"/>
      <c r="L36" s="267"/>
      <c r="M36" s="268"/>
      <c r="N36" s="267"/>
      <c r="O36" s="268"/>
      <c r="P36" s="267"/>
      <c r="Q36" s="268"/>
      <c r="R36" s="267"/>
      <c r="S36" s="268"/>
      <c r="T36" s="267"/>
      <c r="U36" s="268"/>
      <c r="V36" s="267"/>
      <c r="W36" s="268"/>
      <c r="X36" s="267"/>
      <c r="Y36" s="268"/>
      <c r="Z36" s="267"/>
      <c r="AA36" s="268"/>
      <c r="AB36" s="267"/>
      <c r="AC36" s="268"/>
      <c r="AD36" s="267"/>
    </row>
    <row r="37" spans="1:30">
      <c r="A37" s="83"/>
      <c r="B37" s="15"/>
      <c r="C37" s="80" t="s">
        <v>136</v>
      </c>
      <c r="D37" s="320"/>
      <c r="E37" s="266"/>
      <c r="F37" s="267"/>
      <c r="G37" s="268"/>
      <c r="H37" s="266"/>
      <c r="I37" s="266"/>
      <c r="J37" s="267"/>
      <c r="K37" s="268"/>
      <c r="L37" s="267"/>
      <c r="M37" s="268"/>
      <c r="N37" s="267"/>
      <c r="O37" s="268"/>
      <c r="P37" s="267"/>
      <c r="Q37" s="268"/>
      <c r="R37" s="267"/>
      <c r="S37" s="268"/>
      <c r="T37" s="267"/>
      <c r="U37" s="268"/>
      <c r="V37" s="267"/>
      <c r="W37" s="268"/>
      <c r="X37" s="267"/>
      <c r="Y37" s="268"/>
      <c r="Z37" s="267"/>
      <c r="AA37" s="268"/>
      <c r="AB37" s="267"/>
      <c r="AC37" s="268"/>
      <c r="AD37" s="267"/>
    </row>
    <row r="38" spans="1:30">
      <c r="A38" s="83"/>
      <c r="B38" s="15"/>
      <c r="C38" s="80" t="s">
        <v>137</v>
      </c>
      <c r="D38" s="320"/>
      <c r="E38" s="266"/>
      <c r="F38" s="267"/>
      <c r="G38" s="268"/>
      <c r="H38" s="266"/>
      <c r="I38" s="266"/>
      <c r="J38" s="267"/>
      <c r="K38" s="268"/>
      <c r="L38" s="267"/>
      <c r="M38" s="268"/>
      <c r="N38" s="267"/>
      <c r="O38" s="268"/>
      <c r="P38" s="267"/>
      <c r="Q38" s="268"/>
      <c r="R38" s="267"/>
      <c r="S38" s="268"/>
      <c r="T38" s="267"/>
      <c r="U38" s="268"/>
      <c r="V38" s="267"/>
      <c r="W38" s="268"/>
      <c r="X38" s="267"/>
      <c r="Y38" s="268"/>
      <c r="Z38" s="267"/>
      <c r="AA38" s="268"/>
      <c r="AB38" s="267"/>
      <c r="AC38" s="268"/>
      <c r="AD38" s="267"/>
    </row>
    <row r="39" spans="1:30">
      <c r="A39" s="83"/>
      <c r="B39" s="15"/>
      <c r="C39" s="80" t="s">
        <v>138</v>
      </c>
      <c r="D39" s="320"/>
      <c r="E39" s="266"/>
      <c r="F39" s="267"/>
      <c r="G39" s="268"/>
      <c r="H39" s="266"/>
      <c r="I39" s="266"/>
      <c r="J39" s="267"/>
      <c r="K39" s="268"/>
      <c r="L39" s="267"/>
      <c r="M39" s="268"/>
      <c r="N39" s="267"/>
      <c r="O39" s="268"/>
      <c r="P39" s="267"/>
      <c r="Q39" s="268"/>
      <c r="R39" s="267"/>
      <c r="S39" s="268"/>
      <c r="T39" s="267"/>
      <c r="U39" s="268"/>
      <c r="V39" s="267"/>
      <c r="W39" s="268"/>
      <c r="X39" s="267"/>
      <c r="Y39" s="268"/>
      <c r="Z39" s="267"/>
      <c r="AA39" s="268"/>
      <c r="AB39" s="267"/>
      <c r="AC39" s="268"/>
      <c r="AD39" s="267"/>
    </row>
    <row r="40" spans="1:30">
      <c r="A40" s="40"/>
      <c r="B40" s="40"/>
      <c r="C40" s="80" t="s">
        <v>139</v>
      </c>
      <c r="D40" s="320"/>
      <c r="E40" s="266"/>
      <c r="F40" s="267"/>
      <c r="G40" s="268"/>
      <c r="H40" s="266"/>
      <c r="I40" s="266"/>
      <c r="J40" s="267"/>
      <c r="K40" s="268"/>
      <c r="L40" s="267"/>
      <c r="M40" s="268"/>
      <c r="N40" s="267"/>
      <c r="O40" s="268"/>
      <c r="P40" s="267"/>
      <c r="Q40" s="268"/>
      <c r="R40" s="267"/>
      <c r="S40" s="268"/>
      <c r="T40" s="267"/>
      <c r="U40" s="268"/>
      <c r="V40" s="267"/>
      <c r="W40" s="268"/>
      <c r="X40" s="267"/>
      <c r="Y40" s="268"/>
      <c r="Z40" s="267"/>
      <c r="AA40" s="268"/>
      <c r="AB40" s="267"/>
      <c r="AC40" s="268"/>
      <c r="AD40" s="267"/>
    </row>
    <row r="41" spans="1:30">
      <c r="A41" s="40"/>
      <c r="B41" s="40"/>
      <c r="C41" s="80" t="s">
        <v>140</v>
      </c>
      <c r="D41" s="320"/>
      <c r="E41" s="266"/>
      <c r="F41" s="267"/>
      <c r="G41" s="268"/>
      <c r="H41" s="266"/>
      <c r="I41" s="266"/>
      <c r="J41" s="267"/>
      <c r="K41" s="268"/>
      <c r="L41" s="267"/>
      <c r="M41" s="268"/>
      <c r="N41" s="267"/>
      <c r="O41" s="268"/>
      <c r="P41" s="267"/>
      <c r="Q41" s="268"/>
      <c r="R41" s="267"/>
      <c r="S41" s="268"/>
      <c r="T41" s="267"/>
      <c r="U41" s="268"/>
      <c r="V41" s="267"/>
      <c r="W41" s="268"/>
      <c r="X41" s="267"/>
      <c r="Y41" s="268"/>
      <c r="Z41" s="267"/>
      <c r="AA41" s="268"/>
      <c r="AB41" s="267"/>
      <c r="AC41" s="268"/>
      <c r="AD41" s="267"/>
    </row>
    <row r="42" spans="1:30">
      <c r="A42" s="40"/>
      <c r="B42" s="40"/>
      <c r="C42" s="80" t="s">
        <v>141</v>
      </c>
      <c r="D42" s="320"/>
      <c r="E42" s="266"/>
      <c r="F42" s="267"/>
      <c r="G42" s="268"/>
      <c r="H42" s="266"/>
      <c r="I42" s="266"/>
      <c r="J42" s="267"/>
      <c r="K42" s="268"/>
      <c r="L42" s="267"/>
      <c r="M42" s="268"/>
      <c r="N42" s="267"/>
      <c r="O42" s="268"/>
      <c r="P42" s="267"/>
      <c r="Q42" s="268"/>
      <c r="R42" s="267"/>
      <c r="S42" s="268"/>
      <c r="T42" s="267"/>
      <c r="U42" s="268"/>
      <c r="V42" s="267"/>
      <c r="W42" s="268"/>
      <c r="X42" s="267"/>
      <c r="Y42" s="268"/>
      <c r="Z42" s="267"/>
      <c r="AA42" s="268"/>
      <c r="AB42" s="267"/>
      <c r="AC42" s="268"/>
      <c r="AD42" s="267"/>
    </row>
    <row r="43" spans="1:30">
      <c r="A43" s="40"/>
      <c r="B43" s="40"/>
      <c r="C43" s="80" t="s">
        <v>142</v>
      </c>
      <c r="D43" s="320"/>
      <c r="E43" s="266"/>
      <c r="F43" s="267"/>
      <c r="G43" s="268"/>
      <c r="H43" s="266"/>
      <c r="I43" s="266"/>
      <c r="J43" s="267"/>
      <c r="K43" s="268"/>
      <c r="L43" s="267"/>
      <c r="M43" s="268"/>
      <c r="N43" s="267"/>
      <c r="O43" s="268"/>
      <c r="P43" s="267"/>
      <c r="Q43" s="268"/>
      <c r="R43" s="267"/>
      <c r="S43" s="268"/>
      <c r="T43" s="267"/>
      <c r="U43" s="268"/>
      <c r="V43" s="267"/>
      <c r="W43" s="268"/>
      <c r="X43" s="267"/>
      <c r="Y43" s="268"/>
      <c r="Z43" s="267"/>
      <c r="AA43" s="268"/>
      <c r="AB43" s="267"/>
      <c r="AC43" s="268"/>
      <c r="AD43" s="267"/>
    </row>
    <row r="44" spans="1:30">
      <c r="A44" s="40"/>
      <c r="B44" s="40"/>
      <c r="C44" s="80" t="s">
        <v>143</v>
      </c>
      <c r="D44" s="320"/>
      <c r="E44" s="266"/>
      <c r="F44" s="267"/>
      <c r="G44" s="268"/>
      <c r="H44" s="266"/>
      <c r="I44" s="266"/>
      <c r="J44" s="267"/>
      <c r="K44" s="268"/>
      <c r="L44" s="267"/>
      <c r="M44" s="268"/>
      <c r="N44" s="267"/>
      <c r="O44" s="268"/>
      <c r="P44" s="267"/>
      <c r="Q44" s="268"/>
      <c r="R44" s="267"/>
      <c r="S44" s="268"/>
      <c r="T44" s="267"/>
      <c r="U44" s="268"/>
      <c r="V44" s="267"/>
      <c r="W44" s="268"/>
      <c r="X44" s="267"/>
      <c r="Y44" s="268"/>
      <c r="Z44" s="267"/>
      <c r="AA44" s="268"/>
      <c r="AB44" s="267"/>
      <c r="AC44" s="268"/>
      <c r="AD44" s="267"/>
    </row>
    <row r="45" spans="1:30">
      <c r="A45" s="40"/>
      <c r="B45" s="40"/>
      <c r="C45" s="80" t="s">
        <v>144</v>
      </c>
      <c r="D45" s="320"/>
      <c r="E45" s="266"/>
      <c r="F45" s="267"/>
      <c r="G45" s="268"/>
      <c r="H45" s="266"/>
      <c r="I45" s="266"/>
      <c r="J45" s="267"/>
      <c r="K45" s="268"/>
      <c r="L45" s="267"/>
      <c r="M45" s="268"/>
      <c r="N45" s="267"/>
      <c r="O45" s="268"/>
      <c r="P45" s="267"/>
      <c r="Q45" s="268"/>
      <c r="R45" s="267"/>
      <c r="S45" s="268"/>
      <c r="T45" s="267"/>
      <c r="U45" s="268"/>
      <c r="V45" s="267"/>
      <c r="W45" s="268"/>
      <c r="X45" s="267"/>
      <c r="Y45" s="268"/>
      <c r="Z45" s="267"/>
      <c r="AA45" s="268"/>
      <c r="AB45" s="267"/>
      <c r="AC45" s="268"/>
      <c r="AD45" s="267"/>
    </row>
    <row r="46" spans="1:30">
      <c r="A46" s="40"/>
      <c r="B46" s="40"/>
      <c r="C46" s="80" t="s">
        <v>145</v>
      </c>
      <c r="D46" s="320"/>
      <c r="E46" s="266"/>
      <c r="F46" s="267"/>
      <c r="G46" s="268"/>
      <c r="H46" s="266"/>
      <c r="I46" s="266"/>
      <c r="J46" s="267"/>
      <c r="K46" s="268"/>
      <c r="L46" s="267"/>
      <c r="M46" s="268"/>
      <c r="N46" s="267"/>
      <c r="O46" s="268"/>
      <c r="P46" s="267"/>
      <c r="Q46" s="268"/>
      <c r="R46" s="267"/>
      <c r="S46" s="268"/>
      <c r="T46" s="267"/>
      <c r="U46" s="268"/>
      <c r="V46" s="267"/>
      <c r="W46" s="268"/>
      <c r="X46" s="267"/>
      <c r="Y46" s="268"/>
      <c r="Z46" s="267"/>
      <c r="AA46" s="268"/>
      <c r="AB46" s="267"/>
      <c r="AC46" s="268"/>
      <c r="AD46" s="267"/>
    </row>
    <row r="47" spans="1:30">
      <c r="A47" s="40"/>
      <c r="B47" s="40"/>
      <c r="C47" s="80" t="s">
        <v>146</v>
      </c>
      <c r="D47" s="320"/>
      <c r="E47" s="266"/>
      <c r="F47" s="267"/>
      <c r="G47" s="268"/>
      <c r="H47" s="266"/>
      <c r="I47" s="266"/>
      <c r="J47" s="267"/>
      <c r="K47" s="268"/>
      <c r="L47" s="267"/>
      <c r="M47" s="268"/>
      <c r="N47" s="267"/>
      <c r="O47" s="268"/>
      <c r="P47" s="267"/>
      <c r="Q47" s="268"/>
      <c r="R47" s="267"/>
      <c r="S47" s="268"/>
      <c r="T47" s="267"/>
      <c r="U47" s="268"/>
      <c r="V47" s="267"/>
      <c r="W47" s="268"/>
      <c r="X47" s="267"/>
      <c r="Y47" s="268"/>
      <c r="Z47" s="267"/>
      <c r="AA47" s="268"/>
      <c r="AB47" s="267"/>
      <c r="AC47" s="268"/>
      <c r="AD47" s="267"/>
    </row>
    <row r="48" spans="1:30">
      <c r="A48" s="40"/>
      <c r="B48" s="40"/>
      <c r="C48" s="80" t="s">
        <v>147</v>
      </c>
      <c r="D48" s="320"/>
      <c r="E48" s="266"/>
      <c r="F48" s="267"/>
      <c r="G48" s="268"/>
      <c r="H48" s="266"/>
      <c r="I48" s="266"/>
      <c r="J48" s="267"/>
      <c r="K48" s="268"/>
      <c r="L48" s="267"/>
      <c r="M48" s="268"/>
      <c r="N48" s="267"/>
      <c r="O48" s="268"/>
      <c r="P48" s="267"/>
      <c r="Q48" s="268"/>
      <c r="R48" s="267"/>
      <c r="S48" s="268"/>
      <c r="T48" s="267"/>
      <c r="U48" s="268"/>
      <c r="V48" s="267"/>
      <c r="W48" s="268"/>
      <c r="X48" s="267"/>
      <c r="Y48" s="268"/>
      <c r="Z48" s="267"/>
      <c r="AA48" s="268"/>
      <c r="AB48" s="267"/>
      <c r="AC48" s="268"/>
      <c r="AD48" s="267"/>
    </row>
    <row r="49" spans="1:37">
      <c r="A49" s="40"/>
      <c r="B49" s="40"/>
      <c r="C49" s="80" t="s">
        <v>148</v>
      </c>
      <c r="D49" s="320"/>
      <c r="E49" s="266"/>
      <c r="F49" s="267"/>
      <c r="G49" s="268"/>
      <c r="H49" s="266"/>
      <c r="I49" s="266"/>
      <c r="J49" s="267"/>
      <c r="K49" s="268"/>
      <c r="L49" s="267"/>
      <c r="M49" s="268"/>
      <c r="N49" s="267"/>
      <c r="O49" s="268"/>
      <c r="P49" s="267"/>
      <c r="Q49" s="268"/>
      <c r="R49" s="267"/>
      <c r="S49" s="268"/>
      <c r="T49" s="267"/>
      <c r="U49" s="268"/>
      <c r="V49" s="267"/>
      <c r="W49" s="268"/>
      <c r="X49" s="267"/>
      <c r="Y49" s="268"/>
      <c r="Z49" s="267"/>
      <c r="AA49" s="268"/>
      <c r="AB49" s="267"/>
      <c r="AC49" s="268"/>
      <c r="AD49" s="267"/>
    </row>
    <row r="50" spans="1:37">
      <c r="A50" s="40"/>
      <c r="B50" s="40"/>
      <c r="C50" s="80" t="s">
        <v>149</v>
      </c>
      <c r="D50" s="320"/>
      <c r="E50" s="266"/>
      <c r="F50" s="267"/>
      <c r="G50" s="268"/>
      <c r="H50" s="266"/>
      <c r="I50" s="266"/>
      <c r="J50" s="267"/>
      <c r="K50" s="268"/>
      <c r="L50" s="267"/>
      <c r="M50" s="268"/>
      <c r="N50" s="267"/>
      <c r="O50" s="268"/>
      <c r="P50" s="267"/>
      <c r="Q50" s="268"/>
      <c r="R50" s="267"/>
      <c r="S50" s="268"/>
      <c r="T50" s="267"/>
      <c r="U50" s="268"/>
      <c r="V50" s="267"/>
      <c r="W50" s="268"/>
      <c r="X50" s="267"/>
      <c r="Y50" s="268"/>
      <c r="Z50" s="267"/>
      <c r="AA50" s="268"/>
      <c r="AB50" s="267"/>
      <c r="AC50" s="268"/>
      <c r="AD50" s="267"/>
    </row>
    <row r="51" spans="1:37">
      <c r="A51" s="40"/>
      <c r="B51" s="40"/>
      <c r="C51" s="80" t="s">
        <v>150</v>
      </c>
      <c r="D51" s="320"/>
      <c r="E51" s="266"/>
      <c r="F51" s="267"/>
      <c r="G51" s="268"/>
      <c r="H51" s="266"/>
      <c r="I51" s="266"/>
      <c r="J51" s="267"/>
      <c r="K51" s="268"/>
      <c r="L51" s="267"/>
      <c r="M51" s="268"/>
      <c r="N51" s="267"/>
      <c r="O51" s="268"/>
      <c r="P51" s="267"/>
      <c r="Q51" s="268"/>
      <c r="R51" s="267"/>
      <c r="S51" s="268"/>
      <c r="T51" s="267"/>
      <c r="U51" s="268"/>
      <c r="V51" s="267"/>
      <c r="W51" s="268"/>
      <c r="X51" s="267"/>
      <c r="Y51" s="268"/>
      <c r="Z51" s="267"/>
      <c r="AA51" s="268"/>
      <c r="AB51" s="267"/>
      <c r="AC51" s="268"/>
      <c r="AD51" s="267"/>
    </row>
    <row r="52" spans="1:37">
      <c r="A52" s="40"/>
      <c r="B52" s="40"/>
      <c r="C52" s="80" t="s">
        <v>151</v>
      </c>
      <c r="D52" s="320"/>
      <c r="E52" s="266"/>
      <c r="F52" s="267"/>
      <c r="G52" s="268"/>
      <c r="H52" s="266"/>
      <c r="I52" s="266"/>
      <c r="J52" s="267"/>
      <c r="K52" s="268"/>
      <c r="L52" s="267"/>
      <c r="M52" s="268"/>
      <c r="N52" s="267"/>
      <c r="O52" s="268"/>
      <c r="P52" s="267"/>
      <c r="Q52" s="268"/>
      <c r="R52" s="267"/>
      <c r="S52" s="268"/>
      <c r="T52" s="267"/>
      <c r="U52" s="268"/>
      <c r="V52" s="267"/>
      <c r="W52" s="268"/>
      <c r="X52" s="267"/>
      <c r="Y52" s="268"/>
      <c r="Z52" s="267"/>
      <c r="AA52" s="268"/>
      <c r="AB52" s="267"/>
      <c r="AC52" s="268"/>
      <c r="AD52" s="267"/>
    </row>
    <row r="53" spans="1:37">
      <c r="A53" s="40"/>
      <c r="B53" s="40"/>
      <c r="C53" s="80" t="s">
        <v>152</v>
      </c>
      <c r="D53" s="320"/>
      <c r="E53" s="266"/>
      <c r="F53" s="267"/>
      <c r="G53" s="268"/>
      <c r="H53" s="266"/>
      <c r="I53" s="266"/>
      <c r="J53" s="267"/>
      <c r="K53" s="268"/>
      <c r="L53" s="267"/>
      <c r="M53" s="268"/>
      <c r="N53" s="267"/>
      <c r="O53" s="268"/>
      <c r="P53" s="267"/>
      <c r="Q53" s="268"/>
      <c r="R53" s="267"/>
      <c r="S53" s="268"/>
      <c r="T53" s="267"/>
      <c r="U53" s="268"/>
      <c r="V53" s="267"/>
      <c r="W53" s="268"/>
      <c r="X53" s="267"/>
      <c r="Y53" s="268"/>
      <c r="Z53" s="267"/>
      <c r="AA53" s="268"/>
      <c r="AB53" s="267"/>
      <c r="AC53" s="268"/>
      <c r="AD53" s="267"/>
    </row>
    <row r="54" spans="1:37">
      <c r="A54" s="40"/>
      <c r="B54" s="40"/>
      <c r="C54" s="80" t="s">
        <v>153</v>
      </c>
      <c r="D54" s="320"/>
      <c r="E54" s="266"/>
      <c r="F54" s="267"/>
      <c r="G54" s="268"/>
      <c r="H54" s="266"/>
      <c r="I54" s="266"/>
      <c r="J54" s="267"/>
      <c r="K54" s="268"/>
      <c r="L54" s="267"/>
      <c r="M54" s="268"/>
      <c r="N54" s="267"/>
      <c r="O54" s="268"/>
      <c r="P54" s="267"/>
      <c r="Q54" s="268"/>
      <c r="R54" s="267"/>
      <c r="S54" s="268"/>
      <c r="T54" s="267"/>
      <c r="U54" s="268"/>
      <c r="V54" s="267"/>
      <c r="W54" s="268"/>
      <c r="X54" s="267"/>
      <c r="Y54" s="268"/>
      <c r="Z54" s="267"/>
      <c r="AA54" s="268"/>
      <c r="AB54" s="267"/>
      <c r="AC54" s="268"/>
      <c r="AD54" s="267"/>
    </row>
    <row r="55" spans="1:37">
      <c r="A55" s="40"/>
      <c r="B55" s="40"/>
      <c r="C55" s="80" t="s">
        <v>154</v>
      </c>
      <c r="D55" s="320"/>
      <c r="E55" s="266"/>
      <c r="F55" s="267"/>
      <c r="G55" s="268"/>
      <c r="H55" s="266"/>
      <c r="I55" s="266"/>
      <c r="J55" s="267"/>
      <c r="K55" s="268"/>
      <c r="L55" s="267"/>
      <c r="M55" s="268"/>
      <c r="N55" s="267"/>
      <c r="O55" s="268"/>
      <c r="P55" s="267"/>
      <c r="Q55" s="268"/>
      <c r="R55" s="267"/>
      <c r="S55" s="268"/>
      <c r="T55" s="267"/>
      <c r="U55" s="268"/>
      <c r="V55" s="267"/>
      <c r="W55" s="268"/>
      <c r="X55" s="267"/>
      <c r="Y55" s="268"/>
      <c r="Z55" s="267"/>
      <c r="AA55" s="268"/>
      <c r="AB55" s="267"/>
      <c r="AC55" s="268"/>
      <c r="AD55" s="267"/>
    </row>
    <row r="56" spans="1:37">
      <c r="A56" s="83"/>
      <c r="B56" s="15"/>
      <c r="C56" s="80" t="s">
        <v>155</v>
      </c>
      <c r="D56" s="320"/>
      <c r="E56" s="266"/>
      <c r="F56" s="267"/>
      <c r="G56" s="268"/>
      <c r="H56" s="266"/>
      <c r="I56" s="266"/>
      <c r="J56" s="267"/>
      <c r="K56" s="268"/>
      <c r="L56" s="267"/>
      <c r="M56" s="268"/>
      <c r="N56" s="267"/>
      <c r="O56" s="268"/>
      <c r="P56" s="267"/>
      <c r="Q56" s="268"/>
      <c r="R56" s="267"/>
      <c r="S56" s="268"/>
      <c r="T56" s="267"/>
      <c r="U56" s="268"/>
      <c r="V56" s="267"/>
      <c r="W56" s="268"/>
      <c r="X56" s="267"/>
      <c r="Y56" s="268"/>
      <c r="Z56" s="267"/>
      <c r="AA56" s="268"/>
      <c r="AB56" s="267"/>
      <c r="AC56" s="268"/>
      <c r="AD56" s="267"/>
    </row>
    <row r="57" spans="1:37">
      <c r="A57" s="74"/>
      <c r="B57" s="74"/>
      <c r="C57" s="215"/>
      <c r="D57" s="215"/>
      <c r="E57" s="215"/>
      <c r="F57" s="215"/>
      <c r="G57" s="215"/>
      <c r="H57" s="215"/>
      <c r="I57" s="215"/>
      <c r="J57" s="81" t="s">
        <v>211</v>
      </c>
      <c r="K57" s="268">
        <f>IF(AND(SUM(K32:K56)=0,COUNTIF(K32:K56,"NS")&gt;0),"NS",IF(AND(SUM(K32:K56)=0, COUNTIF(K32:K56,"NA")&gt;0),"NA",SUM(K32:K56)))</f>
        <v>0</v>
      </c>
      <c r="L57" s="267"/>
      <c r="M57" s="268">
        <f>IF(AND(SUM(M32:M56)=0,COUNTIF(M32:M56,"NS")&gt;0),"NS",IF(AND(SUM(M32:M56)=0, COUNTIF(M32:M56,"NA")&gt;0),"NA",SUM(M32:M56)))</f>
        <v>0</v>
      </c>
      <c r="N57" s="267"/>
      <c r="O57" s="268">
        <f>IF(AND(SUM(O32:O56)=0,COUNTIF(O32:O56,"NS")&gt;0),"NS",IF(AND(SUM(O32:O56)=0, COUNTIF(O32:O56,"NA")&gt;0),"NA",SUM(O32:O56)))</f>
        <v>0</v>
      </c>
      <c r="P57" s="267"/>
      <c r="Q57" s="268">
        <f>IF(AND(SUM(Q32:Q56)=0,COUNTIF(Q32:Q56,"NS")&gt;0),"NS",IF(AND(SUM(Q32:Q56)=0, COUNTIF(Q32:Q56,"NA")&gt;0),"NA",SUM(Q32:Q56)))</f>
        <v>0</v>
      </c>
      <c r="R57" s="267"/>
      <c r="S57" s="268">
        <f>IF(AND(SUM(S32:S56)=0,COUNTIF(S32:S56,"NS")&gt;0),"NS",IF(AND(SUM(S32:S56)=0, COUNTIF(S32:S56,"NA")&gt;0),"NA",SUM(S32:S56)))</f>
        <v>0</v>
      </c>
      <c r="T57" s="267"/>
      <c r="U57" s="268">
        <f>IF(AND(SUM(U32:U56)=0,COUNTIF(U32:U56,"NS")&gt;0),"NS",IF(AND(SUM(U32:U56)=0, COUNTIF(U32:U56,"NA")&gt;0),"NA",SUM(U32:U56)))</f>
        <v>0</v>
      </c>
      <c r="V57" s="267"/>
      <c r="W57" s="268">
        <f>IF(AND(SUM(W32:W56)=0,COUNTIF(W32:W56,"NS")&gt;0),"NS",IF(AND(SUM(W32:W56)=0, COUNTIF(W32:W56,"NA")&gt;0),"NA",SUM(W32:W56)))</f>
        <v>0</v>
      </c>
      <c r="X57" s="267"/>
      <c r="Y57" s="268">
        <f>IF(AND(SUM(Y32:Y56)=0,COUNTIF(Y32:Y56,"NS")&gt;0),"NS",IF(AND(SUM(Y32:Y56)=0, COUNTIF(Y32:Y56,"NA")&gt;0),"NA",SUM(Y32:Y56)))</f>
        <v>0</v>
      </c>
      <c r="Z57" s="267"/>
      <c r="AA57" s="268">
        <f>IF(AND(SUM(AA32:AA56)=0,COUNTIF(AA32:AA56,"NS")&gt;0),"NS",IF(AND(SUM(AA32:AA56)=0, COUNTIF(AA32:AA56,"NA")&gt;0),"NA",SUM(AA32:AA56)))</f>
        <v>0</v>
      </c>
      <c r="AB57" s="267"/>
      <c r="AC57" s="268">
        <f>IF(AND(SUM(AC32:AC56)=0,COUNTIF(AC32:AC56,"NS")&gt;0),"NS",IF(AND(SUM(AC32:AC56)=0, COUNTIF(AC32:AC56,"NA")&gt;0),"NA",SUM(AC32:AC56)))</f>
        <v>0</v>
      </c>
      <c r="AD57" s="267"/>
    </row>
    <row r="58" spans="1:37">
      <c r="A58" s="74"/>
      <c r="B58" s="74"/>
      <c r="C58" s="215"/>
      <c r="D58" s="215"/>
      <c r="E58" s="215"/>
      <c r="F58" s="215"/>
      <c r="G58" s="215"/>
      <c r="H58" s="215"/>
      <c r="I58" s="215"/>
      <c r="J58" s="215"/>
      <c r="K58" s="215"/>
      <c r="L58" s="215"/>
      <c r="M58" s="215"/>
      <c r="N58" s="215"/>
      <c r="O58" s="215"/>
      <c r="P58" s="215"/>
      <c r="Q58" s="215"/>
      <c r="R58" s="215"/>
      <c r="S58" s="215"/>
      <c r="T58" s="215"/>
      <c r="U58" s="215"/>
      <c r="V58" s="215"/>
      <c r="W58" s="215"/>
      <c r="X58" s="172"/>
      <c r="Y58" s="172"/>
      <c r="Z58" s="172"/>
      <c r="AA58" s="172"/>
      <c r="AB58" s="172"/>
      <c r="AC58" s="172"/>
      <c r="AD58" s="172"/>
      <c r="AF58">
        <f>IF(SUM(AF32:AF57)&gt;0,1,0)</f>
        <v>0</v>
      </c>
      <c r="AG58">
        <f>IF(SUM(AG32:AG57)&gt;0,2,0)</f>
        <v>0</v>
      </c>
      <c r="AH58">
        <f>IF(SUM(AH32:AH57)&gt;0,4,0)</f>
        <v>0</v>
      </c>
      <c r="AI58">
        <f>IF(SUM(AI32:AI57)&gt;0,4,0)</f>
        <v>0</v>
      </c>
      <c r="AJ58">
        <f>IF(SUM(AJ32:AJ57)&gt;0,5,0)</f>
        <v>0</v>
      </c>
      <c r="AK58">
        <f>IF(SUM(AK32:AK57)&gt;0,6,0)</f>
        <v>0</v>
      </c>
    </row>
    <row r="59" spans="1:37">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3" t="s">
        <v>820</v>
      </c>
      <c r="AB59" s="272"/>
      <c r="AC59" s="272"/>
      <c r="AD59" s="272"/>
      <c r="AH59">
        <f>SUM(AF58:AH58)</f>
        <v>0</v>
      </c>
      <c r="AK59">
        <f>SUM(AI58:AK58)</f>
        <v>0</v>
      </c>
    </row>
    <row r="60" spans="1:37" ht="24" customHeight="1">
      <c r="A60" s="40"/>
      <c r="B60" s="40"/>
      <c r="C60" s="265" t="s">
        <v>185</v>
      </c>
      <c r="D60" s="278"/>
      <c r="E60" s="278"/>
      <c r="F60" s="279"/>
      <c r="G60" s="265" t="s">
        <v>1753</v>
      </c>
      <c r="H60" s="266"/>
      <c r="I60" s="266"/>
      <c r="J60" s="266"/>
      <c r="K60" s="266"/>
      <c r="L60" s="266"/>
      <c r="M60" s="266"/>
      <c r="N60" s="266"/>
      <c r="O60" s="266"/>
      <c r="P60" s="266"/>
      <c r="Q60" s="266"/>
      <c r="R60" s="266"/>
      <c r="S60" s="266"/>
      <c r="T60" s="266"/>
      <c r="U60" s="266"/>
      <c r="V60" s="266"/>
      <c r="W60" s="266"/>
      <c r="X60" s="266"/>
      <c r="Y60" s="266"/>
      <c r="Z60" s="266"/>
      <c r="AA60" s="266"/>
      <c r="AB60" s="266"/>
      <c r="AC60" s="266"/>
      <c r="AD60" s="267"/>
      <c r="AH60" t="e">
        <f ca="1">CAMBIAR(AH59,0,"",1,"El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60" t="e">
        <f ca="1">CAMBIAR(AK59,0,"",4,"Hay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61" spans="1:37" ht="15" customHeight="1">
      <c r="A61" s="40"/>
      <c r="B61" s="40"/>
      <c r="C61" s="280"/>
      <c r="D61" s="256"/>
      <c r="E61" s="256"/>
      <c r="F61" s="281"/>
      <c r="G61" s="268" t="s">
        <v>1754</v>
      </c>
      <c r="H61" s="266"/>
      <c r="I61" s="266"/>
      <c r="J61" s="266"/>
      <c r="K61" s="266"/>
      <c r="L61" s="266"/>
      <c r="M61" s="266"/>
      <c r="N61" s="266"/>
      <c r="O61" s="266"/>
      <c r="P61" s="266"/>
      <c r="Q61" s="266"/>
      <c r="R61" s="266"/>
      <c r="S61" s="266"/>
      <c r="T61" s="266"/>
      <c r="U61" s="266"/>
      <c r="V61" s="266"/>
      <c r="W61" s="266"/>
      <c r="X61" s="266"/>
      <c r="Y61" s="266"/>
      <c r="Z61" s="266"/>
      <c r="AA61" s="266"/>
      <c r="AB61" s="266"/>
      <c r="AC61" s="266"/>
      <c r="AD61" s="267"/>
    </row>
    <row r="62" spans="1:37" ht="156" customHeight="1">
      <c r="A62" s="74"/>
      <c r="B62" s="74"/>
      <c r="C62" s="282"/>
      <c r="D62" s="272"/>
      <c r="E62" s="272"/>
      <c r="F62" s="283"/>
      <c r="G62" s="331" t="s">
        <v>1764</v>
      </c>
      <c r="H62" s="267"/>
      <c r="I62" s="331" t="s">
        <v>1765</v>
      </c>
      <c r="J62" s="267"/>
      <c r="K62" s="331" t="s">
        <v>1766</v>
      </c>
      <c r="L62" s="267"/>
      <c r="M62" s="331" t="s">
        <v>1767</v>
      </c>
      <c r="N62" s="267"/>
      <c r="O62" s="331" t="s">
        <v>1768</v>
      </c>
      <c r="P62" s="267"/>
      <c r="Q62" s="331" t="s">
        <v>1769</v>
      </c>
      <c r="R62" s="267"/>
      <c r="S62" s="331" t="s">
        <v>1770</v>
      </c>
      <c r="T62" s="267"/>
      <c r="U62" s="331" t="s">
        <v>1771</v>
      </c>
      <c r="V62" s="267"/>
      <c r="W62" s="331" t="s">
        <v>1772</v>
      </c>
      <c r="X62" s="267"/>
      <c r="Y62" s="331" t="s">
        <v>1773</v>
      </c>
      <c r="Z62" s="267"/>
      <c r="AA62" s="331" t="s">
        <v>1774</v>
      </c>
      <c r="AB62" s="267"/>
      <c r="AC62" s="331" t="s">
        <v>262</v>
      </c>
      <c r="AD62" s="267"/>
    </row>
    <row r="63" spans="1:37">
      <c r="A63" s="74"/>
      <c r="B63" s="74"/>
      <c r="C63" s="148" t="s">
        <v>131</v>
      </c>
      <c r="D63" s="320"/>
      <c r="E63" s="266"/>
      <c r="F63" s="267"/>
      <c r="G63" s="268"/>
      <c r="H63" s="267"/>
      <c r="I63" s="268"/>
      <c r="J63" s="267"/>
      <c r="K63" s="268"/>
      <c r="L63" s="267"/>
      <c r="M63" s="268"/>
      <c r="N63" s="267"/>
      <c r="O63" s="268"/>
      <c r="P63" s="267"/>
      <c r="Q63" s="268"/>
      <c r="R63" s="267"/>
      <c r="S63" s="268"/>
      <c r="T63" s="267"/>
      <c r="U63" s="268"/>
      <c r="V63" s="267"/>
      <c r="W63" s="268"/>
      <c r="X63" s="267"/>
      <c r="Y63" s="268"/>
      <c r="Z63" s="267"/>
      <c r="AA63" s="268"/>
      <c r="AB63" s="267"/>
      <c r="AC63" s="268"/>
      <c r="AD63" s="267"/>
    </row>
    <row r="64" spans="1:37">
      <c r="A64" s="74"/>
      <c r="B64" s="74"/>
      <c r="C64" s="148" t="s">
        <v>132</v>
      </c>
      <c r="D64" s="320"/>
      <c r="E64" s="266"/>
      <c r="F64" s="267"/>
      <c r="G64" s="268"/>
      <c r="H64" s="267"/>
      <c r="I64" s="268"/>
      <c r="J64" s="267"/>
      <c r="K64" s="268"/>
      <c r="L64" s="267"/>
      <c r="M64" s="268"/>
      <c r="N64" s="267"/>
      <c r="O64" s="268"/>
      <c r="P64" s="267"/>
      <c r="Q64" s="268"/>
      <c r="R64" s="267"/>
      <c r="S64" s="268"/>
      <c r="T64" s="267"/>
      <c r="U64" s="268"/>
      <c r="V64" s="267"/>
      <c r="W64" s="268"/>
      <c r="X64" s="267"/>
      <c r="Y64" s="268"/>
      <c r="Z64" s="267"/>
      <c r="AA64" s="268"/>
      <c r="AB64" s="267"/>
      <c r="AC64" s="268"/>
      <c r="AD64" s="267"/>
    </row>
    <row r="65" spans="1:30">
      <c r="A65" s="74"/>
      <c r="B65" s="74"/>
      <c r="C65" s="148" t="s">
        <v>133</v>
      </c>
      <c r="D65" s="320"/>
      <c r="E65" s="266"/>
      <c r="F65" s="267"/>
      <c r="G65" s="268"/>
      <c r="H65" s="267"/>
      <c r="I65" s="268"/>
      <c r="J65" s="267"/>
      <c r="K65" s="268"/>
      <c r="L65" s="267"/>
      <c r="M65" s="268"/>
      <c r="N65" s="267"/>
      <c r="O65" s="268"/>
      <c r="P65" s="267"/>
      <c r="Q65" s="268"/>
      <c r="R65" s="267"/>
      <c r="S65" s="268"/>
      <c r="T65" s="267"/>
      <c r="U65" s="268"/>
      <c r="V65" s="267"/>
      <c r="W65" s="268"/>
      <c r="X65" s="267"/>
      <c r="Y65" s="268"/>
      <c r="Z65" s="267"/>
      <c r="AA65" s="268"/>
      <c r="AB65" s="267"/>
      <c r="AC65" s="268"/>
      <c r="AD65" s="267"/>
    </row>
    <row r="66" spans="1:30">
      <c r="A66" s="74"/>
      <c r="B66" s="74"/>
      <c r="C66" s="148" t="s">
        <v>134</v>
      </c>
      <c r="D66" s="320"/>
      <c r="E66" s="266"/>
      <c r="F66" s="267"/>
      <c r="G66" s="268"/>
      <c r="H66" s="267"/>
      <c r="I66" s="268"/>
      <c r="J66" s="267"/>
      <c r="K66" s="268"/>
      <c r="L66" s="267"/>
      <c r="M66" s="268"/>
      <c r="N66" s="267"/>
      <c r="O66" s="268"/>
      <c r="P66" s="267"/>
      <c r="Q66" s="268"/>
      <c r="R66" s="267"/>
      <c r="S66" s="268"/>
      <c r="T66" s="267"/>
      <c r="U66" s="268"/>
      <c r="V66" s="267"/>
      <c r="W66" s="268"/>
      <c r="X66" s="267"/>
      <c r="Y66" s="268"/>
      <c r="Z66" s="267"/>
      <c r="AA66" s="268"/>
      <c r="AB66" s="267"/>
      <c r="AC66" s="268"/>
      <c r="AD66" s="267"/>
    </row>
    <row r="67" spans="1:30">
      <c r="A67" s="74"/>
      <c r="B67" s="74"/>
      <c r="C67" s="148" t="s">
        <v>135</v>
      </c>
      <c r="D67" s="320"/>
      <c r="E67" s="266"/>
      <c r="F67" s="267"/>
      <c r="G67" s="268"/>
      <c r="H67" s="267"/>
      <c r="I67" s="268"/>
      <c r="J67" s="267"/>
      <c r="K67" s="268"/>
      <c r="L67" s="267"/>
      <c r="M67" s="268"/>
      <c r="N67" s="267"/>
      <c r="O67" s="268"/>
      <c r="P67" s="267"/>
      <c r="Q67" s="268"/>
      <c r="R67" s="267"/>
      <c r="S67" s="268"/>
      <c r="T67" s="267"/>
      <c r="U67" s="268"/>
      <c r="V67" s="267"/>
      <c r="W67" s="268"/>
      <c r="X67" s="267"/>
      <c r="Y67" s="268"/>
      <c r="Z67" s="267"/>
      <c r="AA67" s="268"/>
      <c r="AB67" s="267"/>
      <c r="AC67" s="268"/>
      <c r="AD67" s="267"/>
    </row>
    <row r="68" spans="1:30">
      <c r="A68" s="74"/>
      <c r="B68" s="74"/>
      <c r="C68" s="148" t="s">
        <v>136</v>
      </c>
      <c r="D68" s="320"/>
      <c r="E68" s="266"/>
      <c r="F68" s="267"/>
      <c r="G68" s="268"/>
      <c r="H68" s="267"/>
      <c r="I68" s="268"/>
      <c r="J68" s="267"/>
      <c r="K68" s="268"/>
      <c r="L68" s="267"/>
      <c r="M68" s="268"/>
      <c r="N68" s="267"/>
      <c r="O68" s="268"/>
      <c r="P68" s="267"/>
      <c r="Q68" s="268"/>
      <c r="R68" s="267"/>
      <c r="S68" s="268"/>
      <c r="T68" s="267"/>
      <c r="U68" s="268"/>
      <c r="V68" s="267"/>
      <c r="W68" s="268"/>
      <c r="X68" s="267"/>
      <c r="Y68" s="268"/>
      <c r="Z68" s="267"/>
      <c r="AA68" s="268"/>
      <c r="AB68" s="267"/>
      <c r="AC68" s="268"/>
      <c r="AD68" s="267"/>
    </row>
    <row r="69" spans="1:30">
      <c r="A69" s="74"/>
      <c r="B69" s="74"/>
      <c r="C69" s="148" t="s">
        <v>137</v>
      </c>
      <c r="D69" s="320"/>
      <c r="E69" s="266"/>
      <c r="F69" s="267"/>
      <c r="G69" s="268"/>
      <c r="H69" s="267"/>
      <c r="I69" s="268"/>
      <c r="J69" s="267"/>
      <c r="K69" s="268"/>
      <c r="L69" s="267"/>
      <c r="M69" s="268"/>
      <c r="N69" s="267"/>
      <c r="O69" s="268"/>
      <c r="P69" s="267"/>
      <c r="Q69" s="268"/>
      <c r="R69" s="267"/>
      <c r="S69" s="268"/>
      <c r="T69" s="267"/>
      <c r="U69" s="268"/>
      <c r="V69" s="267"/>
      <c r="W69" s="268"/>
      <c r="X69" s="267"/>
      <c r="Y69" s="268"/>
      <c r="Z69" s="267"/>
      <c r="AA69" s="268"/>
      <c r="AB69" s="267"/>
      <c r="AC69" s="268"/>
      <c r="AD69" s="267"/>
    </row>
    <row r="70" spans="1:30">
      <c r="A70" s="74"/>
      <c r="B70" s="74"/>
      <c r="C70" s="148" t="s">
        <v>138</v>
      </c>
      <c r="D70" s="320"/>
      <c r="E70" s="266"/>
      <c r="F70" s="267"/>
      <c r="G70" s="268"/>
      <c r="H70" s="267"/>
      <c r="I70" s="268"/>
      <c r="J70" s="267"/>
      <c r="K70" s="268"/>
      <c r="L70" s="267"/>
      <c r="M70" s="268"/>
      <c r="N70" s="267"/>
      <c r="O70" s="268"/>
      <c r="P70" s="267"/>
      <c r="Q70" s="268"/>
      <c r="R70" s="267"/>
      <c r="S70" s="268"/>
      <c r="T70" s="267"/>
      <c r="U70" s="268"/>
      <c r="V70" s="267"/>
      <c r="W70" s="268"/>
      <c r="X70" s="267"/>
      <c r="Y70" s="268"/>
      <c r="Z70" s="267"/>
      <c r="AA70" s="268"/>
      <c r="AB70" s="267"/>
      <c r="AC70" s="268"/>
      <c r="AD70" s="267"/>
    </row>
    <row r="71" spans="1:30">
      <c r="A71" s="74"/>
      <c r="B71" s="74"/>
      <c r="C71" s="148" t="s">
        <v>139</v>
      </c>
      <c r="D71" s="320"/>
      <c r="E71" s="266"/>
      <c r="F71" s="267"/>
      <c r="G71" s="268"/>
      <c r="H71" s="267"/>
      <c r="I71" s="268"/>
      <c r="J71" s="267"/>
      <c r="K71" s="268"/>
      <c r="L71" s="267"/>
      <c r="M71" s="268"/>
      <c r="N71" s="267"/>
      <c r="O71" s="268"/>
      <c r="P71" s="267"/>
      <c r="Q71" s="268"/>
      <c r="R71" s="267"/>
      <c r="S71" s="268"/>
      <c r="T71" s="267"/>
      <c r="U71" s="268"/>
      <c r="V71" s="267"/>
      <c r="W71" s="268"/>
      <c r="X71" s="267"/>
      <c r="Y71" s="268"/>
      <c r="Z71" s="267"/>
      <c r="AA71" s="268"/>
      <c r="AB71" s="267"/>
      <c r="AC71" s="268"/>
      <c r="AD71" s="267"/>
    </row>
    <row r="72" spans="1:30">
      <c r="A72" s="74"/>
      <c r="B72" s="74"/>
      <c r="C72" s="148" t="s">
        <v>140</v>
      </c>
      <c r="D72" s="320"/>
      <c r="E72" s="266"/>
      <c r="F72" s="267"/>
      <c r="G72" s="268"/>
      <c r="H72" s="267"/>
      <c r="I72" s="268"/>
      <c r="J72" s="267"/>
      <c r="K72" s="268"/>
      <c r="L72" s="267"/>
      <c r="M72" s="268"/>
      <c r="N72" s="267"/>
      <c r="O72" s="268"/>
      <c r="P72" s="267"/>
      <c r="Q72" s="268"/>
      <c r="R72" s="267"/>
      <c r="S72" s="268"/>
      <c r="T72" s="267"/>
      <c r="U72" s="268"/>
      <c r="V72" s="267"/>
      <c r="W72" s="268"/>
      <c r="X72" s="267"/>
      <c r="Y72" s="268"/>
      <c r="Z72" s="267"/>
      <c r="AA72" s="268"/>
      <c r="AB72" s="267"/>
      <c r="AC72" s="268"/>
      <c r="AD72" s="267"/>
    </row>
    <row r="73" spans="1:30">
      <c r="A73" s="74"/>
      <c r="B73" s="74"/>
      <c r="C73" s="148" t="s">
        <v>141</v>
      </c>
      <c r="D73" s="320"/>
      <c r="E73" s="266"/>
      <c r="F73" s="267"/>
      <c r="G73" s="268"/>
      <c r="H73" s="267"/>
      <c r="I73" s="268"/>
      <c r="J73" s="267"/>
      <c r="K73" s="268"/>
      <c r="L73" s="267"/>
      <c r="M73" s="268"/>
      <c r="N73" s="267"/>
      <c r="O73" s="268"/>
      <c r="P73" s="267"/>
      <c r="Q73" s="268"/>
      <c r="R73" s="267"/>
      <c r="S73" s="268"/>
      <c r="T73" s="267"/>
      <c r="U73" s="268"/>
      <c r="V73" s="267"/>
      <c r="W73" s="268"/>
      <c r="X73" s="267"/>
      <c r="Y73" s="268"/>
      <c r="Z73" s="267"/>
      <c r="AA73" s="268"/>
      <c r="AB73" s="267"/>
      <c r="AC73" s="268"/>
      <c r="AD73" s="267"/>
    </row>
    <row r="74" spans="1:30">
      <c r="A74" s="74"/>
      <c r="B74" s="74"/>
      <c r="C74" s="148" t="s">
        <v>142</v>
      </c>
      <c r="D74" s="320"/>
      <c r="E74" s="266"/>
      <c r="F74" s="267"/>
      <c r="G74" s="268"/>
      <c r="H74" s="267"/>
      <c r="I74" s="268"/>
      <c r="J74" s="267"/>
      <c r="K74" s="268"/>
      <c r="L74" s="267"/>
      <c r="M74" s="268"/>
      <c r="N74" s="267"/>
      <c r="O74" s="268"/>
      <c r="P74" s="267"/>
      <c r="Q74" s="268"/>
      <c r="R74" s="267"/>
      <c r="S74" s="268"/>
      <c r="T74" s="267"/>
      <c r="U74" s="268"/>
      <c r="V74" s="267"/>
      <c r="W74" s="268"/>
      <c r="X74" s="267"/>
      <c r="Y74" s="268"/>
      <c r="Z74" s="267"/>
      <c r="AA74" s="268"/>
      <c r="AB74" s="267"/>
      <c r="AC74" s="268"/>
      <c r="AD74" s="267"/>
    </row>
    <row r="75" spans="1:30">
      <c r="A75" s="74"/>
      <c r="B75" s="74"/>
      <c r="C75" s="148" t="s">
        <v>143</v>
      </c>
      <c r="D75" s="320"/>
      <c r="E75" s="266"/>
      <c r="F75" s="267"/>
      <c r="G75" s="268"/>
      <c r="H75" s="267"/>
      <c r="I75" s="268"/>
      <c r="J75" s="267"/>
      <c r="K75" s="268"/>
      <c r="L75" s="267"/>
      <c r="M75" s="268"/>
      <c r="N75" s="267"/>
      <c r="O75" s="268"/>
      <c r="P75" s="267"/>
      <c r="Q75" s="268"/>
      <c r="R75" s="267"/>
      <c r="S75" s="268"/>
      <c r="T75" s="267"/>
      <c r="U75" s="268"/>
      <c r="V75" s="267"/>
      <c r="W75" s="268"/>
      <c r="X75" s="267"/>
      <c r="Y75" s="268"/>
      <c r="Z75" s="267"/>
      <c r="AA75" s="268"/>
      <c r="AB75" s="267"/>
      <c r="AC75" s="268"/>
      <c r="AD75" s="267"/>
    </row>
    <row r="76" spans="1:30">
      <c r="A76" s="74"/>
      <c r="B76" s="74"/>
      <c r="C76" s="148" t="s">
        <v>144</v>
      </c>
      <c r="D76" s="320"/>
      <c r="E76" s="266"/>
      <c r="F76" s="267"/>
      <c r="G76" s="268"/>
      <c r="H76" s="267"/>
      <c r="I76" s="268"/>
      <c r="J76" s="267"/>
      <c r="K76" s="268"/>
      <c r="L76" s="267"/>
      <c r="M76" s="268"/>
      <c r="N76" s="267"/>
      <c r="O76" s="268"/>
      <c r="P76" s="267"/>
      <c r="Q76" s="268"/>
      <c r="R76" s="267"/>
      <c r="S76" s="268"/>
      <c r="T76" s="267"/>
      <c r="U76" s="268"/>
      <c r="V76" s="267"/>
      <c r="W76" s="268"/>
      <c r="X76" s="267"/>
      <c r="Y76" s="268"/>
      <c r="Z76" s="267"/>
      <c r="AA76" s="268"/>
      <c r="AB76" s="267"/>
      <c r="AC76" s="268"/>
      <c r="AD76" s="267"/>
    </row>
    <row r="77" spans="1:30">
      <c r="A77" s="74"/>
      <c r="B77" s="74"/>
      <c r="C77" s="148" t="s">
        <v>145</v>
      </c>
      <c r="D77" s="320"/>
      <c r="E77" s="266"/>
      <c r="F77" s="267"/>
      <c r="G77" s="268"/>
      <c r="H77" s="267"/>
      <c r="I77" s="268"/>
      <c r="J77" s="267"/>
      <c r="K77" s="268"/>
      <c r="L77" s="267"/>
      <c r="M77" s="268"/>
      <c r="N77" s="267"/>
      <c r="O77" s="268"/>
      <c r="P77" s="267"/>
      <c r="Q77" s="268"/>
      <c r="R77" s="267"/>
      <c r="S77" s="268"/>
      <c r="T77" s="267"/>
      <c r="U77" s="268"/>
      <c r="V77" s="267"/>
      <c r="W77" s="268"/>
      <c r="X77" s="267"/>
      <c r="Y77" s="268"/>
      <c r="Z77" s="267"/>
      <c r="AA77" s="268"/>
      <c r="AB77" s="267"/>
      <c r="AC77" s="268"/>
      <c r="AD77" s="267"/>
    </row>
    <row r="78" spans="1:30">
      <c r="A78" s="74"/>
      <c r="B78" s="74"/>
      <c r="C78" s="148" t="s">
        <v>146</v>
      </c>
      <c r="D78" s="320"/>
      <c r="E78" s="266"/>
      <c r="F78" s="267"/>
      <c r="G78" s="268"/>
      <c r="H78" s="267"/>
      <c r="I78" s="268"/>
      <c r="J78" s="267"/>
      <c r="K78" s="268"/>
      <c r="L78" s="267"/>
      <c r="M78" s="268"/>
      <c r="N78" s="267"/>
      <c r="O78" s="268"/>
      <c r="P78" s="267"/>
      <c r="Q78" s="268"/>
      <c r="R78" s="267"/>
      <c r="S78" s="268"/>
      <c r="T78" s="267"/>
      <c r="U78" s="268"/>
      <c r="V78" s="267"/>
      <c r="W78" s="268"/>
      <c r="X78" s="267"/>
      <c r="Y78" s="268"/>
      <c r="Z78" s="267"/>
      <c r="AA78" s="268"/>
      <c r="AB78" s="267"/>
      <c r="AC78" s="268"/>
      <c r="AD78" s="267"/>
    </row>
    <row r="79" spans="1:30">
      <c r="A79" s="74"/>
      <c r="B79" s="74"/>
      <c r="C79" s="148" t="s">
        <v>147</v>
      </c>
      <c r="D79" s="320"/>
      <c r="E79" s="266"/>
      <c r="F79" s="267"/>
      <c r="G79" s="268"/>
      <c r="H79" s="267"/>
      <c r="I79" s="268"/>
      <c r="J79" s="267"/>
      <c r="K79" s="268"/>
      <c r="L79" s="267"/>
      <c r="M79" s="268"/>
      <c r="N79" s="267"/>
      <c r="O79" s="268"/>
      <c r="P79" s="267"/>
      <c r="Q79" s="268"/>
      <c r="R79" s="267"/>
      <c r="S79" s="268"/>
      <c r="T79" s="267"/>
      <c r="U79" s="268"/>
      <c r="V79" s="267"/>
      <c r="W79" s="268"/>
      <c r="X79" s="267"/>
      <c r="Y79" s="268"/>
      <c r="Z79" s="267"/>
      <c r="AA79" s="268"/>
      <c r="AB79" s="267"/>
      <c r="AC79" s="268"/>
      <c r="AD79" s="267"/>
    </row>
    <row r="80" spans="1:30">
      <c r="A80" s="74"/>
      <c r="B80" s="74"/>
      <c r="C80" s="148" t="s">
        <v>148</v>
      </c>
      <c r="D80" s="320"/>
      <c r="E80" s="266"/>
      <c r="F80" s="267"/>
      <c r="G80" s="268"/>
      <c r="H80" s="267"/>
      <c r="I80" s="268"/>
      <c r="J80" s="267"/>
      <c r="K80" s="268"/>
      <c r="L80" s="267"/>
      <c r="M80" s="268"/>
      <c r="N80" s="267"/>
      <c r="O80" s="268"/>
      <c r="P80" s="267"/>
      <c r="Q80" s="268"/>
      <c r="R80" s="267"/>
      <c r="S80" s="268"/>
      <c r="T80" s="267"/>
      <c r="U80" s="268"/>
      <c r="V80" s="267"/>
      <c r="W80" s="268"/>
      <c r="X80" s="267"/>
      <c r="Y80" s="268"/>
      <c r="Z80" s="267"/>
      <c r="AA80" s="268"/>
      <c r="AB80" s="267"/>
      <c r="AC80" s="268"/>
      <c r="AD80" s="267"/>
    </row>
    <row r="81" spans="1:30">
      <c r="A81" s="74"/>
      <c r="B81" s="74"/>
      <c r="C81" s="148" t="s">
        <v>149</v>
      </c>
      <c r="D81" s="320"/>
      <c r="E81" s="266"/>
      <c r="F81" s="267"/>
      <c r="G81" s="268"/>
      <c r="H81" s="267"/>
      <c r="I81" s="268"/>
      <c r="J81" s="267"/>
      <c r="K81" s="268"/>
      <c r="L81" s="267"/>
      <c r="M81" s="268"/>
      <c r="N81" s="267"/>
      <c r="O81" s="268"/>
      <c r="P81" s="267"/>
      <c r="Q81" s="268"/>
      <c r="R81" s="267"/>
      <c r="S81" s="268"/>
      <c r="T81" s="267"/>
      <c r="U81" s="268"/>
      <c r="V81" s="267"/>
      <c r="W81" s="268"/>
      <c r="X81" s="267"/>
      <c r="Y81" s="268"/>
      <c r="Z81" s="267"/>
      <c r="AA81" s="268"/>
      <c r="AB81" s="267"/>
      <c r="AC81" s="268"/>
      <c r="AD81" s="267"/>
    </row>
    <row r="82" spans="1:30">
      <c r="A82" s="74"/>
      <c r="B82" s="74"/>
      <c r="C82" s="148" t="s">
        <v>150</v>
      </c>
      <c r="D82" s="320"/>
      <c r="E82" s="266"/>
      <c r="F82" s="267"/>
      <c r="G82" s="268"/>
      <c r="H82" s="267"/>
      <c r="I82" s="268"/>
      <c r="J82" s="267"/>
      <c r="K82" s="268"/>
      <c r="L82" s="267"/>
      <c r="M82" s="268"/>
      <c r="N82" s="267"/>
      <c r="O82" s="268"/>
      <c r="P82" s="267"/>
      <c r="Q82" s="268"/>
      <c r="R82" s="267"/>
      <c r="S82" s="268"/>
      <c r="T82" s="267"/>
      <c r="U82" s="268"/>
      <c r="V82" s="267"/>
      <c r="W82" s="268"/>
      <c r="X82" s="267"/>
      <c r="Y82" s="268"/>
      <c r="Z82" s="267"/>
      <c r="AA82" s="268"/>
      <c r="AB82" s="267"/>
      <c r="AC82" s="268"/>
      <c r="AD82" s="267"/>
    </row>
    <row r="83" spans="1:30">
      <c r="A83" s="74"/>
      <c r="B83" s="74"/>
      <c r="C83" s="148" t="s">
        <v>151</v>
      </c>
      <c r="D83" s="320"/>
      <c r="E83" s="266"/>
      <c r="F83" s="267"/>
      <c r="G83" s="268"/>
      <c r="H83" s="267"/>
      <c r="I83" s="268"/>
      <c r="J83" s="267"/>
      <c r="K83" s="268"/>
      <c r="L83" s="267"/>
      <c r="M83" s="268"/>
      <c r="N83" s="267"/>
      <c r="O83" s="268"/>
      <c r="P83" s="267"/>
      <c r="Q83" s="268"/>
      <c r="R83" s="267"/>
      <c r="S83" s="268"/>
      <c r="T83" s="267"/>
      <c r="U83" s="268"/>
      <c r="V83" s="267"/>
      <c r="W83" s="268"/>
      <c r="X83" s="267"/>
      <c r="Y83" s="268"/>
      <c r="Z83" s="267"/>
      <c r="AA83" s="268"/>
      <c r="AB83" s="267"/>
      <c r="AC83" s="268"/>
      <c r="AD83" s="267"/>
    </row>
    <row r="84" spans="1:30">
      <c r="A84" s="74"/>
      <c r="B84" s="74"/>
      <c r="C84" s="148" t="s">
        <v>152</v>
      </c>
      <c r="D84" s="320"/>
      <c r="E84" s="266"/>
      <c r="F84" s="267"/>
      <c r="G84" s="268"/>
      <c r="H84" s="267"/>
      <c r="I84" s="268"/>
      <c r="J84" s="267"/>
      <c r="K84" s="268"/>
      <c r="L84" s="267"/>
      <c r="M84" s="268"/>
      <c r="N84" s="267"/>
      <c r="O84" s="268"/>
      <c r="P84" s="267"/>
      <c r="Q84" s="268"/>
      <c r="R84" s="267"/>
      <c r="S84" s="268"/>
      <c r="T84" s="267"/>
      <c r="U84" s="268"/>
      <c r="V84" s="267"/>
      <c r="W84" s="268"/>
      <c r="X84" s="267"/>
      <c r="Y84" s="268"/>
      <c r="Z84" s="267"/>
      <c r="AA84" s="268"/>
      <c r="AB84" s="267"/>
      <c r="AC84" s="268"/>
      <c r="AD84" s="267"/>
    </row>
    <row r="85" spans="1:30">
      <c r="A85" s="74"/>
      <c r="B85" s="74"/>
      <c r="C85" s="148" t="s">
        <v>153</v>
      </c>
      <c r="D85" s="320"/>
      <c r="E85" s="266"/>
      <c r="F85" s="267"/>
      <c r="G85" s="268"/>
      <c r="H85" s="267"/>
      <c r="I85" s="268"/>
      <c r="J85" s="267"/>
      <c r="K85" s="268"/>
      <c r="L85" s="267"/>
      <c r="M85" s="268"/>
      <c r="N85" s="267"/>
      <c r="O85" s="268"/>
      <c r="P85" s="267"/>
      <c r="Q85" s="268"/>
      <c r="R85" s="267"/>
      <c r="S85" s="268"/>
      <c r="T85" s="267"/>
      <c r="U85" s="268"/>
      <c r="V85" s="267"/>
      <c r="W85" s="268"/>
      <c r="X85" s="267"/>
      <c r="Y85" s="268"/>
      <c r="Z85" s="267"/>
      <c r="AA85" s="268"/>
      <c r="AB85" s="267"/>
      <c r="AC85" s="268"/>
      <c r="AD85" s="267"/>
    </row>
    <row r="86" spans="1:30">
      <c r="A86" s="74"/>
      <c r="B86" s="74"/>
      <c r="C86" s="148" t="s">
        <v>154</v>
      </c>
      <c r="D86" s="320"/>
      <c r="E86" s="266"/>
      <c r="F86" s="267"/>
      <c r="G86" s="268"/>
      <c r="H86" s="267"/>
      <c r="I86" s="268"/>
      <c r="J86" s="267"/>
      <c r="K86" s="268"/>
      <c r="L86" s="267"/>
      <c r="M86" s="268"/>
      <c r="N86" s="267"/>
      <c r="O86" s="268"/>
      <c r="P86" s="267"/>
      <c r="Q86" s="268"/>
      <c r="R86" s="267"/>
      <c r="S86" s="268"/>
      <c r="T86" s="267"/>
      <c r="U86" s="268"/>
      <c r="V86" s="267"/>
      <c r="W86" s="268"/>
      <c r="X86" s="267"/>
      <c r="Y86" s="268"/>
      <c r="Z86" s="267"/>
      <c r="AA86" s="268"/>
      <c r="AB86" s="267"/>
      <c r="AC86" s="268"/>
      <c r="AD86" s="267"/>
    </row>
    <row r="87" spans="1:30">
      <c r="A87" s="74"/>
      <c r="B87" s="74"/>
      <c r="C87" s="148" t="s">
        <v>155</v>
      </c>
      <c r="D87" s="320"/>
      <c r="E87" s="266"/>
      <c r="F87" s="267"/>
      <c r="G87" s="268"/>
      <c r="H87" s="267"/>
      <c r="I87" s="268"/>
      <c r="J87" s="267"/>
      <c r="K87" s="268"/>
      <c r="L87" s="267"/>
      <c r="M87" s="268"/>
      <c r="N87" s="267"/>
      <c r="O87" s="268"/>
      <c r="P87" s="267"/>
      <c r="Q87" s="268"/>
      <c r="R87" s="267"/>
      <c r="S87" s="268"/>
      <c r="T87" s="267"/>
      <c r="U87" s="268"/>
      <c r="V87" s="267"/>
      <c r="W87" s="268"/>
      <c r="X87" s="267"/>
      <c r="Y87" s="268"/>
      <c r="Z87" s="267"/>
      <c r="AA87" s="268"/>
      <c r="AB87" s="267"/>
      <c r="AC87" s="268"/>
      <c r="AD87" s="267"/>
    </row>
    <row r="88" spans="1:30">
      <c r="A88" s="74"/>
      <c r="B88" s="74"/>
      <c r="C88" s="215"/>
      <c r="D88" s="215"/>
      <c r="E88" s="82"/>
      <c r="F88" s="82"/>
      <c r="G88" s="268">
        <f>IF(AND(SUM(G63:G87)=0,COUNTIF(G63:G87,"NS")&gt;0),"NS",IF(AND(SUM(G63:G87)=0, COUNTIF(G63:G87,"NA")&gt;0),"NA",SUM(G63:G87)))</f>
        <v>0</v>
      </c>
      <c r="H88" s="267"/>
      <c r="I88" s="268">
        <f>IF(AND(SUM(I63:I87)=0,COUNTIF(I63:I87,"NS")&gt;0),"NS",IF(AND(SUM(I63:I87)=0, COUNTIF(I63:I87,"NA")&gt;0),"NA",SUM(I63:I87)))</f>
        <v>0</v>
      </c>
      <c r="J88" s="267"/>
      <c r="K88" s="268">
        <f>IF(AND(SUM(K63:K87)=0,COUNTIF(K63:K87,"NS")&gt;0),"NS",IF(AND(SUM(K63:K87)=0, COUNTIF(K63:K87,"NA")&gt;0),"NA",SUM(K63:K87)))</f>
        <v>0</v>
      </c>
      <c r="L88" s="267"/>
      <c r="M88" s="268">
        <f>IF(AND(SUM(M63:M87)=0,COUNTIF(M63:M87,"NS")&gt;0),"NS",IF(AND(SUM(M63:M87)=0, COUNTIF(M63:M87,"NA")&gt;0),"NA",SUM(M63:M87)))</f>
        <v>0</v>
      </c>
      <c r="N88" s="267"/>
      <c r="O88" s="268">
        <f>IF(AND(SUM(O63:O87)=0,COUNTIF(O63:O87,"NS")&gt;0),"NS",IF(AND(SUM(O63:O87)=0, COUNTIF(O63:O87,"NA")&gt;0),"NA",SUM(O63:O87)))</f>
        <v>0</v>
      </c>
      <c r="P88" s="267"/>
      <c r="Q88" s="268">
        <f>IF(AND(SUM(Q63:Q87)=0,COUNTIF(Q63:Q87,"NS")&gt;0),"NS",IF(AND(SUM(Q63:Q87)=0, COUNTIF(Q63:Q87,"NA")&gt;0),"NA",SUM(Q63:Q87)))</f>
        <v>0</v>
      </c>
      <c r="R88" s="267"/>
      <c r="S88" s="268">
        <f>IF(AND(SUM(S63:S87)=0,COUNTIF(S63:S87,"NS")&gt;0),"NS",IF(AND(SUM(S63:S87)=0, COUNTIF(S63:S87,"NA")&gt;0),"NA",SUM(S63:S87)))</f>
        <v>0</v>
      </c>
      <c r="T88" s="267"/>
      <c r="U88" s="268">
        <f>IF(AND(SUM(U63:U87)=0,COUNTIF(U63:U87,"NS")&gt;0),"NS",IF(AND(SUM(U63:U87)=0, COUNTIF(U63:U87,"NA")&gt;0),"NA",SUM(U63:U87)))</f>
        <v>0</v>
      </c>
      <c r="V88" s="267"/>
      <c r="W88" s="268">
        <f>IF(AND(SUM(W63:W87)=0,COUNTIF(W63:W87,"NS")&gt;0),"NS",IF(AND(SUM(W63:W87)=0, COUNTIF(W63:W87,"NA")&gt;0),"NA",SUM(W63:W87)))</f>
        <v>0</v>
      </c>
      <c r="X88" s="267"/>
      <c r="Y88" s="268">
        <f>IF(AND(SUM(Y63:Y87)=0,COUNTIF(Y63:Y87,"NS")&gt;0),"NS",IF(AND(SUM(Y63:Y87)=0, COUNTIF(Y63:Y87,"NA")&gt;0),"NA",SUM(Y63:Y87)))</f>
        <v>0</v>
      </c>
      <c r="Z88" s="267"/>
      <c r="AA88" s="268">
        <f>IF(AND(SUM(AA63:AA87)=0,COUNTIF(AA63:AA87,"NS")&gt;0),"NS",IF(AND(SUM(AA63:AA87)=0, COUNTIF(AA63:AA87,"NA")&gt;0),"NA",SUM(AA63:AA87)))</f>
        <v>0</v>
      </c>
      <c r="AB88" s="267"/>
      <c r="AC88" s="268">
        <f>IF(AND(SUM(AC63:AC87)=0,COUNTIF(AC63:AC87,"NS")&gt;0),"NS",IF(AND(SUM(AC63:AC87)=0, COUNTIF(AC63:AC87,"NA")&gt;0),"NA",SUM(AC63:AC87)))</f>
        <v>0</v>
      </c>
      <c r="AD88" s="267"/>
    </row>
    <row r="89" spans="1:30">
      <c r="A89" s="74"/>
      <c r="B89" s="74"/>
      <c r="C89" s="215"/>
      <c r="D89" s="215"/>
      <c r="E89" s="215"/>
      <c r="F89" s="215"/>
      <c r="G89" s="215"/>
      <c r="H89" s="215"/>
      <c r="I89" s="215"/>
      <c r="J89" s="215"/>
      <c r="K89" s="215"/>
      <c r="L89" s="215"/>
      <c r="M89" s="215"/>
      <c r="N89" s="215"/>
      <c r="O89" s="215"/>
      <c r="P89" s="215"/>
      <c r="Q89" s="215"/>
      <c r="R89" s="215"/>
      <c r="S89" s="215"/>
      <c r="T89" s="215"/>
      <c r="U89" s="215"/>
      <c r="V89" s="215"/>
      <c r="W89" s="215"/>
      <c r="X89" s="172"/>
      <c r="Y89" s="172"/>
      <c r="Z89" s="172"/>
      <c r="AA89" s="172"/>
      <c r="AB89" s="172"/>
      <c r="AC89" s="172"/>
      <c r="AD89" s="172"/>
    </row>
    <row r="90" spans="1:30" ht="45" customHeight="1">
      <c r="A90" s="74"/>
      <c r="B90" s="74"/>
      <c r="C90" s="441" t="s">
        <v>1775</v>
      </c>
      <c r="D90" s="256"/>
      <c r="E90" s="281"/>
      <c r="F90" s="268"/>
      <c r="G90" s="266"/>
      <c r="H90" s="266"/>
      <c r="I90" s="266"/>
      <c r="J90" s="266"/>
      <c r="K90" s="266"/>
      <c r="L90" s="266"/>
      <c r="M90" s="266"/>
      <c r="N90" s="266"/>
      <c r="O90" s="266"/>
      <c r="P90" s="266"/>
      <c r="Q90" s="266"/>
      <c r="R90" s="266"/>
      <c r="S90" s="266"/>
      <c r="T90" s="266"/>
      <c r="U90" s="266"/>
      <c r="V90" s="266"/>
      <c r="W90" s="266"/>
      <c r="X90" s="266"/>
      <c r="Y90" s="266"/>
      <c r="Z90" s="266"/>
      <c r="AA90" s="266"/>
      <c r="AB90" s="266"/>
      <c r="AC90" s="266"/>
      <c r="AD90" s="267"/>
    </row>
    <row r="91" spans="1:30">
      <c r="A91" s="74"/>
      <c r="B91" s="74"/>
      <c r="C91" s="215"/>
      <c r="D91" s="215"/>
      <c r="E91" s="215"/>
      <c r="F91" s="215"/>
      <c r="G91" s="215"/>
      <c r="H91" s="215"/>
      <c r="I91" s="215"/>
      <c r="J91" s="215"/>
      <c r="K91" s="215"/>
      <c r="L91" s="215"/>
      <c r="M91" s="215"/>
      <c r="N91" s="215"/>
      <c r="O91" s="215"/>
      <c r="P91" s="215"/>
      <c r="Q91" s="215"/>
      <c r="R91" s="215"/>
      <c r="S91" s="215"/>
      <c r="T91" s="215"/>
      <c r="U91" s="215"/>
      <c r="V91" s="215"/>
      <c r="W91" s="215"/>
      <c r="X91" s="172"/>
      <c r="Y91" s="172"/>
      <c r="Z91" s="172"/>
      <c r="AA91" s="172"/>
      <c r="AB91" s="172"/>
      <c r="AC91" s="172"/>
      <c r="AD91" s="172"/>
    </row>
    <row r="92" spans="1:30" ht="24" customHeight="1">
      <c r="A92" s="74"/>
      <c r="B92" s="74"/>
      <c r="C92" s="321" t="s">
        <v>187</v>
      </c>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row>
    <row r="93" spans="1:30" ht="60" customHeight="1">
      <c r="A93" s="74"/>
      <c r="B93" s="74"/>
      <c r="C93" s="322"/>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4"/>
    </row>
    <row r="94" spans="1:30">
      <c r="A94" s="74"/>
      <c r="B94" s="74"/>
      <c r="C94" s="246" t="e">
        <f ca="1">AH60</f>
        <v>#NAME?</v>
      </c>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c r="A95" s="74"/>
      <c r="B95" s="74"/>
      <c r="C95" s="246" t="e">
        <f ca="1">AK60</f>
        <v>#NAME?</v>
      </c>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row>
    <row r="96" spans="1:30">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8">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row>
    <row r="98" spans="1:3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8">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8" ht="24" customHeight="1">
      <c r="A100" s="72" t="s">
        <v>1776</v>
      </c>
      <c r="B100" s="326" t="s">
        <v>1777</v>
      </c>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1:38" ht="36" customHeight="1">
      <c r="A101" s="74"/>
      <c r="B101" s="74"/>
      <c r="C101" s="327" t="s">
        <v>1778</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8" ht="36" customHeight="1">
      <c r="A102" s="74"/>
      <c r="B102" s="74"/>
      <c r="C102" s="321" t="s">
        <v>1779</v>
      </c>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row>
    <row r="103" spans="1:38" ht="24" customHeight="1">
      <c r="A103" s="74"/>
      <c r="B103" s="74"/>
      <c r="C103" s="321" t="s">
        <v>1780</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1:38" ht="36" customHeight="1">
      <c r="A104" s="74"/>
      <c r="B104" s="74"/>
      <c r="C104" s="327" t="s">
        <v>1781</v>
      </c>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row>
    <row r="105" spans="1:38" ht="24" customHeight="1">
      <c r="A105" s="74"/>
      <c r="B105" s="74"/>
      <c r="C105" s="321" t="s">
        <v>1782</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row>
    <row r="106" spans="1:38" ht="36" customHeight="1">
      <c r="A106" s="74"/>
      <c r="B106" s="74"/>
      <c r="C106" s="321" t="s">
        <v>1783</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1:38">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8" ht="36" customHeight="1">
      <c r="A108" s="74"/>
      <c r="B108" s="74"/>
      <c r="C108" s="265" t="s">
        <v>185</v>
      </c>
      <c r="D108" s="278"/>
      <c r="E108" s="278"/>
      <c r="F108" s="278"/>
      <c r="G108" s="278"/>
      <c r="H108" s="278"/>
      <c r="I108" s="278"/>
      <c r="J108" s="279"/>
      <c r="K108" s="325" t="s">
        <v>1125</v>
      </c>
      <c r="L108" s="279"/>
      <c r="M108" s="265" t="s">
        <v>1784</v>
      </c>
      <c r="N108" s="266"/>
      <c r="O108" s="266"/>
      <c r="P108" s="266"/>
      <c r="Q108" s="266"/>
      <c r="R108" s="266"/>
      <c r="S108" s="266"/>
      <c r="T108" s="266"/>
      <c r="U108" s="266"/>
      <c r="V108" s="266"/>
      <c r="W108" s="266"/>
      <c r="X108" s="266"/>
      <c r="Y108" s="266"/>
      <c r="Z108" s="266"/>
      <c r="AA108" s="266"/>
      <c r="AB108" s="266"/>
      <c r="AC108" s="266"/>
      <c r="AD108" s="267"/>
    </row>
    <row r="109" spans="1:38" ht="15" customHeight="1">
      <c r="A109" s="74"/>
      <c r="B109" s="74"/>
      <c r="C109" s="280"/>
      <c r="D109" s="256"/>
      <c r="E109" s="256"/>
      <c r="F109" s="256"/>
      <c r="G109" s="256"/>
      <c r="H109" s="256"/>
      <c r="I109" s="256"/>
      <c r="J109" s="281"/>
      <c r="K109" s="280"/>
      <c r="L109" s="281"/>
      <c r="M109" s="440" t="s">
        <v>201</v>
      </c>
      <c r="N109" s="281"/>
      <c r="O109" s="460" t="s">
        <v>1785</v>
      </c>
      <c r="P109" s="278"/>
      <c r="Q109" s="278"/>
      <c r="R109" s="278"/>
      <c r="S109" s="278"/>
      <c r="T109" s="278"/>
      <c r="U109" s="278"/>
      <c r="V109" s="278"/>
      <c r="W109" s="278"/>
      <c r="X109" s="278"/>
      <c r="Y109" s="278"/>
      <c r="Z109" s="278"/>
      <c r="AA109" s="278"/>
      <c r="AB109" s="278"/>
      <c r="AC109" s="278"/>
      <c r="AD109" s="279"/>
    </row>
    <row r="110" spans="1:38" ht="120" customHeight="1">
      <c r="A110" s="74"/>
      <c r="B110" s="74"/>
      <c r="C110" s="282"/>
      <c r="D110" s="272"/>
      <c r="E110" s="272"/>
      <c r="F110" s="272"/>
      <c r="G110" s="272"/>
      <c r="H110" s="272"/>
      <c r="I110" s="272"/>
      <c r="J110" s="283"/>
      <c r="K110" s="282"/>
      <c r="L110" s="283"/>
      <c r="M110" s="282"/>
      <c r="N110" s="283"/>
      <c r="O110" s="331" t="s">
        <v>1786</v>
      </c>
      <c r="P110" s="267"/>
      <c r="Q110" s="331" t="s">
        <v>1787</v>
      </c>
      <c r="R110" s="267"/>
      <c r="S110" s="331" t="s">
        <v>1788</v>
      </c>
      <c r="T110" s="267"/>
      <c r="U110" s="331" t="s">
        <v>1789</v>
      </c>
      <c r="V110" s="266"/>
      <c r="W110" s="266"/>
      <c r="X110" s="267"/>
      <c r="Y110" s="331" t="s">
        <v>1790</v>
      </c>
      <c r="Z110" s="267"/>
      <c r="AA110" s="331" t="s">
        <v>1791</v>
      </c>
      <c r="AB110" s="267"/>
      <c r="AC110" s="331" t="s">
        <v>262</v>
      </c>
      <c r="AD110" s="267"/>
      <c r="AF110" t="s">
        <v>204</v>
      </c>
      <c r="AG110" t="s">
        <v>205</v>
      </c>
      <c r="AH110" t="s">
        <v>206</v>
      </c>
      <c r="AI110" t="s">
        <v>207</v>
      </c>
      <c r="AJ110" t="s">
        <v>208</v>
      </c>
      <c r="AK110" t="s">
        <v>209</v>
      </c>
      <c r="AL110" t="s">
        <v>210</v>
      </c>
    </row>
    <row r="111" spans="1:38">
      <c r="A111" s="74"/>
      <c r="B111" s="74"/>
      <c r="C111" s="148" t="s">
        <v>131</v>
      </c>
      <c r="D111" s="320"/>
      <c r="E111" s="266"/>
      <c r="F111" s="266"/>
      <c r="G111" s="266"/>
      <c r="H111" s="266"/>
      <c r="I111" s="266"/>
      <c r="J111" s="267"/>
      <c r="K111" s="268"/>
      <c r="L111" s="267"/>
      <c r="M111" s="268"/>
      <c r="N111" s="267"/>
      <c r="O111" s="268"/>
      <c r="P111" s="267"/>
      <c r="Q111" s="268"/>
      <c r="R111" s="267"/>
      <c r="S111" s="268"/>
      <c r="T111" s="267"/>
      <c r="U111" s="268"/>
      <c r="V111" s="266"/>
      <c r="W111" s="266"/>
      <c r="X111" s="267"/>
      <c r="Y111" s="268"/>
      <c r="Z111" s="267"/>
      <c r="AA111" s="268"/>
      <c r="AB111" s="267"/>
      <c r="AC111" s="268"/>
      <c r="AD111" s="267"/>
      <c r="AF111">
        <f>IF(AND(M111=0,OR(SUM(O111:AC111)&gt;0,COUNTIF(M111:AC111,"NS")&gt;0)),1,0)</f>
        <v>0</v>
      </c>
      <c r="AG111">
        <f>IF(OR(AND(M111="NS",SUM(O111:AC111)&gt;0),AND(M111="NS",COUNTIF(M111:AC111,"NS")&lt;2)),1,0)</f>
        <v>0</v>
      </c>
      <c r="AH111">
        <f>IF(AND(M111="NA",OR(SUM(O111:AC111)&gt;0,COUNTIF(M111:AC111,"NS")&gt;0,COUNTIF(M111:AC111,"NA")&gt;1)),1,0)</f>
        <v>0</v>
      </c>
      <c r="AI111">
        <f>IF(AND(COUNTBLANK(M111)+COUNTBLANK(O111)+COUNTBLANK(Q111)+COUNTBLANK(S111)+COUNTBLANK(U111)+COUNTBLANK(Y111)+COUNTBLANK(AA111)+COUNTBLANK(AC111)&gt;0,COUNTBLANK(M111)+COUNTBLANK(O111)+COUNTBLANK(Q111)+COUNTBLANK(S111)+COUNTBLANK(U111)+COUNTBLANK(Y111)+COUNTBLANK(AA111)+COUNTBLANK(AC111)&lt;8,M111&lt;&gt;"NA"),1,0)</f>
        <v>0</v>
      </c>
      <c r="AJ111">
        <f>IF(AND(IF(OR(SUM(O111:AC111)=M111,M111="",AND(M111&gt;0,COUNTIF(M111:AC111,"NS")=7)),0,1)=1,M111&lt;&gt;"NS",M111&lt;&gt;"NA"),1,0)</f>
        <v>0</v>
      </c>
      <c r="AK111">
        <f>IF(COUNTIF(M111:AC111,"=*")&lt;&gt;SUM(COUNTIF(M111:AC111,"NS"),COUNTIF(M111:AC111,"NA")),1,0)</f>
        <v>0</v>
      </c>
      <c r="AL111">
        <f>IF(SUM(AF111:AK111)&gt;0,1,0)</f>
        <v>0</v>
      </c>
    </row>
    <row r="112" spans="1:38">
      <c r="A112" s="74"/>
      <c r="B112" s="74"/>
      <c r="C112" s="79" t="s">
        <v>132</v>
      </c>
      <c r="D112" s="320"/>
      <c r="E112" s="266"/>
      <c r="F112" s="266"/>
      <c r="G112" s="266"/>
      <c r="H112" s="266"/>
      <c r="I112" s="266"/>
      <c r="J112" s="267"/>
      <c r="K112" s="268"/>
      <c r="L112" s="267"/>
      <c r="M112" s="268"/>
      <c r="N112" s="267"/>
      <c r="O112" s="268"/>
      <c r="P112" s="267"/>
      <c r="Q112" s="268"/>
      <c r="R112" s="267"/>
      <c r="S112" s="268"/>
      <c r="T112" s="267"/>
      <c r="U112" s="268"/>
      <c r="V112" s="266"/>
      <c r="W112" s="266"/>
      <c r="X112" s="267"/>
      <c r="Y112" s="268"/>
      <c r="Z112" s="267"/>
      <c r="AA112" s="268"/>
      <c r="AB112" s="267"/>
      <c r="AC112" s="268"/>
      <c r="AD112" s="267"/>
    </row>
    <row r="113" spans="1:30">
      <c r="A113" s="74"/>
      <c r="B113" s="74"/>
      <c r="C113" s="80" t="s">
        <v>133</v>
      </c>
      <c r="D113" s="320"/>
      <c r="E113" s="266"/>
      <c r="F113" s="266"/>
      <c r="G113" s="266"/>
      <c r="H113" s="266"/>
      <c r="I113" s="266"/>
      <c r="J113" s="267"/>
      <c r="K113" s="268"/>
      <c r="L113" s="267"/>
      <c r="M113" s="268"/>
      <c r="N113" s="267"/>
      <c r="O113" s="268"/>
      <c r="P113" s="267"/>
      <c r="Q113" s="268"/>
      <c r="R113" s="267"/>
      <c r="S113" s="268"/>
      <c r="T113" s="267"/>
      <c r="U113" s="268"/>
      <c r="V113" s="266"/>
      <c r="W113" s="266"/>
      <c r="X113" s="267"/>
      <c r="Y113" s="268"/>
      <c r="Z113" s="267"/>
      <c r="AA113" s="268"/>
      <c r="AB113" s="267"/>
      <c r="AC113" s="268"/>
      <c r="AD113" s="267"/>
    </row>
    <row r="114" spans="1:30">
      <c r="A114" s="74"/>
      <c r="B114" s="74"/>
      <c r="C114" s="80" t="s">
        <v>134</v>
      </c>
      <c r="D114" s="320"/>
      <c r="E114" s="266"/>
      <c r="F114" s="266"/>
      <c r="G114" s="266"/>
      <c r="H114" s="266"/>
      <c r="I114" s="266"/>
      <c r="J114" s="267"/>
      <c r="K114" s="268"/>
      <c r="L114" s="267"/>
      <c r="M114" s="268"/>
      <c r="N114" s="267"/>
      <c r="O114" s="268"/>
      <c r="P114" s="267"/>
      <c r="Q114" s="268"/>
      <c r="R114" s="267"/>
      <c r="S114" s="268"/>
      <c r="T114" s="267"/>
      <c r="U114" s="268"/>
      <c r="V114" s="266"/>
      <c r="W114" s="266"/>
      <c r="X114" s="267"/>
      <c r="Y114" s="268"/>
      <c r="Z114" s="267"/>
      <c r="AA114" s="268"/>
      <c r="AB114" s="267"/>
      <c r="AC114" s="268"/>
      <c r="AD114" s="267"/>
    </row>
    <row r="115" spans="1:30">
      <c r="A115" s="74"/>
      <c r="B115" s="74"/>
      <c r="C115" s="80" t="s">
        <v>135</v>
      </c>
      <c r="D115" s="320"/>
      <c r="E115" s="266"/>
      <c r="F115" s="266"/>
      <c r="G115" s="266"/>
      <c r="H115" s="266"/>
      <c r="I115" s="266"/>
      <c r="J115" s="267"/>
      <c r="K115" s="268"/>
      <c r="L115" s="267"/>
      <c r="M115" s="268"/>
      <c r="N115" s="267"/>
      <c r="O115" s="268"/>
      <c r="P115" s="267"/>
      <c r="Q115" s="268"/>
      <c r="R115" s="267"/>
      <c r="S115" s="268"/>
      <c r="T115" s="267"/>
      <c r="U115" s="268"/>
      <c r="V115" s="266"/>
      <c r="W115" s="266"/>
      <c r="X115" s="267"/>
      <c r="Y115" s="268"/>
      <c r="Z115" s="267"/>
      <c r="AA115" s="268"/>
      <c r="AB115" s="267"/>
      <c r="AC115" s="268"/>
      <c r="AD115" s="267"/>
    </row>
    <row r="116" spans="1:30">
      <c r="A116" s="74"/>
      <c r="B116" s="74"/>
      <c r="C116" s="80" t="s">
        <v>136</v>
      </c>
      <c r="D116" s="320"/>
      <c r="E116" s="266"/>
      <c r="F116" s="266"/>
      <c r="G116" s="266"/>
      <c r="H116" s="266"/>
      <c r="I116" s="266"/>
      <c r="J116" s="267"/>
      <c r="K116" s="268"/>
      <c r="L116" s="267"/>
      <c r="M116" s="268"/>
      <c r="N116" s="267"/>
      <c r="O116" s="268"/>
      <c r="P116" s="267"/>
      <c r="Q116" s="268"/>
      <c r="R116" s="267"/>
      <c r="S116" s="268"/>
      <c r="T116" s="267"/>
      <c r="U116" s="268"/>
      <c r="V116" s="266"/>
      <c r="W116" s="266"/>
      <c r="X116" s="267"/>
      <c r="Y116" s="268"/>
      <c r="Z116" s="267"/>
      <c r="AA116" s="268"/>
      <c r="AB116" s="267"/>
      <c r="AC116" s="268"/>
      <c r="AD116" s="267"/>
    </row>
    <row r="117" spans="1:30">
      <c r="A117" s="74"/>
      <c r="B117" s="74"/>
      <c r="C117" s="80" t="s">
        <v>137</v>
      </c>
      <c r="D117" s="320"/>
      <c r="E117" s="266"/>
      <c r="F117" s="266"/>
      <c r="G117" s="266"/>
      <c r="H117" s="266"/>
      <c r="I117" s="266"/>
      <c r="J117" s="267"/>
      <c r="K117" s="268"/>
      <c r="L117" s="267"/>
      <c r="M117" s="268"/>
      <c r="N117" s="267"/>
      <c r="O117" s="268"/>
      <c r="P117" s="267"/>
      <c r="Q117" s="268"/>
      <c r="R117" s="267"/>
      <c r="S117" s="268"/>
      <c r="T117" s="267"/>
      <c r="U117" s="268"/>
      <c r="V117" s="266"/>
      <c r="W117" s="266"/>
      <c r="X117" s="267"/>
      <c r="Y117" s="268"/>
      <c r="Z117" s="267"/>
      <c r="AA117" s="268"/>
      <c r="AB117" s="267"/>
      <c r="AC117" s="268"/>
      <c r="AD117" s="267"/>
    </row>
    <row r="118" spans="1:30">
      <c r="A118" s="74"/>
      <c r="B118" s="74"/>
      <c r="C118" s="80" t="s">
        <v>138</v>
      </c>
      <c r="D118" s="320"/>
      <c r="E118" s="266"/>
      <c r="F118" s="266"/>
      <c r="G118" s="266"/>
      <c r="H118" s="266"/>
      <c r="I118" s="266"/>
      <c r="J118" s="267"/>
      <c r="K118" s="268"/>
      <c r="L118" s="267"/>
      <c r="M118" s="268"/>
      <c r="N118" s="267"/>
      <c r="O118" s="268"/>
      <c r="P118" s="267"/>
      <c r="Q118" s="268"/>
      <c r="R118" s="267"/>
      <c r="S118" s="268"/>
      <c r="T118" s="267"/>
      <c r="U118" s="268"/>
      <c r="V118" s="266"/>
      <c r="W118" s="266"/>
      <c r="X118" s="267"/>
      <c r="Y118" s="268"/>
      <c r="Z118" s="267"/>
      <c r="AA118" s="268"/>
      <c r="AB118" s="267"/>
      <c r="AC118" s="268"/>
      <c r="AD118" s="267"/>
    </row>
    <row r="119" spans="1:30">
      <c r="A119" s="74"/>
      <c r="B119" s="74"/>
      <c r="C119" s="80" t="s">
        <v>139</v>
      </c>
      <c r="D119" s="320"/>
      <c r="E119" s="266"/>
      <c r="F119" s="266"/>
      <c r="G119" s="266"/>
      <c r="H119" s="266"/>
      <c r="I119" s="266"/>
      <c r="J119" s="267"/>
      <c r="K119" s="268"/>
      <c r="L119" s="267"/>
      <c r="M119" s="268"/>
      <c r="N119" s="267"/>
      <c r="O119" s="268"/>
      <c r="P119" s="267"/>
      <c r="Q119" s="268"/>
      <c r="R119" s="267"/>
      <c r="S119" s="268"/>
      <c r="T119" s="267"/>
      <c r="U119" s="268"/>
      <c r="V119" s="266"/>
      <c r="W119" s="266"/>
      <c r="X119" s="267"/>
      <c r="Y119" s="268"/>
      <c r="Z119" s="267"/>
      <c r="AA119" s="268"/>
      <c r="AB119" s="267"/>
      <c r="AC119" s="268"/>
      <c r="AD119" s="267"/>
    </row>
    <row r="120" spans="1:30">
      <c r="A120" s="74"/>
      <c r="B120" s="74"/>
      <c r="C120" s="80" t="s">
        <v>140</v>
      </c>
      <c r="D120" s="320"/>
      <c r="E120" s="266"/>
      <c r="F120" s="266"/>
      <c r="G120" s="266"/>
      <c r="H120" s="266"/>
      <c r="I120" s="266"/>
      <c r="J120" s="267"/>
      <c r="K120" s="268"/>
      <c r="L120" s="267"/>
      <c r="M120" s="268"/>
      <c r="N120" s="267"/>
      <c r="O120" s="268"/>
      <c r="P120" s="267"/>
      <c r="Q120" s="268"/>
      <c r="R120" s="267"/>
      <c r="S120" s="268"/>
      <c r="T120" s="267"/>
      <c r="U120" s="268"/>
      <c r="V120" s="266"/>
      <c r="W120" s="266"/>
      <c r="X120" s="267"/>
      <c r="Y120" s="268"/>
      <c r="Z120" s="267"/>
      <c r="AA120" s="268"/>
      <c r="AB120" s="267"/>
      <c r="AC120" s="268"/>
      <c r="AD120" s="267"/>
    </row>
    <row r="121" spans="1:30">
      <c r="A121" s="74"/>
      <c r="B121" s="74"/>
      <c r="C121" s="80" t="s">
        <v>141</v>
      </c>
      <c r="D121" s="320"/>
      <c r="E121" s="266"/>
      <c r="F121" s="266"/>
      <c r="G121" s="266"/>
      <c r="H121" s="266"/>
      <c r="I121" s="266"/>
      <c r="J121" s="267"/>
      <c r="K121" s="268"/>
      <c r="L121" s="267"/>
      <c r="M121" s="268"/>
      <c r="N121" s="267"/>
      <c r="O121" s="268"/>
      <c r="P121" s="267"/>
      <c r="Q121" s="268"/>
      <c r="R121" s="267"/>
      <c r="S121" s="268"/>
      <c r="T121" s="267"/>
      <c r="U121" s="268"/>
      <c r="V121" s="266"/>
      <c r="W121" s="266"/>
      <c r="X121" s="267"/>
      <c r="Y121" s="268"/>
      <c r="Z121" s="267"/>
      <c r="AA121" s="268"/>
      <c r="AB121" s="267"/>
      <c r="AC121" s="268"/>
      <c r="AD121" s="267"/>
    </row>
    <row r="122" spans="1:30">
      <c r="A122" s="74"/>
      <c r="B122" s="74"/>
      <c r="C122" s="80" t="s">
        <v>142</v>
      </c>
      <c r="D122" s="320"/>
      <c r="E122" s="266"/>
      <c r="F122" s="266"/>
      <c r="G122" s="266"/>
      <c r="H122" s="266"/>
      <c r="I122" s="266"/>
      <c r="J122" s="267"/>
      <c r="K122" s="268"/>
      <c r="L122" s="267"/>
      <c r="M122" s="268"/>
      <c r="N122" s="267"/>
      <c r="O122" s="268"/>
      <c r="P122" s="267"/>
      <c r="Q122" s="268"/>
      <c r="R122" s="267"/>
      <c r="S122" s="268"/>
      <c r="T122" s="267"/>
      <c r="U122" s="268"/>
      <c r="V122" s="266"/>
      <c r="W122" s="266"/>
      <c r="X122" s="267"/>
      <c r="Y122" s="268"/>
      <c r="Z122" s="267"/>
      <c r="AA122" s="268"/>
      <c r="AB122" s="267"/>
      <c r="AC122" s="268"/>
      <c r="AD122" s="267"/>
    </row>
    <row r="123" spans="1:30">
      <c r="A123" s="74"/>
      <c r="B123" s="74"/>
      <c r="C123" s="80" t="s">
        <v>143</v>
      </c>
      <c r="D123" s="320"/>
      <c r="E123" s="266"/>
      <c r="F123" s="266"/>
      <c r="G123" s="266"/>
      <c r="H123" s="266"/>
      <c r="I123" s="266"/>
      <c r="J123" s="267"/>
      <c r="K123" s="268"/>
      <c r="L123" s="267"/>
      <c r="M123" s="268"/>
      <c r="N123" s="267"/>
      <c r="O123" s="268"/>
      <c r="P123" s="267"/>
      <c r="Q123" s="268"/>
      <c r="R123" s="267"/>
      <c r="S123" s="268"/>
      <c r="T123" s="267"/>
      <c r="U123" s="268"/>
      <c r="V123" s="266"/>
      <c r="W123" s="266"/>
      <c r="X123" s="267"/>
      <c r="Y123" s="268"/>
      <c r="Z123" s="267"/>
      <c r="AA123" s="268"/>
      <c r="AB123" s="267"/>
      <c r="AC123" s="268"/>
      <c r="AD123" s="267"/>
    </row>
    <row r="124" spans="1:30">
      <c r="A124" s="74"/>
      <c r="B124" s="74"/>
      <c r="C124" s="80" t="s">
        <v>144</v>
      </c>
      <c r="D124" s="320"/>
      <c r="E124" s="266"/>
      <c r="F124" s="266"/>
      <c r="G124" s="266"/>
      <c r="H124" s="266"/>
      <c r="I124" s="266"/>
      <c r="J124" s="267"/>
      <c r="K124" s="268"/>
      <c r="L124" s="267"/>
      <c r="M124" s="268"/>
      <c r="N124" s="267"/>
      <c r="O124" s="268"/>
      <c r="P124" s="267"/>
      <c r="Q124" s="268"/>
      <c r="R124" s="267"/>
      <c r="S124" s="268"/>
      <c r="T124" s="267"/>
      <c r="U124" s="268"/>
      <c r="V124" s="266"/>
      <c r="W124" s="266"/>
      <c r="X124" s="267"/>
      <c r="Y124" s="268"/>
      <c r="Z124" s="267"/>
      <c r="AA124" s="268"/>
      <c r="AB124" s="267"/>
      <c r="AC124" s="268"/>
      <c r="AD124" s="267"/>
    </row>
    <row r="125" spans="1:30">
      <c r="A125" s="74"/>
      <c r="B125" s="74"/>
      <c r="C125" s="80" t="s">
        <v>145</v>
      </c>
      <c r="D125" s="320"/>
      <c r="E125" s="266"/>
      <c r="F125" s="266"/>
      <c r="G125" s="266"/>
      <c r="H125" s="266"/>
      <c r="I125" s="266"/>
      <c r="J125" s="267"/>
      <c r="K125" s="268"/>
      <c r="L125" s="267"/>
      <c r="M125" s="268"/>
      <c r="N125" s="267"/>
      <c r="O125" s="268"/>
      <c r="P125" s="267"/>
      <c r="Q125" s="268"/>
      <c r="R125" s="267"/>
      <c r="S125" s="268"/>
      <c r="T125" s="267"/>
      <c r="U125" s="268"/>
      <c r="V125" s="266"/>
      <c r="W125" s="266"/>
      <c r="X125" s="267"/>
      <c r="Y125" s="268"/>
      <c r="Z125" s="267"/>
      <c r="AA125" s="268"/>
      <c r="AB125" s="267"/>
      <c r="AC125" s="268"/>
      <c r="AD125" s="267"/>
    </row>
    <row r="126" spans="1:30">
      <c r="A126" s="74"/>
      <c r="B126" s="74"/>
      <c r="C126" s="80" t="s">
        <v>146</v>
      </c>
      <c r="D126" s="320"/>
      <c r="E126" s="266"/>
      <c r="F126" s="266"/>
      <c r="G126" s="266"/>
      <c r="H126" s="266"/>
      <c r="I126" s="266"/>
      <c r="J126" s="267"/>
      <c r="K126" s="268"/>
      <c r="L126" s="267"/>
      <c r="M126" s="268"/>
      <c r="N126" s="267"/>
      <c r="O126" s="268"/>
      <c r="P126" s="267"/>
      <c r="Q126" s="268"/>
      <c r="R126" s="267"/>
      <c r="S126" s="268"/>
      <c r="T126" s="267"/>
      <c r="U126" s="268"/>
      <c r="V126" s="266"/>
      <c r="W126" s="266"/>
      <c r="X126" s="267"/>
      <c r="Y126" s="268"/>
      <c r="Z126" s="267"/>
      <c r="AA126" s="268"/>
      <c r="AB126" s="267"/>
      <c r="AC126" s="268"/>
      <c r="AD126" s="267"/>
    </row>
    <row r="127" spans="1:30">
      <c r="A127" s="74"/>
      <c r="B127" s="74"/>
      <c r="C127" s="80" t="s">
        <v>147</v>
      </c>
      <c r="D127" s="320"/>
      <c r="E127" s="266"/>
      <c r="F127" s="266"/>
      <c r="G127" s="266"/>
      <c r="H127" s="266"/>
      <c r="I127" s="266"/>
      <c r="J127" s="267"/>
      <c r="K127" s="268"/>
      <c r="L127" s="267"/>
      <c r="M127" s="268"/>
      <c r="N127" s="267"/>
      <c r="O127" s="268"/>
      <c r="P127" s="267"/>
      <c r="Q127" s="268"/>
      <c r="R127" s="267"/>
      <c r="S127" s="268"/>
      <c r="T127" s="267"/>
      <c r="U127" s="268"/>
      <c r="V127" s="266"/>
      <c r="W127" s="266"/>
      <c r="X127" s="267"/>
      <c r="Y127" s="268"/>
      <c r="Z127" s="267"/>
      <c r="AA127" s="268"/>
      <c r="AB127" s="267"/>
      <c r="AC127" s="268"/>
      <c r="AD127" s="267"/>
    </row>
    <row r="128" spans="1:30">
      <c r="A128" s="74"/>
      <c r="B128" s="74"/>
      <c r="C128" s="80" t="s">
        <v>148</v>
      </c>
      <c r="D128" s="320"/>
      <c r="E128" s="266"/>
      <c r="F128" s="266"/>
      <c r="G128" s="266"/>
      <c r="H128" s="266"/>
      <c r="I128" s="266"/>
      <c r="J128" s="267"/>
      <c r="K128" s="268"/>
      <c r="L128" s="267"/>
      <c r="M128" s="268"/>
      <c r="N128" s="267"/>
      <c r="O128" s="268"/>
      <c r="P128" s="267"/>
      <c r="Q128" s="268"/>
      <c r="R128" s="267"/>
      <c r="S128" s="268"/>
      <c r="T128" s="267"/>
      <c r="U128" s="268"/>
      <c r="V128" s="266"/>
      <c r="W128" s="266"/>
      <c r="X128" s="267"/>
      <c r="Y128" s="268"/>
      <c r="Z128" s="267"/>
      <c r="AA128" s="268"/>
      <c r="AB128" s="267"/>
      <c r="AC128" s="268"/>
      <c r="AD128" s="267"/>
    </row>
    <row r="129" spans="1:37">
      <c r="A129" s="74"/>
      <c r="B129" s="74"/>
      <c r="C129" s="80" t="s">
        <v>149</v>
      </c>
      <c r="D129" s="320"/>
      <c r="E129" s="266"/>
      <c r="F129" s="266"/>
      <c r="G129" s="266"/>
      <c r="H129" s="266"/>
      <c r="I129" s="266"/>
      <c r="J129" s="267"/>
      <c r="K129" s="268"/>
      <c r="L129" s="267"/>
      <c r="M129" s="268"/>
      <c r="N129" s="267"/>
      <c r="O129" s="268"/>
      <c r="P129" s="267"/>
      <c r="Q129" s="268"/>
      <c r="R129" s="267"/>
      <c r="S129" s="268"/>
      <c r="T129" s="267"/>
      <c r="U129" s="268"/>
      <c r="V129" s="266"/>
      <c r="W129" s="266"/>
      <c r="X129" s="267"/>
      <c r="Y129" s="268"/>
      <c r="Z129" s="267"/>
      <c r="AA129" s="268"/>
      <c r="AB129" s="267"/>
      <c r="AC129" s="268"/>
      <c r="AD129" s="267"/>
    </row>
    <row r="130" spans="1:37">
      <c r="A130" s="74"/>
      <c r="B130" s="74"/>
      <c r="C130" s="80" t="s">
        <v>150</v>
      </c>
      <c r="D130" s="320"/>
      <c r="E130" s="266"/>
      <c r="F130" s="266"/>
      <c r="G130" s="266"/>
      <c r="H130" s="266"/>
      <c r="I130" s="266"/>
      <c r="J130" s="267"/>
      <c r="K130" s="268"/>
      <c r="L130" s="267"/>
      <c r="M130" s="268"/>
      <c r="N130" s="267"/>
      <c r="O130" s="268"/>
      <c r="P130" s="267"/>
      <c r="Q130" s="268"/>
      <c r="R130" s="267"/>
      <c r="S130" s="268"/>
      <c r="T130" s="267"/>
      <c r="U130" s="268"/>
      <c r="V130" s="266"/>
      <c r="W130" s="266"/>
      <c r="X130" s="267"/>
      <c r="Y130" s="268"/>
      <c r="Z130" s="267"/>
      <c r="AA130" s="268"/>
      <c r="AB130" s="267"/>
      <c r="AC130" s="268"/>
      <c r="AD130" s="267"/>
    </row>
    <row r="131" spans="1:37">
      <c r="A131" s="74"/>
      <c r="B131" s="74"/>
      <c r="C131" s="80" t="s">
        <v>151</v>
      </c>
      <c r="D131" s="320"/>
      <c r="E131" s="266"/>
      <c r="F131" s="266"/>
      <c r="G131" s="266"/>
      <c r="H131" s="266"/>
      <c r="I131" s="266"/>
      <c r="J131" s="267"/>
      <c r="K131" s="268"/>
      <c r="L131" s="267"/>
      <c r="M131" s="268"/>
      <c r="N131" s="267"/>
      <c r="O131" s="268"/>
      <c r="P131" s="267"/>
      <c r="Q131" s="268"/>
      <c r="R131" s="267"/>
      <c r="S131" s="268"/>
      <c r="T131" s="267"/>
      <c r="U131" s="268"/>
      <c r="V131" s="266"/>
      <c r="W131" s="266"/>
      <c r="X131" s="267"/>
      <c r="Y131" s="268"/>
      <c r="Z131" s="267"/>
      <c r="AA131" s="268"/>
      <c r="AB131" s="267"/>
      <c r="AC131" s="268"/>
      <c r="AD131" s="267"/>
    </row>
    <row r="132" spans="1:37">
      <c r="A132" s="74"/>
      <c r="B132" s="74"/>
      <c r="C132" s="80" t="s">
        <v>152</v>
      </c>
      <c r="D132" s="320"/>
      <c r="E132" s="266"/>
      <c r="F132" s="266"/>
      <c r="G132" s="266"/>
      <c r="H132" s="266"/>
      <c r="I132" s="266"/>
      <c r="J132" s="267"/>
      <c r="K132" s="268"/>
      <c r="L132" s="267"/>
      <c r="M132" s="268"/>
      <c r="N132" s="267"/>
      <c r="O132" s="268"/>
      <c r="P132" s="267"/>
      <c r="Q132" s="268"/>
      <c r="R132" s="267"/>
      <c r="S132" s="268"/>
      <c r="T132" s="267"/>
      <c r="U132" s="268"/>
      <c r="V132" s="266"/>
      <c r="W132" s="266"/>
      <c r="X132" s="267"/>
      <c r="Y132" s="268"/>
      <c r="Z132" s="267"/>
      <c r="AA132" s="268"/>
      <c r="AB132" s="267"/>
      <c r="AC132" s="268"/>
      <c r="AD132" s="267"/>
    </row>
    <row r="133" spans="1:37">
      <c r="A133" s="74"/>
      <c r="B133" s="74"/>
      <c r="C133" s="80" t="s">
        <v>153</v>
      </c>
      <c r="D133" s="320"/>
      <c r="E133" s="266"/>
      <c r="F133" s="266"/>
      <c r="G133" s="266"/>
      <c r="H133" s="266"/>
      <c r="I133" s="266"/>
      <c r="J133" s="267"/>
      <c r="K133" s="268"/>
      <c r="L133" s="267"/>
      <c r="M133" s="268"/>
      <c r="N133" s="267"/>
      <c r="O133" s="268"/>
      <c r="P133" s="267"/>
      <c r="Q133" s="268"/>
      <c r="R133" s="267"/>
      <c r="S133" s="268"/>
      <c r="T133" s="267"/>
      <c r="U133" s="268"/>
      <c r="V133" s="266"/>
      <c r="W133" s="266"/>
      <c r="X133" s="267"/>
      <c r="Y133" s="268"/>
      <c r="Z133" s="267"/>
      <c r="AA133" s="268"/>
      <c r="AB133" s="267"/>
      <c r="AC133" s="268"/>
      <c r="AD133" s="267"/>
    </row>
    <row r="134" spans="1:37">
      <c r="A134" s="74"/>
      <c r="B134" s="74"/>
      <c r="C134" s="80" t="s">
        <v>154</v>
      </c>
      <c r="D134" s="320"/>
      <c r="E134" s="266"/>
      <c r="F134" s="266"/>
      <c r="G134" s="266"/>
      <c r="H134" s="266"/>
      <c r="I134" s="266"/>
      <c r="J134" s="267"/>
      <c r="K134" s="268"/>
      <c r="L134" s="267"/>
      <c r="M134" s="268"/>
      <c r="N134" s="267"/>
      <c r="O134" s="268"/>
      <c r="P134" s="267"/>
      <c r="Q134" s="268"/>
      <c r="R134" s="267"/>
      <c r="S134" s="268"/>
      <c r="T134" s="267"/>
      <c r="U134" s="268"/>
      <c r="V134" s="266"/>
      <c r="W134" s="266"/>
      <c r="X134" s="267"/>
      <c r="Y134" s="268"/>
      <c r="Z134" s="267"/>
      <c r="AA134" s="268"/>
      <c r="AB134" s="267"/>
      <c r="AC134" s="268"/>
      <c r="AD134" s="267"/>
    </row>
    <row r="135" spans="1:37">
      <c r="A135" s="74"/>
      <c r="B135" s="74"/>
      <c r="C135" s="80" t="s">
        <v>155</v>
      </c>
      <c r="D135" s="320"/>
      <c r="E135" s="266"/>
      <c r="F135" s="266"/>
      <c r="G135" s="266"/>
      <c r="H135" s="266"/>
      <c r="I135" s="266"/>
      <c r="J135" s="267"/>
      <c r="K135" s="268"/>
      <c r="L135" s="267"/>
      <c r="M135" s="268"/>
      <c r="N135" s="267"/>
      <c r="O135" s="268"/>
      <c r="P135" s="267"/>
      <c r="Q135" s="268"/>
      <c r="R135" s="267"/>
      <c r="S135" s="268"/>
      <c r="T135" s="267"/>
      <c r="U135" s="268"/>
      <c r="V135" s="266"/>
      <c r="W135" s="266"/>
      <c r="X135" s="267"/>
      <c r="Y135" s="268"/>
      <c r="Z135" s="267"/>
      <c r="AA135" s="268"/>
      <c r="AB135" s="267"/>
      <c r="AC135" s="268"/>
      <c r="AD135" s="267"/>
    </row>
    <row r="136" spans="1:37">
      <c r="A136" s="74"/>
      <c r="B136" s="74"/>
      <c r="C136" s="74"/>
      <c r="D136" s="74"/>
      <c r="E136" s="74"/>
      <c r="F136" s="74"/>
      <c r="G136" s="74"/>
      <c r="H136" s="74"/>
      <c r="I136" s="74"/>
      <c r="J136" s="74"/>
      <c r="K136" s="74"/>
      <c r="L136" s="81" t="s">
        <v>211</v>
      </c>
      <c r="M136" s="268">
        <f>IF(AND(SUM(M111:M135)=0,COUNTIF(M111:M135,"NS")&gt;0),"NS",IF(AND(SUM(M111:M135)=0, COUNTIF(M111:M135,"NA")&gt;0),"NA",SUM(M111:M135)))</f>
        <v>0</v>
      </c>
      <c r="N136" s="267"/>
      <c r="O136" s="268">
        <f>IF(AND(SUM(O111:O135)=0,COUNTIF(O111:O135,"NS")&gt;0),"NS",IF(AND(SUM(O111:O135)=0, COUNTIF(O111:O135,"NA")&gt;0),"NA",SUM(O111:O135)))</f>
        <v>0</v>
      </c>
      <c r="P136" s="267"/>
      <c r="Q136" s="268">
        <f>IF(AND(SUM(Q111:Q135)=0,COUNTIF(Q111:Q135,"NS")&gt;0),"NS",IF(AND(SUM(Q111:Q135)=0, COUNTIF(Q111:Q135,"NA")&gt;0),"NA",SUM(Q111:Q135)))</f>
        <v>0</v>
      </c>
      <c r="R136" s="267"/>
      <c r="S136" s="268">
        <f>IF(AND(SUM(S111:S135)=0,COUNTIF(S111:S135,"NS")&gt;0),"NS",IF(AND(SUM(S111:S135)=0, COUNTIF(S111:S135,"NA")&gt;0),"NA",SUM(S111:S135)))</f>
        <v>0</v>
      </c>
      <c r="T136" s="267"/>
      <c r="U136" s="268">
        <f>IF(AND(SUM(U111:U135)=0,COUNTIF(U111:U135,"NS")&gt;0),"NS",IF(AND(SUM(U111:U135)=0, COUNTIF(U111:U135,"NA")&gt;0),"NA",SUM(U111:U135)))</f>
        <v>0</v>
      </c>
      <c r="V136" s="266"/>
      <c r="W136" s="266"/>
      <c r="X136" s="267"/>
      <c r="Y136" s="268">
        <f>IF(AND(SUM(Y111:Y135)=0,COUNTIF(Y111:Y135,"NS")&gt;0),"NS",IF(AND(SUM(Y111:Y135)=0, COUNTIF(Y111:Y135,"NA")&gt;0),"NA",SUM(Y111:Y135)))</f>
        <v>0</v>
      </c>
      <c r="Z136" s="267"/>
      <c r="AA136" s="268">
        <f>IF(AND(SUM(AA111:AA135)=0,COUNTIF(AA111:AA135,"NS")&gt;0),"NS",IF(AND(SUM(AA111:AA135)=0, COUNTIF(AA111:AA135,"NA")&gt;0),"NA",SUM(AA111:AA135)))</f>
        <v>0</v>
      </c>
      <c r="AB136" s="267"/>
      <c r="AC136" s="268">
        <f>IF(AND(SUM(AC111:AC135)=0,COUNTIF(AC111:AC135,"NS")&gt;0),"NS",IF(AND(SUM(AC111:AC135)=0, COUNTIF(AC111:AC135,"NA")&gt;0),"NA",SUM(AC111:AC135)))</f>
        <v>0</v>
      </c>
      <c r="AD136" s="267"/>
    </row>
    <row r="137" spans="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F137">
        <f>IF(SUM(AF111:AF136)&gt;0,1,0)</f>
        <v>0</v>
      </c>
      <c r="AG137">
        <f>IF(SUM(AG111:AG136)&gt;0,2,0)</f>
        <v>0</v>
      </c>
      <c r="AH137">
        <f>IF(SUM(AH111:AH136)&gt;0,4,0)</f>
        <v>0</v>
      </c>
      <c r="AI137">
        <f>IF(SUM(AI111:AI136)&gt;0,4,0)</f>
        <v>0</v>
      </c>
      <c r="AJ137">
        <f>IF(SUM(AJ111:AJ136)&gt;0,5,0)</f>
        <v>0</v>
      </c>
      <c r="AK137">
        <f>IF(SUM(AK111:AK136)&gt;0,6,0)</f>
        <v>0</v>
      </c>
    </row>
    <row r="138" spans="1:37" ht="45" customHeight="1">
      <c r="A138" s="74"/>
      <c r="B138" s="74"/>
      <c r="C138" s="441" t="s">
        <v>1792</v>
      </c>
      <c r="D138" s="256"/>
      <c r="E138" s="256"/>
      <c r="F138" s="281"/>
      <c r="G138" s="268"/>
      <c r="H138" s="266"/>
      <c r="I138" s="266"/>
      <c r="J138" s="266"/>
      <c r="K138" s="266"/>
      <c r="L138" s="266"/>
      <c r="M138" s="266"/>
      <c r="N138" s="266"/>
      <c r="O138" s="266"/>
      <c r="P138" s="266"/>
      <c r="Q138" s="266"/>
      <c r="R138" s="266"/>
      <c r="S138" s="266"/>
      <c r="T138" s="266"/>
      <c r="U138" s="266"/>
      <c r="V138" s="266"/>
      <c r="W138" s="266"/>
      <c r="X138" s="266"/>
      <c r="Y138" s="266"/>
      <c r="Z138" s="266"/>
      <c r="AA138" s="266"/>
      <c r="AB138" s="266"/>
      <c r="AC138" s="266"/>
      <c r="AD138" s="267"/>
      <c r="AH138">
        <f>SUM(AF137:AH137)</f>
        <v>0</v>
      </c>
      <c r="AK138">
        <f>SUM(AI137:AK137)</f>
        <v>0</v>
      </c>
    </row>
    <row r="139" spans="1:37">
      <c r="A139" s="74"/>
      <c r="B139" s="74"/>
      <c r="C139" s="215"/>
      <c r="D139" s="215"/>
      <c r="E139" s="215"/>
      <c r="F139" s="215"/>
      <c r="G139" s="215"/>
      <c r="H139" s="215"/>
      <c r="I139" s="215"/>
      <c r="J139" s="215"/>
      <c r="K139" s="215"/>
      <c r="L139" s="215"/>
      <c r="M139" s="215"/>
      <c r="N139" s="215"/>
      <c r="O139" s="215"/>
      <c r="P139" s="215"/>
      <c r="Q139" s="215"/>
      <c r="R139" s="215"/>
      <c r="S139" s="215"/>
      <c r="T139" s="215"/>
      <c r="U139" s="215"/>
      <c r="V139" s="215"/>
      <c r="W139" s="215"/>
      <c r="X139" s="172"/>
      <c r="Y139" s="172"/>
      <c r="Z139" s="172"/>
      <c r="AA139" s="172"/>
      <c r="AB139" s="172"/>
      <c r="AC139" s="172"/>
      <c r="AD139" s="172"/>
      <c r="AH139" t="e">
        <f ca="1">CAMBIAR(AH138,0,"",1,"El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139" t="e">
        <f ca="1">CAMBIAR(AK138,0,"",4,"Hay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40" spans="1:37" ht="24" customHeight="1">
      <c r="A140" s="74"/>
      <c r="B140" s="74"/>
      <c r="C140" s="321" t="s">
        <v>187</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1:37" ht="60" customHeight="1">
      <c r="A141" s="74"/>
      <c r="B141" s="74"/>
      <c r="C141" s="322"/>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4"/>
    </row>
    <row r="142" spans="1:37">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7">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row>
    <row r="144" spans="1:37">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row>
    <row r="146" spans="1:30">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5.75" customHeight="1" thickBot="1">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row>
    <row r="148" spans="1:30" ht="15" customHeight="1" thickBot="1">
      <c r="A148" s="74"/>
      <c r="B148" s="333" t="s">
        <v>1793</v>
      </c>
      <c r="C148" s="334"/>
      <c r="D148" s="334"/>
      <c r="E148" s="334"/>
      <c r="F148" s="334"/>
      <c r="G148" s="334"/>
      <c r="H148" s="334"/>
      <c r="I148" s="334"/>
      <c r="J148" s="334"/>
      <c r="K148" s="334"/>
      <c r="L148" s="334"/>
      <c r="M148" s="334"/>
      <c r="N148" s="334"/>
      <c r="O148" s="334"/>
      <c r="P148" s="334"/>
      <c r="Q148" s="334"/>
      <c r="R148" s="334"/>
      <c r="S148" s="334"/>
      <c r="T148" s="334"/>
      <c r="U148" s="334"/>
      <c r="V148" s="334"/>
      <c r="W148" s="334"/>
      <c r="X148" s="334"/>
      <c r="Y148" s="334"/>
      <c r="Z148" s="334"/>
      <c r="AA148" s="334"/>
      <c r="AB148" s="334"/>
      <c r="AC148" s="334"/>
      <c r="AD148" s="335"/>
    </row>
    <row r="149" spans="1:30">
      <c r="B149" s="379" t="s">
        <v>1141</v>
      </c>
      <c r="C149" s="256"/>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81"/>
    </row>
    <row r="150" spans="1:30" ht="24" customHeight="1">
      <c r="B150" s="144"/>
      <c r="C150" s="378" t="s">
        <v>1794</v>
      </c>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83"/>
    </row>
    <row r="151" spans="1:30">
      <c r="A151" s="83"/>
      <c r="B151" s="379" t="s">
        <v>175</v>
      </c>
      <c r="C151" s="256"/>
      <c r="D151" s="256"/>
      <c r="E151" s="256"/>
      <c r="F151" s="256"/>
      <c r="G151" s="256"/>
      <c r="H151" s="256"/>
      <c r="I151" s="256"/>
      <c r="J151" s="256"/>
      <c r="K151" s="256"/>
      <c r="L151" s="256"/>
      <c r="M151" s="256"/>
      <c r="N151" s="256"/>
      <c r="O151" s="256"/>
      <c r="P151" s="256"/>
      <c r="Q151" s="256"/>
      <c r="R151" s="256"/>
      <c r="S151" s="256"/>
      <c r="T151" s="256"/>
      <c r="U151" s="256"/>
      <c r="V151" s="256"/>
      <c r="W151" s="256"/>
      <c r="X151" s="256"/>
      <c r="Y151" s="256"/>
      <c r="Z151" s="256"/>
      <c r="AA151" s="256"/>
      <c r="AB151" s="256"/>
      <c r="AC151" s="256"/>
      <c r="AD151" s="281"/>
    </row>
    <row r="152" spans="1:30" ht="72" customHeight="1">
      <c r="A152" s="83"/>
      <c r="B152" s="112"/>
      <c r="C152" s="380" t="s">
        <v>1795</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81"/>
    </row>
    <row r="153" spans="1:30" ht="60" customHeight="1">
      <c r="A153" s="83"/>
      <c r="B153" s="112"/>
      <c r="C153" s="380" t="s">
        <v>1796</v>
      </c>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81"/>
    </row>
    <row r="154" spans="1:30" ht="60" customHeight="1">
      <c r="A154" s="83"/>
      <c r="B154" s="112"/>
      <c r="C154" s="239"/>
      <c r="D154" s="380" t="s">
        <v>1797</v>
      </c>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81"/>
    </row>
    <row r="155" spans="1:30" ht="24" customHeight="1">
      <c r="A155" s="83"/>
      <c r="B155" s="112"/>
      <c r="C155" s="239"/>
      <c r="D155" s="380" t="s">
        <v>1798</v>
      </c>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81"/>
    </row>
    <row r="156" spans="1:30" ht="36" customHeight="1">
      <c r="A156" s="83"/>
      <c r="B156" s="112"/>
      <c r="C156" s="242"/>
      <c r="D156" s="380" t="s">
        <v>1799</v>
      </c>
      <c r="E156" s="256"/>
      <c r="F156" s="256"/>
      <c r="G156" s="256"/>
      <c r="H156" s="256"/>
      <c r="I156" s="256"/>
      <c r="J156" s="256"/>
      <c r="K156" s="256"/>
      <c r="L156" s="256"/>
      <c r="M156" s="256"/>
      <c r="N156" s="256"/>
      <c r="O156" s="256"/>
      <c r="P156" s="256"/>
      <c r="Q156" s="256"/>
      <c r="R156" s="256"/>
      <c r="S156" s="256"/>
      <c r="T156" s="256"/>
      <c r="U156" s="256"/>
      <c r="V156" s="256"/>
      <c r="W156" s="256"/>
      <c r="X156" s="256"/>
      <c r="Y156" s="256"/>
      <c r="Z156" s="256"/>
      <c r="AA156" s="256"/>
      <c r="AB156" s="256"/>
      <c r="AC156" s="256"/>
      <c r="AD156" s="281"/>
    </row>
    <row r="157" spans="1:30" ht="48" customHeight="1">
      <c r="A157" s="83"/>
      <c r="B157" s="112"/>
      <c r="C157" s="242"/>
      <c r="D157" s="380" t="s">
        <v>1800</v>
      </c>
      <c r="E157" s="256"/>
      <c r="F157" s="256"/>
      <c r="G157" s="256"/>
      <c r="H157" s="256"/>
      <c r="I157" s="256"/>
      <c r="J157" s="256"/>
      <c r="K157" s="256"/>
      <c r="L157" s="256"/>
      <c r="M157" s="256"/>
      <c r="N157" s="256"/>
      <c r="O157" s="256"/>
      <c r="P157" s="256"/>
      <c r="Q157" s="256"/>
      <c r="R157" s="256"/>
      <c r="S157" s="256"/>
      <c r="T157" s="256"/>
      <c r="U157" s="256"/>
      <c r="V157" s="256"/>
      <c r="W157" s="256"/>
      <c r="X157" s="256"/>
      <c r="Y157" s="256"/>
      <c r="Z157" s="256"/>
      <c r="AA157" s="256"/>
      <c r="AB157" s="256"/>
      <c r="AC157" s="256"/>
      <c r="AD157" s="281"/>
    </row>
    <row r="158" spans="1:30" ht="48" customHeight="1">
      <c r="A158" s="83"/>
      <c r="B158" s="112"/>
      <c r="C158" s="242"/>
      <c r="D158" s="380" t="s">
        <v>1801</v>
      </c>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81"/>
    </row>
    <row r="159" spans="1:30" ht="24" customHeight="1">
      <c r="A159" s="83"/>
      <c r="B159" s="113"/>
      <c r="C159" s="378" t="s">
        <v>1802</v>
      </c>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83"/>
    </row>
    <row r="161" spans="1:30" ht="24" customHeight="1">
      <c r="A161" s="72" t="s">
        <v>1803</v>
      </c>
      <c r="B161" s="326" t="s">
        <v>1804</v>
      </c>
      <c r="C161" s="341"/>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ht="36" customHeight="1">
      <c r="A162" s="74"/>
      <c r="B162" s="15"/>
      <c r="C162" s="327" t="s">
        <v>1805</v>
      </c>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row>
    <row r="163" spans="1:30">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row>
    <row r="164" spans="1:30" ht="60" customHeight="1">
      <c r="A164" s="74"/>
      <c r="B164" s="74"/>
      <c r="C164" s="265" t="s">
        <v>185</v>
      </c>
      <c r="D164" s="266"/>
      <c r="E164" s="266"/>
      <c r="F164" s="266"/>
      <c r="G164" s="266"/>
      <c r="H164" s="266"/>
      <c r="I164" s="266"/>
      <c r="J164" s="266"/>
      <c r="K164" s="266"/>
      <c r="L164" s="266"/>
      <c r="M164" s="266"/>
      <c r="N164" s="266"/>
      <c r="O164" s="266"/>
      <c r="P164" s="266"/>
      <c r="Q164" s="266"/>
      <c r="R164" s="267"/>
      <c r="S164" s="268" t="s">
        <v>1806</v>
      </c>
      <c r="T164" s="266"/>
      <c r="U164" s="266"/>
      <c r="V164" s="266"/>
      <c r="W164" s="266"/>
      <c r="X164" s="267"/>
      <c r="Y164" s="265" t="s">
        <v>1807</v>
      </c>
      <c r="Z164" s="266"/>
      <c r="AA164" s="266"/>
      <c r="AB164" s="266"/>
      <c r="AC164" s="266"/>
      <c r="AD164" s="267"/>
    </row>
    <row r="165" spans="1:30">
      <c r="A165" s="74"/>
      <c r="B165" s="74"/>
      <c r="C165" s="230" t="s">
        <v>131</v>
      </c>
      <c r="D165" s="320"/>
      <c r="E165" s="266"/>
      <c r="F165" s="266"/>
      <c r="G165" s="266"/>
      <c r="H165" s="266"/>
      <c r="I165" s="266"/>
      <c r="J165" s="266"/>
      <c r="K165" s="266"/>
      <c r="L165" s="266"/>
      <c r="M165" s="266"/>
      <c r="N165" s="266"/>
      <c r="O165" s="266"/>
      <c r="P165" s="266"/>
      <c r="Q165" s="266"/>
      <c r="R165" s="267"/>
      <c r="S165" s="414"/>
      <c r="T165" s="415"/>
      <c r="U165" s="415"/>
      <c r="V165" s="415"/>
      <c r="W165" s="415"/>
      <c r="X165" s="416"/>
      <c r="Y165" s="414"/>
      <c r="Z165" s="415"/>
      <c r="AA165" s="415"/>
      <c r="AB165" s="415"/>
      <c r="AC165" s="415"/>
      <c r="AD165" s="416"/>
    </row>
    <row r="166" spans="1:30">
      <c r="A166" s="40"/>
      <c r="B166" s="40"/>
      <c r="C166" s="238" t="s">
        <v>132</v>
      </c>
      <c r="D166" s="320"/>
      <c r="E166" s="266"/>
      <c r="F166" s="266"/>
      <c r="G166" s="266"/>
      <c r="H166" s="266"/>
      <c r="I166" s="266"/>
      <c r="J166" s="266"/>
      <c r="K166" s="266"/>
      <c r="L166" s="266"/>
      <c r="M166" s="266"/>
      <c r="N166" s="266"/>
      <c r="O166" s="266"/>
      <c r="P166" s="266"/>
      <c r="Q166" s="266"/>
      <c r="R166" s="267"/>
      <c r="S166" s="414"/>
      <c r="T166" s="415"/>
      <c r="U166" s="415"/>
      <c r="V166" s="415"/>
      <c r="W166" s="415"/>
      <c r="X166" s="416"/>
      <c r="Y166" s="414"/>
      <c r="Z166" s="415"/>
      <c r="AA166" s="415"/>
      <c r="AB166" s="415"/>
      <c r="AC166" s="415"/>
      <c r="AD166" s="416"/>
    </row>
    <row r="167" spans="1:30">
      <c r="A167" s="40"/>
      <c r="B167" s="40"/>
      <c r="C167" s="238" t="s">
        <v>133</v>
      </c>
      <c r="D167" s="320"/>
      <c r="E167" s="266"/>
      <c r="F167" s="266"/>
      <c r="G167" s="266"/>
      <c r="H167" s="266"/>
      <c r="I167" s="266"/>
      <c r="J167" s="266"/>
      <c r="K167" s="266"/>
      <c r="L167" s="266"/>
      <c r="M167" s="266"/>
      <c r="N167" s="266"/>
      <c r="O167" s="266"/>
      <c r="P167" s="266"/>
      <c r="Q167" s="266"/>
      <c r="R167" s="267"/>
      <c r="S167" s="414"/>
      <c r="T167" s="415"/>
      <c r="U167" s="415"/>
      <c r="V167" s="415"/>
      <c r="W167" s="415"/>
      <c r="X167" s="416"/>
      <c r="Y167" s="414"/>
      <c r="Z167" s="415"/>
      <c r="AA167" s="415"/>
      <c r="AB167" s="415"/>
      <c r="AC167" s="415"/>
      <c r="AD167" s="416"/>
    </row>
    <row r="168" spans="1:30">
      <c r="A168" s="40"/>
      <c r="B168" s="40"/>
      <c r="C168" s="238" t="s">
        <v>134</v>
      </c>
      <c r="D168" s="320"/>
      <c r="E168" s="266"/>
      <c r="F168" s="266"/>
      <c r="G168" s="266"/>
      <c r="H168" s="266"/>
      <c r="I168" s="266"/>
      <c r="J168" s="266"/>
      <c r="K168" s="266"/>
      <c r="L168" s="266"/>
      <c r="M168" s="266"/>
      <c r="N168" s="266"/>
      <c r="O168" s="266"/>
      <c r="P168" s="266"/>
      <c r="Q168" s="266"/>
      <c r="R168" s="267"/>
      <c r="S168" s="414"/>
      <c r="T168" s="415"/>
      <c r="U168" s="415"/>
      <c r="V168" s="415"/>
      <c r="W168" s="415"/>
      <c r="X168" s="416"/>
      <c r="Y168" s="414"/>
      <c r="Z168" s="415"/>
      <c r="AA168" s="415"/>
      <c r="AB168" s="415"/>
      <c r="AC168" s="415"/>
      <c r="AD168" s="416"/>
    </row>
    <row r="169" spans="1:30">
      <c r="A169" s="40"/>
      <c r="B169" s="40"/>
      <c r="C169" s="238" t="s">
        <v>135</v>
      </c>
      <c r="D169" s="320"/>
      <c r="E169" s="266"/>
      <c r="F169" s="266"/>
      <c r="G169" s="266"/>
      <c r="H169" s="266"/>
      <c r="I169" s="266"/>
      <c r="J169" s="266"/>
      <c r="K169" s="266"/>
      <c r="L169" s="266"/>
      <c r="M169" s="266"/>
      <c r="N169" s="266"/>
      <c r="O169" s="266"/>
      <c r="P169" s="266"/>
      <c r="Q169" s="266"/>
      <c r="R169" s="267"/>
      <c r="S169" s="414"/>
      <c r="T169" s="415"/>
      <c r="U169" s="415"/>
      <c r="V169" s="415"/>
      <c r="W169" s="415"/>
      <c r="X169" s="416"/>
      <c r="Y169" s="414"/>
      <c r="Z169" s="415"/>
      <c r="AA169" s="415"/>
      <c r="AB169" s="415"/>
      <c r="AC169" s="415"/>
      <c r="AD169" s="416"/>
    </row>
    <row r="170" spans="1:30">
      <c r="A170" s="40"/>
      <c r="B170" s="40"/>
      <c r="C170" s="238" t="s">
        <v>136</v>
      </c>
      <c r="D170" s="320"/>
      <c r="E170" s="266"/>
      <c r="F170" s="266"/>
      <c r="G170" s="266"/>
      <c r="H170" s="266"/>
      <c r="I170" s="266"/>
      <c r="J170" s="266"/>
      <c r="K170" s="266"/>
      <c r="L170" s="266"/>
      <c r="M170" s="266"/>
      <c r="N170" s="266"/>
      <c r="O170" s="266"/>
      <c r="P170" s="266"/>
      <c r="Q170" s="266"/>
      <c r="R170" s="267"/>
      <c r="S170" s="414"/>
      <c r="T170" s="415"/>
      <c r="U170" s="415"/>
      <c r="V170" s="415"/>
      <c r="W170" s="415"/>
      <c r="X170" s="416"/>
      <c r="Y170" s="414"/>
      <c r="Z170" s="415"/>
      <c r="AA170" s="415"/>
      <c r="AB170" s="415"/>
      <c r="AC170" s="415"/>
      <c r="AD170" s="416"/>
    </row>
    <row r="171" spans="1:30">
      <c r="A171" s="40"/>
      <c r="B171" s="40"/>
      <c r="C171" s="238" t="s">
        <v>137</v>
      </c>
      <c r="D171" s="320"/>
      <c r="E171" s="266"/>
      <c r="F171" s="266"/>
      <c r="G171" s="266"/>
      <c r="H171" s="266"/>
      <c r="I171" s="266"/>
      <c r="J171" s="266"/>
      <c r="K171" s="266"/>
      <c r="L171" s="266"/>
      <c r="M171" s="266"/>
      <c r="N171" s="266"/>
      <c r="O171" s="266"/>
      <c r="P171" s="266"/>
      <c r="Q171" s="266"/>
      <c r="R171" s="267"/>
      <c r="S171" s="414"/>
      <c r="T171" s="415"/>
      <c r="U171" s="415"/>
      <c r="V171" s="415"/>
      <c r="W171" s="415"/>
      <c r="X171" s="416"/>
      <c r="Y171" s="414"/>
      <c r="Z171" s="415"/>
      <c r="AA171" s="415"/>
      <c r="AB171" s="415"/>
      <c r="AC171" s="415"/>
      <c r="AD171" s="416"/>
    </row>
    <row r="172" spans="1:30">
      <c r="A172" s="40"/>
      <c r="B172" s="40"/>
      <c r="C172" s="238" t="s">
        <v>138</v>
      </c>
      <c r="D172" s="320"/>
      <c r="E172" s="266"/>
      <c r="F172" s="266"/>
      <c r="G172" s="266"/>
      <c r="H172" s="266"/>
      <c r="I172" s="266"/>
      <c r="J172" s="266"/>
      <c r="K172" s="266"/>
      <c r="L172" s="266"/>
      <c r="M172" s="266"/>
      <c r="N172" s="266"/>
      <c r="O172" s="266"/>
      <c r="P172" s="266"/>
      <c r="Q172" s="266"/>
      <c r="R172" s="267"/>
      <c r="S172" s="414"/>
      <c r="T172" s="415"/>
      <c r="U172" s="415"/>
      <c r="V172" s="415"/>
      <c r="W172" s="415"/>
      <c r="X172" s="416"/>
      <c r="Y172" s="414"/>
      <c r="Z172" s="415"/>
      <c r="AA172" s="415"/>
      <c r="AB172" s="415"/>
      <c r="AC172" s="415"/>
      <c r="AD172" s="416"/>
    </row>
    <row r="173" spans="1:30">
      <c r="A173" s="40"/>
      <c r="B173" s="40"/>
      <c r="C173" s="238" t="s">
        <v>139</v>
      </c>
      <c r="D173" s="320"/>
      <c r="E173" s="266"/>
      <c r="F173" s="266"/>
      <c r="G173" s="266"/>
      <c r="H173" s="266"/>
      <c r="I173" s="266"/>
      <c r="J173" s="266"/>
      <c r="K173" s="266"/>
      <c r="L173" s="266"/>
      <c r="M173" s="266"/>
      <c r="N173" s="266"/>
      <c r="O173" s="266"/>
      <c r="P173" s="266"/>
      <c r="Q173" s="266"/>
      <c r="R173" s="267"/>
      <c r="S173" s="414"/>
      <c r="T173" s="415"/>
      <c r="U173" s="415"/>
      <c r="V173" s="415"/>
      <c r="W173" s="415"/>
      <c r="X173" s="416"/>
      <c r="Y173" s="414"/>
      <c r="Z173" s="415"/>
      <c r="AA173" s="415"/>
      <c r="AB173" s="415"/>
      <c r="AC173" s="415"/>
      <c r="AD173" s="416"/>
    </row>
    <row r="174" spans="1:30">
      <c r="A174" s="40"/>
      <c r="B174" s="40"/>
      <c r="C174" s="238" t="s">
        <v>140</v>
      </c>
      <c r="D174" s="320"/>
      <c r="E174" s="266"/>
      <c r="F174" s="266"/>
      <c r="G174" s="266"/>
      <c r="H174" s="266"/>
      <c r="I174" s="266"/>
      <c r="J174" s="266"/>
      <c r="K174" s="266"/>
      <c r="L174" s="266"/>
      <c r="M174" s="266"/>
      <c r="N174" s="266"/>
      <c r="O174" s="266"/>
      <c r="P174" s="266"/>
      <c r="Q174" s="266"/>
      <c r="R174" s="267"/>
      <c r="S174" s="414"/>
      <c r="T174" s="415"/>
      <c r="U174" s="415"/>
      <c r="V174" s="415"/>
      <c r="W174" s="415"/>
      <c r="X174" s="416"/>
      <c r="Y174" s="414"/>
      <c r="Z174" s="415"/>
      <c r="AA174" s="415"/>
      <c r="AB174" s="415"/>
      <c r="AC174" s="415"/>
      <c r="AD174" s="416"/>
    </row>
    <row r="175" spans="1:30">
      <c r="A175" s="40"/>
      <c r="B175" s="40"/>
      <c r="C175" s="238" t="s">
        <v>141</v>
      </c>
      <c r="D175" s="320"/>
      <c r="E175" s="266"/>
      <c r="F175" s="266"/>
      <c r="G175" s="266"/>
      <c r="H175" s="266"/>
      <c r="I175" s="266"/>
      <c r="J175" s="266"/>
      <c r="K175" s="266"/>
      <c r="L175" s="266"/>
      <c r="M175" s="266"/>
      <c r="N175" s="266"/>
      <c r="O175" s="266"/>
      <c r="P175" s="266"/>
      <c r="Q175" s="266"/>
      <c r="R175" s="267"/>
      <c r="S175" s="414"/>
      <c r="T175" s="415"/>
      <c r="U175" s="415"/>
      <c r="V175" s="415"/>
      <c r="W175" s="415"/>
      <c r="X175" s="416"/>
      <c r="Y175" s="414"/>
      <c r="Z175" s="415"/>
      <c r="AA175" s="415"/>
      <c r="AB175" s="415"/>
      <c r="AC175" s="415"/>
      <c r="AD175" s="416"/>
    </row>
    <row r="176" spans="1:30">
      <c r="A176" s="40"/>
      <c r="B176" s="40"/>
      <c r="C176" s="238" t="s">
        <v>142</v>
      </c>
      <c r="D176" s="320"/>
      <c r="E176" s="266"/>
      <c r="F176" s="266"/>
      <c r="G176" s="266"/>
      <c r="H176" s="266"/>
      <c r="I176" s="266"/>
      <c r="J176" s="266"/>
      <c r="K176" s="266"/>
      <c r="L176" s="266"/>
      <c r="M176" s="266"/>
      <c r="N176" s="266"/>
      <c r="O176" s="266"/>
      <c r="P176" s="266"/>
      <c r="Q176" s="266"/>
      <c r="R176" s="267"/>
      <c r="S176" s="414"/>
      <c r="T176" s="415"/>
      <c r="U176" s="415"/>
      <c r="V176" s="415"/>
      <c r="W176" s="415"/>
      <c r="X176" s="416"/>
      <c r="Y176" s="414"/>
      <c r="Z176" s="415"/>
      <c r="AA176" s="415"/>
      <c r="AB176" s="415"/>
      <c r="AC176" s="415"/>
      <c r="AD176" s="416"/>
    </row>
    <row r="177" spans="1:30">
      <c r="A177" s="40"/>
      <c r="B177" s="40"/>
      <c r="C177" s="238" t="s">
        <v>143</v>
      </c>
      <c r="D177" s="320"/>
      <c r="E177" s="266"/>
      <c r="F177" s="266"/>
      <c r="G177" s="266"/>
      <c r="H177" s="266"/>
      <c r="I177" s="266"/>
      <c r="J177" s="266"/>
      <c r="K177" s="266"/>
      <c r="L177" s="266"/>
      <c r="M177" s="266"/>
      <c r="N177" s="266"/>
      <c r="O177" s="266"/>
      <c r="P177" s="266"/>
      <c r="Q177" s="266"/>
      <c r="R177" s="267"/>
      <c r="S177" s="414"/>
      <c r="T177" s="415"/>
      <c r="U177" s="415"/>
      <c r="V177" s="415"/>
      <c r="W177" s="415"/>
      <c r="X177" s="416"/>
      <c r="Y177" s="414"/>
      <c r="Z177" s="415"/>
      <c r="AA177" s="415"/>
      <c r="AB177" s="415"/>
      <c r="AC177" s="415"/>
      <c r="AD177" s="416"/>
    </row>
    <row r="178" spans="1:30">
      <c r="A178" s="40"/>
      <c r="B178" s="40"/>
      <c r="C178" s="238" t="s">
        <v>144</v>
      </c>
      <c r="D178" s="320"/>
      <c r="E178" s="266"/>
      <c r="F178" s="266"/>
      <c r="G178" s="266"/>
      <c r="H178" s="266"/>
      <c r="I178" s="266"/>
      <c r="J178" s="266"/>
      <c r="K178" s="266"/>
      <c r="L178" s="266"/>
      <c r="M178" s="266"/>
      <c r="N178" s="266"/>
      <c r="O178" s="266"/>
      <c r="P178" s="266"/>
      <c r="Q178" s="266"/>
      <c r="R178" s="267"/>
      <c r="S178" s="414"/>
      <c r="T178" s="415"/>
      <c r="U178" s="415"/>
      <c r="V178" s="415"/>
      <c r="W178" s="415"/>
      <c r="X178" s="416"/>
      <c r="Y178" s="414"/>
      <c r="Z178" s="415"/>
      <c r="AA178" s="415"/>
      <c r="AB178" s="415"/>
      <c r="AC178" s="415"/>
      <c r="AD178" s="416"/>
    </row>
    <row r="179" spans="1:30">
      <c r="A179" s="40"/>
      <c r="B179" s="40"/>
      <c r="C179" s="238" t="s">
        <v>145</v>
      </c>
      <c r="D179" s="320"/>
      <c r="E179" s="266"/>
      <c r="F179" s="266"/>
      <c r="G179" s="266"/>
      <c r="H179" s="266"/>
      <c r="I179" s="266"/>
      <c r="J179" s="266"/>
      <c r="K179" s="266"/>
      <c r="L179" s="266"/>
      <c r="M179" s="266"/>
      <c r="N179" s="266"/>
      <c r="O179" s="266"/>
      <c r="P179" s="266"/>
      <c r="Q179" s="266"/>
      <c r="R179" s="267"/>
      <c r="S179" s="414"/>
      <c r="T179" s="415"/>
      <c r="U179" s="415"/>
      <c r="V179" s="415"/>
      <c r="W179" s="415"/>
      <c r="X179" s="416"/>
      <c r="Y179" s="414"/>
      <c r="Z179" s="415"/>
      <c r="AA179" s="415"/>
      <c r="AB179" s="415"/>
      <c r="AC179" s="415"/>
      <c r="AD179" s="416"/>
    </row>
    <row r="180" spans="1:30">
      <c r="A180" s="40"/>
      <c r="B180" s="40"/>
      <c r="C180" s="238" t="s">
        <v>146</v>
      </c>
      <c r="D180" s="320"/>
      <c r="E180" s="266"/>
      <c r="F180" s="266"/>
      <c r="G180" s="266"/>
      <c r="H180" s="266"/>
      <c r="I180" s="266"/>
      <c r="J180" s="266"/>
      <c r="K180" s="266"/>
      <c r="L180" s="266"/>
      <c r="M180" s="266"/>
      <c r="N180" s="266"/>
      <c r="O180" s="266"/>
      <c r="P180" s="266"/>
      <c r="Q180" s="266"/>
      <c r="R180" s="267"/>
      <c r="S180" s="414"/>
      <c r="T180" s="415"/>
      <c r="U180" s="415"/>
      <c r="V180" s="415"/>
      <c r="W180" s="415"/>
      <c r="X180" s="416"/>
      <c r="Y180" s="414"/>
      <c r="Z180" s="415"/>
      <c r="AA180" s="415"/>
      <c r="AB180" s="415"/>
      <c r="AC180" s="415"/>
      <c r="AD180" s="416"/>
    </row>
    <row r="181" spans="1:30">
      <c r="A181" s="40"/>
      <c r="B181" s="40"/>
      <c r="C181" s="238" t="s">
        <v>147</v>
      </c>
      <c r="D181" s="320"/>
      <c r="E181" s="266"/>
      <c r="F181" s="266"/>
      <c r="G181" s="266"/>
      <c r="H181" s="266"/>
      <c r="I181" s="266"/>
      <c r="J181" s="266"/>
      <c r="K181" s="266"/>
      <c r="L181" s="266"/>
      <c r="M181" s="266"/>
      <c r="N181" s="266"/>
      <c r="O181" s="266"/>
      <c r="P181" s="266"/>
      <c r="Q181" s="266"/>
      <c r="R181" s="267"/>
      <c r="S181" s="414"/>
      <c r="T181" s="415"/>
      <c r="U181" s="415"/>
      <c r="V181" s="415"/>
      <c r="W181" s="415"/>
      <c r="X181" s="416"/>
      <c r="Y181" s="414"/>
      <c r="Z181" s="415"/>
      <c r="AA181" s="415"/>
      <c r="AB181" s="415"/>
      <c r="AC181" s="415"/>
      <c r="AD181" s="416"/>
    </row>
    <row r="182" spans="1:30">
      <c r="A182" s="40"/>
      <c r="B182" s="40"/>
      <c r="C182" s="238" t="s">
        <v>148</v>
      </c>
      <c r="D182" s="320"/>
      <c r="E182" s="266"/>
      <c r="F182" s="266"/>
      <c r="G182" s="266"/>
      <c r="H182" s="266"/>
      <c r="I182" s="266"/>
      <c r="J182" s="266"/>
      <c r="K182" s="266"/>
      <c r="L182" s="266"/>
      <c r="M182" s="266"/>
      <c r="N182" s="266"/>
      <c r="O182" s="266"/>
      <c r="P182" s="266"/>
      <c r="Q182" s="266"/>
      <c r="R182" s="267"/>
      <c r="S182" s="414"/>
      <c r="T182" s="415"/>
      <c r="U182" s="415"/>
      <c r="V182" s="415"/>
      <c r="W182" s="415"/>
      <c r="X182" s="416"/>
      <c r="Y182" s="414"/>
      <c r="Z182" s="415"/>
      <c r="AA182" s="415"/>
      <c r="AB182" s="415"/>
      <c r="AC182" s="415"/>
      <c r="AD182" s="416"/>
    </row>
    <row r="183" spans="1:30">
      <c r="A183" s="40"/>
      <c r="B183" s="40"/>
      <c r="C183" s="238" t="s">
        <v>149</v>
      </c>
      <c r="D183" s="320"/>
      <c r="E183" s="266"/>
      <c r="F183" s="266"/>
      <c r="G183" s="266"/>
      <c r="H183" s="266"/>
      <c r="I183" s="266"/>
      <c r="J183" s="266"/>
      <c r="K183" s="266"/>
      <c r="L183" s="266"/>
      <c r="M183" s="266"/>
      <c r="N183" s="266"/>
      <c r="O183" s="266"/>
      <c r="P183" s="266"/>
      <c r="Q183" s="266"/>
      <c r="R183" s="267"/>
      <c r="S183" s="414"/>
      <c r="T183" s="415"/>
      <c r="U183" s="415"/>
      <c r="V183" s="415"/>
      <c r="W183" s="415"/>
      <c r="X183" s="416"/>
      <c r="Y183" s="414"/>
      <c r="Z183" s="415"/>
      <c r="AA183" s="415"/>
      <c r="AB183" s="415"/>
      <c r="AC183" s="415"/>
      <c r="AD183" s="416"/>
    </row>
    <row r="184" spans="1:30">
      <c r="A184" s="40"/>
      <c r="B184" s="40"/>
      <c r="C184" s="238" t="s">
        <v>150</v>
      </c>
      <c r="D184" s="320"/>
      <c r="E184" s="266"/>
      <c r="F184" s="266"/>
      <c r="G184" s="266"/>
      <c r="H184" s="266"/>
      <c r="I184" s="266"/>
      <c r="J184" s="266"/>
      <c r="K184" s="266"/>
      <c r="L184" s="266"/>
      <c r="M184" s="266"/>
      <c r="N184" s="266"/>
      <c r="O184" s="266"/>
      <c r="P184" s="266"/>
      <c r="Q184" s="266"/>
      <c r="R184" s="267"/>
      <c r="S184" s="414"/>
      <c r="T184" s="415"/>
      <c r="U184" s="415"/>
      <c r="V184" s="415"/>
      <c r="W184" s="415"/>
      <c r="X184" s="416"/>
      <c r="Y184" s="414"/>
      <c r="Z184" s="415"/>
      <c r="AA184" s="415"/>
      <c r="AB184" s="415"/>
      <c r="AC184" s="415"/>
      <c r="AD184" s="416"/>
    </row>
    <row r="185" spans="1:30">
      <c r="A185" s="40"/>
      <c r="B185" s="40"/>
      <c r="C185" s="238" t="s">
        <v>151</v>
      </c>
      <c r="D185" s="320"/>
      <c r="E185" s="266"/>
      <c r="F185" s="266"/>
      <c r="G185" s="266"/>
      <c r="H185" s="266"/>
      <c r="I185" s="266"/>
      <c r="J185" s="266"/>
      <c r="K185" s="266"/>
      <c r="L185" s="266"/>
      <c r="M185" s="266"/>
      <c r="N185" s="266"/>
      <c r="O185" s="266"/>
      <c r="P185" s="266"/>
      <c r="Q185" s="266"/>
      <c r="R185" s="267"/>
      <c r="S185" s="414"/>
      <c r="T185" s="415"/>
      <c r="U185" s="415"/>
      <c r="V185" s="415"/>
      <c r="W185" s="415"/>
      <c r="X185" s="416"/>
      <c r="Y185" s="414"/>
      <c r="Z185" s="415"/>
      <c r="AA185" s="415"/>
      <c r="AB185" s="415"/>
      <c r="AC185" s="415"/>
      <c r="AD185" s="416"/>
    </row>
    <row r="186" spans="1:30">
      <c r="A186" s="40"/>
      <c r="B186" s="40"/>
      <c r="C186" s="238" t="s">
        <v>152</v>
      </c>
      <c r="D186" s="320"/>
      <c r="E186" s="266"/>
      <c r="F186" s="266"/>
      <c r="G186" s="266"/>
      <c r="H186" s="266"/>
      <c r="I186" s="266"/>
      <c r="J186" s="266"/>
      <c r="K186" s="266"/>
      <c r="L186" s="266"/>
      <c r="M186" s="266"/>
      <c r="N186" s="266"/>
      <c r="O186" s="266"/>
      <c r="P186" s="266"/>
      <c r="Q186" s="266"/>
      <c r="R186" s="267"/>
      <c r="S186" s="414"/>
      <c r="T186" s="415"/>
      <c r="U186" s="415"/>
      <c r="V186" s="415"/>
      <c r="W186" s="415"/>
      <c r="X186" s="416"/>
      <c r="Y186" s="414"/>
      <c r="Z186" s="415"/>
      <c r="AA186" s="415"/>
      <c r="AB186" s="415"/>
      <c r="AC186" s="415"/>
      <c r="AD186" s="416"/>
    </row>
    <row r="187" spans="1:30">
      <c r="A187" s="40"/>
      <c r="B187" s="40"/>
      <c r="C187" s="238" t="s">
        <v>153</v>
      </c>
      <c r="D187" s="320"/>
      <c r="E187" s="266"/>
      <c r="F187" s="266"/>
      <c r="G187" s="266"/>
      <c r="H187" s="266"/>
      <c r="I187" s="266"/>
      <c r="J187" s="266"/>
      <c r="K187" s="266"/>
      <c r="L187" s="266"/>
      <c r="M187" s="266"/>
      <c r="N187" s="266"/>
      <c r="O187" s="266"/>
      <c r="P187" s="266"/>
      <c r="Q187" s="266"/>
      <c r="R187" s="267"/>
      <c r="S187" s="414"/>
      <c r="T187" s="415"/>
      <c r="U187" s="415"/>
      <c r="V187" s="415"/>
      <c r="W187" s="415"/>
      <c r="X187" s="416"/>
      <c r="Y187" s="414"/>
      <c r="Z187" s="415"/>
      <c r="AA187" s="415"/>
      <c r="AB187" s="415"/>
      <c r="AC187" s="415"/>
      <c r="AD187" s="416"/>
    </row>
    <row r="188" spans="1:30">
      <c r="A188" s="40"/>
      <c r="B188" s="40"/>
      <c r="C188" s="238" t="s">
        <v>154</v>
      </c>
      <c r="D188" s="320"/>
      <c r="E188" s="266"/>
      <c r="F188" s="266"/>
      <c r="G188" s="266"/>
      <c r="H188" s="266"/>
      <c r="I188" s="266"/>
      <c r="J188" s="266"/>
      <c r="K188" s="266"/>
      <c r="L188" s="266"/>
      <c r="M188" s="266"/>
      <c r="N188" s="266"/>
      <c r="O188" s="266"/>
      <c r="P188" s="266"/>
      <c r="Q188" s="266"/>
      <c r="R188" s="267"/>
      <c r="S188" s="414"/>
      <c r="T188" s="415"/>
      <c r="U188" s="415"/>
      <c r="V188" s="415"/>
      <c r="W188" s="415"/>
      <c r="X188" s="416"/>
      <c r="Y188" s="414"/>
      <c r="Z188" s="415"/>
      <c r="AA188" s="415"/>
      <c r="AB188" s="415"/>
      <c r="AC188" s="415"/>
      <c r="AD188" s="416"/>
    </row>
    <row r="189" spans="1:30">
      <c r="A189" s="40"/>
      <c r="B189" s="40"/>
      <c r="C189" s="238" t="s">
        <v>155</v>
      </c>
      <c r="D189" s="320"/>
      <c r="E189" s="266"/>
      <c r="F189" s="266"/>
      <c r="G189" s="266"/>
      <c r="H189" s="266"/>
      <c r="I189" s="266"/>
      <c r="J189" s="266"/>
      <c r="K189" s="266"/>
      <c r="L189" s="266"/>
      <c r="M189" s="266"/>
      <c r="N189" s="266"/>
      <c r="O189" s="266"/>
      <c r="P189" s="266"/>
      <c r="Q189" s="266"/>
      <c r="R189" s="267"/>
      <c r="S189" s="414"/>
      <c r="T189" s="415"/>
      <c r="U189" s="415"/>
      <c r="V189" s="415"/>
      <c r="W189" s="415"/>
      <c r="X189" s="416"/>
      <c r="Y189" s="414"/>
      <c r="Z189" s="415"/>
      <c r="AA189" s="415"/>
      <c r="AB189" s="415"/>
      <c r="AC189" s="415"/>
      <c r="AD189" s="416"/>
    </row>
    <row r="190" spans="1:30">
      <c r="A190" s="74"/>
      <c r="B190" s="74"/>
      <c r="C190" s="74"/>
      <c r="D190" s="74"/>
      <c r="E190" s="74"/>
      <c r="F190" s="74"/>
      <c r="G190" s="74"/>
      <c r="H190" s="74"/>
      <c r="I190" s="74"/>
      <c r="J190" s="74"/>
      <c r="K190" s="74"/>
      <c r="L190" s="74"/>
      <c r="X190" s="81" t="s">
        <v>211</v>
      </c>
      <c r="Y190" s="414">
        <f>IF(AND(SUM(Y165:Y189)=0,COUNTIF(Y165:Y189,"NS")&gt;0),"NS",IF(AND(SUM(Y165:Y189)=0, COUNTIF(Y165:Y189,"NA")&gt;0),"NA",SUM(Y165:Y189)))</f>
        <v>0</v>
      </c>
      <c r="Z190" s="415"/>
      <c r="AA190" s="415"/>
      <c r="AB190" s="415"/>
      <c r="AC190" s="415"/>
      <c r="AD190" s="416"/>
    </row>
    <row r="192" spans="1:30" ht="24" customHeight="1">
      <c r="A192" s="83"/>
      <c r="B192" s="15"/>
      <c r="C192" s="321" t="s">
        <v>187</v>
      </c>
      <c r="D192" s="256"/>
      <c r="E192" s="256"/>
      <c r="F192" s="256"/>
      <c r="G192" s="256"/>
      <c r="H192" s="256"/>
      <c r="I192" s="256"/>
      <c r="J192" s="256"/>
      <c r="K192" s="256"/>
      <c r="L192" s="256"/>
      <c r="M192" s="256"/>
      <c r="N192" s="256"/>
      <c r="O192" s="256"/>
      <c r="P192" s="256"/>
      <c r="Q192" s="256"/>
      <c r="R192" s="256"/>
      <c r="S192" s="256"/>
      <c r="T192" s="256"/>
      <c r="U192" s="256"/>
      <c r="V192" s="256"/>
      <c r="W192" s="256"/>
      <c r="X192" s="256"/>
      <c r="Y192" s="256"/>
      <c r="Z192" s="256"/>
      <c r="AA192" s="256"/>
      <c r="AB192" s="256"/>
      <c r="AC192" s="256"/>
      <c r="AD192" s="256"/>
    </row>
    <row r="193" spans="1:38" ht="60" customHeight="1">
      <c r="A193" s="83"/>
      <c r="B193" s="15"/>
      <c r="C193" s="322"/>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c r="AC193" s="323"/>
      <c r="AD193" s="324"/>
    </row>
    <row r="194" spans="1:38">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row>
    <row r="195" spans="1:38">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row>
    <row r="196" spans="1:38">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row>
    <row r="197" spans="1:38">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row>
    <row r="198" spans="1:38">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row>
    <row r="199" spans="1:38">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row>
    <row r="200" spans="1:38" ht="48" customHeight="1">
      <c r="A200" s="72" t="s">
        <v>1808</v>
      </c>
      <c r="B200" s="326" t="s">
        <v>1809</v>
      </c>
      <c r="C200" s="256"/>
      <c r="D200" s="256"/>
      <c r="E200" s="256"/>
      <c r="F200" s="256"/>
      <c r="G200" s="256"/>
      <c r="H200" s="256"/>
      <c r="I200" s="256"/>
      <c r="J200" s="256"/>
      <c r="K200" s="256"/>
      <c r="L200" s="256"/>
      <c r="M200" s="256"/>
      <c r="N200" s="256"/>
      <c r="O200" s="256"/>
      <c r="P200" s="256"/>
      <c r="Q200" s="256"/>
      <c r="R200" s="256"/>
      <c r="S200" s="256"/>
      <c r="T200" s="256"/>
      <c r="U200" s="256"/>
      <c r="V200" s="256"/>
      <c r="W200" s="256"/>
      <c r="X200" s="256"/>
      <c r="Y200" s="256"/>
      <c r="Z200" s="256"/>
      <c r="AA200" s="256"/>
      <c r="AB200" s="256"/>
      <c r="AC200" s="256"/>
      <c r="AD200" s="256"/>
    </row>
    <row r="201" spans="1:38" ht="36" customHeight="1">
      <c r="A201" s="40"/>
      <c r="B201" s="40"/>
      <c r="C201" s="321" t="s">
        <v>1810</v>
      </c>
      <c r="D201" s="256"/>
      <c r="E201" s="256"/>
      <c r="F201" s="256"/>
      <c r="G201" s="256"/>
      <c r="H201" s="256"/>
      <c r="I201" s="256"/>
      <c r="J201" s="256"/>
      <c r="K201" s="256"/>
      <c r="L201" s="256"/>
      <c r="M201" s="256"/>
      <c r="N201" s="256"/>
      <c r="O201" s="256"/>
      <c r="P201" s="256"/>
      <c r="Q201" s="256"/>
      <c r="R201" s="256"/>
      <c r="S201" s="256"/>
      <c r="T201" s="256"/>
      <c r="U201" s="256"/>
      <c r="V201" s="256"/>
      <c r="W201" s="256"/>
      <c r="X201" s="256"/>
      <c r="Y201" s="256"/>
      <c r="Z201" s="256"/>
      <c r="AA201" s="256"/>
      <c r="AB201" s="256"/>
      <c r="AC201" s="256"/>
      <c r="AD201" s="256"/>
    </row>
    <row r="202" spans="1:38" ht="36" customHeight="1">
      <c r="A202" s="40"/>
      <c r="B202" s="40"/>
      <c r="C202" s="327" t="s">
        <v>1811</v>
      </c>
      <c r="D202" s="256"/>
      <c r="E202" s="256"/>
      <c r="F202" s="256"/>
      <c r="G202" s="256"/>
      <c r="H202" s="256"/>
      <c r="I202" s="256"/>
      <c r="J202" s="256"/>
      <c r="K202" s="256"/>
      <c r="L202" s="256"/>
      <c r="M202" s="256"/>
      <c r="N202" s="256"/>
      <c r="O202" s="256"/>
      <c r="P202" s="256"/>
      <c r="Q202" s="256"/>
      <c r="R202" s="256"/>
      <c r="S202" s="256"/>
      <c r="T202" s="256"/>
      <c r="U202" s="256"/>
      <c r="V202" s="256"/>
      <c r="W202" s="256"/>
      <c r="X202" s="256"/>
      <c r="Y202" s="256"/>
      <c r="Z202" s="256"/>
      <c r="AA202" s="256"/>
      <c r="AB202" s="256"/>
      <c r="AC202" s="256"/>
      <c r="AD202" s="256"/>
    </row>
    <row r="203" spans="1:38" ht="24" customHeight="1">
      <c r="A203" s="40"/>
      <c r="B203" s="40"/>
      <c r="C203" s="321" t="s">
        <v>1812</v>
      </c>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row>
    <row r="204" spans="1:38" ht="36" customHeight="1">
      <c r="A204" s="40"/>
      <c r="B204" s="40"/>
      <c r="C204" s="321" t="s">
        <v>1813</v>
      </c>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c r="AC204" s="256"/>
      <c r="AD204" s="256"/>
    </row>
    <row r="205" spans="1:38">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row>
    <row r="206" spans="1:38" ht="36" customHeight="1">
      <c r="A206" s="40"/>
      <c r="B206" s="40"/>
      <c r="C206" s="265" t="s">
        <v>185</v>
      </c>
      <c r="D206" s="278"/>
      <c r="E206" s="278"/>
      <c r="F206" s="278"/>
      <c r="G206" s="278"/>
      <c r="H206" s="278"/>
      <c r="I206" s="279"/>
      <c r="J206" s="265" t="s">
        <v>1814</v>
      </c>
      <c r="K206" s="278"/>
      <c r="L206" s="278"/>
      <c r="M206" s="278"/>
      <c r="N206" s="278"/>
      <c r="O206" s="279"/>
      <c r="P206" s="265" t="s">
        <v>1815</v>
      </c>
      <c r="Q206" s="266"/>
      <c r="R206" s="266"/>
      <c r="S206" s="266"/>
      <c r="T206" s="266"/>
      <c r="U206" s="266"/>
      <c r="V206" s="266"/>
      <c r="W206" s="266"/>
      <c r="X206" s="266"/>
      <c r="Y206" s="266"/>
      <c r="Z206" s="266"/>
      <c r="AA206" s="266"/>
      <c r="AB206" s="266"/>
      <c r="AC206" s="266"/>
      <c r="AD206" s="267"/>
    </row>
    <row r="207" spans="1:38" ht="24" customHeight="1">
      <c r="A207" s="40"/>
      <c r="B207" s="40"/>
      <c r="C207" s="280"/>
      <c r="D207" s="256"/>
      <c r="E207" s="256"/>
      <c r="F207" s="256"/>
      <c r="G207" s="256"/>
      <c r="H207" s="256"/>
      <c r="I207" s="281"/>
      <c r="J207" s="280"/>
      <c r="K207" s="256"/>
      <c r="L207" s="256"/>
      <c r="M207" s="256"/>
      <c r="N207" s="256"/>
      <c r="O207" s="281"/>
      <c r="P207" s="265" t="s">
        <v>201</v>
      </c>
      <c r="Q207" s="279"/>
      <c r="R207" s="268" t="s">
        <v>1816</v>
      </c>
      <c r="S207" s="266"/>
      <c r="T207" s="266"/>
      <c r="U207" s="266"/>
      <c r="V207" s="266"/>
      <c r="W207" s="266"/>
      <c r="X207" s="266"/>
      <c r="Y207" s="266"/>
      <c r="Z207" s="266"/>
      <c r="AA207" s="266"/>
      <c r="AB207" s="266"/>
      <c r="AC207" s="266"/>
      <c r="AD207" s="267"/>
    </row>
    <row r="208" spans="1:38" ht="15" customHeight="1">
      <c r="A208" s="40"/>
      <c r="B208" s="40"/>
      <c r="C208" s="282"/>
      <c r="D208" s="272"/>
      <c r="E208" s="272"/>
      <c r="F208" s="272"/>
      <c r="G208" s="272"/>
      <c r="H208" s="272"/>
      <c r="I208" s="283"/>
      <c r="J208" s="282"/>
      <c r="K208" s="272"/>
      <c r="L208" s="272"/>
      <c r="M208" s="272"/>
      <c r="N208" s="272"/>
      <c r="O208" s="283"/>
      <c r="P208" s="282"/>
      <c r="Q208" s="283"/>
      <c r="R208" s="213" t="s">
        <v>131</v>
      </c>
      <c r="S208" s="213" t="s">
        <v>132</v>
      </c>
      <c r="T208" s="213" t="s">
        <v>133</v>
      </c>
      <c r="U208" s="213" t="s">
        <v>134</v>
      </c>
      <c r="V208" s="213" t="s">
        <v>135</v>
      </c>
      <c r="W208" s="213" t="s">
        <v>136</v>
      </c>
      <c r="X208" s="213" t="s">
        <v>137</v>
      </c>
      <c r="Y208" s="213" t="s">
        <v>138</v>
      </c>
      <c r="Z208" s="213" t="s">
        <v>139</v>
      </c>
      <c r="AA208" s="213" t="s">
        <v>140</v>
      </c>
      <c r="AB208" s="213" t="s">
        <v>141</v>
      </c>
      <c r="AC208" s="213" t="s">
        <v>142</v>
      </c>
      <c r="AD208" s="213" t="s">
        <v>143</v>
      </c>
      <c r="AF208" t="s">
        <v>204</v>
      </c>
      <c r="AG208" t="s">
        <v>205</v>
      </c>
      <c r="AH208" t="s">
        <v>206</v>
      </c>
      <c r="AI208" t="s">
        <v>207</v>
      </c>
      <c r="AJ208" t="s">
        <v>208</v>
      </c>
      <c r="AK208" t="s">
        <v>209</v>
      </c>
      <c r="AL208" t="s">
        <v>210</v>
      </c>
    </row>
    <row r="209" spans="1:38">
      <c r="A209" s="40"/>
      <c r="B209" s="40"/>
      <c r="C209" s="98" t="s">
        <v>131</v>
      </c>
      <c r="D209" s="320"/>
      <c r="E209" s="266"/>
      <c r="F209" s="266"/>
      <c r="G209" s="266"/>
      <c r="H209" s="266"/>
      <c r="I209" s="267"/>
      <c r="J209" s="268"/>
      <c r="K209" s="266"/>
      <c r="L209" s="266"/>
      <c r="M209" s="266"/>
      <c r="N209" s="266"/>
      <c r="O209" s="267"/>
      <c r="P209" s="268"/>
      <c r="Q209" s="267"/>
      <c r="R209" s="220"/>
      <c r="S209" s="220"/>
      <c r="T209" s="220"/>
      <c r="U209" s="220"/>
      <c r="V209" s="220"/>
      <c r="W209" s="220"/>
      <c r="X209" s="220"/>
      <c r="Y209" s="220"/>
      <c r="Z209" s="220"/>
      <c r="AA209" s="220"/>
      <c r="AB209" s="220"/>
      <c r="AC209" s="220"/>
      <c r="AD209" s="220"/>
      <c r="AF209">
        <f>IF(AND(P209=0,OR(SUM(R209:AD209)&gt;0,COUNTIF(P209:AD209,"NS")&gt;0)),1,0)</f>
        <v>0</v>
      </c>
      <c r="AG209">
        <f>IF(OR(AND(P209="NS",SUM(R209:AD209)&gt;0),AND(P209="NS",COUNTIF(P209:AD209,"NS")&lt;2)),1,0)</f>
        <v>0</v>
      </c>
      <c r="AH209">
        <f>IF(AND(P209="NA",OR(SUM(R209:AD209)&gt;0,COUNTIF(P209:AD209,"NS")&gt;0,COUNTIF(P209:AD209,"NA")&gt;1)),1,0)</f>
        <v>0</v>
      </c>
      <c r="AI209">
        <f>IF(AND(COUNTBLANK(P209)+COUNTBLANK(R209)+COUNTBLANK(S209)+COUNTBLANK(T209)+COUNTBLANK(U209)+COUNTBLANK(V209)+COUNTBLANK(W209)+COUNTBLANK(X209)+COUNTBLANK(Y209)+COUNTBLANK(Z209)+COUNTBLANK(AA209)+COUNTBLANK(AB209)+COUNTBLANK(AC209)+COUNTBLANK(AD209)&gt;0,COUNTBLANK(P209)+COUNTBLANK(R209)+COUNTBLANK(S209)+COUNTBLANK(T209)+COUNTBLANK(U209)+COUNTBLANK(V209)+COUNTBLANK(W209)+COUNTBLANK(X209)+COUNTBLANK(Y209)+COUNTBLANK(Z209)+COUNTBLANK(AA209)+COUNTBLANK(AB209)+COUNTBLANK(AC209)+COUNTBLANK(AD209)&lt;14,P209&lt;&gt;"NA"),1,0)</f>
        <v>0</v>
      </c>
      <c r="AJ209">
        <f>IF(AND(IF(OR(SUM(R209:AD209)=P209,P209="",AND(P209&gt;0,COUNTIF(P209:AD209,"NS")=13)),0,1)=1,P209&lt;&gt;"NS",P209&lt;&gt;"NA"),1,0)</f>
        <v>0</v>
      </c>
      <c r="AK209">
        <f>IF(COUNTIF(P209:AD209,"=*")&lt;&gt;SUM(COUNTIF(P209:AD209,"NS"),COUNTIF(P209:AD209,"NA")),1,0)</f>
        <v>0</v>
      </c>
      <c r="AL209">
        <f>IF(SUM(AF209:AK209)&gt;0,1,0)</f>
        <v>0</v>
      </c>
    </row>
    <row r="210" spans="1:38">
      <c r="A210" s="40"/>
      <c r="B210" s="40"/>
      <c r="C210" s="191" t="s">
        <v>132</v>
      </c>
      <c r="D210" s="320"/>
      <c r="E210" s="266"/>
      <c r="F210" s="266"/>
      <c r="G210" s="266"/>
      <c r="H210" s="266"/>
      <c r="I210" s="267"/>
      <c r="J210" s="268"/>
      <c r="K210" s="266"/>
      <c r="L210" s="266"/>
      <c r="M210" s="266"/>
      <c r="N210" s="266"/>
      <c r="O210" s="267"/>
      <c r="P210" s="268"/>
      <c r="Q210" s="267"/>
      <c r="R210" s="220"/>
      <c r="S210" s="220"/>
      <c r="T210" s="220"/>
      <c r="U210" s="220"/>
      <c r="V210" s="220"/>
      <c r="W210" s="220"/>
      <c r="X210" s="220"/>
      <c r="Y210" s="220"/>
      <c r="Z210" s="220"/>
      <c r="AA210" s="220"/>
      <c r="AB210" s="220"/>
      <c r="AC210" s="220"/>
      <c r="AD210" s="220"/>
    </row>
    <row r="211" spans="1:38">
      <c r="A211" s="40"/>
      <c r="B211" s="40"/>
      <c r="C211" s="140" t="s">
        <v>133</v>
      </c>
      <c r="D211" s="320"/>
      <c r="E211" s="266"/>
      <c r="F211" s="266"/>
      <c r="G211" s="266"/>
      <c r="H211" s="266"/>
      <c r="I211" s="267"/>
      <c r="J211" s="268"/>
      <c r="K211" s="266"/>
      <c r="L211" s="266"/>
      <c r="M211" s="266"/>
      <c r="N211" s="266"/>
      <c r="O211" s="267"/>
      <c r="P211" s="268"/>
      <c r="Q211" s="267"/>
      <c r="R211" s="220"/>
      <c r="S211" s="220"/>
      <c r="T211" s="220"/>
      <c r="U211" s="220"/>
      <c r="V211" s="220"/>
      <c r="W211" s="220"/>
      <c r="X211" s="220"/>
      <c r="Y211" s="220"/>
      <c r="Z211" s="220"/>
      <c r="AA211" s="220"/>
      <c r="AB211" s="220"/>
      <c r="AC211" s="220"/>
      <c r="AD211" s="220"/>
    </row>
    <row r="212" spans="1:38">
      <c r="A212" s="40"/>
      <c r="B212" s="40"/>
      <c r="C212" s="140" t="s">
        <v>134</v>
      </c>
      <c r="D212" s="320"/>
      <c r="E212" s="266"/>
      <c r="F212" s="266"/>
      <c r="G212" s="266"/>
      <c r="H212" s="266"/>
      <c r="I212" s="267"/>
      <c r="J212" s="268"/>
      <c r="K212" s="266"/>
      <c r="L212" s="266"/>
      <c r="M212" s="266"/>
      <c r="N212" s="266"/>
      <c r="O212" s="267"/>
      <c r="P212" s="268"/>
      <c r="Q212" s="267"/>
      <c r="R212" s="220"/>
      <c r="S212" s="220"/>
      <c r="T212" s="220"/>
      <c r="U212" s="220"/>
      <c r="V212" s="220"/>
      <c r="W212" s="220"/>
      <c r="X212" s="220"/>
      <c r="Y212" s="220"/>
      <c r="Z212" s="220"/>
      <c r="AA212" s="220"/>
      <c r="AB212" s="220"/>
      <c r="AC212" s="220"/>
      <c r="AD212" s="220"/>
    </row>
    <row r="213" spans="1:38">
      <c r="A213" s="40"/>
      <c r="B213" s="40"/>
      <c r="C213" s="140" t="s">
        <v>135</v>
      </c>
      <c r="D213" s="320"/>
      <c r="E213" s="266"/>
      <c r="F213" s="266"/>
      <c r="G213" s="266"/>
      <c r="H213" s="266"/>
      <c r="I213" s="267"/>
      <c r="J213" s="268"/>
      <c r="K213" s="266"/>
      <c r="L213" s="266"/>
      <c r="M213" s="266"/>
      <c r="N213" s="266"/>
      <c r="O213" s="267"/>
      <c r="P213" s="268"/>
      <c r="Q213" s="267"/>
      <c r="R213" s="220"/>
      <c r="S213" s="220"/>
      <c r="T213" s="220"/>
      <c r="U213" s="220"/>
      <c r="V213" s="220"/>
      <c r="W213" s="220"/>
      <c r="X213" s="220"/>
      <c r="Y213" s="220"/>
      <c r="Z213" s="220"/>
      <c r="AA213" s="220"/>
      <c r="AB213" s="220"/>
      <c r="AC213" s="220"/>
      <c r="AD213" s="220"/>
    </row>
    <row r="214" spans="1:38">
      <c r="A214" s="40"/>
      <c r="B214" s="40"/>
      <c r="C214" s="140" t="s">
        <v>136</v>
      </c>
      <c r="D214" s="320"/>
      <c r="E214" s="266"/>
      <c r="F214" s="266"/>
      <c r="G214" s="266"/>
      <c r="H214" s="266"/>
      <c r="I214" s="267"/>
      <c r="J214" s="268"/>
      <c r="K214" s="266"/>
      <c r="L214" s="266"/>
      <c r="M214" s="266"/>
      <c r="N214" s="266"/>
      <c r="O214" s="267"/>
      <c r="P214" s="268"/>
      <c r="Q214" s="267"/>
      <c r="R214" s="220"/>
      <c r="S214" s="220"/>
      <c r="T214" s="220"/>
      <c r="U214" s="220"/>
      <c r="V214" s="220"/>
      <c r="W214" s="220"/>
      <c r="X214" s="220"/>
      <c r="Y214" s="220"/>
      <c r="Z214" s="220"/>
      <c r="AA214" s="220"/>
      <c r="AB214" s="220"/>
      <c r="AC214" s="220"/>
      <c r="AD214" s="220"/>
    </row>
    <row r="215" spans="1:38">
      <c r="A215" s="40"/>
      <c r="B215" s="40"/>
      <c r="C215" s="140" t="s">
        <v>137</v>
      </c>
      <c r="D215" s="320"/>
      <c r="E215" s="266"/>
      <c r="F215" s="266"/>
      <c r="G215" s="266"/>
      <c r="H215" s="266"/>
      <c r="I215" s="267"/>
      <c r="J215" s="268"/>
      <c r="K215" s="266"/>
      <c r="L215" s="266"/>
      <c r="M215" s="266"/>
      <c r="N215" s="266"/>
      <c r="O215" s="267"/>
      <c r="P215" s="268"/>
      <c r="Q215" s="267"/>
      <c r="R215" s="220"/>
      <c r="S215" s="220"/>
      <c r="T215" s="220"/>
      <c r="U215" s="220"/>
      <c r="V215" s="220"/>
      <c r="W215" s="220"/>
      <c r="X215" s="220"/>
      <c r="Y215" s="220"/>
      <c r="Z215" s="220"/>
      <c r="AA215" s="220"/>
      <c r="AB215" s="220"/>
      <c r="AC215" s="220"/>
      <c r="AD215" s="220"/>
    </row>
    <row r="216" spans="1:38">
      <c r="A216" s="40"/>
      <c r="B216" s="40"/>
      <c r="C216" s="140" t="s">
        <v>138</v>
      </c>
      <c r="D216" s="320"/>
      <c r="E216" s="266"/>
      <c r="F216" s="266"/>
      <c r="G216" s="266"/>
      <c r="H216" s="266"/>
      <c r="I216" s="267"/>
      <c r="J216" s="268"/>
      <c r="K216" s="266"/>
      <c r="L216" s="266"/>
      <c r="M216" s="266"/>
      <c r="N216" s="266"/>
      <c r="O216" s="267"/>
      <c r="P216" s="268"/>
      <c r="Q216" s="267"/>
      <c r="R216" s="220"/>
      <c r="S216" s="220"/>
      <c r="T216" s="220"/>
      <c r="U216" s="220"/>
      <c r="V216" s="220"/>
      <c r="W216" s="220"/>
      <c r="X216" s="220"/>
      <c r="Y216" s="220"/>
      <c r="Z216" s="220"/>
      <c r="AA216" s="220"/>
      <c r="AB216" s="220"/>
      <c r="AC216" s="220"/>
      <c r="AD216" s="220"/>
    </row>
    <row r="217" spans="1:38">
      <c r="A217" s="40"/>
      <c r="B217" s="40"/>
      <c r="C217" s="140" t="s">
        <v>139</v>
      </c>
      <c r="D217" s="320"/>
      <c r="E217" s="266"/>
      <c r="F217" s="266"/>
      <c r="G217" s="266"/>
      <c r="H217" s="266"/>
      <c r="I217" s="267"/>
      <c r="J217" s="268"/>
      <c r="K217" s="266"/>
      <c r="L217" s="266"/>
      <c r="M217" s="266"/>
      <c r="N217" s="266"/>
      <c r="O217" s="267"/>
      <c r="P217" s="268"/>
      <c r="Q217" s="267"/>
      <c r="R217" s="220"/>
      <c r="S217" s="220"/>
      <c r="T217" s="220"/>
      <c r="U217" s="220"/>
      <c r="V217" s="220"/>
      <c r="W217" s="220"/>
      <c r="X217" s="220"/>
      <c r="Y217" s="220"/>
      <c r="Z217" s="220"/>
      <c r="AA217" s="220"/>
      <c r="AB217" s="220"/>
      <c r="AC217" s="220"/>
      <c r="AD217" s="220"/>
    </row>
    <row r="218" spans="1:38">
      <c r="A218" s="40"/>
      <c r="B218" s="40"/>
      <c r="C218" s="140" t="s">
        <v>140</v>
      </c>
      <c r="D218" s="320"/>
      <c r="E218" s="266"/>
      <c r="F218" s="266"/>
      <c r="G218" s="266"/>
      <c r="H218" s="266"/>
      <c r="I218" s="267"/>
      <c r="J218" s="268"/>
      <c r="K218" s="266"/>
      <c r="L218" s="266"/>
      <c r="M218" s="266"/>
      <c r="N218" s="266"/>
      <c r="O218" s="267"/>
      <c r="P218" s="268"/>
      <c r="Q218" s="267"/>
      <c r="R218" s="220"/>
      <c r="S218" s="220"/>
      <c r="T218" s="220"/>
      <c r="U218" s="220"/>
      <c r="V218" s="220"/>
      <c r="W218" s="220"/>
      <c r="X218" s="220"/>
      <c r="Y218" s="220"/>
      <c r="Z218" s="220"/>
      <c r="AA218" s="220"/>
      <c r="AB218" s="220"/>
      <c r="AC218" s="220"/>
      <c r="AD218" s="220"/>
    </row>
    <row r="219" spans="1:38">
      <c r="A219" s="40"/>
      <c r="B219" s="40"/>
      <c r="C219" s="140" t="s">
        <v>141</v>
      </c>
      <c r="D219" s="320"/>
      <c r="E219" s="266"/>
      <c r="F219" s="266"/>
      <c r="G219" s="266"/>
      <c r="H219" s="266"/>
      <c r="I219" s="267"/>
      <c r="J219" s="268"/>
      <c r="K219" s="266"/>
      <c r="L219" s="266"/>
      <c r="M219" s="266"/>
      <c r="N219" s="266"/>
      <c r="O219" s="267"/>
      <c r="P219" s="268"/>
      <c r="Q219" s="267"/>
      <c r="R219" s="220"/>
      <c r="S219" s="220"/>
      <c r="T219" s="220"/>
      <c r="U219" s="220"/>
      <c r="V219" s="220"/>
      <c r="W219" s="220"/>
      <c r="X219" s="220"/>
      <c r="Y219" s="220"/>
      <c r="Z219" s="220"/>
      <c r="AA219" s="220"/>
      <c r="AB219" s="220"/>
      <c r="AC219" s="220"/>
      <c r="AD219" s="220"/>
    </row>
    <row r="220" spans="1:38">
      <c r="A220" s="40"/>
      <c r="B220" s="40"/>
      <c r="C220" s="140" t="s">
        <v>142</v>
      </c>
      <c r="D220" s="320"/>
      <c r="E220" s="266"/>
      <c r="F220" s="266"/>
      <c r="G220" s="266"/>
      <c r="H220" s="266"/>
      <c r="I220" s="267"/>
      <c r="J220" s="268"/>
      <c r="K220" s="266"/>
      <c r="L220" s="266"/>
      <c r="M220" s="266"/>
      <c r="N220" s="266"/>
      <c r="O220" s="267"/>
      <c r="P220" s="268"/>
      <c r="Q220" s="267"/>
      <c r="R220" s="220"/>
      <c r="S220" s="220"/>
      <c r="T220" s="220"/>
      <c r="U220" s="220"/>
      <c r="V220" s="220"/>
      <c r="W220" s="220"/>
      <c r="X220" s="220"/>
      <c r="Y220" s="220"/>
      <c r="Z220" s="220"/>
      <c r="AA220" s="220"/>
      <c r="AB220" s="220"/>
      <c r="AC220" s="220"/>
      <c r="AD220" s="220"/>
    </row>
    <row r="221" spans="1:38">
      <c r="A221" s="40"/>
      <c r="B221" s="40"/>
      <c r="C221" s="140" t="s">
        <v>143</v>
      </c>
      <c r="D221" s="320"/>
      <c r="E221" s="266"/>
      <c r="F221" s="266"/>
      <c r="G221" s="266"/>
      <c r="H221" s="266"/>
      <c r="I221" s="267"/>
      <c r="J221" s="268"/>
      <c r="K221" s="266"/>
      <c r="L221" s="266"/>
      <c r="M221" s="266"/>
      <c r="N221" s="266"/>
      <c r="O221" s="267"/>
      <c r="P221" s="268"/>
      <c r="Q221" s="267"/>
      <c r="R221" s="220"/>
      <c r="S221" s="220"/>
      <c r="T221" s="220"/>
      <c r="U221" s="220"/>
      <c r="V221" s="220"/>
      <c r="W221" s="220"/>
      <c r="X221" s="220"/>
      <c r="Y221" s="220"/>
      <c r="Z221" s="220"/>
      <c r="AA221" s="220"/>
      <c r="AB221" s="220"/>
      <c r="AC221" s="220"/>
      <c r="AD221" s="220"/>
    </row>
    <row r="222" spans="1:38">
      <c r="A222" s="40"/>
      <c r="B222" s="40"/>
      <c r="C222" s="140" t="s">
        <v>144</v>
      </c>
      <c r="D222" s="320"/>
      <c r="E222" s="266"/>
      <c r="F222" s="266"/>
      <c r="G222" s="266"/>
      <c r="H222" s="266"/>
      <c r="I222" s="267"/>
      <c r="J222" s="268"/>
      <c r="K222" s="266"/>
      <c r="L222" s="266"/>
      <c r="M222" s="266"/>
      <c r="N222" s="266"/>
      <c r="O222" s="267"/>
      <c r="P222" s="268"/>
      <c r="Q222" s="267"/>
      <c r="R222" s="220"/>
      <c r="S222" s="220"/>
      <c r="T222" s="220"/>
      <c r="U222" s="220"/>
      <c r="V222" s="220"/>
      <c r="W222" s="220"/>
      <c r="X222" s="220"/>
      <c r="Y222" s="220"/>
      <c r="Z222" s="220"/>
      <c r="AA222" s="220"/>
      <c r="AB222" s="220"/>
      <c r="AC222" s="220"/>
      <c r="AD222" s="220"/>
    </row>
    <row r="223" spans="1:38">
      <c r="A223" s="40"/>
      <c r="B223" s="40"/>
      <c r="C223" s="140" t="s">
        <v>145</v>
      </c>
      <c r="D223" s="320"/>
      <c r="E223" s="266"/>
      <c r="F223" s="266"/>
      <c r="G223" s="266"/>
      <c r="H223" s="266"/>
      <c r="I223" s="267"/>
      <c r="J223" s="268"/>
      <c r="K223" s="266"/>
      <c r="L223" s="266"/>
      <c r="M223" s="266"/>
      <c r="N223" s="266"/>
      <c r="O223" s="267"/>
      <c r="P223" s="268"/>
      <c r="Q223" s="267"/>
      <c r="R223" s="220"/>
      <c r="S223" s="220"/>
      <c r="T223" s="220"/>
      <c r="U223" s="220"/>
      <c r="V223" s="220"/>
      <c r="W223" s="220"/>
      <c r="X223" s="220"/>
      <c r="Y223" s="220"/>
      <c r="Z223" s="220"/>
      <c r="AA223" s="220"/>
      <c r="AB223" s="220"/>
      <c r="AC223" s="220"/>
      <c r="AD223" s="220"/>
    </row>
    <row r="224" spans="1:38">
      <c r="A224" s="40"/>
      <c r="B224" s="40"/>
      <c r="C224" s="140" t="s">
        <v>146</v>
      </c>
      <c r="D224" s="320"/>
      <c r="E224" s="266"/>
      <c r="F224" s="266"/>
      <c r="G224" s="266"/>
      <c r="H224" s="266"/>
      <c r="I224" s="267"/>
      <c r="J224" s="268"/>
      <c r="K224" s="266"/>
      <c r="L224" s="266"/>
      <c r="M224" s="266"/>
      <c r="N224" s="266"/>
      <c r="O224" s="267"/>
      <c r="P224" s="268"/>
      <c r="Q224" s="267"/>
      <c r="R224" s="220"/>
      <c r="S224" s="220"/>
      <c r="T224" s="220"/>
      <c r="U224" s="220"/>
      <c r="V224" s="220"/>
      <c r="W224" s="220"/>
      <c r="X224" s="220"/>
      <c r="Y224" s="220"/>
      <c r="Z224" s="220"/>
      <c r="AA224" s="220"/>
      <c r="AB224" s="220"/>
      <c r="AC224" s="220"/>
      <c r="AD224" s="220"/>
    </row>
    <row r="225" spans="1:37">
      <c r="A225" s="40"/>
      <c r="B225" s="40"/>
      <c r="C225" s="140" t="s">
        <v>147</v>
      </c>
      <c r="D225" s="320"/>
      <c r="E225" s="266"/>
      <c r="F225" s="266"/>
      <c r="G225" s="266"/>
      <c r="H225" s="266"/>
      <c r="I225" s="267"/>
      <c r="J225" s="268"/>
      <c r="K225" s="266"/>
      <c r="L225" s="266"/>
      <c r="M225" s="266"/>
      <c r="N225" s="266"/>
      <c r="O225" s="267"/>
      <c r="P225" s="268"/>
      <c r="Q225" s="267"/>
      <c r="R225" s="220"/>
      <c r="S225" s="220"/>
      <c r="T225" s="220"/>
      <c r="U225" s="220"/>
      <c r="V225" s="220"/>
      <c r="W225" s="220"/>
      <c r="X225" s="220"/>
      <c r="Y225" s="220"/>
      <c r="Z225" s="220"/>
      <c r="AA225" s="220"/>
      <c r="AB225" s="220"/>
      <c r="AC225" s="220"/>
      <c r="AD225" s="220"/>
    </row>
    <row r="226" spans="1:37">
      <c r="A226" s="40"/>
      <c r="B226" s="40"/>
      <c r="C226" s="140" t="s">
        <v>148</v>
      </c>
      <c r="D226" s="320"/>
      <c r="E226" s="266"/>
      <c r="F226" s="266"/>
      <c r="G226" s="266"/>
      <c r="H226" s="266"/>
      <c r="I226" s="267"/>
      <c r="J226" s="268"/>
      <c r="K226" s="266"/>
      <c r="L226" s="266"/>
      <c r="M226" s="266"/>
      <c r="N226" s="266"/>
      <c r="O226" s="267"/>
      <c r="P226" s="268"/>
      <c r="Q226" s="267"/>
      <c r="R226" s="220"/>
      <c r="S226" s="220"/>
      <c r="T226" s="220"/>
      <c r="U226" s="220"/>
      <c r="V226" s="220"/>
      <c r="W226" s="220"/>
      <c r="X226" s="220"/>
      <c r="Y226" s="220"/>
      <c r="Z226" s="220"/>
      <c r="AA226" s="220"/>
      <c r="AB226" s="220"/>
      <c r="AC226" s="220"/>
      <c r="AD226" s="220"/>
    </row>
    <row r="227" spans="1:37">
      <c r="A227" s="40"/>
      <c r="B227" s="40"/>
      <c r="C227" s="140" t="s">
        <v>149</v>
      </c>
      <c r="D227" s="320"/>
      <c r="E227" s="266"/>
      <c r="F227" s="266"/>
      <c r="G227" s="266"/>
      <c r="H227" s="266"/>
      <c r="I227" s="267"/>
      <c r="J227" s="268"/>
      <c r="K227" s="266"/>
      <c r="L227" s="266"/>
      <c r="M227" s="266"/>
      <c r="N227" s="266"/>
      <c r="O227" s="267"/>
      <c r="P227" s="268"/>
      <c r="Q227" s="267"/>
      <c r="R227" s="220"/>
      <c r="S227" s="220"/>
      <c r="T227" s="220"/>
      <c r="U227" s="220"/>
      <c r="V227" s="220"/>
      <c r="W227" s="220"/>
      <c r="X227" s="220"/>
      <c r="Y227" s="220"/>
      <c r="Z227" s="220"/>
      <c r="AA227" s="220"/>
      <c r="AB227" s="220"/>
      <c r="AC227" s="220"/>
      <c r="AD227" s="220"/>
    </row>
    <row r="228" spans="1:37">
      <c r="A228" s="40"/>
      <c r="B228" s="40"/>
      <c r="C228" s="140" t="s">
        <v>150</v>
      </c>
      <c r="D228" s="320"/>
      <c r="E228" s="266"/>
      <c r="F228" s="266"/>
      <c r="G228" s="266"/>
      <c r="H228" s="266"/>
      <c r="I228" s="267"/>
      <c r="J228" s="268"/>
      <c r="K228" s="266"/>
      <c r="L228" s="266"/>
      <c r="M228" s="266"/>
      <c r="N228" s="266"/>
      <c r="O228" s="267"/>
      <c r="P228" s="268"/>
      <c r="Q228" s="267"/>
      <c r="R228" s="220"/>
      <c r="S228" s="220"/>
      <c r="T228" s="220"/>
      <c r="U228" s="220"/>
      <c r="V228" s="220"/>
      <c r="W228" s="220"/>
      <c r="X228" s="220"/>
      <c r="Y228" s="220"/>
      <c r="Z228" s="220"/>
      <c r="AA228" s="220"/>
      <c r="AB228" s="220"/>
      <c r="AC228" s="220"/>
      <c r="AD228" s="220"/>
    </row>
    <row r="229" spans="1:37">
      <c r="A229" s="40"/>
      <c r="B229" s="40"/>
      <c r="C229" s="140" t="s">
        <v>151</v>
      </c>
      <c r="D229" s="320"/>
      <c r="E229" s="266"/>
      <c r="F229" s="266"/>
      <c r="G229" s="266"/>
      <c r="H229" s="266"/>
      <c r="I229" s="267"/>
      <c r="J229" s="268"/>
      <c r="K229" s="266"/>
      <c r="L229" s="266"/>
      <c r="M229" s="266"/>
      <c r="N229" s="266"/>
      <c r="O229" s="267"/>
      <c r="P229" s="268"/>
      <c r="Q229" s="267"/>
      <c r="R229" s="220"/>
      <c r="S229" s="220"/>
      <c r="T229" s="220"/>
      <c r="U229" s="220"/>
      <c r="V229" s="220"/>
      <c r="W229" s="220"/>
      <c r="X229" s="220"/>
      <c r="Y229" s="220"/>
      <c r="Z229" s="220"/>
      <c r="AA229" s="220"/>
      <c r="AB229" s="220"/>
      <c r="AC229" s="220"/>
      <c r="AD229" s="220"/>
    </row>
    <row r="230" spans="1:37">
      <c r="A230" s="40"/>
      <c r="B230" s="40"/>
      <c r="C230" s="140" t="s">
        <v>152</v>
      </c>
      <c r="D230" s="320"/>
      <c r="E230" s="266"/>
      <c r="F230" s="266"/>
      <c r="G230" s="266"/>
      <c r="H230" s="266"/>
      <c r="I230" s="267"/>
      <c r="J230" s="268"/>
      <c r="K230" s="266"/>
      <c r="L230" s="266"/>
      <c r="M230" s="266"/>
      <c r="N230" s="266"/>
      <c r="O230" s="267"/>
      <c r="P230" s="268"/>
      <c r="Q230" s="267"/>
      <c r="R230" s="220"/>
      <c r="S230" s="220"/>
      <c r="T230" s="220"/>
      <c r="U230" s="220"/>
      <c r="V230" s="220"/>
      <c r="W230" s="220"/>
      <c r="X230" s="220"/>
      <c r="Y230" s="220"/>
      <c r="Z230" s="220"/>
      <c r="AA230" s="220"/>
      <c r="AB230" s="220"/>
      <c r="AC230" s="220"/>
      <c r="AD230" s="220"/>
    </row>
    <row r="231" spans="1:37">
      <c r="A231" s="40"/>
      <c r="B231" s="40"/>
      <c r="C231" s="140" t="s">
        <v>153</v>
      </c>
      <c r="D231" s="320"/>
      <c r="E231" s="266"/>
      <c r="F231" s="266"/>
      <c r="G231" s="266"/>
      <c r="H231" s="266"/>
      <c r="I231" s="267"/>
      <c r="J231" s="268"/>
      <c r="K231" s="266"/>
      <c r="L231" s="266"/>
      <c r="M231" s="266"/>
      <c r="N231" s="266"/>
      <c r="O231" s="267"/>
      <c r="P231" s="268"/>
      <c r="Q231" s="267"/>
      <c r="R231" s="220"/>
      <c r="S231" s="220"/>
      <c r="T231" s="220"/>
      <c r="U231" s="220"/>
      <c r="V231" s="220"/>
      <c r="W231" s="220"/>
      <c r="X231" s="220"/>
      <c r="Y231" s="220"/>
      <c r="Z231" s="220"/>
      <c r="AA231" s="220"/>
      <c r="AB231" s="220"/>
      <c r="AC231" s="220"/>
      <c r="AD231" s="220"/>
    </row>
    <row r="232" spans="1:37">
      <c r="A232" s="40"/>
      <c r="B232" s="40"/>
      <c r="C232" s="140" t="s">
        <v>154</v>
      </c>
      <c r="D232" s="320"/>
      <c r="E232" s="266"/>
      <c r="F232" s="266"/>
      <c r="G232" s="266"/>
      <c r="H232" s="266"/>
      <c r="I232" s="267"/>
      <c r="J232" s="268"/>
      <c r="K232" s="266"/>
      <c r="L232" s="266"/>
      <c r="M232" s="266"/>
      <c r="N232" s="266"/>
      <c r="O232" s="267"/>
      <c r="P232" s="268"/>
      <c r="Q232" s="267"/>
      <c r="R232" s="220"/>
      <c r="S232" s="220"/>
      <c r="T232" s="220"/>
      <c r="U232" s="220"/>
      <c r="V232" s="220"/>
      <c r="W232" s="220"/>
      <c r="X232" s="220"/>
      <c r="Y232" s="220"/>
      <c r="Z232" s="220"/>
      <c r="AA232" s="220"/>
      <c r="AB232" s="220"/>
      <c r="AC232" s="220"/>
      <c r="AD232" s="220"/>
    </row>
    <row r="233" spans="1:37">
      <c r="A233" s="40"/>
      <c r="B233" s="40"/>
      <c r="C233" s="140" t="s">
        <v>155</v>
      </c>
      <c r="D233" s="320"/>
      <c r="E233" s="266"/>
      <c r="F233" s="266"/>
      <c r="G233" s="266"/>
      <c r="H233" s="266"/>
      <c r="I233" s="267"/>
      <c r="J233" s="268"/>
      <c r="K233" s="266"/>
      <c r="L233" s="266"/>
      <c r="M233" s="266"/>
      <c r="N233" s="266"/>
      <c r="O233" s="267"/>
      <c r="P233" s="268"/>
      <c r="Q233" s="267"/>
      <c r="R233" s="220"/>
      <c r="S233" s="220"/>
      <c r="T233" s="220"/>
      <c r="U233" s="220"/>
      <c r="V233" s="220"/>
      <c r="W233" s="220"/>
      <c r="X233" s="220"/>
      <c r="Y233" s="220"/>
      <c r="Z233" s="220"/>
      <c r="AA233" s="220"/>
      <c r="AB233" s="220"/>
      <c r="AC233" s="220"/>
      <c r="AD233" s="220"/>
    </row>
    <row r="234" spans="1:37">
      <c r="A234" s="40"/>
      <c r="B234" s="40"/>
      <c r="C234" s="40"/>
      <c r="D234" s="40"/>
      <c r="E234" s="40"/>
      <c r="F234" s="40"/>
      <c r="G234" s="40"/>
      <c r="H234" s="40"/>
      <c r="I234" s="40"/>
      <c r="J234" s="40"/>
      <c r="K234" s="40"/>
      <c r="L234" s="81"/>
      <c r="M234" s="82"/>
      <c r="N234" s="81"/>
      <c r="O234" s="81" t="s">
        <v>211</v>
      </c>
      <c r="P234" s="268">
        <f>IF(AND(SUM(P209:P233)=0,COUNTIF(P209:P233,"NS")&gt;0),"NS",IF(AND(SUM(P209:P233)=0, COUNTIF(P209:P233,"NA")&gt;0),"NA",SUM(P209:P233)))</f>
        <v>0</v>
      </c>
      <c r="Q234" s="267"/>
      <c r="R234" s="220">
        <f t="shared" ref="R234:AD234" si="0">IF(AND(SUM(R209:R233)=0,COUNTIF(R209:R233,"NS")&gt;0),"NS",IF(AND(SUM(R209:R233)=0, COUNTIF(R209:R233,"NA")&gt;0),"NA",SUM(R209:R233)))</f>
        <v>0</v>
      </c>
      <c r="S234" s="220">
        <f t="shared" si="0"/>
        <v>0</v>
      </c>
      <c r="T234" s="220">
        <f t="shared" si="0"/>
        <v>0</v>
      </c>
      <c r="U234" s="220">
        <f t="shared" si="0"/>
        <v>0</v>
      </c>
      <c r="V234" s="220">
        <f t="shared" si="0"/>
        <v>0</v>
      </c>
      <c r="W234" s="220">
        <f t="shared" si="0"/>
        <v>0</v>
      </c>
      <c r="X234" s="220">
        <f t="shared" si="0"/>
        <v>0</v>
      </c>
      <c r="Y234" s="220">
        <f t="shared" si="0"/>
        <v>0</v>
      </c>
      <c r="Z234" s="220">
        <f t="shared" si="0"/>
        <v>0</v>
      </c>
      <c r="AA234" s="220">
        <f t="shared" si="0"/>
        <v>0</v>
      </c>
      <c r="AB234" s="220">
        <f t="shared" si="0"/>
        <v>0</v>
      </c>
      <c r="AC234" s="220">
        <f t="shared" si="0"/>
        <v>0</v>
      </c>
      <c r="AD234" s="220">
        <f t="shared" si="0"/>
        <v>0</v>
      </c>
    </row>
    <row r="235" spans="1:37">
      <c r="A235" s="74"/>
      <c r="B235" s="74"/>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172"/>
      <c r="Y235" s="172"/>
      <c r="Z235" s="172"/>
      <c r="AA235" s="172"/>
      <c r="AB235" s="172"/>
      <c r="AC235" s="172"/>
      <c r="AD235" s="172"/>
      <c r="AF235">
        <f>IF(SUM(AF209:AF234)&gt;0,1,0)</f>
        <v>0</v>
      </c>
      <c r="AG235">
        <f>IF(SUM(AG209:AG234)&gt;0,2,0)</f>
        <v>0</v>
      </c>
      <c r="AH235">
        <f>IF(SUM(AH209:AH234)&gt;0,4,0)</f>
        <v>0</v>
      </c>
      <c r="AI235">
        <f>IF(SUM(AI209:AI234)&gt;0,4,0)</f>
        <v>0</v>
      </c>
      <c r="AJ235">
        <f>IF(SUM(AJ209:AJ234)&gt;0,5,0)</f>
        <v>0</v>
      </c>
      <c r="AK235">
        <f>IF(SUM(AK209:AK234)&gt;0,6,0)</f>
        <v>0</v>
      </c>
    </row>
    <row r="236" spans="1:37" ht="45" customHeight="1">
      <c r="A236" s="74"/>
      <c r="B236" s="74"/>
      <c r="C236" s="385" t="s">
        <v>1817</v>
      </c>
      <c r="D236" s="256"/>
      <c r="E236" s="256"/>
      <c r="F236" s="268"/>
      <c r="G236" s="266"/>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7"/>
      <c r="AH236">
        <f>SUM(AF235:AH235)</f>
        <v>0</v>
      </c>
      <c r="AK236">
        <f>SUM(AI235:AK235)</f>
        <v>0</v>
      </c>
    </row>
    <row r="237" spans="1:37">
      <c r="A237" s="74"/>
      <c r="B237" s="74"/>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172"/>
      <c r="Y237" s="172"/>
      <c r="Z237" s="172"/>
      <c r="AA237" s="172"/>
      <c r="AB237" s="172"/>
      <c r="AC237" s="172"/>
      <c r="AD237" s="172"/>
      <c r="AH237" t="e">
        <f ca="1">CAMBIAR(AH236,0,"",1,"El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37" t="e">
        <f ca="1">CAMBIAR(AK236,0,"",4,"Hay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38" spans="1:37">
      <c r="A238" s="74"/>
      <c r="B238" s="74"/>
      <c r="C238" s="419" t="s">
        <v>1818</v>
      </c>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6"/>
    </row>
    <row r="239" spans="1:37">
      <c r="A239" s="74"/>
      <c r="B239" s="74"/>
      <c r="C239" s="138" t="s">
        <v>131</v>
      </c>
      <c r="D239" s="417" t="s">
        <v>1819</v>
      </c>
      <c r="E239" s="415"/>
      <c r="F239" s="415"/>
      <c r="G239" s="415"/>
      <c r="H239" s="415"/>
      <c r="I239" s="415"/>
      <c r="J239" s="415"/>
      <c r="K239" s="415"/>
      <c r="L239" s="415"/>
      <c r="M239" s="415"/>
      <c r="N239" s="415"/>
      <c r="O239" s="415"/>
      <c r="P239" s="416"/>
      <c r="Q239" s="139" t="s">
        <v>138</v>
      </c>
      <c r="R239" s="417" t="s">
        <v>1820</v>
      </c>
      <c r="S239" s="415"/>
      <c r="T239" s="415"/>
      <c r="U239" s="415"/>
      <c r="V239" s="415"/>
      <c r="W239" s="415"/>
      <c r="X239" s="415"/>
      <c r="Y239" s="415"/>
      <c r="Z239" s="415"/>
      <c r="AA239" s="415"/>
      <c r="AB239" s="415"/>
      <c r="AC239" s="415"/>
      <c r="AD239" s="416"/>
    </row>
    <row r="240" spans="1:37">
      <c r="A240" s="74"/>
      <c r="B240" s="74"/>
      <c r="C240" s="139" t="s">
        <v>132</v>
      </c>
      <c r="D240" s="417" t="s">
        <v>1821</v>
      </c>
      <c r="E240" s="415"/>
      <c r="F240" s="415"/>
      <c r="G240" s="415"/>
      <c r="H240" s="415"/>
      <c r="I240" s="415"/>
      <c r="J240" s="415"/>
      <c r="K240" s="415"/>
      <c r="L240" s="415"/>
      <c r="M240" s="415"/>
      <c r="N240" s="415"/>
      <c r="O240" s="415"/>
      <c r="P240" s="416"/>
      <c r="Q240" s="139" t="s">
        <v>139</v>
      </c>
      <c r="R240" s="417" t="s">
        <v>1822</v>
      </c>
      <c r="S240" s="415"/>
      <c r="T240" s="415"/>
      <c r="U240" s="415"/>
      <c r="V240" s="415"/>
      <c r="W240" s="415"/>
      <c r="X240" s="415"/>
      <c r="Y240" s="415"/>
      <c r="Z240" s="415"/>
      <c r="AA240" s="415"/>
      <c r="AB240" s="415"/>
      <c r="AC240" s="415"/>
      <c r="AD240" s="416"/>
    </row>
    <row r="241" spans="1:30" ht="15.75" customHeight="1">
      <c r="A241" s="74"/>
      <c r="B241" s="74"/>
      <c r="C241" s="139" t="s">
        <v>133</v>
      </c>
      <c r="D241" s="417" t="s">
        <v>1823</v>
      </c>
      <c r="E241" s="415"/>
      <c r="F241" s="415"/>
      <c r="G241" s="415"/>
      <c r="H241" s="415"/>
      <c r="I241" s="415"/>
      <c r="J241" s="415"/>
      <c r="K241" s="415"/>
      <c r="L241" s="415"/>
      <c r="M241" s="415"/>
      <c r="N241" s="415"/>
      <c r="O241" s="415"/>
      <c r="P241" s="416"/>
      <c r="Q241" s="124" t="s">
        <v>140</v>
      </c>
      <c r="R241" s="417" t="s">
        <v>1824</v>
      </c>
      <c r="S241" s="415"/>
      <c r="T241" s="415"/>
      <c r="U241" s="415"/>
      <c r="V241" s="415"/>
      <c r="W241" s="415"/>
      <c r="X241" s="415"/>
      <c r="Y241" s="415"/>
      <c r="Z241" s="415"/>
      <c r="AA241" s="415"/>
      <c r="AB241" s="415"/>
      <c r="AC241" s="415"/>
      <c r="AD241" s="416"/>
    </row>
    <row r="242" spans="1:30" ht="24" customHeight="1">
      <c r="A242" s="74"/>
      <c r="B242" s="74"/>
      <c r="C242" s="139" t="s">
        <v>134</v>
      </c>
      <c r="D242" s="417" t="s">
        <v>1825</v>
      </c>
      <c r="E242" s="415"/>
      <c r="F242" s="415"/>
      <c r="G242" s="415"/>
      <c r="H242" s="415"/>
      <c r="I242" s="415"/>
      <c r="J242" s="415"/>
      <c r="K242" s="415"/>
      <c r="L242" s="415"/>
      <c r="M242" s="415"/>
      <c r="N242" s="415"/>
      <c r="O242" s="415"/>
      <c r="P242" s="416"/>
      <c r="Q242" s="124" t="s">
        <v>141</v>
      </c>
      <c r="R242" s="417" t="s">
        <v>1826</v>
      </c>
      <c r="S242" s="415"/>
      <c r="T242" s="415"/>
      <c r="U242" s="415"/>
      <c r="V242" s="415"/>
      <c r="W242" s="415"/>
      <c r="X242" s="415"/>
      <c r="Y242" s="415"/>
      <c r="Z242" s="415"/>
      <c r="AA242" s="415"/>
      <c r="AB242" s="415"/>
      <c r="AC242" s="415"/>
      <c r="AD242" s="416"/>
    </row>
    <row r="243" spans="1:30">
      <c r="A243" s="74"/>
      <c r="B243" s="74"/>
      <c r="C243" s="139" t="s">
        <v>135</v>
      </c>
      <c r="D243" s="417" t="s">
        <v>1827</v>
      </c>
      <c r="E243" s="415"/>
      <c r="F243" s="415"/>
      <c r="G243" s="415"/>
      <c r="H243" s="415"/>
      <c r="I243" s="415"/>
      <c r="J243" s="415"/>
      <c r="K243" s="415"/>
      <c r="L243" s="415"/>
      <c r="M243" s="415"/>
      <c r="N243" s="415"/>
      <c r="O243" s="415"/>
      <c r="P243" s="416"/>
      <c r="Q243" s="124" t="s">
        <v>142</v>
      </c>
      <c r="R243" s="417" t="s">
        <v>1828</v>
      </c>
      <c r="S243" s="415"/>
      <c r="T243" s="415"/>
      <c r="U243" s="415"/>
      <c r="V243" s="415"/>
      <c r="W243" s="415"/>
      <c r="X243" s="415"/>
      <c r="Y243" s="415"/>
      <c r="Z243" s="415"/>
      <c r="AA243" s="415"/>
      <c r="AB243" s="415"/>
      <c r="AC243" s="415"/>
      <c r="AD243" s="416"/>
    </row>
    <row r="244" spans="1:30">
      <c r="A244" s="74"/>
      <c r="B244" s="74"/>
      <c r="C244" s="139" t="s">
        <v>136</v>
      </c>
      <c r="D244" s="417" t="s">
        <v>1829</v>
      </c>
      <c r="E244" s="415"/>
      <c r="F244" s="415"/>
      <c r="G244" s="415"/>
      <c r="H244" s="415"/>
      <c r="I244" s="415"/>
      <c r="J244" s="415"/>
      <c r="K244" s="415"/>
      <c r="L244" s="415"/>
      <c r="M244" s="415"/>
      <c r="N244" s="415"/>
      <c r="O244" s="415"/>
      <c r="P244" s="416"/>
      <c r="Q244" s="124" t="s">
        <v>143</v>
      </c>
      <c r="R244" s="417" t="s">
        <v>1830</v>
      </c>
      <c r="S244" s="415"/>
      <c r="T244" s="415"/>
      <c r="U244" s="415"/>
      <c r="V244" s="415"/>
      <c r="W244" s="415"/>
      <c r="X244" s="415"/>
      <c r="Y244" s="415"/>
      <c r="Z244" s="415"/>
      <c r="AA244" s="415"/>
      <c r="AB244" s="415"/>
      <c r="AC244" s="415"/>
      <c r="AD244" s="416"/>
    </row>
    <row r="245" spans="1:30">
      <c r="A245" s="74"/>
      <c r="B245" s="74"/>
      <c r="C245" s="139" t="s">
        <v>137</v>
      </c>
      <c r="D245" s="417" t="s">
        <v>1831</v>
      </c>
      <c r="E245" s="415"/>
      <c r="F245" s="415"/>
      <c r="G245" s="415"/>
      <c r="H245" s="415"/>
      <c r="I245" s="415"/>
      <c r="J245" s="415"/>
      <c r="K245" s="415"/>
      <c r="L245" s="415"/>
      <c r="M245" s="415"/>
      <c r="N245" s="415"/>
      <c r="O245" s="415"/>
      <c r="P245" s="416"/>
      <c r="Q245" s="476"/>
      <c r="R245" s="415"/>
      <c r="S245" s="415"/>
      <c r="T245" s="415"/>
      <c r="U245" s="415"/>
      <c r="V245" s="415"/>
      <c r="W245" s="415"/>
      <c r="X245" s="415"/>
      <c r="Y245" s="415"/>
      <c r="Z245" s="415"/>
      <c r="AA245" s="415"/>
      <c r="AB245" s="415"/>
      <c r="AC245" s="415"/>
      <c r="AD245" s="416"/>
    </row>
    <row r="246" spans="1:30">
      <c r="A246" s="74"/>
      <c r="B246" s="74"/>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172"/>
      <c r="Y246" s="172"/>
      <c r="Z246" s="172"/>
      <c r="AA246" s="172"/>
      <c r="AB246" s="172"/>
      <c r="AC246" s="172"/>
      <c r="AD246" s="172"/>
    </row>
    <row r="247" spans="1:30" ht="24" customHeight="1">
      <c r="A247" s="40"/>
      <c r="B247" s="40"/>
      <c r="C247" s="321" t="s">
        <v>187</v>
      </c>
      <c r="D247" s="256"/>
      <c r="E247" s="256"/>
      <c r="F247" s="256"/>
      <c r="G247" s="256"/>
      <c r="H247" s="256"/>
      <c r="I247" s="256"/>
      <c r="J247" s="256"/>
      <c r="K247" s="256"/>
      <c r="L247" s="256"/>
      <c r="M247" s="256"/>
      <c r="N247" s="256"/>
      <c r="O247" s="256"/>
      <c r="P247" s="256"/>
      <c r="Q247" s="256"/>
      <c r="R247" s="256"/>
      <c r="S247" s="256"/>
      <c r="T247" s="256"/>
      <c r="U247" s="256"/>
      <c r="V247" s="256"/>
      <c r="W247" s="256"/>
      <c r="X247" s="256"/>
      <c r="Y247" s="256"/>
      <c r="Z247" s="256"/>
      <c r="AA247" s="256"/>
      <c r="AB247" s="256"/>
      <c r="AC247" s="256"/>
      <c r="AD247" s="256"/>
    </row>
    <row r="248" spans="1:30" ht="60" customHeight="1">
      <c r="A248" s="40"/>
      <c r="B248" s="40"/>
      <c r="C248" s="322"/>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c r="AC248" s="323"/>
      <c r="AD248" s="324"/>
    </row>
    <row r="249" spans="1:30">
      <c r="A249" s="40"/>
      <c r="B249" s="40"/>
      <c r="C249" s="246" t="e">
        <f ca="1">AH237</f>
        <v>#NAME?</v>
      </c>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row>
    <row r="250" spans="1:30">
      <c r="A250" s="40"/>
      <c r="B250" s="40"/>
      <c r="C250" s="246" t="e">
        <f ca="1">AK237</f>
        <v>#NAME?</v>
      </c>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row>
    <row r="251" spans="1:30">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row>
    <row r="252" spans="1:30">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row>
    <row r="253" spans="1:30">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row>
    <row r="254" spans="1:30">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row>
    <row r="255" spans="1:30" ht="36" customHeight="1">
      <c r="A255" s="72" t="s">
        <v>1832</v>
      </c>
      <c r="B255" s="326" t="s">
        <v>1833</v>
      </c>
      <c r="C255" s="256"/>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c r="AC255" s="256"/>
      <c r="AD255" s="256"/>
    </row>
    <row r="256" spans="1:30" ht="36" customHeight="1">
      <c r="A256" s="74"/>
      <c r="B256" s="74"/>
      <c r="C256" s="327" t="s">
        <v>1834</v>
      </c>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38" ht="24" customHeight="1">
      <c r="A257" s="74"/>
      <c r="B257" s="74"/>
      <c r="C257" s="321" t="s">
        <v>1780</v>
      </c>
      <c r="D257" s="256"/>
      <c r="E257" s="256"/>
      <c r="F257" s="256"/>
      <c r="G257" s="256"/>
      <c r="H257" s="256"/>
      <c r="I257" s="256"/>
      <c r="J257" s="256"/>
      <c r="K257" s="256"/>
      <c r="L257" s="256"/>
      <c r="M257" s="256"/>
      <c r="N257" s="256"/>
      <c r="O257" s="256"/>
      <c r="P257" s="256"/>
      <c r="Q257" s="256"/>
      <c r="R257" s="256"/>
      <c r="S257" s="256"/>
      <c r="T257" s="256"/>
      <c r="U257" s="256"/>
      <c r="V257" s="256"/>
      <c r="W257" s="256"/>
      <c r="X257" s="256"/>
      <c r="Y257" s="256"/>
      <c r="Z257" s="256"/>
      <c r="AA257" s="256"/>
      <c r="AB257" s="256"/>
      <c r="AC257" s="256"/>
      <c r="AD257" s="256"/>
    </row>
    <row r="258" spans="1:38" ht="36" customHeight="1">
      <c r="A258" s="74"/>
      <c r="B258" s="74"/>
      <c r="C258" s="327" t="s">
        <v>1835</v>
      </c>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row>
    <row r="259" spans="1:38" ht="24" customHeight="1">
      <c r="A259" s="74"/>
      <c r="B259" s="74"/>
      <c r="C259" s="321" t="s">
        <v>1836</v>
      </c>
      <c r="D259" s="256"/>
      <c r="E259" s="256"/>
      <c r="F259" s="256"/>
      <c r="G259" s="256"/>
      <c r="H259" s="256"/>
      <c r="I259" s="256"/>
      <c r="J259" s="256"/>
      <c r="K259" s="256"/>
      <c r="L259" s="256"/>
      <c r="M259" s="256"/>
      <c r="N259" s="256"/>
      <c r="O259" s="256"/>
      <c r="P259" s="256"/>
      <c r="Q259" s="256"/>
      <c r="R259" s="256"/>
      <c r="S259" s="256"/>
      <c r="T259" s="256"/>
      <c r="U259" s="256"/>
      <c r="V259" s="256"/>
      <c r="W259" s="256"/>
      <c r="X259" s="256"/>
      <c r="Y259" s="256"/>
      <c r="Z259" s="256"/>
      <c r="AA259" s="256"/>
      <c r="AB259" s="256"/>
      <c r="AC259" s="256"/>
      <c r="AD259" s="256"/>
    </row>
    <row r="260" spans="1:38" ht="36" customHeight="1">
      <c r="A260" s="74"/>
      <c r="B260" s="74"/>
      <c r="C260" s="321" t="s">
        <v>1837</v>
      </c>
      <c r="D260" s="256"/>
      <c r="E260" s="256"/>
      <c r="F260" s="256"/>
      <c r="G260" s="256"/>
      <c r="H260" s="256"/>
      <c r="I260" s="256"/>
      <c r="J260" s="256"/>
      <c r="K260" s="256"/>
      <c r="L260" s="256"/>
      <c r="M260" s="256"/>
      <c r="N260" s="256"/>
      <c r="O260" s="256"/>
      <c r="P260" s="256"/>
      <c r="Q260" s="256"/>
      <c r="R260" s="256"/>
      <c r="S260" s="256"/>
      <c r="T260" s="256"/>
      <c r="U260" s="256"/>
      <c r="V260" s="256"/>
      <c r="W260" s="256"/>
      <c r="X260" s="256"/>
      <c r="Y260" s="256"/>
      <c r="Z260" s="256"/>
      <c r="AA260" s="256"/>
      <c r="AB260" s="256"/>
      <c r="AC260" s="256"/>
      <c r="AD260" s="256"/>
    </row>
    <row r="261" spans="1:38">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row>
    <row r="262" spans="1:38" ht="36" customHeight="1">
      <c r="A262" s="74"/>
      <c r="B262" s="74"/>
      <c r="C262" s="265" t="s">
        <v>185</v>
      </c>
      <c r="D262" s="278"/>
      <c r="E262" s="278"/>
      <c r="F262" s="278"/>
      <c r="G262" s="278"/>
      <c r="H262" s="278"/>
      <c r="I262" s="278"/>
      <c r="J262" s="278"/>
      <c r="K262" s="278"/>
      <c r="L262" s="279"/>
      <c r="M262" s="325" t="s">
        <v>1125</v>
      </c>
      <c r="N262" s="279"/>
      <c r="O262" s="265" t="s">
        <v>1838</v>
      </c>
      <c r="P262" s="266"/>
      <c r="Q262" s="266"/>
      <c r="R262" s="266"/>
      <c r="S262" s="266"/>
      <c r="T262" s="266"/>
      <c r="U262" s="266"/>
      <c r="V262" s="266"/>
      <c r="W262" s="266"/>
      <c r="X262" s="266"/>
      <c r="Y262" s="266"/>
      <c r="Z262" s="266"/>
      <c r="AA262" s="266"/>
      <c r="AB262" s="266"/>
      <c r="AC262" s="266"/>
      <c r="AD262" s="267"/>
    </row>
    <row r="263" spans="1:38">
      <c r="A263" s="74"/>
      <c r="B263" s="74"/>
      <c r="C263" s="280"/>
      <c r="D263" s="256"/>
      <c r="E263" s="256"/>
      <c r="F263" s="256"/>
      <c r="G263" s="256"/>
      <c r="H263" s="256"/>
      <c r="I263" s="256"/>
      <c r="J263" s="256"/>
      <c r="K263" s="256"/>
      <c r="L263" s="281"/>
      <c r="M263" s="280"/>
      <c r="N263" s="281"/>
      <c r="O263" s="440" t="s">
        <v>201</v>
      </c>
      <c r="P263" s="281"/>
      <c r="Q263" s="268" t="s">
        <v>1839</v>
      </c>
      <c r="R263" s="266"/>
      <c r="S263" s="266"/>
      <c r="T263" s="266"/>
      <c r="U263" s="266"/>
      <c r="V263" s="266"/>
      <c r="W263" s="266"/>
      <c r="X263" s="266"/>
      <c r="Y263" s="266"/>
      <c r="Z263" s="266"/>
      <c r="AA263" s="266"/>
      <c r="AB263" s="266"/>
      <c r="AC263" s="266"/>
      <c r="AD263" s="267"/>
    </row>
    <row r="264" spans="1:38" ht="120" customHeight="1">
      <c r="A264" s="74"/>
      <c r="B264" s="74"/>
      <c r="C264" s="282"/>
      <c r="D264" s="272"/>
      <c r="E264" s="272"/>
      <c r="F264" s="272"/>
      <c r="G264" s="272"/>
      <c r="H264" s="272"/>
      <c r="I264" s="272"/>
      <c r="J264" s="272"/>
      <c r="K264" s="272"/>
      <c r="L264" s="283"/>
      <c r="M264" s="282"/>
      <c r="N264" s="283"/>
      <c r="O264" s="282"/>
      <c r="P264" s="283"/>
      <c r="Q264" s="331" t="s">
        <v>1840</v>
      </c>
      <c r="R264" s="266"/>
      <c r="S264" s="266"/>
      <c r="T264" s="267"/>
      <c r="U264" s="428" t="s">
        <v>1841</v>
      </c>
      <c r="V264" s="283"/>
      <c r="W264" s="331" t="s">
        <v>1842</v>
      </c>
      <c r="X264" s="267"/>
      <c r="Y264" s="428" t="s">
        <v>1843</v>
      </c>
      <c r="Z264" s="283"/>
      <c r="AA264" s="428" t="s">
        <v>1844</v>
      </c>
      <c r="AB264" s="283"/>
      <c r="AC264" s="428" t="s">
        <v>1845</v>
      </c>
      <c r="AD264" s="283"/>
      <c r="AF264" t="s">
        <v>204</v>
      </c>
      <c r="AG264" t="s">
        <v>205</v>
      </c>
      <c r="AH264" t="s">
        <v>206</v>
      </c>
      <c r="AI264" t="s">
        <v>207</v>
      </c>
      <c r="AJ264" t="s">
        <v>208</v>
      </c>
      <c r="AK264" t="s">
        <v>209</v>
      </c>
      <c r="AL264" t="s">
        <v>210</v>
      </c>
    </row>
    <row r="265" spans="1:38">
      <c r="A265" s="74"/>
      <c r="B265" s="74"/>
      <c r="C265" s="148" t="s">
        <v>131</v>
      </c>
      <c r="D265" s="320"/>
      <c r="E265" s="266"/>
      <c r="F265" s="266"/>
      <c r="G265" s="266"/>
      <c r="H265" s="266"/>
      <c r="I265" s="266"/>
      <c r="J265" s="266"/>
      <c r="K265" s="266"/>
      <c r="L265" s="267"/>
      <c r="M265" s="268"/>
      <c r="N265" s="267"/>
      <c r="O265" s="268"/>
      <c r="P265" s="267"/>
      <c r="Q265" s="268"/>
      <c r="R265" s="266"/>
      <c r="S265" s="266"/>
      <c r="T265" s="267"/>
      <c r="U265" s="268"/>
      <c r="V265" s="267"/>
      <c r="W265" s="268"/>
      <c r="X265" s="267"/>
      <c r="Y265" s="268"/>
      <c r="Z265" s="267"/>
      <c r="AA265" s="268"/>
      <c r="AB265" s="267"/>
      <c r="AC265" s="268"/>
      <c r="AD265" s="267"/>
      <c r="AF265">
        <f>IF(AND(O265=0,OR(SUM(Q265:AC265)&gt;0,COUNTIF(O265:AC265,"NS")&gt;0)),1,0)</f>
        <v>0</v>
      </c>
      <c r="AG265">
        <f>IF(OR(AND(O265="NS",SUM(Q265:AC265)&gt;0),AND(O265="NS",COUNTIF(O265:AC265,"NS")&lt;2)),1,0)</f>
        <v>0</v>
      </c>
      <c r="AH265">
        <f>IF(AND(O265="NA",OR(SUM(Q265:AC265)&gt;0,COUNTIF(O265:AC265,"NS")&gt;0,COUNTIF(O265:AC265,"NA")&gt;1)),1,0)</f>
        <v>0</v>
      </c>
      <c r="AI265">
        <f>IF(AND(COUNTBLANK(O265)+COUNTBLANK(Q265)+COUNTBLANK(U265)+COUNTBLANK(W265)+COUNTBLANK(Y265)+COUNTBLANK(AA265)+COUNTBLANK(AC265)&gt;0,COUNTBLANK(O265)+COUNTBLANK(Q265)+COUNTBLANK(U265)+COUNTBLANK(W265)+COUNTBLANK(Y265)+COUNTBLANK(AA265)+COUNTBLANK(AC265)&lt;7,O265&lt;&gt;"NA"),1,0)</f>
        <v>0</v>
      </c>
      <c r="AJ265">
        <f>IF(AND(IF(OR(SUM(Q265:AC265)=O265,O265="",AND(O265&gt;0,COUNTIF(O265:AC265,"NS")=6)),0,1)=1,O265&lt;&gt;"NS",O265&lt;&gt;"NA"),1,0)</f>
        <v>0</v>
      </c>
      <c r="AK265">
        <f>IF(COUNTIF(O265:AC265,"=*")&lt;&gt;SUM(COUNTIF(O265:AC265,"NS"),COUNTIF(O265:AC265,"NA")),1,0)</f>
        <v>0</v>
      </c>
      <c r="AL265">
        <f>IF(SUM(AF265:AK265)&gt;0,1,0)</f>
        <v>0</v>
      </c>
    </row>
    <row r="266" spans="1:38">
      <c r="A266" s="74"/>
      <c r="B266" s="74"/>
      <c r="C266" s="79" t="s">
        <v>132</v>
      </c>
      <c r="D266" s="320"/>
      <c r="E266" s="266"/>
      <c r="F266" s="266"/>
      <c r="G266" s="266"/>
      <c r="H266" s="266"/>
      <c r="I266" s="266"/>
      <c r="J266" s="266"/>
      <c r="K266" s="266"/>
      <c r="L266" s="267"/>
      <c r="M266" s="268"/>
      <c r="N266" s="267"/>
      <c r="O266" s="268"/>
      <c r="P266" s="267"/>
      <c r="Q266" s="268"/>
      <c r="R266" s="266"/>
      <c r="S266" s="266"/>
      <c r="T266" s="267"/>
      <c r="U266" s="268"/>
      <c r="V266" s="267"/>
      <c r="W266" s="268"/>
      <c r="X266" s="267"/>
      <c r="Y266" s="268"/>
      <c r="Z266" s="267"/>
      <c r="AA266" s="268"/>
      <c r="AB266" s="267"/>
      <c r="AC266" s="268"/>
      <c r="AD266" s="267"/>
    </row>
    <row r="267" spans="1:38">
      <c r="A267" s="74"/>
      <c r="B267" s="74"/>
      <c r="C267" s="80" t="s">
        <v>133</v>
      </c>
      <c r="D267" s="320"/>
      <c r="E267" s="266"/>
      <c r="F267" s="266"/>
      <c r="G267" s="266"/>
      <c r="H267" s="266"/>
      <c r="I267" s="266"/>
      <c r="J267" s="266"/>
      <c r="K267" s="266"/>
      <c r="L267" s="267"/>
      <c r="M267" s="268"/>
      <c r="N267" s="267"/>
      <c r="O267" s="268"/>
      <c r="P267" s="267"/>
      <c r="Q267" s="268"/>
      <c r="R267" s="266"/>
      <c r="S267" s="266"/>
      <c r="T267" s="267"/>
      <c r="U267" s="268"/>
      <c r="V267" s="267"/>
      <c r="W267" s="268"/>
      <c r="X267" s="267"/>
      <c r="Y267" s="268"/>
      <c r="Z267" s="267"/>
      <c r="AA267" s="268"/>
      <c r="AB267" s="267"/>
      <c r="AC267" s="268"/>
      <c r="AD267" s="267"/>
    </row>
    <row r="268" spans="1:38">
      <c r="A268" s="74"/>
      <c r="B268" s="74"/>
      <c r="C268" s="80" t="s">
        <v>134</v>
      </c>
      <c r="D268" s="320"/>
      <c r="E268" s="266"/>
      <c r="F268" s="266"/>
      <c r="G268" s="266"/>
      <c r="H268" s="266"/>
      <c r="I268" s="266"/>
      <c r="J268" s="266"/>
      <c r="K268" s="266"/>
      <c r="L268" s="267"/>
      <c r="M268" s="268"/>
      <c r="N268" s="267"/>
      <c r="O268" s="268"/>
      <c r="P268" s="267"/>
      <c r="Q268" s="268"/>
      <c r="R268" s="266"/>
      <c r="S268" s="266"/>
      <c r="T268" s="267"/>
      <c r="U268" s="268"/>
      <c r="V268" s="267"/>
      <c r="W268" s="268"/>
      <c r="X268" s="267"/>
      <c r="Y268" s="268"/>
      <c r="Z268" s="267"/>
      <c r="AA268" s="268"/>
      <c r="AB268" s="267"/>
      <c r="AC268" s="268"/>
      <c r="AD268" s="267"/>
    </row>
    <row r="269" spans="1:38">
      <c r="A269" s="74"/>
      <c r="B269" s="74"/>
      <c r="C269" s="80" t="s">
        <v>135</v>
      </c>
      <c r="D269" s="320"/>
      <c r="E269" s="266"/>
      <c r="F269" s="266"/>
      <c r="G269" s="266"/>
      <c r="H269" s="266"/>
      <c r="I269" s="266"/>
      <c r="J269" s="266"/>
      <c r="K269" s="266"/>
      <c r="L269" s="267"/>
      <c r="M269" s="268"/>
      <c r="N269" s="267"/>
      <c r="O269" s="268"/>
      <c r="P269" s="267"/>
      <c r="Q269" s="268"/>
      <c r="R269" s="266"/>
      <c r="S269" s="266"/>
      <c r="T269" s="267"/>
      <c r="U269" s="268"/>
      <c r="V269" s="267"/>
      <c r="W269" s="268"/>
      <c r="X269" s="267"/>
      <c r="Y269" s="268"/>
      <c r="Z269" s="267"/>
      <c r="AA269" s="268"/>
      <c r="AB269" s="267"/>
      <c r="AC269" s="268"/>
      <c r="AD269" s="267"/>
    </row>
    <row r="270" spans="1:38">
      <c r="A270" s="74"/>
      <c r="B270" s="74"/>
      <c r="C270" s="80" t="s">
        <v>136</v>
      </c>
      <c r="D270" s="320"/>
      <c r="E270" s="266"/>
      <c r="F270" s="266"/>
      <c r="G270" s="266"/>
      <c r="H270" s="266"/>
      <c r="I270" s="266"/>
      <c r="J270" s="266"/>
      <c r="K270" s="266"/>
      <c r="L270" s="267"/>
      <c r="M270" s="268"/>
      <c r="N270" s="267"/>
      <c r="O270" s="268"/>
      <c r="P270" s="267"/>
      <c r="Q270" s="268"/>
      <c r="R270" s="266"/>
      <c r="S270" s="266"/>
      <c r="T270" s="267"/>
      <c r="U270" s="268"/>
      <c r="V270" s="267"/>
      <c r="W270" s="268"/>
      <c r="X270" s="267"/>
      <c r="Y270" s="268"/>
      <c r="Z270" s="267"/>
      <c r="AA270" s="268"/>
      <c r="AB270" s="267"/>
      <c r="AC270" s="268"/>
      <c r="AD270" s="267"/>
    </row>
    <row r="271" spans="1:38">
      <c r="A271" s="74"/>
      <c r="B271" s="74"/>
      <c r="C271" s="80" t="s">
        <v>137</v>
      </c>
      <c r="D271" s="320"/>
      <c r="E271" s="266"/>
      <c r="F271" s="266"/>
      <c r="G271" s="266"/>
      <c r="H271" s="266"/>
      <c r="I271" s="266"/>
      <c r="J271" s="266"/>
      <c r="K271" s="266"/>
      <c r="L271" s="267"/>
      <c r="M271" s="268"/>
      <c r="N271" s="267"/>
      <c r="O271" s="268"/>
      <c r="P271" s="267"/>
      <c r="Q271" s="268"/>
      <c r="R271" s="266"/>
      <c r="S271" s="266"/>
      <c r="T271" s="267"/>
      <c r="U271" s="268"/>
      <c r="V271" s="267"/>
      <c r="W271" s="268"/>
      <c r="X271" s="267"/>
      <c r="Y271" s="268"/>
      <c r="Z271" s="267"/>
      <c r="AA271" s="268"/>
      <c r="AB271" s="267"/>
      <c r="AC271" s="268"/>
      <c r="AD271" s="267"/>
    </row>
    <row r="272" spans="1:38">
      <c r="A272" s="74"/>
      <c r="B272" s="74"/>
      <c r="C272" s="80" t="s">
        <v>138</v>
      </c>
      <c r="D272" s="320"/>
      <c r="E272" s="266"/>
      <c r="F272" s="266"/>
      <c r="G272" s="266"/>
      <c r="H272" s="266"/>
      <c r="I272" s="266"/>
      <c r="J272" s="266"/>
      <c r="K272" s="266"/>
      <c r="L272" s="267"/>
      <c r="M272" s="268"/>
      <c r="N272" s="267"/>
      <c r="O272" s="268"/>
      <c r="P272" s="267"/>
      <c r="Q272" s="268"/>
      <c r="R272" s="266"/>
      <c r="S272" s="266"/>
      <c r="T272" s="267"/>
      <c r="U272" s="268"/>
      <c r="V272" s="267"/>
      <c r="W272" s="268"/>
      <c r="X272" s="267"/>
      <c r="Y272" s="268"/>
      <c r="Z272" s="267"/>
      <c r="AA272" s="268"/>
      <c r="AB272" s="267"/>
      <c r="AC272" s="268"/>
      <c r="AD272" s="267"/>
    </row>
    <row r="273" spans="1:30">
      <c r="A273" s="74"/>
      <c r="B273" s="74"/>
      <c r="C273" s="80" t="s">
        <v>139</v>
      </c>
      <c r="D273" s="320"/>
      <c r="E273" s="266"/>
      <c r="F273" s="266"/>
      <c r="G273" s="266"/>
      <c r="H273" s="266"/>
      <c r="I273" s="266"/>
      <c r="J273" s="266"/>
      <c r="K273" s="266"/>
      <c r="L273" s="267"/>
      <c r="M273" s="268"/>
      <c r="N273" s="267"/>
      <c r="O273" s="268"/>
      <c r="P273" s="267"/>
      <c r="Q273" s="268"/>
      <c r="R273" s="266"/>
      <c r="S273" s="266"/>
      <c r="T273" s="267"/>
      <c r="U273" s="268"/>
      <c r="V273" s="267"/>
      <c r="W273" s="268"/>
      <c r="X273" s="267"/>
      <c r="Y273" s="268"/>
      <c r="Z273" s="267"/>
      <c r="AA273" s="268"/>
      <c r="AB273" s="267"/>
      <c r="AC273" s="268"/>
      <c r="AD273" s="267"/>
    </row>
    <row r="274" spans="1:30">
      <c r="A274" s="74"/>
      <c r="B274" s="74"/>
      <c r="C274" s="80" t="s">
        <v>140</v>
      </c>
      <c r="D274" s="320"/>
      <c r="E274" s="266"/>
      <c r="F274" s="266"/>
      <c r="G274" s="266"/>
      <c r="H274" s="266"/>
      <c r="I274" s="266"/>
      <c r="J274" s="266"/>
      <c r="K274" s="266"/>
      <c r="L274" s="267"/>
      <c r="M274" s="268"/>
      <c r="N274" s="267"/>
      <c r="O274" s="268"/>
      <c r="P274" s="267"/>
      <c r="Q274" s="268"/>
      <c r="R274" s="266"/>
      <c r="S274" s="266"/>
      <c r="T274" s="267"/>
      <c r="U274" s="268"/>
      <c r="V274" s="267"/>
      <c r="W274" s="268"/>
      <c r="X274" s="267"/>
      <c r="Y274" s="268"/>
      <c r="Z274" s="267"/>
      <c r="AA274" s="268"/>
      <c r="AB274" s="267"/>
      <c r="AC274" s="268"/>
      <c r="AD274" s="267"/>
    </row>
    <row r="275" spans="1:30">
      <c r="A275" s="74"/>
      <c r="B275" s="74"/>
      <c r="C275" s="80" t="s">
        <v>141</v>
      </c>
      <c r="D275" s="320"/>
      <c r="E275" s="266"/>
      <c r="F275" s="266"/>
      <c r="G275" s="266"/>
      <c r="H275" s="266"/>
      <c r="I275" s="266"/>
      <c r="J275" s="266"/>
      <c r="K275" s="266"/>
      <c r="L275" s="267"/>
      <c r="M275" s="268"/>
      <c r="N275" s="267"/>
      <c r="O275" s="268"/>
      <c r="P275" s="267"/>
      <c r="Q275" s="268"/>
      <c r="R275" s="266"/>
      <c r="S275" s="266"/>
      <c r="T275" s="267"/>
      <c r="U275" s="268"/>
      <c r="V275" s="267"/>
      <c r="W275" s="268"/>
      <c r="X275" s="267"/>
      <c r="Y275" s="268"/>
      <c r="Z275" s="267"/>
      <c r="AA275" s="268"/>
      <c r="AB275" s="267"/>
      <c r="AC275" s="268"/>
      <c r="AD275" s="267"/>
    </row>
    <row r="276" spans="1:30">
      <c r="A276" s="74"/>
      <c r="B276" s="74"/>
      <c r="C276" s="80" t="s">
        <v>142</v>
      </c>
      <c r="D276" s="320"/>
      <c r="E276" s="266"/>
      <c r="F276" s="266"/>
      <c r="G276" s="266"/>
      <c r="H276" s="266"/>
      <c r="I276" s="266"/>
      <c r="J276" s="266"/>
      <c r="K276" s="266"/>
      <c r="L276" s="267"/>
      <c r="M276" s="268"/>
      <c r="N276" s="267"/>
      <c r="O276" s="268"/>
      <c r="P276" s="267"/>
      <c r="Q276" s="268"/>
      <c r="R276" s="266"/>
      <c r="S276" s="266"/>
      <c r="T276" s="267"/>
      <c r="U276" s="268"/>
      <c r="V276" s="267"/>
      <c r="W276" s="268"/>
      <c r="X276" s="267"/>
      <c r="Y276" s="268"/>
      <c r="Z276" s="267"/>
      <c r="AA276" s="268"/>
      <c r="AB276" s="267"/>
      <c r="AC276" s="268"/>
      <c r="AD276" s="267"/>
    </row>
    <row r="277" spans="1:30">
      <c r="A277" s="74"/>
      <c r="B277" s="74"/>
      <c r="C277" s="80" t="s">
        <v>143</v>
      </c>
      <c r="D277" s="320"/>
      <c r="E277" s="266"/>
      <c r="F277" s="266"/>
      <c r="G277" s="266"/>
      <c r="H277" s="266"/>
      <c r="I277" s="266"/>
      <c r="J277" s="266"/>
      <c r="K277" s="266"/>
      <c r="L277" s="267"/>
      <c r="M277" s="268"/>
      <c r="N277" s="267"/>
      <c r="O277" s="268"/>
      <c r="P277" s="267"/>
      <c r="Q277" s="268"/>
      <c r="R277" s="266"/>
      <c r="S277" s="266"/>
      <c r="T277" s="267"/>
      <c r="U277" s="268"/>
      <c r="V277" s="267"/>
      <c r="W277" s="268"/>
      <c r="X277" s="267"/>
      <c r="Y277" s="268"/>
      <c r="Z277" s="267"/>
      <c r="AA277" s="268"/>
      <c r="AB277" s="267"/>
      <c r="AC277" s="268"/>
      <c r="AD277" s="267"/>
    </row>
    <row r="278" spans="1:30">
      <c r="A278" s="74"/>
      <c r="B278" s="74"/>
      <c r="C278" s="80" t="s">
        <v>144</v>
      </c>
      <c r="D278" s="320"/>
      <c r="E278" s="266"/>
      <c r="F278" s="266"/>
      <c r="G278" s="266"/>
      <c r="H278" s="266"/>
      <c r="I278" s="266"/>
      <c r="J278" s="266"/>
      <c r="K278" s="266"/>
      <c r="L278" s="267"/>
      <c r="M278" s="268"/>
      <c r="N278" s="267"/>
      <c r="O278" s="268"/>
      <c r="P278" s="267"/>
      <c r="Q278" s="268"/>
      <c r="R278" s="266"/>
      <c r="S278" s="266"/>
      <c r="T278" s="267"/>
      <c r="U278" s="268"/>
      <c r="V278" s="267"/>
      <c r="W278" s="268"/>
      <c r="X278" s="267"/>
      <c r="Y278" s="268"/>
      <c r="Z278" s="267"/>
      <c r="AA278" s="268"/>
      <c r="AB278" s="267"/>
      <c r="AC278" s="268"/>
      <c r="AD278" s="267"/>
    </row>
    <row r="279" spans="1:30">
      <c r="A279" s="74"/>
      <c r="B279" s="74"/>
      <c r="C279" s="80" t="s">
        <v>145</v>
      </c>
      <c r="D279" s="320"/>
      <c r="E279" s="266"/>
      <c r="F279" s="266"/>
      <c r="G279" s="266"/>
      <c r="H279" s="266"/>
      <c r="I279" s="266"/>
      <c r="J279" s="266"/>
      <c r="K279" s="266"/>
      <c r="L279" s="267"/>
      <c r="M279" s="268"/>
      <c r="N279" s="267"/>
      <c r="O279" s="268"/>
      <c r="P279" s="267"/>
      <c r="Q279" s="268"/>
      <c r="R279" s="266"/>
      <c r="S279" s="266"/>
      <c r="T279" s="267"/>
      <c r="U279" s="268"/>
      <c r="V279" s="267"/>
      <c r="W279" s="268"/>
      <c r="X279" s="267"/>
      <c r="Y279" s="268"/>
      <c r="Z279" s="267"/>
      <c r="AA279" s="268"/>
      <c r="AB279" s="267"/>
      <c r="AC279" s="268"/>
      <c r="AD279" s="267"/>
    </row>
    <row r="280" spans="1:30">
      <c r="A280" s="74"/>
      <c r="B280" s="74"/>
      <c r="C280" s="80" t="s">
        <v>146</v>
      </c>
      <c r="D280" s="320"/>
      <c r="E280" s="266"/>
      <c r="F280" s="266"/>
      <c r="G280" s="266"/>
      <c r="H280" s="266"/>
      <c r="I280" s="266"/>
      <c r="J280" s="266"/>
      <c r="K280" s="266"/>
      <c r="L280" s="267"/>
      <c r="M280" s="268"/>
      <c r="N280" s="267"/>
      <c r="O280" s="268"/>
      <c r="P280" s="267"/>
      <c r="Q280" s="268"/>
      <c r="R280" s="266"/>
      <c r="S280" s="266"/>
      <c r="T280" s="267"/>
      <c r="U280" s="268"/>
      <c r="V280" s="267"/>
      <c r="W280" s="268"/>
      <c r="X280" s="267"/>
      <c r="Y280" s="268"/>
      <c r="Z280" s="267"/>
      <c r="AA280" s="268"/>
      <c r="AB280" s="267"/>
      <c r="AC280" s="268"/>
      <c r="AD280" s="267"/>
    </row>
    <row r="281" spans="1:30">
      <c r="A281" s="74"/>
      <c r="B281" s="74"/>
      <c r="C281" s="80" t="s">
        <v>147</v>
      </c>
      <c r="D281" s="320"/>
      <c r="E281" s="266"/>
      <c r="F281" s="266"/>
      <c r="G281" s="266"/>
      <c r="H281" s="266"/>
      <c r="I281" s="266"/>
      <c r="J281" s="266"/>
      <c r="K281" s="266"/>
      <c r="L281" s="267"/>
      <c r="M281" s="268"/>
      <c r="N281" s="267"/>
      <c r="O281" s="268"/>
      <c r="P281" s="267"/>
      <c r="Q281" s="268"/>
      <c r="R281" s="266"/>
      <c r="S281" s="266"/>
      <c r="T281" s="267"/>
      <c r="U281" s="268"/>
      <c r="V281" s="267"/>
      <c r="W281" s="268"/>
      <c r="X281" s="267"/>
      <c r="Y281" s="268"/>
      <c r="Z281" s="267"/>
      <c r="AA281" s="268"/>
      <c r="AB281" s="267"/>
      <c r="AC281" s="268"/>
      <c r="AD281" s="267"/>
    </row>
    <row r="282" spans="1:30">
      <c r="A282" s="74"/>
      <c r="B282" s="74"/>
      <c r="C282" s="80" t="s">
        <v>148</v>
      </c>
      <c r="D282" s="320"/>
      <c r="E282" s="266"/>
      <c r="F282" s="266"/>
      <c r="G282" s="266"/>
      <c r="H282" s="266"/>
      <c r="I282" s="266"/>
      <c r="J282" s="266"/>
      <c r="K282" s="266"/>
      <c r="L282" s="267"/>
      <c r="M282" s="268"/>
      <c r="N282" s="267"/>
      <c r="O282" s="268"/>
      <c r="P282" s="267"/>
      <c r="Q282" s="268"/>
      <c r="R282" s="266"/>
      <c r="S282" s="266"/>
      <c r="T282" s="267"/>
      <c r="U282" s="268"/>
      <c r="V282" s="267"/>
      <c r="W282" s="268"/>
      <c r="X282" s="267"/>
      <c r="Y282" s="268"/>
      <c r="Z282" s="267"/>
      <c r="AA282" s="268"/>
      <c r="AB282" s="267"/>
      <c r="AC282" s="268"/>
      <c r="AD282" s="267"/>
    </row>
    <row r="283" spans="1:30">
      <c r="A283" s="74"/>
      <c r="B283" s="74"/>
      <c r="C283" s="80" t="s">
        <v>149</v>
      </c>
      <c r="D283" s="320"/>
      <c r="E283" s="266"/>
      <c r="F283" s="266"/>
      <c r="G283" s="266"/>
      <c r="H283" s="266"/>
      <c r="I283" s="266"/>
      <c r="J283" s="266"/>
      <c r="K283" s="266"/>
      <c r="L283" s="267"/>
      <c r="M283" s="268"/>
      <c r="N283" s="267"/>
      <c r="O283" s="268"/>
      <c r="P283" s="267"/>
      <c r="Q283" s="268"/>
      <c r="R283" s="266"/>
      <c r="S283" s="266"/>
      <c r="T283" s="267"/>
      <c r="U283" s="268"/>
      <c r="V283" s="267"/>
      <c r="W283" s="268"/>
      <c r="X283" s="267"/>
      <c r="Y283" s="268"/>
      <c r="Z283" s="267"/>
      <c r="AA283" s="268"/>
      <c r="AB283" s="267"/>
      <c r="AC283" s="268"/>
      <c r="AD283" s="267"/>
    </row>
    <row r="284" spans="1:30">
      <c r="A284" s="74"/>
      <c r="B284" s="74"/>
      <c r="C284" s="80" t="s">
        <v>150</v>
      </c>
      <c r="D284" s="320"/>
      <c r="E284" s="266"/>
      <c r="F284" s="266"/>
      <c r="G284" s="266"/>
      <c r="H284" s="266"/>
      <c r="I284" s="266"/>
      <c r="J284" s="266"/>
      <c r="K284" s="266"/>
      <c r="L284" s="267"/>
      <c r="M284" s="268"/>
      <c r="N284" s="267"/>
      <c r="O284" s="268"/>
      <c r="P284" s="267"/>
      <c r="Q284" s="268"/>
      <c r="R284" s="266"/>
      <c r="S284" s="266"/>
      <c r="T284" s="267"/>
      <c r="U284" s="268"/>
      <c r="V284" s="267"/>
      <c r="W284" s="268"/>
      <c r="X284" s="267"/>
      <c r="Y284" s="268"/>
      <c r="Z284" s="267"/>
      <c r="AA284" s="268"/>
      <c r="AB284" s="267"/>
      <c r="AC284" s="268"/>
      <c r="AD284" s="267"/>
    </row>
    <row r="285" spans="1:30">
      <c r="A285" s="74"/>
      <c r="B285" s="74"/>
      <c r="C285" s="80" t="s">
        <v>151</v>
      </c>
      <c r="D285" s="320"/>
      <c r="E285" s="266"/>
      <c r="F285" s="266"/>
      <c r="G285" s="266"/>
      <c r="H285" s="266"/>
      <c r="I285" s="266"/>
      <c r="J285" s="266"/>
      <c r="K285" s="266"/>
      <c r="L285" s="267"/>
      <c r="M285" s="268"/>
      <c r="N285" s="267"/>
      <c r="O285" s="268"/>
      <c r="P285" s="267"/>
      <c r="Q285" s="268"/>
      <c r="R285" s="266"/>
      <c r="S285" s="266"/>
      <c r="T285" s="267"/>
      <c r="U285" s="268"/>
      <c r="V285" s="267"/>
      <c r="W285" s="268"/>
      <c r="X285" s="267"/>
      <c r="Y285" s="268"/>
      <c r="Z285" s="267"/>
      <c r="AA285" s="268"/>
      <c r="AB285" s="267"/>
      <c r="AC285" s="268"/>
      <c r="AD285" s="267"/>
    </row>
    <row r="286" spans="1:30">
      <c r="A286" s="74"/>
      <c r="B286" s="74"/>
      <c r="C286" s="80" t="s">
        <v>152</v>
      </c>
      <c r="D286" s="320"/>
      <c r="E286" s="266"/>
      <c r="F286" s="266"/>
      <c r="G286" s="266"/>
      <c r="H286" s="266"/>
      <c r="I286" s="266"/>
      <c r="J286" s="266"/>
      <c r="K286" s="266"/>
      <c r="L286" s="267"/>
      <c r="M286" s="268"/>
      <c r="N286" s="267"/>
      <c r="O286" s="268"/>
      <c r="P286" s="267"/>
      <c r="Q286" s="268"/>
      <c r="R286" s="266"/>
      <c r="S286" s="266"/>
      <c r="T286" s="267"/>
      <c r="U286" s="268"/>
      <c r="V286" s="267"/>
      <c r="W286" s="268"/>
      <c r="X286" s="267"/>
      <c r="Y286" s="268"/>
      <c r="Z286" s="267"/>
      <c r="AA286" s="268"/>
      <c r="AB286" s="267"/>
      <c r="AC286" s="268"/>
      <c r="AD286" s="267"/>
    </row>
    <row r="287" spans="1:30">
      <c r="A287" s="74"/>
      <c r="B287" s="74"/>
      <c r="C287" s="80" t="s">
        <v>153</v>
      </c>
      <c r="D287" s="320"/>
      <c r="E287" s="266"/>
      <c r="F287" s="266"/>
      <c r="G287" s="266"/>
      <c r="H287" s="266"/>
      <c r="I287" s="266"/>
      <c r="J287" s="266"/>
      <c r="K287" s="266"/>
      <c r="L287" s="267"/>
      <c r="M287" s="268"/>
      <c r="N287" s="267"/>
      <c r="O287" s="268"/>
      <c r="P287" s="267"/>
      <c r="Q287" s="268"/>
      <c r="R287" s="266"/>
      <c r="S287" s="266"/>
      <c r="T287" s="267"/>
      <c r="U287" s="268"/>
      <c r="V287" s="267"/>
      <c r="W287" s="268"/>
      <c r="X287" s="267"/>
      <c r="Y287" s="268"/>
      <c r="Z287" s="267"/>
      <c r="AA287" s="268"/>
      <c r="AB287" s="267"/>
      <c r="AC287" s="268"/>
      <c r="AD287" s="267"/>
    </row>
    <row r="288" spans="1:30">
      <c r="A288" s="74"/>
      <c r="B288" s="74"/>
      <c r="C288" s="80" t="s">
        <v>154</v>
      </c>
      <c r="D288" s="320"/>
      <c r="E288" s="266"/>
      <c r="F288" s="266"/>
      <c r="G288" s="266"/>
      <c r="H288" s="266"/>
      <c r="I288" s="266"/>
      <c r="J288" s="266"/>
      <c r="K288" s="266"/>
      <c r="L288" s="267"/>
      <c r="M288" s="268"/>
      <c r="N288" s="267"/>
      <c r="O288" s="268"/>
      <c r="P288" s="267"/>
      <c r="Q288" s="268"/>
      <c r="R288" s="266"/>
      <c r="S288" s="266"/>
      <c r="T288" s="267"/>
      <c r="U288" s="268"/>
      <c r="V288" s="267"/>
      <c r="W288" s="268"/>
      <c r="X288" s="267"/>
      <c r="Y288" s="268"/>
      <c r="Z288" s="267"/>
      <c r="AA288" s="268"/>
      <c r="AB288" s="267"/>
      <c r="AC288" s="268"/>
      <c r="AD288" s="267"/>
    </row>
    <row r="289" spans="1:37">
      <c r="A289" s="74"/>
      <c r="B289" s="74"/>
      <c r="C289" s="80" t="s">
        <v>155</v>
      </c>
      <c r="D289" s="320"/>
      <c r="E289" s="266"/>
      <c r="F289" s="266"/>
      <c r="G289" s="266"/>
      <c r="H289" s="266"/>
      <c r="I289" s="266"/>
      <c r="J289" s="266"/>
      <c r="K289" s="266"/>
      <c r="L289" s="267"/>
      <c r="M289" s="268"/>
      <c r="N289" s="267"/>
      <c r="O289" s="268"/>
      <c r="P289" s="267"/>
      <c r="Q289" s="268"/>
      <c r="R289" s="266"/>
      <c r="S289" s="266"/>
      <c r="T289" s="267"/>
      <c r="U289" s="268"/>
      <c r="V289" s="267"/>
      <c r="W289" s="268"/>
      <c r="X289" s="267"/>
      <c r="Y289" s="268"/>
      <c r="Z289" s="267"/>
      <c r="AA289" s="268"/>
      <c r="AB289" s="267"/>
      <c r="AC289" s="268"/>
      <c r="AD289" s="267"/>
    </row>
    <row r="290" spans="1:37">
      <c r="A290" s="74"/>
      <c r="B290" s="74"/>
      <c r="C290" s="74"/>
      <c r="D290" s="74"/>
      <c r="E290" s="74"/>
      <c r="F290" s="74"/>
      <c r="G290" s="74"/>
      <c r="H290" s="74"/>
      <c r="I290" s="74"/>
      <c r="J290" s="74"/>
      <c r="K290" s="74"/>
      <c r="L290" s="81"/>
      <c r="M290" s="82"/>
      <c r="N290" s="81" t="s">
        <v>211</v>
      </c>
      <c r="O290" s="268">
        <f>IF(AND(SUM(O265:O289)=0,COUNTIF(O265:O289,"NS")&gt;0),"NS",IF(AND(SUM(O265:O289)=0, COUNTIF(O265:O289,"NA")&gt;0),"NA",SUM(O265:O289)))</f>
        <v>0</v>
      </c>
      <c r="P290" s="267"/>
      <c r="Q290" s="268">
        <f>IF(AND(SUM(Q265:Q289)=0,COUNTIF(Q265:Q289,"NS")&gt;0),"NS",IF(AND(SUM(Q265:Q289)=0, COUNTIF(Q265:Q289,"NA")&gt;0),"NA",SUM(Q265:Q289)))</f>
        <v>0</v>
      </c>
      <c r="R290" s="266"/>
      <c r="S290" s="266"/>
      <c r="T290" s="267"/>
      <c r="U290" s="268">
        <f>IF(AND(SUM(U265:U289)=0,COUNTIF(U265:U289,"NS")&gt;0),"NS",IF(AND(SUM(U265:U289)=0, COUNTIF(U265:U289,"NA")&gt;0),"NA",SUM(U265:U289)))</f>
        <v>0</v>
      </c>
      <c r="V290" s="267"/>
      <c r="W290" s="268">
        <f>IF(AND(SUM(W265:W289)=0,COUNTIF(W265:W289,"NS")&gt;0),"NS",IF(AND(SUM(W265:W289)=0, COUNTIF(W265:W289,"NA")&gt;0),"NA",SUM(W265:W289)))</f>
        <v>0</v>
      </c>
      <c r="X290" s="267"/>
      <c r="Y290" s="268">
        <f>IF(AND(SUM(Y265:Y289)=0,COUNTIF(Y265:Y289,"NS")&gt;0),"NS",IF(AND(SUM(Y265:Y289)=0, COUNTIF(Y265:Y289,"NA")&gt;0),"NA",SUM(Y265:Y289)))</f>
        <v>0</v>
      </c>
      <c r="Z290" s="267"/>
      <c r="AA290" s="268">
        <f>IF(AND(SUM(AA265:AA289)=0,COUNTIF(AA265:AA289,"NS")&gt;0),"NS",IF(AND(SUM(AA265:AA289)=0, COUNTIF(AA265:AA289,"NA")&gt;0),"NA",SUM(AA265:AA289)))</f>
        <v>0</v>
      </c>
      <c r="AB290" s="267"/>
      <c r="AC290" s="268">
        <f>IF(AND(SUM(AC265:AC289)=0,COUNTIF(AC265:AC289,"NS")&gt;0),"NS",IF(AND(SUM(AC265:AC289)=0, COUNTIF(AC265:AC289,"NA")&gt;0),"NA",SUM(AC265:AC289)))</f>
        <v>0</v>
      </c>
      <c r="AD290" s="267"/>
    </row>
    <row r="291" spans="1:37">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F291">
        <f>IF(SUM(AF265:AF290)&gt;0,1,0)</f>
        <v>0</v>
      </c>
      <c r="AG291">
        <f>IF(SUM(AG265:AG290)&gt;0,2,0)</f>
        <v>0</v>
      </c>
      <c r="AH291">
        <f>IF(SUM(AH265:AH290)&gt;0,4,0)</f>
        <v>0</v>
      </c>
      <c r="AI291">
        <f>IF(SUM(AI265:AI290)&gt;0,4,0)</f>
        <v>0</v>
      </c>
      <c r="AJ291">
        <f>IF(SUM(AJ265:AJ290)&gt;0,5,0)</f>
        <v>0</v>
      </c>
      <c r="AK291">
        <f>IF(SUM(AK265:AK290)&gt;0,6,0)</f>
        <v>0</v>
      </c>
    </row>
    <row r="292" spans="1:37" ht="45" customHeight="1">
      <c r="A292" s="74"/>
      <c r="B292" s="74"/>
      <c r="C292" s="385" t="s">
        <v>1846</v>
      </c>
      <c r="D292" s="256"/>
      <c r="E292" s="256"/>
      <c r="F292" s="268"/>
      <c r="G292" s="266"/>
      <c r="H292" s="266"/>
      <c r="I292" s="266"/>
      <c r="J292" s="266"/>
      <c r="K292" s="266"/>
      <c r="L292" s="266"/>
      <c r="M292" s="266"/>
      <c r="N292" s="266"/>
      <c r="O292" s="266"/>
      <c r="P292" s="266"/>
      <c r="Q292" s="266"/>
      <c r="R292" s="266"/>
      <c r="S292" s="266"/>
      <c r="T292" s="266"/>
      <c r="U292" s="266"/>
      <c r="V292" s="266"/>
      <c r="W292" s="266"/>
      <c r="X292" s="266"/>
      <c r="Y292" s="266"/>
      <c r="Z292" s="266"/>
      <c r="AA292" s="266"/>
      <c r="AB292" s="266"/>
      <c r="AC292" s="266"/>
      <c r="AD292" s="267"/>
      <c r="AH292">
        <f>SUM(AF291:AH291)</f>
        <v>0</v>
      </c>
      <c r="AK292">
        <f>SUM(AI291:AK291)</f>
        <v>0</v>
      </c>
    </row>
    <row r="293" spans="1:37">
      <c r="A293" s="74"/>
      <c r="B293" s="74"/>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172"/>
      <c r="Y293" s="172"/>
      <c r="Z293" s="172"/>
      <c r="AA293" s="172"/>
      <c r="AB293" s="172"/>
      <c r="AC293" s="172"/>
      <c r="AD293" s="172"/>
      <c r="AH293" t="e">
        <f ca="1">CAMBIAR(AH292,0,"",1,"El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93" t="e">
        <f ca="1">CAMBIAR(AK292,0,"",4,"Hay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94" spans="1:37" ht="24" customHeight="1">
      <c r="A294" s="74"/>
      <c r="B294" s="74"/>
      <c r="C294" s="321" t="s">
        <v>187</v>
      </c>
      <c r="D294" s="256"/>
      <c r="E294" s="256"/>
      <c r="F294" s="256"/>
      <c r="G294" s="256"/>
      <c r="H294" s="256"/>
      <c r="I294" s="256"/>
      <c r="J294" s="256"/>
      <c r="K294" s="256"/>
      <c r="L294" s="256"/>
      <c r="M294" s="256"/>
      <c r="N294" s="256"/>
      <c r="O294" s="256"/>
      <c r="P294" s="256"/>
      <c r="Q294" s="256"/>
      <c r="R294" s="256"/>
      <c r="S294" s="256"/>
      <c r="T294" s="256"/>
      <c r="U294" s="256"/>
      <c r="V294" s="256"/>
      <c r="W294" s="256"/>
      <c r="X294" s="256"/>
      <c r="Y294" s="256"/>
      <c r="Z294" s="256"/>
      <c r="AA294" s="256"/>
      <c r="AB294" s="256"/>
      <c r="AC294" s="256"/>
      <c r="AD294" s="256"/>
    </row>
    <row r="295" spans="1:37" ht="60" customHeight="1">
      <c r="A295" s="74"/>
      <c r="B295" s="74"/>
      <c r="C295" s="322"/>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c r="AC295" s="323"/>
      <c r="AD295" s="324"/>
    </row>
    <row r="296" spans="1:37">
      <c r="A296" s="40"/>
      <c r="B296" s="40"/>
      <c r="C296" s="246" t="e">
        <f ca="1">AH293</f>
        <v>#NAME?</v>
      </c>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row>
    <row r="297" spans="1:37">
      <c r="A297" s="40"/>
      <c r="B297" s="40"/>
      <c r="C297" s="246" t="e">
        <f ca="1">AK293</f>
        <v>#NAME?</v>
      </c>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row>
    <row r="298" spans="1:37">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row>
    <row r="299" spans="1:37">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7">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row>
    <row r="301" spans="1:37">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row>
    <row r="302" spans="1:37" ht="36" customHeight="1">
      <c r="A302" s="72" t="s">
        <v>1847</v>
      </c>
      <c r="B302" s="326" t="s">
        <v>1848</v>
      </c>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37" ht="36" customHeight="1">
      <c r="A303" s="83"/>
      <c r="B303" s="15"/>
      <c r="C303" s="321" t="s">
        <v>1849</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37" ht="24" customHeight="1">
      <c r="A304" s="83"/>
      <c r="B304" s="15"/>
      <c r="C304" s="327" t="s">
        <v>1850</v>
      </c>
      <c r="D304" s="256"/>
      <c r="E304" s="256"/>
      <c r="F304" s="256"/>
      <c r="G304" s="256"/>
      <c r="H304" s="256"/>
      <c r="I304" s="256"/>
      <c r="J304" s="256"/>
      <c r="K304" s="256"/>
      <c r="L304" s="256"/>
      <c r="M304" s="256"/>
      <c r="N304" s="256"/>
      <c r="O304" s="256"/>
      <c r="P304" s="256"/>
      <c r="Q304" s="256"/>
      <c r="R304" s="256"/>
      <c r="S304" s="256"/>
      <c r="T304" s="256"/>
      <c r="U304" s="256"/>
      <c r="V304" s="256"/>
      <c r="W304" s="256"/>
      <c r="X304" s="256"/>
      <c r="Y304" s="256"/>
      <c r="Z304" s="256"/>
      <c r="AA304" s="256"/>
      <c r="AB304" s="256"/>
      <c r="AC304" s="256"/>
      <c r="AD304" s="256"/>
    </row>
    <row r="305" spans="1:38" ht="24" customHeight="1">
      <c r="A305" s="83"/>
      <c r="B305" s="15"/>
      <c r="C305" s="321" t="s">
        <v>1851</v>
      </c>
      <c r="D305" s="256"/>
      <c r="E305" s="256"/>
      <c r="F305" s="256"/>
      <c r="G305" s="256"/>
      <c r="H305" s="256"/>
      <c r="I305" s="256"/>
      <c r="J305" s="256"/>
      <c r="K305" s="256"/>
      <c r="L305" s="256"/>
      <c r="M305" s="256"/>
      <c r="N305" s="256"/>
      <c r="O305" s="256"/>
      <c r="P305" s="256"/>
      <c r="Q305" s="256"/>
      <c r="R305" s="256"/>
      <c r="S305" s="256"/>
      <c r="T305" s="256"/>
      <c r="U305" s="256"/>
      <c r="V305" s="256"/>
      <c r="W305" s="256"/>
      <c r="X305" s="256"/>
      <c r="Y305" s="256"/>
      <c r="Z305" s="256"/>
      <c r="AA305" s="256"/>
      <c r="AB305" s="256"/>
      <c r="AC305" s="256"/>
      <c r="AD305" s="256"/>
    </row>
    <row r="306" spans="1:38" ht="36" customHeight="1">
      <c r="A306" s="83"/>
      <c r="B306" s="15"/>
      <c r="C306" s="321" t="s">
        <v>1852</v>
      </c>
      <c r="D306" s="256"/>
      <c r="E306" s="256"/>
      <c r="F306" s="256"/>
      <c r="G306" s="256"/>
      <c r="H306" s="256"/>
      <c r="I306" s="256"/>
      <c r="J306" s="256"/>
      <c r="K306" s="256"/>
      <c r="L306" s="256"/>
      <c r="M306" s="256"/>
      <c r="N306" s="256"/>
      <c r="O306" s="256"/>
      <c r="P306" s="256"/>
      <c r="Q306" s="256"/>
      <c r="R306" s="256"/>
      <c r="S306" s="256"/>
      <c r="T306" s="256"/>
      <c r="U306" s="256"/>
      <c r="V306" s="256"/>
      <c r="W306" s="256"/>
      <c r="X306" s="256"/>
      <c r="Y306" s="256"/>
      <c r="Z306" s="256"/>
      <c r="AA306" s="256"/>
      <c r="AB306" s="256"/>
      <c r="AC306" s="256"/>
      <c r="AD306" s="256"/>
    </row>
    <row r="307" spans="1:38">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row>
    <row r="308" spans="1:38" ht="24" customHeight="1">
      <c r="A308" s="74"/>
      <c r="B308" s="74"/>
      <c r="C308" s="265" t="s">
        <v>185</v>
      </c>
      <c r="D308" s="278"/>
      <c r="E308" s="278"/>
      <c r="F308" s="278"/>
      <c r="G308" s="278"/>
      <c r="H308" s="278"/>
      <c r="I308" s="278"/>
      <c r="J308" s="278"/>
      <c r="K308" s="278"/>
      <c r="L308" s="279"/>
      <c r="M308" s="268" t="s">
        <v>1853</v>
      </c>
      <c r="N308" s="278"/>
      <c r="O308" s="278"/>
      <c r="P308" s="279"/>
      <c r="Q308" s="265" t="s">
        <v>1854</v>
      </c>
      <c r="R308" s="266"/>
      <c r="S308" s="266"/>
      <c r="T308" s="266"/>
      <c r="U308" s="266"/>
      <c r="V308" s="266"/>
      <c r="W308" s="266"/>
      <c r="X308" s="266"/>
      <c r="Y308" s="266"/>
      <c r="Z308" s="266"/>
      <c r="AA308" s="266"/>
      <c r="AB308" s="266"/>
      <c r="AC308" s="266"/>
      <c r="AD308" s="267"/>
    </row>
    <row r="309" spans="1:38">
      <c r="A309" s="74"/>
      <c r="B309" s="74"/>
      <c r="C309" s="280"/>
      <c r="D309" s="256"/>
      <c r="E309" s="256"/>
      <c r="F309" s="256"/>
      <c r="G309" s="256"/>
      <c r="H309" s="256"/>
      <c r="I309" s="256"/>
      <c r="J309" s="256"/>
      <c r="K309" s="256"/>
      <c r="L309" s="281"/>
      <c r="M309" s="280"/>
      <c r="N309" s="256"/>
      <c r="O309" s="256"/>
      <c r="P309" s="281"/>
      <c r="Q309" s="265" t="s">
        <v>201</v>
      </c>
      <c r="R309" s="279"/>
      <c r="S309" s="268" t="s">
        <v>1855</v>
      </c>
      <c r="T309" s="266"/>
      <c r="U309" s="266"/>
      <c r="V309" s="266"/>
      <c r="W309" s="266"/>
      <c r="X309" s="266"/>
      <c r="Y309" s="266"/>
      <c r="Z309" s="266"/>
      <c r="AA309" s="266"/>
      <c r="AB309" s="266"/>
      <c r="AC309" s="266"/>
      <c r="AD309" s="267"/>
    </row>
    <row r="310" spans="1:38" ht="159.94999999999999" customHeight="1">
      <c r="A310" s="74"/>
      <c r="B310" s="74"/>
      <c r="C310" s="282"/>
      <c r="D310" s="272"/>
      <c r="E310" s="272"/>
      <c r="F310" s="272"/>
      <c r="G310" s="272"/>
      <c r="H310" s="272"/>
      <c r="I310" s="272"/>
      <c r="J310" s="272"/>
      <c r="K310" s="272"/>
      <c r="L310" s="283"/>
      <c r="M310" s="282"/>
      <c r="N310" s="272"/>
      <c r="O310" s="272"/>
      <c r="P310" s="283"/>
      <c r="Q310" s="282"/>
      <c r="R310" s="283"/>
      <c r="S310" s="331" t="s">
        <v>1856</v>
      </c>
      <c r="T310" s="267"/>
      <c r="U310" s="331" t="s">
        <v>1857</v>
      </c>
      <c r="V310" s="267"/>
      <c r="W310" s="331" t="s">
        <v>1858</v>
      </c>
      <c r="X310" s="267"/>
      <c r="Y310" s="331" t="s">
        <v>1859</v>
      </c>
      <c r="Z310" s="267"/>
      <c r="AA310" s="331" t="s">
        <v>1860</v>
      </c>
      <c r="AB310" s="267"/>
      <c r="AC310" s="428" t="s">
        <v>1861</v>
      </c>
      <c r="AD310" s="283"/>
      <c r="AF310" t="s">
        <v>204</v>
      </c>
      <c r="AG310" t="s">
        <v>205</v>
      </c>
      <c r="AH310" t="s">
        <v>206</v>
      </c>
      <c r="AI310" t="s">
        <v>207</v>
      </c>
      <c r="AJ310" t="s">
        <v>208</v>
      </c>
      <c r="AK310" t="s">
        <v>209</v>
      </c>
      <c r="AL310" t="s">
        <v>210</v>
      </c>
    </row>
    <row r="311" spans="1:38">
      <c r="A311" s="74"/>
      <c r="B311" s="74"/>
      <c r="C311" s="238" t="s">
        <v>131</v>
      </c>
      <c r="D311" s="320"/>
      <c r="E311" s="266"/>
      <c r="F311" s="266"/>
      <c r="G311" s="266"/>
      <c r="H311" s="266"/>
      <c r="I311" s="266"/>
      <c r="J311" s="266"/>
      <c r="K311" s="266"/>
      <c r="L311" s="267"/>
      <c r="M311" s="268"/>
      <c r="N311" s="266"/>
      <c r="O311" s="266"/>
      <c r="P311" s="267"/>
      <c r="Q311" s="414"/>
      <c r="R311" s="416"/>
      <c r="S311" s="414"/>
      <c r="T311" s="416"/>
      <c r="U311" s="414"/>
      <c r="V311" s="416"/>
      <c r="W311" s="414"/>
      <c r="X311" s="416"/>
      <c r="Y311" s="414"/>
      <c r="Z311" s="416"/>
      <c r="AA311" s="414"/>
      <c r="AB311" s="416"/>
      <c r="AC311" s="414"/>
      <c r="AD311" s="416"/>
      <c r="AF311">
        <f>IF(AND(Q311=0,OR(SUM(S311:AC311)&gt;0,COUNTIF(Q311:AC311,"NS")&gt;0)),1,0)</f>
        <v>0</v>
      </c>
      <c r="AG311">
        <f>IF(OR(AND(Q311="NS",SUM(S311:AC311)&gt;0),AND(Q311="NS",COUNTIF(Q311:AC311,"NS")&lt;2)),1,0)</f>
        <v>0</v>
      </c>
      <c r="AH311">
        <f>IF(AND(Q311="NA",OR(SUM(S311:AC311)&gt;0,COUNTIF(Q311:AC311,"NS")&gt;0,COUNTIF(Q311:AC311,"NA")&gt;1)),1,0)</f>
        <v>0</v>
      </c>
      <c r="AI311">
        <f>IF(AND(COUNTBLANK(Q311)+COUNTBLANK(S311)+COUNTBLANK(U311)+COUNTBLANK(W311)+COUNTBLANK(Y311)+COUNTBLANK(AA311)+COUNTBLANK(AC311)&gt;0,COUNTBLANK(Q311)+COUNTBLANK(S311)+COUNTBLANK(U311)+COUNTBLANK(W311)+COUNTBLANK(Y311)+COUNTBLANK(AA311)+COUNTBLANK(AC311)&lt;7,Q311&lt;&gt;"NA"),1,0)</f>
        <v>0</v>
      </c>
      <c r="AJ311">
        <f>IF(AND(IF(OR(SUM(S311:AC311)=Q311,Q311="",AND(Q311&gt;0,COUNTIF(Q311:AC311,"NS")=6)),0,1)=1,Q311&lt;&gt;"NS",Q311&lt;&gt;"NA"),1,0)</f>
        <v>0</v>
      </c>
      <c r="AK311">
        <f>IF(COUNTIF(Q311:AC311,"=*")&lt;&gt;SUM(COUNTIF(Q311:AC311,"NS"),COUNTIF(Q311:AC311,"NA")),1,0)</f>
        <v>0</v>
      </c>
      <c r="AL311">
        <f>IF(SUM(AF311:AK311)&gt;0,1,0)</f>
        <v>0</v>
      </c>
    </row>
    <row r="312" spans="1:38">
      <c r="A312" s="40"/>
      <c r="B312" s="40"/>
      <c r="C312" s="238" t="s">
        <v>132</v>
      </c>
      <c r="D312" s="320"/>
      <c r="E312" s="266"/>
      <c r="F312" s="266"/>
      <c r="G312" s="266"/>
      <c r="H312" s="266"/>
      <c r="I312" s="266"/>
      <c r="J312" s="266"/>
      <c r="K312" s="266"/>
      <c r="L312" s="267"/>
      <c r="M312" s="268"/>
      <c r="N312" s="266"/>
      <c r="O312" s="266"/>
      <c r="P312" s="267"/>
      <c r="Q312" s="414"/>
      <c r="R312" s="416"/>
      <c r="S312" s="414"/>
      <c r="T312" s="416"/>
      <c r="U312" s="414"/>
      <c r="V312" s="416"/>
      <c r="W312" s="414"/>
      <c r="X312" s="416"/>
      <c r="Y312" s="414"/>
      <c r="Z312" s="416"/>
      <c r="AA312" s="414"/>
      <c r="AB312" s="416"/>
      <c r="AC312" s="414"/>
      <c r="AD312" s="416"/>
    </row>
    <row r="313" spans="1:38">
      <c r="A313" s="40"/>
      <c r="B313" s="40"/>
      <c r="C313" s="238" t="s">
        <v>133</v>
      </c>
      <c r="D313" s="320"/>
      <c r="E313" s="266"/>
      <c r="F313" s="266"/>
      <c r="G313" s="266"/>
      <c r="H313" s="266"/>
      <c r="I313" s="266"/>
      <c r="J313" s="266"/>
      <c r="K313" s="266"/>
      <c r="L313" s="267"/>
      <c r="M313" s="268"/>
      <c r="N313" s="266"/>
      <c r="O313" s="266"/>
      <c r="P313" s="267"/>
      <c r="Q313" s="414"/>
      <c r="R313" s="416"/>
      <c r="S313" s="414"/>
      <c r="T313" s="416"/>
      <c r="U313" s="414"/>
      <c r="V313" s="416"/>
      <c r="W313" s="414"/>
      <c r="X313" s="416"/>
      <c r="Y313" s="414"/>
      <c r="Z313" s="416"/>
      <c r="AA313" s="414"/>
      <c r="AB313" s="416"/>
      <c r="AC313" s="414"/>
      <c r="AD313" s="416"/>
    </row>
    <row r="314" spans="1:38">
      <c r="A314" s="40"/>
      <c r="B314" s="40"/>
      <c r="C314" s="238" t="s">
        <v>134</v>
      </c>
      <c r="D314" s="320"/>
      <c r="E314" s="266"/>
      <c r="F314" s="266"/>
      <c r="G314" s="266"/>
      <c r="H314" s="266"/>
      <c r="I314" s="266"/>
      <c r="J314" s="266"/>
      <c r="K314" s="266"/>
      <c r="L314" s="267"/>
      <c r="M314" s="268"/>
      <c r="N314" s="266"/>
      <c r="O314" s="266"/>
      <c r="P314" s="267"/>
      <c r="Q314" s="414"/>
      <c r="R314" s="416"/>
      <c r="S314" s="414"/>
      <c r="T314" s="416"/>
      <c r="U314" s="414"/>
      <c r="V314" s="416"/>
      <c r="W314" s="414"/>
      <c r="X314" s="416"/>
      <c r="Y314" s="414"/>
      <c r="Z314" s="416"/>
      <c r="AA314" s="414"/>
      <c r="AB314" s="416"/>
      <c r="AC314" s="414"/>
      <c r="AD314" s="416"/>
    </row>
    <row r="315" spans="1:38">
      <c r="A315" s="40"/>
      <c r="B315" s="40"/>
      <c r="C315" s="238" t="s">
        <v>135</v>
      </c>
      <c r="D315" s="320"/>
      <c r="E315" s="266"/>
      <c r="F315" s="266"/>
      <c r="G315" s="266"/>
      <c r="H315" s="266"/>
      <c r="I315" s="266"/>
      <c r="J315" s="266"/>
      <c r="K315" s="266"/>
      <c r="L315" s="267"/>
      <c r="M315" s="268"/>
      <c r="N315" s="266"/>
      <c r="O315" s="266"/>
      <c r="P315" s="267"/>
      <c r="Q315" s="414"/>
      <c r="R315" s="416"/>
      <c r="S315" s="414"/>
      <c r="T315" s="416"/>
      <c r="U315" s="414"/>
      <c r="V315" s="416"/>
      <c r="W315" s="414"/>
      <c r="X315" s="416"/>
      <c r="Y315" s="414"/>
      <c r="Z315" s="416"/>
      <c r="AA315" s="414"/>
      <c r="AB315" s="416"/>
      <c r="AC315" s="414"/>
      <c r="AD315" s="416"/>
    </row>
    <row r="316" spans="1:38">
      <c r="A316" s="40"/>
      <c r="B316" s="40"/>
      <c r="C316" s="238" t="s">
        <v>136</v>
      </c>
      <c r="D316" s="320"/>
      <c r="E316" s="266"/>
      <c r="F316" s="266"/>
      <c r="G316" s="266"/>
      <c r="H316" s="266"/>
      <c r="I316" s="266"/>
      <c r="J316" s="266"/>
      <c r="K316" s="266"/>
      <c r="L316" s="267"/>
      <c r="M316" s="268"/>
      <c r="N316" s="266"/>
      <c r="O316" s="266"/>
      <c r="P316" s="267"/>
      <c r="Q316" s="414"/>
      <c r="R316" s="416"/>
      <c r="S316" s="414"/>
      <c r="T316" s="416"/>
      <c r="U316" s="414"/>
      <c r="V316" s="416"/>
      <c r="W316" s="414"/>
      <c r="X316" s="416"/>
      <c r="Y316" s="414"/>
      <c r="Z316" s="416"/>
      <c r="AA316" s="414"/>
      <c r="AB316" s="416"/>
      <c r="AC316" s="414"/>
      <c r="AD316" s="416"/>
    </row>
    <row r="317" spans="1:38">
      <c r="A317" s="40"/>
      <c r="B317" s="40"/>
      <c r="C317" s="238" t="s">
        <v>137</v>
      </c>
      <c r="D317" s="320"/>
      <c r="E317" s="266"/>
      <c r="F317" s="266"/>
      <c r="G317" s="266"/>
      <c r="H317" s="266"/>
      <c r="I317" s="266"/>
      <c r="J317" s="266"/>
      <c r="K317" s="266"/>
      <c r="L317" s="267"/>
      <c r="M317" s="268"/>
      <c r="N317" s="266"/>
      <c r="O317" s="266"/>
      <c r="P317" s="267"/>
      <c r="Q317" s="414"/>
      <c r="R317" s="416"/>
      <c r="S317" s="414"/>
      <c r="T317" s="416"/>
      <c r="U317" s="414"/>
      <c r="V317" s="416"/>
      <c r="W317" s="414"/>
      <c r="X317" s="416"/>
      <c r="Y317" s="414"/>
      <c r="Z317" s="416"/>
      <c r="AA317" s="414"/>
      <c r="AB317" s="416"/>
      <c r="AC317" s="414"/>
      <c r="AD317" s="416"/>
    </row>
    <row r="318" spans="1:38">
      <c r="A318" s="40"/>
      <c r="B318" s="40"/>
      <c r="C318" s="238" t="s">
        <v>138</v>
      </c>
      <c r="D318" s="320"/>
      <c r="E318" s="266"/>
      <c r="F318" s="266"/>
      <c r="G318" s="266"/>
      <c r="H318" s="266"/>
      <c r="I318" s="266"/>
      <c r="J318" s="266"/>
      <c r="K318" s="266"/>
      <c r="L318" s="267"/>
      <c r="M318" s="268"/>
      <c r="N318" s="266"/>
      <c r="O318" s="266"/>
      <c r="P318" s="267"/>
      <c r="Q318" s="414"/>
      <c r="R318" s="416"/>
      <c r="S318" s="414"/>
      <c r="T318" s="416"/>
      <c r="U318" s="414"/>
      <c r="V318" s="416"/>
      <c r="W318" s="414"/>
      <c r="X318" s="416"/>
      <c r="Y318" s="414"/>
      <c r="Z318" s="416"/>
      <c r="AA318" s="414"/>
      <c r="AB318" s="416"/>
      <c r="AC318" s="414"/>
      <c r="AD318" s="416"/>
    </row>
    <row r="319" spans="1:38">
      <c r="A319" s="40"/>
      <c r="B319" s="40"/>
      <c r="C319" s="238" t="s">
        <v>139</v>
      </c>
      <c r="D319" s="320"/>
      <c r="E319" s="266"/>
      <c r="F319" s="266"/>
      <c r="G319" s="266"/>
      <c r="H319" s="266"/>
      <c r="I319" s="266"/>
      <c r="J319" s="266"/>
      <c r="K319" s="266"/>
      <c r="L319" s="267"/>
      <c r="M319" s="268"/>
      <c r="N319" s="266"/>
      <c r="O319" s="266"/>
      <c r="P319" s="267"/>
      <c r="Q319" s="414"/>
      <c r="R319" s="416"/>
      <c r="S319" s="414"/>
      <c r="T319" s="416"/>
      <c r="U319" s="414"/>
      <c r="V319" s="416"/>
      <c r="W319" s="414"/>
      <c r="X319" s="416"/>
      <c r="Y319" s="414"/>
      <c r="Z319" s="416"/>
      <c r="AA319" s="414"/>
      <c r="AB319" s="416"/>
      <c r="AC319" s="414"/>
      <c r="AD319" s="416"/>
    </row>
    <row r="320" spans="1:38">
      <c r="A320" s="40"/>
      <c r="B320" s="40"/>
      <c r="C320" s="238" t="s">
        <v>140</v>
      </c>
      <c r="D320" s="320"/>
      <c r="E320" s="266"/>
      <c r="F320" s="266"/>
      <c r="G320" s="266"/>
      <c r="H320" s="266"/>
      <c r="I320" s="266"/>
      <c r="J320" s="266"/>
      <c r="K320" s="266"/>
      <c r="L320" s="267"/>
      <c r="M320" s="268"/>
      <c r="N320" s="266"/>
      <c r="O320" s="266"/>
      <c r="P320" s="267"/>
      <c r="Q320" s="414"/>
      <c r="R320" s="416"/>
      <c r="S320" s="414"/>
      <c r="T320" s="416"/>
      <c r="U320" s="414"/>
      <c r="V320" s="416"/>
      <c r="W320" s="414"/>
      <c r="X320" s="416"/>
      <c r="Y320" s="414"/>
      <c r="Z320" s="416"/>
      <c r="AA320" s="414"/>
      <c r="AB320" s="416"/>
      <c r="AC320" s="414"/>
      <c r="AD320" s="416"/>
    </row>
    <row r="321" spans="1:30">
      <c r="A321" s="40"/>
      <c r="B321" s="40"/>
      <c r="C321" s="238" t="s">
        <v>141</v>
      </c>
      <c r="D321" s="320"/>
      <c r="E321" s="266"/>
      <c r="F321" s="266"/>
      <c r="G321" s="266"/>
      <c r="H321" s="266"/>
      <c r="I321" s="266"/>
      <c r="J321" s="266"/>
      <c r="K321" s="266"/>
      <c r="L321" s="267"/>
      <c r="M321" s="268"/>
      <c r="N321" s="266"/>
      <c r="O321" s="266"/>
      <c r="P321" s="267"/>
      <c r="Q321" s="414"/>
      <c r="R321" s="416"/>
      <c r="S321" s="414"/>
      <c r="T321" s="416"/>
      <c r="U321" s="414"/>
      <c r="V321" s="416"/>
      <c r="W321" s="414"/>
      <c r="X321" s="416"/>
      <c r="Y321" s="414"/>
      <c r="Z321" s="416"/>
      <c r="AA321" s="414"/>
      <c r="AB321" s="416"/>
      <c r="AC321" s="414"/>
      <c r="AD321" s="416"/>
    </row>
    <row r="322" spans="1:30">
      <c r="A322" s="40"/>
      <c r="B322" s="40"/>
      <c r="C322" s="238" t="s">
        <v>142</v>
      </c>
      <c r="D322" s="320"/>
      <c r="E322" s="266"/>
      <c r="F322" s="266"/>
      <c r="G322" s="266"/>
      <c r="H322" s="266"/>
      <c r="I322" s="266"/>
      <c r="J322" s="266"/>
      <c r="K322" s="266"/>
      <c r="L322" s="267"/>
      <c r="M322" s="268"/>
      <c r="N322" s="266"/>
      <c r="O322" s="266"/>
      <c r="P322" s="267"/>
      <c r="Q322" s="414"/>
      <c r="R322" s="416"/>
      <c r="S322" s="414"/>
      <c r="T322" s="416"/>
      <c r="U322" s="414"/>
      <c r="V322" s="416"/>
      <c r="W322" s="414"/>
      <c r="X322" s="416"/>
      <c r="Y322" s="414"/>
      <c r="Z322" s="416"/>
      <c r="AA322" s="414"/>
      <c r="AB322" s="416"/>
      <c r="AC322" s="414"/>
      <c r="AD322" s="416"/>
    </row>
    <row r="323" spans="1:30">
      <c r="A323" s="40"/>
      <c r="B323" s="40"/>
      <c r="C323" s="238" t="s">
        <v>143</v>
      </c>
      <c r="D323" s="320"/>
      <c r="E323" s="266"/>
      <c r="F323" s="266"/>
      <c r="G323" s="266"/>
      <c r="H323" s="266"/>
      <c r="I323" s="266"/>
      <c r="J323" s="266"/>
      <c r="K323" s="266"/>
      <c r="L323" s="267"/>
      <c r="M323" s="268"/>
      <c r="N323" s="266"/>
      <c r="O323" s="266"/>
      <c r="P323" s="267"/>
      <c r="Q323" s="414"/>
      <c r="R323" s="416"/>
      <c r="S323" s="414"/>
      <c r="T323" s="416"/>
      <c r="U323" s="414"/>
      <c r="V323" s="416"/>
      <c r="W323" s="414"/>
      <c r="X323" s="416"/>
      <c r="Y323" s="414"/>
      <c r="Z323" s="416"/>
      <c r="AA323" s="414"/>
      <c r="AB323" s="416"/>
      <c r="AC323" s="414"/>
      <c r="AD323" s="416"/>
    </row>
    <row r="324" spans="1:30">
      <c r="A324" s="40"/>
      <c r="B324" s="40"/>
      <c r="C324" s="238" t="s">
        <v>144</v>
      </c>
      <c r="D324" s="320"/>
      <c r="E324" s="266"/>
      <c r="F324" s="266"/>
      <c r="G324" s="266"/>
      <c r="H324" s="266"/>
      <c r="I324" s="266"/>
      <c r="J324" s="266"/>
      <c r="K324" s="266"/>
      <c r="L324" s="267"/>
      <c r="M324" s="268"/>
      <c r="N324" s="266"/>
      <c r="O324" s="266"/>
      <c r="P324" s="267"/>
      <c r="Q324" s="414"/>
      <c r="R324" s="416"/>
      <c r="S324" s="414"/>
      <c r="T324" s="416"/>
      <c r="U324" s="414"/>
      <c r="V324" s="416"/>
      <c r="W324" s="414"/>
      <c r="X324" s="416"/>
      <c r="Y324" s="414"/>
      <c r="Z324" s="416"/>
      <c r="AA324" s="414"/>
      <c r="AB324" s="416"/>
      <c r="AC324" s="414"/>
      <c r="AD324" s="416"/>
    </row>
    <row r="325" spans="1:30">
      <c r="A325" s="40"/>
      <c r="B325" s="40"/>
      <c r="C325" s="238" t="s">
        <v>145</v>
      </c>
      <c r="D325" s="320"/>
      <c r="E325" s="266"/>
      <c r="F325" s="266"/>
      <c r="G325" s="266"/>
      <c r="H325" s="266"/>
      <c r="I325" s="266"/>
      <c r="J325" s="266"/>
      <c r="K325" s="266"/>
      <c r="L325" s="267"/>
      <c r="M325" s="268"/>
      <c r="N325" s="266"/>
      <c r="O325" s="266"/>
      <c r="P325" s="267"/>
      <c r="Q325" s="414"/>
      <c r="R325" s="416"/>
      <c r="S325" s="414"/>
      <c r="T325" s="416"/>
      <c r="U325" s="414"/>
      <c r="V325" s="416"/>
      <c r="W325" s="414"/>
      <c r="X325" s="416"/>
      <c r="Y325" s="414"/>
      <c r="Z325" s="416"/>
      <c r="AA325" s="414"/>
      <c r="AB325" s="416"/>
      <c r="AC325" s="414"/>
      <c r="AD325" s="416"/>
    </row>
    <row r="326" spans="1:30">
      <c r="A326" s="40"/>
      <c r="B326" s="40"/>
      <c r="C326" s="238" t="s">
        <v>146</v>
      </c>
      <c r="D326" s="320"/>
      <c r="E326" s="266"/>
      <c r="F326" s="266"/>
      <c r="G326" s="266"/>
      <c r="H326" s="266"/>
      <c r="I326" s="266"/>
      <c r="J326" s="266"/>
      <c r="K326" s="266"/>
      <c r="L326" s="267"/>
      <c r="M326" s="268"/>
      <c r="N326" s="266"/>
      <c r="O326" s="266"/>
      <c r="P326" s="267"/>
      <c r="Q326" s="414"/>
      <c r="R326" s="416"/>
      <c r="S326" s="414"/>
      <c r="T326" s="416"/>
      <c r="U326" s="414"/>
      <c r="V326" s="416"/>
      <c r="W326" s="414"/>
      <c r="X326" s="416"/>
      <c r="Y326" s="414"/>
      <c r="Z326" s="416"/>
      <c r="AA326" s="414"/>
      <c r="AB326" s="416"/>
      <c r="AC326" s="414"/>
      <c r="AD326" s="416"/>
    </row>
    <row r="327" spans="1:30">
      <c r="A327" s="40"/>
      <c r="B327" s="40"/>
      <c r="C327" s="238" t="s">
        <v>147</v>
      </c>
      <c r="D327" s="320"/>
      <c r="E327" s="266"/>
      <c r="F327" s="266"/>
      <c r="G327" s="266"/>
      <c r="H327" s="266"/>
      <c r="I327" s="266"/>
      <c r="J327" s="266"/>
      <c r="K327" s="266"/>
      <c r="L327" s="267"/>
      <c r="M327" s="268"/>
      <c r="N327" s="266"/>
      <c r="O327" s="266"/>
      <c r="P327" s="267"/>
      <c r="Q327" s="414"/>
      <c r="R327" s="416"/>
      <c r="S327" s="414"/>
      <c r="T327" s="416"/>
      <c r="U327" s="414"/>
      <c r="V327" s="416"/>
      <c r="W327" s="414"/>
      <c r="X327" s="416"/>
      <c r="Y327" s="414"/>
      <c r="Z327" s="416"/>
      <c r="AA327" s="414"/>
      <c r="AB327" s="416"/>
      <c r="AC327" s="414"/>
      <c r="AD327" s="416"/>
    </row>
    <row r="328" spans="1:30">
      <c r="A328" s="40"/>
      <c r="B328" s="40"/>
      <c r="C328" s="238" t="s">
        <v>148</v>
      </c>
      <c r="D328" s="320"/>
      <c r="E328" s="266"/>
      <c r="F328" s="266"/>
      <c r="G328" s="266"/>
      <c r="H328" s="266"/>
      <c r="I328" s="266"/>
      <c r="J328" s="266"/>
      <c r="K328" s="266"/>
      <c r="L328" s="267"/>
      <c r="M328" s="268"/>
      <c r="N328" s="266"/>
      <c r="O328" s="266"/>
      <c r="P328" s="267"/>
      <c r="Q328" s="414"/>
      <c r="R328" s="416"/>
      <c r="S328" s="414"/>
      <c r="T328" s="416"/>
      <c r="U328" s="414"/>
      <c r="V328" s="416"/>
      <c r="W328" s="414"/>
      <c r="X328" s="416"/>
      <c r="Y328" s="414"/>
      <c r="Z328" s="416"/>
      <c r="AA328" s="414"/>
      <c r="AB328" s="416"/>
      <c r="AC328" s="414"/>
      <c r="AD328" s="416"/>
    </row>
    <row r="329" spans="1:30">
      <c r="A329" s="40"/>
      <c r="B329" s="40"/>
      <c r="C329" s="238" t="s">
        <v>149</v>
      </c>
      <c r="D329" s="320"/>
      <c r="E329" s="266"/>
      <c r="F329" s="266"/>
      <c r="G329" s="266"/>
      <c r="H329" s="266"/>
      <c r="I329" s="266"/>
      <c r="J329" s="266"/>
      <c r="K329" s="266"/>
      <c r="L329" s="267"/>
      <c r="M329" s="268"/>
      <c r="N329" s="266"/>
      <c r="O329" s="266"/>
      <c r="P329" s="267"/>
      <c r="Q329" s="414"/>
      <c r="R329" s="416"/>
      <c r="S329" s="414"/>
      <c r="T329" s="416"/>
      <c r="U329" s="414"/>
      <c r="V329" s="416"/>
      <c r="W329" s="414"/>
      <c r="X329" s="416"/>
      <c r="Y329" s="414"/>
      <c r="Z329" s="416"/>
      <c r="AA329" s="414"/>
      <c r="AB329" s="416"/>
      <c r="AC329" s="414"/>
      <c r="AD329" s="416"/>
    </row>
    <row r="330" spans="1:30">
      <c r="A330" s="40"/>
      <c r="B330" s="40"/>
      <c r="C330" s="238" t="s">
        <v>150</v>
      </c>
      <c r="D330" s="320"/>
      <c r="E330" s="266"/>
      <c r="F330" s="266"/>
      <c r="G330" s="266"/>
      <c r="H330" s="266"/>
      <c r="I330" s="266"/>
      <c r="J330" s="266"/>
      <c r="K330" s="266"/>
      <c r="L330" s="267"/>
      <c r="M330" s="268"/>
      <c r="N330" s="266"/>
      <c r="O330" s="266"/>
      <c r="P330" s="267"/>
      <c r="Q330" s="414"/>
      <c r="R330" s="416"/>
      <c r="S330" s="414"/>
      <c r="T330" s="416"/>
      <c r="U330" s="414"/>
      <c r="V330" s="416"/>
      <c r="W330" s="414"/>
      <c r="X330" s="416"/>
      <c r="Y330" s="414"/>
      <c r="Z330" s="416"/>
      <c r="AA330" s="414"/>
      <c r="AB330" s="416"/>
      <c r="AC330" s="414"/>
      <c r="AD330" s="416"/>
    </row>
    <row r="331" spans="1:30">
      <c r="A331" s="40"/>
      <c r="B331" s="40"/>
      <c r="C331" s="238" t="s">
        <v>151</v>
      </c>
      <c r="D331" s="320"/>
      <c r="E331" s="266"/>
      <c r="F331" s="266"/>
      <c r="G331" s="266"/>
      <c r="H331" s="266"/>
      <c r="I331" s="266"/>
      <c r="J331" s="266"/>
      <c r="K331" s="266"/>
      <c r="L331" s="267"/>
      <c r="M331" s="268"/>
      <c r="N331" s="266"/>
      <c r="O331" s="266"/>
      <c r="P331" s="267"/>
      <c r="Q331" s="414"/>
      <c r="R331" s="416"/>
      <c r="S331" s="414"/>
      <c r="T331" s="416"/>
      <c r="U331" s="414"/>
      <c r="V331" s="416"/>
      <c r="W331" s="414"/>
      <c r="X331" s="416"/>
      <c r="Y331" s="414"/>
      <c r="Z331" s="416"/>
      <c r="AA331" s="414"/>
      <c r="AB331" s="416"/>
      <c r="AC331" s="414"/>
      <c r="AD331" s="416"/>
    </row>
    <row r="332" spans="1:30">
      <c r="A332" s="40"/>
      <c r="B332" s="40"/>
      <c r="C332" s="238" t="s">
        <v>152</v>
      </c>
      <c r="D332" s="320"/>
      <c r="E332" s="266"/>
      <c r="F332" s="266"/>
      <c r="G332" s="266"/>
      <c r="H332" s="266"/>
      <c r="I332" s="266"/>
      <c r="J332" s="266"/>
      <c r="K332" s="266"/>
      <c r="L332" s="267"/>
      <c r="M332" s="268"/>
      <c r="N332" s="266"/>
      <c r="O332" s="266"/>
      <c r="P332" s="267"/>
      <c r="Q332" s="414"/>
      <c r="R332" s="416"/>
      <c r="S332" s="414"/>
      <c r="T332" s="416"/>
      <c r="U332" s="414"/>
      <c r="V332" s="416"/>
      <c r="W332" s="414"/>
      <c r="X332" s="416"/>
      <c r="Y332" s="414"/>
      <c r="Z332" s="416"/>
      <c r="AA332" s="414"/>
      <c r="AB332" s="416"/>
      <c r="AC332" s="414"/>
      <c r="AD332" s="416"/>
    </row>
    <row r="333" spans="1:30">
      <c r="A333" s="40"/>
      <c r="B333" s="40"/>
      <c r="C333" s="238" t="s">
        <v>153</v>
      </c>
      <c r="D333" s="320"/>
      <c r="E333" s="266"/>
      <c r="F333" s="266"/>
      <c r="G333" s="266"/>
      <c r="H333" s="266"/>
      <c r="I333" s="266"/>
      <c r="J333" s="266"/>
      <c r="K333" s="266"/>
      <c r="L333" s="267"/>
      <c r="M333" s="268"/>
      <c r="N333" s="266"/>
      <c r="O333" s="266"/>
      <c r="P333" s="267"/>
      <c r="Q333" s="414"/>
      <c r="R333" s="416"/>
      <c r="S333" s="414"/>
      <c r="T333" s="416"/>
      <c r="U333" s="414"/>
      <c r="V333" s="416"/>
      <c r="W333" s="414"/>
      <c r="X333" s="416"/>
      <c r="Y333" s="414"/>
      <c r="Z333" s="416"/>
      <c r="AA333" s="414"/>
      <c r="AB333" s="416"/>
      <c r="AC333" s="414"/>
      <c r="AD333" s="416"/>
    </row>
    <row r="334" spans="1:30">
      <c r="A334" s="40"/>
      <c r="B334" s="40"/>
      <c r="C334" s="238" t="s">
        <v>154</v>
      </c>
      <c r="D334" s="320"/>
      <c r="E334" s="266"/>
      <c r="F334" s="266"/>
      <c r="G334" s="266"/>
      <c r="H334" s="266"/>
      <c r="I334" s="266"/>
      <c r="J334" s="266"/>
      <c r="K334" s="266"/>
      <c r="L334" s="267"/>
      <c r="M334" s="268"/>
      <c r="N334" s="266"/>
      <c r="O334" s="266"/>
      <c r="P334" s="267"/>
      <c r="Q334" s="414"/>
      <c r="R334" s="416"/>
      <c r="S334" s="414"/>
      <c r="T334" s="416"/>
      <c r="U334" s="414"/>
      <c r="V334" s="416"/>
      <c r="W334" s="414"/>
      <c r="X334" s="416"/>
      <c r="Y334" s="414"/>
      <c r="Z334" s="416"/>
      <c r="AA334" s="414"/>
      <c r="AB334" s="416"/>
      <c r="AC334" s="414"/>
      <c r="AD334" s="416"/>
    </row>
    <row r="335" spans="1:30">
      <c r="A335" s="40"/>
      <c r="B335" s="40"/>
      <c r="C335" s="238" t="s">
        <v>155</v>
      </c>
      <c r="D335" s="320"/>
      <c r="E335" s="266"/>
      <c r="F335" s="266"/>
      <c r="G335" s="266"/>
      <c r="H335" s="266"/>
      <c r="I335" s="266"/>
      <c r="J335" s="266"/>
      <c r="K335" s="266"/>
      <c r="L335" s="267"/>
      <c r="M335" s="268"/>
      <c r="N335" s="266"/>
      <c r="O335" s="266"/>
      <c r="P335" s="267"/>
      <c r="Q335" s="414"/>
      <c r="R335" s="416"/>
      <c r="S335" s="414"/>
      <c r="T335" s="416"/>
      <c r="U335" s="414"/>
      <c r="V335" s="416"/>
      <c r="W335" s="414"/>
      <c r="X335" s="416"/>
      <c r="Y335" s="414"/>
      <c r="Z335" s="416"/>
      <c r="AA335" s="414"/>
      <c r="AB335" s="416"/>
      <c r="AC335" s="414"/>
      <c r="AD335" s="416"/>
    </row>
    <row r="336" spans="1:30">
      <c r="A336" s="74"/>
      <c r="B336" s="74"/>
      <c r="C336" s="74"/>
      <c r="D336" s="74"/>
      <c r="E336" s="74"/>
      <c r="F336" s="74"/>
      <c r="G336" s="74"/>
      <c r="H336" s="74"/>
      <c r="I336" s="74"/>
      <c r="J336" s="74"/>
      <c r="K336" s="74"/>
      <c r="L336" s="74"/>
      <c r="M336" s="74"/>
      <c r="N336" s="81"/>
      <c r="O336" s="173"/>
      <c r="P336" s="81" t="s">
        <v>211</v>
      </c>
      <c r="Q336" s="414">
        <f>IF(AND(SUM(Q311:Q335)=0,COUNTIF(Q311:Q335,"NS")&gt;0),"NS",IF(AND(SUM(Q311:Q335)=0, COUNTIF(Q311:Q335,"NA")&gt;0),"NA",SUM(Q311:Q335)))</f>
        <v>0</v>
      </c>
      <c r="R336" s="416"/>
      <c r="S336" s="414">
        <f>IF(AND(SUM(S311:S335)=0,COUNTIF(S311:S335,"NS")&gt;0),"NS",IF(AND(SUM(S311:S335)=0, COUNTIF(S311:S335,"NA")&gt;0),"NA",SUM(S311:S335)))</f>
        <v>0</v>
      </c>
      <c r="T336" s="416"/>
      <c r="U336" s="414">
        <f>IF(AND(SUM(U311:U335)=0,COUNTIF(U311:U335,"NS")&gt;0),"NS",IF(AND(SUM(U311:U335)=0, COUNTIF(U311:U335,"NA")&gt;0),"NA",SUM(U311:U335)))</f>
        <v>0</v>
      </c>
      <c r="V336" s="416"/>
      <c r="W336" s="414">
        <f>IF(AND(SUM(W311:W335)=0,COUNTIF(W311:W335,"NS")&gt;0),"NS",IF(AND(SUM(W311:W335)=0, COUNTIF(W311:W335,"NA")&gt;0),"NA",SUM(W311:W335)))</f>
        <v>0</v>
      </c>
      <c r="X336" s="416"/>
      <c r="Y336" s="414">
        <f>IF(AND(SUM(Y311:Y335)=0,COUNTIF(Y311:Y335,"NS")&gt;0),"NS",IF(AND(SUM(Y311:Y335)=0, COUNTIF(Y311:Y335,"NA")&gt;0),"NA",SUM(Y311:Y335)))</f>
        <v>0</v>
      </c>
      <c r="Z336" s="416"/>
      <c r="AA336" s="414">
        <f>IF(AND(SUM(AA311:AA335)=0,COUNTIF(AA311:AA335,"NS")&gt;0),"NS",IF(AND(SUM(AA311:AA335)=0, COUNTIF(AA311:AA335,"NA")&gt;0),"NA",SUM(AA311:AA335)))</f>
        <v>0</v>
      </c>
      <c r="AB336" s="416"/>
      <c r="AC336" s="414">
        <f>IF(AND(SUM(AC311:AC335)=0,COUNTIF(AC311:AC335,"NS")&gt;0),"NS",IF(AND(SUM(AC311:AC335)=0, COUNTIF(AC311:AC335,"NA")&gt;0),"NA",SUM(AC311:AC335)))</f>
        <v>0</v>
      </c>
      <c r="AD336" s="416"/>
    </row>
    <row r="337" spans="1:37">
      <c r="AF337">
        <f>IF(SUM(AF311:AF336)&gt;0,1,0)</f>
        <v>0</v>
      </c>
      <c r="AG337">
        <f>IF(SUM(AG311:AG336)&gt;0,2,0)</f>
        <v>0</v>
      </c>
      <c r="AH337">
        <f>IF(SUM(AH311:AH336)&gt;0,4,0)</f>
        <v>0</v>
      </c>
      <c r="AI337">
        <f>IF(SUM(AI311:AI336)&gt;0,4,0)</f>
        <v>0</v>
      </c>
      <c r="AJ337">
        <f>IF(SUM(AJ311:AJ336)&gt;0,5,0)</f>
        <v>0</v>
      </c>
      <c r="AK337">
        <f>IF(SUM(AK311:AK336)&gt;0,6,0)</f>
        <v>0</v>
      </c>
    </row>
    <row r="338" spans="1:37" ht="45" customHeight="1">
      <c r="C338" s="385" t="s">
        <v>1862</v>
      </c>
      <c r="D338" s="256"/>
      <c r="E338" s="256"/>
      <c r="F338" s="268"/>
      <c r="G338" s="266"/>
      <c r="H338" s="266"/>
      <c r="I338" s="266"/>
      <c r="J338" s="266"/>
      <c r="K338" s="266"/>
      <c r="L338" s="266"/>
      <c r="M338" s="266"/>
      <c r="N338" s="266"/>
      <c r="O338" s="266"/>
      <c r="P338" s="266"/>
      <c r="Q338" s="266"/>
      <c r="R338" s="266"/>
      <c r="S338" s="266"/>
      <c r="T338" s="266"/>
      <c r="U338" s="266"/>
      <c r="V338" s="266"/>
      <c r="W338" s="266"/>
      <c r="X338" s="266"/>
      <c r="Y338" s="266"/>
      <c r="Z338" s="266"/>
      <c r="AA338" s="266"/>
      <c r="AB338" s="266"/>
      <c r="AC338" s="266"/>
      <c r="AD338" s="267"/>
      <c r="AH338">
        <f>SUM(AF337:AH337)</f>
        <v>0</v>
      </c>
      <c r="AK338">
        <f>SUM(AI337:AK337)</f>
        <v>0</v>
      </c>
    </row>
    <row r="339" spans="1:37">
      <c r="AH339" t="e">
        <f ca="1">CAMBIAR(AH338,0,"",1,"El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39" t="e">
        <f ca="1">CAMBIAR(AK338,0,"",4,"Hay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0" spans="1:37" ht="24" customHeight="1">
      <c r="A340" s="83"/>
      <c r="B340" s="15"/>
      <c r="C340" s="321" t="s">
        <v>187</v>
      </c>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c r="AC340" s="256"/>
      <c r="AD340" s="256"/>
    </row>
    <row r="341" spans="1:37" ht="60" customHeight="1">
      <c r="A341" s="83"/>
      <c r="B341" s="15"/>
      <c r="C341" s="322"/>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c r="AC341" s="323"/>
      <c r="AD341" s="324"/>
    </row>
    <row r="342" spans="1:37">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row>
    <row r="343" spans="1:37">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row>
    <row r="344" spans="1:37">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row>
    <row r="345" spans="1:37">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row>
    <row r="346" spans="1:37">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row>
    <row r="347" spans="1:37" ht="15.75" customHeight="1" thickBo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row>
    <row r="348" spans="1:37" ht="15" customHeight="1" thickBot="1">
      <c r="A348" s="40"/>
      <c r="B348" s="333" t="s">
        <v>1863</v>
      </c>
      <c r="C348" s="334"/>
      <c r="D348" s="334"/>
      <c r="E348" s="334"/>
      <c r="F348" s="334"/>
      <c r="G348" s="334"/>
      <c r="H348" s="334"/>
      <c r="I348" s="334"/>
      <c r="J348" s="334"/>
      <c r="K348" s="334"/>
      <c r="L348" s="334"/>
      <c r="M348" s="334"/>
      <c r="N348" s="334"/>
      <c r="O348" s="334"/>
      <c r="P348" s="334"/>
      <c r="Q348" s="334"/>
      <c r="R348" s="334"/>
      <c r="S348" s="334"/>
      <c r="T348" s="334"/>
      <c r="U348" s="334"/>
      <c r="V348" s="334"/>
      <c r="W348" s="334"/>
      <c r="X348" s="334"/>
      <c r="Y348" s="334"/>
      <c r="Z348" s="334"/>
      <c r="AA348" s="334"/>
      <c r="AB348" s="334"/>
      <c r="AC348" s="334"/>
      <c r="AD348" s="335"/>
    </row>
    <row r="349" spans="1:37">
      <c r="A349" s="83"/>
      <c r="B349" s="379" t="s">
        <v>175</v>
      </c>
      <c r="C349" s="256"/>
      <c r="D349" s="256"/>
      <c r="E349" s="256"/>
      <c r="F349" s="256"/>
      <c r="G349" s="256"/>
      <c r="H349" s="256"/>
      <c r="I349" s="256"/>
      <c r="J349" s="256"/>
      <c r="K349" s="256"/>
      <c r="L349" s="256"/>
      <c r="M349" s="256"/>
      <c r="N349" s="256"/>
      <c r="O349" s="256"/>
      <c r="P349" s="256"/>
      <c r="Q349" s="256"/>
      <c r="R349" s="256"/>
      <c r="S349" s="256"/>
      <c r="T349" s="256"/>
      <c r="U349" s="256"/>
      <c r="V349" s="256"/>
      <c r="W349" s="256"/>
      <c r="X349" s="256"/>
      <c r="Y349" s="256"/>
      <c r="Z349" s="256"/>
      <c r="AA349" s="256"/>
      <c r="AB349" s="256"/>
      <c r="AC349" s="256"/>
      <c r="AD349" s="281"/>
    </row>
    <row r="350" spans="1:37" ht="36" customHeight="1">
      <c r="A350" s="83"/>
      <c r="B350" s="113"/>
      <c r="C350" s="378" t="s">
        <v>1864</v>
      </c>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83"/>
    </row>
    <row r="351" spans="1:37">
      <c r="A351" s="83"/>
      <c r="B351" s="123"/>
      <c r="C351" s="239"/>
      <c r="D351" s="240"/>
      <c r="E351" s="240"/>
      <c r="F351" s="240"/>
      <c r="G351" s="240"/>
      <c r="H351" s="240"/>
      <c r="I351" s="240"/>
      <c r="J351" s="240"/>
      <c r="K351" s="240"/>
      <c r="L351" s="240"/>
      <c r="M351" s="240"/>
      <c r="N351" s="240"/>
      <c r="O351" s="240"/>
      <c r="P351" s="240"/>
      <c r="Q351" s="240"/>
      <c r="R351" s="240"/>
      <c r="S351" s="240"/>
      <c r="T351" s="240"/>
      <c r="U351" s="240"/>
      <c r="V351" s="240"/>
      <c r="W351" s="240"/>
      <c r="X351" s="240"/>
      <c r="Y351" s="240"/>
      <c r="Z351" s="240"/>
      <c r="AA351" s="240"/>
      <c r="AB351" s="240"/>
      <c r="AC351" s="240"/>
      <c r="AD351" s="240"/>
    </row>
    <row r="352" spans="1:37" ht="24" customHeight="1">
      <c r="A352" s="72" t="s">
        <v>1865</v>
      </c>
      <c r="B352" s="326" t="s">
        <v>1866</v>
      </c>
      <c r="C352" s="341"/>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74"/>
      <c r="B353" s="15"/>
      <c r="C353" s="327" t="s">
        <v>1867</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24" customHeight="1">
      <c r="A354" s="74"/>
      <c r="B354" s="15"/>
      <c r="C354" s="327" t="s">
        <v>1868</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24" customHeight="1">
      <c r="A355" s="74"/>
      <c r="B355" s="15"/>
      <c r="C355" s="321" t="s">
        <v>1869</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ht="36" customHeight="1">
      <c r="A356" s="74"/>
      <c r="B356" s="15"/>
      <c r="C356" s="321" t="s">
        <v>1870</v>
      </c>
      <c r="D356" s="256"/>
      <c r="E356" s="256"/>
      <c r="F356" s="256"/>
      <c r="G356" s="256"/>
      <c r="H356" s="256"/>
      <c r="I356" s="256"/>
      <c r="J356" s="256"/>
      <c r="K356" s="256"/>
      <c r="L356" s="256"/>
      <c r="M356" s="256"/>
      <c r="N356" s="256"/>
      <c r="O356" s="256"/>
      <c r="P356" s="256"/>
      <c r="Q356" s="256"/>
      <c r="R356" s="256"/>
      <c r="S356" s="256"/>
      <c r="T356" s="256"/>
      <c r="U356" s="256"/>
      <c r="V356" s="256"/>
      <c r="W356" s="256"/>
      <c r="X356" s="256"/>
      <c r="Y356" s="256"/>
      <c r="Z356" s="256"/>
      <c r="AA356" s="256"/>
      <c r="AB356" s="256"/>
      <c r="AC356" s="256"/>
      <c r="AD356" s="256"/>
    </row>
    <row r="357" spans="1:38">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row>
    <row r="358" spans="1:38" ht="24" customHeight="1">
      <c r="A358" s="74"/>
      <c r="B358" s="74"/>
      <c r="C358" s="265" t="s">
        <v>185</v>
      </c>
      <c r="D358" s="278"/>
      <c r="E358" s="278"/>
      <c r="F358" s="278"/>
      <c r="G358" s="278"/>
      <c r="H358" s="278"/>
      <c r="I358" s="278"/>
      <c r="J358" s="278"/>
      <c r="K358" s="278"/>
      <c r="L358" s="279"/>
      <c r="M358" s="268" t="s">
        <v>1871</v>
      </c>
      <c r="N358" s="278"/>
      <c r="O358" s="278"/>
      <c r="P358" s="279"/>
      <c r="Q358" s="265" t="s">
        <v>1872</v>
      </c>
      <c r="R358" s="266"/>
      <c r="S358" s="266"/>
      <c r="T358" s="266"/>
      <c r="U358" s="266"/>
      <c r="V358" s="266"/>
      <c r="W358" s="266"/>
      <c r="X358" s="266"/>
      <c r="Y358" s="266"/>
      <c r="Z358" s="266"/>
      <c r="AA358" s="266"/>
      <c r="AB358" s="266"/>
      <c r="AC358" s="266"/>
      <c r="AD358" s="267"/>
    </row>
    <row r="359" spans="1:38">
      <c r="A359" s="74"/>
      <c r="B359" s="74"/>
      <c r="C359" s="280"/>
      <c r="D359" s="256"/>
      <c r="E359" s="256"/>
      <c r="F359" s="256"/>
      <c r="G359" s="256"/>
      <c r="H359" s="256"/>
      <c r="I359" s="256"/>
      <c r="J359" s="256"/>
      <c r="K359" s="256"/>
      <c r="L359" s="281"/>
      <c r="M359" s="280"/>
      <c r="N359" s="256"/>
      <c r="O359" s="256"/>
      <c r="P359" s="281"/>
      <c r="Q359" s="265" t="s">
        <v>201</v>
      </c>
      <c r="R359" s="278"/>
      <c r="S359" s="279"/>
      <c r="T359" s="429" t="s">
        <v>1873</v>
      </c>
      <c r="U359" s="266"/>
      <c r="V359" s="266"/>
      <c r="W359" s="266"/>
      <c r="X359" s="266"/>
      <c r="Y359" s="266"/>
      <c r="Z359" s="266"/>
      <c r="AA359" s="266"/>
      <c r="AB359" s="266"/>
      <c r="AC359" s="266"/>
      <c r="AD359" s="267"/>
    </row>
    <row r="360" spans="1:38" ht="96" customHeight="1">
      <c r="A360" s="74"/>
      <c r="B360" s="74"/>
      <c r="C360" s="282"/>
      <c r="D360" s="272"/>
      <c r="E360" s="272"/>
      <c r="F360" s="272"/>
      <c r="G360" s="272"/>
      <c r="H360" s="272"/>
      <c r="I360" s="272"/>
      <c r="J360" s="272"/>
      <c r="K360" s="272"/>
      <c r="L360" s="283"/>
      <c r="M360" s="282"/>
      <c r="N360" s="272"/>
      <c r="O360" s="272"/>
      <c r="P360" s="283"/>
      <c r="Q360" s="282"/>
      <c r="R360" s="272"/>
      <c r="S360" s="283"/>
      <c r="T360" s="331" t="s">
        <v>1874</v>
      </c>
      <c r="U360" s="267"/>
      <c r="V360" s="331" t="s">
        <v>1875</v>
      </c>
      <c r="W360" s="267"/>
      <c r="X360" s="331" t="s">
        <v>1876</v>
      </c>
      <c r="Y360" s="267"/>
      <c r="Z360" s="331" t="s">
        <v>1877</v>
      </c>
      <c r="AA360" s="266"/>
      <c r="AB360" s="267"/>
      <c r="AC360" s="331" t="s">
        <v>1878</v>
      </c>
      <c r="AD360" s="267"/>
      <c r="AF360" t="s">
        <v>204</v>
      </c>
      <c r="AG360" t="s">
        <v>205</v>
      </c>
      <c r="AH360" t="s">
        <v>206</v>
      </c>
      <c r="AI360" t="s">
        <v>207</v>
      </c>
      <c r="AJ360" t="s">
        <v>208</v>
      </c>
      <c r="AK360" t="s">
        <v>209</v>
      </c>
      <c r="AL360" t="s">
        <v>210</v>
      </c>
    </row>
    <row r="361" spans="1:38">
      <c r="A361" s="74"/>
      <c r="B361" s="74"/>
      <c r="C361" s="238" t="s">
        <v>131</v>
      </c>
      <c r="D361" s="320"/>
      <c r="E361" s="266"/>
      <c r="F361" s="266"/>
      <c r="G361" s="266"/>
      <c r="H361" s="266"/>
      <c r="I361" s="266"/>
      <c r="J361" s="266"/>
      <c r="K361" s="266"/>
      <c r="L361" s="267"/>
      <c r="M361" s="268"/>
      <c r="N361" s="266"/>
      <c r="O361" s="266"/>
      <c r="P361" s="267"/>
      <c r="Q361" s="414"/>
      <c r="R361" s="415"/>
      <c r="S361" s="416"/>
      <c r="T361" s="268"/>
      <c r="U361" s="267"/>
      <c r="V361" s="268"/>
      <c r="W361" s="267"/>
      <c r="X361" s="268"/>
      <c r="Y361" s="267"/>
      <c r="Z361" s="268"/>
      <c r="AA361" s="266"/>
      <c r="AB361" s="267"/>
      <c r="AC361" s="268"/>
      <c r="AD361" s="267"/>
      <c r="AF361">
        <f>IF(AND(Q361=0,OR(SUM(T361:AC361)&gt;0,COUNTIF(Q361:AC361,"NS")&gt;0)),1,0)</f>
        <v>0</v>
      </c>
      <c r="AG361">
        <f>IF(OR(AND(Q361="NS",SUM(T361:AC361)&gt;0),AND(Q361="NS",COUNTIF(Q361:AC361,"NS")&lt;2)),1,0)</f>
        <v>0</v>
      </c>
      <c r="AH361">
        <f>IF(AND(Q361="NA",OR(SUM(T361:AC361)&gt;0,COUNTIF(Q361:AC361,"NS")&gt;0,COUNTIF(Q361:AC361,"NA")&gt;1)),1,0)</f>
        <v>0</v>
      </c>
      <c r="AI361">
        <f>IF(AND(COUNTBLANK(Q361)+COUNTBLANK(T361)+COUNTBLANK(V361)+COUNTBLANK(X361)+COUNTBLANK(Z361)+COUNTBLANK(AC361)&gt;0,COUNTBLANK(Q361)+COUNTBLANK(T361)+COUNTBLANK(V361)+COUNTBLANK(X361)+COUNTBLANK(Z361)+COUNTBLANK(AC361)&lt;6,Q361&lt;&gt;"NA"),1,0)</f>
        <v>0</v>
      </c>
      <c r="AJ361">
        <f>IF(AND(IF(OR(SUM(T361:AC361)=Q361,Q361="",AND(Q361&gt;0,COUNTIF(Q361:AC361,"NS")=5)),0,1)=1,Q361&lt;&gt;"NS",Q361&lt;&gt;"NA"),1,0)</f>
        <v>0</v>
      </c>
      <c r="AK361">
        <f>IF(COUNTIF(Q361:AC361,"=*")&lt;&gt;SUM(COUNTIF(Q361:AC361,"NS"),COUNTIF(Q361:AC361,"NA")),1,0)</f>
        <v>0</v>
      </c>
      <c r="AL361">
        <f>IF(SUM(AF361:AK361)&gt;0,1,0)</f>
        <v>0</v>
      </c>
    </row>
    <row r="362" spans="1:38">
      <c r="A362" s="40"/>
      <c r="B362" s="40"/>
      <c r="C362" s="238" t="s">
        <v>132</v>
      </c>
      <c r="D362" s="320"/>
      <c r="E362" s="266"/>
      <c r="F362" s="266"/>
      <c r="G362" s="266"/>
      <c r="H362" s="266"/>
      <c r="I362" s="266"/>
      <c r="J362" s="266"/>
      <c r="K362" s="266"/>
      <c r="L362" s="267"/>
      <c r="M362" s="268"/>
      <c r="N362" s="266"/>
      <c r="O362" s="266"/>
      <c r="P362" s="267"/>
      <c r="Q362" s="414"/>
      <c r="R362" s="415"/>
      <c r="S362" s="416"/>
      <c r="T362" s="268"/>
      <c r="U362" s="267"/>
      <c r="V362" s="268"/>
      <c r="W362" s="267"/>
      <c r="X362" s="268"/>
      <c r="Y362" s="267"/>
      <c r="Z362" s="268"/>
      <c r="AA362" s="266"/>
      <c r="AB362" s="267"/>
      <c r="AC362" s="268"/>
      <c r="AD362" s="267"/>
    </row>
    <row r="363" spans="1:38">
      <c r="A363" s="40"/>
      <c r="B363" s="40"/>
      <c r="C363" s="238" t="s">
        <v>133</v>
      </c>
      <c r="D363" s="320"/>
      <c r="E363" s="266"/>
      <c r="F363" s="266"/>
      <c r="G363" s="266"/>
      <c r="H363" s="266"/>
      <c r="I363" s="266"/>
      <c r="J363" s="266"/>
      <c r="K363" s="266"/>
      <c r="L363" s="267"/>
      <c r="M363" s="268"/>
      <c r="N363" s="266"/>
      <c r="O363" s="266"/>
      <c r="P363" s="267"/>
      <c r="Q363" s="414"/>
      <c r="R363" s="415"/>
      <c r="S363" s="416"/>
      <c r="T363" s="268"/>
      <c r="U363" s="267"/>
      <c r="V363" s="268"/>
      <c r="W363" s="267"/>
      <c r="X363" s="268"/>
      <c r="Y363" s="267"/>
      <c r="Z363" s="268"/>
      <c r="AA363" s="266"/>
      <c r="AB363" s="267"/>
      <c r="AC363" s="268"/>
      <c r="AD363" s="267"/>
    </row>
    <row r="364" spans="1:38">
      <c r="A364" s="40"/>
      <c r="B364" s="40"/>
      <c r="C364" s="238" t="s">
        <v>134</v>
      </c>
      <c r="D364" s="320"/>
      <c r="E364" s="266"/>
      <c r="F364" s="266"/>
      <c r="G364" s="266"/>
      <c r="H364" s="266"/>
      <c r="I364" s="266"/>
      <c r="J364" s="266"/>
      <c r="K364" s="266"/>
      <c r="L364" s="267"/>
      <c r="M364" s="268"/>
      <c r="N364" s="266"/>
      <c r="O364" s="266"/>
      <c r="P364" s="267"/>
      <c r="Q364" s="414"/>
      <c r="R364" s="415"/>
      <c r="S364" s="416"/>
      <c r="T364" s="268"/>
      <c r="U364" s="267"/>
      <c r="V364" s="268"/>
      <c r="W364" s="267"/>
      <c r="X364" s="268"/>
      <c r="Y364" s="267"/>
      <c r="Z364" s="268"/>
      <c r="AA364" s="266"/>
      <c r="AB364" s="267"/>
      <c r="AC364" s="268"/>
      <c r="AD364" s="267"/>
    </row>
    <row r="365" spans="1:38">
      <c r="A365" s="40"/>
      <c r="B365" s="40"/>
      <c r="C365" s="238" t="s">
        <v>135</v>
      </c>
      <c r="D365" s="320"/>
      <c r="E365" s="266"/>
      <c r="F365" s="266"/>
      <c r="G365" s="266"/>
      <c r="H365" s="266"/>
      <c r="I365" s="266"/>
      <c r="J365" s="266"/>
      <c r="K365" s="266"/>
      <c r="L365" s="267"/>
      <c r="M365" s="268"/>
      <c r="N365" s="266"/>
      <c r="O365" s="266"/>
      <c r="P365" s="267"/>
      <c r="Q365" s="414"/>
      <c r="R365" s="415"/>
      <c r="S365" s="416"/>
      <c r="T365" s="268"/>
      <c r="U365" s="267"/>
      <c r="V365" s="268"/>
      <c r="W365" s="267"/>
      <c r="X365" s="268"/>
      <c r="Y365" s="267"/>
      <c r="Z365" s="268"/>
      <c r="AA365" s="266"/>
      <c r="AB365" s="267"/>
      <c r="AC365" s="268"/>
      <c r="AD365" s="267"/>
    </row>
    <row r="366" spans="1:38">
      <c r="A366" s="40"/>
      <c r="B366" s="40"/>
      <c r="C366" s="238" t="s">
        <v>136</v>
      </c>
      <c r="D366" s="320"/>
      <c r="E366" s="266"/>
      <c r="F366" s="266"/>
      <c r="G366" s="266"/>
      <c r="H366" s="266"/>
      <c r="I366" s="266"/>
      <c r="J366" s="266"/>
      <c r="K366" s="266"/>
      <c r="L366" s="267"/>
      <c r="M366" s="268"/>
      <c r="N366" s="266"/>
      <c r="O366" s="266"/>
      <c r="P366" s="267"/>
      <c r="Q366" s="414"/>
      <c r="R366" s="415"/>
      <c r="S366" s="416"/>
      <c r="T366" s="268"/>
      <c r="U366" s="267"/>
      <c r="V366" s="268"/>
      <c r="W366" s="267"/>
      <c r="X366" s="268"/>
      <c r="Y366" s="267"/>
      <c r="Z366" s="268"/>
      <c r="AA366" s="266"/>
      <c r="AB366" s="267"/>
      <c r="AC366" s="268"/>
      <c r="AD366" s="267"/>
    </row>
    <row r="367" spans="1:38">
      <c r="A367" s="40"/>
      <c r="B367" s="40"/>
      <c r="C367" s="238" t="s">
        <v>137</v>
      </c>
      <c r="D367" s="320"/>
      <c r="E367" s="266"/>
      <c r="F367" s="266"/>
      <c r="G367" s="266"/>
      <c r="H367" s="266"/>
      <c r="I367" s="266"/>
      <c r="J367" s="266"/>
      <c r="K367" s="266"/>
      <c r="L367" s="267"/>
      <c r="M367" s="268"/>
      <c r="N367" s="266"/>
      <c r="O367" s="266"/>
      <c r="P367" s="267"/>
      <c r="Q367" s="414"/>
      <c r="R367" s="415"/>
      <c r="S367" s="416"/>
      <c r="T367" s="268"/>
      <c r="U367" s="267"/>
      <c r="V367" s="268"/>
      <c r="W367" s="267"/>
      <c r="X367" s="268"/>
      <c r="Y367" s="267"/>
      <c r="Z367" s="268"/>
      <c r="AA367" s="266"/>
      <c r="AB367" s="267"/>
      <c r="AC367" s="268"/>
      <c r="AD367" s="267"/>
    </row>
    <row r="368" spans="1:38">
      <c r="A368" s="40"/>
      <c r="B368" s="40"/>
      <c r="C368" s="238" t="s">
        <v>138</v>
      </c>
      <c r="D368" s="320"/>
      <c r="E368" s="266"/>
      <c r="F368" s="266"/>
      <c r="G368" s="266"/>
      <c r="H368" s="266"/>
      <c r="I368" s="266"/>
      <c r="J368" s="266"/>
      <c r="K368" s="266"/>
      <c r="L368" s="267"/>
      <c r="M368" s="268"/>
      <c r="N368" s="266"/>
      <c r="O368" s="266"/>
      <c r="P368" s="267"/>
      <c r="Q368" s="414"/>
      <c r="R368" s="415"/>
      <c r="S368" s="416"/>
      <c r="T368" s="268"/>
      <c r="U368" s="267"/>
      <c r="V368" s="268"/>
      <c r="W368" s="267"/>
      <c r="X368" s="268"/>
      <c r="Y368" s="267"/>
      <c r="Z368" s="268"/>
      <c r="AA368" s="266"/>
      <c r="AB368" s="267"/>
      <c r="AC368" s="268"/>
      <c r="AD368" s="267"/>
    </row>
    <row r="369" spans="1:30">
      <c r="A369" s="40"/>
      <c r="B369" s="40"/>
      <c r="C369" s="238" t="s">
        <v>139</v>
      </c>
      <c r="D369" s="320"/>
      <c r="E369" s="266"/>
      <c r="F369" s="266"/>
      <c r="G369" s="266"/>
      <c r="H369" s="266"/>
      <c r="I369" s="266"/>
      <c r="J369" s="266"/>
      <c r="K369" s="266"/>
      <c r="L369" s="267"/>
      <c r="M369" s="268"/>
      <c r="N369" s="266"/>
      <c r="O369" s="266"/>
      <c r="P369" s="267"/>
      <c r="Q369" s="414"/>
      <c r="R369" s="415"/>
      <c r="S369" s="416"/>
      <c r="T369" s="268"/>
      <c r="U369" s="267"/>
      <c r="V369" s="268"/>
      <c r="W369" s="267"/>
      <c r="X369" s="268"/>
      <c r="Y369" s="267"/>
      <c r="Z369" s="268"/>
      <c r="AA369" s="266"/>
      <c r="AB369" s="267"/>
      <c r="AC369" s="268"/>
      <c r="AD369" s="267"/>
    </row>
    <row r="370" spans="1:30">
      <c r="A370" s="40"/>
      <c r="B370" s="40"/>
      <c r="C370" s="238" t="s">
        <v>140</v>
      </c>
      <c r="D370" s="320"/>
      <c r="E370" s="266"/>
      <c r="F370" s="266"/>
      <c r="G370" s="266"/>
      <c r="H370" s="266"/>
      <c r="I370" s="266"/>
      <c r="J370" s="266"/>
      <c r="K370" s="266"/>
      <c r="L370" s="267"/>
      <c r="M370" s="268"/>
      <c r="N370" s="266"/>
      <c r="O370" s="266"/>
      <c r="P370" s="267"/>
      <c r="Q370" s="414"/>
      <c r="R370" s="415"/>
      <c r="S370" s="416"/>
      <c r="T370" s="268"/>
      <c r="U370" s="267"/>
      <c r="V370" s="268"/>
      <c r="W370" s="267"/>
      <c r="X370" s="268"/>
      <c r="Y370" s="267"/>
      <c r="Z370" s="268"/>
      <c r="AA370" s="266"/>
      <c r="AB370" s="267"/>
      <c r="AC370" s="268"/>
      <c r="AD370" s="267"/>
    </row>
    <row r="371" spans="1:30">
      <c r="A371" s="40"/>
      <c r="B371" s="40"/>
      <c r="C371" s="238" t="s">
        <v>141</v>
      </c>
      <c r="D371" s="320"/>
      <c r="E371" s="266"/>
      <c r="F371" s="266"/>
      <c r="G371" s="266"/>
      <c r="H371" s="266"/>
      <c r="I371" s="266"/>
      <c r="J371" s="266"/>
      <c r="K371" s="266"/>
      <c r="L371" s="267"/>
      <c r="M371" s="268"/>
      <c r="N371" s="266"/>
      <c r="O371" s="266"/>
      <c r="P371" s="267"/>
      <c r="Q371" s="414"/>
      <c r="R371" s="415"/>
      <c r="S371" s="416"/>
      <c r="T371" s="268"/>
      <c r="U371" s="267"/>
      <c r="V371" s="268"/>
      <c r="W371" s="267"/>
      <c r="X371" s="268"/>
      <c r="Y371" s="267"/>
      <c r="Z371" s="268"/>
      <c r="AA371" s="266"/>
      <c r="AB371" s="267"/>
      <c r="AC371" s="268"/>
      <c r="AD371" s="267"/>
    </row>
    <row r="372" spans="1:30">
      <c r="A372" s="40"/>
      <c r="B372" s="40"/>
      <c r="C372" s="238" t="s">
        <v>142</v>
      </c>
      <c r="D372" s="320"/>
      <c r="E372" s="266"/>
      <c r="F372" s="266"/>
      <c r="G372" s="266"/>
      <c r="H372" s="266"/>
      <c r="I372" s="266"/>
      <c r="J372" s="266"/>
      <c r="K372" s="266"/>
      <c r="L372" s="267"/>
      <c r="M372" s="268"/>
      <c r="N372" s="266"/>
      <c r="O372" s="266"/>
      <c r="P372" s="267"/>
      <c r="Q372" s="414"/>
      <c r="R372" s="415"/>
      <c r="S372" s="416"/>
      <c r="T372" s="268"/>
      <c r="U372" s="267"/>
      <c r="V372" s="268"/>
      <c r="W372" s="267"/>
      <c r="X372" s="268"/>
      <c r="Y372" s="267"/>
      <c r="Z372" s="268"/>
      <c r="AA372" s="266"/>
      <c r="AB372" s="267"/>
      <c r="AC372" s="268"/>
      <c r="AD372" s="267"/>
    </row>
    <row r="373" spans="1:30">
      <c r="A373" s="40"/>
      <c r="B373" s="40"/>
      <c r="C373" s="238" t="s">
        <v>143</v>
      </c>
      <c r="D373" s="320"/>
      <c r="E373" s="266"/>
      <c r="F373" s="266"/>
      <c r="G373" s="266"/>
      <c r="H373" s="266"/>
      <c r="I373" s="266"/>
      <c r="J373" s="266"/>
      <c r="K373" s="266"/>
      <c r="L373" s="267"/>
      <c r="M373" s="268"/>
      <c r="N373" s="266"/>
      <c r="O373" s="266"/>
      <c r="P373" s="267"/>
      <c r="Q373" s="414"/>
      <c r="R373" s="415"/>
      <c r="S373" s="416"/>
      <c r="T373" s="268"/>
      <c r="U373" s="267"/>
      <c r="V373" s="268"/>
      <c r="W373" s="267"/>
      <c r="X373" s="268"/>
      <c r="Y373" s="267"/>
      <c r="Z373" s="268"/>
      <c r="AA373" s="266"/>
      <c r="AB373" s="267"/>
      <c r="AC373" s="268"/>
      <c r="AD373" s="267"/>
    </row>
    <row r="374" spans="1:30">
      <c r="A374" s="40"/>
      <c r="B374" s="40"/>
      <c r="C374" s="238" t="s">
        <v>144</v>
      </c>
      <c r="D374" s="320"/>
      <c r="E374" s="266"/>
      <c r="F374" s="266"/>
      <c r="G374" s="266"/>
      <c r="H374" s="266"/>
      <c r="I374" s="266"/>
      <c r="J374" s="266"/>
      <c r="K374" s="266"/>
      <c r="L374" s="267"/>
      <c r="M374" s="268"/>
      <c r="N374" s="266"/>
      <c r="O374" s="266"/>
      <c r="P374" s="267"/>
      <c r="Q374" s="414"/>
      <c r="R374" s="415"/>
      <c r="S374" s="416"/>
      <c r="T374" s="268"/>
      <c r="U374" s="267"/>
      <c r="V374" s="268"/>
      <c r="W374" s="267"/>
      <c r="X374" s="268"/>
      <c r="Y374" s="267"/>
      <c r="Z374" s="268"/>
      <c r="AA374" s="266"/>
      <c r="AB374" s="267"/>
      <c r="AC374" s="268"/>
      <c r="AD374" s="267"/>
    </row>
    <row r="375" spans="1:30">
      <c r="A375" s="40"/>
      <c r="B375" s="40"/>
      <c r="C375" s="238" t="s">
        <v>145</v>
      </c>
      <c r="D375" s="320"/>
      <c r="E375" s="266"/>
      <c r="F375" s="266"/>
      <c r="G375" s="266"/>
      <c r="H375" s="266"/>
      <c r="I375" s="266"/>
      <c r="J375" s="266"/>
      <c r="K375" s="266"/>
      <c r="L375" s="267"/>
      <c r="M375" s="268"/>
      <c r="N375" s="266"/>
      <c r="O375" s="266"/>
      <c r="P375" s="267"/>
      <c r="Q375" s="414"/>
      <c r="R375" s="415"/>
      <c r="S375" s="416"/>
      <c r="T375" s="268"/>
      <c r="U375" s="267"/>
      <c r="V375" s="268"/>
      <c r="W375" s="267"/>
      <c r="X375" s="268"/>
      <c r="Y375" s="267"/>
      <c r="Z375" s="268"/>
      <c r="AA375" s="266"/>
      <c r="AB375" s="267"/>
      <c r="AC375" s="268"/>
      <c r="AD375" s="267"/>
    </row>
    <row r="376" spans="1:30">
      <c r="A376" s="40"/>
      <c r="B376" s="40"/>
      <c r="C376" s="238" t="s">
        <v>146</v>
      </c>
      <c r="D376" s="320"/>
      <c r="E376" s="266"/>
      <c r="F376" s="266"/>
      <c r="G376" s="266"/>
      <c r="H376" s="266"/>
      <c r="I376" s="266"/>
      <c r="J376" s="266"/>
      <c r="K376" s="266"/>
      <c r="L376" s="267"/>
      <c r="M376" s="268"/>
      <c r="N376" s="266"/>
      <c r="O376" s="266"/>
      <c r="P376" s="267"/>
      <c r="Q376" s="414"/>
      <c r="R376" s="415"/>
      <c r="S376" s="416"/>
      <c r="T376" s="268"/>
      <c r="U376" s="267"/>
      <c r="V376" s="268"/>
      <c r="W376" s="267"/>
      <c r="X376" s="268"/>
      <c r="Y376" s="267"/>
      <c r="Z376" s="268"/>
      <c r="AA376" s="266"/>
      <c r="AB376" s="267"/>
      <c r="AC376" s="268"/>
      <c r="AD376" s="267"/>
    </row>
    <row r="377" spans="1:30">
      <c r="A377" s="40"/>
      <c r="B377" s="40"/>
      <c r="C377" s="238" t="s">
        <v>147</v>
      </c>
      <c r="D377" s="320"/>
      <c r="E377" s="266"/>
      <c r="F377" s="266"/>
      <c r="G377" s="266"/>
      <c r="H377" s="266"/>
      <c r="I377" s="266"/>
      <c r="J377" s="266"/>
      <c r="K377" s="266"/>
      <c r="L377" s="267"/>
      <c r="M377" s="268"/>
      <c r="N377" s="266"/>
      <c r="O377" s="266"/>
      <c r="P377" s="267"/>
      <c r="Q377" s="414"/>
      <c r="R377" s="415"/>
      <c r="S377" s="416"/>
      <c r="T377" s="268"/>
      <c r="U377" s="267"/>
      <c r="V377" s="268"/>
      <c r="W377" s="267"/>
      <c r="X377" s="268"/>
      <c r="Y377" s="267"/>
      <c r="Z377" s="268"/>
      <c r="AA377" s="266"/>
      <c r="AB377" s="267"/>
      <c r="AC377" s="268"/>
      <c r="AD377" s="267"/>
    </row>
    <row r="378" spans="1:30">
      <c r="A378" s="40"/>
      <c r="B378" s="40"/>
      <c r="C378" s="238" t="s">
        <v>148</v>
      </c>
      <c r="D378" s="320"/>
      <c r="E378" s="266"/>
      <c r="F378" s="266"/>
      <c r="G378" s="266"/>
      <c r="H378" s="266"/>
      <c r="I378" s="266"/>
      <c r="J378" s="266"/>
      <c r="K378" s="266"/>
      <c r="L378" s="267"/>
      <c r="M378" s="268"/>
      <c r="N378" s="266"/>
      <c r="O378" s="266"/>
      <c r="P378" s="267"/>
      <c r="Q378" s="414"/>
      <c r="R378" s="415"/>
      <c r="S378" s="416"/>
      <c r="T378" s="268"/>
      <c r="U378" s="267"/>
      <c r="V378" s="268"/>
      <c r="W378" s="267"/>
      <c r="X378" s="268"/>
      <c r="Y378" s="267"/>
      <c r="Z378" s="268"/>
      <c r="AA378" s="266"/>
      <c r="AB378" s="267"/>
      <c r="AC378" s="268"/>
      <c r="AD378" s="267"/>
    </row>
    <row r="379" spans="1:30">
      <c r="A379" s="40"/>
      <c r="B379" s="40"/>
      <c r="C379" s="238" t="s">
        <v>149</v>
      </c>
      <c r="D379" s="320"/>
      <c r="E379" s="266"/>
      <c r="F379" s="266"/>
      <c r="G379" s="266"/>
      <c r="H379" s="266"/>
      <c r="I379" s="266"/>
      <c r="J379" s="266"/>
      <c r="K379" s="266"/>
      <c r="L379" s="267"/>
      <c r="M379" s="268"/>
      <c r="N379" s="266"/>
      <c r="O379" s="266"/>
      <c r="P379" s="267"/>
      <c r="Q379" s="414"/>
      <c r="R379" s="415"/>
      <c r="S379" s="416"/>
      <c r="T379" s="268"/>
      <c r="U379" s="267"/>
      <c r="V379" s="268"/>
      <c r="W379" s="267"/>
      <c r="X379" s="268"/>
      <c r="Y379" s="267"/>
      <c r="Z379" s="268"/>
      <c r="AA379" s="266"/>
      <c r="AB379" s="267"/>
      <c r="AC379" s="268"/>
      <c r="AD379" s="267"/>
    </row>
    <row r="380" spans="1:30">
      <c r="A380" s="40"/>
      <c r="B380" s="40"/>
      <c r="C380" s="238" t="s">
        <v>150</v>
      </c>
      <c r="D380" s="320"/>
      <c r="E380" s="266"/>
      <c r="F380" s="266"/>
      <c r="G380" s="266"/>
      <c r="H380" s="266"/>
      <c r="I380" s="266"/>
      <c r="J380" s="266"/>
      <c r="K380" s="266"/>
      <c r="L380" s="267"/>
      <c r="M380" s="268"/>
      <c r="N380" s="266"/>
      <c r="O380" s="266"/>
      <c r="P380" s="267"/>
      <c r="Q380" s="414"/>
      <c r="R380" s="415"/>
      <c r="S380" s="416"/>
      <c r="T380" s="268"/>
      <c r="U380" s="267"/>
      <c r="V380" s="268"/>
      <c r="W380" s="267"/>
      <c r="X380" s="268"/>
      <c r="Y380" s="267"/>
      <c r="Z380" s="268"/>
      <c r="AA380" s="266"/>
      <c r="AB380" s="267"/>
      <c r="AC380" s="268"/>
      <c r="AD380" s="267"/>
    </row>
    <row r="381" spans="1:30">
      <c r="A381" s="40"/>
      <c r="B381" s="40"/>
      <c r="C381" s="238" t="s">
        <v>151</v>
      </c>
      <c r="D381" s="320"/>
      <c r="E381" s="266"/>
      <c r="F381" s="266"/>
      <c r="G381" s="266"/>
      <c r="H381" s="266"/>
      <c r="I381" s="266"/>
      <c r="J381" s="266"/>
      <c r="K381" s="266"/>
      <c r="L381" s="267"/>
      <c r="M381" s="268"/>
      <c r="N381" s="266"/>
      <c r="O381" s="266"/>
      <c r="P381" s="267"/>
      <c r="Q381" s="414"/>
      <c r="R381" s="415"/>
      <c r="S381" s="416"/>
      <c r="T381" s="268"/>
      <c r="U381" s="267"/>
      <c r="V381" s="268"/>
      <c r="W381" s="267"/>
      <c r="X381" s="268"/>
      <c r="Y381" s="267"/>
      <c r="Z381" s="268"/>
      <c r="AA381" s="266"/>
      <c r="AB381" s="267"/>
      <c r="AC381" s="268"/>
      <c r="AD381" s="267"/>
    </row>
    <row r="382" spans="1:30">
      <c r="A382" s="40"/>
      <c r="B382" s="40"/>
      <c r="C382" s="238" t="s">
        <v>152</v>
      </c>
      <c r="D382" s="320"/>
      <c r="E382" s="266"/>
      <c r="F382" s="266"/>
      <c r="G382" s="266"/>
      <c r="H382" s="266"/>
      <c r="I382" s="266"/>
      <c r="J382" s="266"/>
      <c r="K382" s="266"/>
      <c r="L382" s="267"/>
      <c r="M382" s="268"/>
      <c r="N382" s="266"/>
      <c r="O382" s="266"/>
      <c r="P382" s="267"/>
      <c r="Q382" s="414"/>
      <c r="R382" s="415"/>
      <c r="S382" s="416"/>
      <c r="T382" s="268"/>
      <c r="U382" s="267"/>
      <c r="V382" s="268"/>
      <c r="W382" s="267"/>
      <c r="X382" s="268"/>
      <c r="Y382" s="267"/>
      <c r="Z382" s="268"/>
      <c r="AA382" s="266"/>
      <c r="AB382" s="267"/>
      <c r="AC382" s="268"/>
      <c r="AD382" s="267"/>
    </row>
    <row r="383" spans="1:30">
      <c r="A383" s="40"/>
      <c r="B383" s="40"/>
      <c r="C383" s="238" t="s">
        <v>153</v>
      </c>
      <c r="D383" s="320"/>
      <c r="E383" s="266"/>
      <c r="F383" s="266"/>
      <c r="G383" s="266"/>
      <c r="H383" s="266"/>
      <c r="I383" s="266"/>
      <c r="J383" s="266"/>
      <c r="K383" s="266"/>
      <c r="L383" s="267"/>
      <c r="M383" s="268"/>
      <c r="N383" s="266"/>
      <c r="O383" s="266"/>
      <c r="P383" s="267"/>
      <c r="Q383" s="414"/>
      <c r="R383" s="415"/>
      <c r="S383" s="416"/>
      <c r="T383" s="268"/>
      <c r="U383" s="267"/>
      <c r="V383" s="268"/>
      <c r="W383" s="267"/>
      <c r="X383" s="268"/>
      <c r="Y383" s="267"/>
      <c r="Z383" s="268"/>
      <c r="AA383" s="266"/>
      <c r="AB383" s="267"/>
      <c r="AC383" s="268"/>
      <c r="AD383" s="267"/>
    </row>
    <row r="384" spans="1:30">
      <c r="A384" s="40"/>
      <c r="B384" s="40"/>
      <c r="C384" s="238" t="s">
        <v>154</v>
      </c>
      <c r="D384" s="320"/>
      <c r="E384" s="266"/>
      <c r="F384" s="266"/>
      <c r="G384" s="266"/>
      <c r="H384" s="266"/>
      <c r="I384" s="266"/>
      <c r="J384" s="266"/>
      <c r="K384" s="266"/>
      <c r="L384" s="267"/>
      <c r="M384" s="268"/>
      <c r="N384" s="266"/>
      <c r="O384" s="266"/>
      <c r="P384" s="267"/>
      <c r="Q384" s="414"/>
      <c r="R384" s="415"/>
      <c r="S384" s="416"/>
      <c r="T384" s="268"/>
      <c r="U384" s="267"/>
      <c r="V384" s="268"/>
      <c r="W384" s="267"/>
      <c r="X384" s="268"/>
      <c r="Y384" s="267"/>
      <c r="Z384" s="268"/>
      <c r="AA384" s="266"/>
      <c r="AB384" s="267"/>
      <c r="AC384" s="268"/>
      <c r="AD384" s="267"/>
    </row>
    <row r="385" spans="1:37">
      <c r="A385" s="40"/>
      <c r="B385" s="40"/>
      <c r="C385" s="238" t="s">
        <v>155</v>
      </c>
      <c r="D385" s="320"/>
      <c r="E385" s="266"/>
      <c r="F385" s="266"/>
      <c r="G385" s="266"/>
      <c r="H385" s="266"/>
      <c r="I385" s="266"/>
      <c r="J385" s="266"/>
      <c r="K385" s="266"/>
      <c r="L385" s="267"/>
      <c r="M385" s="268"/>
      <c r="N385" s="266"/>
      <c r="O385" s="266"/>
      <c r="P385" s="267"/>
      <c r="Q385" s="414"/>
      <c r="R385" s="415"/>
      <c r="S385" s="416"/>
      <c r="T385" s="268"/>
      <c r="U385" s="267"/>
      <c r="V385" s="268"/>
      <c r="W385" s="267"/>
      <c r="X385" s="268"/>
      <c r="Y385" s="267"/>
      <c r="Z385" s="268"/>
      <c r="AA385" s="266"/>
      <c r="AB385" s="267"/>
      <c r="AC385" s="268"/>
      <c r="AD385" s="267"/>
    </row>
    <row r="386" spans="1:37">
      <c r="A386" s="74"/>
      <c r="B386" s="74"/>
      <c r="C386" s="74"/>
      <c r="D386" s="74"/>
      <c r="E386" s="74"/>
      <c r="F386" s="74"/>
      <c r="G386" s="74"/>
      <c r="H386" s="74"/>
      <c r="I386" s="74"/>
      <c r="J386" s="74"/>
      <c r="K386" s="74"/>
      <c r="L386" s="74"/>
      <c r="M386" s="74"/>
      <c r="N386" s="74"/>
      <c r="O386" s="74"/>
      <c r="P386" s="81" t="s">
        <v>211</v>
      </c>
      <c r="Q386" s="414">
        <f>IF(AND(SUM(Q361:Q385)=0,COUNTIF(Q361:Q385,"NS")&gt;0),"NS",IF(AND(SUM(Q361:Q385)=0, COUNTIF(Q361:Q385,"NA")&gt;0),"NA",SUM(Q361:Q385)))</f>
        <v>0</v>
      </c>
      <c r="R386" s="415"/>
      <c r="S386" s="416"/>
      <c r="T386" s="268">
        <f>IF(AND(SUM(T361:T385)=0,COUNTIF(T361:T385,"NS")&gt;0),"NS",IF(AND(SUM(T361:T385)=0, COUNTIF(T361:T385,"NA")&gt;0),"NA",SUM(T361:T385)))</f>
        <v>0</v>
      </c>
      <c r="U386" s="267"/>
      <c r="V386" s="268">
        <f>IF(AND(SUM(V361:V385)=0,COUNTIF(V361:V385,"NS")&gt;0),"NS",IF(AND(SUM(V361:V385)=0, COUNTIF(V361:V385,"NA")&gt;0),"NA",SUM(V361:V385)))</f>
        <v>0</v>
      </c>
      <c r="W386" s="267"/>
      <c r="X386" s="268">
        <f>IF(AND(SUM(X361:X385)=0,COUNTIF(X361:X385,"NS")&gt;0),"NS",IF(AND(SUM(X361:X385)=0, COUNTIF(X361:X385,"NA")&gt;0),"NA",SUM(X361:X385)))</f>
        <v>0</v>
      </c>
      <c r="Y386" s="267"/>
      <c r="Z386" s="268">
        <f>IF(AND(SUM(Z361:Z385)=0,COUNTIF(Z361:Z385,"NS")&gt;0),"NS",IF(AND(SUM(Z361:Z385)=0, COUNTIF(Z361:Z385,"NA")&gt;0),"NA",SUM(Z361:Z385)))</f>
        <v>0</v>
      </c>
      <c r="AA386" s="266"/>
      <c r="AB386" s="267"/>
      <c r="AC386" s="268">
        <f>IF(AND(SUM(AC361:AC385)=0,COUNTIF(AC361:AC385,"NS")&gt;0),"NS",IF(AND(SUM(AC361:AC385)=0, COUNTIF(AC361:AC385,"NA")&gt;0),"NA",SUM(AC361:AC385)))</f>
        <v>0</v>
      </c>
      <c r="AD386" s="267"/>
    </row>
    <row r="387" spans="1:37">
      <c r="AF387">
        <f>IF(SUM(AF361:AF386)&gt;0,1,0)</f>
        <v>0</v>
      </c>
      <c r="AG387">
        <f>IF(SUM(AG361:AG386)&gt;0,2,0)</f>
        <v>0</v>
      </c>
      <c r="AH387">
        <f>IF(SUM(AH361:AH386)&gt;0,4,0)</f>
        <v>0</v>
      </c>
      <c r="AI387">
        <f>IF(SUM(AI361:AI386)&gt;0,4,0)</f>
        <v>0</v>
      </c>
      <c r="AJ387">
        <f>IF(SUM(AJ361:AJ386)&gt;0,5,0)</f>
        <v>0</v>
      </c>
      <c r="AK387">
        <f>IF(SUM(AK361:AK386)&gt;0,6,0)</f>
        <v>0</v>
      </c>
    </row>
    <row r="388" spans="1:37" ht="45" customHeight="1">
      <c r="C388" s="385" t="s">
        <v>1879</v>
      </c>
      <c r="D388" s="256"/>
      <c r="E388" s="256"/>
      <c r="F388" s="268"/>
      <c r="G388" s="266"/>
      <c r="H388" s="266"/>
      <c r="I388" s="266"/>
      <c r="J388" s="266"/>
      <c r="K388" s="266"/>
      <c r="L388" s="266"/>
      <c r="M388" s="266"/>
      <c r="N388" s="266"/>
      <c r="O388" s="266"/>
      <c r="P388" s="266"/>
      <c r="Q388" s="266"/>
      <c r="R388" s="266"/>
      <c r="S388" s="266"/>
      <c r="T388" s="266"/>
      <c r="U388" s="266"/>
      <c r="V388" s="266"/>
      <c r="W388" s="266"/>
      <c r="X388" s="266"/>
      <c r="Y388" s="266"/>
      <c r="Z388" s="266"/>
      <c r="AA388" s="266"/>
      <c r="AB388" s="266"/>
      <c r="AC388" s="266"/>
      <c r="AD388" s="267"/>
      <c r="AH388">
        <f>SUM(AF387:AH387)</f>
        <v>0</v>
      </c>
      <c r="AK388">
        <f>SUM(AI387:AK387)</f>
        <v>0</v>
      </c>
    </row>
    <row r="389" spans="1:37">
      <c r="AH389" t="e">
        <f ca="1">CAMBIAR(AH388,0,"",1,"El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89" t="e">
        <f ca="1">CAMBIAR(AK388,0,"",4,"Hay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0" spans="1:37" ht="24" customHeight="1">
      <c r="A390" s="83"/>
      <c r="B390" s="15"/>
      <c r="C390" s="321" t="s">
        <v>187</v>
      </c>
      <c r="D390" s="256"/>
      <c r="E390" s="256"/>
      <c r="F390" s="256"/>
      <c r="G390" s="256"/>
      <c r="H390" s="256"/>
      <c r="I390" s="256"/>
      <c r="J390" s="256"/>
      <c r="K390" s="256"/>
      <c r="L390" s="256"/>
      <c r="M390" s="256"/>
      <c r="N390" s="256"/>
      <c r="O390" s="256"/>
      <c r="P390" s="256"/>
      <c r="Q390" s="256"/>
      <c r="R390" s="256"/>
      <c r="S390" s="256"/>
      <c r="T390" s="256"/>
      <c r="U390" s="256"/>
      <c r="V390" s="256"/>
      <c r="W390" s="256"/>
      <c r="X390" s="256"/>
      <c r="Y390" s="256"/>
      <c r="Z390" s="256"/>
      <c r="AA390" s="256"/>
      <c r="AB390" s="256"/>
      <c r="AC390" s="256"/>
      <c r="AD390" s="256"/>
    </row>
    <row r="391" spans="1:37" ht="60" customHeight="1">
      <c r="A391" s="83"/>
      <c r="B391" s="15"/>
      <c r="C391" s="322"/>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c r="AC391" s="323"/>
      <c r="AD391" s="324"/>
    </row>
    <row r="392" spans="1:37">
      <c r="A392" s="40"/>
      <c r="B392" s="40"/>
      <c r="C392" s="246" t="e">
        <f ca="1">AH389</f>
        <v>#NAME?</v>
      </c>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row>
    <row r="393" spans="1:37">
      <c r="A393" s="40"/>
      <c r="B393" s="40"/>
      <c r="C393" s="246" t="e">
        <f ca="1">AK389</f>
        <v>#NAME?</v>
      </c>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row>
    <row r="394" spans="1:37">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row>
    <row r="395" spans="1:37">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row>
    <row r="396" spans="1:37">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row>
    <row r="397" spans="1:37">
      <c r="A397" s="83"/>
      <c r="B397" s="123"/>
      <c r="C397" s="239"/>
      <c r="D397" s="240"/>
      <c r="E397" s="240"/>
      <c r="F397" s="240"/>
      <c r="G397" s="240"/>
      <c r="H397" s="240"/>
      <c r="I397" s="240"/>
      <c r="J397" s="240"/>
      <c r="K397" s="240"/>
      <c r="L397" s="240"/>
      <c r="M397" s="240"/>
      <c r="N397" s="240"/>
      <c r="O397" s="240"/>
      <c r="P397" s="240"/>
      <c r="Q397" s="240"/>
      <c r="R397" s="240"/>
      <c r="S397" s="240"/>
      <c r="T397" s="240"/>
      <c r="U397" s="240"/>
      <c r="V397" s="240"/>
      <c r="W397" s="240"/>
      <c r="X397" s="240"/>
      <c r="Y397" s="240"/>
      <c r="Z397" s="240"/>
      <c r="AA397" s="240"/>
      <c r="AB397" s="240"/>
      <c r="AC397" s="240"/>
      <c r="AD397" s="240"/>
    </row>
    <row r="398" spans="1:37" ht="36" customHeight="1">
      <c r="A398" s="72" t="s">
        <v>1880</v>
      </c>
      <c r="B398" s="326" t="s">
        <v>1881</v>
      </c>
      <c r="C398" s="256"/>
      <c r="D398" s="256"/>
      <c r="E398" s="256"/>
      <c r="F398" s="256"/>
      <c r="G398" s="256"/>
      <c r="H398" s="256"/>
      <c r="I398" s="256"/>
      <c r="J398" s="256"/>
      <c r="K398" s="256"/>
      <c r="L398" s="256"/>
      <c r="M398" s="256"/>
      <c r="N398" s="256"/>
      <c r="O398" s="256"/>
      <c r="P398" s="256"/>
      <c r="Q398" s="256"/>
      <c r="R398" s="256"/>
      <c r="S398" s="256"/>
      <c r="T398" s="256"/>
      <c r="U398" s="256"/>
      <c r="V398" s="256"/>
      <c r="W398" s="256"/>
      <c r="X398" s="256"/>
      <c r="Y398" s="256"/>
      <c r="Z398" s="256"/>
      <c r="AA398" s="256"/>
      <c r="AB398" s="256"/>
      <c r="AC398" s="256"/>
      <c r="AD398" s="256"/>
    </row>
    <row r="399" spans="1:37" ht="36" customHeight="1">
      <c r="A399" s="74"/>
      <c r="B399" s="74"/>
      <c r="C399" s="321" t="s">
        <v>1882</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7" ht="24" customHeight="1">
      <c r="A400" s="83"/>
      <c r="B400" s="15"/>
      <c r="C400" s="327" t="s">
        <v>1850</v>
      </c>
      <c r="D400" s="256"/>
      <c r="E400" s="256"/>
      <c r="F400" s="256"/>
      <c r="G400" s="256"/>
      <c r="H400" s="256"/>
      <c r="I400" s="256"/>
      <c r="J400" s="256"/>
      <c r="K400" s="256"/>
      <c r="L400" s="256"/>
      <c r="M400" s="256"/>
      <c r="N400" s="256"/>
      <c r="O400" s="256"/>
      <c r="P400" s="256"/>
      <c r="Q400" s="256"/>
      <c r="R400" s="256"/>
      <c r="S400" s="256"/>
      <c r="T400" s="256"/>
      <c r="U400" s="256"/>
      <c r="V400" s="256"/>
      <c r="W400" s="256"/>
      <c r="X400" s="256"/>
      <c r="Y400" s="256"/>
      <c r="Z400" s="256"/>
      <c r="AA400" s="256"/>
      <c r="AB400" s="256"/>
      <c r="AC400" s="256"/>
      <c r="AD400" s="256"/>
    </row>
    <row r="401" spans="1:38" ht="24" customHeight="1">
      <c r="A401" s="83"/>
      <c r="B401" s="15"/>
      <c r="C401" s="321" t="s">
        <v>1851</v>
      </c>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c r="AC401" s="256"/>
      <c r="AD401" s="256"/>
    </row>
    <row r="402" spans="1:38" ht="36" customHeight="1">
      <c r="A402" s="83"/>
      <c r="B402" s="15"/>
      <c r="C402" s="321" t="s">
        <v>1852</v>
      </c>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c r="AC402" s="256"/>
      <c r="AD402" s="256"/>
    </row>
    <row r="403" spans="1:38">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row>
    <row r="404" spans="1:38" ht="24" customHeight="1">
      <c r="A404" s="74"/>
      <c r="B404" s="74"/>
      <c r="C404" s="265" t="s">
        <v>185</v>
      </c>
      <c r="D404" s="278"/>
      <c r="E404" s="278"/>
      <c r="F404" s="278"/>
      <c r="G404" s="278"/>
      <c r="H404" s="278"/>
      <c r="I404" s="278"/>
      <c r="J404" s="278"/>
      <c r="K404" s="278"/>
      <c r="L404" s="278"/>
      <c r="M404" s="278"/>
      <c r="N404" s="279"/>
      <c r="O404" s="268" t="s">
        <v>1883</v>
      </c>
      <c r="P404" s="278"/>
      <c r="Q404" s="278"/>
      <c r="R404" s="279"/>
      <c r="S404" s="265" t="s">
        <v>1884</v>
      </c>
      <c r="T404" s="266"/>
      <c r="U404" s="266"/>
      <c r="V404" s="266"/>
      <c r="W404" s="266"/>
      <c r="X404" s="266"/>
      <c r="Y404" s="266"/>
      <c r="Z404" s="266"/>
      <c r="AA404" s="266"/>
      <c r="AB404" s="266"/>
      <c r="AC404" s="266"/>
      <c r="AD404" s="267"/>
    </row>
    <row r="405" spans="1:38">
      <c r="A405" s="74"/>
      <c r="B405" s="74"/>
      <c r="C405" s="280"/>
      <c r="D405" s="256"/>
      <c r="E405" s="256"/>
      <c r="F405" s="256"/>
      <c r="G405" s="256"/>
      <c r="H405" s="256"/>
      <c r="I405" s="256"/>
      <c r="J405" s="256"/>
      <c r="K405" s="256"/>
      <c r="L405" s="256"/>
      <c r="M405" s="256"/>
      <c r="N405" s="281"/>
      <c r="O405" s="280"/>
      <c r="P405" s="256"/>
      <c r="Q405" s="256"/>
      <c r="R405" s="281"/>
      <c r="S405" s="265" t="s">
        <v>201</v>
      </c>
      <c r="T405" s="278"/>
      <c r="U405" s="279"/>
      <c r="V405" s="268" t="s">
        <v>1855</v>
      </c>
      <c r="W405" s="266"/>
      <c r="X405" s="266"/>
      <c r="Y405" s="266"/>
      <c r="Z405" s="266"/>
      <c r="AA405" s="266"/>
      <c r="AB405" s="266"/>
      <c r="AC405" s="266"/>
      <c r="AD405" s="267"/>
    </row>
    <row r="406" spans="1:38" ht="120" customHeight="1">
      <c r="A406" s="74"/>
      <c r="B406" s="74"/>
      <c r="C406" s="282"/>
      <c r="D406" s="272"/>
      <c r="E406" s="272"/>
      <c r="F406" s="272"/>
      <c r="G406" s="272"/>
      <c r="H406" s="272"/>
      <c r="I406" s="272"/>
      <c r="J406" s="272"/>
      <c r="K406" s="272"/>
      <c r="L406" s="272"/>
      <c r="M406" s="272"/>
      <c r="N406" s="283"/>
      <c r="O406" s="282"/>
      <c r="P406" s="272"/>
      <c r="Q406" s="272"/>
      <c r="R406" s="283"/>
      <c r="S406" s="282"/>
      <c r="T406" s="272"/>
      <c r="U406" s="283"/>
      <c r="V406" s="343" t="s">
        <v>1885</v>
      </c>
      <c r="W406" s="266"/>
      <c r="X406" s="266"/>
      <c r="Y406" s="343" t="s">
        <v>1886</v>
      </c>
      <c r="Z406" s="266"/>
      <c r="AA406" s="266"/>
      <c r="AB406" s="331" t="s">
        <v>1887</v>
      </c>
      <c r="AC406" s="266"/>
      <c r="AD406" s="267"/>
      <c r="AF406" t="s">
        <v>204</v>
      </c>
      <c r="AG406" t="s">
        <v>205</v>
      </c>
      <c r="AH406" t="s">
        <v>206</v>
      </c>
      <c r="AI406" t="s">
        <v>207</v>
      </c>
      <c r="AJ406" t="s">
        <v>208</v>
      </c>
      <c r="AK406" t="s">
        <v>209</v>
      </c>
      <c r="AL406" t="s">
        <v>210</v>
      </c>
    </row>
    <row r="407" spans="1:38">
      <c r="A407" s="74"/>
      <c r="B407" s="74"/>
      <c r="C407" s="238" t="s">
        <v>131</v>
      </c>
      <c r="D407" s="320"/>
      <c r="E407" s="266"/>
      <c r="F407" s="266"/>
      <c r="G407" s="266"/>
      <c r="H407" s="266"/>
      <c r="I407" s="266"/>
      <c r="J407" s="266"/>
      <c r="K407" s="266"/>
      <c r="L407" s="266"/>
      <c r="M407" s="266"/>
      <c r="N407" s="267"/>
      <c r="O407" s="268"/>
      <c r="P407" s="266"/>
      <c r="Q407" s="266"/>
      <c r="R407" s="267"/>
      <c r="S407" s="414"/>
      <c r="T407" s="415"/>
      <c r="U407" s="416"/>
      <c r="V407" s="414"/>
      <c r="W407" s="415"/>
      <c r="X407" s="416"/>
      <c r="Y407" s="414"/>
      <c r="Z407" s="415"/>
      <c r="AA407" s="416"/>
      <c r="AB407" s="414"/>
      <c r="AC407" s="415"/>
      <c r="AD407" s="416"/>
      <c r="AF407">
        <f>IF(AND(S407=0,OR(SUM(V407:AB407)&gt;0,COUNTIF(S407:AB407,"NS")&gt;0)),1,0)</f>
        <v>0</v>
      </c>
      <c r="AG407">
        <f>IF(OR(AND(S407="NS",SUM(V407:AB407)&gt;0),AND(S407="NS",COUNTIF(S407:AB407,"NS")&lt;2)),1,0)</f>
        <v>0</v>
      </c>
      <c r="AH407">
        <f>IF(AND(S407="NA",OR(SUM(V407:AB407)&gt;0,COUNTIF(S407:AB407,"NS")&gt;0,COUNTIF(S407:AB407,"NA")&gt;1)),1,0)</f>
        <v>0</v>
      </c>
      <c r="AI407">
        <f>IF(AND(COUNTBLANK(S407)+COUNTBLANK(V407)+COUNTBLANK(Y407)+COUNTBLANK(AB407)&gt;0,COUNTBLANK(S407)+COUNTBLANK(V407)+COUNTBLANK(Y407)+COUNTBLANK(AB407)&lt;4,S407&lt;&gt;"NA"),1,0)</f>
        <v>0</v>
      </c>
      <c r="AJ407">
        <f>IF(AND(IF(OR(SUM(V407:AB407)=S407,S407="",AND(S407&gt;0,COUNTIF(S407:AB407,"NS")=3)),0,1)=1,S407&lt;&gt;"NS",S407&lt;&gt;"NA"),1,0)</f>
        <v>0</v>
      </c>
      <c r="AK407">
        <f>IF(COUNTIF(S407:AB407,"=*")&lt;&gt;SUM(COUNTIF(S407:AB407,"NS"),COUNTIF(S407:AB407,"NA")),1,0)</f>
        <v>0</v>
      </c>
      <c r="AL407">
        <f>IF(SUM(AF407:AK407)&gt;0,1,0)</f>
        <v>0</v>
      </c>
    </row>
    <row r="408" spans="1:38">
      <c r="A408" s="40"/>
      <c r="B408" s="40"/>
      <c r="C408" s="238" t="s">
        <v>132</v>
      </c>
      <c r="D408" s="320"/>
      <c r="E408" s="266"/>
      <c r="F408" s="266"/>
      <c r="G408" s="266"/>
      <c r="H408" s="266"/>
      <c r="I408" s="266"/>
      <c r="J408" s="266"/>
      <c r="K408" s="266"/>
      <c r="L408" s="266"/>
      <c r="M408" s="266"/>
      <c r="N408" s="267"/>
      <c r="O408" s="268"/>
      <c r="P408" s="266"/>
      <c r="Q408" s="266"/>
      <c r="R408" s="267"/>
      <c r="S408" s="414"/>
      <c r="T408" s="415"/>
      <c r="U408" s="416"/>
      <c r="V408" s="414"/>
      <c r="W408" s="415"/>
      <c r="X408" s="416"/>
      <c r="Y408" s="414"/>
      <c r="Z408" s="415"/>
      <c r="AA408" s="416"/>
      <c r="AB408" s="414"/>
      <c r="AC408" s="415"/>
      <c r="AD408" s="416"/>
    </row>
    <row r="409" spans="1:38">
      <c r="A409" s="40"/>
      <c r="B409" s="40"/>
      <c r="C409" s="238" t="s">
        <v>133</v>
      </c>
      <c r="D409" s="320"/>
      <c r="E409" s="266"/>
      <c r="F409" s="266"/>
      <c r="G409" s="266"/>
      <c r="H409" s="266"/>
      <c r="I409" s="266"/>
      <c r="J409" s="266"/>
      <c r="K409" s="266"/>
      <c r="L409" s="266"/>
      <c r="M409" s="266"/>
      <c r="N409" s="267"/>
      <c r="O409" s="268"/>
      <c r="P409" s="266"/>
      <c r="Q409" s="266"/>
      <c r="R409" s="267"/>
      <c r="S409" s="414"/>
      <c r="T409" s="415"/>
      <c r="U409" s="416"/>
      <c r="V409" s="414"/>
      <c r="W409" s="415"/>
      <c r="X409" s="416"/>
      <c r="Y409" s="414"/>
      <c r="Z409" s="415"/>
      <c r="AA409" s="416"/>
      <c r="AB409" s="414"/>
      <c r="AC409" s="415"/>
      <c r="AD409" s="416"/>
    </row>
    <row r="410" spans="1:38">
      <c r="A410" s="40"/>
      <c r="B410" s="40"/>
      <c r="C410" s="238" t="s">
        <v>134</v>
      </c>
      <c r="D410" s="320"/>
      <c r="E410" s="266"/>
      <c r="F410" s="266"/>
      <c r="G410" s="266"/>
      <c r="H410" s="266"/>
      <c r="I410" s="266"/>
      <c r="J410" s="266"/>
      <c r="K410" s="266"/>
      <c r="L410" s="266"/>
      <c r="M410" s="266"/>
      <c r="N410" s="267"/>
      <c r="O410" s="268"/>
      <c r="P410" s="266"/>
      <c r="Q410" s="266"/>
      <c r="R410" s="267"/>
      <c r="S410" s="414"/>
      <c r="T410" s="415"/>
      <c r="U410" s="416"/>
      <c r="V410" s="414"/>
      <c r="W410" s="415"/>
      <c r="X410" s="416"/>
      <c r="Y410" s="414"/>
      <c r="Z410" s="415"/>
      <c r="AA410" s="416"/>
      <c r="AB410" s="414"/>
      <c r="AC410" s="415"/>
      <c r="AD410" s="416"/>
    </row>
    <row r="411" spans="1:38">
      <c r="A411" s="40"/>
      <c r="B411" s="40"/>
      <c r="C411" s="238" t="s">
        <v>135</v>
      </c>
      <c r="D411" s="320"/>
      <c r="E411" s="266"/>
      <c r="F411" s="266"/>
      <c r="G411" s="266"/>
      <c r="H411" s="266"/>
      <c r="I411" s="266"/>
      <c r="J411" s="266"/>
      <c r="K411" s="266"/>
      <c r="L411" s="266"/>
      <c r="M411" s="266"/>
      <c r="N411" s="267"/>
      <c r="O411" s="268"/>
      <c r="P411" s="266"/>
      <c r="Q411" s="266"/>
      <c r="R411" s="267"/>
      <c r="S411" s="414"/>
      <c r="T411" s="415"/>
      <c r="U411" s="416"/>
      <c r="V411" s="414"/>
      <c r="W411" s="415"/>
      <c r="X411" s="416"/>
      <c r="Y411" s="414"/>
      <c r="Z411" s="415"/>
      <c r="AA411" s="416"/>
      <c r="AB411" s="414"/>
      <c r="AC411" s="415"/>
      <c r="AD411" s="416"/>
    </row>
    <row r="412" spans="1:38">
      <c r="A412" s="40"/>
      <c r="B412" s="40"/>
      <c r="C412" s="238" t="s">
        <v>136</v>
      </c>
      <c r="D412" s="320"/>
      <c r="E412" s="266"/>
      <c r="F412" s="266"/>
      <c r="G412" s="266"/>
      <c r="H412" s="266"/>
      <c r="I412" s="266"/>
      <c r="J412" s="266"/>
      <c r="K412" s="266"/>
      <c r="L412" s="266"/>
      <c r="M412" s="266"/>
      <c r="N412" s="267"/>
      <c r="O412" s="268"/>
      <c r="P412" s="266"/>
      <c r="Q412" s="266"/>
      <c r="R412" s="267"/>
      <c r="S412" s="414"/>
      <c r="T412" s="415"/>
      <c r="U412" s="416"/>
      <c r="V412" s="414"/>
      <c r="W412" s="415"/>
      <c r="X412" s="416"/>
      <c r="Y412" s="414"/>
      <c r="Z412" s="415"/>
      <c r="AA412" s="416"/>
      <c r="AB412" s="414"/>
      <c r="AC412" s="415"/>
      <c r="AD412" s="416"/>
    </row>
    <row r="413" spans="1:38">
      <c r="A413" s="40"/>
      <c r="B413" s="40"/>
      <c r="C413" s="238" t="s">
        <v>137</v>
      </c>
      <c r="D413" s="320"/>
      <c r="E413" s="266"/>
      <c r="F413" s="266"/>
      <c r="G413" s="266"/>
      <c r="H413" s="266"/>
      <c r="I413" s="266"/>
      <c r="J413" s="266"/>
      <c r="K413" s="266"/>
      <c r="L413" s="266"/>
      <c r="M413" s="266"/>
      <c r="N413" s="267"/>
      <c r="O413" s="268"/>
      <c r="P413" s="266"/>
      <c r="Q413" s="266"/>
      <c r="R413" s="267"/>
      <c r="S413" s="414"/>
      <c r="T413" s="415"/>
      <c r="U413" s="416"/>
      <c r="V413" s="414"/>
      <c r="W413" s="415"/>
      <c r="X413" s="416"/>
      <c r="Y413" s="414"/>
      <c r="Z413" s="415"/>
      <c r="AA413" s="416"/>
      <c r="AB413" s="414"/>
      <c r="AC413" s="415"/>
      <c r="AD413" s="416"/>
    </row>
    <row r="414" spans="1:38">
      <c r="A414" s="40"/>
      <c r="B414" s="40"/>
      <c r="C414" s="238" t="s">
        <v>138</v>
      </c>
      <c r="D414" s="320"/>
      <c r="E414" s="266"/>
      <c r="F414" s="266"/>
      <c r="G414" s="266"/>
      <c r="H414" s="266"/>
      <c r="I414" s="266"/>
      <c r="J414" s="266"/>
      <c r="K414" s="266"/>
      <c r="L414" s="266"/>
      <c r="M414" s="266"/>
      <c r="N414" s="267"/>
      <c r="O414" s="268"/>
      <c r="P414" s="266"/>
      <c r="Q414" s="266"/>
      <c r="R414" s="267"/>
      <c r="S414" s="414"/>
      <c r="T414" s="415"/>
      <c r="U414" s="416"/>
      <c r="V414" s="414"/>
      <c r="W414" s="415"/>
      <c r="X414" s="416"/>
      <c r="Y414" s="414"/>
      <c r="Z414" s="415"/>
      <c r="AA414" s="416"/>
      <c r="AB414" s="414"/>
      <c r="AC414" s="415"/>
      <c r="AD414" s="416"/>
    </row>
    <row r="415" spans="1:38">
      <c r="A415" s="40"/>
      <c r="B415" s="40"/>
      <c r="C415" s="238" t="s">
        <v>139</v>
      </c>
      <c r="D415" s="320"/>
      <c r="E415" s="266"/>
      <c r="F415" s="266"/>
      <c r="G415" s="266"/>
      <c r="H415" s="266"/>
      <c r="I415" s="266"/>
      <c r="J415" s="266"/>
      <c r="K415" s="266"/>
      <c r="L415" s="266"/>
      <c r="M415" s="266"/>
      <c r="N415" s="267"/>
      <c r="O415" s="268"/>
      <c r="P415" s="266"/>
      <c r="Q415" s="266"/>
      <c r="R415" s="267"/>
      <c r="S415" s="414"/>
      <c r="T415" s="415"/>
      <c r="U415" s="416"/>
      <c r="V415" s="414"/>
      <c r="W415" s="415"/>
      <c r="X415" s="416"/>
      <c r="Y415" s="414"/>
      <c r="Z415" s="415"/>
      <c r="AA415" s="416"/>
      <c r="AB415" s="414"/>
      <c r="AC415" s="415"/>
      <c r="AD415" s="416"/>
    </row>
    <row r="416" spans="1:38">
      <c r="A416" s="40"/>
      <c r="B416" s="40"/>
      <c r="C416" s="238" t="s">
        <v>140</v>
      </c>
      <c r="D416" s="320"/>
      <c r="E416" s="266"/>
      <c r="F416" s="266"/>
      <c r="G416" s="266"/>
      <c r="H416" s="266"/>
      <c r="I416" s="266"/>
      <c r="J416" s="266"/>
      <c r="K416" s="266"/>
      <c r="L416" s="266"/>
      <c r="M416" s="266"/>
      <c r="N416" s="267"/>
      <c r="O416" s="268"/>
      <c r="P416" s="266"/>
      <c r="Q416" s="266"/>
      <c r="R416" s="267"/>
      <c r="S416" s="414"/>
      <c r="T416" s="415"/>
      <c r="U416" s="416"/>
      <c r="V416" s="414"/>
      <c r="W416" s="415"/>
      <c r="X416" s="416"/>
      <c r="Y416" s="414"/>
      <c r="Z416" s="415"/>
      <c r="AA416" s="416"/>
      <c r="AB416" s="414"/>
      <c r="AC416" s="415"/>
      <c r="AD416" s="416"/>
    </row>
    <row r="417" spans="1:30">
      <c r="A417" s="40"/>
      <c r="B417" s="40"/>
      <c r="C417" s="238" t="s">
        <v>141</v>
      </c>
      <c r="D417" s="320"/>
      <c r="E417" s="266"/>
      <c r="F417" s="266"/>
      <c r="G417" s="266"/>
      <c r="H417" s="266"/>
      <c r="I417" s="266"/>
      <c r="J417" s="266"/>
      <c r="K417" s="266"/>
      <c r="L417" s="266"/>
      <c r="M417" s="266"/>
      <c r="N417" s="267"/>
      <c r="O417" s="268"/>
      <c r="P417" s="266"/>
      <c r="Q417" s="266"/>
      <c r="R417" s="267"/>
      <c r="S417" s="414"/>
      <c r="T417" s="415"/>
      <c r="U417" s="416"/>
      <c r="V417" s="414"/>
      <c r="W417" s="415"/>
      <c r="X417" s="416"/>
      <c r="Y417" s="414"/>
      <c r="Z417" s="415"/>
      <c r="AA417" s="416"/>
      <c r="AB417" s="414"/>
      <c r="AC417" s="415"/>
      <c r="AD417" s="416"/>
    </row>
    <row r="418" spans="1:30">
      <c r="A418" s="40"/>
      <c r="B418" s="40"/>
      <c r="C418" s="238" t="s">
        <v>142</v>
      </c>
      <c r="D418" s="320"/>
      <c r="E418" s="266"/>
      <c r="F418" s="266"/>
      <c r="G418" s="266"/>
      <c r="H418" s="266"/>
      <c r="I418" s="266"/>
      <c r="J418" s="266"/>
      <c r="K418" s="266"/>
      <c r="L418" s="266"/>
      <c r="M418" s="266"/>
      <c r="N418" s="267"/>
      <c r="O418" s="268"/>
      <c r="P418" s="266"/>
      <c r="Q418" s="266"/>
      <c r="R418" s="267"/>
      <c r="S418" s="414"/>
      <c r="T418" s="415"/>
      <c r="U418" s="416"/>
      <c r="V418" s="414"/>
      <c r="W418" s="415"/>
      <c r="X418" s="416"/>
      <c r="Y418" s="414"/>
      <c r="Z418" s="415"/>
      <c r="AA418" s="416"/>
      <c r="AB418" s="414"/>
      <c r="AC418" s="415"/>
      <c r="AD418" s="416"/>
    </row>
    <row r="419" spans="1:30">
      <c r="A419" s="40"/>
      <c r="B419" s="40"/>
      <c r="C419" s="238" t="s">
        <v>143</v>
      </c>
      <c r="D419" s="320"/>
      <c r="E419" s="266"/>
      <c r="F419" s="266"/>
      <c r="G419" s="266"/>
      <c r="H419" s="266"/>
      <c r="I419" s="266"/>
      <c r="J419" s="266"/>
      <c r="K419" s="266"/>
      <c r="L419" s="266"/>
      <c r="M419" s="266"/>
      <c r="N419" s="267"/>
      <c r="O419" s="268"/>
      <c r="P419" s="266"/>
      <c r="Q419" s="266"/>
      <c r="R419" s="267"/>
      <c r="S419" s="414"/>
      <c r="T419" s="415"/>
      <c r="U419" s="416"/>
      <c r="V419" s="414"/>
      <c r="W419" s="415"/>
      <c r="X419" s="416"/>
      <c r="Y419" s="414"/>
      <c r="Z419" s="415"/>
      <c r="AA419" s="416"/>
      <c r="AB419" s="414"/>
      <c r="AC419" s="415"/>
      <c r="AD419" s="416"/>
    </row>
    <row r="420" spans="1:30">
      <c r="A420" s="40"/>
      <c r="B420" s="40"/>
      <c r="C420" s="238" t="s">
        <v>144</v>
      </c>
      <c r="D420" s="320"/>
      <c r="E420" s="266"/>
      <c r="F420" s="266"/>
      <c r="G420" s="266"/>
      <c r="H420" s="266"/>
      <c r="I420" s="266"/>
      <c r="J420" s="266"/>
      <c r="K420" s="266"/>
      <c r="L420" s="266"/>
      <c r="M420" s="266"/>
      <c r="N420" s="267"/>
      <c r="O420" s="268"/>
      <c r="P420" s="266"/>
      <c r="Q420" s="266"/>
      <c r="R420" s="267"/>
      <c r="S420" s="414"/>
      <c r="T420" s="415"/>
      <c r="U420" s="416"/>
      <c r="V420" s="414"/>
      <c r="W420" s="415"/>
      <c r="X420" s="416"/>
      <c r="Y420" s="414"/>
      <c r="Z420" s="415"/>
      <c r="AA420" s="416"/>
      <c r="AB420" s="414"/>
      <c r="AC420" s="415"/>
      <c r="AD420" s="416"/>
    </row>
    <row r="421" spans="1:30">
      <c r="A421" s="40"/>
      <c r="B421" s="40"/>
      <c r="C421" s="238" t="s">
        <v>145</v>
      </c>
      <c r="D421" s="320"/>
      <c r="E421" s="266"/>
      <c r="F421" s="266"/>
      <c r="G421" s="266"/>
      <c r="H421" s="266"/>
      <c r="I421" s="266"/>
      <c r="J421" s="266"/>
      <c r="K421" s="266"/>
      <c r="L421" s="266"/>
      <c r="M421" s="266"/>
      <c r="N421" s="267"/>
      <c r="O421" s="268"/>
      <c r="P421" s="266"/>
      <c r="Q421" s="266"/>
      <c r="R421" s="267"/>
      <c r="S421" s="414"/>
      <c r="T421" s="415"/>
      <c r="U421" s="416"/>
      <c r="V421" s="414"/>
      <c r="W421" s="415"/>
      <c r="X421" s="416"/>
      <c r="Y421" s="414"/>
      <c r="Z421" s="415"/>
      <c r="AA421" s="416"/>
      <c r="AB421" s="414"/>
      <c r="AC421" s="415"/>
      <c r="AD421" s="416"/>
    </row>
    <row r="422" spans="1:30">
      <c r="A422" s="40"/>
      <c r="B422" s="40"/>
      <c r="C422" s="238" t="s">
        <v>146</v>
      </c>
      <c r="D422" s="320"/>
      <c r="E422" s="266"/>
      <c r="F422" s="266"/>
      <c r="G422" s="266"/>
      <c r="H422" s="266"/>
      <c r="I422" s="266"/>
      <c r="J422" s="266"/>
      <c r="K422" s="266"/>
      <c r="L422" s="266"/>
      <c r="M422" s="266"/>
      <c r="N422" s="267"/>
      <c r="O422" s="268"/>
      <c r="P422" s="266"/>
      <c r="Q422" s="266"/>
      <c r="R422" s="267"/>
      <c r="S422" s="414"/>
      <c r="T422" s="415"/>
      <c r="U422" s="416"/>
      <c r="V422" s="414"/>
      <c r="W422" s="415"/>
      <c r="X422" s="416"/>
      <c r="Y422" s="414"/>
      <c r="Z422" s="415"/>
      <c r="AA422" s="416"/>
      <c r="AB422" s="414"/>
      <c r="AC422" s="415"/>
      <c r="AD422" s="416"/>
    </row>
    <row r="423" spans="1:30">
      <c r="A423" s="40"/>
      <c r="B423" s="40"/>
      <c r="C423" s="238" t="s">
        <v>147</v>
      </c>
      <c r="D423" s="320"/>
      <c r="E423" s="266"/>
      <c r="F423" s="266"/>
      <c r="G423" s="266"/>
      <c r="H423" s="266"/>
      <c r="I423" s="266"/>
      <c r="J423" s="266"/>
      <c r="K423" s="266"/>
      <c r="L423" s="266"/>
      <c r="M423" s="266"/>
      <c r="N423" s="267"/>
      <c r="O423" s="268"/>
      <c r="P423" s="266"/>
      <c r="Q423" s="266"/>
      <c r="R423" s="267"/>
      <c r="S423" s="414"/>
      <c r="T423" s="415"/>
      <c r="U423" s="416"/>
      <c r="V423" s="414"/>
      <c r="W423" s="415"/>
      <c r="X423" s="416"/>
      <c r="Y423" s="414"/>
      <c r="Z423" s="415"/>
      <c r="AA423" s="416"/>
      <c r="AB423" s="414"/>
      <c r="AC423" s="415"/>
      <c r="AD423" s="416"/>
    </row>
    <row r="424" spans="1:30">
      <c r="A424" s="40"/>
      <c r="B424" s="40"/>
      <c r="C424" s="238" t="s">
        <v>148</v>
      </c>
      <c r="D424" s="320"/>
      <c r="E424" s="266"/>
      <c r="F424" s="266"/>
      <c r="G424" s="266"/>
      <c r="H424" s="266"/>
      <c r="I424" s="266"/>
      <c r="J424" s="266"/>
      <c r="K424" s="266"/>
      <c r="L424" s="266"/>
      <c r="M424" s="266"/>
      <c r="N424" s="267"/>
      <c r="O424" s="268"/>
      <c r="P424" s="266"/>
      <c r="Q424" s="266"/>
      <c r="R424" s="267"/>
      <c r="S424" s="414"/>
      <c r="T424" s="415"/>
      <c r="U424" s="416"/>
      <c r="V424" s="414"/>
      <c r="W424" s="415"/>
      <c r="X424" s="416"/>
      <c r="Y424" s="414"/>
      <c r="Z424" s="415"/>
      <c r="AA424" s="416"/>
      <c r="AB424" s="414"/>
      <c r="AC424" s="415"/>
      <c r="AD424" s="416"/>
    </row>
    <row r="425" spans="1:30">
      <c r="A425" s="40"/>
      <c r="B425" s="40"/>
      <c r="C425" s="238" t="s">
        <v>149</v>
      </c>
      <c r="D425" s="320"/>
      <c r="E425" s="266"/>
      <c r="F425" s="266"/>
      <c r="G425" s="266"/>
      <c r="H425" s="266"/>
      <c r="I425" s="266"/>
      <c r="J425" s="266"/>
      <c r="K425" s="266"/>
      <c r="L425" s="266"/>
      <c r="M425" s="266"/>
      <c r="N425" s="267"/>
      <c r="O425" s="268"/>
      <c r="P425" s="266"/>
      <c r="Q425" s="266"/>
      <c r="R425" s="267"/>
      <c r="S425" s="414"/>
      <c r="T425" s="415"/>
      <c r="U425" s="416"/>
      <c r="V425" s="414"/>
      <c r="W425" s="415"/>
      <c r="X425" s="416"/>
      <c r="Y425" s="414"/>
      <c r="Z425" s="415"/>
      <c r="AA425" s="416"/>
      <c r="AB425" s="414"/>
      <c r="AC425" s="415"/>
      <c r="AD425" s="416"/>
    </row>
    <row r="426" spans="1:30">
      <c r="A426" s="40"/>
      <c r="B426" s="40"/>
      <c r="C426" s="238" t="s">
        <v>150</v>
      </c>
      <c r="D426" s="320"/>
      <c r="E426" s="266"/>
      <c r="F426" s="266"/>
      <c r="G426" s="266"/>
      <c r="H426" s="266"/>
      <c r="I426" s="266"/>
      <c r="J426" s="266"/>
      <c r="K426" s="266"/>
      <c r="L426" s="266"/>
      <c r="M426" s="266"/>
      <c r="N426" s="267"/>
      <c r="O426" s="268"/>
      <c r="P426" s="266"/>
      <c r="Q426" s="266"/>
      <c r="R426" s="267"/>
      <c r="S426" s="414"/>
      <c r="T426" s="415"/>
      <c r="U426" s="416"/>
      <c r="V426" s="414"/>
      <c r="W426" s="415"/>
      <c r="X426" s="416"/>
      <c r="Y426" s="414"/>
      <c r="Z426" s="415"/>
      <c r="AA426" s="416"/>
      <c r="AB426" s="414"/>
      <c r="AC426" s="415"/>
      <c r="AD426" s="416"/>
    </row>
    <row r="427" spans="1:30">
      <c r="A427" s="40"/>
      <c r="B427" s="40"/>
      <c r="C427" s="238" t="s">
        <v>151</v>
      </c>
      <c r="D427" s="320"/>
      <c r="E427" s="266"/>
      <c r="F427" s="266"/>
      <c r="G427" s="266"/>
      <c r="H427" s="266"/>
      <c r="I427" s="266"/>
      <c r="J427" s="266"/>
      <c r="K427" s="266"/>
      <c r="L427" s="266"/>
      <c r="M427" s="266"/>
      <c r="N427" s="267"/>
      <c r="O427" s="268"/>
      <c r="P427" s="266"/>
      <c r="Q427" s="266"/>
      <c r="R427" s="267"/>
      <c r="S427" s="414"/>
      <c r="T427" s="415"/>
      <c r="U427" s="416"/>
      <c r="V427" s="414"/>
      <c r="W427" s="415"/>
      <c r="X427" s="416"/>
      <c r="Y427" s="414"/>
      <c r="Z427" s="415"/>
      <c r="AA427" s="416"/>
      <c r="AB427" s="414"/>
      <c r="AC427" s="415"/>
      <c r="AD427" s="416"/>
    </row>
    <row r="428" spans="1:30">
      <c r="A428" s="40"/>
      <c r="B428" s="40"/>
      <c r="C428" s="238" t="s">
        <v>152</v>
      </c>
      <c r="D428" s="320"/>
      <c r="E428" s="266"/>
      <c r="F428" s="266"/>
      <c r="G428" s="266"/>
      <c r="H428" s="266"/>
      <c r="I428" s="266"/>
      <c r="J428" s="266"/>
      <c r="K428" s="266"/>
      <c r="L428" s="266"/>
      <c r="M428" s="266"/>
      <c r="N428" s="267"/>
      <c r="O428" s="268"/>
      <c r="P428" s="266"/>
      <c r="Q428" s="266"/>
      <c r="R428" s="267"/>
      <c r="S428" s="414"/>
      <c r="T428" s="415"/>
      <c r="U428" s="416"/>
      <c r="V428" s="414"/>
      <c r="W428" s="415"/>
      <c r="X428" s="416"/>
      <c r="Y428" s="414"/>
      <c r="Z428" s="415"/>
      <c r="AA428" s="416"/>
      <c r="AB428" s="414"/>
      <c r="AC428" s="415"/>
      <c r="AD428" s="416"/>
    </row>
    <row r="429" spans="1:30">
      <c r="A429" s="40"/>
      <c r="B429" s="40"/>
      <c r="C429" s="238" t="s">
        <v>153</v>
      </c>
      <c r="D429" s="320"/>
      <c r="E429" s="266"/>
      <c r="F429" s="266"/>
      <c r="G429" s="266"/>
      <c r="H429" s="266"/>
      <c r="I429" s="266"/>
      <c r="J429" s="266"/>
      <c r="K429" s="266"/>
      <c r="L429" s="266"/>
      <c r="M429" s="266"/>
      <c r="N429" s="267"/>
      <c r="O429" s="268"/>
      <c r="P429" s="266"/>
      <c r="Q429" s="266"/>
      <c r="R429" s="267"/>
      <c r="S429" s="414"/>
      <c r="T429" s="415"/>
      <c r="U429" s="416"/>
      <c r="V429" s="414"/>
      <c r="W429" s="415"/>
      <c r="X429" s="416"/>
      <c r="Y429" s="414"/>
      <c r="Z429" s="415"/>
      <c r="AA429" s="416"/>
      <c r="AB429" s="414"/>
      <c r="AC429" s="415"/>
      <c r="AD429" s="416"/>
    </row>
    <row r="430" spans="1:30">
      <c r="A430" s="40"/>
      <c r="B430" s="40"/>
      <c r="C430" s="238" t="s">
        <v>154</v>
      </c>
      <c r="D430" s="320"/>
      <c r="E430" s="266"/>
      <c r="F430" s="266"/>
      <c r="G430" s="266"/>
      <c r="H430" s="266"/>
      <c r="I430" s="266"/>
      <c r="J430" s="266"/>
      <c r="K430" s="266"/>
      <c r="L430" s="266"/>
      <c r="M430" s="266"/>
      <c r="N430" s="267"/>
      <c r="O430" s="268"/>
      <c r="P430" s="266"/>
      <c r="Q430" s="266"/>
      <c r="R430" s="267"/>
      <c r="S430" s="414"/>
      <c r="T430" s="415"/>
      <c r="U430" s="416"/>
      <c r="V430" s="414"/>
      <c r="W430" s="415"/>
      <c r="X430" s="416"/>
      <c r="Y430" s="414"/>
      <c r="Z430" s="415"/>
      <c r="AA430" s="416"/>
      <c r="AB430" s="414"/>
      <c r="AC430" s="415"/>
      <c r="AD430" s="416"/>
    </row>
    <row r="431" spans="1:30">
      <c r="A431" s="40"/>
      <c r="B431" s="40"/>
      <c r="C431" s="238" t="s">
        <v>155</v>
      </c>
      <c r="D431" s="320"/>
      <c r="E431" s="266"/>
      <c r="F431" s="266"/>
      <c r="G431" s="266"/>
      <c r="H431" s="266"/>
      <c r="I431" s="266"/>
      <c r="J431" s="266"/>
      <c r="K431" s="266"/>
      <c r="L431" s="266"/>
      <c r="M431" s="266"/>
      <c r="N431" s="267"/>
      <c r="O431" s="268"/>
      <c r="P431" s="266"/>
      <c r="Q431" s="266"/>
      <c r="R431" s="267"/>
      <c r="S431" s="414"/>
      <c r="T431" s="415"/>
      <c r="U431" s="416"/>
      <c r="V431" s="414"/>
      <c r="W431" s="415"/>
      <c r="X431" s="416"/>
      <c r="Y431" s="414"/>
      <c r="Z431" s="415"/>
      <c r="AA431" s="416"/>
      <c r="AB431" s="414"/>
      <c r="AC431" s="415"/>
      <c r="AD431" s="416"/>
    </row>
    <row r="432" spans="1:30">
      <c r="A432" s="74"/>
      <c r="B432" s="74"/>
      <c r="C432" s="74"/>
      <c r="D432" s="74"/>
      <c r="E432" s="74"/>
      <c r="F432" s="74"/>
      <c r="G432" s="74"/>
      <c r="H432" s="74"/>
      <c r="I432" s="74"/>
      <c r="J432" s="74"/>
      <c r="K432" s="74"/>
      <c r="L432" s="74"/>
      <c r="M432" s="74"/>
      <c r="N432" s="74"/>
      <c r="Q432" s="74"/>
      <c r="R432" s="81" t="s">
        <v>211</v>
      </c>
      <c r="S432" s="414">
        <f>IF(AND(SUM(S407:S431)=0,COUNTIF(S407:S431,"NS")&gt;0),"NS",IF(AND(SUM(S407:S431)=0, COUNTIF(S407:S431,"NA")&gt;0),"NA",SUM(S407:S431)))</f>
        <v>0</v>
      </c>
      <c r="T432" s="415"/>
      <c r="U432" s="416"/>
      <c r="V432" s="414">
        <f>IF(AND(SUM(V407:V431)=0,COUNTIF(V407:V431,"NS")&gt;0),"NS",IF(AND(SUM(V407:V431)=0, COUNTIF(V407:V431,"NA")&gt;0),"NA",SUM(V407:V431)))</f>
        <v>0</v>
      </c>
      <c r="W432" s="415"/>
      <c r="X432" s="416"/>
      <c r="Y432" s="414">
        <f>IF(AND(SUM(Y407:Y431)=0,COUNTIF(Y407:Y431,"NS")&gt;0),"NS",IF(AND(SUM(Y407:Y431)=0, COUNTIF(Y407:Y431,"NA")&gt;0),"NA",SUM(Y407:Y431)))</f>
        <v>0</v>
      </c>
      <c r="Z432" s="415"/>
      <c r="AA432" s="416"/>
      <c r="AB432" s="414">
        <f>IF(AND(SUM(AB407:AB431)=0,COUNTIF(AB407:AB431,"NS")&gt;0),"NS",IF(AND(SUM(AB407:AB431)=0, COUNTIF(AB407:AB431,"NA")&gt;0),"NA",SUM(AB407:AB431)))</f>
        <v>0</v>
      </c>
      <c r="AC432" s="415"/>
      <c r="AD432" s="416"/>
    </row>
    <row r="433" spans="1:37">
      <c r="AF433">
        <f>IF(SUM(AF407:AF432)&gt;0,1,0)</f>
        <v>0</v>
      </c>
      <c r="AG433">
        <f>IF(SUM(AG407:AG432)&gt;0,2,0)</f>
        <v>0</v>
      </c>
      <c r="AH433">
        <f>IF(SUM(AH407:AH432)&gt;0,4,0)</f>
        <v>0</v>
      </c>
      <c r="AI433">
        <f>IF(SUM(AI407:AI432)&gt;0,4,0)</f>
        <v>0</v>
      </c>
      <c r="AJ433">
        <f>IF(SUM(AJ407:AJ432)&gt;0,5,0)</f>
        <v>0</v>
      </c>
      <c r="AK433">
        <f>IF(SUM(AK407:AK432)&gt;0,6,0)</f>
        <v>0</v>
      </c>
    </row>
    <row r="434" spans="1:37" ht="45" customHeight="1">
      <c r="C434" s="385" t="s">
        <v>1862</v>
      </c>
      <c r="D434" s="256"/>
      <c r="E434" s="256"/>
      <c r="F434" s="268"/>
      <c r="G434" s="266"/>
      <c r="H434" s="266"/>
      <c r="I434" s="266"/>
      <c r="J434" s="266"/>
      <c r="K434" s="266"/>
      <c r="L434" s="266"/>
      <c r="M434" s="266"/>
      <c r="N434" s="266"/>
      <c r="O434" s="266"/>
      <c r="P434" s="266"/>
      <c r="Q434" s="266"/>
      <c r="R434" s="266"/>
      <c r="S434" s="266"/>
      <c r="T434" s="266"/>
      <c r="U434" s="266"/>
      <c r="V434" s="266"/>
      <c r="W434" s="266"/>
      <c r="X434" s="266"/>
      <c r="Y434" s="266"/>
      <c r="Z434" s="266"/>
      <c r="AA434" s="266"/>
      <c r="AB434" s="266"/>
      <c r="AC434" s="266"/>
      <c r="AD434" s="267"/>
      <c r="AH434">
        <f>SUM(AF433:AH433)</f>
        <v>0</v>
      </c>
      <c r="AK434">
        <f>SUM(AI433:AK433)</f>
        <v>0</v>
      </c>
    </row>
    <row r="435" spans="1:37">
      <c r="AH435" t="e">
        <f ca="1">CAMBIAR(AH434,0,"",1,"El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5" t="e">
        <f ca="1">CAMBIAR(AK434,0,"",4,"Hay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36" spans="1:37" ht="24" customHeight="1">
      <c r="A436" s="83"/>
      <c r="B436" s="15"/>
      <c r="C436" s="321" t="s">
        <v>187</v>
      </c>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c r="AC436" s="256"/>
      <c r="AD436" s="256"/>
    </row>
    <row r="437" spans="1:37" ht="60" customHeight="1">
      <c r="A437" s="83"/>
      <c r="B437" s="15"/>
      <c r="C437" s="322"/>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c r="AC437" s="323"/>
      <c r="AD437" s="324"/>
    </row>
    <row r="438" spans="1:37" ht="15" customHeight="1">
      <c r="C438" s="246" t="e">
        <f ca="1">AH435</f>
        <v>#NAME?</v>
      </c>
    </row>
    <row r="439" spans="1:37" ht="15" customHeight="1">
      <c r="C439" s="246" t="e">
        <f ca="1">AK435</f>
        <v>#NAME?</v>
      </c>
    </row>
    <row r="440" spans="1:37" ht="15" customHeight="1"/>
    <row r="441" spans="1:37" ht="15" customHeight="1"/>
    <row r="442" spans="1:37" ht="15" customHeight="1"/>
    <row r="443" spans="1:37" ht="15" customHeight="1"/>
  </sheetData>
  <mergeCells count="2087">
    <mergeCell ref="R241:AD241"/>
    <mergeCell ref="D241:P241"/>
    <mergeCell ref="R240:AD240"/>
    <mergeCell ref="D240:P240"/>
    <mergeCell ref="R239:AD239"/>
    <mergeCell ref="D239:P239"/>
    <mergeCell ref="D233:I233"/>
    <mergeCell ref="J233:O233"/>
    <mergeCell ref="P233:Q233"/>
    <mergeCell ref="P234:Q234"/>
    <mergeCell ref="P219:Q219"/>
    <mergeCell ref="D220:I220"/>
    <mergeCell ref="J220:O220"/>
    <mergeCell ref="P220:Q220"/>
    <mergeCell ref="P226:Q226"/>
    <mergeCell ref="D227:I227"/>
    <mergeCell ref="J227:O227"/>
    <mergeCell ref="P227:Q227"/>
    <mergeCell ref="D228:I228"/>
    <mergeCell ref="J228:O228"/>
    <mergeCell ref="P228:Q228"/>
    <mergeCell ref="D229:I229"/>
    <mergeCell ref="J229:O229"/>
    <mergeCell ref="P229:Q229"/>
    <mergeCell ref="D230:I230"/>
    <mergeCell ref="J230:O230"/>
    <mergeCell ref="P230:Q230"/>
    <mergeCell ref="D225:I225"/>
    <mergeCell ref="J225:O225"/>
    <mergeCell ref="P225:Q225"/>
    <mergeCell ref="D226:I226"/>
    <mergeCell ref="J226:O226"/>
    <mergeCell ref="B18:AD18"/>
    <mergeCell ref="B19:AD19"/>
    <mergeCell ref="B22:AD22"/>
    <mergeCell ref="C23:AD23"/>
    <mergeCell ref="C24:AD24"/>
    <mergeCell ref="C11:AD11"/>
    <mergeCell ref="C12:AD12"/>
    <mergeCell ref="C13:AD13"/>
    <mergeCell ref="C14:AD14"/>
    <mergeCell ref="C15:AD15"/>
    <mergeCell ref="C16:AD16"/>
    <mergeCell ref="B1:AD1"/>
    <mergeCell ref="B3:AD3"/>
    <mergeCell ref="B5:AD5"/>
    <mergeCell ref="AA7:AD7"/>
    <mergeCell ref="B9:AD9"/>
    <mergeCell ref="C10:AD10"/>
    <mergeCell ref="C20:AD20"/>
    <mergeCell ref="AC31:AD31"/>
    <mergeCell ref="D32:F32"/>
    <mergeCell ref="G32:J32"/>
    <mergeCell ref="K32:L32"/>
    <mergeCell ref="M32:N32"/>
    <mergeCell ref="O32:P32"/>
    <mergeCell ref="Q32:R32"/>
    <mergeCell ref="S32:T32"/>
    <mergeCell ref="U32:V32"/>
    <mergeCell ref="W32:X32"/>
    <mergeCell ref="Q31:R31"/>
    <mergeCell ref="S31:T31"/>
    <mergeCell ref="U31:V31"/>
    <mergeCell ref="W31:X31"/>
    <mergeCell ref="Y31:Z31"/>
    <mergeCell ref="AA31:AB31"/>
    <mergeCell ref="C25:AD25"/>
    <mergeCell ref="C26:AD26"/>
    <mergeCell ref="AA28:AD28"/>
    <mergeCell ref="C29:F31"/>
    <mergeCell ref="G29:J31"/>
    <mergeCell ref="K29:AD29"/>
    <mergeCell ref="K30:L31"/>
    <mergeCell ref="M30:AD30"/>
    <mergeCell ref="M31:N31"/>
    <mergeCell ref="O31:P31"/>
    <mergeCell ref="U33:V33"/>
    <mergeCell ref="W33:X33"/>
    <mergeCell ref="Y33:Z33"/>
    <mergeCell ref="AA33:AB33"/>
    <mergeCell ref="AC33:AD33"/>
    <mergeCell ref="D34:F34"/>
    <mergeCell ref="G34:J34"/>
    <mergeCell ref="K34:L34"/>
    <mergeCell ref="M34:N34"/>
    <mergeCell ref="O34:P34"/>
    <mergeCell ref="Y32:Z32"/>
    <mergeCell ref="AA32:AB32"/>
    <mergeCell ref="AC32:AD32"/>
    <mergeCell ref="D33:F33"/>
    <mergeCell ref="G33:J33"/>
    <mergeCell ref="K33:L33"/>
    <mergeCell ref="M33:N33"/>
    <mergeCell ref="O33:P33"/>
    <mergeCell ref="Q33:R33"/>
    <mergeCell ref="S33:T33"/>
    <mergeCell ref="Y35:Z35"/>
    <mergeCell ref="AA35:AB35"/>
    <mergeCell ref="AC35:AD35"/>
    <mergeCell ref="D36:F36"/>
    <mergeCell ref="G36:J36"/>
    <mergeCell ref="K36:L36"/>
    <mergeCell ref="M36:N36"/>
    <mergeCell ref="O36:P36"/>
    <mergeCell ref="Q36:R36"/>
    <mergeCell ref="S36:T36"/>
    <mergeCell ref="AC34:AD34"/>
    <mergeCell ref="D35:F35"/>
    <mergeCell ref="G35:J35"/>
    <mergeCell ref="K35:L35"/>
    <mergeCell ref="M35:N35"/>
    <mergeCell ref="O35:P35"/>
    <mergeCell ref="Q35:R35"/>
    <mergeCell ref="S35:T35"/>
    <mergeCell ref="U35:V35"/>
    <mergeCell ref="W35:X35"/>
    <mergeCell ref="Q34:R34"/>
    <mergeCell ref="S34:T34"/>
    <mergeCell ref="U34:V34"/>
    <mergeCell ref="W34:X34"/>
    <mergeCell ref="Y34:Z34"/>
    <mergeCell ref="AA34:AB34"/>
    <mergeCell ref="AC37:AD37"/>
    <mergeCell ref="D38:F38"/>
    <mergeCell ref="G38:J38"/>
    <mergeCell ref="K38:L38"/>
    <mergeCell ref="M38:N38"/>
    <mergeCell ref="O38:P38"/>
    <mergeCell ref="Q38:R38"/>
    <mergeCell ref="S38:T38"/>
    <mergeCell ref="U38:V38"/>
    <mergeCell ref="W38:X38"/>
    <mergeCell ref="Q37:R37"/>
    <mergeCell ref="S37:T37"/>
    <mergeCell ref="U37:V37"/>
    <mergeCell ref="W37:X37"/>
    <mergeCell ref="Y37:Z37"/>
    <mergeCell ref="AA37:AB37"/>
    <mergeCell ref="U36:V36"/>
    <mergeCell ref="W36:X36"/>
    <mergeCell ref="Y36:Z36"/>
    <mergeCell ref="AA36:AB36"/>
    <mergeCell ref="AC36:AD36"/>
    <mergeCell ref="D37:F37"/>
    <mergeCell ref="G37:J37"/>
    <mergeCell ref="K37:L37"/>
    <mergeCell ref="M37:N37"/>
    <mergeCell ref="O37:P37"/>
    <mergeCell ref="U39:V39"/>
    <mergeCell ref="W39:X39"/>
    <mergeCell ref="Y39:Z39"/>
    <mergeCell ref="AA39:AB39"/>
    <mergeCell ref="AC39:AD39"/>
    <mergeCell ref="D40:F40"/>
    <mergeCell ref="G40:J40"/>
    <mergeCell ref="K40:L40"/>
    <mergeCell ref="M40:N40"/>
    <mergeCell ref="O40:P40"/>
    <mergeCell ref="Y38:Z38"/>
    <mergeCell ref="AA38:AB38"/>
    <mergeCell ref="AC38:AD38"/>
    <mergeCell ref="D39:F39"/>
    <mergeCell ref="G39:J39"/>
    <mergeCell ref="K39:L39"/>
    <mergeCell ref="M39:N39"/>
    <mergeCell ref="O39:P39"/>
    <mergeCell ref="Q39:R39"/>
    <mergeCell ref="S39:T39"/>
    <mergeCell ref="Y41:Z41"/>
    <mergeCell ref="AA41:AB41"/>
    <mergeCell ref="AC41:AD41"/>
    <mergeCell ref="D42:F42"/>
    <mergeCell ref="G42:J42"/>
    <mergeCell ref="K42:L42"/>
    <mergeCell ref="M42:N42"/>
    <mergeCell ref="O42:P42"/>
    <mergeCell ref="Q42:R42"/>
    <mergeCell ref="S42:T42"/>
    <mergeCell ref="AC40:AD40"/>
    <mergeCell ref="D41:F41"/>
    <mergeCell ref="G41:J41"/>
    <mergeCell ref="K41:L41"/>
    <mergeCell ref="M41:N41"/>
    <mergeCell ref="O41:P41"/>
    <mergeCell ref="Q41:R41"/>
    <mergeCell ref="S41:T41"/>
    <mergeCell ref="U41:V41"/>
    <mergeCell ref="W41:X41"/>
    <mergeCell ref="Q40:R40"/>
    <mergeCell ref="S40:T40"/>
    <mergeCell ref="U40:V40"/>
    <mergeCell ref="W40:X40"/>
    <mergeCell ref="Y40:Z40"/>
    <mergeCell ref="AA40:AB40"/>
    <mergeCell ref="AC43:AD43"/>
    <mergeCell ref="D44:F44"/>
    <mergeCell ref="G44:J44"/>
    <mergeCell ref="K44:L44"/>
    <mergeCell ref="M44:N44"/>
    <mergeCell ref="O44:P44"/>
    <mergeCell ref="Q44:R44"/>
    <mergeCell ref="S44:T44"/>
    <mergeCell ref="U44:V44"/>
    <mergeCell ref="W44:X44"/>
    <mergeCell ref="Q43:R43"/>
    <mergeCell ref="S43:T43"/>
    <mergeCell ref="U43:V43"/>
    <mergeCell ref="W43:X43"/>
    <mergeCell ref="Y43:Z43"/>
    <mergeCell ref="AA43:AB43"/>
    <mergeCell ref="U42:V42"/>
    <mergeCell ref="W42:X42"/>
    <mergeCell ref="Y42:Z42"/>
    <mergeCell ref="AA42:AB42"/>
    <mergeCell ref="AC42:AD42"/>
    <mergeCell ref="D43:F43"/>
    <mergeCell ref="G43:J43"/>
    <mergeCell ref="K43:L43"/>
    <mergeCell ref="M43:N43"/>
    <mergeCell ref="O43:P43"/>
    <mergeCell ref="U45:V45"/>
    <mergeCell ref="W45:X45"/>
    <mergeCell ref="Y45:Z45"/>
    <mergeCell ref="AA45:AB45"/>
    <mergeCell ref="AC45:AD45"/>
    <mergeCell ref="D46:F46"/>
    <mergeCell ref="G46:J46"/>
    <mergeCell ref="K46:L46"/>
    <mergeCell ref="M46:N46"/>
    <mergeCell ref="O46:P46"/>
    <mergeCell ref="Y44:Z44"/>
    <mergeCell ref="AA44:AB44"/>
    <mergeCell ref="AC44:AD44"/>
    <mergeCell ref="D45:F45"/>
    <mergeCell ref="G45:J45"/>
    <mergeCell ref="K45:L45"/>
    <mergeCell ref="M45:N45"/>
    <mergeCell ref="O45:P45"/>
    <mergeCell ref="Q45:R45"/>
    <mergeCell ref="S45:T45"/>
    <mergeCell ref="Y47:Z47"/>
    <mergeCell ref="AA47:AB47"/>
    <mergeCell ref="AC47:AD47"/>
    <mergeCell ref="D48:F48"/>
    <mergeCell ref="G48:J48"/>
    <mergeCell ref="K48:L48"/>
    <mergeCell ref="M48:N48"/>
    <mergeCell ref="O48:P48"/>
    <mergeCell ref="Q48:R48"/>
    <mergeCell ref="S48:T48"/>
    <mergeCell ref="AC46:AD46"/>
    <mergeCell ref="D47:F47"/>
    <mergeCell ref="G47:J47"/>
    <mergeCell ref="K47:L47"/>
    <mergeCell ref="M47:N47"/>
    <mergeCell ref="O47:P47"/>
    <mergeCell ref="Q47:R47"/>
    <mergeCell ref="S47:T47"/>
    <mergeCell ref="U47:V47"/>
    <mergeCell ref="W47:X47"/>
    <mergeCell ref="Q46:R46"/>
    <mergeCell ref="S46:T46"/>
    <mergeCell ref="U46:V46"/>
    <mergeCell ref="W46:X46"/>
    <mergeCell ref="Y46:Z46"/>
    <mergeCell ref="AA46:AB46"/>
    <mergeCell ref="AC49:AD49"/>
    <mergeCell ref="D50:F50"/>
    <mergeCell ref="G50:J50"/>
    <mergeCell ref="K50:L50"/>
    <mergeCell ref="M50:N50"/>
    <mergeCell ref="O50:P50"/>
    <mergeCell ref="Q50:R50"/>
    <mergeCell ref="S50:T50"/>
    <mergeCell ref="U50:V50"/>
    <mergeCell ref="W50:X50"/>
    <mergeCell ref="Q49:R49"/>
    <mergeCell ref="S49:T49"/>
    <mergeCell ref="U49:V49"/>
    <mergeCell ref="W49:X49"/>
    <mergeCell ref="Y49:Z49"/>
    <mergeCell ref="AA49:AB49"/>
    <mergeCell ref="U48:V48"/>
    <mergeCell ref="W48:X48"/>
    <mergeCell ref="Y48:Z48"/>
    <mergeCell ref="AA48:AB48"/>
    <mergeCell ref="AC48:AD48"/>
    <mergeCell ref="D49:F49"/>
    <mergeCell ref="G49:J49"/>
    <mergeCell ref="K49:L49"/>
    <mergeCell ref="M49:N49"/>
    <mergeCell ref="O49:P49"/>
    <mergeCell ref="U51:V51"/>
    <mergeCell ref="W51:X51"/>
    <mergeCell ref="Y51:Z51"/>
    <mergeCell ref="AA51:AB51"/>
    <mergeCell ref="AC51:AD51"/>
    <mergeCell ref="D52:F52"/>
    <mergeCell ref="G52:J52"/>
    <mergeCell ref="K52:L52"/>
    <mergeCell ref="M52:N52"/>
    <mergeCell ref="O52:P52"/>
    <mergeCell ref="Y50:Z50"/>
    <mergeCell ref="AA50:AB50"/>
    <mergeCell ref="AC50:AD50"/>
    <mergeCell ref="D51:F51"/>
    <mergeCell ref="G51:J51"/>
    <mergeCell ref="K51:L51"/>
    <mergeCell ref="M51:N51"/>
    <mergeCell ref="O51:P51"/>
    <mergeCell ref="Q51:R51"/>
    <mergeCell ref="S51:T51"/>
    <mergeCell ref="Y53:Z53"/>
    <mergeCell ref="AA53:AB53"/>
    <mergeCell ref="AC53:AD53"/>
    <mergeCell ref="D54:F54"/>
    <mergeCell ref="G54:J54"/>
    <mergeCell ref="K54:L54"/>
    <mergeCell ref="M54:N54"/>
    <mergeCell ref="O54:P54"/>
    <mergeCell ref="Q54:R54"/>
    <mergeCell ref="S54:T54"/>
    <mergeCell ref="AC52:AD52"/>
    <mergeCell ref="D53:F53"/>
    <mergeCell ref="G53:J53"/>
    <mergeCell ref="K53:L53"/>
    <mergeCell ref="M53:N53"/>
    <mergeCell ref="O53:P53"/>
    <mergeCell ref="Q53:R53"/>
    <mergeCell ref="S53:T53"/>
    <mergeCell ref="U53:V53"/>
    <mergeCell ref="W53:X53"/>
    <mergeCell ref="Q52:R52"/>
    <mergeCell ref="S52:T52"/>
    <mergeCell ref="U52:V52"/>
    <mergeCell ref="W52:X52"/>
    <mergeCell ref="Y52:Z52"/>
    <mergeCell ref="AA52:AB52"/>
    <mergeCell ref="AC55:AD55"/>
    <mergeCell ref="D56:F56"/>
    <mergeCell ref="G56:J56"/>
    <mergeCell ref="K56:L56"/>
    <mergeCell ref="M56:N56"/>
    <mergeCell ref="O56:P56"/>
    <mergeCell ref="Q56:R56"/>
    <mergeCell ref="S56:T56"/>
    <mergeCell ref="U56:V56"/>
    <mergeCell ref="W56:X56"/>
    <mergeCell ref="Q55:R55"/>
    <mergeCell ref="S55:T55"/>
    <mergeCell ref="U55:V55"/>
    <mergeCell ref="W55:X55"/>
    <mergeCell ref="Y55:Z55"/>
    <mergeCell ref="AA55:AB55"/>
    <mergeCell ref="U54:V54"/>
    <mergeCell ref="W54:X54"/>
    <mergeCell ref="Y54:Z54"/>
    <mergeCell ref="AA54:AB54"/>
    <mergeCell ref="AC54:AD54"/>
    <mergeCell ref="D55:F55"/>
    <mergeCell ref="G55:J55"/>
    <mergeCell ref="K55:L55"/>
    <mergeCell ref="M55:N55"/>
    <mergeCell ref="O55:P55"/>
    <mergeCell ref="Y57:Z57"/>
    <mergeCell ref="AA57:AB57"/>
    <mergeCell ref="AC57:AD57"/>
    <mergeCell ref="AA59:AD59"/>
    <mergeCell ref="C60:F62"/>
    <mergeCell ref="G60:AD60"/>
    <mergeCell ref="G61:AD61"/>
    <mergeCell ref="G62:H62"/>
    <mergeCell ref="I62:J62"/>
    <mergeCell ref="K62:L62"/>
    <mergeCell ref="Y56:Z56"/>
    <mergeCell ref="AA56:AB56"/>
    <mergeCell ref="AC56:AD56"/>
    <mergeCell ref="K57:L57"/>
    <mergeCell ref="M57:N57"/>
    <mergeCell ref="O57:P57"/>
    <mergeCell ref="Q57:R57"/>
    <mergeCell ref="S57:T57"/>
    <mergeCell ref="U57:V57"/>
    <mergeCell ref="W57:X57"/>
    <mergeCell ref="S63:T63"/>
    <mergeCell ref="U63:V63"/>
    <mergeCell ref="W63:X63"/>
    <mergeCell ref="Y63:Z63"/>
    <mergeCell ref="AA63:AB63"/>
    <mergeCell ref="AC63:AD63"/>
    <mergeCell ref="Y62:Z62"/>
    <mergeCell ref="AA62:AB62"/>
    <mergeCell ref="AC62:AD62"/>
    <mergeCell ref="D63:F63"/>
    <mergeCell ref="G63:H63"/>
    <mergeCell ref="I63:J63"/>
    <mergeCell ref="K63:L63"/>
    <mergeCell ref="M63:N63"/>
    <mergeCell ref="O63:P63"/>
    <mergeCell ref="Q63:R63"/>
    <mergeCell ref="M62:N62"/>
    <mergeCell ref="O62:P62"/>
    <mergeCell ref="Q62:R62"/>
    <mergeCell ref="S62:T62"/>
    <mergeCell ref="U62:V62"/>
    <mergeCell ref="W62:X62"/>
    <mergeCell ref="W65:X65"/>
    <mergeCell ref="Y65:Z65"/>
    <mergeCell ref="AA65:AB65"/>
    <mergeCell ref="AC65:AD65"/>
    <mergeCell ref="D66:F66"/>
    <mergeCell ref="G66:H66"/>
    <mergeCell ref="I66:J66"/>
    <mergeCell ref="K66:L66"/>
    <mergeCell ref="M66:N66"/>
    <mergeCell ref="O66:P66"/>
    <mergeCell ref="AC64:AD64"/>
    <mergeCell ref="D65:F65"/>
    <mergeCell ref="G65:H65"/>
    <mergeCell ref="I65:J65"/>
    <mergeCell ref="K65:L65"/>
    <mergeCell ref="M65:N65"/>
    <mergeCell ref="O65:P65"/>
    <mergeCell ref="Q65:R65"/>
    <mergeCell ref="S65:T65"/>
    <mergeCell ref="U65:V65"/>
    <mergeCell ref="Q64:R64"/>
    <mergeCell ref="S64:T64"/>
    <mergeCell ref="U64:V64"/>
    <mergeCell ref="W64:X64"/>
    <mergeCell ref="Y64:Z64"/>
    <mergeCell ref="AA64:AB64"/>
    <mergeCell ref="D64:F64"/>
    <mergeCell ref="G64:H64"/>
    <mergeCell ref="I64:J64"/>
    <mergeCell ref="K64:L64"/>
    <mergeCell ref="M64:N64"/>
    <mergeCell ref="O64:P64"/>
    <mergeCell ref="W67:X67"/>
    <mergeCell ref="Y67:Z67"/>
    <mergeCell ref="AA67:AB67"/>
    <mergeCell ref="AC67:AD67"/>
    <mergeCell ref="D68:F68"/>
    <mergeCell ref="G68:H68"/>
    <mergeCell ref="I68:J68"/>
    <mergeCell ref="K68:L68"/>
    <mergeCell ref="M68:N68"/>
    <mergeCell ref="O68:P68"/>
    <mergeCell ref="AC66:AD66"/>
    <mergeCell ref="D67:F67"/>
    <mergeCell ref="G67:H67"/>
    <mergeCell ref="I67:J67"/>
    <mergeCell ref="K67:L67"/>
    <mergeCell ref="M67:N67"/>
    <mergeCell ref="O67:P67"/>
    <mergeCell ref="Q67:R67"/>
    <mergeCell ref="S67:T67"/>
    <mergeCell ref="U67:V67"/>
    <mergeCell ref="Q66:R66"/>
    <mergeCell ref="S66:T66"/>
    <mergeCell ref="U66:V66"/>
    <mergeCell ref="W66:X66"/>
    <mergeCell ref="Y66:Z66"/>
    <mergeCell ref="AA66:AB66"/>
    <mergeCell ref="W69:X69"/>
    <mergeCell ref="Y69:Z69"/>
    <mergeCell ref="AA69:AB69"/>
    <mergeCell ref="AC69:AD69"/>
    <mergeCell ref="D70:F70"/>
    <mergeCell ref="G70:H70"/>
    <mergeCell ref="I70:J70"/>
    <mergeCell ref="K70:L70"/>
    <mergeCell ref="M70:N70"/>
    <mergeCell ref="O70:P70"/>
    <mergeCell ref="AC68:AD68"/>
    <mergeCell ref="D69:F69"/>
    <mergeCell ref="G69:H69"/>
    <mergeCell ref="I69:J69"/>
    <mergeCell ref="K69:L69"/>
    <mergeCell ref="M69:N69"/>
    <mergeCell ref="O69:P69"/>
    <mergeCell ref="Q69:R69"/>
    <mergeCell ref="S69:T69"/>
    <mergeCell ref="U69:V69"/>
    <mergeCell ref="Q68:R68"/>
    <mergeCell ref="S68:T68"/>
    <mergeCell ref="U68:V68"/>
    <mergeCell ref="W68:X68"/>
    <mergeCell ref="Y68:Z68"/>
    <mergeCell ref="AA68:AB68"/>
    <mergeCell ref="W71:X71"/>
    <mergeCell ref="Y71:Z71"/>
    <mergeCell ref="AA71:AB71"/>
    <mergeCell ref="AC71:AD71"/>
    <mergeCell ref="D72:F72"/>
    <mergeCell ref="G72:H72"/>
    <mergeCell ref="I72:J72"/>
    <mergeCell ref="K72:L72"/>
    <mergeCell ref="M72:N72"/>
    <mergeCell ref="O72:P72"/>
    <mergeCell ref="AC70:AD70"/>
    <mergeCell ref="D71:F71"/>
    <mergeCell ref="G71:H71"/>
    <mergeCell ref="I71:J71"/>
    <mergeCell ref="K71:L71"/>
    <mergeCell ref="M71:N71"/>
    <mergeCell ref="O71:P71"/>
    <mergeCell ref="Q71:R71"/>
    <mergeCell ref="S71:T71"/>
    <mergeCell ref="U71:V71"/>
    <mergeCell ref="Q70:R70"/>
    <mergeCell ref="S70:T70"/>
    <mergeCell ref="U70:V70"/>
    <mergeCell ref="W70:X70"/>
    <mergeCell ref="Y70:Z70"/>
    <mergeCell ref="AA70:AB70"/>
    <mergeCell ref="W73:X73"/>
    <mergeCell ref="Y73:Z73"/>
    <mergeCell ref="AA73:AB73"/>
    <mergeCell ref="AC73:AD73"/>
    <mergeCell ref="D74:F74"/>
    <mergeCell ref="G74:H74"/>
    <mergeCell ref="I74:J74"/>
    <mergeCell ref="K74:L74"/>
    <mergeCell ref="M74:N74"/>
    <mergeCell ref="O74:P74"/>
    <mergeCell ref="AC72:AD72"/>
    <mergeCell ref="D73:F73"/>
    <mergeCell ref="G73:H73"/>
    <mergeCell ref="I73:J73"/>
    <mergeCell ref="K73:L73"/>
    <mergeCell ref="M73:N73"/>
    <mergeCell ref="O73:P73"/>
    <mergeCell ref="Q73:R73"/>
    <mergeCell ref="S73:T73"/>
    <mergeCell ref="U73:V73"/>
    <mergeCell ref="Q72:R72"/>
    <mergeCell ref="S72:T72"/>
    <mergeCell ref="U72:V72"/>
    <mergeCell ref="W72:X72"/>
    <mergeCell ref="Y72:Z72"/>
    <mergeCell ref="AA72:AB72"/>
    <mergeCell ref="W75:X75"/>
    <mergeCell ref="Y75:Z75"/>
    <mergeCell ref="AA75:AB75"/>
    <mergeCell ref="AC75:AD75"/>
    <mergeCell ref="D76:F76"/>
    <mergeCell ref="G76:H76"/>
    <mergeCell ref="I76:J76"/>
    <mergeCell ref="K76:L76"/>
    <mergeCell ref="M76:N76"/>
    <mergeCell ref="O76:P76"/>
    <mergeCell ref="AC74:AD74"/>
    <mergeCell ref="D75:F75"/>
    <mergeCell ref="G75:H75"/>
    <mergeCell ref="I75:J75"/>
    <mergeCell ref="K75:L75"/>
    <mergeCell ref="M75:N75"/>
    <mergeCell ref="O75:P75"/>
    <mergeCell ref="Q75:R75"/>
    <mergeCell ref="S75:T75"/>
    <mergeCell ref="U75:V75"/>
    <mergeCell ref="Q74:R74"/>
    <mergeCell ref="S74:T74"/>
    <mergeCell ref="U74:V74"/>
    <mergeCell ref="W74:X74"/>
    <mergeCell ref="Y74:Z74"/>
    <mergeCell ref="AA74:AB74"/>
    <mergeCell ref="W77:X77"/>
    <mergeCell ref="Y77:Z77"/>
    <mergeCell ref="AA77:AB77"/>
    <mergeCell ref="AC77:AD77"/>
    <mergeCell ref="D78:F78"/>
    <mergeCell ref="G78:H78"/>
    <mergeCell ref="I78:J78"/>
    <mergeCell ref="K78:L78"/>
    <mergeCell ref="M78:N78"/>
    <mergeCell ref="O78:P78"/>
    <mergeCell ref="AC76:AD76"/>
    <mergeCell ref="D77:F77"/>
    <mergeCell ref="G77:H77"/>
    <mergeCell ref="I77:J77"/>
    <mergeCell ref="K77:L77"/>
    <mergeCell ref="M77:N77"/>
    <mergeCell ref="O77:P77"/>
    <mergeCell ref="Q77:R77"/>
    <mergeCell ref="S77:T77"/>
    <mergeCell ref="U77:V77"/>
    <mergeCell ref="Q76:R76"/>
    <mergeCell ref="S76:T76"/>
    <mergeCell ref="U76:V76"/>
    <mergeCell ref="W76:X76"/>
    <mergeCell ref="Y76:Z76"/>
    <mergeCell ref="AA76:AB76"/>
    <mergeCell ref="W79:X79"/>
    <mergeCell ref="Y79:Z79"/>
    <mergeCell ref="AA79:AB79"/>
    <mergeCell ref="AC79:AD79"/>
    <mergeCell ref="D80:F80"/>
    <mergeCell ref="G80:H80"/>
    <mergeCell ref="I80:J80"/>
    <mergeCell ref="K80:L80"/>
    <mergeCell ref="M80:N80"/>
    <mergeCell ref="O80:P80"/>
    <mergeCell ref="AC78:AD78"/>
    <mergeCell ref="D79:F79"/>
    <mergeCell ref="G79:H79"/>
    <mergeCell ref="I79:J79"/>
    <mergeCell ref="K79:L79"/>
    <mergeCell ref="M79:N79"/>
    <mergeCell ref="O79:P79"/>
    <mergeCell ref="Q79:R79"/>
    <mergeCell ref="S79:T79"/>
    <mergeCell ref="U79:V79"/>
    <mergeCell ref="Q78:R78"/>
    <mergeCell ref="S78:T78"/>
    <mergeCell ref="U78:V78"/>
    <mergeCell ref="W78:X78"/>
    <mergeCell ref="Y78:Z78"/>
    <mergeCell ref="AA78:AB78"/>
    <mergeCell ref="W81:X81"/>
    <mergeCell ref="Y81:Z81"/>
    <mergeCell ref="AA81:AB81"/>
    <mergeCell ref="AC81:AD81"/>
    <mergeCell ref="D82:F82"/>
    <mergeCell ref="G82:H82"/>
    <mergeCell ref="I82:J82"/>
    <mergeCell ref="K82:L82"/>
    <mergeCell ref="M82:N82"/>
    <mergeCell ref="O82:P82"/>
    <mergeCell ref="AC80:AD80"/>
    <mergeCell ref="D81:F81"/>
    <mergeCell ref="G81:H81"/>
    <mergeCell ref="I81:J81"/>
    <mergeCell ref="K81:L81"/>
    <mergeCell ref="M81:N81"/>
    <mergeCell ref="O81:P81"/>
    <mergeCell ref="Q81:R81"/>
    <mergeCell ref="S81:T81"/>
    <mergeCell ref="U81:V81"/>
    <mergeCell ref="Q80:R80"/>
    <mergeCell ref="S80:T80"/>
    <mergeCell ref="U80:V80"/>
    <mergeCell ref="W80:X80"/>
    <mergeCell ref="Y80:Z80"/>
    <mergeCell ref="AA80:AB80"/>
    <mergeCell ref="W83:X83"/>
    <mergeCell ref="Y83:Z83"/>
    <mergeCell ref="AA83:AB83"/>
    <mergeCell ref="AC83:AD83"/>
    <mergeCell ref="D84:F84"/>
    <mergeCell ref="G84:H84"/>
    <mergeCell ref="I84:J84"/>
    <mergeCell ref="K84:L84"/>
    <mergeCell ref="M84:N84"/>
    <mergeCell ref="O84:P84"/>
    <mergeCell ref="AC82:AD82"/>
    <mergeCell ref="D83:F83"/>
    <mergeCell ref="G83:H83"/>
    <mergeCell ref="I83:J83"/>
    <mergeCell ref="K83:L83"/>
    <mergeCell ref="M83:N83"/>
    <mergeCell ref="O83:P83"/>
    <mergeCell ref="Q83:R83"/>
    <mergeCell ref="S83:T83"/>
    <mergeCell ref="U83:V83"/>
    <mergeCell ref="Q82:R82"/>
    <mergeCell ref="S82:T82"/>
    <mergeCell ref="U82:V82"/>
    <mergeCell ref="W82:X82"/>
    <mergeCell ref="Y82:Z82"/>
    <mergeCell ref="AA82:AB82"/>
    <mergeCell ref="W85:X85"/>
    <mergeCell ref="Y85:Z85"/>
    <mergeCell ref="AA85:AB85"/>
    <mergeCell ref="AC85:AD85"/>
    <mergeCell ref="D86:F86"/>
    <mergeCell ref="G86:H86"/>
    <mergeCell ref="I86:J86"/>
    <mergeCell ref="K86:L86"/>
    <mergeCell ref="M86:N86"/>
    <mergeCell ref="O86:P86"/>
    <mergeCell ref="AC84:AD84"/>
    <mergeCell ref="D85:F85"/>
    <mergeCell ref="G85:H85"/>
    <mergeCell ref="I85:J85"/>
    <mergeCell ref="K85:L85"/>
    <mergeCell ref="M85:N85"/>
    <mergeCell ref="O85:P85"/>
    <mergeCell ref="Q85:R85"/>
    <mergeCell ref="S85:T85"/>
    <mergeCell ref="U85:V85"/>
    <mergeCell ref="Q84:R84"/>
    <mergeCell ref="S84:T84"/>
    <mergeCell ref="U84:V84"/>
    <mergeCell ref="W84:X84"/>
    <mergeCell ref="Y84:Z84"/>
    <mergeCell ref="AA84:AB84"/>
    <mergeCell ref="W87:X87"/>
    <mergeCell ref="Y87:Z87"/>
    <mergeCell ref="AA87:AB87"/>
    <mergeCell ref="AC87:AD87"/>
    <mergeCell ref="G88:H88"/>
    <mergeCell ref="I88:J88"/>
    <mergeCell ref="K88:L88"/>
    <mergeCell ref="M88:N88"/>
    <mergeCell ref="O88:P88"/>
    <mergeCell ref="Q88:R88"/>
    <mergeCell ref="AC86:AD86"/>
    <mergeCell ref="D87:F87"/>
    <mergeCell ref="G87:H87"/>
    <mergeCell ref="I87:J87"/>
    <mergeCell ref="K87:L87"/>
    <mergeCell ref="M87:N87"/>
    <mergeCell ref="O87:P87"/>
    <mergeCell ref="Q87:R87"/>
    <mergeCell ref="S87:T87"/>
    <mergeCell ref="U87:V87"/>
    <mergeCell ref="Q86:R86"/>
    <mergeCell ref="S86:T86"/>
    <mergeCell ref="U86:V86"/>
    <mergeCell ref="W86:X86"/>
    <mergeCell ref="Y86:Z86"/>
    <mergeCell ref="AA86:AB86"/>
    <mergeCell ref="C102:AD102"/>
    <mergeCell ref="C103:AD103"/>
    <mergeCell ref="C104:AD104"/>
    <mergeCell ref="C105:AD105"/>
    <mergeCell ref="C106:AD106"/>
    <mergeCell ref="C108:J110"/>
    <mergeCell ref="K108:L110"/>
    <mergeCell ref="M108:AD108"/>
    <mergeCell ref="M109:N110"/>
    <mergeCell ref="O109:AD109"/>
    <mergeCell ref="C90:E90"/>
    <mergeCell ref="F90:AD90"/>
    <mergeCell ref="C92:AD92"/>
    <mergeCell ref="C93:AD93"/>
    <mergeCell ref="B100:AD100"/>
    <mergeCell ref="C101:AD101"/>
    <mergeCell ref="S88:T88"/>
    <mergeCell ref="U88:V88"/>
    <mergeCell ref="W88:X88"/>
    <mergeCell ref="Y88:Z88"/>
    <mergeCell ref="AA88:AB88"/>
    <mergeCell ref="AC88:AD88"/>
    <mergeCell ref="AC111:AD111"/>
    <mergeCell ref="D112:J112"/>
    <mergeCell ref="K112:L112"/>
    <mergeCell ref="M112:N112"/>
    <mergeCell ref="O112:P112"/>
    <mergeCell ref="Q112:R112"/>
    <mergeCell ref="S112:T112"/>
    <mergeCell ref="U112:X112"/>
    <mergeCell ref="Y112:Z112"/>
    <mergeCell ref="AA112:AB112"/>
    <mergeCell ref="AC110:AD110"/>
    <mergeCell ref="D111:J111"/>
    <mergeCell ref="K111:L111"/>
    <mergeCell ref="M111:N111"/>
    <mergeCell ref="O111:P111"/>
    <mergeCell ref="Q111:R111"/>
    <mergeCell ref="S111:T111"/>
    <mergeCell ref="U111:X111"/>
    <mergeCell ref="Y111:Z111"/>
    <mergeCell ref="AA111:AB111"/>
    <mergeCell ref="O110:P110"/>
    <mergeCell ref="Q110:R110"/>
    <mergeCell ref="S110:T110"/>
    <mergeCell ref="U110:X110"/>
    <mergeCell ref="Y110:Z110"/>
    <mergeCell ref="AA110:AB110"/>
    <mergeCell ref="AC113:AD113"/>
    <mergeCell ref="D114:J114"/>
    <mergeCell ref="K114:L114"/>
    <mergeCell ref="M114:N114"/>
    <mergeCell ref="O114:P114"/>
    <mergeCell ref="Q114:R114"/>
    <mergeCell ref="S114:T114"/>
    <mergeCell ref="U114:X114"/>
    <mergeCell ref="Y114:Z114"/>
    <mergeCell ref="AA114:AB114"/>
    <mergeCell ref="AC112:AD112"/>
    <mergeCell ref="D113:J113"/>
    <mergeCell ref="K113:L113"/>
    <mergeCell ref="M113:N113"/>
    <mergeCell ref="O113:P113"/>
    <mergeCell ref="Q113:R113"/>
    <mergeCell ref="S113:T113"/>
    <mergeCell ref="U113:X113"/>
    <mergeCell ref="Y113:Z113"/>
    <mergeCell ref="AA113:AB113"/>
    <mergeCell ref="AC115:AD115"/>
    <mergeCell ref="D116:J116"/>
    <mergeCell ref="K116:L116"/>
    <mergeCell ref="M116:N116"/>
    <mergeCell ref="O116:P116"/>
    <mergeCell ref="Q116:R116"/>
    <mergeCell ref="S116:T116"/>
    <mergeCell ref="U116:X116"/>
    <mergeCell ref="Y116:Z116"/>
    <mergeCell ref="AA116:AB116"/>
    <mergeCell ref="AC114:AD114"/>
    <mergeCell ref="D115:J115"/>
    <mergeCell ref="K115:L115"/>
    <mergeCell ref="M115:N115"/>
    <mergeCell ref="O115:P115"/>
    <mergeCell ref="Q115:R115"/>
    <mergeCell ref="S115:T115"/>
    <mergeCell ref="U115:X115"/>
    <mergeCell ref="Y115:Z115"/>
    <mergeCell ref="AA115:AB115"/>
    <mergeCell ref="AC117:AD117"/>
    <mergeCell ref="D118:J118"/>
    <mergeCell ref="K118:L118"/>
    <mergeCell ref="M118:N118"/>
    <mergeCell ref="O118:P118"/>
    <mergeCell ref="Q118:R118"/>
    <mergeCell ref="S118:T118"/>
    <mergeCell ref="U118:X118"/>
    <mergeCell ref="Y118:Z118"/>
    <mergeCell ref="AA118:AB118"/>
    <mergeCell ref="AC116:AD116"/>
    <mergeCell ref="D117:J117"/>
    <mergeCell ref="K117:L117"/>
    <mergeCell ref="M117:N117"/>
    <mergeCell ref="O117:P117"/>
    <mergeCell ref="Q117:R117"/>
    <mergeCell ref="S117:T117"/>
    <mergeCell ref="U117:X117"/>
    <mergeCell ref="Y117:Z117"/>
    <mergeCell ref="AA117:AB117"/>
    <mergeCell ref="AC119:AD119"/>
    <mergeCell ref="D120:J120"/>
    <mergeCell ref="K120:L120"/>
    <mergeCell ref="M120:N120"/>
    <mergeCell ref="O120:P120"/>
    <mergeCell ref="Q120:R120"/>
    <mergeCell ref="S120:T120"/>
    <mergeCell ref="U120:X120"/>
    <mergeCell ref="Y120:Z120"/>
    <mergeCell ref="AA120:AB120"/>
    <mergeCell ref="AC118:AD118"/>
    <mergeCell ref="D119:J119"/>
    <mergeCell ref="K119:L119"/>
    <mergeCell ref="M119:N119"/>
    <mergeCell ref="O119:P119"/>
    <mergeCell ref="Q119:R119"/>
    <mergeCell ref="S119:T119"/>
    <mergeCell ref="U119:X119"/>
    <mergeCell ref="Y119:Z119"/>
    <mergeCell ref="AA119:AB119"/>
    <mergeCell ref="AC121:AD121"/>
    <mergeCell ref="D122:J122"/>
    <mergeCell ref="K122:L122"/>
    <mergeCell ref="M122:N122"/>
    <mergeCell ref="O122:P122"/>
    <mergeCell ref="Q122:R122"/>
    <mergeCell ref="S122:T122"/>
    <mergeCell ref="U122:X122"/>
    <mergeCell ref="Y122:Z122"/>
    <mergeCell ref="AA122:AB122"/>
    <mergeCell ref="AC120:AD120"/>
    <mergeCell ref="D121:J121"/>
    <mergeCell ref="K121:L121"/>
    <mergeCell ref="M121:N121"/>
    <mergeCell ref="O121:P121"/>
    <mergeCell ref="Q121:R121"/>
    <mergeCell ref="S121:T121"/>
    <mergeCell ref="U121:X121"/>
    <mergeCell ref="Y121:Z121"/>
    <mergeCell ref="AA121:AB121"/>
    <mergeCell ref="AC123:AD123"/>
    <mergeCell ref="D124:J124"/>
    <mergeCell ref="K124:L124"/>
    <mergeCell ref="M124:N124"/>
    <mergeCell ref="O124:P124"/>
    <mergeCell ref="Q124:R124"/>
    <mergeCell ref="S124:T124"/>
    <mergeCell ref="U124:X124"/>
    <mergeCell ref="Y124:Z124"/>
    <mergeCell ref="AA124:AB124"/>
    <mergeCell ref="AC122:AD122"/>
    <mergeCell ref="D123:J123"/>
    <mergeCell ref="K123:L123"/>
    <mergeCell ref="M123:N123"/>
    <mergeCell ref="O123:P123"/>
    <mergeCell ref="Q123:R123"/>
    <mergeCell ref="S123:T123"/>
    <mergeCell ref="U123:X123"/>
    <mergeCell ref="Y123:Z123"/>
    <mergeCell ref="AA123:AB123"/>
    <mergeCell ref="AC125:AD125"/>
    <mergeCell ref="D126:J126"/>
    <mergeCell ref="K126:L126"/>
    <mergeCell ref="M126:N126"/>
    <mergeCell ref="O126:P126"/>
    <mergeCell ref="Q126:R126"/>
    <mergeCell ref="S126:T126"/>
    <mergeCell ref="U126:X126"/>
    <mergeCell ref="Y126:Z126"/>
    <mergeCell ref="AA126:AB126"/>
    <mergeCell ref="AC124:AD124"/>
    <mergeCell ref="D125:J125"/>
    <mergeCell ref="K125:L125"/>
    <mergeCell ref="M125:N125"/>
    <mergeCell ref="O125:P125"/>
    <mergeCell ref="Q125:R125"/>
    <mergeCell ref="S125:T125"/>
    <mergeCell ref="U125:X125"/>
    <mergeCell ref="Y125:Z125"/>
    <mergeCell ref="AA125:AB125"/>
    <mergeCell ref="AC127:AD127"/>
    <mergeCell ref="D128:J128"/>
    <mergeCell ref="K128:L128"/>
    <mergeCell ref="M128:N128"/>
    <mergeCell ref="O128:P128"/>
    <mergeCell ref="Q128:R128"/>
    <mergeCell ref="S128:T128"/>
    <mergeCell ref="U128:X128"/>
    <mergeCell ref="Y128:Z128"/>
    <mergeCell ref="AA128:AB128"/>
    <mergeCell ref="AC126:AD126"/>
    <mergeCell ref="D127:J127"/>
    <mergeCell ref="K127:L127"/>
    <mergeCell ref="M127:N127"/>
    <mergeCell ref="O127:P127"/>
    <mergeCell ref="Q127:R127"/>
    <mergeCell ref="S127:T127"/>
    <mergeCell ref="U127:X127"/>
    <mergeCell ref="Y127:Z127"/>
    <mergeCell ref="AA127:AB127"/>
    <mergeCell ref="AC129:AD129"/>
    <mergeCell ref="D130:J130"/>
    <mergeCell ref="K130:L130"/>
    <mergeCell ref="M130:N130"/>
    <mergeCell ref="O130:P130"/>
    <mergeCell ref="Q130:R130"/>
    <mergeCell ref="S130:T130"/>
    <mergeCell ref="U130:X130"/>
    <mergeCell ref="Y130:Z130"/>
    <mergeCell ref="AA130:AB130"/>
    <mergeCell ref="AC128:AD128"/>
    <mergeCell ref="D129:J129"/>
    <mergeCell ref="K129:L129"/>
    <mergeCell ref="M129:N129"/>
    <mergeCell ref="O129:P129"/>
    <mergeCell ref="Q129:R129"/>
    <mergeCell ref="S129:T129"/>
    <mergeCell ref="U129:X129"/>
    <mergeCell ref="Y129:Z129"/>
    <mergeCell ref="AA129:AB129"/>
    <mergeCell ref="AC131:AD131"/>
    <mergeCell ref="D132:J132"/>
    <mergeCell ref="K132:L132"/>
    <mergeCell ref="M132:N132"/>
    <mergeCell ref="O132:P132"/>
    <mergeCell ref="Q132:R132"/>
    <mergeCell ref="S132:T132"/>
    <mergeCell ref="U132:X132"/>
    <mergeCell ref="Y132:Z132"/>
    <mergeCell ref="AA132:AB132"/>
    <mergeCell ref="AC130:AD130"/>
    <mergeCell ref="D131:J131"/>
    <mergeCell ref="K131:L131"/>
    <mergeCell ref="M131:N131"/>
    <mergeCell ref="O131:P131"/>
    <mergeCell ref="Q131:R131"/>
    <mergeCell ref="S131:T131"/>
    <mergeCell ref="U131:X131"/>
    <mergeCell ref="Y131:Z131"/>
    <mergeCell ref="AA131:AB131"/>
    <mergeCell ref="AC133:AD133"/>
    <mergeCell ref="D134:J134"/>
    <mergeCell ref="K134:L134"/>
    <mergeCell ref="M134:N134"/>
    <mergeCell ref="O134:P134"/>
    <mergeCell ref="Q134:R134"/>
    <mergeCell ref="S134:T134"/>
    <mergeCell ref="U134:X134"/>
    <mergeCell ref="Y134:Z134"/>
    <mergeCell ref="AA134:AB134"/>
    <mergeCell ref="AC132:AD132"/>
    <mergeCell ref="D133:J133"/>
    <mergeCell ref="K133:L133"/>
    <mergeCell ref="M133:N133"/>
    <mergeCell ref="O133:P133"/>
    <mergeCell ref="Q133:R133"/>
    <mergeCell ref="S133:T133"/>
    <mergeCell ref="U133:X133"/>
    <mergeCell ref="Y133:Z133"/>
    <mergeCell ref="AA133:AB133"/>
    <mergeCell ref="AC135:AD135"/>
    <mergeCell ref="M136:N136"/>
    <mergeCell ref="O136:P136"/>
    <mergeCell ref="Q136:R136"/>
    <mergeCell ref="S136:T136"/>
    <mergeCell ref="U136:X136"/>
    <mergeCell ref="Y136:Z136"/>
    <mergeCell ref="AA136:AB136"/>
    <mergeCell ref="AC136:AD136"/>
    <mergeCell ref="C152:AD152"/>
    <mergeCell ref="C153:AD153"/>
    <mergeCell ref="D154:AD154"/>
    <mergeCell ref="AC134:AD134"/>
    <mergeCell ref="D135:J135"/>
    <mergeCell ref="K135:L135"/>
    <mergeCell ref="M135:N135"/>
    <mergeCell ref="O135:P135"/>
    <mergeCell ref="Q135:R135"/>
    <mergeCell ref="S135:T135"/>
    <mergeCell ref="U135:X135"/>
    <mergeCell ref="Y135:Z135"/>
    <mergeCell ref="AA135:AB135"/>
    <mergeCell ref="D166:R166"/>
    <mergeCell ref="S166:X166"/>
    <mergeCell ref="Y166:AD166"/>
    <mergeCell ref="D167:R167"/>
    <mergeCell ref="S167:X167"/>
    <mergeCell ref="Y167:AD167"/>
    <mergeCell ref="C164:R164"/>
    <mergeCell ref="S164:X164"/>
    <mergeCell ref="Y164:AD164"/>
    <mergeCell ref="D165:R165"/>
    <mergeCell ref="S165:X165"/>
    <mergeCell ref="Y165:AD165"/>
    <mergeCell ref="B161:AD161"/>
    <mergeCell ref="C162:AD162"/>
    <mergeCell ref="C150:AD150"/>
    <mergeCell ref="B151:AD151"/>
    <mergeCell ref="C138:F138"/>
    <mergeCell ref="G138:AD138"/>
    <mergeCell ref="C140:AD140"/>
    <mergeCell ref="C141:AD141"/>
    <mergeCell ref="B148:AD148"/>
    <mergeCell ref="B149:AD149"/>
    <mergeCell ref="D155:AD155"/>
    <mergeCell ref="D156:AD156"/>
    <mergeCell ref="D157:AD157"/>
    <mergeCell ref="D158:AD158"/>
    <mergeCell ref="C159:AD159"/>
    <mergeCell ref="D172:R172"/>
    <mergeCell ref="S172:X172"/>
    <mergeCell ref="Y172:AD172"/>
    <mergeCell ref="D173:R173"/>
    <mergeCell ref="S173:X173"/>
    <mergeCell ref="Y173:AD173"/>
    <mergeCell ref="D170:R170"/>
    <mergeCell ref="S170:X170"/>
    <mergeCell ref="Y170:AD170"/>
    <mergeCell ref="D171:R171"/>
    <mergeCell ref="S171:X171"/>
    <mergeCell ref="Y171:AD171"/>
    <mergeCell ref="D168:R168"/>
    <mergeCell ref="S168:X168"/>
    <mergeCell ref="Y168:AD168"/>
    <mergeCell ref="D169:R169"/>
    <mergeCell ref="S169:X169"/>
    <mergeCell ref="Y169:AD169"/>
    <mergeCell ref="D178:R178"/>
    <mergeCell ref="S178:X178"/>
    <mergeCell ref="Y178:AD178"/>
    <mergeCell ref="D179:R179"/>
    <mergeCell ref="S179:X179"/>
    <mergeCell ref="Y179:AD179"/>
    <mergeCell ref="D176:R176"/>
    <mergeCell ref="S176:X176"/>
    <mergeCell ref="Y176:AD176"/>
    <mergeCell ref="D177:R177"/>
    <mergeCell ref="S177:X177"/>
    <mergeCell ref="Y177:AD177"/>
    <mergeCell ref="D174:R174"/>
    <mergeCell ref="S174:X174"/>
    <mergeCell ref="Y174:AD174"/>
    <mergeCell ref="D175:R175"/>
    <mergeCell ref="S175:X175"/>
    <mergeCell ref="Y175:AD175"/>
    <mergeCell ref="D184:R184"/>
    <mergeCell ref="S184:X184"/>
    <mergeCell ref="Y184:AD184"/>
    <mergeCell ref="D185:R185"/>
    <mergeCell ref="S185:X185"/>
    <mergeCell ref="Y185:AD185"/>
    <mergeCell ref="D182:R182"/>
    <mergeCell ref="S182:X182"/>
    <mergeCell ref="Y182:AD182"/>
    <mergeCell ref="D183:R183"/>
    <mergeCell ref="S183:X183"/>
    <mergeCell ref="Y183:AD183"/>
    <mergeCell ref="D180:R180"/>
    <mergeCell ref="S180:X180"/>
    <mergeCell ref="Y180:AD180"/>
    <mergeCell ref="D181:R181"/>
    <mergeCell ref="S181:X181"/>
    <mergeCell ref="Y181:AD181"/>
    <mergeCell ref="J212:O212"/>
    <mergeCell ref="P212:Q212"/>
    <mergeCell ref="Y190:AD190"/>
    <mergeCell ref="C192:AD192"/>
    <mergeCell ref="C193:AD193"/>
    <mergeCell ref="B200:AD200"/>
    <mergeCell ref="C201:AD201"/>
    <mergeCell ref="C202:AD202"/>
    <mergeCell ref="D188:R188"/>
    <mergeCell ref="S188:X188"/>
    <mergeCell ref="Y188:AD188"/>
    <mergeCell ref="D189:R189"/>
    <mergeCell ref="S189:X189"/>
    <mergeCell ref="Y189:AD189"/>
    <mergeCell ref="D186:R186"/>
    <mergeCell ref="S186:X186"/>
    <mergeCell ref="Y186:AD186"/>
    <mergeCell ref="D187:R187"/>
    <mergeCell ref="S187:X187"/>
    <mergeCell ref="Y187:AD187"/>
    <mergeCell ref="P214:Q214"/>
    <mergeCell ref="D215:I215"/>
    <mergeCell ref="J215:O215"/>
    <mergeCell ref="P215:Q215"/>
    <mergeCell ref="D216:I216"/>
    <mergeCell ref="J216:O216"/>
    <mergeCell ref="P216:Q216"/>
    <mergeCell ref="D217:I217"/>
    <mergeCell ref="J217:O217"/>
    <mergeCell ref="P217:Q217"/>
    <mergeCell ref="D218:I218"/>
    <mergeCell ref="J218:O218"/>
    <mergeCell ref="P218:Q218"/>
    <mergeCell ref="D219:I219"/>
    <mergeCell ref="J219:O219"/>
    <mergeCell ref="C203:AD203"/>
    <mergeCell ref="C204:AD204"/>
    <mergeCell ref="C206:I208"/>
    <mergeCell ref="J206:O208"/>
    <mergeCell ref="P206:AD206"/>
    <mergeCell ref="P207:Q208"/>
    <mergeCell ref="R207:AD207"/>
    <mergeCell ref="D209:I209"/>
    <mergeCell ref="J209:O209"/>
    <mergeCell ref="P209:Q209"/>
    <mergeCell ref="D210:I210"/>
    <mergeCell ref="J210:O210"/>
    <mergeCell ref="P210:Q210"/>
    <mergeCell ref="D211:I211"/>
    <mergeCell ref="J211:O211"/>
    <mergeCell ref="P211:Q211"/>
    <mergeCell ref="D212:I212"/>
    <mergeCell ref="F236:AD236"/>
    <mergeCell ref="C257:AD257"/>
    <mergeCell ref="C258:AD258"/>
    <mergeCell ref="C259:AD259"/>
    <mergeCell ref="C260:AD260"/>
    <mergeCell ref="C262:L264"/>
    <mergeCell ref="M262:N264"/>
    <mergeCell ref="O262:AD262"/>
    <mergeCell ref="O263:P264"/>
    <mergeCell ref="Q263:AD263"/>
    <mergeCell ref="Q264:T264"/>
    <mergeCell ref="C247:AD247"/>
    <mergeCell ref="C248:AD248"/>
    <mergeCell ref="B255:AD255"/>
    <mergeCell ref="C256:AD256"/>
    <mergeCell ref="D213:I213"/>
    <mergeCell ref="J213:O213"/>
    <mergeCell ref="P213:Q213"/>
    <mergeCell ref="D214:I214"/>
    <mergeCell ref="J214:O214"/>
    <mergeCell ref="D221:I221"/>
    <mergeCell ref="J221:O221"/>
    <mergeCell ref="P221:Q221"/>
    <mergeCell ref="D222:I222"/>
    <mergeCell ref="J222:O222"/>
    <mergeCell ref="P222:Q222"/>
    <mergeCell ref="D223:I223"/>
    <mergeCell ref="J223:O223"/>
    <mergeCell ref="P223:Q223"/>
    <mergeCell ref="D224:I224"/>
    <mergeCell ref="J224:O224"/>
    <mergeCell ref="P224:Q224"/>
    <mergeCell ref="U264:V264"/>
    <mergeCell ref="W264:X264"/>
    <mergeCell ref="Y264:Z264"/>
    <mergeCell ref="AA264:AB264"/>
    <mergeCell ref="AC264:AD264"/>
    <mergeCell ref="D265:L265"/>
    <mergeCell ref="M265:N265"/>
    <mergeCell ref="O265:P265"/>
    <mergeCell ref="Q265:T265"/>
    <mergeCell ref="U265:V265"/>
    <mergeCell ref="AA267:AB267"/>
    <mergeCell ref="AC267:AD267"/>
    <mergeCell ref="D231:I231"/>
    <mergeCell ref="J231:O231"/>
    <mergeCell ref="P231:Q231"/>
    <mergeCell ref="D232:I232"/>
    <mergeCell ref="J232:O232"/>
    <mergeCell ref="P232:Q232"/>
    <mergeCell ref="Q245:AD245"/>
    <mergeCell ref="D245:P245"/>
    <mergeCell ref="R244:AD244"/>
    <mergeCell ref="D244:P244"/>
    <mergeCell ref="R243:AD243"/>
    <mergeCell ref="D243:P243"/>
    <mergeCell ref="R242:AD242"/>
    <mergeCell ref="D242:P242"/>
    <mergeCell ref="W265:X265"/>
    <mergeCell ref="Y265:Z265"/>
    <mergeCell ref="AA265:AB265"/>
    <mergeCell ref="AC265:AD265"/>
    <mergeCell ref="C238:AD238"/>
    <mergeCell ref="C236:E236"/>
    <mergeCell ref="Y268:Z268"/>
    <mergeCell ref="AA268:AB268"/>
    <mergeCell ref="Y266:Z266"/>
    <mergeCell ref="AA266:AB266"/>
    <mergeCell ref="AC266:AD266"/>
    <mergeCell ref="D267:L267"/>
    <mergeCell ref="M267:N267"/>
    <mergeCell ref="O267:P267"/>
    <mergeCell ref="Q267:T267"/>
    <mergeCell ref="U267:V267"/>
    <mergeCell ref="W267:X267"/>
    <mergeCell ref="Y267:Z267"/>
    <mergeCell ref="D266:L266"/>
    <mergeCell ref="M266:N266"/>
    <mergeCell ref="O266:P266"/>
    <mergeCell ref="Q266:T266"/>
    <mergeCell ref="U266:V266"/>
    <mergeCell ref="W266:X266"/>
    <mergeCell ref="Y270:Z270"/>
    <mergeCell ref="AA270:AB270"/>
    <mergeCell ref="AC270:AD270"/>
    <mergeCell ref="D271:L271"/>
    <mergeCell ref="M271:N271"/>
    <mergeCell ref="O271:P271"/>
    <mergeCell ref="Q271:T271"/>
    <mergeCell ref="U271:V271"/>
    <mergeCell ref="W271:X271"/>
    <mergeCell ref="Y271:Z271"/>
    <mergeCell ref="D270:L270"/>
    <mergeCell ref="M270:N270"/>
    <mergeCell ref="O270:P270"/>
    <mergeCell ref="Q270:T270"/>
    <mergeCell ref="U270:V270"/>
    <mergeCell ref="W270:X270"/>
    <mergeCell ref="AC268:AD268"/>
    <mergeCell ref="D269:L269"/>
    <mergeCell ref="M269:N269"/>
    <mergeCell ref="O269:P269"/>
    <mergeCell ref="Q269:T269"/>
    <mergeCell ref="U269:V269"/>
    <mergeCell ref="W269:X269"/>
    <mergeCell ref="Y269:Z269"/>
    <mergeCell ref="AA269:AB269"/>
    <mergeCell ref="AC269:AD269"/>
    <mergeCell ref="D268:L268"/>
    <mergeCell ref="M268:N268"/>
    <mergeCell ref="O268:P268"/>
    <mergeCell ref="Q268:T268"/>
    <mergeCell ref="U268:V268"/>
    <mergeCell ref="W268:X268"/>
    <mergeCell ref="AC272:AD272"/>
    <mergeCell ref="D273:L273"/>
    <mergeCell ref="M273:N273"/>
    <mergeCell ref="O273:P273"/>
    <mergeCell ref="Q273:T273"/>
    <mergeCell ref="U273:V273"/>
    <mergeCell ref="W273:X273"/>
    <mergeCell ref="Y273:Z273"/>
    <mergeCell ref="AA273:AB273"/>
    <mergeCell ref="AC273:AD273"/>
    <mergeCell ref="AA271:AB271"/>
    <mergeCell ref="AC271:AD271"/>
    <mergeCell ref="D272:L272"/>
    <mergeCell ref="M272:N272"/>
    <mergeCell ref="O272:P272"/>
    <mergeCell ref="Q272:T272"/>
    <mergeCell ref="U272:V272"/>
    <mergeCell ref="W272:X272"/>
    <mergeCell ref="Y272:Z272"/>
    <mergeCell ref="AA272:AB272"/>
    <mergeCell ref="AA275:AB275"/>
    <mergeCell ref="AC275:AD275"/>
    <mergeCell ref="D276:L276"/>
    <mergeCell ref="M276:N276"/>
    <mergeCell ref="O276:P276"/>
    <mergeCell ref="Q276:T276"/>
    <mergeCell ref="U276:V276"/>
    <mergeCell ref="W276:X276"/>
    <mergeCell ref="Y276:Z276"/>
    <mergeCell ref="AA276:AB276"/>
    <mergeCell ref="Y274:Z274"/>
    <mergeCell ref="AA274:AB274"/>
    <mergeCell ref="AC274:AD274"/>
    <mergeCell ref="D275:L275"/>
    <mergeCell ref="M275:N275"/>
    <mergeCell ref="O275:P275"/>
    <mergeCell ref="Q275:T275"/>
    <mergeCell ref="U275:V275"/>
    <mergeCell ref="W275:X275"/>
    <mergeCell ref="Y275:Z275"/>
    <mergeCell ref="D274:L274"/>
    <mergeCell ref="M274:N274"/>
    <mergeCell ref="O274:P274"/>
    <mergeCell ref="Q274:T274"/>
    <mergeCell ref="U274:V274"/>
    <mergeCell ref="W274:X274"/>
    <mergeCell ref="Y278:Z278"/>
    <mergeCell ref="AA278:AB278"/>
    <mergeCell ref="AC278:AD278"/>
    <mergeCell ref="D279:L279"/>
    <mergeCell ref="M279:N279"/>
    <mergeCell ref="O279:P279"/>
    <mergeCell ref="Q279:T279"/>
    <mergeCell ref="U279:V279"/>
    <mergeCell ref="W279:X279"/>
    <mergeCell ref="Y279:Z279"/>
    <mergeCell ref="D278:L278"/>
    <mergeCell ref="M278:N278"/>
    <mergeCell ref="O278:P278"/>
    <mergeCell ref="Q278:T278"/>
    <mergeCell ref="U278:V278"/>
    <mergeCell ref="W278:X278"/>
    <mergeCell ref="AC276:AD276"/>
    <mergeCell ref="D277:L277"/>
    <mergeCell ref="M277:N277"/>
    <mergeCell ref="O277:P277"/>
    <mergeCell ref="Q277:T277"/>
    <mergeCell ref="U277:V277"/>
    <mergeCell ref="W277:X277"/>
    <mergeCell ref="Y277:Z277"/>
    <mergeCell ref="AA277:AB277"/>
    <mergeCell ref="AC277:AD277"/>
    <mergeCell ref="AC280:AD280"/>
    <mergeCell ref="D281:L281"/>
    <mergeCell ref="M281:N281"/>
    <mergeCell ref="O281:P281"/>
    <mergeCell ref="Q281:T281"/>
    <mergeCell ref="U281:V281"/>
    <mergeCell ref="W281:X281"/>
    <mergeCell ref="Y281:Z281"/>
    <mergeCell ref="AA281:AB281"/>
    <mergeCell ref="AC281:AD281"/>
    <mergeCell ref="AA279:AB279"/>
    <mergeCell ref="AC279:AD279"/>
    <mergeCell ref="D280:L280"/>
    <mergeCell ref="M280:N280"/>
    <mergeCell ref="O280:P280"/>
    <mergeCell ref="Q280:T280"/>
    <mergeCell ref="U280:V280"/>
    <mergeCell ref="W280:X280"/>
    <mergeCell ref="Y280:Z280"/>
    <mergeCell ref="AA280:AB280"/>
    <mergeCell ref="AA283:AB283"/>
    <mergeCell ref="AC283:AD283"/>
    <mergeCell ref="D284:L284"/>
    <mergeCell ref="M284:N284"/>
    <mergeCell ref="O284:P284"/>
    <mergeCell ref="Q284:T284"/>
    <mergeCell ref="U284:V284"/>
    <mergeCell ref="W284:X284"/>
    <mergeCell ref="Y284:Z284"/>
    <mergeCell ref="AA284:AB284"/>
    <mergeCell ref="Y282:Z282"/>
    <mergeCell ref="AA282:AB282"/>
    <mergeCell ref="AC282:AD282"/>
    <mergeCell ref="D283:L283"/>
    <mergeCell ref="M283:N283"/>
    <mergeCell ref="O283:P283"/>
    <mergeCell ref="Q283:T283"/>
    <mergeCell ref="U283:V283"/>
    <mergeCell ref="W283:X283"/>
    <mergeCell ref="Y283:Z283"/>
    <mergeCell ref="D282:L282"/>
    <mergeCell ref="M282:N282"/>
    <mergeCell ref="O282:P282"/>
    <mergeCell ref="Q282:T282"/>
    <mergeCell ref="U282:V282"/>
    <mergeCell ref="W282:X282"/>
    <mergeCell ref="Y286:Z286"/>
    <mergeCell ref="AA286:AB286"/>
    <mergeCell ref="AC286:AD286"/>
    <mergeCell ref="D287:L287"/>
    <mergeCell ref="M287:N287"/>
    <mergeCell ref="O287:P287"/>
    <mergeCell ref="Q287:T287"/>
    <mergeCell ref="U287:V287"/>
    <mergeCell ref="W287:X287"/>
    <mergeCell ref="Y287:Z287"/>
    <mergeCell ref="D286:L286"/>
    <mergeCell ref="M286:N286"/>
    <mergeCell ref="O286:P286"/>
    <mergeCell ref="Q286:T286"/>
    <mergeCell ref="U286:V286"/>
    <mergeCell ref="W286:X286"/>
    <mergeCell ref="AC284:AD284"/>
    <mergeCell ref="D285:L285"/>
    <mergeCell ref="M285:N285"/>
    <mergeCell ref="O285:P285"/>
    <mergeCell ref="Q285:T285"/>
    <mergeCell ref="U285:V285"/>
    <mergeCell ref="W285:X285"/>
    <mergeCell ref="Y285:Z285"/>
    <mergeCell ref="AA285:AB285"/>
    <mergeCell ref="AC285:AD285"/>
    <mergeCell ref="AC288:AD288"/>
    <mergeCell ref="D289:L289"/>
    <mergeCell ref="M289:N289"/>
    <mergeCell ref="O289:P289"/>
    <mergeCell ref="Q289:T289"/>
    <mergeCell ref="U289:V289"/>
    <mergeCell ref="W289:X289"/>
    <mergeCell ref="Y289:Z289"/>
    <mergeCell ref="AA289:AB289"/>
    <mergeCell ref="AC289:AD289"/>
    <mergeCell ref="AA287:AB287"/>
    <mergeCell ref="AC287:AD287"/>
    <mergeCell ref="D288:L288"/>
    <mergeCell ref="M288:N288"/>
    <mergeCell ref="O288:P288"/>
    <mergeCell ref="Q288:T288"/>
    <mergeCell ref="U288:V288"/>
    <mergeCell ref="W288:X288"/>
    <mergeCell ref="Y288:Z288"/>
    <mergeCell ref="AA288:AB288"/>
    <mergeCell ref="C303:AD303"/>
    <mergeCell ref="C304:AD304"/>
    <mergeCell ref="C305:AD305"/>
    <mergeCell ref="C306:AD306"/>
    <mergeCell ref="C308:L310"/>
    <mergeCell ref="M308:P310"/>
    <mergeCell ref="Q308:AD308"/>
    <mergeCell ref="Q309:R310"/>
    <mergeCell ref="S309:AD309"/>
    <mergeCell ref="S310:T310"/>
    <mergeCell ref="AC290:AD290"/>
    <mergeCell ref="C292:E292"/>
    <mergeCell ref="F292:AD292"/>
    <mergeCell ref="C294:AD294"/>
    <mergeCell ref="C295:AD295"/>
    <mergeCell ref="B302:AD302"/>
    <mergeCell ref="O290:P290"/>
    <mergeCell ref="Q290:T290"/>
    <mergeCell ref="U290:V290"/>
    <mergeCell ref="W290:X290"/>
    <mergeCell ref="Y290:Z290"/>
    <mergeCell ref="AA290:AB290"/>
    <mergeCell ref="W311:X311"/>
    <mergeCell ref="Y311:Z311"/>
    <mergeCell ref="AA311:AB311"/>
    <mergeCell ref="AC311:AD311"/>
    <mergeCell ref="D312:L312"/>
    <mergeCell ref="M312:P312"/>
    <mergeCell ref="Q312:R312"/>
    <mergeCell ref="S312:T312"/>
    <mergeCell ref="U312:V312"/>
    <mergeCell ref="W312:X312"/>
    <mergeCell ref="U310:V310"/>
    <mergeCell ref="W310:X310"/>
    <mergeCell ref="Y310:Z310"/>
    <mergeCell ref="AA310:AB310"/>
    <mergeCell ref="AC310:AD310"/>
    <mergeCell ref="D311:L311"/>
    <mergeCell ref="M311:P311"/>
    <mergeCell ref="Q311:R311"/>
    <mergeCell ref="S311:T311"/>
    <mergeCell ref="U311:V311"/>
    <mergeCell ref="AA313:AB313"/>
    <mergeCell ref="AC313:AD313"/>
    <mergeCell ref="D314:L314"/>
    <mergeCell ref="M314:P314"/>
    <mergeCell ref="Q314:R314"/>
    <mergeCell ref="S314:T314"/>
    <mergeCell ref="U314:V314"/>
    <mergeCell ref="W314:X314"/>
    <mergeCell ref="Y314:Z314"/>
    <mergeCell ref="AA314:AB314"/>
    <mergeCell ref="Y312:Z312"/>
    <mergeCell ref="AA312:AB312"/>
    <mergeCell ref="AC312:AD312"/>
    <mergeCell ref="D313:L313"/>
    <mergeCell ref="M313:P313"/>
    <mergeCell ref="Q313:R313"/>
    <mergeCell ref="S313:T313"/>
    <mergeCell ref="U313:V313"/>
    <mergeCell ref="W313:X313"/>
    <mergeCell ref="Y313:Z313"/>
    <mergeCell ref="Y316:Z316"/>
    <mergeCell ref="AA316:AB316"/>
    <mergeCell ref="AC316:AD316"/>
    <mergeCell ref="D317:L317"/>
    <mergeCell ref="M317:P317"/>
    <mergeCell ref="Q317:R317"/>
    <mergeCell ref="S317:T317"/>
    <mergeCell ref="U317:V317"/>
    <mergeCell ref="W317:X317"/>
    <mergeCell ref="Y317:Z317"/>
    <mergeCell ref="D316:L316"/>
    <mergeCell ref="M316:P316"/>
    <mergeCell ref="Q316:R316"/>
    <mergeCell ref="S316:T316"/>
    <mergeCell ref="U316:V316"/>
    <mergeCell ref="W316:X316"/>
    <mergeCell ref="AC314:AD314"/>
    <mergeCell ref="D315:L315"/>
    <mergeCell ref="M315:P315"/>
    <mergeCell ref="Q315:R315"/>
    <mergeCell ref="S315:T315"/>
    <mergeCell ref="U315:V315"/>
    <mergeCell ref="W315:X315"/>
    <mergeCell ref="Y315:Z315"/>
    <mergeCell ref="AA315:AB315"/>
    <mergeCell ref="AC315:AD315"/>
    <mergeCell ref="AC318:AD318"/>
    <mergeCell ref="D319:L319"/>
    <mergeCell ref="M319:P319"/>
    <mergeCell ref="Q319:R319"/>
    <mergeCell ref="S319:T319"/>
    <mergeCell ref="U319:V319"/>
    <mergeCell ref="W319:X319"/>
    <mergeCell ref="Y319:Z319"/>
    <mergeCell ref="AA319:AB319"/>
    <mergeCell ref="AC319:AD319"/>
    <mergeCell ref="AA317:AB317"/>
    <mergeCell ref="AC317:AD317"/>
    <mergeCell ref="D318:L318"/>
    <mergeCell ref="M318:P318"/>
    <mergeCell ref="Q318:R318"/>
    <mergeCell ref="S318:T318"/>
    <mergeCell ref="U318:V318"/>
    <mergeCell ref="W318:X318"/>
    <mergeCell ref="Y318:Z318"/>
    <mergeCell ref="AA318:AB318"/>
    <mergeCell ref="AA321:AB321"/>
    <mergeCell ref="AC321:AD321"/>
    <mergeCell ref="D322:L322"/>
    <mergeCell ref="M322:P322"/>
    <mergeCell ref="Q322:R322"/>
    <mergeCell ref="S322:T322"/>
    <mergeCell ref="U322:V322"/>
    <mergeCell ref="W322:X322"/>
    <mergeCell ref="Y322:Z322"/>
    <mergeCell ref="AA322:AB322"/>
    <mergeCell ref="Y320:Z320"/>
    <mergeCell ref="AA320:AB320"/>
    <mergeCell ref="AC320:AD320"/>
    <mergeCell ref="D321:L321"/>
    <mergeCell ref="M321:P321"/>
    <mergeCell ref="Q321:R321"/>
    <mergeCell ref="S321:T321"/>
    <mergeCell ref="U321:V321"/>
    <mergeCell ref="W321:X321"/>
    <mergeCell ref="Y321:Z321"/>
    <mergeCell ref="D320:L320"/>
    <mergeCell ref="M320:P320"/>
    <mergeCell ref="Q320:R320"/>
    <mergeCell ref="S320:T320"/>
    <mergeCell ref="U320:V320"/>
    <mergeCell ref="W320:X320"/>
    <mergeCell ref="Y324:Z324"/>
    <mergeCell ref="AA324:AB324"/>
    <mergeCell ref="AC324:AD324"/>
    <mergeCell ref="D325:L325"/>
    <mergeCell ref="M325:P325"/>
    <mergeCell ref="Q325:R325"/>
    <mergeCell ref="S325:T325"/>
    <mergeCell ref="U325:V325"/>
    <mergeCell ref="W325:X325"/>
    <mergeCell ref="Y325:Z325"/>
    <mergeCell ref="D324:L324"/>
    <mergeCell ref="M324:P324"/>
    <mergeCell ref="Q324:R324"/>
    <mergeCell ref="S324:T324"/>
    <mergeCell ref="U324:V324"/>
    <mergeCell ref="W324:X324"/>
    <mergeCell ref="AC322:AD322"/>
    <mergeCell ref="D323:L323"/>
    <mergeCell ref="M323:P323"/>
    <mergeCell ref="Q323:R323"/>
    <mergeCell ref="S323:T323"/>
    <mergeCell ref="U323:V323"/>
    <mergeCell ref="W323:X323"/>
    <mergeCell ref="Y323:Z323"/>
    <mergeCell ref="AA323:AB323"/>
    <mergeCell ref="AC323:AD323"/>
    <mergeCell ref="AC326:AD326"/>
    <mergeCell ref="D327:L327"/>
    <mergeCell ref="M327:P327"/>
    <mergeCell ref="Q327:R327"/>
    <mergeCell ref="S327:T327"/>
    <mergeCell ref="U327:V327"/>
    <mergeCell ref="W327:X327"/>
    <mergeCell ref="Y327:Z327"/>
    <mergeCell ref="AA327:AB327"/>
    <mergeCell ref="AC327:AD327"/>
    <mergeCell ref="AA325:AB325"/>
    <mergeCell ref="AC325:AD325"/>
    <mergeCell ref="D326:L326"/>
    <mergeCell ref="M326:P326"/>
    <mergeCell ref="Q326:R326"/>
    <mergeCell ref="S326:T326"/>
    <mergeCell ref="U326:V326"/>
    <mergeCell ref="W326:X326"/>
    <mergeCell ref="Y326:Z326"/>
    <mergeCell ref="AA326:AB326"/>
    <mergeCell ref="AA329:AB329"/>
    <mergeCell ref="AC329:AD329"/>
    <mergeCell ref="D330:L330"/>
    <mergeCell ref="M330:P330"/>
    <mergeCell ref="Q330:R330"/>
    <mergeCell ref="S330:T330"/>
    <mergeCell ref="U330:V330"/>
    <mergeCell ref="W330:X330"/>
    <mergeCell ref="Y330:Z330"/>
    <mergeCell ref="AA330:AB330"/>
    <mergeCell ref="Y328:Z328"/>
    <mergeCell ref="AA328:AB328"/>
    <mergeCell ref="AC328:AD328"/>
    <mergeCell ref="D329:L329"/>
    <mergeCell ref="M329:P329"/>
    <mergeCell ref="Q329:R329"/>
    <mergeCell ref="S329:T329"/>
    <mergeCell ref="U329:V329"/>
    <mergeCell ref="W329:X329"/>
    <mergeCell ref="Y329:Z329"/>
    <mergeCell ref="D328:L328"/>
    <mergeCell ref="M328:P328"/>
    <mergeCell ref="Q328:R328"/>
    <mergeCell ref="S328:T328"/>
    <mergeCell ref="U328:V328"/>
    <mergeCell ref="W328:X328"/>
    <mergeCell ref="Y332:Z332"/>
    <mergeCell ref="AA332:AB332"/>
    <mergeCell ref="AC332:AD332"/>
    <mergeCell ref="D333:L333"/>
    <mergeCell ref="M333:P333"/>
    <mergeCell ref="Q333:R333"/>
    <mergeCell ref="S333:T333"/>
    <mergeCell ref="U333:V333"/>
    <mergeCell ref="W333:X333"/>
    <mergeCell ref="Y333:Z333"/>
    <mergeCell ref="D332:L332"/>
    <mergeCell ref="M332:P332"/>
    <mergeCell ref="Q332:R332"/>
    <mergeCell ref="S332:T332"/>
    <mergeCell ref="U332:V332"/>
    <mergeCell ref="W332:X332"/>
    <mergeCell ref="AC330:AD330"/>
    <mergeCell ref="D331:L331"/>
    <mergeCell ref="M331:P331"/>
    <mergeCell ref="Q331:R331"/>
    <mergeCell ref="S331:T331"/>
    <mergeCell ref="U331:V331"/>
    <mergeCell ref="W331:X331"/>
    <mergeCell ref="Y331:Z331"/>
    <mergeCell ref="AA331:AB331"/>
    <mergeCell ref="AC331:AD331"/>
    <mergeCell ref="AC334:AD334"/>
    <mergeCell ref="D335:L335"/>
    <mergeCell ref="M335:P335"/>
    <mergeCell ref="Q335:R335"/>
    <mergeCell ref="S335:T335"/>
    <mergeCell ref="U335:V335"/>
    <mergeCell ref="W335:X335"/>
    <mergeCell ref="Y335:Z335"/>
    <mergeCell ref="AA335:AB335"/>
    <mergeCell ref="AC335:AD335"/>
    <mergeCell ref="AA333:AB333"/>
    <mergeCell ref="AC333:AD333"/>
    <mergeCell ref="D334:L334"/>
    <mergeCell ref="M334:P334"/>
    <mergeCell ref="Q334:R334"/>
    <mergeCell ref="S334:T334"/>
    <mergeCell ref="U334:V334"/>
    <mergeCell ref="W334:X334"/>
    <mergeCell ref="Y334:Z334"/>
    <mergeCell ref="AA334:AB334"/>
    <mergeCell ref="B349:AD349"/>
    <mergeCell ref="C350:AD350"/>
    <mergeCell ref="B352:AD352"/>
    <mergeCell ref="C353:AD353"/>
    <mergeCell ref="C354:AD354"/>
    <mergeCell ref="C355:AD355"/>
    <mergeCell ref="AC336:AD336"/>
    <mergeCell ref="C338:E338"/>
    <mergeCell ref="F338:AD338"/>
    <mergeCell ref="C340:AD340"/>
    <mergeCell ref="C341:AD341"/>
    <mergeCell ref="B348:AD348"/>
    <mergeCell ref="Q336:R336"/>
    <mergeCell ref="S336:T336"/>
    <mergeCell ref="U336:V336"/>
    <mergeCell ref="W336:X336"/>
    <mergeCell ref="Y336:Z336"/>
    <mergeCell ref="AA336:AB336"/>
    <mergeCell ref="AC360:AD360"/>
    <mergeCell ref="D361:L361"/>
    <mergeCell ref="M361:P361"/>
    <mergeCell ref="Q361:S361"/>
    <mergeCell ref="T361:U361"/>
    <mergeCell ref="V361:W361"/>
    <mergeCell ref="X361:Y361"/>
    <mergeCell ref="Z361:AB361"/>
    <mergeCell ref="AC361:AD361"/>
    <mergeCell ref="C356:AD356"/>
    <mergeCell ref="C358:L360"/>
    <mergeCell ref="M358:P360"/>
    <mergeCell ref="Q358:AD358"/>
    <mergeCell ref="Q359:S360"/>
    <mergeCell ref="T359:AD359"/>
    <mergeCell ref="T360:U360"/>
    <mergeCell ref="V360:W360"/>
    <mergeCell ref="X360:Y360"/>
    <mergeCell ref="Z360:AB360"/>
    <mergeCell ref="Z364:AB364"/>
    <mergeCell ref="AC364:AD364"/>
    <mergeCell ref="D365:L365"/>
    <mergeCell ref="M365:P365"/>
    <mergeCell ref="Q365:S365"/>
    <mergeCell ref="T365:U365"/>
    <mergeCell ref="V365:W365"/>
    <mergeCell ref="X365:Y365"/>
    <mergeCell ref="Z365:AB365"/>
    <mergeCell ref="AC365:AD365"/>
    <mergeCell ref="D364:L364"/>
    <mergeCell ref="M364:P364"/>
    <mergeCell ref="Q364:S364"/>
    <mergeCell ref="T364:U364"/>
    <mergeCell ref="V364:W364"/>
    <mergeCell ref="X364:Y364"/>
    <mergeCell ref="Z362:AB362"/>
    <mergeCell ref="AC362:AD362"/>
    <mergeCell ref="D363:L363"/>
    <mergeCell ref="M363:P363"/>
    <mergeCell ref="Q363:S363"/>
    <mergeCell ref="T363:U363"/>
    <mergeCell ref="V363:W363"/>
    <mergeCell ref="X363:Y363"/>
    <mergeCell ref="Z363:AB363"/>
    <mergeCell ref="AC363:AD363"/>
    <mergeCell ref="D362:L362"/>
    <mergeCell ref="M362:P362"/>
    <mergeCell ref="Q362:S362"/>
    <mergeCell ref="T362:U362"/>
    <mergeCell ref="V362:W362"/>
    <mergeCell ref="X362:Y362"/>
    <mergeCell ref="Z368:AB368"/>
    <mergeCell ref="AC368:AD368"/>
    <mergeCell ref="D369:L369"/>
    <mergeCell ref="M369:P369"/>
    <mergeCell ref="Q369:S369"/>
    <mergeCell ref="T369:U369"/>
    <mergeCell ref="V369:W369"/>
    <mergeCell ref="X369:Y369"/>
    <mergeCell ref="Z369:AB369"/>
    <mergeCell ref="AC369:AD369"/>
    <mergeCell ref="D368:L368"/>
    <mergeCell ref="M368:P368"/>
    <mergeCell ref="Q368:S368"/>
    <mergeCell ref="T368:U368"/>
    <mergeCell ref="V368:W368"/>
    <mergeCell ref="X368:Y368"/>
    <mergeCell ref="Z366:AB366"/>
    <mergeCell ref="AC366:AD366"/>
    <mergeCell ref="D367:L367"/>
    <mergeCell ref="M367:P367"/>
    <mergeCell ref="Q367:S367"/>
    <mergeCell ref="T367:U367"/>
    <mergeCell ref="V367:W367"/>
    <mergeCell ref="X367:Y367"/>
    <mergeCell ref="Z367:AB367"/>
    <mergeCell ref="AC367:AD367"/>
    <mergeCell ref="D366:L366"/>
    <mergeCell ref="M366:P366"/>
    <mergeCell ref="Q366:S366"/>
    <mergeCell ref="T366:U366"/>
    <mergeCell ref="V366:W366"/>
    <mergeCell ref="X366:Y366"/>
    <mergeCell ref="Z372:AB372"/>
    <mergeCell ref="AC372:AD372"/>
    <mergeCell ref="D373:L373"/>
    <mergeCell ref="M373:P373"/>
    <mergeCell ref="Q373:S373"/>
    <mergeCell ref="T373:U373"/>
    <mergeCell ref="V373:W373"/>
    <mergeCell ref="X373:Y373"/>
    <mergeCell ref="Z373:AB373"/>
    <mergeCell ref="AC373:AD373"/>
    <mergeCell ref="D372:L372"/>
    <mergeCell ref="M372:P372"/>
    <mergeCell ref="Q372:S372"/>
    <mergeCell ref="T372:U372"/>
    <mergeCell ref="V372:W372"/>
    <mergeCell ref="X372:Y372"/>
    <mergeCell ref="Z370:AB370"/>
    <mergeCell ref="AC370:AD370"/>
    <mergeCell ref="D371:L371"/>
    <mergeCell ref="M371:P371"/>
    <mergeCell ref="Q371:S371"/>
    <mergeCell ref="T371:U371"/>
    <mergeCell ref="V371:W371"/>
    <mergeCell ref="X371:Y371"/>
    <mergeCell ref="Z371:AB371"/>
    <mergeCell ref="AC371:AD371"/>
    <mergeCell ref="D370:L370"/>
    <mergeCell ref="M370:P370"/>
    <mergeCell ref="Q370:S370"/>
    <mergeCell ref="T370:U370"/>
    <mergeCell ref="V370:W370"/>
    <mergeCell ref="X370:Y370"/>
    <mergeCell ref="Z376:AB376"/>
    <mergeCell ref="AC376:AD376"/>
    <mergeCell ref="D377:L377"/>
    <mergeCell ref="M377:P377"/>
    <mergeCell ref="Q377:S377"/>
    <mergeCell ref="T377:U377"/>
    <mergeCell ref="V377:W377"/>
    <mergeCell ref="X377:Y377"/>
    <mergeCell ref="Z377:AB377"/>
    <mergeCell ref="AC377:AD377"/>
    <mergeCell ref="D376:L376"/>
    <mergeCell ref="M376:P376"/>
    <mergeCell ref="Q376:S376"/>
    <mergeCell ref="T376:U376"/>
    <mergeCell ref="V376:W376"/>
    <mergeCell ref="X376:Y376"/>
    <mergeCell ref="Z374:AB374"/>
    <mergeCell ref="AC374:AD374"/>
    <mergeCell ref="D375:L375"/>
    <mergeCell ref="M375:P375"/>
    <mergeCell ref="Q375:S375"/>
    <mergeCell ref="T375:U375"/>
    <mergeCell ref="V375:W375"/>
    <mergeCell ref="X375:Y375"/>
    <mergeCell ref="Z375:AB375"/>
    <mergeCell ref="AC375:AD375"/>
    <mergeCell ref="D374:L374"/>
    <mergeCell ref="M374:P374"/>
    <mergeCell ref="Q374:S374"/>
    <mergeCell ref="T374:U374"/>
    <mergeCell ref="V374:W374"/>
    <mergeCell ref="X374:Y374"/>
    <mergeCell ref="Z380:AB380"/>
    <mergeCell ref="AC380:AD380"/>
    <mergeCell ref="D381:L381"/>
    <mergeCell ref="M381:P381"/>
    <mergeCell ref="Q381:S381"/>
    <mergeCell ref="T381:U381"/>
    <mergeCell ref="V381:W381"/>
    <mergeCell ref="X381:Y381"/>
    <mergeCell ref="Z381:AB381"/>
    <mergeCell ref="AC381:AD381"/>
    <mergeCell ref="D380:L380"/>
    <mergeCell ref="M380:P380"/>
    <mergeCell ref="Q380:S380"/>
    <mergeCell ref="T380:U380"/>
    <mergeCell ref="V380:W380"/>
    <mergeCell ref="X380:Y380"/>
    <mergeCell ref="Z378:AB378"/>
    <mergeCell ref="AC378:AD378"/>
    <mergeCell ref="D379:L379"/>
    <mergeCell ref="M379:P379"/>
    <mergeCell ref="Q379:S379"/>
    <mergeCell ref="T379:U379"/>
    <mergeCell ref="V379:W379"/>
    <mergeCell ref="X379:Y379"/>
    <mergeCell ref="Z379:AB379"/>
    <mergeCell ref="AC379:AD379"/>
    <mergeCell ref="D378:L378"/>
    <mergeCell ref="M378:P378"/>
    <mergeCell ref="Q378:S378"/>
    <mergeCell ref="T378:U378"/>
    <mergeCell ref="V378:W378"/>
    <mergeCell ref="X378:Y378"/>
    <mergeCell ref="Z384:AB384"/>
    <mergeCell ref="AC384:AD384"/>
    <mergeCell ref="D385:L385"/>
    <mergeCell ref="M385:P385"/>
    <mergeCell ref="Q385:S385"/>
    <mergeCell ref="T385:U385"/>
    <mergeCell ref="V385:W385"/>
    <mergeCell ref="X385:Y385"/>
    <mergeCell ref="Z385:AB385"/>
    <mergeCell ref="AC385:AD385"/>
    <mergeCell ref="D384:L384"/>
    <mergeCell ref="M384:P384"/>
    <mergeCell ref="Q384:S384"/>
    <mergeCell ref="T384:U384"/>
    <mergeCell ref="V384:W384"/>
    <mergeCell ref="X384:Y384"/>
    <mergeCell ref="Z382:AB382"/>
    <mergeCell ref="AC382:AD382"/>
    <mergeCell ref="D383:L383"/>
    <mergeCell ref="M383:P383"/>
    <mergeCell ref="Q383:S383"/>
    <mergeCell ref="T383:U383"/>
    <mergeCell ref="V383:W383"/>
    <mergeCell ref="X383:Y383"/>
    <mergeCell ref="Z383:AB383"/>
    <mergeCell ref="AC383:AD383"/>
    <mergeCell ref="D382:L382"/>
    <mergeCell ref="M382:P382"/>
    <mergeCell ref="Q382:S382"/>
    <mergeCell ref="T382:U382"/>
    <mergeCell ref="V382:W382"/>
    <mergeCell ref="X382:Y382"/>
    <mergeCell ref="C400:AD400"/>
    <mergeCell ref="C401:AD401"/>
    <mergeCell ref="C402:AD402"/>
    <mergeCell ref="C404:N406"/>
    <mergeCell ref="O404:R406"/>
    <mergeCell ref="S404:AD404"/>
    <mergeCell ref="S405:U406"/>
    <mergeCell ref="V405:AD405"/>
    <mergeCell ref="V406:X406"/>
    <mergeCell ref="Y406:AA406"/>
    <mergeCell ref="C388:E388"/>
    <mergeCell ref="F388:AD388"/>
    <mergeCell ref="C390:AD390"/>
    <mergeCell ref="C391:AD391"/>
    <mergeCell ref="B398:AD398"/>
    <mergeCell ref="C399:AD399"/>
    <mergeCell ref="Q386:S386"/>
    <mergeCell ref="T386:U386"/>
    <mergeCell ref="V386:W386"/>
    <mergeCell ref="X386:Y386"/>
    <mergeCell ref="Z386:AB386"/>
    <mergeCell ref="AC386:AD386"/>
    <mergeCell ref="D409:N409"/>
    <mergeCell ref="O409:R409"/>
    <mergeCell ref="S409:U409"/>
    <mergeCell ref="V409:X409"/>
    <mergeCell ref="Y409:AA409"/>
    <mergeCell ref="AB409:AD409"/>
    <mergeCell ref="D408:N408"/>
    <mergeCell ref="O408:R408"/>
    <mergeCell ref="S408:U408"/>
    <mergeCell ref="V408:X408"/>
    <mergeCell ref="Y408:AA408"/>
    <mergeCell ref="AB408:AD408"/>
    <mergeCell ref="AB406:AD406"/>
    <mergeCell ref="D407:N407"/>
    <mergeCell ref="O407:R407"/>
    <mergeCell ref="S407:U407"/>
    <mergeCell ref="V407:X407"/>
    <mergeCell ref="Y407:AA407"/>
    <mergeCell ref="AB407:AD407"/>
    <mergeCell ref="D412:N412"/>
    <mergeCell ref="O412:R412"/>
    <mergeCell ref="S412:U412"/>
    <mergeCell ref="V412:X412"/>
    <mergeCell ref="Y412:AA412"/>
    <mergeCell ref="AB412:AD412"/>
    <mergeCell ref="D411:N411"/>
    <mergeCell ref="O411:R411"/>
    <mergeCell ref="S411:U411"/>
    <mergeCell ref="V411:X411"/>
    <mergeCell ref="Y411:AA411"/>
    <mergeCell ref="AB411:AD411"/>
    <mergeCell ref="D410:N410"/>
    <mergeCell ref="O410:R410"/>
    <mergeCell ref="S410:U410"/>
    <mergeCell ref="V410:X410"/>
    <mergeCell ref="Y410:AA410"/>
    <mergeCell ref="AB410:AD410"/>
    <mergeCell ref="D415:N415"/>
    <mergeCell ref="O415:R415"/>
    <mergeCell ref="S415:U415"/>
    <mergeCell ref="V415:X415"/>
    <mergeCell ref="Y415:AA415"/>
    <mergeCell ref="AB415:AD415"/>
    <mergeCell ref="D414:N414"/>
    <mergeCell ref="O414:R414"/>
    <mergeCell ref="S414:U414"/>
    <mergeCell ref="V414:X414"/>
    <mergeCell ref="Y414:AA414"/>
    <mergeCell ref="AB414:AD414"/>
    <mergeCell ref="D413:N413"/>
    <mergeCell ref="O413:R413"/>
    <mergeCell ref="S413:U413"/>
    <mergeCell ref="V413:X413"/>
    <mergeCell ref="Y413:AA413"/>
    <mergeCell ref="AB413:AD413"/>
    <mergeCell ref="D418:N418"/>
    <mergeCell ref="O418:R418"/>
    <mergeCell ref="S418:U418"/>
    <mergeCell ref="V418:X418"/>
    <mergeCell ref="Y418:AA418"/>
    <mergeCell ref="AB418:AD418"/>
    <mergeCell ref="D417:N417"/>
    <mergeCell ref="O417:R417"/>
    <mergeCell ref="S417:U417"/>
    <mergeCell ref="V417:X417"/>
    <mergeCell ref="Y417:AA417"/>
    <mergeCell ref="AB417:AD417"/>
    <mergeCell ref="D416:N416"/>
    <mergeCell ref="O416:R416"/>
    <mergeCell ref="S416:U416"/>
    <mergeCell ref="V416:X416"/>
    <mergeCell ref="Y416:AA416"/>
    <mergeCell ref="AB416:AD416"/>
    <mergeCell ref="D421:N421"/>
    <mergeCell ref="O421:R421"/>
    <mergeCell ref="S421:U421"/>
    <mergeCell ref="V421:X421"/>
    <mergeCell ref="Y421:AA421"/>
    <mergeCell ref="AB421:AD421"/>
    <mergeCell ref="D420:N420"/>
    <mergeCell ref="O420:R420"/>
    <mergeCell ref="S420:U420"/>
    <mergeCell ref="V420:X420"/>
    <mergeCell ref="Y420:AA420"/>
    <mergeCell ref="AB420:AD420"/>
    <mergeCell ref="D419:N419"/>
    <mergeCell ref="O419:R419"/>
    <mergeCell ref="S419:U419"/>
    <mergeCell ref="V419:X419"/>
    <mergeCell ref="Y419:AA419"/>
    <mergeCell ref="AB419:AD419"/>
    <mergeCell ref="D424:N424"/>
    <mergeCell ref="O424:R424"/>
    <mergeCell ref="S424:U424"/>
    <mergeCell ref="V424:X424"/>
    <mergeCell ref="Y424:AA424"/>
    <mergeCell ref="AB424:AD424"/>
    <mergeCell ref="D423:N423"/>
    <mergeCell ref="O423:R423"/>
    <mergeCell ref="S423:U423"/>
    <mergeCell ref="V423:X423"/>
    <mergeCell ref="Y423:AA423"/>
    <mergeCell ref="AB423:AD423"/>
    <mergeCell ref="D422:N422"/>
    <mergeCell ref="O422:R422"/>
    <mergeCell ref="S422:U422"/>
    <mergeCell ref="V422:X422"/>
    <mergeCell ref="Y422:AA422"/>
    <mergeCell ref="AB422:AD422"/>
    <mergeCell ref="D427:N427"/>
    <mergeCell ref="O427:R427"/>
    <mergeCell ref="S427:U427"/>
    <mergeCell ref="V427:X427"/>
    <mergeCell ref="Y427:AA427"/>
    <mergeCell ref="AB427:AD427"/>
    <mergeCell ref="D426:N426"/>
    <mergeCell ref="O426:R426"/>
    <mergeCell ref="S426:U426"/>
    <mergeCell ref="V426:X426"/>
    <mergeCell ref="Y426:AA426"/>
    <mergeCell ref="AB426:AD426"/>
    <mergeCell ref="D425:N425"/>
    <mergeCell ref="O425:R425"/>
    <mergeCell ref="S425:U425"/>
    <mergeCell ref="V425:X425"/>
    <mergeCell ref="Y425:AA425"/>
    <mergeCell ref="AB425:AD425"/>
    <mergeCell ref="D429:N429"/>
    <mergeCell ref="O429:R429"/>
    <mergeCell ref="S429:U429"/>
    <mergeCell ref="V429:X429"/>
    <mergeCell ref="Y429:AA429"/>
    <mergeCell ref="AB429:AD429"/>
    <mergeCell ref="D428:N428"/>
    <mergeCell ref="C436:AD436"/>
    <mergeCell ref="C437:AD437"/>
    <mergeCell ref="S432:U432"/>
    <mergeCell ref="V432:X432"/>
    <mergeCell ref="Y432:AA432"/>
    <mergeCell ref="AB432:AD432"/>
    <mergeCell ref="C434:E434"/>
    <mergeCell ref="F434:AD434"/>
    <mergeCell ref="D431:N431"/>
    <mergeCell ref="O431:R431"/>
    <mergeCell ref="S431:U431"/>
    <mergeCell ref="V431:X431"/>
    <mergeCell ref="Y431:AA431"/>
    <mergeCell ref="AB431:AD431"/>
    <mergeCell ref="D430:N430"/>
    <mergeCell ref="O430:R430"/>
    <mergeCell ref="S430:U430"/>
    <mergeCell ref="V430:X430"/>
    <mergeCell ref="Y430:AA430"/>
    <mergeCell ref="AB430:AD430"/>
    <mergeCell ref="O428:R428"/>
    <mergeCell ref="S428:U428"/>
    <mergeCell ref="V428:X428"/>
    <mergeCell ref="Y428:AA428"/>
    <mergeCell ref="AB428:AD428"/>
  </mergeCells>
  <conditionalFormatting sqref="S59 W59 AA59">
    <cfRule type="expression" dxfId="297" priority="19">
      <formula>OR(#REF!=2,#REF!=9)</formula>
    </cfRule>
  </conditionalFormatting>
  <conditionalFormatting sqref="S140:S141 W140:W141 AA140:AA141">
    <cfRule type="expression" dxfId="296" priority="18">
      <formula>OR(#REF!=2,#REF!=9)</formula>
    </cfRule>
  </conditionalFormatting>
  <conditionalFormatting sqref="S92:S93 W92:W93 AA92:AA93">
    <cfRule type="expression" dxfId="295" priority="17">
      <formula>OR(#REF!=2,#REF!=9)</formula>
    </cfRule>
  </conditionalFormatting>
  <conditionalFormatting sqref="S166:AD188">
    <cfRule type="expression" dxfId="294" priority="15">
      <formula>OR($S166=2,$S166=9)</formula>
    </cfRule>
  </conditionalFormatting>
  <conditionalFormatting sqref="S192:S193 W192:W193 AA192:AA193">
    <cfRule type="expression" dxfId="293" priority="14">
      <formula>OR(#REF!=2,#REF!=9)</formula>
    </cfRule>
  </conditionalFormatting>
  <conditionalFormatting sqref="S194 W194 AA194">
    <cfRule type="expression" dxfId="292" priority="13">
      <formula>OR(#REF!=2,#REF!=9)</formula>
    </cfRule>
  </conditionalFormatting>
  <conditionalFormatting sqref="S189:AD189">
    <cfRule type="expression" dxfId="291" priority="12">
      <formula>OR($S189=2,$S189=9)</formula>
    </cfRule>
  </conditionalFormatting>
  <conditionalFormatting sqref="Y190:AD190">
    <cfRule type="expression" dxfId="290" priority="11">
      <formula>OR($S190=2,$S190=9)</formula>
    </cfRule>
  </conditionalFormatting>
  <conditionalFormatting sqref="S165:AD165">
    <cfRule type="expression" dxfId="289" priority="16">
      <formula>OR(#REF!=2,#REF!=9)</formula>
    </cfRule>
  </conditionalFormatting>
  <conditionalFormatting sqref="S294:S295 W294:W295 AA294:AA295">
    <cfRule type="expression" dxfId="288" priority="10">
      <formula>OR(#REF!=2,#REF!=9)</formula>
    </cfRule>
  </conditionalFormatting>
  <conditionalFormatting sqref="S340:S341 W340:W341 AA340:AA341">
    <cfRule type="expression" dxfId="287" priority="9">
      <formula>OR(#REF!=2,#REF!=9)</formula>
    </cfRule>
  </conditionalFormatting>
  <conditionalFormatting sqref="S342:S346 W342:W346 AA342:AA346">
    <cfRule type="expression" dxfId="286" priority="8">
      <formula>OR(#REF!=2,#REF!=9)</formula>
    </cfRule>
  </conditionalFormatting>
  <conditionalFormatting sqref="O336">
    <cfRule type="expression" dxfId="285" priority="7">
      <formula>OR($M336=2,$M336=9)</formula>
    </cfRule>
  </conditionalFormatting>
  <conditionalFormatting sqref="S247:S248 W247:W248 AA247:AA248">
    <cfRule type="expression" dxfId="284" priority="6">
      <formula>OR(#REF!=2,#REF!=9)</formula>
    </cfRule>
  </conditionalFormatting>
  <conditionalFormatting sqref="S390:S391 W390:W391 AA390:AA391">
    <cfRule type="expression" dxfId="283" priority="5">
      <formula>OR(#REF!=2,#REF!=9)</formula>
    </cfRule>
  </conditionalFormatting>
  <conditionalFormatting sqref="S392 W392 AA392">
    <cfRule type="expression" dxfId="282" priority="4">
      <formula>OR(#REF!=2,#REF!=9)</formula>
    </cfRule>
  </conditionalFormatting>
  <conditionalFormatting sqref="S436:S437 W436:W437 AA436:AA437">
    <cfRule type="expression" dxfId="281" priority="3">
      <formula>OR(#REF!=2,#REF!=9)</formula>
    </cfRule>
  </conditionalFormatting>
  <conditionalFormatting sqref="S407 V407 Y407 AB407">
    <cfRule type="expression" dxfId="280" priority="2">
      <formula>OR($M407=2,$M407=9)</formula>
    </cfRule>
  </conditionalFormatting>
  <conditionalFormatting sqref="S408:S432 V408:V432 Y408:Y432 AB408:AB432">
    <cfRule type="expression" dxfId="279" priority="1">
      <formula>OR($M408=2,$M408=9)</formula>
    </cfRule>
  </conditionalFormatting>
  <conditionalFormatting sqref="M32">
    <cfRule type="expression" dxfId="278" priority="20" stopIfTrue="1">
      <formula>OR(G32=2,G32=9)</formula>
    </cfRule>
    <cfRule type="expression" dxfId="277" priority="42" stopIfTrue="1">
      <formula>AL32=1</formula>
    </cfRule>
    <cfRule type="expression" dxfId="276" priority="63" stopIfTrue="1">
      <formula>K32="NA"</formula>
    </cfRule>
  </conditionalFormatting>
  <conditionalFormatting sqref="O32">
    <cfRule type="expression" dxfId="275" priority="21" stopIfTrue="1">
      <formula>OR(G32=2,G32=9)</formula>
    </cfRule>
    <cfRule type="expression" dxfId="274" priority="43" stopIfTrue="1">
      <formula>AL32=1</formula>
    </cfRule>
    <cfRule type="expression" dxfId="273" priority="64" stopIfTrue="1">
      <formula>K32="NA"</formula>
    </cfRule>
  </conditionalFormatting>
  <conditionalFormatting sqref="Q32">
    <cfRule type="expression" dxfId="272" priority="22" stopIfTrue="1">
      <formula>OR(G32=2,G32=9)</formula>
    </cfRule>
    <cfRule type="expression" dxfId="271" priority="44" stopIfTrue="1">
      <formula>AL32=1</formula>
    </cfRule>
    <cfRule type="expression" dxfId="270" priority="65" stopIfTrue="1">
      <formula>K32="NA"</formula>
    </cfRule>
  </conditionalFormatting>
  <conditionalFormatting sqref="S32">
    <cfRule type="expression" dxfId="269" priority="23" stopIfTrue="1">
      <formula>OR(G32=2,G32=9)</formula>
    </cfRule>
    <cfRule type="expression" dxfId="268" priority="45" stopIfTrue="1">
      <formula>AL32=1</formula>
    </cfRule>
    <cfRule type="expression" dxfId="267" priority="66" stopIfTrue="1">
      <formula>K32="NA"</formula>
    </cfRule>
  </conditionalFormatting>
  <conditionalFormatting sqref="U32">
    <cfRule type="expression" dxfId="266" priority="24" stopIfTrue="1">
      <formula>OR(G32=2,G32=9)</formula>
    </cfRule>
    <cfRule type="expression" dxfId="265" priority="46" stopIfTrue="1">
      <formula>AL32=1</formula>
    </cfRule>
    <cfRule type="expression" dxfId="264" priority="67" stopIfTrue="1">
      <formula>K32="NA"</formula>
    </cfRule>
  </conditionalFormatting>
  <conditionalFormatting sqref="W32">
    <cfRule type="expression" dxfId="263" priority="25" stopIfTrue="1">
      <formula>OR(G32=2,G32=9)</formula>
    </cfRule>
    <cfRule type="expression" dxfId="262" priority="47" stopIfTrue="1">
      <formula>AL32=1</formula>
    </cfRule>
    <cfRule type="expression" dxfId="261" priority="68" stopIfTrue="1">
      <formula>K32="NA"</formula>
    </cfRule>
  </conditionalFormatting>
  <conditionalFormatting sqref="Y32">
    <cfRule type="expression" dxfId="260" priority="26" stopIfTrue="1">
      <formula>OR(G32=2,G32=9)</formula>
    </cfRule>
    <cfRule type="expression" dxfId="259" priority="48" stopIfTrue="1">
      <formula>AL32=1</formula>
    </cfRule>
    <cfRule type="expression" dxfId="258" priority="69" stopIfTrue="1">
      <formula>K32="NA"</formula>
    </cfRule>
  </conditionalFormatting>
  <conditionalFormatting sqref="AA32">
    <cfRule type="expression" dxfId="257" priority="27" stopIfTrue="1">
      <formula>OR(G32=2,G32=9)</formula>
    </cfRule>
    <cfRule type="expression" dxfId="256" priority="49" stopIfTrue="1">
      <formula>AL32=1</formula>
    </cfRule>
    <cfRule type="expression" dxfId="255" priority="70" stopIfTrue="1">
      <formula>K32="NA"</formula>
    </cfRule>
  </conditionalFormatting>
  <conditionalFormatting sqref="AC32">
    <cfRule type="expression" dxfId="254" priority="28" stopIfTrue="1">
      <formula>OR(G32=2,G32=9)</formula>
    </cfRule>
    <cfRule type="expression" dxfId="253" priority="50" stopIfTrue="1">
      <formula>AL32=1</formula>
    </cfRule>
    <cfRule type="expression" dxfId="252" priority="71" stopIfTrue="1">
      <formula>K32="NA"</formula>
    </cfRule>
  </conditionalFormatting>
  <conditionalFormatting sqref="G63">
    <cfRule type="expression" dxfId="251" priority="29" stopIfTrue="1">
      <formula>OR(G32=2,G32=9)</formula>
    </cfRule>
    <cfRule type="expression" dxfId="250" priority="51" stopIfTrue="1">
      <formula>AL32=1</formula>
    </cfRule>
    <cfRule type="expression" dxfId="249" priority="72" stopIfTrue="1">
      <formula>K32="NA"</formula>
    </cfRule>
  </conditionalFormatting>
  <conditionalFormatting sqref="I63">
    <cfRule type="expression" dxfId="248" priority="30" stopIfTrue="1">
      <formula>OR(G32=2,G32=9)</formula>
    </cfRule>
    <cfRule type="expression" dxfId="247" priority="52" stopIfTrue="1">
      <formula>AL32=1</formula>
    </cfRule>
    <cfRule type="expression" dxfId="246" priority="73" stopIfTrue="1">
      <formula>K32="NA"</formula>
    </cfRule>
  </conditionalFormatting>
  <conditionalFormatting sqref="K63">
    <cfRule type="expression" dxfId="245" priority="31" stopIfTrue="1">
      <formula>OR(G32=2,G32=9)</formula>
    </cfRule>
    <cfRule type="expression" dxfId="244" priority="53" stopIfTrue="1">
      <formula>AL32=1</formula>
    </cfRule>
    <cfRule type="expression" dxfId="243" priority="74" stopIfTrue="1">
      <formula>K32="NA"</formula>
    </cfRule>
  </conditionalFormatting>
  <conditionalFormatting sqref="M63">
    <cfRule type="expression" dxfId="242" priority="32" stopIfTrue="1">
      <formula>OR(G32=2,G32=9)</formula>
    </cfRule>
    <cfRule type="expression" dxfId="241" priority="54" stopIfTrue="1">
      <formula>AL32=1</formula>
    </cfRule>
    <cfRule type="expression" dxfId="240" priority="75" stopIfTrue="1">
      <formula>K32="NA"</formula>
    </cfRule>
  </conditionalFormatting>
  <conditionalFormatting sqref="O63">
    <cfRule type="expression" dxfId="239" priority="33" stopIfTrue="1">
      <formula>OR(G32=2,G32=9)</formula>
    </cfRule>
    <cfRule type="expression" dxfId="238" priority="55" stopIfTrue="1">
      <formula>AL32=1</formula>
    </cfRule>
    <cfRule type="expression" dxfId="237" priority="76" stopIfTrue="1">
      <formula>K32="NA"</formula>
    </cfRule>
  </conditionalFormatting>
  <conditionalFormatting sqref="Q63">
    <cfRule type="expression" dxfId="236" priority="34" stopIfTrue="1">
      <formula>OR(G32=2,G32=9)</formula>
    </cfRule>
    <cfRule type="expression" dxfId="235" priority="56" stopIfTrue="1">
      <formula>AL32=1</formula>
    </cfRule>
    <cfRule type="expression" dxfId="234" priority="77" stopIfTrue="1">
      <formula>K32="NA"</formula>
    </cfRule>
  </conditionalFormatting>
  <conditionalFormatting sqref="S63">
    <cfRule type="expression" dxfId="233" priority="35" stopIfTrue="1">
      <formula>OR(G32=2,G32=9)</formula>
    </cfRule>
    <cfRule type="expression" dxfId="232" priority="57" stopIfTrue="1">
      <formula>AL32=1</formula>
    </cfRule>
    <cfRule type="expression" dxfId="231" priority="78" stopIfTrue="1">
      <formula>K32="NA"</formula>
    </cfRule>
  </conditionalFormatting>
  <conditionalFormatting sqref="U63">
    <cfRule type="expression" dxfId="230" priority="36" stopIfTrue="1">
      <formula>OR(G32=2,G32=9)</formula>
    </cfRule>
    <cfRule type="expression" dxfId="229" priority="58" stopIfTrue="1">
      <formula>AL32=1</formula>
    </cfRule>
    <cfRule type="expression" dxfId="228" priority="79" stopIfTrue="1">
      <formula>K32="NA"</formula>
    </cfRule>
  </conditionalFormatting>
  <conditionalFormatting sqref="W63">
    <cfRule type="expression" dxfId="227" priority="37" stopIfTrue="1">
      <formula>OR(G32=2,G32=9)</formula>
    </cfRule>
    <cfRule type="expression" dxfId="226" priority="59" stopIfTrue="1">
      <formula>AL32=1</formula>
    </cfRule>
    <cfRule type="expression" dxfId="225" priority="80" stopIfTrue="1">
      <formula>K32="NA"</formula>
    </cfRule>
  </conditionalFormatting>
  <conditionalFormatting sqref="Y63">
    <cfRule type="expression" dxfId="224" priority="38" stopIfTrue="1">
      <formula>OR(G32=2,G32=9)</formula>
    </cfRule>
    <cfRule type="expression" dxfId="223" priority="60" stopIfTrue="1">
      <formula>AL32=1</formula>
    </cfRule>
    <cfRule type="expression" dxfId="222" priority="81" stopIfTrue="1">
      <formula>K32="NA"</formula>
    </cfRule>
  </conditionalFormatting>
  <conditionalFormatting sqref="AA63">
    <cfRule type="expression" dxfId="221" priority="39" stopIfTrue="1">
      <formula>OR(G32=2,G32=9)</formula>
    </cfRule>
    <cfRule type="expression" dxfId="220" priority="61" stopIfTrue="1">
      <formula>AL32=1</formula>
    </cfRule>
    <cfRule type="expression" dxfId="219" priority="82" stopIfTrue="1">
      <formula>K32="NA"</formula>
    </cfRule>
  </conditionalFormatting>
  <conditionalFormatting sqref="AC63">
    <cfRule type="expression" dxfId="218" priority="40" stopIfTrue="1">
      <formula>OR(G32=2,G32=9)</formula>
    </cfRule>
    <cfRule type="expression" dxfId="217" priority="62" stopIfTrue="1">
      <formula>AL32=1</formula>
    </cfRule>
    <cfRule type="expression" dxfId="216" priority="83" stopIfTrue="1">
      <formula>K32="NA"</formula>
    </cfRule>
  </conditionalFormatting>
  <conditionalFormatting sqref="K32">
    <cfRule type="expression" dxfId="215" priority="41" stopIfTrue="1">
      <formula>AL32=1</formula>
    </cfRule>
  </conditionalFormatting>
  <conditionalFormatting sqref="M111">
    <cfRule type="expression" dxfId="214" priority="84" stopIfTrue="1">
      <formula>K111="X"</formula>
    </cfRule>
    <cfRule type="expression" dxfId="213" priority="92" stopIfTrue="1">
      <formula>AL111=1</formula>
    </cfRule>
  </conditionalFormatting>
  <conditionalFormatting sqref="O111">
    <cfRule type="expression" dxfId="212" priority="85" stopIfTrue="1">
      <formula>K111="X"</formula>
    </cfRule>
    <cfRule type="expression" dxfId="211" priority="93" stopIfTrue="1">
      <formula>AL111=1</formula>
    </cfRule>
    <cfRule type="expression" dxfId="210" priority="100" stopIfTrue="1">
      <formula>M111="NA"</formula>
    </cfRule>
  </conditionalFormatting>
  <conditionalFormatting sqref="Q111">
    <cfRule type="expression" dxfId="209" priority="86" stopIfTrue="1">
      <formula>K111="X"</formula>
    </cfRule>
    <cfRule type="expression" dxfId="208" priority="94" stopIfTrue="1">
      <formula>AL111=1</formula>
    </cfRule>
    <cfRule type="expression" dxfId="207" priority="101" stopIfTrue="1">
      <formula>M111="NA"</formula>
    </cfRule>
  </conditionalFormatting>
  <conditionalFormatting sqref="S111">
    <cfRule type="expression" dxfId="206" priority="87" stopIfTrue="1">
      <formula>K111="X"</formula>
    </cfRule>
    <cfRule type="expression" dxfId="205" priority="95" stopIfTrue="1">
      <formula>AL111=1</formula>
    </cfRule>
    <cfRule type="expression" dxfId="204" priority="102" stopIfTrue="1">
      <formula>M111="NA"</formula>
    </cfRule>
  </conditionalFormatting>
  <conditionalFormatting sqref="U111">
    <cfRule type="expression" dxfId="203" priority="88" stopIfTrue="1">
      <formula>K111="X"</formula>
    </cfRule>
    <cfRule type="expression" dxfId="202" priority="96" stopIfTrue="1">
      <formula>AL111=1</formula>
    </cfRule>
    <cfRule type="expression" dxfId="201" priority="103" stopIfTrue="1">
      <formula>M111="NA"</formula>
    </cfRule>
  </conditionalFormatting>
  <conditionalFormatting sqref="Y111">
    <cfRule type="expression" dxfId="200" priority="89" stopIfTrue="1">
      <formula>K111="X"</formula>
    </cfRule>
    <cfRule type="expression" dxfId="199" priority="97" stopIfTrue="1">
      <formula>AL111=1</formula>
    </cfRule>
    <cfRule type="expression" dxfId="198" priority="104" stopIfTrue="1">
      <formula>M111="NA"</formula>
    </cfRule>
  </conditionalFormatting>
  <conditionalFormatting sqref="AA111">
    <cfRule type="expression" dxfId="197" priority="90" stopIfTrue="1">
      <formula>K111="X"</formula>
    </cfRule>
    <cfRule type="expression" dxfId="196" priority="98" stopIfTrue="1">
      <formula>AL111=1</formula>
    </cfRule>
    <cfRule type="expression" dxfId="195" priority="105" stopIfTrue="1">
      <formula>M111="NA"</formula>
    </cfRule>
  </conditionalFormatting>
  <conditionalFormatting sqref="AC111">
    <cfRule type="expression" dxfId="194" priority="91" stopIfTrue="1">
      <formula>K111="X"</formula>
    </cfRule>
    <cfRule type="expression" dxfId="193" priority="99" stopIfTrue="1">
      <formula>AL111=1</formula>
    </cfRule>
    <cfRule type="expression" dxfId="192" priority="106" stopIfTrue="1">
      <formula>M111="NA"</formula>
    </cfRule>
  </conditionalFormatting>
  <conditionalFormatting sqref="Y165">
    <cfRule type="expression" dxfId="191" priority="107" stopIfTrue="1">
      <formula>OR(S165=2,S165=9)</formula>
    </cfRule>
  </conditionalFormatting>
  <conditionalFormatting sqref="P209">
    <cfRule type="expression" dxfId="190" priority="108" stopIfTrue="1">
      <formula>OR(J209=2,J209=9)</formula>
    </cfRule>
    <cfRule type="expression" dxfId="189" priority="122" stopIfTrue="1">
      <formula>AL209=1</formula>
    </cfRule>
  </conditionalFormatting>
  <conditionalFormatting sqref="R209">
    <cfRule type="expression" dxfId="188" priority="109" stopIfTrue="1">
      <formula>OR(J209=2,J209=9)</formula>
    </cfRule>
    <cfRule type="expression" dxfId="187" priority="123" stopIfTrue="1">
      <formula>AL209=1</formula>
    </cfRule>
    <cfRule type="expression" dxfId="186" priority="136" stopIfTrue="1">
      <formula>P209="NA"</formula>
    </cfRule>
  </conditionalFormatting>
  <conditionalFormatting sqref="S209">
    <cfRule type="expression" dxfId="185" priority="110" stopIfTrue="1">
      <formula>OR(J209=2,J209=9)</formula>
    </cfRule>
    <cfRule type="expression" dxfId="184" priority="124" stopIfTrue="1">
      <formula>AL209=1</formula>
    </cfRule>
    <cfRule type="expression" dxfId="183" priority="137" stopIfTrue="1">
      <formula>P209="NA"</formula>
    </cfRule>
  </conditionalFormatting>
  <conditionalFormatting sqref="T209">
    <cfRule type="expression" dxfId="182" priority="111" stopIfTrue="1">
      <formula>OR(J209=2,J209=9)</formula>
    </cfRule>
    <cfRule type="expression" dxfId="181" priority="125" stopIfTrue="1">
      <formula>AL209=1</formula>
    </cfRule>
    <cfRule type="expression" dxfId="180" priority="138" stopIfTrue="1">
      <formula>P209="NA"</formula>
    </cfRule>
  </conditionalFormatting>
  <conditionalFormatting sqref="U209">
    <cfRule type="expression" dxfId="179" priority="112" stopIfTrue="1">
      <formula>OR(J209=2,J209=9)</formula>
    </cfRule>
    <cfRule type="expression" dxfId="178" priority="126" stopIfTrue="1">
      <formula>AL209=1</formula>
    </cfRule>
    <cfRule type="expression" dxfId="177" priority="139" stopIfTrue="1">
      <formula>P209="NA"</formula>
    </cfRule>
  </conditionalFormatting>
  <conditionalFormatting sqref="V209">
    <cfRule type="expression" dxfId="176" priority="113" stopIfTrue="1">
      <formula>OR(J209=2,J209=9)</formula>
    </cfRule>
    <cfRule type="expression" dxfId="175" priority="127" stopIfTrue="1">
      <formula>AL209=1</formula>
    </cfRule>
    <cfRule type="expression" dxfId="174" priority="140" stopIfTrue="1">
      <formula>P209="NA"</formula>
    </cfRule>
  </conditionalFormatting>
  <conditionalFormatting sqref="W209">
    <cfRule type="expression" dxfId="173" priority="114" stopIfTrue="1">
      <formula>OR(J209=2,J209=9)</formula>
    </cfRule>
    <cfRule type="expression" dxfId="172" priority="128" stopIfTrue="1">
      <formula>AL209=1</formula>
    </cfRule>
    <cfRule type="expression" dxfId="171" priority="141" stopIfTrue="1">
      <formula>P209="NA"</formula>
    </cfRule>
  </conditionalFormatting>
  <conditionalFormatting sqref="X209">
    <cfRule type="expression" dxfId="170" priority="115" stopIfTrue="1">
      <formula>OR(J209=2,J209=9)</formula>
    </cfRule>
    <cfRule type="expression" dxfId="169" priority="129" stopIfTrue="1">
      <formula>AL209=1</formula>
    </cfRule>
    <cfRule type="expression" dxfId="168" priority="142" stopIfTrue="1">
      <formula>P209="NA"</formula>
    </cfRule>
  </conditionalFormatting>
  <conditionalFormatting sqref="Y209">
    <cfRule type="expression" dxfId="167" priority="116" stopIfTrue="1">
      <formula>OR(J209=2,J209=9)</formula>
    </cfRule>
    <cfRule type="expression" dxfId="166" priority="130" stopIfTrue="1">
      <formula>AL209=1</formula>
    </cfRule>
    <cfRule type="expression" dxfId="165" priority="143" stopIfTrue="1">
      <formula>P209="NA"</formula>
    </cfRule>
  </conditionalFormatting>
  <conditionalFormatting sqref="Z209">
    <cfRule type="expression" dxfId="164" priority="117" stopIfTrue="1">
      <formula>OR(J209=2,J209=9)</formula>
    </cfRule>
    <cfRule type="expression" dxfId="163" priority="131" stopIfTrue="1">
      <formula>AL209=1</formula>
    </cfRule>
    <cfRule type="expression" dxfId="162" priority="144" stopIfTrue="1">
      <formula>P209="NA"</formula>
    </cfRule>
  </conditionalFormatting>
  <conditionalFormatting sqref="AA209">
    <cfRule type="expression" dxfId="161" priority="118" stopIfTrue="1">
      <formula>OR(J209=2,J209=9)</formula>
    </cfRule>
    <cfRule type="expression" dxfId="160" priority="132" stopIfTrue="1">
      <formula>AL209=1</formula>
    </cfRule>
    <cfRule type="expression" dxfId="159" priority="145" stopIfTrue="1">
      <formula>P209="NA"</formula>
    </cfRule>
  </conditionalFormatting>
  <conditionalFormatting sqref="AB209">
    <cfRule type="expression" dxfId="158" priority="119" stopIfTrue="1">
      <formula>OR(J209=2,J209=9)</formula>
    </cfRule>
    <cfRule type="expression" dxfId="157" priority="133" stopIfTrue="1">
      <formula>AL209=1</formula>
    </cfRule>
    <cfRule type="expression" dxfId="156" priority="146" stopIfTrue="1">
      <formula>P209="NA"</formula>
    </cfRule>
  </conditionalFormatting>
  <conditionalFormatting sqref="AC209">
    <cfRule type="expression" dxfId="155" priority="120" stopIfTrue="1">
      <formula>OR(J209=2,J209=9)</formula>
    </cfRule>
    <cfRule type="expression" dxfId="154" priority="134" stopIfTrue="1">
      <formula>AL209=1</formula>
    </cfRule>
    <cfRule type="expression" dxfId="153" priority="147" stopIfTrue="1">
      <formula>P209="NA"</formula>
    </cfRule>
  </conditionalFormatting>
  <conditionalFormatting sqref="AD209">
    <cfRule type="expression" dxfId="152" priority="121" stopIfTrue="1">
      <formula>OR(J209=2,J209=9)</formula>
    </cfRule>
    <cfRule type="expression" dxfId="151" priority="135" stopIfTrue="1">
      <formula>AL209=1</formula>
    </cfRule>
    <cfRule type="expression" dxfId="150" priority="148" stopIfTrue="1">
      <formula>P209="NA"</formula>
    </cfRule>
  </conditionalFormatting>
  <conditionalFormatting sqref="O265">
    <cfRule type="expression" dxfId="149" priority="149" stopIfTrue="1">
      <formula>M265="X"</formula>
    </cfRule>
    <cfRule type="expression" dxfId="148" priority="156" stopIfTrue="1">
      <formula>AL265=1</formula>
    </cfRule>
  </conditionalFormatting>
  <conditionalFormatting sqref="Q265">
    <cfRule type="expression" dxfId="147" priority="150" stopIfTrue="1">
      <formula>M265="X"</formula>
    </cfRule>
    <cfRule type="expression" dxfId="146" priority="157" stopIfTrue="1">
      <formula>AL265=1</formula>
    </cfRule>
    <cfRule type="expression" dxfId="145" priority="163" stopIfTrue="1">
      <formula>O265="NA"</formula>
    </cfRule>
  </conditionalFormatting>
  <conditionalFormatting sqref="U265">
    <cfRule type="expression" dxfId="144" priority="151" stopIfTrue="1">
      <formula>M265="X"</formula>
    </cfRule>
    <cfRule type="expression" dxfId="143" priority="158" stopIfTrue="1">
      <formula>AL265=1</formula>
    </cfRule>
    <cfRule type="expression" dxfId="142" priority="164" stopIfTrue="1">
      <formula>O265="NA"</formula>
    </cfRule>
  </conditionalFormatting>
  <conditionalFormatting sqref="W265">
    <cfRule type="expression" dxfId="141" priority="152" stopIfTrue="1">
      <formula>M265="X"</formula>
    </cfRule>
    <cfRule type="expression" dxfId="140" priority="159" stopIfTrue="1">
      <formula>AL265=1</formula>
    </cfRule>
    <cfRule type="expression" dxfId="139" priority="165" stopIfTrue="1">
      <formula>O265="NA"</formula>
    </cfRule>
  </conditionalFormatting>
  <conditionalFormatting sqref="Y265">
    <cfRule type="expression" dxfId="138" priority="153" stopIfTrue="1">
      <formula>M265="X"</formula>
    </cfRule>
    <cfRule type="expression" dxfId="137" priority="160" stopIfTrue="1">
      <formula>AL265=1</formula>
    </cfRule>
    <cfRule type="expression" dxfId="136" priority="166" stopIfTrue="1">
      <formula>O265="NA"</formula>
    </cfRule>
  </conditionalFormatting>
  <conditionalFormatting sqref="AA265">
    <cfRule type="expression" dxfId="135" priority="154" stopIfTrue="1">
      <formula>M265="X"</formula>
    </cfRule>
    <cfRule type="expression" dxfId="134" priority="161" stopIfTrue="1">
      <formula>AL265=1</formula>
    </cfRule>
    <cfRule type="expression" dxfId="133" priority="167" stopIfTrue="1">
      <formula>O265="NA"</formula>
    </cfRule>
  </conditionalFormatting>
  <conditionalFormatting sqref="AC265">
    <cfRule type="expression" dxfId="132" priority="155" stopIfTrue="1">
      <formula>M265="X"</formula>
    </cfRule>
    <cfRule type="expression" dxfId="131" priority="162" stopIfTrue="1">
      <formula>AL265=1</formula>
    </cfRule>
    <cfRule type="expression" dxfId="130" priority="168" stopIfTrue="1">
      <formula>O265="NA"</formula>
    </cfRule>
  </conditionalFormatting>
  <conditionalFormatting sqref="Q311">
    <cfRule type="expression" dxfId="129" priority="169" stopIfTrue="1">
      <formula>OR(M311=2,M311=9)</formula>
    </cfRule>
    <cfRule type="expression" dxfId="128" priority="176" stopIfTrue="1">
      <formula>AL311=1</formula>
    </cfRule>
  </conditionalFormatting>
  <conditionalFormatting sqref="S311">
    <cfRule type="expression" dxfId="127" priority="170" stopIfTrue="1">
      <formula>OR(M311=2,M311=9)</formula>
    </cfRule>
    <cfRule type="expression" dxfId="126" priority="177" stopIfTrue="1">
      <formula>AL311=1</formula>
    </cfRule>
    <cfRule type="expression" dxfId="125" priority="183" stopIfTrue="1">
      <formula>Q311="NA"</formula>
    </cfRule>
  </conditionalFormatting>
  <conditionalFormatting sqref="U311">
    <cfRule type="expression" dxfId="124" priority="171" stopIfTrue="1">
      <formula>OR(M311=2,M311=9)</formula>
    </cfRule>
    <cfRule type="expression" dxfId="123" priority="178" stopIfTrue="1">
      <formula>AL311=1</formula>
    </cfRule>
    <cfRule type="expression" dxfId="122" priority="184" stopIfTrue="1">
      <formula>Q311="NA"</formula>
    </cfRule>
  </conditionalFormatting>
  <conditionalFormatting sqref="W311">
    <cfRule type="expression" dxfId="121" priority="172" stopIfTrue="1">
      <formula>OR(M311=2,M311=9)</formula>
    </cfRule>
    <cfRule type="expression" dxfId="120" priority="179" stopIfTrue="1">
      <formula>AL311=1</formula>
    </cfRule>
    <cfRule type="expression" dxfId="119" priority="185" stopIfTrue="1">
      <formula>Q311="NA"</formula>
    </cfRule>
  </conditionalFormatting>
  <conditionalFormatting sqref="Y311">
    <cfRule type="expression" dxfId="118" priority="173" stopIfTrue="1">
      <formula>OR(M311=2,M311=9)</formula>
    </cfRule>
    <cfRule type="expression" dxfId="117" priority="180" stopIfTrue="1">
      <formula>AL311=1</formula>
    </cfRule>
    <cfRule type="expression" dxfId="116" priority="186" stopIfTrue="1">
      <formula>Q311="NA"</formula>
    </cfRule>
  </conditionalFormatting>
  <conditionalFormatting sqref="AA311">
    <cfRule type="expression" dxfId="115" priority="174" stopIfTrue="1">
      <formula>OR(M311=2,M311=9)</formula>
    </cfRule>
    <cfRule type="expression" dxfId="114" priority="181" stopIfTrue="1">
      <formula>AL311=1</formula>
    </cfRule>
    <cfRule type="expression" dxfId="113" priority="187" stopIfTrue="1">
      <formula>Q311="NA"</formula>
    </cfRule>
  </conditionalFormatting>
  <conditionalFormatting sqref="AC311">
    <cfRule type="expression" dxfId="112" priority="175" stopIfTrue="1">
      <formula>OR(M311=2,M311=9)</formula>
    </cfRule>
    <cfRule type="expression" dxfId="111" priority="182" stopIfTrue="1">
      <formula>AL311=1</formula>
    </cfRule>
    <cfRule type="expression" dxfId="110" priority="188" stopIfTrue="1">
      <formula>Q311="NA"</formula>
    </cfRule>
  </conditionalFormatting>
  <conditionalFormatting sqref="Q361">
    <cfRule type="expression" dxfId="109" priority="189" stopIfTrue="1">
      <formula>OR(M361=2,M361=9)</formula>
    </cfRule>
    <cfRule type="expression" dxfId="108" priority="195" stopIfTrue="1">
      <formula>AL361=1</formula>
    </cfRule>
  </conditionalFormatting>
  <conditionalFormatting sqref="T361">
    <cfRule type="expression" dxfId="107" priority="190" stopIfTrue="1">
      <formula>OR(M361=2,M361=9)</formula>
    </cfRule>
    <cfRule type="expression" dxfId="106" priority="196" stopIfTrue="1">
      <formula>AL361=1</formula>
    </cfRule>
    <cfRule type="expression" dxfId="105" priority="201" stopIfTrue="1">
      <formula>Q361="NA"</formula>
    </cfRule>
  </conditionalFormatting>
  <conditionalFormatting sqref="V361">
    <cfRule type="expression" dxfId="104" priority="191" stopIfTrue="1">
      <formula>OR(M361=2,M361=9)</formula>
    </cfRule>
    <cfRule type="expression" dxfId="103" priority="197" stopIfTrue="1">
      <formula>AL361=1</formula>
    </cfRule>
    <cfRule type="expression" dxfId="102" priority="202" stopIfTrue="1">
      <formula>Q361="NA"</formula>
    </cfRule>
  </conditionalFormatting>
  <conditionalFormatting sqref="X361">
    <cfRule type="expression" dxfId="101" priority="192" stopIfTrue="1">
      <formula>OR(M361=2,M361=9)</formula>
    </cfRule>
    <cfRule type="expression" dxfId="100" priority="198" stopIfTrue="1">
      <formula>AL361=1</formula>
    </cfRule>
    <cfRule type="expression" dxfId="99" priority="203" stopIfTrue="1">
      <formula>Q361="NA"</formula>
    </cfRule>
  </conditionalFormatting>
  <conditionalFormatting sqref="Z361">
    <cfRule type="expression" dxfId="98" priority="193" stopIfTrue="1">
      <formula>OR(M361=2,M361=9)</formula>
    </cfRule>
    <cfRule type="expression" dxfId="97" priority="199" stopIfTrue="1">
      <formula>AL361=1</formula>
    </cfRule>
    <cfRule type="expression" dxfId="96" priority="204" stopIfTrue="1">
      <formula>Q361="NA"</formula>
    </cfRule>
  </conditionalFormatting>
  <conditionalFormatting sqref="AC361">
    <cfRule type="expression" dxfId="95" priority="194" stopIfTrue="1">
      <formula>OR(M361=2,M361=9)</formula>
    </cfRule>
    <cfRule type="expression" dxfId="94" priority="200" stopIfTrue="1">
      <formula>AL361=1</formula>
    </cfRule>
    <cfRule type="expression" dxfId="93" priority="205" stopIfTrue="1">
      <formula>Q361="NA"</formula>
    </cfRule>
  </conditionalFormatting>
  <conditionalFormatting sqref="S407">
    <cfRule type="expression" dxfId="92" priority="206" stopIfTrue="1">
      <formula>OR(O407=2,O407=9)</formula>
    </cfRule>
    <cfRule type="expression" dxfId="91" priority="210" stopIfTrue="1">
      <formula>AL407=1</formula>
    </cfRule>
  </conditionalFormatting>
  <conditionalFormatting sqref="V407">
    <cfRule type="expression" dxfId="90" priority="207" stopIfTrue="1">
      <formula>OR(O407=2,O407=9)</formula>
    </cfRule>
    <cfRule type="expression" dxfId="89" priority="211" stopIfTrue="1">
      <formula>AL407=1</formula>
    </cfRule>
    <cfRule type="expression" dxfId="88" priority="214" stopIfTrue="1">
      <formula>S407="NA"</formula>
    </cfRule>
  </conditionalFormatting>
  <conditionalFormatting sqref="Y407">
    <cfRule type="expression" dxfId="87" priority="208" stopIfTrue="1">
      <formula>OR(O407=2,O407=9)</formula>
    </cfRule>
    <cfRule type="expression" dxfId="86" priority="212" stopIfTrue="1">
      <formula>AL407=1</formula>
    </cfRule>
    <cfRule type="expression" dxfId="85" priority="215" stopIfTrue="1">
      <formula>S407="NA"</formula>
    </cfRule>
  </conditionalFormatting>
  <conditionalFormatting sqref="AB407">
    <cfRule type="expression" dxfId="84" priority="209" stopIfTrue="1">
      <formula>OR(O407=2,O407=9)</formula>
    </cfRule>
    <cfRule type="expression" dxfId="83" priority="213" stopIfTrue="1">
      <formula>AL407=1</formula>
    </cfRule>
    <cfRule type="expression" dxfId="82" priority="216" stopIfTrue="1">
      <formula>S407="NA"</formula>
    </cfRule>
  </conditionalFormatting>
  <dataValidations count="2">
    <dataValidation type="list" allowBlank="1" showInputMessage="1" showErrorMessage="1" sqref="G32 O407 M361 M311 J209 S165" xr:uid="{00000000-0002-0000-0600-000000000000}">
      <formula1>"="",1,2,9"</formula1>
    </dataValidation>
    <dataValidation type="list" allowBlank="1" showInputMessage="1" showErrorMessage="1" sqref="K111 M265" xr:uid="{00000000-0002-0000-0600-000001000000}">
      <formula1>"="",X"</formula1>
    </dataValidation>
  </dataValidations>
  <hyperlinks>
    <hyperlink ref="AA7" location="Índice!B17" display="Índice" xr:uid="{00000000-0004-0000-0600-000000000000}"/>
  </hyperlinks>
  <pageMargins left="0.70866141732283472" right="0.70866141732283472" top="0.74803149606299213" bottom="0.74803149606299213" header="0.31496062992125978" footer="0.31496062992125978"/>
  <pageSetup scale="75" orientation="portrait"/>
  <headerFooter>
    <oddHeader>&amp;CMódulo 2 Sección III
Cuestionario</oddHeader>
    <oddFooter>&amp;LCenso Nacional de Sistema Penitenciario Federal 2022&amp;R&amp;P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539"/>
  <sheetViews>
    <sheetView tabSelected="1" topLeftCell="A479" zoomScaleNormal="100" workbookViewId="0">
      <selection activeCell="O501" sqref="O501"/>
    </sheetView>
  </sheetViews>
  <sheetFormatPr baseColWidth="10" defaultColWidth="11.42578125" defaultRowHeight="15" customHeight="1" zeroHeight="1"/>
  <cols>
    <col min="1" max="1" width="5.7109375" style="199" customWidth="1"/>
    <col min="2" max="30" width="3.7109375" style="199" customWidth="1"/>
    <col min="31" max="31" width="5.7109375" style="199" customWidth="1"/>
    <col min="32" max="32" width="11.42578125" style="199" customWidth="1"/>
    <col min="33" max="16384" width="11.42578125" style="199"/>
  </cols>
  <sheetData>
    <row r="1" spans="1:31" ht="173.25" customHeight="1">
      <c r="A1" s="215"/>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c r="B2" s="70"/>
    </row>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c r="B4" s="70"/>
    </row>
    <row r="5" spans="1:31" ht="45" customHeight="1">
      <c r="B5" s="259" t="s">
        <v>12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B7" s="70"/>
      <c r="AA7" s="261" t="s">
        <v>2</v>
      </c>
      <c r="AB7" s="256"/>
      <c r="AC7" s="256"/>
      <c r="AD7" s="256"/>
    </row>
    <row r="8" spans="1:31" ht="15" customHeight="1">
      <c r="B8" s="70"/>
    </row>
    <row r="9" spans="1:31" ht="15" customHeight="1">
      <c r="A9" s="85"/>
      <c r="B9" s="506" t="s">
        <v>166</v>
      </c>
      <c r="C9" s="420"/>
      <c r="D9" s="420"/>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507"/>
      <c r="AE9" s="85"/>
    </row>
    <row r="10" spans="1:31" ht="36" customHeight="1">
      <c r="A10" s="85"/>
      <c r="B10" s="188"/>
      <c r="C10" s="349" t="s">
        <v>167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348"/>
      <c r="AE10" s="85"/>
    </row>
    <row r="11" spans="1:31" ht="24" customHeight="1">
      <c r="A11" s="85"/>
      <c r="B11" s="19"/>
      <c r="C11" s="349" t="s">
        <v>168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348"/>
      <c r="AE11" s="85"/>
    </row>
    <row r="12" spans="1:31" ht="36" customHeight="1">
      <c r="A12" s="85"/>
      <c r="B12" s="19"/>
      <c r="C12" s="380" t="s">
        <v>169</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85"/>
    </row>
    <row r="13" spans="1:31" ht="36" customHeight="1">
      <c r="A13" s="85"/>
      <c r="B13" s="130"/>
      <c r="C13" s="349" t="s">
        <v>1888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348"/>
      <c r="AE13" s="85"/>
    </row>
    <row r="14" spans="1:31" ht="15" customHeight="1">
      <c r="A14" s="85"/>
      <c r="B14" s="21"/>
      <c r="C14" s="338" t="s">
        <v>1889</v>
      </c>
      <c r="D14" s="339"/>
      <c r="E14" s="339"/>
      <c r="F14" s="339"/>
      <c r="G14" s="339"/>
      <c r="H14" s="339"/>
      <c r="I14" s="339"/>
      <c r="J14" s="339"/>
      <c r="K14" s="339"/>
      <c r="L14" s="339"/>
      <c r="M14" s="339"/>
      <c r="N14" s="339"/>
      <c r="O14" s="339"/>
      <c r="P14" s="339"/>
      <c r="Q14" s="339"/>
      <c r="R14" s="339"/>
      <c r="S14" s="339"/>
      <c r="T14" s="339"/>
      <c r="U14" s="339"/>
      <c r="V14" s="339"/>
      <c r="W14" s="339"/>
      <c r="X14" s="339"/>
      <c r="Y14" s="339"/>
      <c r="Z14" s="339"/>
      <c r="AA14" s="339"/>
      <c r="AB14" s="339"/>
      <c r="AC14" s="339"/>
      <c r="AD14" s="340"/>
      <c r="AE14" s="85"/>
    </row>
    <row r="15" spans="1:31">
      <c r="A15" s="85"/>
      <c r="B15" s="379" t="s">
        <v>1890</v>
      </c>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85"/>
    </row>
    <row r="16" spans="1:31" ht="48" customHeight="1">
      <c r="A16" s="85"/>
      <c r="B16" s="113"/>
      <c r="C16" s="378" t="s">
        <v>1891</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85"/>
    </row>
    <row r="17" spans="1:31" ht="15.75" customHeight="1" thickBot="1">
      <c r="A17" s="85"/>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row>
    <row r="18" spans="1:31" ht="15" customHeight="1" thickBot="1">
      <c r="A18" s="85"/>
      <c r="B18" s="480" t="s">
        <v>1892</v>
      </c>
      <c r="C18" s="449"/>
      <c r="D18" s="449"/>
      <c r="E18" s="449"/>
      <c r="F18" s="449"/>
      <c r="G18" s="449"/>
      <c r="H18" s="449"/>
      <c r="I18" s="449"/>
      <c r="J18" s="449"/>
      <c r="K18" s="449"/>
      <c r="L18" s="449"/>
      <c r="M18" s="449"/>
      <c r="N18" s="449"/>
      <c r="O18" s="449"/>
      <c r="P18" s="449"/>
      <c r="Q18" s="449"/>
      <c r="R18" s="449"/>
      <c r="S18" s="449"/>
      <c r="T18" s="449"/>
      <c r="U18" s="449"/>
      <c r="V18" s="449"/>
      <c r="W18" s="449"/>
      <c r="X18" s="449"/>
      <c r="Y18" s="449"/>
      <c r="Z18" s="449"/>
      <c r="AA18" s="449"/>
      <c r="AB18" s="449"/>
      <c r="AC18" s="449"/>
      <c r="AD18" s="450"/>
      <c r="AE18" s="85"/>
    </row>
    <row r="20" spans="1:31" ht="24" customHeight="1">
      <c r="A20" s="72" t="s">
        <v>1893</v>
      </c>
      <c r="B20" s="501" t="s">
        <v>1894</v>
      </c>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1:31" ht="15" customHeight="1">
      <c r="A21" s="71"/>
      <c r="B21" s="40"/>
      <c r="C21" s="327" t="s">
        <v>1895</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1" ht="15" customHeight="1" thickBot="1">
      <c r="A22" s="71"/>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row>
    <row r="23" spans="1:31" ht="15" customHeight="1" thickBot="1">
      <c r="A23" s="71"/>
      <c r="B23" s="40"/>
      <c r="C23" s="185"/>
      <c r="D23" s="37" t="s">
        <v>1896</v>
      </c>
      <c r="E23" s="40"/>
      <c r="F23" s="40"/>
      <c r="G23" s="40"/>
      <c r="H23" s="40"/>
      <c r="I23" s="185"/>
      <c r="J23" s="37" t="s">
        <v>1897</v>
      </c>
      <c r="K23" s="40"/>
      <c r="L23" s="40"/>
      <c r="M23" s="40"/>
      <c r="N23" s="40"/>
      <c r="O23" s="40"/>
      <c r="P23" s="40"/>
      <c r="Q23" s="40"/>
      <c r="R23" s="40"/>
      <c r="S23" s="40"/>
      <c r="T23" s="185"/>
      <c r="U23" s="37" t="s">
        <v>1898</v>
      </c>
      <c r="V23" s="40"/>
      <c r="W23" s="40"/>
      <c r="X23" s="40"/>
      <c r="Y23" s="40"/>
      <c r="Z23" s="40"/>
      <c r="AA23" s="40"/>
      <c r="AB23" s="40"/>
      <c r="AC23" s="40"/>
      <c r="AD23" s="40"/>
    </row>
    <row r="24" spans="1:31">
      <c r="A24" s="71"/>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row>
    <row r="25" spans="1:31" ht="24" customHeight="1">
      <c r="A25" s="71"/>
      <c r="B25" s="40"/>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A26" s="71"/>
      <c r="B26" s="40"/>
      <c r="C26" s="377"/>
      <c r="D26" s="266"/>
      <c r="E26" s="266"/>
      <c r="F26" s="266"/>
      <c r="G26" s="266"/>
      <c r="H26" s="266"/>
      <c r="I26" s="266"/>
      <c r="J26" s="266"/>
      <c r="K26" s="266"/>
      <c r="L26" s="266"/>
      <c r="M26" s="266"/>
      <c r="N26" s="266"/>
      <c r="O26" s="266"/>
      <c r="P26" s="266"/>
      <c r="Q26" s="266"/>
      <c r="R26" s="266"/>
      <c r="S26" s="266"/>
      <c r="T26" s="266"/>
      <c r="U26" s="266"/>
      <c r="V26" s="266"/>
      <c r="W26" s="266"/>
      <c r="X26" s="266"/>
      <c r="Y26" s="266"/>
      <c r="Z26" s="266"/>
      <c r="AA26" s="266"/>
      <c r="AB26" s="266"/>
      <c r="AC26" s="266"/>
      <c r="AD26" s="267"/>
    </row>
    <row r="27" spans="1:31">
      <c r="A27" s="71"/>
      <c r="B27" s="40"/>
      <c r="C27" s="214"/>
      <c r="D27" s="214"/>
      <c r="E27" s="214"/>
      <c r="F27" s="214"/>
      <c r="G27" s="214"/>
      <c r="H27" s="214"/>
      <c r="I27" s="214"/>
      <c r="J27" s="214"/>
      <c r="K27" s="214"/>
      <c r="L27" s="214"/>
      <c r="M27" s="214"/>
      <c r="N27" s="214"/>
      <c r="O27" s="214"/>
      <c r="P27" s="214"/>
      <c r="Q27" s="214"/>
      <c r="R27" s="214"/>
      <c r="S27" s="214"/>
      <c r="T27" s="214"/>
      <c r="U27" s="214"/>
      <c r="V27" s="214"/>
      <c r="W27" s="214"/>
      <c r="X27" s="214"/>
      <c r="Y27" s="214"/>
      <c r="Z27" s="214"/>
      <c r="AA27" s="214"/>
      <c r="AB27" s="214"/>
      <c r="AC27" s="214"/>
      <c r="AD27" s="214"/>
    </row>
    <row r="28" spans="1:31">
      <c r="A28" s="71"/>
      <c r="B28" s="40"/>
      <c r="C28" s="214"/>
      <c r="D28" s="214"/>
      <c r="E28" s="214"/>
      <c r="F28" s="214"/>
      <c r="G28" s="214"/>
      <c r="H28" s="214"/>
      <c r="I28" s="214"/>
      <c r="J28" s="214"/>
      <c r="K28" s="214"/>
      <c r="L28" s="214"/>
      <c r="M28" s="214"/>
      <c r="N28" s="214"/>
      <c r="O28" s="214"/>
      <c r="P28" s="214"/>
      <c r="Q28" s="214"/>
      <c r="R28" s="214"/>
      <c r="S28" s="214"/>
      <c r="T28" s="214"/>
      <c r="U28" s="214"/>
      <c r="V28" s="214"/>
      <c r="W28" s="214"/>
      <c r="X28" s="214"/>
      <c r="Y28" s="214"/>
      <c r="Z28" s="214"/>
      <c r="AA28" s="214"/>
      <c r="AB28" s="214"/>
      <c r="AC28" s="214"/>
      <c r="AD28" s="214"/>
    </row>
    <row r="29" spans="1:31">
      <c r="A29" s="71"/>
      <c r="B29" s="40"/>
      <c r="C29" s="214"/>
      <c r="D29" s="214"/>
      <c r="E29" s="214"/>
      <c r="F29" s="214"/>
      <c r="G29" s="214"/>
      <c r="H29" s="214"/>
      <c r="I29" s="214"/>
      <c r="J29" s="214"/>
      <c r="K29" s="214"/>
      <c r="L29" s="214"/>
      <c r="M29" s="214"/>
      <c r="N29" s="214"/>
      <c r="O29" s="214"/>
      <c r="P29" s="214"/>
      <c r="Q29" s="214"/>
      <c r="R29" s="214"/>
      <c r="S29" s="214"/>
      <c r="T29" s="214"/>
      <c r="U29" s="214"/>
      <c r="V29" s="214"/>
      <c r="W29" s="214"/>
      <c r="X29" s="214"/>
      <c r="Y29" s="214"/>
      <c r="Z29" s="214"/>
      <c r="AA29" s="214"/>
      <c r="AB29" s="214"/>
      <c r="AC29" s="214"/>
      <c r="AD29" s="214"/>
    </row>
    <row r="30" spans="1:31">
      <c r="A30" s="71"/>
      <c r="B30" s="40"/>
      <c r="C30" s="214"/>
      <c r="D30" s="214"/>
      <c r="E30" s="214"/>
      <c r="F30" s="214"/>
      <c r="G30" s="214"/>
      <c r="H30" s="214"/>
      <c r="I30" s="214"/>
      <c r="J30" s="214"/>
      <c r="K30" s="214"/>
      <c r="L30" s="214"/>
      <c r="M30" s="214"/>
      <c r="N30" s="214"/>
      <c r="O30" s="214"/>
      <c r="P30" s="214"/>
      <c r="Q30" s="214"/>
      <c r="R30" s="214"/>
      <c r="S30" s="214"/>
      <c r="T30" s="214"/>
      <c r="U30" s="214"/>
      <c r="V30" s="214"/>
      <c r="W30" s="214"/>
      <c r="X30" s="214"/>
      <c r="Y30" s="214"/>
      <c r="Z30" s="214"/>
      <c r="AA30" s="214"/>
      <c r="AB30" s="214"/>
      <c r="AC30" s="214"/>
      <c r="AD30" s="214"/>
    </row>
    <row r="31" spans="1:31">
      <c r="A31" s="71"/>
      <c r="B31" s="40"/>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c r="AA31" s="214"/>
      <c r="AB31" s="214"/>
      <c r="AC31" s="214"/>
      <c r="AD31" s="214"/>
    </row>
    <row r="32" spans="1:31" ht="15.75" customHeight="1" thickBot="1">
      <c r="A32" s="71"/>
      <c r="B32" s="40"/>
      <c r="C32" s="214"/>
      <c r="D32" s="214"/>
      <c r="E32" s="214"/>
      <c r="F32" s="214"/>
      <c r="G32" s="214"/>
      <c r="H32" s="214"/>
      <c r="I32" s="214"/>
      <c r="J32" s="214"/>
      <c r="K32" s="214"/>
      <c r="L32" s="214"/>
      <c r="M32" s="214"/>
      <c r="N32" s="214"/>
      <c r="O32" s="214"/>
      <c r="P32" s="214"/>
      <c r="Q32" s="214"/>
      <c r="R32" s="214"/>
      <c r="S32" s="214"/>
      <c r="T32" s="214"/>
      <c r="U32" s="214"/>
      <c r="V32" s="214"/>
      <c r="W32" s="214"/>
      <c r="X32" s="214"/>
      <c r="Y32" s="214"/>
      <c r="Z32" s="214"/>
      <c r="AA32" s="214"/>
      <c r="AB32" s="214"/>
      <c r="AC32" s="214"/>
      <c r="AD32" s="214"/>
    </row>
    <row r="33" spans="1:31" ht="15.75" customHeight="1" thickBot="1">
      <c r="A33" s="71"/>
      <c r="B33" s="480" t="s">
        <v>1899</v>
      </c>
      <c r="C33" s="449"/>
      <c r="D33" s="449"/>
      <c r="E33" s="449"/>
      <c r="F33" s="449"/>
      <c r="G33" s="449"/>
      <c r="H33" s="449"/>
      <c r="I33" s="449"/>
      <c r="J33" s="449"/>
      <c r="K33" s="449"/>
      <c r="L33" s="449"/>
      <c r="M33" s="449"/>
      <c r="N33" s="449"/>
      <c r="O33" s="449"/>
      <c r="P33" s="449"/>
      <c r="Q33" s="449"/>
      <c r="R33" s="449"/>
      <c r="S33" s="449"/>
      <c r="T33" s="449"/>
      <c r="U33" s="449"/>
      <c r="V33" s="449"/>
      <c r="W33" s="449"/>
      <c r="X33" s="449"/>
      <c r="Y33" s="449"/>
      <c r="Z33" s="449"/>
      <c r="AA33" s="449"/>
      <c r="AB33" s="449"/>
      <c r="AC33" s="449"/>
      <c r="AD33" s="450"/>
    </row>
    <row r="34" spans="1:31">
      <c r="A34" s="71"/>
      <c r="B34" s="433" t="s">
        <v>1141</v>
      </c>
      <c r="C34" s="278"/>
      <c r="D34" s="278"/>
      <c r="E34" s="278"/>
      <c r="F34" s="278"/>
      <c r="G34" s="278"/>
      <c r="H34" s="278"/>
      <c r="I34" s="278"/>
      <c r="J34" s="278"/>
      <c r="K34" s="278"/>
      <c r="L34" s="278"/>
      <c r="M34" s="278"/>
      <c r="N34" s="278"/>
      <c r="O34" s="278"/>
      <c r="P34" s="278"/>
      <c r="Q34" s="278"/>
      <c r="R34" s="278"/>
      <c r="S34" s="278"/>
      <c r="T34" s="278"/>
      <c r="U34" s="278"/>
      <c r="V34" s="278"/>
      <c r="W34" s="278"/>
      <c r="X34" s="278"/>
      <c r="Y34" s="278"/>
      <c r="Z34" s="278"/>
      <c r="AA34" s="278"/>
      <c r="AB34" s="278"/>
      <c r="AC34" s="278"/>
      <c r="AD34" s="279"/>
    </row>
    <row r="35" spans="1:31" ht="24" customHeight="1">
      <c r="A35" s="71"/>
      <c r="B35" s="144"/>
      <c r="C35" s="378" t="s">
        <v>1900</v>
      </c>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c r="AC35" s="272"/>
      <c r="AD35" s="283"/>
    </row>
    <row r="36" spans="1:31">
      <c r="A36" s="71"/>
      <c r="B36" s="505" t="s">
        <v>175</v>
      </c>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c r="AC36" s="256"/>
      <c r="AD36" s="281"/>
    </row>
    <row r="37" spans="1:31" ht="36" customHeight="1">
      <c r="A37" s="71"/>
      <c r="B37" s="112"/>
      <c r="C37" s="380" t="s">
        <v>1901</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81"/>
    </row>
    <row r="38" spans="1:31" ht="48" customHeight="1">
      <c r="A38" s="71"/>
      <c r="B38" s="113"/>
      <c r="C38" s="378" t="s">
        <v>1902</v>
      </c>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c r="AC38" s="272"/>
      <c r="AD38" s="283"/>
    </row>
    <row r="39" spans="1:31">
      <c r="A39" s="71"/>
      <c r="B39" s="40"/>
      <c r="C39" s="214"/>
      <c r="D39" s="214"/>
      <c r="E39" s="214"/>
      <c r="F39" s="214"/>
      <c r="G39" s="214"/>
      <c r="H39" s="214"/>
      <c r="I39" s="214"/>
      <c r="J39" s="214"/>
      <c r="K39" s="214"/>
      <c r="L39" s="214"/>
      <c r="M39" s="214"/>
      <c r="N39" s="214"/>
      <c r="O39" s="214"/>
      <c r="P39" s="214"/>
      <c r="Q39" s="214"/>
      <c r="R39" s="214"/>
      <c r="S39" s="214"/>
      <c r="T39" s="214"/>
      <c r="U39" s="214"/>
      <c r="V39" s="214"/>
      <c r="W39" s="214"/>
      <c r="X39" s="214"/>
      <c r="Y39" s="214"/>
      <c r="Z39" s="214"/>
      <c r="AA39" s="214"/>
      <c r="AB39" s="214"/>
      <c r="AC39" s="214"/>
      <c r="AD39" s="214"/>
    </row>
    <row r="40" spans="1:31" ht="36" customHeight="1">
      <c r="A40" s="72" t="s">
        <v>1903</v>
      </c>
      <c r="B40" s="326" t="s">
        <v>1904</v>
      </c>
      <c r="C40" s="256"/>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c r="AE40" s="40"/>
    </row>
    <row r="41" spans="1:31" ht="24" customHeight="1">
      <c r="A41" s="83"/>
      <c r="B41" s="15"/>
      <c r="C41" s="327" t="s">
        <v>1905</v>
      </c>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256"/>
    </row>
    <row r="42" spans="1:31" ht="24" customHeight="1">
      <c r="A42" s="74"/>
      <c r="B42" s="74"/>
      <c r="C42" s="321" t="s">
        <v>1906</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74"/>
    </row>
    <row r="43" spans="1:31">
      <c r="A43" s="74"/>
      <c r="B43" s="74"/>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74"/>
    </row>
    <row r="44" spans="1:31" ht="24" customHeight="1">
      <c r="A44" s="74"/>
      <c r="B44" s="74"/>
      <c r="C44" s="375" t="s">
        <v>1907</v>
      </c>
      <c r="D44" s="278"/>
      <c r="E44" s="278"/>
      <c r="F44" s="278"/>
      <c r="G44" s="278"/>
      <c r="H44" s="278"/>
      <c r="I44" s="278"/>
      <c r="J44" s="278"/>
      <c r="K44" s="278"/>
      <c r="L44" s="278"/>
      <c r="M44" s="278"/>
      <c r="N44" s="278"/>
      <c r="O44" s="278"/>
      <c r="P44" s="278"/>
      <c r="Q44" s="279"/>
      <c r="R44" s="375" t="s">
        <v>1908</v>
      </c>
      <c r="S44" s="278"/>
      <c r="T44" s="278"/>
      <c r="U44" s="278"/>
      <c r="V44" s="278"/>
      <c r="W44" s="278"/>
      <c r="X44" s="278"/>
      <c r="Y44" s="278"/>
      <c r="Z44" s="278"/>
      <c r="AA44" s="278"/>
      <c r="AB44" s="278"/>
      <c r="AC44" s="278"/>
      <c r="AD44" s="279"/>
      <c r="AE44" s="74"/>
    </row>
    <row r="45" spans="1:31">
      <c r="A45" s="74"/>
      <c r="B45" s="74"/>
      <c r="C45" s="268"/>
      <c r="D45" s="266"/>
      <c r="E45" s="266"/>
      <c r="F45" s="266"/>
      <c r="G45" s="266"/>
      <c r="H45" s="266"/>
      <c r="I45" s="266"/>
      <c r="J45" s="266"/>
      <c r="K45" s="266"/>
      <c r="L45" s="266"/>
      <c r="M45" s="266"/>
      <c r="N45" s="266"/>
      <c r="O45" s="266"/>
      <c r="P45" s="266"/>
      <c r="Q45" s="267"/>
      <c r="R45" s="268"/>
      <c r="S45" s="266"/>
      <c r="T45" s="266"/>
      <c r="U45" s="266"/>
      <c r="V45" s="266"/>
      <c r="W45" s="266"/>
      <c r="X45" s="266"/>
      <c r="Y45" s="266"/>
      <c r="Z45" s="266"/>
      <c r="AA45" s="266"/>
      <c r="AB45" s="266"/>
      <c r="AC45" s="266"/>
      <c r="AD45" s="267"/>
      <c r="AE45" s="74"/>
    </row>
    <row r="46" spans="1:31">
      <c r="A46" s="74"/>
      <c r="B46" s="74"/>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74"/>
    </row>
    <row r="47" spans="1:31" ht="24" customHeight="1">
      <c r="A47" s="74"/>
      <c r="B47" s="74"/>
      <c r="C47" s="321" t="s">
        <v>187</v>
      </c>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c r="AC47" s="256"/>
      <c r="AD47" s="256"/>
      <c r="AE47" s="74"/>
    </row>
    <row r="48" spans="1:31" ht="60" customHeight="1">
      <c r="A48" s="74"/>
      <c r="B48" s="74"/>
      <c r="C48" s="322"/>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4"/>
      <c r="AE48" s="74"/>
    </row>
    <row r="49" spans="1:31">
      <c r="A49" s="74"/>
      <c r="B49" s="74"/>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74"/>
    </row>
    <row r="50" spans="1:31">
      <c r="A50" s="74"/>
      <c r="B50" s="74"/>
      <c r="C50" s="240"/>
      <c r="D50" s="240"/>
      <c r="E50" s="240"/>
      <c r="F50" s="240"/>
      <c r="G50" s="240"/>
      <c r="H50" s="240"/>
      <c r="I50" s="240"/>
      <c r="J50" s="240"/>
      <c r="K50" s="240"/>
      <c r="L50" s="240"/>
      <c r="M50" s="240"/>
      <c r="N50" s="240"/>
      <c r="O50" s="240"/>
      <c r="P50" s="240"/>
      <c r="Q50" s="240"/>
      <c r="R50" s="240"/>
      <c r="S50" s="240"/>
      <c r="T50" s="240"/>
      <c r="U50" s="240"/>
      <c r="V50" s="240"/>
      <c r="W50" s="240"/>
      <c r="X50" s="240"/>
      <c r="Y50" s="240"/>
      <c r="Z50" s="240"/>
      <c r="AA50" s="240"/>
      <c r="AB50" s="240"/>
      <c r="AC50" s="240"/>
      <c r="AD50" s="240"/>
      <c r="AE50" s="74"/>
    </row>
    <row r="51" spans="1:31">
      <c r="A51" s="74"/>
      <c r="B51" s="74"/>
      <c r="C51" s="240"/>
      <c r="D51" s="240"/>
      <c r="E51" s="240"/>
      <c r="F51" s="240"/>
      <c r="G51" s="240"/>
      <c r="H51" s="240"/>
      <c r="I51" s="240"/>
      <c r="J51" s="240"/>
      <c r="K51" s="240"/>
      <c r="L51" s="240"/>
      <c r="M51" s="240"/>
      <c r="N51" s="240"/>
      <c r="O51" s="240"/>
      <c r="P51" s="240"/>
      <c r="Q51" s="240"/>
      <c r="R51" s="240"/>
      <c r="S51" s="240"/>
      <c r="T51" s="240"/>
      <c r="U51" s="240"/>
      <c r="V51" s="240"/>
      <c r="W51" s="240"/>
      <c r="X51" s="240"/>
      <c r="Y51" s="240"/>
      <c r="Z51" s="240"/>
      <c r="AA51" s="240"/>
      <c r="AB51" s="240"/>
      <c r="AC51" s="240"/>
      <c r="AD51" s="240"/>
      <c r="AE51" s="74"/>
    </row>
    <row r="52" spans="1:31">
      <c r="A52" s="74"/>
      <c r="B52" s="74"/>
      <c r="C52" s="240"/>
      <c r="D52" s="240"/>
      <c r="E52" s="240"/>
      <c r="F52" s="240"/>
      <c r="G52" s="240"/>
      <c r="H52" s="240"/>
      <c r="I52" s="240"/>
      <c r="J52" s="240"/>
      <c r="K52" s="240"/>
      <c r="L52" s="240"/>
      <c r="M52" s="240"/>
      <c r="N52" s="240"/>
      <c r="O52" s="240"/>
      <c r="P52" s="240"/>
      <c r="Q52" s="240"/>
      <c r="R52" s="240"/>
      <c r="S52" s="240"/>
      <c r="T52" s="240"/>
      <c r="U52" s="240"/>
      <c r="V52" s="240"/>
      <c r="W52" s="240"/>
      <c r="X52" s="240"/>
      <c r="Y52" s="240"/>
      <c r="Z52" s="240"/>
      <c r="AA52" s="240"/>
      <c r="AB52" s="240"/>
      <c r="AC52" s="240"/>
      <c r="AD52" s="240"/>
      <c r="AE52" s="74"/>
    </row>
    <row r="53" spans="1:31">
      <c r="A53" s="74"/>
      <c r="B53" s="74"/>
      <c r="C53" s="240"/>
      <c r="D53" s="240"/>
      <c r="E53" s="240"/>
      <c r="F53" s="240"/>
      <c r="G53" s="240"/>
      <c r="H53" s="240"/>
      <c r="I53" s="240"/>
      <c r="J53" s="240"/>
      <c r="K53" s="240"/>
      <c r="L53" s="240"/>
      <c r="M53" s="240"/>
      <c r="N53" s="240"/>
      <c r="O53" s="240"/>
      <c r="P53" s="240"/>
      <c r="Q53" s="240"/>
      <c r="R53" s="240"/>
      <c r="S53" s="240"/>
      <c r="T53" s="240"/>
      <c r="U53" s="240"/>
      <c r="V53" s="240"/>
      <c r="W53" s="240"/>
      <c r="X53" s="240"/>
      <c r="Y53" s="240"/>
      <c r="Z53" s="240"/>
      <c r="AA53" s="240"/>
      <c r="AB53" s="240"/>
      <c r="AC53" s="240"/>
      <c r="AD53" s="240"/>
      <c r="AE53" s="74"/>
    </row>
    <row r="54" spans="1:31">
      <c r="A54" s="74"/>
      <c r="B54" s="74"/>
      <c r="C54" s="240"/>
      <c r="D54" s="240"/>
      <c r="E54" s="240"/>
      <c r="F54" s="240"/>
      <c r="G54" s="240"/>
      <c r="H54" s="240"/>
      <c r="I54" s="240"/>
      <c r="J54" s="240"/>
      <c r="K54" s="240"/>
      <c r="L54" s="240"/>
      <c r="M54" s="240"/>
      <c r="N54" s="240"/>
      <c r="O54" s="240"/>
      <c r="P54" s="240"/>
      <c r="Q54" s="240"/>
      <c r="R54" s="240"/>
      <c r="S54" s="240"/>
      <c r="T54" s="240"/>
      <c r="U54" s="240"/>
      <c r="V54" s="240"/>
      <c r="W54" s="240"/>
      <c r="X54" s="240"/>
      <c r="Y54" s="240"/>
      <c r="Z54" s="240"/>
      <c r="AA54" s="240"/>
      <c r="AB54" s="240"/>
      <c r="AC54" s="240"/>
      <c r="AD54" s="240"/>
      <c r="AE54" s="74"/>
    </row>
    <row r="55" spans="1:31" s="85" customFormat="1" ht="15" customHeight="1">
      <c r="A55" s="126" t="s">
        <v>1909</v>
      </c>
      <c r="B55" s="418" t="s">
        <v>1910</v>
      </c>
      <c r="C55" s="329"/>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c r="AC55" s="329"/>
      <c r="AD55" s="329"/>
    </row>
    <row r="56" spans="1:31" s="85" customFormat="1" ht="15" customHeight="1">
      <c r="A56" s="117"/>
      <c r="B56" s="118"/>
      <c r="C56" s="321" t="s">
        <v>1911</v>
      </c>
      <c r="D56" s="488"/>
      <c r="E56" s="488"/>
      <c r="F56" s="488"/>
      <c r="G56" s="488"/>
      <c r="H56" s="488"/>
      <c r="I56" s="488"/>
      <c r="J56" s="488"/>
      <c r="K56" s="488"/>
      <c r="L56" s="488"/>
      <c r="M56" s="488"/>
      <c r="N56" s="488"/>
      <c r="O56" s="488"/>
      <c r="P56" s="488"/>
      <c r="Q56" s="488"/>
      <c r="R56" s="488"/>
      <c r="S56" s="488"/>
      <c r="T56" s="488"/>
      <c r="U56" s="488"/>
      <c r="V56" s="488"/>
      <c r="W56" s="488"/>
      <c r="X56" s="488"/>
      <c r="Y56" s="488"/>
      <c r="Z56" s="488"/>
      <c r="AA56" s="488"/>
      <c r="AB56" s="488"/>
      <c r="AC56" s="488"/>
      <c r="AD56" s="488"/>
    </row>
    <row r="57" spans="1:31" s="85" customFormat="1" ht="24" customHeight="1">
      <c r="A57" s="117"/>
      <c r="B57" s="118"/>
      <c r="C57" s="321" t="s">
        <v>1912</v>
      </c>
      <c r="D57" s="488"/>
      <c r="E57" s="488"/>
      <c r="F57" s="488"/>
      <c r="G57" s="488"/>
      <c r="H57" s="488"/>
      <c r="I57" s="488"/>
      <c r="J57" s="488"/>
      <c r="K57" s="488"/>
      <c r="L57" s="488"/>
      <c r="M57" s="488"/>
      <c r="N57" s="488"/>
      <c r="O57" s="488"/>
      <c r="P57" s="488"/>
      <c r="Q57" s="488"/>
      <c r="R57" s="488"/>
      <c r="S57" s="488"/>
      <c r="T57" s="488"/>
      <c r="U57" s="488"/>
      <c r="V57" s="488"/>
      <c r="W57" s="488"/>
      <c r="X57" s="488"/>
      <c r="Y57" s="488"/>
      <c r="Z57" s="488"/>
      <c r="AA57" s="488"/>
      <c r="AB57" s="488"/>
      <c r="AC57" s="488"/>
      <c r="AD57" s="488"/>
    </row>
    <row r="58" spans="1:31" s="85" customFormat="1" ht="15" customHeight="1" thickBot="1">
      <c r="A58" s="117"/>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c r="AC58" s="118"/>
      <c r="AD58" s="118"/>
    </row>
    <row r="59" spans="1:31" s="85" customFormat="1" ht="15" customHeight="1" thickBot="1">
      <c r="A59" s="117"/>
      <c r="B59" s="118"/>
      <c r="C59" s="181"/>
      <c r="D59" s="178" t="s">
        <v>1913</v>
      </c>
      <c r="E59" s="184"/>
      <c r="F59" s="184"/>
      <c r="G59" s="184"/>
      <c r="H59" s="184"/>
      <c r="I59" s="184"/>
      <c r="J59" s="184"/>
      <c r="K59" s="184"/>
      <c r="L59" s="184"/>
      <c r="M59" s="184"/>
      <c r="N59" s="184"/>
      <c r="O59" s="184"/>
      <c r="P59" s="184"/>
      <c r="Q59" s="118"/>
      <c r="R59" s="118"/>
      <c r="S59" s="118"/>
      <c r="T59" s="118"/>
      <c r="U59" s="118"/>
      <c r="V59" s="118"/>
      <c r="W59" s="118"/>
      <c r="X59" s="118"/>
      <c r="Y59" s="118"/>
      <c r="Z59" s="118"/>
      <c r="AA59" s="118"/>
      <c r="AB59" s="118"/>
      <c r="AC59" s="118"/>
      <c r="AD59" s="118"/>
    </row>
    <row r="60" spans="1:31" s="85" customFormat="1" ht="15" customHeight="1" thickBot="1">
      <c r="A60" s="117"/>
      <c r="B60" s="118"/>
      <c r="C60" s="181"/>
      <c r="D60" s="178" t="s">
        <v>1914</v>
      </c>
      <c r="E60" s="184"/>
      <c r="F60" s="184"/>
      <c r="G60" s="184"/>
      <c r="H60" s="184"/>
      <c r="I60" s="184"/>
      <c r="J60" s="184"/>
      <c r="K60" s="184"/>
      <c r="L60" s="184"/>
      <c r="M60" s="184"/>
      <c r="N60" s="184"/>
      <c r="O60" s="184"/>
      <c r="P60" s="184"/>
      <c r="Q60" s="118"/>
      <c r="R60" s="118"/>
      <c r="S60" s="118"/>
      <c r="T60" s="118"/>
      <c r="U60" s="118"/>
      <c r="V60" s="118"/>
      <c r="W60" s="118"/>
      <c r="X60" s="118"/>
      <c r="Y60" s="118"/>
      <c r="Z60" s="118"/>
      <c r="AA60" s="118"/>
      <c r="AB60" s="118"/>
      <c r="AC60" s="118"/>
      <c r="AD60" s="118"/>
    </row>
    <row r="61" spans="1:31" s="85" customFormat="1" ht="15" customHeight="1" thickBot="1">
      <c r="A61" s="117"/>
      <c r="B61" s="118"/>
      <c r="C61" s="181"/>
      <c r="D61" s="178" t="s">
        <v>1915</v>
      </c>
      <c r="E61" s="184"/>
      <c r="F61" s="184"/>
      <c r="G61" s="184"/>
      <c r="H61" s="184"/>
      <c r="I61" s="184"/>
      <c r="J61" s="184"/>
      <c r="K61" s="184"/>
      <c r="L61" s="184"/>
      <c r="M61" s="184"/>
      <c r="N61" s="184"/>
      <c r="O61" s="184"/>
      <c r="P61" s="184"/>
      <c r="Q61" s="118"/>
      <c r="R61" s="118"/>
      <c r="S61" s="118"/>
      <c r="T61" s="118"/>
      <c r="U61" s="118"/>
      <c r="V61" s="118"/>
      <c r="W61" s="118"/>
      <c r="X61" s="118"/>
      <c r="Y61" s="118"/>
      <c r="Z61" s="118"/>
      <c r="AA61" s="118"/>
      <c r="AB61" s="118"/>
      <c r="AC61" s="118"/>
      <c r="AD61" s="118"/>
    </row>
    <row r="62" spans="1:31" s="85" customFormat="1" ht="15" customHeight="1" thickBot="1">
      <c r="A62" s="117"/>
      <c r="B62" s="118"/>
      <c r="C62" s="181"/>
      <c r="D62" s="178" t="s">
        <v>1916</v>
      </c>
      <c r="E62" s="184"/>
      <c r="F62" s="184"/>
      <c r="G62" s="184"/>
      <c r="H62" s="184"/>
      <c r="I62" s="184"/>
      <c r="J62" s="184"/>
      <c r="K62" s="184"/>
      <c r="L62" s="184"/>
      <c r="M62" s="184"/>
      <c r="N62" s="184"/>
      <c r="O62" s="184"/>
      <c r="P62" s="184"/>
      <c r="Q62" s="118"/>
      <c r="R62" s="118"/>
      <c r="S62" s="118"/>
      <c r="T62" s="118"/>
      <c r="U62" s="118"/>
      <c r="V62" s="118"/>
      <c r="W62" s="118"/>
      <c r="X62" s="118"/>
      <c r="Y62" s="118"/>
      <c r="Z62" s="118"/>
      <c r="AA62" s="118"/>
      <c r="AB62" s="118"/>
      <c r="AC62" s="118"/>
      <c r="AD62" s="118"/>
    </row>
    <row r="63" spans="1:31" s="85" customFormat="1" ht="15" customHeight="1" thickBot="1">
      <c r="A63" s="117"/>
      <c r="B63" s="118"/>
      <c r="C63" s="181"/>
      <c r="D63" s="178" t="s">
        <v>1917</v>
      </c>
      <c r="E63" s="184"/>
      <c r="F63" s="184"/>
      <c r="G63" s="184"/>
      <c r="H63" s="184"/>
      <c r="I63" s="184"/>
      <c r="J63" s="184"/>
      <c r="K63" s="184"/>
      <c r="L63" s="184"/>
      <c r="M63" s="184"/>
      <c r="N63" s="184"/>
      <c r="O63" s="184"/>
      <c r="P63" s="184"/>
      <c r="Q63" s="118"/>
      <c r="R63" s="118"/>
      <c r="S63" s="118"/>
      <c r="T63" s="118"/>
      <c r="U63" s="118"/>
      <c r="V63" s="118"/>
      <c r="W63" s="118"/>
      <c r="X63" s="118"/>
      <c r="Y63" s="118"/>
      <c r="Z63" s="118"/>
      <c r="AA63" s="118"/>
      <c r="AB63" s="118"/>
      <c r="AC63" s="118"/>
      <c r="AD63" s="118"/>
    </row>
    <row r="64" spans="1:31" s="85" customFormat="1" ht="15" customHeight="1" thickBot="1">
      <c r="A64" s="117"/>
      <c r="B64" s="118"/>
      <c r="C64" s="181"/>
      <c r="D64" s="178" t="s">
        <v>1918</v>
      </c>
      <c r="E64" s="184"/>
      <c r="F64" s="184"/>
      <c r="G64" s="184"/>
      <c r="H64" s="184"/>
      <c r="I64" s="184"/>
      <c r="J64" s="184"/>
      <c r="K64" s="184"/>
      <c r="L64" s="184"/>
      <c r="M64" s="184"/>
      <c r="N64" s="184"/>
      <c r="O64" s="184"/>
      <c r="P64" s="184"/>
      <c r="Q64" s="118"/>
      <c r="R64" s="118"/>
      <c r="S64" s="118"/>
      <c r="T64" s="118"/>
      <c r="U64" s="118"/>
      <c r="V64" s="118"/>
      <c r="W64" s="118"/>
      <c r="X64" s="118"/>
      <c r="Y64" s="118"/>
      <c r="Z64" s="118"/>
      <c r="AA64" s="118"/>
      <c r="AB64" s="118"/>
      <c r="AC64" s="118"/>
      <c r="AD64" s="118"/>
    </row>
    <row r="65" spans="1:30" s="85" customFormat="1" ht="15" customHeight="1" thickBot="1">
      <c r="A65" s="117"/>
      <c r="B65" s="118"/>
      <c r="C65" s="181"/>
      <c r="D65" s="178" t="s">
        <v>1919</v>
      </c>
      <c r="E65" s="184"/>
      <c r="F65" s="184"/>
      <c r="G65" s="184"/>
      <c r="H65" s="184"/>
      <c r="I65" s="184"/>
      <c r="J65" s="184"/>
      <c r="K65" s="184"/>
      <c r="L65" s="184"/>
      <c r="M65" s="184"/>
      <c r="N65" s="184"/>
      <c r="O65" s="184"/>
      <c r="P65" s="184"/>
      <c r="Q65" s="118"/>
      <c r="R65" s="118"/>
      <c r="S65" s="118"/>
      <c r="T65" s="118"/>
      <c r="U65" s="118"/>
      <c r="V65" s="118"/>
      <c r="W65" s="118"/>
      <c r="X65" s="118"/>
      <c r="Y65" s="118"/>
      <c r="Z65" s="118"/>
      <c r="AA65" s="118"/>
      <c r="AB65" s="118"/>
      <c r="AC65" s="118"/>
      <c r="AD65" s="118"/>
    </row>
    <row r="66" spans="1:30" s="85" customFormat="1" ht="15" customHeight="1" thickBot="1">
      <c r="A66" s="117"/>
      <c r="B66" s="118"/>
      <c r="C66" s="181"/>
      <c r="D66" s="178" t="s">
        <v>1920</v>
      </c>
      <c r="E66" s="184"/>
      <c r="F66" s="184"/>
      <c r="G66" s="184"/>
      <c r="H66" s="184"/>
      <c r="I66" s="184"/>
      <c r="J66" s="184"/>
      <c r="K66" s="184"/>
      <c r="L66" s="184"/>
      <c r="M66" s="184"/>
      <c r="N66" s="184"/>
      <c r="O66" s="184"/>
      <c r="P66" s="184"/>
      <c r="Q66" s="118"/>
      <c r="R66" s="118"/>
      <c r="S66" s="118"/>
      <c r="T66" s="118"/>
      <c r="U66" s="118"/>
      <c r="V66" s="118"/>
      <c r="W66" s="118"/>
      <c r="X66" s="118"/>
      <c r="Y66" s="118"/>
      <c r="Z66" s="118"/>
      <c r="AA66" s="118"/>
      <c r="AB66" s="118"/>
      <c r="AC66" s="118"/>
      <c r="AD66" s="118"/>
    </row>
    <row r="67" spans="1:30" s="85" customFormat="1" ht="15" customHeight="1" thickBot="1">
      <c r="A67" s="117"/>
      <c r="B67" s="118"/>
      <c r="C67" s="181"/>
      <c r="D67" s="178" t="s">
        <v>1921</v>
      </c>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c r="AC67" s="118"/>
      <c r="AD67" s="118"/>
    </row>
    <row r="68" spans="1:30" s="85" customFormat="1" ht="15" customHeight="1" thickBot="1">
      <c r="A68" s="117"/>
      <c r="B68" s="118"/>
      <c r="C68" s="181"/>
      <c r="D68" s="178" t="s">
        <v>1922</v>
      </c>
      <c r="E68" s="184"/>
      <c r="F68" s="184"/>
      <c r="G68" s="184"/>
      <c r="H68" s="184"/>
      <c r="I68" s="184"/>
      <c r="J68" s="184"/>
      <c r="K68" s="184"/>
      <c r="L68" s="184"/>
      <c r="M68" s="184"/>
      <c r="N68" s="184"/>
      <c r="O68" s="184"/>
      <c r="P68" s="184"/>
      <c r="Q68" s="118"/>
      <c r="R68" s="118"/>
      <c r="S68" s="118"/>
      <c r="T68" s="118"/>
      <c r="U68" s="118"/>
      <c r="V68" s="118"/>
      <c r="W68" s="118"/>
      <c r="X68" s="118"/>
      <c r="Y68" s="118"/>
      <c r="Z68" s="118"/>
      <c r="AA68" s="118"/>
      <c r="AB68" s="118"/>
      <c r="AC68" s="118"/>
      <c r="AD68" s="118"/>
    </row>
    <row r="69" spans="1:30" s="85" customFormat="1" ht="15" customHeight="1" thickBot="1">
      <c r="A69" s="117"/>
      <c r="B69" s="118"/>
      <c r="C69" s="181"/>
      <c r="D69" s="178" t="s">
        <v>1923</v>
      </c>
      <c r="E69" s="184"/>
      <c r="F69" s="184"/>
      <c r="G69" s="184"/>
      <c r="H69" s="184"/>
      <c r="I69" s="184"/>
      <c r="J69" s="184"/>
      <c r="K69" s="184"/>
      <c r="L69" s="184"/>
      <c r="M69" s="184"/>
      <c r="N69" s="184"/>
      <c r="O69" s="184"/>
      <c r="P69" s="184"/>
      <c r="Q69" s="118"/>
      <c r="R69" s="118"/>
      <c r="S69" s="118"/>
      <c r="T69" s="118"/>
      <c r="U69" s="118"/>
      <c r="V69" s="118"/>
      <c r="W69" s="118"/>
      <c r="X69" s="118"/>
      <c r="Y69" s="118"/>
      <c r="Z69" s="118"/>
      <c r="AA69" s="118"/>
      <c r="AB69" s="118"/>
      <c r="AC69" s="118"/>
      <c r="AD69" s="118"/>
    </row>
    <row r="70" spans="1:30" s="85" customFormat="1" ht="15" customHeight="1" thickBot="1">
      <c r="A70" s="117"/>
      <c r="B70" s="118"/>
      <c r="C70" s="181"/>
      <c r="D70" s="178" t="s">
        <v>1924</v>
      </c>
      <c r="E70" s="184"/>
      <c r="F70" s="184"/>
      <c r="G70" s="184"/>
      <c r="H70" s="184"/>
      <c r="I70" s="184"/>
      <c r="J70" s="184"/>
      <c r="K70" s="184"/>
      <c r="L70" s="184"/>
      <c r="M70" s="184"/>
      <c r="N70" s="184"/>
      <c r="O70" s="184"/>
      <c r="P70" s="184"/>
      <c r="Q70" s="118"/>
      <c r="R70" s="118"/>
      <c r="S70" s="118"/>
      <c r="T70" s="118"/>
      <c r="U70" s="118"/>
      <c r="V70" s="118"/>
      <c r="W70" s="118"/>
      <c r="X70" s="118"/>
      <c r="Y70" s="118"/>
      <c r="Z70" s="118"/>
      <c r="AA70" s="118"/>
      <c r="AB70" s="118"/>
      <c r="AC70" s="118"/>
      <c r="AD70" s="118"/>
    </row>
    <row r="71" spans="1:30" s="85" customFormat="1" ht="15" customHeight="1" thickBot="1">
      <c r="A71" s="117"/>
      <c r="B71" s="118"/>
      <c r="C71" s="181"/>
      <c r="D71" s="178" t="s">
        <v>1925</v>
      </c>
      <c r="E71" s="184"/>
      <c r="F71" s="184"/>
      <c r="G71" s="184"/>
      <c r="H71" s="184"/>
      <c r="I71" s="184"/>
      <c r="J71" s="184"/>
      <c r="K71" s="184"/>
      <c r="L71" s="184"/>
      <c r="M71" s="184"/>
      <c r="N71" s="184"/>
      <c r="O71" s="184"/>
      <c r="P71" s="184"/>
      <c r="Q71" s="118"/>
      <c r="R71" s="118"/>
      <c r="S71" s="118"/>
      <c r="T71" s="118"/>
      <c r="U71" s="118"/>
      <c r="V71" s="118"/>
      <c r="W71" s="118"/>
      <c r="X71" s="118"/>
      <c r="Y71" s="118"/>
      <c r="Z71" s="118"/>
      <c r="AA71" s="118"/>
      <c r="AB71" s="118"/>
      <c r="AC71" s="118"/>
      <c r="AD71" s="118"/>
    </row>
    <row r="72" spans="1:30" s="85" customFormat="1" ht="15" customHeight="1" thickBot="1">
      <c r="A72" s="117"/>
      <c r="B72" s="118"/>
      <c r="C72" s="181"/>
      <c r="D72" s="178" t="s">
        <v>1926</v>
      </c>
      <c r="E72" s="184"/>
      <c r="F72" s="184"/>
      <c r="G72" s="184"/>
      <c r="H72" s="184"/>
      <c r="I72" s="184"/>
      <c r="J72" s="184"/>
      <c r="K72" s="504"/>
      <c r="L72" s="423"/>
      <c r="M72" s="423"/>
      <c r="N72" s="423"/>
      <c r="O72" s="423"/>
      <c r="P72" s="423"/>
      <c r="Q72" s="423"/>
      <c r="R72" s="423"/>
      <c r="S72" s="423"/>
      <c r="T72" s="423"/>
      <c r="U72" s="423"/>
      <c r="V72" s="423"/>
      <c r="W72" s="423"/>
      <c r="X72" s="423"/>
      <c r="Y72" s="423"/>
      <c r="Z72" s="423"/>
      <c r="AA72" s="423"/>
      <c r="AB72" s="423"/>
      <c r="AC72" s="423"/>
      <c r="AD72" s="423"/>
    </row>
    <row r="73" spans="1:30" s="85" customFormat="1" ht="15" customHeight="1" thickBot="1">
      <c r="A73" s="117"/>
      <c r="B73" s="118"/>
      <c r="C73" s="181"/>
      <c r="D73" s="178" t="s">
        <v>1927</v>
      </c>
      <c r="E73" s="184"/>
      <c r="F73" s="184"/>
      <c r="G73" s="184"/>
      <c r="H73" s="184"/>
      <c r="I73" s="184"/>
      <c r="J73" s="184"/>
      <c r="K73" s="184"/>
      <c r="L73" s="184"/>
      <c r="M73" s="184"/>
      <c r="N73" s="184"/>
      <c r="O73" s="184"/>
      <c r="P73" s="184"/>
      <c r="Q73" s="118"/>
      <c r="R73" s="118"/>
      <c r="S73" s="118"/>
      <c r="T73" s="118"/>
      <c r="U73" s="118"/>
      <c r="V73" s="118"/>
      <c r="W73" s="118"/>
      <c r="X73" s="118"/>
      <c r="Y73" s="118"/>
      <c r="Z73" s="118"/>
      <c r="AA73" s="118"/>
      <c r="AB73" s="118"/>
      <c r="AC73" s="118"/>
      <c r="AD73" s="118"/>
    </row>
    <row r="74" spans="1:30" s="85" customFormat="1" ht="15" customHeight="1">
      <c r="A74" s="117"/>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row>
    <row r="75" spans="1:30" ht="24" customHeight="1">
      <c r="A75" s="83"/>
      <c r="B75" s="15"/>
      <c r="C75" s="321" t="s">
        <v>187</v>
      </c>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256"/>
    </row>
    <row r="76" spans="1:30" ht="60" customHeight="1">
      <c r="A76" s="83"/>
      <c r="B76" s="15"/>
      <c r="C76" s="322"/>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4"/>
    </row>
    <row r="77" spans="1:30" ht="15" customHeight="1">
      <c r="A77" s="83"/>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0" ht="15" customHeight="1">
      <c r="A78" s="83"/>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1:30" ht="15" customHeight="1">
      <c r="A79" s="83"/>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1:30" ht="15" customHeight="1">
      <c r="A80" s="83"/>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1" s="85" customFormat="1" ht="15" customHeight="1">
      <c r="A81" s="117"/>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row>
    <row r="82" spans="1:31" s="85" customFormat="1" ht="15" customHeight="1">
      <c r="A82" s="117"/>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row>
    <row r="83" spans="1:31">
      <c r="A83" s="72" t="s">
        <v>1928</v>
      </c>
      <c r="B83" s="501" t="s">
        <v>1929</v>
      </c>
      <c r="C83" s="256"/>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256"/>
      <c r="AE83" s="74"/>
    </row>
    <row r="84" spans="1:31">
      <c r="A84" s="74"/>
      <c r="B84" s="74"/>
      <c r="C84" s="502" t="s">
        <v>1911</v>
      </c>
      <c r="D84" s="256"/>
      <c r="E84" s="256"/>
      <c r="F84" s="256"/>
      <c r="G84" s="256"/>
      <c r="H84" s="256"/>
      <c r="I84" s="256"/>
      <c r="J84" s="256"/>
      <c r="K84" s="256"/>
      <c r="L84" s="256"/>
      <c r="M84" s="256"/>
      <c r="N84" s="256"/>
      <c r="O84" s="256"/>
      <c r="P84" s="256"/>
      <c r="Q84" s="256"/>
      <c r="R84" s="256"/>
      <c r="S84" s="256"/>
      <c r="T84" s="256"/>
      <c r="U84" s="256"/>
      <c r="V84" s="256"/>
      <c r="W84" s="256"/>
      <c r="X84" s="256"/>
      <c r="Y84" s="256"/>
      <c r="Z84" s="256"/>
      <c r="AA84" s="256"/>
      <c r="AB84" s="256"/>
      <c r="AC84" s="256"/>
      <c r="AD84" s="256"/>
      <c r="AE84" s="74"/>
    </row>
    <row r="85" spans="1:31">
      <c r="A85" s="74"/>
      <c r="B85" s="74"/>
      <c r="C85" s="502" t="s">
        <v>1930</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c r="AE85" s="74"/>
    </row>
    <row r="86" spans="1:31" ht="15.75" customHeight="1" thickBot="1">
      <c r="A86" s="74"/>
      <c r="B86" s="74"/>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74"/>
    </row>
    <row r="87" spans="1:31" ht="15" customHeight="1" thickBot="1">
      <c r="A87" s="74"/>
      <c r="B87" s="74"/>
      <c r="C87" s="185"/>
      <c r="D87" s="183" t="s">
        <v>1931</v>
      </c>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74"/>
    </row>
    <row r="88" spans="1:31" ht="15" customHeight="1" thickBot="1">
      <c r="A88" s="74"/>
      <c r="B88" s="74"/>
      <c r="C88" s="185"/>
      <c r="D88" s="183" t="s">
        <v>1932</v>
      </c>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74"/>
    </row>
    <row r="89" spans="1:31" ht="15" customHeight="1" thickBot="1">
      <c r="A89" s="74"/>
      <c r="B89" s="74"/>
      <c r="C89" s="185"/>
      <c r="D89" s="183" t="s">
        <v>1933</v>
      </c>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74"/>
    </row>
    <row r="90" spans="1:31" ht="15" customHeight="1" thickBot="1">
      <c r="A90" s="74"/>
      <c r="B90" s="74"/>
      <c r="C90" s="186"/>
      <c r="D90" s="183" t="s">
        <v>1934</v>
      </c>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74"/>
    </row>
    <row r="91" spans="1:31" ht="15" customHeight="1" thickBot="1">
      <c r="A91" s="74"/>
      <c r="B91" s="74"/>
      <c r="C91" s="185"/>
      <c r="D91" s="183" t="s">
        <v>1935</v>
      </c>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74"/>
    </row>
    <row r="92" spans="1:31" ht="24" customHeight="1" thickBot="1">
      <c r="A92" s="74"/>
      <c r="B92" s="74"/>
      <c r="C92" s="186"/>
      <c r="D92" s="503" t="s">
        <v>1936</v>
      </c>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74"/>
    </row>
    <row r="93" spans="1:31" ht="15" customHeight="1" thickBot="1">
      <c r="A93" s="74"/>
      <c r="B93" s="74"/>
      <c r="C93" s="185"/>
      <c r="D93" s="183" t="s">
        <v>1937</v>
      </c>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74"/>
    </row>
    <row r="94" spans="1:31" ht="15" customHeight="1" thickBot="1">
      <c r="A94" s="74"/>
      <c r="B94" s="74"/>
      <c r="C94" s="185"/>
      <c r="D94" s="183" t="s">
        <v>1938</v>
      </c>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74"/>
    </row>
    <row r="95" spans="1:31" ht="15" customHeight="1" thickBot="1">
      <c r="A95" s="74"/>
      <c r="B95" s="74"/>
      <c r="C95" s="185"/>
      <c r="D95" s="183" t="s">
        <v>1939</v>
      </c>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74"/>
    </row>
    <row r="96" spans="1:31" ht="15" customHeight="1" thickBot="1">
      <c r="A96" s="74"/>
      <c r="B96" s="74"/>
      <c r="C96" s="185"/>
      <c r="D96" s="183" t="s">
        <v>1940</v>
      </c>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74"/>
    </row>
    <row r="97" spans="1:31" ht="15" customHeight="1" thickBot="1">
      <c r="A97" s="74"/>
      <c r="B97" s="74"/>
      <c r="C97" s="185"/>
      <c r="D97" s="183" t="s">
        <v>1941</v>
      </c>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74"/>
    </row>
    <row r="98" spans="1:31" ht="15" customHeight="1" thickBot="1">
      <c r="A98" s="74"/>
      <c r="B98" s="74"/>
      <c r="C98" s="185"/>
      <c r="D98" s="183" t="s">
        <v>1942</v>
      </c>
      <c r="E98" s="82"/>
      <c r="F98" s="82"/>
      <c r="G98" s="82"/>
      <c r="H98" s="82"/>
      <c r="I98" s="82"/>
      <c r="J98" s="82"/>
      <c r="K98" s="82"/>
      <c r="L98" s="82"/>
      <c r="M98" s="82"/>
      <c r="N98" s="271"/>
      <c r="O98" s="272"/>
      <c r="P98" s="272"/>
      <c r="Q98" s="272"/>
      <c r="R98" s="272"/>
      <c r="S98" s="272"/>
      <c r="T98" s="272"/>
      <c r="U98" s="272"/>
      <c r="V98" s="272"/>
      <c r="W98" s="272"/>
      <c r="X98" s="272"/>
      <c r="Y98" s="272"/>
      <c r="Z98" s="272"/>
      <c r="AA98" s="272"/>
      <c r="AB98" s="272"/>
      <c r="AC98" s="272"/>
      <c r="AD98" s="272"/>
      <c r="AE98" s="74"/>
    </row>
    <row r="99" spans="1:31" ht="15" customHeight="1" thickBot="1">
      <c r="A99" s="74"/>
      <c r="B99" s="74"/>
      <c r="C99" s="185"/>
      <c r="D99" s="183" t="s">
        <v>1927</v>
      </c>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74"/>
    </row>
    <row r="100" spans="1:31">
      <c r="A100" s="74"/>
      <c r="B100" s="74"/>
      <c r="C100" s="215"/>
      <c r="D100" s="215"/>
      <c r="E100" s="215"/>
      <c r="F100" s="215"/>
      <c r="G100" s="215"/>
      <c r="H100" s="215"/>
      <c r="I100" s="215"/>
      <c r="J100" s="215"/>
      <c r="K100" s="215"/>
      <c r="L100" s="215"/>
      <c r="M100" s="215"/>
      <c r="N100" s="215"/>
      <c r="O100" s="215"/>
      <c r="P100" s="215"/>
      <c r="Q100" s="215"/>
      <c r="R100" s="215"/>
      <c r="S100" s="215"/>
      <c r="T100" s="215"/>
      <c r="U100" s="215"/>
      <c r="V100" s="215"/>
      <c r="W100" s="215"/>
      <c r="X100" s="172"/>
      <c r="Y100" s="172"/>
      <c r="Z100" s="172"/>
      <c r="AA100" s="172"/>
      <c r="AB100" s="172"/>
      <c r="AC100" s="172"/>
      <c r="AD100" s="172"/>
    </row>
    <row r="101" spans="1:31" ht="24" customHeight="1">
      <c r="A101" s="74"/>
      <c r="B101" s="74"/>
      <c r="C101" s="321" t="s">
        <v>187</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1" ht="60" customHeight="1">
      <c r="A102" s="74"/>
      <c r="B102" s="74"/>
      <c r="C102" s="322"/>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4"/>
    </row>
    <row r="108" spans="1:31" ht="15.75" customHeight="1" thickBot="1"/>
    <row r="109" spans="1:31" ht="15" customHeight="1" thickBot="1">
      <c r="A109" s="85"/>
      <c r="B109" s="480" t="s">
        <v>1943</v>
      </c>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c r="Z109" s="449"/>
      <c r="AA109" s="449"/>
      <c r="AB109" s="449"/>
      <c r="AC109" s="449"/>
      <c r="AD109" s="450"/>
      <c r="AE109" s="85"/>
    </row>
    <row r="110" spans="1:31" s="85" customFormat="1" ht="15" customHeight="1">
      <c r="B110" s="433" t="s">
        <v>1141</v>
      </c>
      <c r="C110" s="278"/>
      <c r="D110" s="278"/>
      <c r="E110" s="278"/>
      <c r="F110" s="278"/>
      <c r="G110" s="278"/>
      <c r="H110" s="278"/>
      <c r="I110" s="278"/>
      <c r="J110" s="278"/>
      <c r="K110" s="278"/>
      <c r="L110" s="278"/>
      <c r="M110" s="278"/>
      <c r="N110" s="278"/>
      <c r="O110" s="278"/>
      <c r="P110" s="278"/>
      <c r="Q110" s="278"/>
      <c r="R110" s="278"/>
      <c r="S110" s="278"/>
      <c r="T110" s="278"/>
      <c r="U110" s="278"/>
      <c r="V110" s="278"/>
      <c r="W110" s="278"/>
      <c r="X110" s="278"/>
      <c r="Y110" s="278"/>
      <c r="Z110" s="278"/>
      <c r="AA110" s="278"/>
      <c r="AB110" s="278"/>
      <c r="AC110" s="278"/>
      <c r="AD110" s="279"/>
    </row>
    <row r="111" spans="1:31" s="85" customFormat="1" ht="24" customHeight="1">
      <c r="B111" s="144"/>
      <c r="C111" s="378" t="s">
        <v>1944</v>
      </c>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83"/>
    </row>
    <row r="113" spans="1:31" ht="24" customHeight="1">
      <c r="A113" s="72" t="s">
        <v>1945</v>
      </c>
      <c r="B113" s="501" t="s">
        <v>1946</v>
      </c>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1:31" ht="36" customHeight="1">
      <c r="C114" s="327" t="s">
        <v>1947</v>
      </c>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row>
    <row r="115" spans="1:31" ht="15" customHeight="1"/>
    <row r="116" spans="1:31" ht="36" customHeight="1">
      <c r="A116" s="74"/>
      <c r="B116" s="74"/>
      <c r="C116" s="265" t="s">
        <v>1948</v>
      </c>
      <c r="D116" s="266"/>
      <c r="E116" s="266"/>
      <c r="F116" s="266"/>
      <c r="G116" s="266"/>
      <c r="H116" s="266"/>
      <c r="I116" s="266"/>
      <c r="J116" s="266"/>
      <c r="K116" s="266"/>
      <c r="L116" s="266"/>
      <c r="M116" s="266"/>
      <c r="N116" s="266"/>
      <c r="O116" s="266"/>
      <c r="P116" s="267"/>
      <c r="Q116" s="265" t="s">
        <v>1949</v>
      </c>
      <c r="R116" s="266"/>
      <c r="S116" s="266"/>
      <c r="T116" s="266"/>
      <c r="U116" s="266"/>
      <c r="V116" s="266"/>
      <c r="W116" s="266"/>
      <c r="X116" s="266"/>
      <c r="Y116" s="266"/>
      <c r="Z116" s="266"/>
      <c r="AA116" s="266"/>
      <c r="AB116" s="266"/>
      <c r="AC116" s="266"/>
      <c r="AD116" s="267"/>
      <c r="AE116" s="74"/>
    </row>
    <row r="117" spans="1:31">
      <c r="A117" s="74"/>
      <c r="B117" s="74"/>
      <c r="C117" s="268"/>
      <c r="D117" s="266"/>
      <c r="E117" s="266"/>
      <c r="F117" s="266"/>
      <c r="G117" s="266"/>
      <c r="H117" s="266"/>
      <c r="I117" s="266"/>
      <c r="J117" s="266"/>
      <c r="K117" s="266"/>
      <c r="L117" s="266"/>
      <c r="M117" s="266"/>
      <c r="N117" s="266"/>
      <c r="O117" s="266"/>
      <c r="P117" s="267"/>
      <c r="Q117" s="429"/>
      <c r="R117" s="266"/>
      <c r="S117" s="266"/>
      <c r="T117" s="266"/>
      <c r="U117" s="266"/>
      <c r="V117" s="266"/>
      <c r="W117" s="266"/>
      <c r="X117" s="266"/>
      <c r="Y117" s="266"/>
      <c r="Z117" s="266"/>
      <c r="AA117" s="266"/>
      <c r="AB117" s="266"/>
      <c r="AC117" s="266"/>
      <c r="AD117" s="267"/>
      <c r="AE117" s="74"/>
    </row>
    <row r="118" spans="1:31">
      <c r="A118" s="74"/>
      <c r="B118" s="74"/>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74"/>
    </row>
    <row r="119" spans="1:31" ht="24" customHeight="1">
      <c r="C119" s="479" t="s">
        <v>187</v>
      </c>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spans="1:31" ht="60" customHeight="1">
      <c r="C120" s="377"/>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c r="AA120" s="266"/>
      <c r="AB120" s="266"/>
      <c r="AC120" s="266"/>
      <c r="AD120" s="267"/>
    </row>
    <row r="121" spans="1:31" ht="15" customHeight="1"/>
    <row r="122" spans="1:31" ht="15" customHeight="1"/>
    <row r="123" spans="1:31" ht="15" customHeight="1"/>
    <row r="124" spans="1:31" ht="15" customHeight="1"/>
    <row r="125" spans="1:31" ht="15" customHeight="1"/>
    <row r="126" spans="1:31" ht="15" customHeight="1"/>
    <row r="127" spans="1:31" ht="24" customHeight="1">
      <c r="A127" s="72" t="s">
        <v>1950</v>
      </c>
      <c r="B127" s="326" t="s">
        <v>1951</v>
      </c>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1:31" ht="15" customHeight="1" thickBot="1">
      <c r="A128" s="72"/>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1:38" ht="15" customHeight="1" thickBot="1">
      <c r="A129" s="72"/>
      <c r="B129" s="15"/>
      <c r="C129" s="483">
        <v>45</v>
      </c>
      <c r="D129" s="484"/>
      <c r="E129" s="484"/>
      <c r="F129" s="485"/>
      <c r="G129" s="77" t="s">
        <v>1952</v>
      </c>
      <c r="H129" s="118"/>
      <c r="I129" s="118"/>
      <c r="J129" s="118"/>
      <c r="K129" s="118"/>
      <c r="L129" s="118"/>
      <c r="M129" s="118"/>
      <c r="N129" s="118"/>
      <c r="O129" s="118"/>
      <c r="P129" s="118"/>
      <c r="Q129" s="118"/>
      <c r="R129" s="15"/>
      <c r="S129" s="15"/>
      <c r="T129" s="15"/>
      <c r="U129" s="15"/>
      <c r="V129" s="15"/>
      <c r="W129" s="15"/>
      <c r="X129" s="15"/>
      <c r="Y129" s="15"/>
      <c r="Z129" s="15"/>
      <c r="AA129" s="15"/>
      <c r="AB129" s="15"/>
      <c r="AC129" s="15"/>
      <c r="AD129" s="15"/>
    </row>
    <row r="130" spans="1:38" ht="15" customHeight="1">
      <c r="A130" s="72"/>
      <c r="B130" s="15"/>
      <c r="C130" s="118"/>
      <c r="D130" s="118"/>
      <c r="E130" s="118"/>
      <c r="F130" s="118"/>
      <c r="G130" s="118"/>
      <c r="H130" s="118"/>
      <c r="I130" s="118"/>
      <c r="J130" s="118"/>
      <c r="K130" s="118"/>
      <c r="L130" s="118"/>
      <c r="M130" s="118"/>
      <c r="N130" s="118"/>
      <c r="O130" s="118"/>
      <c r="P130" s="118"/>
      <c r="Q130" s="118"/>
      <c r="R130" s="15"/>
      <c r="S130" s="15"/>
      <c r="T130" s="15"/>
      <c r="U130" s="15"/>
      <c r="V130" s="15"/>
      <c r="W130" s="15"/>
      <c r="X130" s="15"/>
      <c r="Y130" s="15"/>
      <c r="Z130" s="15"/>
      <c r="AA130" s="15"/>
      <c r="AB130" s="15"/>
      <c r="AC130" s="15"/>
      <c r="AD130" s="15"/>
    </row>
    <row r="131" spans="1:38" ht="15" customHeight="1">
      <c r="A131" s="72"/>
      <c r="B131" s="15"/>
      <c r="C131" s="118"/>
      <c r="D131" s="118"/>
      <c r="E131" s="414">
        <v>20</v>
      </c>
      <c r="F131" s="415"/>
      <c r="G131" s="415"/>
      <c r="H131" s="416"/>
      <c r="I131" s="178" t="s">
        <v>1953</v>
      </c>
      <c r="J131" s="118"/>
      <c r="K131" s="118"/>
      <c r="L131" s="118"/>
      <c r="M131" s="118"/>
      <c r="N131" s="118"/>
      <c r="O131" s="118"/>
      <c r="P131" s="118"/>
      <c r="Q131" s="118"/>
      <c r="R131" s="15"/>
      <c r="S131" s="15"/>
      <c r="T131" s="15"/>
      <c r="U131" s="15"/>
      <c r="V131" s="15"/>
      <c r="W131" s="15"/>
      <c r="X131" s="15"/>
      <c r="Y131" s="15"/>
      <c r="Z131" s="15"/>
      <c r="AA131" s="15"/>
      <c r="AB131" s="15"/>
      <c r="AC131" s="15"/>
      <c r="AD131" s="15"/>
      <c r="AF131" t="s">
        <v>204</v>
      </c>
      <c r="AG131" t="s">
        <v>205</v>
      </c>
      <c r="AH131" t="s">
        <v>206</v>
      </c>
      <c r="AI131" t="s">
        <v>207</v>
      </c>
      <c r="AJ131" t="s">
        <v>208</v>
      </c>
      <c r="AK131" t="s">
        <v>209</v>
      </c>
      <c r="AL131" t="s">
        <v>210</v>
      </c>
    </row>
    <row r="132" spans="1:38" ht="15" customHeight="1">
      <c r="A132" s="72"/>
      <c r="B132" s="15"/>
      <c r="C132" s="118"/>
      <c r="D132" s="118"/>
      <c r="E132" s="118"/>
      <c r="F132" s="118"/>
      <c r="G132" s="118"/>
      <c r="H132" s="118"/>
      <c r="I132" s="178"/>
      <c r="J132" s="118"/>
      <c r="K132" s="118"/>
      <c r="L132" s="118"/>
      <c r="M132" s="118"/>
      <c r="N132" s="118"/>
      <c r="O132" s="118"/>
      <c r="P132" s="118"/>
      <c r="Q132" s="118"/>
      <c r="R132" s="15"/>
      <c r="S132" s="15"/>
      <c r="T132" s="15"/>
      <c r="U132" s="15"/>
      <c r="V132" s="15"/>
      <c r="W132" s="15"/>
      <c r="X132" s="15"/>
      <c r="Y132" s="15"/>
      <c r="Z132" s="15"/>
      <c r="AA132" s="15"/>
      <c r="AB132" s="15"/>
      <c r="AC132" s="15"/>
      <c r="AD132" s="15"/>
      <c r="AF132">
        <f>IF(AND(C129=0,OR(SUM(E131:E133)&gt;0,COUNTIF(C129:E133,"NS")&gt;0)),1,0)</f>
        <v>0</v>
      </c>
      <c r="AG132">
        <f>IF(OR(AND(C129="NS",SUM(E131:E133)&gt;0),AND(C129="NS",COUNTIF(C129:E133,"NS")&lt;2)),1,0)</f>
        <v>0</v>
      </c>
      <c r="AH132">
        <f>IF(AND(C129="NA",OR(SUM(E131:E133)&gt;0,COUNTIF(C129:E133,"NS")&gt;0,COUNTIF(C129:E133,"NA")&gt;1)),1,0)</f>
        <v>0</v>
      </c>
      <c r="AI132">
        <f>IF(AND(COUNTBLANK(C129)+COUNTBLANK(E131)+COUNTBLANK(E133)&gt;0,COUNTBLANK(C129)+COUNTBLANK(E131)+COUNTBLANK(E133)&lt;3,C129&lt;&gt;"NA"),1,0)</f>
        <v>0</v>
      </c>
      <c r="AJ132">
        <f>IF(AND(IF(OR(SUM(E131:E133)=C129,C129="",AND(C129&gt;0,COUNTIF(C129:E133,"NS")=2)),0,1)=1,C129&lt;&gt;"NS",C129&lt;&gt;"NA"),1,0)</f>
        <v>0</v>
      </c>
      <c r="AK132">
        <f>IF(COUNTIF(C129:E133,"=*")&lt;&gt;SUM(COUNTIF(C129:E133,"NS"),COUNTIF(C129:E133,"NA")),1,0)</f>
        <v>0</v>
      </c>
      <c r="AL132">
        <f>IF(SUM(AF132:AK132)&gt;0,1,0)</f>
        <v>0</v>
      </c>
    </row>
    <row r="133" spans="1:38" ht="15" customHeight="1">
      <c r="A133" s="72"/>
      <c r="B133" s="15"/>
      <c r="C133" s="118"/>
      <c r="D133" s="118"/>
      <c r="E133" s="414">
        <v>25</v>
      </c>
      <c r="F133" s="415"/>
      <c r="G133" s="415"/>
      <c r="H133" s="416"/>
      <c r="I133" s="178" t="s">
        <v>1954</v>
      </c>
      <c r="J133" s="118"/>
      <c r="K133" s="118"/>
      <c r="L133" s="118"/>
      <c r="M133" s="118"/>
      <c r="N133" s="118"/>
      <c r="O133" s="118"/>
      <c r="P133" s="118"/>
      <c r="Q133" s="118"/>
      <c r="R133" s="15"/>
      <c r="S133" s="15"/>
      <c r="T133" s="15"/>
      <c r="U133" s="15"/>
      <c r="V133" s="15"/>
      <c r="W133" s="15"/>
      <c r="X133" s="15"/>
      <c r="Y133" s="15"/>
      <c r="Z133" s="15"/>
      <c r="AA133" s="15"/>
      <c r="AB133" s="15"/>
      <c r="AC133" s="15"/>
      <c r="AD133" s="15"/>
    </row>
    <row r="134" spans="1:38" ht="15" customHeight="1">
      <c r="A134" s="72"/>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F134">
        <f>IF(SUM(AF132:AF133)&gt;0,1,0)</f>
        <v>0</v>
      </c>
      <c r="AG134">
        <f>IF(SUM(AG132:AG133)&gt;0,2,0)</f>
        <v>0</v>
      </c>
      <c r="AH134">
        <f>IF(SUM(AH132:AH133)&gt;0,4,0)</f>
        <v>0</v>
      </c>
      <c r="AI134">
        <f>IF(SUM(AI132:AI133)&gt;0,4,0)</f>
        <v>0</v>
      </c>
      <c r="AJ134">
        <f>IF(SUM(AJ132:AJ133)&gt;0,5,0)</f>
        <v>0</v>
      </c>
      <c r="AK134">
        <f>IF(SUM(AK132:AK133)&gt;0,6,0)</f>
        <v>0</v>
      </c>
    </row>
    <row r="135" spans="1:38" ht="24" customHeight="1">
      <c r="A135" s="83"/>
      <c r="B135" s="15"/>
      <c r="C135" s="321" t="s">
        <v>187</v>
      </c>
      <c r="D135" s="256"/>
      <c r="E135" s="256"/>
      <c r="F135" s="256"/>
      <c r="G135" s="256"/>
      <c r="H135" s="256"/>
      <c r="I135" s="256"/>
      <c r="J135" s="256"/>
      <c r="K135" s="256"/>
      <c r="L135" s="256"/>
      <c r="M135" s="256"/>
      <c r="N135" s="256"/>
      <c r="O135" s="256"/>
      <c r="P135" s="256"/>
      <c r="Q135" s="256"/>
      <c r="R135" s="256"/>
      <c r="S135" s="256"/>
      <c r="T135" s="256"/>
      <c r="U135" s="256"/>
      <c r="V135" s="256"/>
      <c r="W135" s="256"/>
      <c r="X135" s="256"/>
      <c r="Y135" s="256"/>
      <c r="Z135" s="256"/>
      <c r="AA135" s="256"/>
      <c r="AB135" s="256"/>
      <c r="AC135" s="256"/>
      <c r="AD135" s="256"/>
      <c r="AH135">
        <f>SUM(AF134:AH134)</f>
        <v>0</v>
      </c>
      <c r="AK135">
        <f>SUM(AI134:AK134)</f>
        <v>0</v>
      </c>
    </row>
    <row r="136" spans="1:38" ht="60" customHeight="1">
      <c r="A136" s="83"/>
      <c r="B136" s="15"/>
      <c r="C136" s="322"/>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4"/>
      <c r="AH136" t="e">
        <f ca="1">CAMBIAR(AH135,0,"",1,"El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136" t="e">
        <f ca="1">CAMBIAR(AK135,0,"",4,"Hay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137" spans="1:38" ht="15" customHeight="1">
      <c r="A137" s="72"/>
      <c r="B137" s="88"/>
      <c r="C137" s="246" t="e">
        <f ca="1">AH136</f>
        <v>#NAME?</v>
      </c>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row>
    <row r="138" spans="1:38" ht="15" customHeight="1">
      <c r="A138" s="72"/>
      <c r="B138" s="15"/>
      <c r="C138" s="246" t="e">
        <f ca="1">AK136</f>
        <v>#NAME?</v>
      </c>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1:38" ht="15" customHeight="1">
      <c r="A139" s="72"/>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1:38" ht="15" customHeight="1">
      <c r="A140" s="72"/>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spans="1:38" ht="15" customHeight="1">
      <c r="A141" s="72"/>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1:38" ht="15" customHeight="1">
      <c r="A142" s="72"/>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1:38" ht="24" customHeight="1">
      <c r="A143" s="72" t="s">
        <v>1955</v>
      </c>
      <c r="B143" s="326" t="s">
        <v>1956</v>
      </c>
      <c r="C143" s="256"/>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1:38" ht="15" customHeight="1">
      <c r="A144" s="72"/>
      <c r="B144" s="15"/>
      <c r="C144" s="386" t="s">
        <v>1957</v>
      </c>
      <c r="D144" s="329"/>
      <c r="E144" s="329"/>
      <c r="F144" s="329"/>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c r="AC144" s="329"/>
      <c r="AD144" s="329"/>
    </row>
    <row r="145" spans="1:30" ht="15" customHeight="1">
      <c r="A145" s="72"/>
      <c r="B145" s="15"/>
      <c r="C145" s="386" t="s">
        <v>1958</v>
      </c>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329"/>
    </row>
    <row r="146" spans="1:30" ht="15" customHeight="1" thickBot="1">
      <c r="A146" s="72"/>
      <c r="B146" s="15"/>
      <c r="C146" s="212"/>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spans="1:30" ht="15" customHeight="1" thickBot="1">
      <c r="A147" s="72"/>
      <c r="B147" s="15"/>
      <c r="C147" s="498">
        <v>15</v>
      </c>
      <c r="D147" s="499"/>
      <c r="E147" s="499"/>
      <c r="F147" s="500"/>
      <c r="G147" s="189" t="s">
        <v>1959</v>
      </c>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1:30" ht="15" customHeight="1">
      <c r="A148" s="72"/>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1:30" ht="24" customHeight="1">
      <c r="A149" s="83"/>
      <c r="B149" s="15"/>
      <c r="C149" s="321" t="s">
        <v>187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1:30" ht="60" customHeight="1">
      <c r="A150" s="83"/>
      <c r="B150" s="15"/>
      <c r="C150" s="322"/>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4"/>
    </row>
    <row r="152" spans="1:30" ht="15" customHeight="1">
      <c r="A152" s="72"/>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row>
    <row r="153" spans="1:30" ht="15" customHeight="1">
      <c r="A153" s="72"/>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1:30" ht="15" customHeight="1">
      <c r="A154" s="72"/>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1:30" ht="15" customHeight="1">
      <c r="A155" s="72"/>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7" spans="1:30" s="76" customFormat="1" ht="36" customHeight="1">
      <c r="A157" s="72" t="s">
        <v>1960</v>
      </c>
      <c r="B157" s="418" t="s">
        <v>1961</v>
      </c>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c r="AC157" s="329"/>
      <c r="AD157" s="329"/>
    </row>
    <row r="158" spans="1:30" ht="24" customHeight="1">
      <c r="A158" s="72"/>
      <c r="B158" s="207"/>
      <c r="C158" s="327" t="s">
        <v>1962</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1:30" ht="36" customHeight="1">
      <c r="A159" s="72"/>
      <c r="B159" s="207"/>
      <c r="C159" s="327" t="s">
        <v>1963</v>
      </c>
      <c r="D159" s="256"/>
      <c r="E159" s="256"/>
      <c r="F159" s="256"/>
      <c r="G159" s="256"/>
      <c r="H159" s="256"/>
      <c r="I159" s="256"/>
      <c r="J159" s="256"/>
      <c r="K159" s="256"/>
      <c r="L159" s="256"/>
      <c r="M159" s="256"/>
      <c r="N159" s="256"/>
      <c r="O159" s="256"/>
      <c r="P159" s="256"/>
      <c r="Q159" s="256"/>
      <c r="R159" s="256"/>
      <c r="S159" s="256"/>
      <c r="T159" s="256"/>
      <c r="U159" s="256"/>
      <c r="V159" s="256"/>
      <c r="W159" s="256"/>
      <c r="X159" s="256"/>
      <c r="Y159" s="256"/>
      <c r="Z159" s="256"/>
      <c r="AA159" s="256"/>
      <c r="AB159" s="256"/>
      <c r="AC159" s="256"/>
      <c r="AD159" s="256"/>
    </row>
    <row r="160" spans="1:30" ht="36" customHeight="1">
      <c r="A160" s="115"/>
      <c r="B160" s="76"/>
      <c r="C160" s="492" t="s">
        <v>1964</v>
      </c>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c r="AC160" s="329"/>
      <c r="AD160" s="329"/>
    </row>
    <row r="161" spans="1:30" ht="24" customHeight="1">
      <c r="A161" s="72"/>
      <c r="B161" s="192"/>
      <c r="C161" s="327" t="s">
        <v>1965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s="76" customFormat="1" ht="24" customHeight="1">
      <c r="A162" s="115"/>
      <c r="C162" s="492" t="s">
        <v>1966</v>
      </c>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329"/>
    </row>
    <row r="163" spans="1:30" s="76" customFormat="1" ht="24" customHeight="1">
      <c r="A163" s="126"/>
      <c r="B163" s="193"/>
      <c r="C163" s="492" t="s">
        <v>1967</v>
      </c>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c r="AC163" s="329"/>
      <c r="AD163" s="329"/>
    </row>
    <row r="164" spans="1:30" s="76" customFormat="1" ht="15" customHeight="1">
      <c r="A164" s="115"/>
    </row>
    <row r="165" spans="1:30" ht="15" customHeight="1">
      <c r="A165" s="72"/>
      <c r="B165" s="194"/>
      <c r="C165" s="240"/>
      <c r="D165" s="240"/>
      <c r="E165" s="240"/>
      <c r="F165" s="240"/>
      <c r="G165" s="240"/>
      <c r="H165" s="240"/>
      <c r="I165" s="240"/>
      <c r="J165" s="240"/>
      <c r="K165" s="240"/>
      <c r="L165" s="240"/>
      <c r="M165" s="240"/>
      <c r="N165" s="240"/>
      <c r="O165" s="240"/>
      <c r="P165" s="240"/>
      <c r="Q165" s="240"/>
      <c r="R165" s="240"/>
      <c r="S165" s="240"/>
      <c r="T165" s="240"/>
      <c r="U165" s="240"/>
      <c r="V165" s="240"/>
      <c r="W165" s="240"/>
      <c r="X165" s="240"/>
      <c r="Y165" s="190"/>
      <c r="Z165" s="190"/>
      <c r="AA165" s="493" t="s">
        <v>1968</v>
      </c>
      <c r="AB165" s="329"/>
      <c r="AC165" s="329"/>
      <c r="AD165" s="329"/>
    </row>
    <row r="166" spans="1:30">
      <c r="A166" s="72"/>
      <c r="B166" s="237"/>
      <c r="C166" s="237"/>
      <c r="D166" s="237"/>
      <c r="E166" s="237"/>
      <c r="F166" s="237"/>
      <c r="G166" s="237"/>
      <c r="H166" s="237"/>
      <c r="I166" s="237"/>
      <c r="J166" s="237"/>
      <c r="K166" s="237"/>
      <c r="L166" s="237"/>
      <c r="M166" s="237"/>
      <c r="N166" s="237"/>
      <c r="O166" s="237"/>
      <c r="P166" s="237"/>
      <c r="Q166" s="237"/>
      <c r="R166" s="237"/>
      <c r="S166" s="237"/>
      <c r="T166" s="237"/>
      <c r="U166" s="237"/>
      <c r="V166" s="237"/>
      <c r="W166" s="237"/>
      <c r="X166" s="237"/>
      <c r="Y166" s="237"/>
      <c r="Z166" s="237"/>
      <c r="AA166" s="237"/>
      <c r="AB166" s="237"/>
      <c r="AC166" s="237"/>
      <c r="AD166" s="237"/>
    </row>
    <row r="167" spans="1:30" s="76" customFormat="1" ht="15" customHeight="1">
      <c r="A167" s="115"/>
      <c r="C167" s="265" t="s">
        <v>1969</v>
      </c>
      <c r="D167" s="278"/>
      <c r="E167" s="278"/>
      <c r="F167" s="278"/>
      <c r="G167" s="279"/>
      <c r="H167" s="325" t="s">
        <v>1970</v>
      </c>
      <c r="I167" s="279"/>
      <c r="J167" s="494" t="s">
        <v>1971</v>
      </c>
      <c r="K167" s="420"/>
      <c r="L167" s="420"/>
      <c r="M167" s="421"/>
      <c r="N167" s="496" t="s">
        <v>1972</v>
      </c>
      <c r="O167" s="415"/>
      <c r="P167" s="415"/>
      <c r="Q167" s="415"/>
      <c r="R167" s="415"/>
      <c r="S167" s="415"/>
      <c r="T167" s="415"/>
      <c r="U167" s="415"/>
      <c r="V167" s="415"/>
      <c r="W167" s="415"/>
      <c r="X167" s="415"/>
      <c r="Y167" s="415"/>
      <c r="Z167" s="415"/>
      <c r="AA167" s="415"/>
      <c r="AB167" s="415"/>
      <c r="AC167" s="415"/>
      <c r="AD167" s="416"/>
    </row>
    <row r="168" spans="1:30" s="76" customFormat="1" ht="156" customHeight="1">
      <c r="A168" s="115"/>
      <c r="C168" s="282"/>
      <c r="D168" s="272"/>
      <c r="E168" s="272"/>
      <c r="F168" s="272"/>
      <c r="G168" s="283"/>
      <c r="H168" s="282"/>
      <c r="I168" s="283"/>
      <c r="J168" s="495"/>
      <c r="K168" s="329"/>
      <c r="L168" s="329"/>
      <c r="M168" s="447"/>
      <c r="N168" s="244" t="s">
        <v>1973</v>
      </c>
      <c r="O168" s="244" t="s">
        <v>1974</v>
      </c>
      <c r="P168" s="497" t="s">
        <v>1975</v>
      </c>
      <c r="Q168" s="416"/>
      <c r="R168" s="244" t="s">
        <v>1976</v>
      </c>
      <c r="S168" s="244" t="s">
        <v>1977</v>
      </c>
      <c r="T168" s="244" t="s">
        <v>1978</v>
      </c>
      <c r="U168" s="244" t="s">
        <v>1979</v>
      </c>
      <c r="V168" s="244" t="s">
        <v>1980</v>
      </c>
      <c r="W168" s="497" t="s">
        <v>1981</v>
      </c>
      <c r="X168" s="416"/>
      <c r="Y168" s="244" t="s">
        <v>1982</v>
      </c>
      <c r="Z168" s="244" t="s">
        <v>1983</v>
      </c>
      <c r="AA168" s="244" t="s">
        <v>1984</v>
      </c>
      <c r="AB168" s="244" t="s">
        <v>1985</v>
      </c>
      <c r="AC168" s="497" t="s">
        <v>1986</v>
      </c>
      <c r="AD168" s="416"/>
    </row>
    <row r="169" spans="1:30" s="76" customFormat="1" ht="15" customHeight="1">
      <c r="A169" s="115"/>
      <c r="C169" s="206" t="s">
        <v>131</v>
      </c>
      <c r="D169" s="320"/>
      <c r="E169" s="266"/>
      <c r="F169" s="266"/>
      <c r="G169" s="267"/>
      <c r="H169" s="268"/>
      <c r="I169" s="267"/>
      <c r="J169" s="429"/>
      <c r="K169" s="266"/>
      <c r="L169" s="266"/>
      <c r="M169" s="267"/>
      <c r="N169" s="232"/>
      <c r="O169" s="232"/>
      <c r="P169" s="414"/>
      <c r="Q169" s="416"/>
      <c r="R169" s="232"/>
      <c r="S169" s="232"/>
      <c r="T169" s="232"/>
      <c r="U169" s="232"/>
      <c r="V169" s="232"/>
      <c r="W169" s="414"/>
      <c r="X169" s="416"/>
      <c r="Y169" s="232"/>
      <c r="Z169" s="232"/>
      <c r="AA169" s="232"/>
      <c r="AB169" s="232"/>
      <c r="AC169" s="414"/>
      <c r="AD169" s="416"/>
    </row>
    <row r="170" spans="1:30">
      <c r="C170" s="213" t="s">
        <v>132</v>
      </c>
      <c r="D170" s="320"/>
      <c r="E170" s="266"/>
      <c r="F170" s="266"/>
      <c r="G170" s="267"/>
      <c r="H170" s="268"/>
      <c r="I170" s="267"/>
      <c r="J170" s="268"/>
      <c r="K170" s="266"/>
      <c r="L170" s="266"/>
      <c r="M170" s="267"/>
      <c r="N170" s="232"/>
      <c r="O170" s="232"/>
      <c r="P170" s="414"/>
      <c r="Q170" s="416"/>
      <c r="R170" s="232"/>
      <c r="S170" s="232"/>
      <c r="T170" s="232"/>
      <c r="U170" s="232"/>
      <c r="V170" s="232"/>
      <c r="W170" s="414"/>
      <c r="X170" s="416"/>
      <c r="Y170" s="232"/>
      <c r="Z170" s="232"/>
      <c r="AA170" s="232"/>
      <c r="AB170" s="232"/>
      <c r="AC170" s="414"/>
      <c r="AD170" s="416"/>
    </row>
    <row r="171" spans="1:30">
      <c r="C171" s="213" t="s">
        <v>133</v>
      </c>
      <c r="D171" s="320"/>
      <c r="E171" s="266"/>
      <c r="F171" s="266"/>
      <c r="G171" s="267"/>
      <c r="H171" s="268"/>
      <c r="I171" s="267"/>
      <c r="J171" s="268"/>
      <c r="K171" s="266"/>
      <c r="L171" s="266"/>
      <c r="M171" s="267"/>
      <c r="N171" s="232"/>
      <c r="O171" s="232"/>
      <c r="P171" s="414"/>
      <c r="Q171" s="416"/>
      <c r="R171" s="232"/>
      <c r="S171" s="232"/>
      <c r="T171" s="232"/>
      <c r="U171" s="232"/>
      <c r="V171" s="232"/>
      <c r="W171" s="414"/>
      <c r="X171" s="416"/>
      <c r="Y171" s="232"/>
      <c r="Z171" s="232"/>
      <c r="AA171" s="232"/>
      <c r="AB171" s="232"/>
      <c r="AC171" s="414"/>
      <c r="AD171" s="416"/>
    </row>
    <row r="172" spans="1:30">
      <c r="C172" s="213" t="s">
        <v>134</v>
      </c>
      <c r="D172" s="320"/>
      <c r="E172" s="266"/>
      <c r="F172" s="266"/>
      <c r="G172" s="267"/>
      <c r="H172" s="268"/>
      <c r="I172" s="267"/>
      <c r="J172" s="268"/>
      <c r="K172" s="266"/>
      <c r="L172" s="266"/>
      <c r="M172" s="267"/>
      <c r="N172" s="232"/>
      <c r="O172" s="232"/>
      <c r="P172" s="414"/>
      <c r="Q172" s="416"/>
      <c r="R172" s="232"/>
      <c r="S172" s="232"/>
      <c r="T172" s="232"/>
      <c r="U172" s="232"/>
      <c r="V172" s="232"/>
      <c r="W172" s="414"/>
      <c r="X172" s="416"/>
      <c r="Y172" s="232"/>
      <c r="Z172" s="232"/>
      <c r="AA172" s="232"/>
      <c r="AB172" s="232"/>
      <c r="AC172" s="414"/>
      <c r="AD172" s="416"/>
    </row>
    <row r="173" spans="1:30">
      <c r="C173" s="213" t="s">
        <v>135</v>
      </c>
      <c r="D173" s="320"/>
      <c r="E173" s="266"/>
      <c r="F173" s="266"/>
      <c r="G173" s="267"/>
      <c r="H173" s="268"/>
      <c r="I173" s="267"/>
      <c r="J173" s="268"/>
      <c r="K173" s="266"/>
      <c r="L173" s="266"/>
      <c r="M173" s="267"/>
      <c r="N173" s="232"/>
      <c r="O173" s="232"/>
      <c r="P173" s="414"/>
      <c r="Q173" s="416"/>
      <c r="R173" s="232"/>
      <c r="S173" s="232"/>
      <c r="T173" s="232"/>
      <c r="U173" s="232"/>
      <c r="V173" s="232"/>
      <c r="W173" s="414"/>
      <c r="X173" s="416"/>
      <c r="Y173" s="232"/>
      <c r="Z173" s="232"/>
      <c r="AA173" s="232"/>
      <c r="AB173" s="232"/>
      <c r="AC173" s="414"/>
      <c r="AD173" s="416"/>
    </row>
    <row r="174" spans="1:30" s="76" customFormat="1" ht="15" customHeight="1">
      <c r="A174" s="115"/>
    </row>
    <row r="175" spans="1:30" ht="45" customHeight="1">
      <c r="A175" s="74"/>
      <c r="B175" s="74"/>
      <c r="C175" s="478" t="s">
        <v>1987</v>
      </c>
      <c r="D175" s="256"/>
      <c r="E175" s="256"/>
      <c r="F175" s="256"/>
      <c r="G175" s="414"/>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6"/>
    </row>
    <row r="176" spans="1:30">
      <c r="A176" s="74"/>
      <c r="B176" s="74"/>
      <c r="C176" s="215"/>
      <c r="D176" s="215"/>
      <c r="E176" s="215"/>
      <c r="F176" s="215"/>
      <c r="G176" s="215"/>
      <c r="H176" s="215"/>
      <c r="I176" s="215"/>
      <c r="J176" s="215"/>
      <c r="K176" s="215"/>
      <c r="L176" s="215"/>
      <c r="M176" s="215"/>
      <c r="N176" s="215"/>
      <c r="O176" s="215"/>
      <c r="P176" s="215"/>
      <c r="Q176" s="215"/>
      <c r="R176" s="215"/>
      <c r="S176" s="215"/>
      <c r="T176" s="215"/>
      <c r="U176" s="215"/>
      <c r="V176" s="215"/>
      <c r="W176" s="215"/>
      <c r="X176" s="172"/>
      <c r="Y176" s="172"/>
      <c r="Z176" s="172"/>
      <c r="AA176" s="172"/>
      <c r="AB176" s="172"/>
      <c r="AC176" s="172"/>
      <c r="AD176" s="172"/>
    </row>
    <row r="177" spans="1:30" s="76" customFormat="1" ht="24" customHeight="1">
      <c r="A177" s="115"/>
      <c r="C177" s="321" t="s">
        <v>187</v>
      </c>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c r="AA177" s="465"/>
      <c r="AB177" s="465"/>
      <c r="AC177" s="465"/>
      <c r="AD177" s="465"/>
    </row>
    <row r="178" spans="1:30" s="76" customFormat="1" ht="60" customHeight="1">
      <c r="A178" s="115"/>
      <c r="C178" s="322"/>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c r="AC178" s="323"/>
      <c r="AD178" s="324"/>
    </row>
    <row r="185" spans="1:30" s="85" customFormat="1" ht="24" customHeight="1">
      <c r="A185" s="126" t="s">
        <v>1988</v>
      </c>
      <c r="B185" s="418" t="s">
        <v>1989</v>
      </c>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c r="AC185" s="329"/>
      <c r="AD185" s="329"/>
    </row>
    <row r="186" spans="1:30" s="85" customFormat="1" ht="15" customHeight="1">
      <c r="C186" s="491" t="s">
        <v>1911</v>
      </c>
      <c r="D186" s="488"/>
      <c r="E186" s="488"/>
      <c r="F186" s="488"/>
      <c r="G186" s="488"/>
      <c r="H186" s="488"/>
      <c r="I186" s="488"/>
      <c r="J186" s="488"/>
      <c r="K186" s="488"/>
      <c r="L186" s="488"/>
      <c r="M186" s="488"/>
      <c r="N186" s="488"/>
      <c r="O186" s="488"/>
      <c r="P186" s="488"/>
      <c r="Q186" s="488"/>
      <c r="R186" s="488"/>
      <c r="S186" s="488"/>
      <c r="T186" s="488"/>
      <c r="U186" s="488"/>
      <c r="V186" s="488"/>
      <c r="W186" s="488"/>
      <c r="X186" s="488"/>
      <c r="Y186" s="488"/>
      <c r="Z186" s="488"/>
      <c r="AA186" s="488"/>
      <c r="AB186" s="488"/>
      <c r="AC186" s="488"/>
      <c r="AD186" s="488"/>
    </row>
    <row r="187" spans="1:30" s="85" customFormat="1" ht="15" customHeight="1">
      <c r="C187" s="491" t="s">
        <v>1990</v>
      </c>
      <c r="D187" s="488"/>
      <c r="E187" s="488"/>
      <c r="F187" s="488"/>
      <c r="G187" s="488"/>
      <c r="H187" s="488"/>
      <c r="I187" s="488"/>
      <c r="J187" s="488"/>
      <c r="K187" s="488"/>
      <c r="L187" s="488"/>
      <c r="M187" s="488"/>
      <c r="N187" s="488"/>
      <c r="O187" s="488"/>
      <c r="P187" s="488"/>
      <c r="Q187" s="488"/>
      <c r="R187" s="488"/>
      <c r="S187" s="488"/>
      <c r="T187" s="488"/>
      <c r="U187" s="488"/>
      <c r="V187" s="488"/>
      <c r="W187" s="488"/>
      <c r="X187" s="488"/>
      <c r="Y187" s="488"/>
      <c r="Z187" s="488"/>
      <c r="AA187" s="488"/>
      <c r="AB187" s="488"/>
      <c r="AC187" s="488"/>
      <c r="AD187" s="488"/>
    </row>
    <row r="188" spans="1:30" s="85" customFormat="1" ht="15" customHeight="1" thickBot="1"/>
    <row r="189" spans="1:30" s="85" customFormat="1" ht="15" customHeight="1" thickBot="1">
      <c r="C189" s="179"/>
      <c r="D189" s="37" t="s">
        <v>1991</v>
      </c>
      <c r="E189" s="180"/>
      <c r="F189" s="180"/>
      <c r="G189" s="180"/>
      <c r="H189" s="180"/>
      <c r="I189" s="180"/>
      <c r="J189" s="180"/>
      <c r="K189" s="180"/>
      <c r="L189" s="180"/>
      <c r="M189" s="180"/>
      <c r="N189" s="180"/>
      <c r="O189" s="180"/>
      <c r="P189" s="180"/>
      <c r="Q189" s="180"/>
      <c r="R189" s="180"/>
    </row>
    <row r="190" spans="1:30" s="85" customFormat="1" ht="15" customHeight="1" thickBot="1">
      <c r="C190" s="181"/>
      <c r="D190" s="37" t="s">
        <v>1992</v>
      </c>
    </row>
    <row r="191" spans="1:30" s="85" customFormat="1" ht="15" customHeight="1" thickBot="1">
      <c r="C191" s="182"/>
      <c r="D191" s="183" t="s">
        <v>1993</v>
      </c>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spans="1:30" s="85" customFormat="1" ht="15" customHeight="1" thickBot="1">
      <c r="C192" s="181"/>
      <c r="D192" s="37" t="s">
        <v>1994</v>
      </c>
    </row>
    <row r="193" spans="3:30" s="85" customFormat="1" ht="15" customHeight="1" thickBot="1">
      <c r="C193" s="181"/>
      <c r="D193" s="37" t="s">
        <v>1995</v>
      </c>
    </row>
    <row r="194" spans="3:30" s="85" customFormat="1" ht="24" customHeight="1" thickBot="1">
      <c r="C194" s="181"/>
      <c r="D194" s="489" t="s">
        <v>1996</v>
      </c>
      <c r="E194" s="488"/>
      <c r="F194" s="488"/>
      <c r="G194" s="488"/>
      <c r="H194" s="488"/>
      <c r="I194" s="488"/>
      <c r="J194" s="488"/>
      <c r="K194" s="488"/>
      <c r="L194" s="488"/>
      <c r="M194" s="488"/>
      <c r="N194" s="488"/>
      <c r="O194" s="488"/>
      <c r="P194" s="488"/>
      <c r="Q194" s="488"/>
      <c r="R194" s="488"/>
      <c r="S194" s="488"/>
      <c r="T194" s="488"/>
      <c r="U194" s="488"/>
      <c r="V194" s="488"/>
      <c r="W194" s="488"/>
      <c r="X194" s="488"/>
      <c r="Y194" s="488"/>
      <c r="Z194" s="488"/>
      <c r="AA194" s="488"/>
      <c r="AB194" s="488"/>
      <c r="AC194" s="488"/>
      <c r="AD194" s="488"/>
    </row>
    <row r="195" spans="3:30" s="85" customFormat="1" ht="15" customHeight="1" thickBot="1">
      <c r="C195" s="181"/>
      <c r="D195" s="37" t="s">
        <v>1997</v>
      </c>
    </row>
    <row r="196" spans="3:30" s="85" customFormat="1" ht="15" customHeight="1" thickBot="1">
      <c r="C196" s="181"/>
      <c r="D196" s="37" t="s">
        <v>1998</v>
      </c>
    </row>
    <row r="197" spans="3:30" s="85" customFormat="1" ht="15" customHeight="1" thickBot="1">
      <c r="C197" s="182"/>
      <c r="D197" s="37" t="s">
        <v>1999</v>
      </c>
      <c r="J197" s="184"/>
      <c r="K197" s="490"/>
      <c r="L197" s="423"/>
      <c r="M197" s="423"/>
      <c r="N197" s="423"/>
      <c r="O197" s="423"/>
      <c r="P197" s="423"/>
      <c r="Q197" s="423"/>
      <c r="R197" s="423"/>
      <c r="S197" s="423"/>
      <c r="T197" s="423"/>
      <c r="U197" s="423"/>
      <c r="V197" s="423"/>
      <c r="W197" s="423"/>
      <c r="X197" s="423"/>
      <c r="Y197" s="423"/>
      <c r="Z197" s="423"/>
      <c r="AA197" s="423"/>
      <c r="AB197" s="423"/>
      <c r="AC197" s="423"/>
      <c r="AD197" s="424"/>
    </row>
    <row r="198" spans="3:30" s="85" customFormat="1" ht="15" customHeight="1" thickBot="1">
      <c r="C198" s="181"/>
      <c r="D198" s="37" t="s">
        <v>2000</v>
      </c>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row>
    <row r="199" spans="3:30" s="85" customFormat="1" ht="15" customHeight="1" thickBot="1">
      <c r="C199" s="181"/>
      <c r="D199" s="178" t="s">
        <v>1927</v>
      </c>
    </row>
    <row r="200" spans="3:30" s="85" customFormat="1" ht="15" customHeight="1"/>
    <row r="201" spans="3:30" s="85" customFormat="1" ht="24" customHeight="1">
      <c r="C201" s="321" t="s">
        <v>187</v>
      </c>
      <c r="D201" s="488"/>
      <c r="E201" s="488"/>
      <c r="F201" s="488"/>
      <c r="G201" s="488"/>
      <c r="H201" s="488"/>
      <c r="I201" s="488"/>
      <c r="J201" s="488"/>
      <c r="K201" s="488"/>
      <c r="L201" s="488"/>
      <c r="M201" s="488"/>
      <c r="N201" s="488"/>
      <c r="O201" s="488"/>
      <c r="P201" s="488"/>
      <c r="Q201" s="488"/>
      <c r="R201" s="488"/>
      <c r="S201" s="488"/>
      <c r="T201" s="488"/>
      <c r="U201" s="488"/>
      <c r="V201" s="488"/>
      <c r="W201" s="488"/>
      <c r="X201" s="488"/>
      <c r="Y201" s="488"/>
      <c r="Z201" s="488"/>
      <c r="AA201" s="488"/>
      <c r="AB201" s="488"/>
      <c r="AC201" s="488"/>
      <c r="AD201" s="488"/>
    </row>
    <row r="202" spans="3:30" s="85" customFormat="1" ht="60" customHeight="1">
      <c r="C202" s="322"/>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c r="AC202" s="323"/>
      <c r="AD202" s="324"/>
    </row>
    <row r="203" spans="3:30" s="85" customFormat="1"/>
    <row r="204" spans="3:30" s="85" customFormat="1"/>
    <row r="205" spans="3:30" s="85" customFormat="1"/>
    <row r="206" spans="3:30" s="85" customFormat="1"/>
    <row r="207" spans="3:30" s="85" customFormat="1"/>
    <row r="208" spans="3:30" s="85" customFormat="1"/>
    <row r="209" spans="1:30" s="85" customFormat="1" ht="36" customHeight="1">
      <c r="A209" s="72" t="s">
        <v>2001</v>
      </c>
      <c r="B209" s="326" t="s">
        <v>2002</v>
      </c>
      <c r="C209" s="488"/>
      <c r="D209" s="488"/>
      <c r="E209" s="488"/>
      <c r="F209" s="488"/>
      <c r="G209" s="488"/>
      <c r="H209" s="488"/>
      <c r="I209" s="488"/>
      <c r="J209" s="488"/>
      <c r="K209" s="488"/>
      <c r="L209" s="488"/>
      <c r="M209" s="488"/>
      <c r="N209" s="488"/>
      <c r="O209" s="488"/>
      <c r="P209" s="488"/>
      <c r="Q209" s="488"/>
      <c r="R209" s="488"/>
      <c r="S209" s="488"/>
      <c r="T209" s="488"/>
      <c r="U209" s="488"/>
      <c r="V209" s="488"/>
      <c r="W209" s="488"/>
      <c r="X209" s="488"/>
      <c r="Y209" s="488"/>
      <c r="Z209" s="488"/>
      <c r="AA209" s="488"/>
      <c r="AB209" s="488"/>
      <c r="AC209" s="488"/>
      <c r="AD209" s="488"/>
    </row>
    <row r="210" spans="1:30" s="85" customFormat="1" ht="24" customHeight="1">
      <c r="A210" s="115"/>
      <c r="B210" s="76"/>
      <c r="C210" s="321" t="s">
        <v>2003</v>
      </c>
      <c r="D210" s="488"/>
      <c r="E210" s="488"/>
      <c r="F210" s="488"/>
      <c r="G210" s="488"/>
      <c r="H210" s="488"/>
      <c r="I210" s="488"/>
      <c r="J210" s="488"/>
      <c r="K210" s="488"/>
      <c r="L210" s="488"/>
      <c r="M210" s="488"/>
      <c r="N210" s="488"/>
      <c r="O210" s="488"/>
      <c r="P210" s="488"/>
      <c r="Q210" s="488"/>
      <c r="R210" s="488"/>
      <c r="S210" s="488"/>
      <c r="T210" s="488"/>
      <c r="U210" s="488"/>
      <c r="V210" s="488"/>
      <c r="W210" s="488"/>
      <c r="X210" s="488"/>
      <c r="Y210" s="488"/>
      <c r="Z210" s="488"/>
      <c r="AA210" s="488"/>
      <c r="AB210" s="488"/>
      <c r="AC210" s="488"/>
      <c r="AD210" s="488"/>
    </row>
    <row r="211" spans="1:30" s="85" customFormat="1" ht="24" customHeight="1">
      <c r="A211" s="72"/>
      <c r="B211" s="88"/>
      <c r="C211" s="321" t="s">
        <v>2004</v>
      </c>
      <c r="D211" s="488"/>
      <c r="E211" s="488"/>
      <c r="F211" s="488"/>
      <c r="G211" s="488"/>
      <c r="H211" s="488"/>
      <c r="I211" s="488"/>
      <c r="J211" s="488"/>
      <c r="K211" s="488"/>
      <c r="L211" s="488"/>
      <c r="M211" s="488"/>
      <c r="N211" s="488"/>
      <c r="O211" s="488"/>
      <c r="P211" s="488"/>
      <c r="Q211" s="488"/>
      <c r="R211" s="488"/>
      <c r="S211" s="488"/>
      <c r="T211" s="488"/>
      <c r="U211" s="488"/>
      <c r="V211" s="488"/>
      <c r="W211" s="488"/>
      <c r="X211" s="488"/>
      <c r="Y211" s="488"/>
      <c r="Z211" s="488"/>
      <c r="AA211" s="488"/>
      <c r="AB211" s="488"/>
      <c r="AC211" s="488"/>
      <c r="AD211" s="488"/>
    </row>
    <row r="212" spans="1:30" s="85" customFormat="1">
      <c r="A212" s="72"/>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row>
    <row r="213" spans="1:30" s="85" customFormat="1" ht="48" customHeight="1">
      <c r="A213" s="72"/>
      <c r="B213" s="88"/>
      <c r="C213" s="265" t="s">
        <v>2005</v>
      </c>
      <c r="D213" s="266"/>
      <c r="E213" s="266"/>
      <c r="F213" s="266"/>
      <c r="G213" s="266"/>
      <c r="H213" s="266"/>
      <c r="I213" s="266"/>
      <c r="J213" s="266"/>
      <c r="K213" s="266"/>
      <c r="L213" s="266"/>
      <c r="M213" s="266"/>
      <c r="N213" s="266"/>
      <c r="O213" s="266"/>
      <c r="P213" s="266"/>
      <c r="Q213" s="266"/>
      <c r="R213" s="267"/>
      <c r="S213" s="265" t="s">
        <v>2006</v>
      </c>
      <c r="T213" s="266"/>
      <c r="U213" s="266"/>
      <c r="V213" s="266"/>
      <c r="W213" s="266"/>
      <c r="X213" s="267"/>
      <c r="Y213" s="265" t="s">
        <v>2007</v>
      </c>
      <c r="Z213" s="266"/>
      <c r="AA213" s="266"/>
      <c r="AB213" s="266"/>
      <c r="AC213" s="266"/>
      <c r="AD213" s="267"/>
    </row>
    <row r="214" spans="1:30" s="85" customFormat="1">
      <c r="A214" s="71"/>
      <c r="B214" s="132"/>
      <c r="C214" s="213" t="s">
        <v>131</v>
      </c>
      <c r="D214" s="320" t="s">
        <v>2008</v>
      </c>
      <c r="E214" s="266"/>
      <c r="F214" s="266"/>
      <c r="G214" s="266"/>
      <c r="H214" s="266"/>
      <c r="I214" s="266"/>
      <c r="J214" s="266"/>
      <c r="K214" s="266"/>
      <c r="L214" s="266"/>
      <c r="M214" s="266"/>
      <c r="N214" s="266"/>
      <c r="O214" s="266"/>
      <c r="P214" s="266"/>
      <c r="Q214" s="266"/>
      <c r="R214" s="267"/>
      <c r="S214" s="268"/>
      <c r="T214" s="266"/>
      <c r="U214" s="266"/>
      <c r="V214" s="266"/>
      <c r="W214" s="266"/>
      <c r="X214" s="267"/>
      <c r="Y214" s="268"/>
      <c r="Z214" s="266"/>
      <c r="AA214" s="266"/>
      <c r="AB214" s="266"/>
      <c r="AC214" s="266"/>
      <c r="AD214" s="267"/>
    </row>
    <row r="215" spans="1:30" s="85" customFormat="1">
      <c r="A215" s="71"/>
      <c r="B215" s="132"/>
      <c r="C215" s="213" t="s">
        <v>132</v>
      </c>
      <c r="D215" s="320" t="s">
        <v>2009</v>
      </c>
      <c r="E215" s="266"/>
      <c r="F215" s="266"/>
      <c r="G215" s="266"/>
      <c r="H215" s="266"/>
      <c r="I215" s="266"/>
      <c r="J215" s="266"/>
      <c r="K215" s="266"/>
      <c r="L215" s="266"/>
      <c r="M215" s="266"/>
      <c r="N215" s="266"/>
      <c r="O215" s="266"/>
      <c r="P215" s="266"/>
      <c r="Q215" s="266"/>
      <c r="R215" s="267"/>
      <c r="S215" s="268"/>
      <c r="T215" s="266"/>
      <c r="U215" s="266"/>
      <c r="V215" s="266"/>
      <c r="W215" s="266"/>
      <c r="X215" s="267"/>
      <c r="Y215" s="268"/>
      <c r="Z215" s="266"/>
      <c r="AA215" s="266"/>
      <c r="AB215" s="266"/>
      <c r="AC215" s="266"/>
      <c r="AD215" s="267"/>
    </row>
    <row r="216" spans="1:30" s="85" customFormat="1">
      <c r="A216" s="71"/>
      <c r="B216" s="132"/>
      <c r="C216" s="213" t="s">
        <v>133</v>
      </c>
      <c r="D216" s="320" t="s">
        <v>2010</v>
      </c>
      <c r="E216" s="266"/>
      <c r="F216" s="266"/>
      <c r="G216" s="266"/>
      <c r="H216" s="266"/>
      <c r="I216" s="266"/>
      <c r="J216" s="266"/>
      <c r="K216" s="266"/>
      <c r="L216" s="266"/>
      <c r="M216" s="266"/>
      <c r="N216" s="266"/>
      <c r="O216" s="266"/>
      <c r="P216" s="266"/>
      <c r="Q216" s="266"/>
      <c r="R216" s="267"/>
      <c r="S216" s="268"/>
      <c r="T216" s="266"/>
      <c r="U216" s="266"/>
      <c r="V216" s="266"/>
      <c r="W216" s="266"/>
      <c r="X216" s="267"/>
      <c r="Y216" s="268"/>
      <c r="Z216" s="266"/>
      <c r="AA216" s="266"/>
      <c r="AB216" s="266"/>
      <c r="AC216" s="266"/>
      <c r="AD216" s="267"/>
    </row>
    <row r="217" spans="1:30" s="85" customFormat="1">
      <c r="A217" s="71"/>
      <c r="B217" s="132"/>
      <c r="C217" s="213" t="s">
        <v>134</v>
      </c>
      <c r="D217" s="320" t="s">
        <v>2011</v>
      </c>
      <c r="E217" s="266"/>
      <c r="F217" s="266"/>
      <c r="G217" s="266"/>
      <c r="H217" s="266"/>
      <c r="I217" s="266"/>
      <c r="J217" s="266"/>
      <c r="K217" s="266"/>
      <c r="L217" s="266"/>
      <c r="M217" s="266"/>
      <c r="N217" s="266"/>
      <c r="O217" s="266"/>
      <c r="P217" s="266"/>
      <c r="Q217" s="266"/>
      <c r="R217" s="267"/>
      <c r="S217" s="268"/>
      <c r="T217" s="266"/>
      <c r="U217" s="266"/>
      <c r="V217" s="266"/>
      <c r="W217" s="266"/>
      <c r="X217" s="267"/>
      <c r="Y217" s="268"/>
      <c r="Z217" s="266"/>
      <c r="AA217" s="266"/>
      <c r="AB217" s="266"/>
      <c r="AC217" s="266"/>
      <c r="AD217" s="267"/>
    </row>
    <row r="218" spans="1:30" s="85" customFormat="1">
      <c r="A218" s="71"/>
      <c r="B218" s="132"/>
      <c r="C218" s="213" t="s">
        <v>135</v>
      </c>
      <c r="D218" s="320" t="s">
        <v>2012</v>
      </c>
      <c r="E218" s="266"/>
      <c r="F218" s="266"/>
      <c r="G218" s="266"/>
      <c r="H218" s="266"/>
      <c r="I218" s="266"/>
      <c r="J218" s="266"/>
      <c r="K218" s="266"/>
      <c r="L218" s="266"/>
      <c r="M218" s="266"/>
      <c r="N218" s="266"/>
      <c r="O218" s="266"/>
      <c r="P218" s="266"/>
      <c r="Q218" s="266"/>
      <c r="R218" s="267"/>
      <c r="S218" s="268"/>
      <c r="T218" s="266"/>
      <c r="U218" s="266"/>
      <c r="V218" s="266"/>
      <c r="W218" s="266"/>
      <c r="X218" s="267"/>
      <c r="Y218" s="268"/>
      <c r="Z218" s="266"/>
      <c r="AA218" s="266"/>
      <c r="AB218" s="266"/>
      <c r="AC218" s="266"/>
      <c r="AD218" s="267"/>
    </row>
    <row r="219" spans="1:30" s="85" customFormat="1">
      <c r="A219" s="71"/>
      <c r="B219" s="132"/>
      <c r="C219" s="132"/>
      <c r="D219" s="132"/>
      <c r="E219" s="241"/>
      <c r="F219" s="241"/>
      <c r="G219" s="241"/>
      <c r="H219" s="241"/>
      <c r="I219" s="241"/>
      <c r="J219" s="241"/>
      <c r="K219" s="241"/>
      <c r="L219" s="241"/>
      <c r="M219" s="241"/>
      <c r="N219" s="241"/>
      <c r="O219" s="241"/>
      <c r="P219" s="241"/>
      <c r="Q219" s="241"/>
      <c r="R219" s="241"/>
      <c r="S219" s="241"/>
      <c r="T219" s="81"/>
      <c r="U219" s="223"/>
      <c r="V219" s="223"/>
      <c r="W219" s="223"/>
      <c r="X219" s="223"/>
      <c r="Y219" s="223"/>
      <c r="Z219" s="223"/>
      <c r="AA219" s="223"/>
      <c r="AB219" s="223"/>
      <c r="AC219" s="223"/>
      <c r="AD219" s="223"/>
    </row>
    <row r="220" spans="1:30" s="85" customFormat="1" ht="45" customHeight="1">
      <c r="A220" s="71"/>
      <c r="B220" s="132"/>
      <c r="C220" s="385" t="s">
        <v>2013</v>
      </c>
      <c r="D220" s="488"/>
      <c r="E220" s="488"/>
      <c r="F220" s="268"/>
      <c r="G220" s="266"/>
      <c r="H220" s="266"/>
      <c r="I220" s="266"/>
      <c r="J220" s="266"/>
      <c r="K220" s="266"/>
      <c r="L220" s="266"/>
      <c r="M220" s="266"/>
      <c r="N220" s="266"/>
      <c r="O220" s="266"/>
      <c r="P220" s="266"/>
      <c r="Q220" s="266"/>
      <c r="R220" s="266"/>
      <c r="S220" s="266"/>
      <c r="T220" s="266"/>
      <c r="U220" s="266"/>
      <c r="V220" s="266"/>
      <c r="W220" s="266"/>
      <c r="X220" s="266"/>
      <c r="Y220" s="266"/>
      <c r="Z220" s="266"/>
      <c r="AA220" s="266"/>
      <c r="AB220" s="266"/>
      <c r="AC220" s="266"/>
      <c r="AD220" s="267"/>
    </row>
    <row r="221" spans="1:30" s="85" customFormat="1">
      <c r="A221" s="71"/>
      <c r="B221" s="132"/>
      <c r="C221" s="132"/>
      <c r="D221" s="132"/>
      <c r="E221" s="241"/>
      <c r="F221" s="241"/>
      <c r="G221" s="241"/>
      <c r="H221" s="241"/>
      <c r="I221" s="241"/>
      <c r="J221" s="241"/>
      <c r="K221" s="241"/>
      <c r="L221" s="241"/>
      <c r="M221" s="241"/>
      <c r="N221" s="241"/>
      <c r="O221" s="241"/>
      <c r="P221" s="241"/>
      <c r="Q221" s="241"/>
      <c r="R221" s="241"/>
      <c r="S221" s="241"/>
      <c r="T221" s="81"/>
      <c r="U221" s="223"/>
      <c r="V221" s="223"/>
      <c r="W221" s="223"/>
      <c r="X221" s="223"/>
      <c r="Y221" s="223"/>
      <c r="Z221" s="223"/>
      <c r="AA221" s="223"/>
      <c r="AB221" s="223"/>
      <c r="AC221" s="223"/>
      <c r="AD221" s="223"/>
    </row>
    <row r="222" spans="1:30" s="85" customFormat="1" ht="24" customHeight="1">
      <c r="A222" s="83"/>
      <c r="B222" s="15"/>
      <c r="C222" s="321" t="s">
        <v>187</v>
      </c>
      <c r="D222" s="488"/>
      <c r="E222" s="488"/>
      <c r="F222" s="488"/>
      <c r="G222" s="488"/>
      <c r="H222" s="488"/>
      <c r="I222" s="488"/>
      <c r="J222" s="488"/>
      <c r="K222" s="488"/>
      <c r="L222" s="488"/>
      <c r="M222" s="488"/>
      <c r="N222" s="488"/>
      <c r="O222" s="488"/>
      <c r="P222" s="488"/>
      <c r="Q222" s="488"/>
      <c r="R222" s="488"/>
      <c r="S222" s="488"/>
      <c r="T222" s="488"/>
      <c r="U222" s="488"/>
      <c r="V222" s="488"/>
      <c r="W222" s="488"/>
      <c r="X222" s="488"/>
      <c r="Y222" s="488"/>
      <c r="Z222" s="488"/>
      <c r="AA222" s="488"/>
      <c r="AB222" s="488"/>
      <c r="AC222" s="488"/>
      <c r="AD222" s="488"/>
    </row>
    <row r="223" spans="1:30" s="85" customFormat="1" ht="60" customHeight="1">
      <c r="A223" s="83"/>
      <c r="B223" s="15"/>
      <c r="C223" s="322"/>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c r="AC223" s="323"/>
      <c r="AD223" s="324"/>
    </row>
    <row r="224" spans="1:30" s="85" customFormat="1"/>
    <row r="225" spans="1:30" s="85" customFormat="1"/>
    <row r="226" spans="1:30" s="85" customFormat="1"/>
    <row r="227" spans="1:30" s="85" customFormat="1"/>
    <row r="228" spans="1:30" s="85" customFormat="1"/>
    <row r="229" spans="1:30" s="85" customFormat="1" ht="15.75" customHeight="1" thickBot="1"/>
    <row r="230" spans="1:30" ht="15" customHeight="1" thickBot="1">
      <c r="B230" s="480" t="s">
        <v>2014</v>
      </c>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c r="Z230" s="449"/>
      <c r="AA230" s="449"/>
      <c r="AB230" s="449"/>
      <c r="AC230" s="449"/>
      <c r="AD230" s="450"/>
    </row>
    <row r="231" spans="1:30" s="85" customFormat="1" ht="15" customHeight="1">
      <c r="B231" s="433" t="s">
        <v>1141</v>
      </c>
      <c r="C231" s="278"/>
      <c r="D231" s="278"/>
      <c r="E231" s="278"/>
      <c r="F231" s="278"/>
      <c r="G231" s="278"/>
      <c r="H231" s="278"/>
      <c r="I231" s="278"/>
      <c r="J231" s="278"/>
      <c r="K231" s="278"/>
      <c r="L231" s="278"/>
      <c r="M231" s="278"/>
      <c r="N231" s="278"/>
      <c r="O231" s="278"/>
      <c r="P231" s="278"/>
      <c r="Q231" s="278"/>
      <c r="R231" s="278"/>
      <c r="S231" s="278"/>
      <c r="T231" s="278"/>
      <c r="U231" s="278"/>
      <c r="V231" s="278"/>
      <c r="W231" s="278"/>
      <c r="X231" s="278"/>
      <c r="Y231" s="278"/>
      <c r="Z231" s="278"/>
      <c r="AA231" s="278"/>
      <c r="AB231" s="278"/>
      <c r="AC231" s="278"/>
      <c r="AD231" s="279"/>
    </row>
    <row r="232" spans="1:30" s="85" customFormat="1" ht="24" customHeight="1">
      <c r="B232" s="144"/>
      <c r="C232" s="378" t="s">
        <v>2015</v>
      </c>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83"/>
    </row>
    <row r="234" spans="1:30" s="76" customFormat="1" ht="36" customHeight="1">
      <c r="A234" s="126" t="s">
        <v>2016</v>
      </c>
      <c r="B234" s="418" t="s">
        <v>2017</v>
      </c>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c r="AC234" s="329"/>
      <c r="AD234" s="329"/>
    </row>
    <row r="235" spans="1:30" s="76" customFormat="1" ht="24" customHeight="1">
      <c r="A235" s="115"/>
      <c r="C235" s="321" t="s">
        <v>2018</v>
      </c>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c r="AA235" s="465"/>
      <c r="AB235" s="465"/>
      <c r="AC235" s="465"/>
      <c r="AD235" s="465"/>
    </row>
    <row r="236" spans="1:30" s="76" customFormat="1" ht="48" customHeight="1">
      <c r="A236" s="115"/>
      <c r="C236" s="321" t="s">
        <v>2019</v>
      </c>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c r="AA236" s="465"/>
      <c r="AB236" s="465"/>
      <c r="AC236" s="465"/>
      <c r="AD236" s="465"/>
    </row>
    <row r="237" spans="1:30" s="76" customFormat="1" ht="24" customHeight="1">
      <c r="A237" s="115"/>
      <c r="C237" s="321" t="s">
        <v>2020</v>
      </c>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c r="AA237" s="465"/>
      <c r="AB237" s="465"/>
      <c r="AC237" s="465"/>
      <c r="AD237" s="465"/>
    </row>
    <row r="238" spans="1:30" s="76" customFormat="1" ht="15" customHeight="1">
      <c r="A238" s="115"/>
    </row>
    <row r="239" spans="1:30" s="76" customFormat="1" ht="60" customHeight="1">
      <c r="A239" s="115"/>
      <c r="C239" s="419" t="s">
        <v>2021</v>
      </c>
      <c r="D239" s="415"/>
      <c r="E239" s="415"/>
      <c r="F239" s="415"/>
      <c r="G239" s="415"/>
      <c r="H239" s="415"/>
      <c r="I239" s="415"/>
      <c r="J239" s="415"/>
      <c r="K239" s="415"/>
      <c r="L239" s="415"/>
      <c r="M239" s="415"/>
      <c r="N239" s="415"/>
      <c r="O239" s="415"/>
      <c r="P239" s="415"/>
      <c r="Q239" s="415"/>
      <c r="R239" s="416"/>
      <c r="S239" s="419" t="s">
        <v>2022</v>
      </c>
      <c r="T239" s="415"/>
      <c r="U239" s="415"/>
      <c r="V239" s="415"/>
      <c r="W239" s="415"/>
      <c r="X239" s="416"/>
      <c r="Y239" s="419" t="s">
        <v>2023</v>
      </c>
      <c r="Z239" s="415"/>
      <c r="AA239" s="415"/>
      <c r="AB239" s="415"/>
      <c r="AC239" s="415"/>
      <c r="AD239" s="416"/>
    </row>
    <row r="240" spans="1:30" s="76" customFormat="1" ht="15" customHeight="1">
      <c r="A240" s="115"/>
      <c r="C240" s="124" t="s">
        <v>131</v>
      </c>
      <c r="D240" s="487" t="s">
        <v>2024</v>
      </c>
      <c r="E240" s="415"/>
      <c r="F240" s="415"/>
      <c r="G240" s="415"/>
      <c r="H240" s="415"/>
      <c r="I240" s="415"/>
      <c r="J240" s="415"/>
      <c r="K240" s="415"/>
      <c r="L240" s="415"/>
      <c r="M240" s="415"/>
      <c r="N240" s="415"/>
      <c r="O240" s="415"/>
      <c r="P240" s="415"/>
      <c r="Q240" s="415"/>
      <c r="R240" s="415"/>
      <c r="S240" s="414"/>
      <c r="T240" s="415"/>
      <c r="U240" s="415"/>
      <c r="V240" s="415"/>
      <c r="W240" s="415"/>
      <c r="X240" s="416"/>
      <c r="Y240" s="414"/>
      <c r="Z240" s="415"/>
      <c r="AA240" s="415"/>
      <c r="AB240" s="415"/>
      <c r="AC240" s="415"/>
      <c r="AD240" s="416"/>
    </row>
    <row r="241" spans="1:30" s="76" customFormat="1" ht="15" customHeight="1">
      <c r="A241" s="115"/>
      <c r="C241" s="177" t="s">
        <v>132</v>
      </c>
      <c r="D241" s="486" t="s">
        <v>2025</v>
      </c>
      <c r="E241" s="415"/>
      <c r="F241" s="415"/>
      <c r="G241" s="415"/>
      <c r="H241" s="415"/>
      <c r="I241" s="415"/>
      <c r="J241" s="415"/>
      <c r="K241" s="415"/>
      <c r="L241" s="415"/>
      <c r="M241" s="415"/>
      <c r="N241" s="415"/>
      <c r="O241" s="415"/>
      <c r="P241" s="415"/>
      <c r="Q241" s="415"/>
      <c r="R241" s="415"/>
      <c r="S241" s="414"/>
      <c r="T241" s="415"/>
      <c r="U241" s="415"/>
      <c r="V241" s="415"/>
      <c r="W241" s="415"/>
      <c r="X241" s="416"/>
      <c r="Y241" s="414"/>
      <c r="Z241" s="415"/>
      <c r="AA241" s="415"/>
      <c r="AB241" s="415"/>
      <c r="AC241" s="415"/>
      <c r="AD241" s="416"/>
    </row>
    <row r="242" spans="1:30" s="76" customFormat="1" ht="15" customHeight="1">
      <c r="A242" s="115"/>
      <c r="C242" s="177" t="s">
        <v>133</v>
      </c>
      <c r="D242" s="486" t="s">
        <v>2026</v>
      </c>
      <c r="E242" s="415"/>
      <c r="F242" s="415"/>
      <c r="G242" s="415"/>
      <c r="H242" s="415"/>
      <c r="I242" s="415"/>
      <c r="J242" s="415"/>
      <c r="K242" s="415"/>
      <c r="L242" s="415"/>
      <c r="M242" s="415"/>
      <c r="N242" s="415"/>
      <c r="O242" s="415"/>
      <c r="P242" s="415"/>
      <c r="Q242" s="415"/>
      <c r="R242" s="415"/>
      <c r="S242" s="414"/>
      <c r="T242" s="415"/>
      <c r="U242" s="415"/>
      <c r="V242" s="415"/>
      <c r="W242" s="415"/>
      <c r="X242" s="416"/>
      <c r="Y242" s="414"/>
      <c r="Z242" s="415"/>
      <c r="AA242" s="415"/>
      <c r="AB242" s="415"/>
      <c r="AC242" s="415"/>
      <c r="AD242" s="416"/>
    </row>
    <row r="243" spans="1:30" s="76" customFormat="1" ht="15" customHeight="1">
      <c r="A243" s="115"/>
      <c r="C243" s="177" t="s">
        <v>134</v>
      </c>
      <c r="D243" s="486" t="s">
        <v>2027</v>
      </c>
      <c r="E243" s="415"/>
      <c r="F243" s="415"/>
      <c r="G243" s="415"/>
      <c r="H243" s="415"/>
      <c r="I243" s="415"/>
      <c r="J243" s="415"/>
      <c r="K243" s="415"/>
      <c r="L243" s="415"/>
      <c r="M243" s="415"/>
      <c r="N243" s="415"/>
      <c r="O243" s="415"/>
      <c r="P243" s="415"/>
      <c r="Q243" s="415"/>
      <c r="R243" s="415"/>
      <c r="S243" s="414"/>
      <c r="T243" s="415"/>
      <c r="U243" s="415"/>
      <c r="V243" s="415"/>
      <c r="W243" s="415"/>
      <c r="X243" s="416"/>
      <c r="Y243" s="414"/>
      <c r="Z243" s="415"/>
      <c r="AA243" s="415"/>
      <c r="AB243" s="415"/>
      <c r="AC243" s="415"/>
      <c r="AD243" s="416"/>
    </row>
    <row r="244" spans="1:30" s="76" customFormat="1" ht="15" customHeight="1">
      <c r="A244" s="115"/>
      <c r="C244" s="177" t="s">
        <v>135</v>
      </c>
      <c r="D244" s="486" t="s">
        <v>2028</v>
      </c>
      <c r="E244" s="415"/>
      <c r="F244" s="415"/>
      <c r="G244" s="415"/>
      <c r="H244" s="415"/>
      <c r="I244" s="415"/>
      <c r="J244" s="415"/>
      <c r="K244" s="415"/>
      <c r="L244" s="415"/>
      <c r="M244" s="415"/>
      <c r="N244" s="415"/>
      <c r="O244" s="415"/>
      <c r="P244" s="415"/>
      <c r="Q244" s="415"/>
      <c r="R244" s="415"/>
      <c r="S244" s="414"/>
      <c r="T244" s="415"/>
      <c r="U244" s="415"/>
      <c r="V244" s="415"/>
      <c r="W244" s="415"/>
      <c r="X244" s="416"/>
      <c r="Y244" s="414"/>
      <c r="Z244" s="415"/>
      <c r="AA244" s="415"/>
      <c r="AB244" s="415"/>
      <c r="AC244" s="415"/>
      <c r="AD244" s="416"/>
    </row>
    <row r="245" spans="1:30" s="76" customFormat="1" ht="15" customHeight="1">
      <c r="A245" s="115"/>
      <c r="C245" s="177" t="s">
        <v>136</v>
      </c>
      <c r="D245" s="486" t="s">
        <v>2029</v>
      </c>
      <c r="E245" s="415"/>
      <c r="F245" s="415"/>
      <c r="G245" s="415"/>
      <c r="H245" s="415"/>
      <c r="I245" s="415"/>
      <c r="J245" s="415"/>
      <c r="K245" s="415"/>
      <c r="L245" s="415"/>
      <c r="M245" s="415"/>
      <c r="N245" s="415"/>
      <c r="O245" s="415"/>
      <c r="P245" s="415"/>
      <c r="Q245" s="415"/>
      <c r="R245" s="415"/>
      <c r="S245" s="414"/>
      <c r="T245" s="415"/>
      <c r="U245" s="415"/>
      <c r="V245" s="415"/>
      <c r="W245" s="415"/>
      <c r="X245" s="416"/>
      <c r="Y245" s="414"/>
      <c r="Z245" s="415"/>
      <c r="AA245" s="415"/>
      <c r="AB245" s="415"/>
      <c r="AC245" s="415"/>
      <c r="AD245" s="416"/>
    </row>
    <row r="246" spans="1:30" s="76" customFormat="1" ht="15" customHeight="1">
      <c r="A246" s="115"/>
    </row>
    <row r="247" spans="1:30" s="76" customFormat="1" ht="45" customHeight="1">
      <c r="A247" s="115"/>
      <c r="C247" s="441" t="s">
        <v>2030</v>
      </c>
      <c r="D247" s="465"/>
      <c r="E247" s="281"/>
      <c r="F247" s="268"/>
      <c r="G247" s="266"/>
      <c r="H247" s="266"/>
      <c r="I247" s="266"/>
      <c r="J247" s="266"/>
      <c r="K247" s="266"/>
      <c r="L247" s="266"/>
      <c r="M247" s="266"/>
      <c r="N247" s="266"/>
      <c r="O247" s="266"/>
      <c r="P247" s="266"/>
      <c r="Q247" s="266"/>
      <c r="R247" s="266"/>
      <c r="S247" s="266"/>
      <c r="T247" s="266"/>
      <c r="U247" s="266"/>
      <c r="V247" s="266"/>
      <c r="W247" s="266"/>
      <c r="X247" s="266"/>
      <c r="Y247" s="266"/>
      <c r="Z247" s="266"/>
      <c r="AA247" s="266"/>
      <c r="AB247" s="266"/>
      <c r="AC247" s="266"/>
      <c r="AD247" s="267"/>
    </row>
    <row r="248" spans="1:30" s="76" customFormat="1" ht="15" customHeight="1">
      <c r="A248" s="115"/>
    </row>
    <row r="249" spans="1:30" s="76" customFormat="1" ht="24" customHeight="1">
      <c r="A249" s="115"/>
      <c r="C249" s="321" t="s">
        <v>187</v>
      </c>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c r="AA249" s="465"/>
      <c r="AB249" s="465"/>
      <c r="AC249" s="465"/>
      <c r="AD249" s="465"/>
    </row>
    <row r="250" spans="1:30" s="76" customFormat="1" ht="60" customHeight="1">
      <c r="A250" s="115"/>
      <c r="C250" s="377"/>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c r="AB250" s="266"/>
      <c r="AC250" s="266"/>
      <c r="AD250" s="267"/>
    </row>
    <row r="251" spans="1:30" s="76" customFormat="1" ht="15" customHeight="1">
      <c r="A251" s="115"/>
    </row>
    <row r="252" spans="1:30" s="76" customFormat="1" ht="15" customHeight="1">
      <c r="A252" s="115"/>
    </row>
    <row r="253" spans="1:30" s="76" customFormat="1" ht="15" customHeight="1">
      <c r="A253" s="115"/>
    </row>
    <row r="254" spans="1:30" s="76" customFormat="1" ht="15" customHeight="1">
      <c r="A254" s="115"/>
    </row>
    <row r="255" spans="1:30" s="76" customFormat="1" ht="15" customHeight="1">
      <c r="A255" s="115"/>
    </row>
    <row r="256" spans="1:30" s="76" customFormat="1" ht="15" customHeight="1">
      <c r="A256" s="115"/>
    </row>
    <row r="257" spans="1:38" ht="15" customHeight="1">
      <c r="A257" s="126" t="s">
        <v>2031</v>
      </c>
      <c r="B257" s="482" t="s">
        <v>2032</v>
      </c>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c r="AC257" s="329"/>
      <c r="AD257" s="329"/>
    </row>
    <row r="258" spans="1:38" ht="15" customHeight="1" thickBot="1">
      <c r="A258" s="126"/>
      <c r="B258" s="245"/>
      <c r="C258" s="245"/>
      <c r="D258" s="245"/>
      <c r="E258" s="245"/>
      <c r="F258" s="245"/>
      <c r="G258" s="245"/>
      <c r="H258" s="245"/>
      <c r="I258" s="245"/>
      <c r="J258" s="245"/>
      <c r="K258" s="245"/>
      <c r="L258" s="245"/>
      <c r="M258" s="245"/>
      <c r="N258" s="245"/>
      <c r="O258" s="245"/>
      <c r="P258" s="245"/>
      <c r="Q258" s="245"/>
      <c r="R258" s="245"/>
      <c r="S258" s="245"/>
      <c r="T258" s="245"/>
      <c r="U258" s="245"/>
      <c r="V258" s="245"/>
      <c r="W258" s="245"/>
      <c r="X258" s="245"/>
      <c r="Y258" s="245"/>
      <c r="Z258" s="245"/>
      <c r="AA258" s="245"/>
      <c r="AB258" s="245"/>
      <c r="AC258" s="245"/>
      <c r="AD258" s="245"/>
    </row>
    <row r="259" spans="1:38" ht="15" customHeight="1" thickBot="1">
      <c r="A259" s="126"/>
      <c r="B259" s="245"/>
      <c r="C259" s="483">
        <v>50</v>
      </c>
      <c r="D259" s="484"/>
      <c r="E259" s="484"/>
      <c r="F259" s="485"/>
      <c r="G259" s="77" t="s">
        <v>2033</v>
      </c>
      <c r="H259" s="245"/>
      <c r="I259" s="245"/>
      <c r="J259" s="245"/>
      <c r="K259" s="245"/>
      <c r="L259" s="245"/>
      <c r="M259" s="245"/>
      <c r="N259" s="245"/>
      <c r="O259" s="245"/>
      <c r="P259" s="245"/>
      <c r="Q259" s="245"/>
      <c r="R259" s="245"/>
      <c r="S259" s="245"/>
      <c r="T259" s="245"/>
      <c r="U259" s="245"/>
      <c r="V259" s="245"/>
      <c r="W259" s="245"/>
      <c r="X259" s="245"/>
      <c r="Y259" s="245"/>
      <c r="Z259" s="245"/>
      <c r="AA259" s="245"/>
      <c r="AB259" s="245"/>
      <c r="AC259" s="245"/>
      <c r="AD259" s="245"/>
    </row>
    <row r="260" spans="1:38" ht="15" customHeight="1">
      <c r="A260" s="126"/>
      <c r="B260" s="245"/>
      <c r="C260" s="245"/>
      <c r="D260" s="245"/>
      <c r="E260" s="245"/>
      <c r="F260" s="245"/>
      <c r="G260" s="245"/>
      <c r="H260" s="245"/>
      <c r="I260" s="245"/>
      <c r="J260" s="245"/>
      <c r="K260" s="245"/>
      <c r="L260" s="245"/>
      <c r="M260" s="245"/>
      <c r="N260" s="245"/>
      <c r="O260" s="245"/>
      <c r="P260" s="245"/>
      <c r="Q260" s="245"/>
      <c r="R260" s="245"/>
      <c r="S260" s="245"/>
      <c r="T260" s="245"/>
      <c r="U260" s="245"/>
      <c r="V260" s="245"/>
      <c r="W260" s="245"/>
      <c r="X260" s="245"/>
      <c r="Y260" s="245"/>
      <c r="Z260" s="245"/>
      <c r="AA260" s="245"/>
      <c r="AB260" s="245"/>
      <c r="AC260" s="245"/>
      <c r="AD260" s="245"/>
    </row>
    <row r="261" spans="1:38" s="85" customFormat="1" ht="15" customHeight="1">
      <c r="A261" s="117"/>
      <c r="B261" s="118"/>
      <c r="C261" s="118"/>
      <c r="D261" s="118"/>
      <c r="E261" s="414">
        <v>22</v>
      </c>
      <c r="F261" s="415"/>
      <c r="G261" s="415"/>
      <c r="H261" s="416"/>
      <c r="I261" s="178" t="s">
        <v>1953</v>
      </c>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F261" t="s">
        <v>204</v>
      </c>
      <c r="AG261" t="s">
        <v>205</v>
      </c>
      <c r="AH261" t="s">
        <v>206</v>
      </c>
      <c r="AI261" t="s">
        <v>207</v>
      </c>
      <c r="AJ261" t="s">
        <v>208</v>
      </c>
      <c r="AK261" t="s">
        <v>209</v>
      </c>
      <c r="AL261" t="s">
        <v>210</v>
      </c>
    </row>
    <row r="262" spans="1:38" s="85" customFormat="1" ht="15" customHeight="1">
      <c r="A262" s="117"/>
      <c r="B262" s="118"/>
      <c r="C262" s="118"/>
      <c r="D262" s="118"/>
      <c r="E262" s="118"/>
      <c r="F262" s="118"/>
      <c r="G262" s="118"/>
      <c r="H262" s="118"/>
      <c r="I262" s="17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F262">
        <f>IF(AND(C259=0,OR(SUM(E261:E263)&gt;0,COUNTIF(C259:E263,"NS")&gt;0)),1,0)</f>
        <v>0</v>
      </c>
      <c r="AG262">
        <f>IF(OR(AND(C259="NS",SUM(E261:E263)&gt;0),AND(C259="NS",COUNTIF(C259:E263,"NS")&lt;2)),1,0)</f>
        <v>0</v>
      </c>
      <c r="AH262">
        <f>IF(AND(C259="NA",OR(SUM(E261:E263)&gt;0,COUNTIF(C259:E263,"NS")&gt;0,COUNTIF(C259:E263,"NA")&gt;1)),1,0)</f>
        <v>0</v>
      </c>
      <c r="AI262">
        <f>IF(AND(COUNTBLANK(C259)+COUNTBLANK(E261)+COUNTBLANK(E263)&gt;0,COUNTBLANK(C259)+COUNTBLANK(E261)+COUNTBLANK(E263)&lt;3,C259&lt;&gt;"NA"),1,0)</f>
        <v>0</v>
      </c>
      <c r="AJ262">
        <f>IF(AND(IF(OR(SUM(E261:E263)=C259,C259="",AND(C259&gt;0,COUNTIF(C259:E263,"NS")=2)),0,1)=1,C259&lt;&gt;"NS",C259&lt;&gt;"NA"),1,0)</f>
        <v>0</v>
      </c>
      <c r="AK262">
        <f>IF(COUNTIF(C259:E263,"=*")&lt;&gt;SUM(COUNTIF(C259:E263,"NS"),COUNTIF(C259:E263,"NA")),1,0)</f>
        <v>0</v>
      </c>
      <c r="AL262">
        <f>IF(SUM(AF262:AK262)&gt;0,1,0)</f>
        <v>0</v>
      </c>
    </row>
    <row r="263" spans="1:38" s="85" customFormat="1" ht="15" customHeight="1">
      <c r="A263" s="117"/>
      <c r="B263" s="118"/>
      <c r="C263" s="118"/>
      <c r="D263" s="118"/>
      <c r="E263" s="414">
        <v>28</v>
      </c>
      <c r="F263" s="415"/>
      <c r="G263" s="415"/>
      <c r="H263" s="416"/>
      <c r="I263" s="178" t="s">
        <v>1954</v>
      </c>
      <c r="J263" s="118"/>
      <c r="K263" s="118"/>
      <c r="L263" s="118"/>
      <c r="M263" s="118"/>
      <c r="N263" s="118"/>
      <c r="O263" s="118"/>
      <c r="P263" s="118"/>
      <c r="Q263" s="118"/>
      <c r="R263" s="118"/>
      <c r="S263" s="118"/>
      <c r="T263" s="118"/>
      <c r="U263" s="118"/>
      <c r="V263" s="118"/>
      <c r="W263" s="118"/>
      <c r="X263" s="118"/>
      <c r="Y263" s="118"/>
      <c r="Z263" s="118"/>
      <c r="AA263" s="118"/>
      <c r="AB263" s="118"/>
      <c r="AC263" s="118"/>
      <c r="AD263" s="118"/>
    </row>
    <row r="264" spans="1:38" s="85" customFormat="1" ht="15" customHeight="1">
      <c r="A264" s="117"/>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F264">
        <f>IF(SUM(AF262:AF263)&gt;0,1,0)</f>
        <v>0</v>
      </c>
      <c r="AG264">
        <f>IF(SUM(AG262:AG263)&gt;0,2,0)</f>
        <v>0</v>
      </c>
      <c r="AH264">
        <f>IF(SUM(AH262:AH263)&gt;0,4,0)</f>
        <v>0</v>
      </c>
      <c r="AI264">
        <f>IF(SUM(AI262:AI263)&gt;0,4,0)</f>
        <v>0</v>
      </c>
      <c r="AJ264">
        <f>IF(SUM(AJ262:AJ263)&gt;0,5,0)</f>
        <v>0</v>
      </c>
      <c r="AK264">
        <f>IF(SUM(AK262:AK263)&gt;0,6,0)</f>
        <v>0</v>
      </c>
    </row>
    <row r="265" spans="1:38" ht="24" customHeight="1">
      <c r="A265" s="126"/>
      <c r="B265" s="245"/>
      <c r="C265" s="321" t="s">
        <v>187</v>
      </c>
      <c r="D265" s="256"/>
      <c r="E265" s="256"/>
      <c r="F265" s="256"/>
      <c r="G265" s="256"/>
      <c r="H265" s="256"/>
      <c r="I265" s="256"/>
      <c r="J265" s="256"/>
      <c r="K265" s="256"/>
      <c r="L265" s="256"/>
      <c r="M265" s="256"/>
      <c r="N265" s="256"/>
      <c r="O265" s="256"/>
      <c r="P265" s="256"/>
      <c r="Q265" s="256"/>
      <c r="R265" s="256"/>
      <c r="S265" s="256"/>
      <c r="T265" s="256"/>
      <c r="U265" s="256"/>
      <c r="V265" s="256"/>
      <c r="W265" s="256"/>
      <c r="X265" s="256"/>
      <c r="Y265" s="256"/>
      <c r="Z265" s="256"/>
      <c r="AA265" s="256"/>
      <c r="AB265" s="256"/>
      <c r="AC265" s="256"/>
      <c r="AD265" s="256"/>
      <c r="AH265">
        <f>SUM(AF264:AH264)</f>
        <v>0</v>
      </c>
      <c r="AK265">
        <f>SUM(AI264:AK264)</f>
        <v>0</v>
      </c>
    </row>
    <row r="266" spans="1:38" ht="60" customHeight="1">
      <c r="A266" s="126"/>
      <c r="B266" s="245"/>
      <c r="C266" s="322"/>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c r="AC266" s="323"/>
      <c r="AD266" s="324"/>
      <c r="AH266" t="e">
        <f ca="1">CAMBIAR(AH265,0,"",1,"El total no puede ser cero si se registró un NS o un valor mayor que cero en los desagregados",2,"El total no puede ser NS si registraste algún valor o todos los desagregados son cero",3,"Error en total donde se indica cero y también donde se indica con NS",4,"Cuando el total es NA, los desagregados deben quedar en blanco",5,"Hay error donde el total se indica como cero y también en total con NA",6,"Error donde el total es NS y también donde el total es NA",7,"En los totales que se indica cero, NS y NA ")</f>
        <v>#NAME?</v>
      </c>
      <c r="AK266" t="e">
        <f ca="1">CAMBIAR(AK265,0,"",4,"Hay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67" spans="1:38" ht="15" customHeight="1">
      <c r="A267" s="126"/>
      <c r="B267" s="245"/>
      <c r="C267" s="254" t="e">
        <f ca="1">AH266</f>
        <v>#NAME?</v>
      </c>
      <c r="D267" s="245"/>
      <c r="E267" s="245"/>
      <c r="F267" s="245"/>
      <c r="G267" s="245"/>
      <c r="H267" s="245"/>
      <c r="I267" s="245"/>
      <c r="J267" s="245"/>
      <c r="K267" s="245"/>
      <c r="L267" s="245"/>
      <c r="M267" s="245"/>
      <c r="N267" s="245"/>
      <c r="O267" s="245"/>
      <c r="P267" s="245"/>
      <c r="Q267" s="245"/>
      <c r="R267" s="245"/>
      <c r="S267" s="245"/>
      <c r="T267" s="245"/>
      <c r="U267" s="245"/>
      <c r="V267" s="245"/>
      <c r="W267" s="245"/>
      <c r="X267" s="245"/>
      <c r="Y267" s="245"/>
      <c r="Z267" s="245"/>
      <c r="AA267" s="245"/>
      <c r="AB267" s="245"/>
      <c r="AC267" s="245"/>
      <c r="AD267" s="245"/>
    </row>
    <row r="268" spans="1:38" ht="15" customHeight="1">
      <c r="A268" s="126"/>
      <c r="B268" s="245"/>
      <c r="C268" s="254" t="e">
        <f ca="1">AK266</f>
        <v>#NAME?</v>
      </c>
      <c r="D268" s="245"/>
      <c r="E268" s="245"/>
      <c r="F268" s="245"/>
      <c r="G268" s="245"/>
      <c r="H268" s="245"/>
      <c r="I268" s="245"/>
      <c r="J268" s="245"/>
      <c r="K268" s="245"/>
      <c r="L268" s="245"/>
      <c r="M268" s="245"/>
      <c r="N268" s="245"/>
      <c r="O268" s="245"/>
      <c r="P268" s="245"/>
      <c r="Q268" s="245"/>
      <c r="R268" s="245"/>
      <c r="S268" s="245"/>
      <c r="T268" s="245"/>
      <c r="U268" s="245"/>
      <c r="V268" s="245"/>
      <c r="W268" s="245"/>
      <c r="X268" s="245"/>
      <c r="Y268" s="245"/>
      <c r="Z268" s="245"/>
      <c r="AA268" s="245"/>
      <c r="AB268" s="245"/>
      <c r="AC268" s="245"/>
      <c r="AD268" s="245"/>
    </row>
    <row r="269" spans="1:38" ht="44.25" customHeight="1">
      <c r="A269" s="126"/>
      <c r="B269" s="245"/>
      <c r="C269" s="513" t="str">
        <f>_xlfn.SWITCH(AK265,0,"",4,"Hay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
      </c>
      <c r="D269" s="513"/>
      <c r="E269" s="513"/>
      <c r="F269" s="513"/>
      <c r="G269" s="513"/>
      <c r="H269" s="513"/>
      <c r="I269" s="513"/>
      <c r="J269" s="513"/>
      <c r="K269" s="513"/>
      <c r="L269" s="513"/>
      <c r="M269" s="513"/>
      <c r="N269" s="513"/>
      <c r="O269" s="513"/>
      <c r="P269" s="513"/>
      <c r="Q269" s="513"/>
      <c r="R269" s="513"/>
      <c r="S269" s="513"/>
      <c r="T269" s="513"/>
      <c r="U269" s="513"/>
      <c r="V269" s="513"/>
      <c r="W269" s="513"/>
      <c r="X269" s="513"/>
      <c r="Y269" s="513"/>
      <c r="Z269" s="513"/>
      <c r="AA269" s="513"/>
      <c r="AB269" s="513"/>
      <c r="AC269" s="513"/>
      <c r="AD269" s="513"/>
    </row>
    <row r="270" spans="1:38" ht="15" customHeight="1">
      <c r="A270" s="72"/>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row>
    <row r="271" spans="1:38" ht="15" customHeight="1">
      <c r="A271" s="72"/>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row>
    <row r="272" spans="1:38" s="76" customFormat="1" ht="15" customHeight="1">
      <c r="A272" s="71"/>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row>
    <row r="273" spans="1:38" ht="24" customHeight="1">
      <c r="A273" s="72" t="s">
        <v>2034</v>
      </c>
      <c r="B273" s="326" t="s">
        <v>2035</v>
      </c>
      <c r="C273" s="256"/>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c r="AC273" s="256"/>
      <c r="AD273" s="256"/>
    </row>
    <row r="274" spans="1:38" ht="24" customHeight="1">
      <c r="A274" s="83"/>
      <c r="B274" s="15"/>
      <c r="C274" s="327" t="s">
        <v>2036</v>
      </c>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c r="AC274" s="256"/>
      <c r="AD274" s="256"/>
    </row>
    <row r="275" spans="1:38" ht="36" customHeight="1">
      <c r="A275" s="40"/>
      <c r="B275" s="40"/>
      <c r="C275" s="321" t="s">
        <v>2037</v>
      </c>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c r="AC275" s="256"/>
      <c r="AD275" s="256"/>
    </row>
    <row r="276" spans="1:38" ht="1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row>
    <row r="277" spans="1:38" ht="36" customHeight="1">
      <c r="A277" s="40"/>
      <c r="B277" s="40"/>
      <c r="C277" s="265" t="s">
        <v>2021</v>
      </c>
      <c r="D277" s="278"/>
      <c r="E277" s="278"/>
      <c r="F277" s="278"/>
      <c r="G277" s="278"/>
      <c r="H277" s="278"/>
      <c r="I277" s="278"/>
      <c r="J277" s="278"/>
      <c r="K277" s="278"/>
      <c r="L277" s="278"/>
      <c r="M277" s="279"/>
      <c r="N277" s="453" t="s">
        <v>1125</v>
      </c>
      <c r="O277" s="279"/>
      <c r="P277" s="265" t="s">
        <v>2038</v>
      </c>
      <c r="Q277" s="266"/>
      <c r="R277" s="266"/>
      <c r="S277" s="266"/>
      <c r="T277" s="266"/>
      <c r="U277" s="266"/>
      <c r="V277" s="266"/>
      <c r="W277" s="266"/>
      <c r="X277" s="266"/>
      <c r="Y277" s="266"/>
      <c r="Z277" s="266"/>
      <c r="AA277" s="266"/>
      <c r="AB277" s="266"/>
      <c r="AC277" s="266"/>
      <c r="AD277" s="267"/>
    </row>
    <row r="278" spans="1:38" ht="15" customHeight="1">
      <c r="A278" s="40"/>
      <c r="B278" s="40"/>
      <c r="C278" s="282"/>
      <c r="D278" s="272"/>
      <c r="E278" s="272"/>
      <c r="F278" s="272"/>
      <c r="G278" s="272"/>
      <c r="H278" s="272"/>
      <c r="I278" s="272"/>
      <c r="J278" s="272"/>
      <c r="K278" s="272"/>
      <c r="L278" s="272"/>
      <c r="M278" s="283"/>
      <c r="N278" s="272"/>
      <c r="O278" s="283"/>
      <c r="P278" s="265" t="s">
        <v>201</v>
      </c>
      <c r="Q278" s="266"/>
      <c r="R278" s="266"/>
      <c r="S278" s="266"/>
      <c r="T278" s="267"/>
      <c r="U278" s="268" t="s">
        <v>202</v>
      </c>
      <c r="V278" s="266"/>
      <c r="W278" s="266"/>
      <c r="X278" s="266"/>
      <c r="Y278" s="267"/>
      <c r="Z278" s="268" t="s">
        <v>203</v>
      </c>
      <c r="AA278" s="266"/>
      <c r="AB278" s="266"/>
      <c r="AC278" s="266"/>
      <c r="AD278" s="267"/>
      <c r="AF278" t="s">
        <v>204</v>
      </c>
      <c r="AG278" t="s">
        <v>205</v>
      </c>
      <c r="AH278" t="s">
        <v>206</v>
      </c>
      <c r="AI278" t="s">
        <v>207</v>
      </c>
      <c r="AJ278" t="s">
        <v>208</v>
      </c>
      <c r="AK278" t="s">
        <v>209</v>
      </c>
      <c r="AL278" t="s">
        <v>210</v>
      </c>
    </row>
    <row r="279" spans="1:38" ht="15" customHeight="1">
      <c r="A279" s="40"/>
      <c r="B279" s="40"/>
      <c r="C279" s="79" t="s">
        <v>131</v>
      </c>
      <c r="D279" s="320" t="s">
        <v>2024</v>
      </c>
      <c r="E279" s="266"/>
      <c r="F279" s="266"/>
      <c r="G279" s="266"/>
      <c r="H279" s="266"/>
      <c r="I279" s="266"/>
      <c r="J279" s="266"/>
      <c r="K279" s="266"/>
      <c r="L279" s="266"/>
      <c r="M279" s="267"/>
      <c r="N279" s="268"/>
      <c r="O279" s="267"/>
      <c r="P279" s="268"/>
      <c r="Q279" s="266"/>
      <c r="R279" s="266"/>
      <c r="S279" s="266"/>
      <c r="T279" s="267"/>
      <c r="U279" s="268"/>
      <c r="V279" s="266"/>
      <c r="W279" s="266"/>
      <c r="X279" s="266"/>
      <c r="Y279" s="267"/>
      <c r="Z279" s="268"/>
      <c r="AA279" s="266"/>
      <c r="AB279" s="266"/>
      <c r="AC279" s="266"/>
      <c r="AD279" s="267"/>
      <c r="AF279">
        <f>IF(AND(P279=0,OR(SUM(U279:Z279)&gt;0,COUNTIF(P279:Z279,"NS")&gt;0)),1,0)</f>
        <v>0</v>
      </c>
      <c r="AG279">
        <f>IF(OR(AND(P279="NS",SUM(U279:Z279)&gt;0),AND(P279="NS",COUNTIF(P279:Z279,"NS")&lt;2)),1,0)</f>
        <v>0</v>
      </c>
      <c r="AH279">
        <f>IF(AND(P279="NA",OR(SUM(U279:Z279)&gt;0,COUNTIF(P279:Z279,"NS")&gt;0,COUNTIF(P279:Z279,"NA")&gt;1)),1,0)</f>
        <v>0</v>
      </c>
      <c r="AI279">
        <f>IF(AND(COUNTBLANK(P279)+COUNTBLANK(U279)+COUNTBLANK(Z279)&gt;0,COUNTBLANK(P279)+COUNTBLANK(U279)+COUNTBLANK(Z279)&lt;3,P279&lt;&gt;"NA"),1,0)</f>
        <v>0</v>
      </c>
      <c r="AJ279">
        <f>IF(AND(IF(OR(SUM(U279:Z279)=P279,P279="",AND(P279&gt;0,COUNTIF(P279:Z279,"NS")=2)),0,1)=1,P279&lt;&gt;"NS",P279&lt;&gt;"NA"),1,0)</f>
        <v>0</v>
      </c>
      <c r="AK279">
        <f>IF(COUNTIF(P279:Z279,"=*")&lt;&gt;SUM(COUNTIF(P279:Z279,"NS"),COUNTIF(P279:Z279,"NA")),1,0)</f>
        <v>0</v>
      </c>
      <c r="AL279">
        <f>IF(SUM(AF279:AK279)&gt;0,1,0)</f>
        <v>0</v>
      </c>
    </row>
    <row r="280" spans="1:38" ht="15" customHeight="1">
      <c r="A280" s="40"/>
      <c r="B280" s="40"/>
      <c r="C280" s="80" t="s">
        <v>132</v>
      </c>
      <c r="D280" s="320" t="s">
        <v>2025</v>
      </c>
      <c r="E280" s="266"/>
      <c r="F280" s="266"/>
      <c r="G280" s="266"/>
      <c r="H280" s="266"/>
      <c r="I280" s="266"/>
      <c r="J280" s="266"/>
      <c r="K280" s="266"/>
      <c r="L280" s="266"/>
      <c r="M280" s="267"/>
      <c r="N280" s="268"/>
      <c r="O280" s="267"/>
      <c r="P280" s="268"/>
      <c r="Q280" s="266"/>
      <c r="R280" s="266"/>
      <c r="S280" s="266"/>
      <c r="T280" s="267"/>
      <c r="U280" s="268"/>
      <c r="V280" s="266"/>
      <c r="W280" s="266"/>
      <c r="X280" s="266"/>
      <c r="Y280" s="267"/>
      <c r="Z280" s="268"/>
      <c r="AA280" s="266"/>
      <c r="AB280" s="266"/>
      <c r="AC280" s="266"/>
      <c r="AD280" s="267"/>
    </row>
    <row r="281" spans="1:38" ht="15" customHeight="1">
      <c r="A281" s="40"/>
      <c r="B281" s="40"/>
      <c r="C281" s="80" t="s">
        <v>133</v>
      </c>
      <c r="D281" s="320" t="s">
        <v>2026</v>
      </c>
      <c r="E281" s="266"/>
      <c r="F281" s="266"/>
      <c r="G281" s="266"/>
      <c r="H281" s="266"/>
      <c r="I281" s="266"/>
      <c r="J281" s="266"/>
      <c r="K281" s="266"/>
      <c r="L281" s="266"/>
      <c r="M281" s="267"/>
      <c r="N281" s="268"/>
      <c r="O281" s="267"/>
      <c r="P281" s="268"/>
      <c r="Q281" s="266"/>
      <c r="R281" s="266"/>
      <c r="S281" s="266"/>
      <c r="T281" s="267"/>
      <c r="U281" s="268"/>
      <c r="V281" s="266"/>
      <c r="W281" s="266"/>
      <c r="X281" s="266"/>
      <c r="Y281" s="267"/>
      <c r="Z281" s="268"/>
      <c r="AA281" s="266"/>
      <c r="AB281" s="266"/>
      <c r="AC281" s="266"/>
      <c r="AD281" s="267"/>
    </row>
    <row r="282" spans="1:38" ht="15" customHeight="1">
      <c r="A282" s="40"/>
      <c r="B282" s="40"/>
      <c r="C282" s="80" t="s">
        <v>134</v>
      </c>
      <c r="D282" s="320" t="s">
        <v>2027</v>
      </c>
      <c r="E282" s="266"/>
      <c r="F282" s="266"/>
      <c r="G282" s="266"/>
      <c r="H282" s="266"/>
      <c r="I282" s="266"/>
      <c r="J282" s="266"/>
      <c r="K282" s="266"/>
      <c r="L282" s="266"/>
      <c r="M282" s="267"/>
      <c r="N282" s="268"/>
      <c r="O282" s="267"/>
      <c r="P282" s="268"/>
      <c r="Q282" s="266"/>
      <c r="R282" s="266"/>
      <c r="S282" s="266"/>
      <c r="T282" s="267"/>
      <c r="U282" s="268"/>
      <c r="V282" s="266"/>
      <c r="W282" s="266"/>
      <c r="X282" s="266"/>
      <c r="Y282" s="267"/>
      <c r="Z282" s="268"/>
      <c r="AA282" s="266"/>
      <c r="AB282" s="266"/>
      <c r="AC282" s="266"/>
      <c r="AD282" s="267"/>
    </row>
    <row r="283" spans="1:38" ht="15" customHeight="1">
      <c r="A283" s="40"/>
      <c r="B283" s="40"/>
      <c r="C283" s="80" t="s">
        <v>135</v>
      </c>
      <c r="D283" s="320" t="s">
        <v>2028</v>
      </c>
      <c r="E283" s="266"/>
      <c r="F283" s="266"/>
      <c r="G283" s="266"/>
      <c r="H283" s="266"/>
      <c r="I283" s="266"/>
      <c r="J283" s="266"/>
      <c r="K283" s="266"/>
      <c r="L283" s="266"/>
      <c r="M283" s="267"/>
      <c r="N283" s="268"/>
      <c r="O283" s="267"/>
      <c r="P283" s="268"/>
      <c r="Q283" s="266"/>
      <c r="R283" s="266"/>
      <c r="S283" s="266"/>
      <c r="T283" s="267"/>
      <c r="U283" s="268"/>
      <c r="V283" s="266"/>
      <c r="W283" s="266"/>
      <c r="X283" s="266"/>
      <c r="Y283" s="267"/>
      <c r="Z283" s="268"/>
      <c r="AA283" s="266"/>
      <c r="AB283" s="266"/>
      <c r="AC283" s="266"/>
      <c r="AD283" s="267"/>
    </row>
    <row r="284" spans="1:38" ht="15" customHeight="1">
      <c r="A284" s="40"/>
      <c r="B284" s="40"/>
      <c r="C284" s="80" t="s">
        <v>136</v>
      </c>
      <c r="D284" s="320" t="s">
        <v>2039</v>
      </c>
      <c r="E284" s="266"/>
      <c r="F284" s="266"/>
      <c r="G284" s="266"/>
      <c r="H284" s="266"/>
      <c r="I284" s="266"/>
      <c r="J284" s="266"/>
      <c r="K284" s="266"/>
      <c r="L284" s="266"/>
      <c r="M284" s="267"/>
      <c r="N284" s="268"/>
      <c r="O284" s="267"/>
      <c r="P284" s="268"/>
      <c r="Q284" s="266"/>
      <c r="R284" s="266"/>
      <c r="S284" s="266"/>
      <c r="T284" s="267"/>
      <c r="U284" s="268"/>
      <c r="V284" s="266"/>
      <c r="W284" s="266"/>
      <c r="X284" s="266"/>
      <c r="Y284" s="267"/>
      <c r="Z284" s="268"/>
      <c r="AA284" s="266"/>
      <c r="AB284" s="266"/>
      <c r="AC284" s="266"/>
      <c r="AD284" s="267"/>
    </row>
    <row r="285" spans="1:38" ht="15" customHeight="1">
      <c r="A285" s="40"/>
      <c r="B285" s="40"/>
      <c r="C285" s="15"/>
      <c r="D285" s="15"/>
      <c r="E285" s="15"/>
      <c r="F285" s="15"/>
      <c r="G285" s="15"/>
      <c r="H285" s="15"/>
      <c r="I285" s="15"/>
      <c r="J285" s="15"/>
      <c r="K285" s="15"/>
      <c r="O285" s="81" t="s">
        <v>211</v>
      </c>
      <c r="P285" s="268">
        <f>IF(AND(SUM(P279:P284)=0,COUNTIF(P279:P284,"NS")&gt;0),"NS",IF(AND(SUM(P279:P284)=0, COUNTIF(P279:P284,"NA")&gt;0),"NA",SUM(P279:P284)))</f>
        <v>0</v>
      </c>
      <c r="Q285" s="266"/>
      <c r="R285" s="266"/>
      <c r="S285" s="266"/>
      <c r="T285" s="267"/>
      <c r="U285" s="268">
        <f>IF(AND(SUM(U279:U284)=0,COUNTIF(U279:U284,"NS")&gt;0),"NS",IF(AND(SUM(U279:U284)=0, COUNTIF(U279:U284,"NA")&gt;0),"NA",SUM(U279:U284)))</f>
        <v>0</v>
      </c>
      <c r="V285" s="266"/>
      <c r="W285" s="266"/>
      <c r="X285" s="266"/>
      <c r="Y285" s="267"/>
      <c r="Z285" s="268">
        <f>IF(AND(SUM(Z279:Z284)=0,COUNTIF(Z279:Z284,"NS")&gt;0),"NS",IF(AND(SUM(Z279:Z284)=0, COUNTIF(Z279:Z284,"NA")&gt;0),"NA",SUM(Z279:Z284)))</f>
        <v>0</v>
      </c>
      <c r="AA285" s="266"/>
      <c r="AB285" s="266"/>
      <c r="AC285" s="266"/>
      <c r="AD285" s="267"/>
    </row>
    <row r="286" spans="1:38" ht="15" customHeight="1">
      <c r="A286" s="40"/>
      <c r="B286" s="40"/>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F286">
        <f>IF(SUM(AF279:AF285)&gt;0,1,0)</f>
        <v>0</v>
      </c>
      <c r="AG286">
        <f>IF(SUM(AG279:AG285)&gt;0,2,0)</f>
        <v>0</v>
      </c>
      <c r="AH286">
        <f>IF(SUM(AH279:AH285)&gt;0,4,0)</f>
        <v>0</v>
      </c>
      <c r="AI286">
        <f>IF(SUM(AI279:AI285)&gt;0,4,0)</f>
        <v>0</v>
      </c>
      <c r="AJ286">
        <f>IF(SUM(AJ279:AJ285)&gt;0,5,0)</f>
        <v>0</v>
      </c>
      <c r="AK286">
        <f>IF(SUM(AK279:AK285)&gt;0,6,0)</f>
        <v>0</v>
      </c>
    </row>
    <row r="287" spans="1:38" ht="24" customHeight="1">
      <c r="A287" s="40"/>
      <c r="B287" s="40"/>
      <c r="C287" s="321" t="s">
        <v>187</v>
      </c>
      <c r="D287" s="256"/>
      <c r="E287" s="256"/>
      <c r="F287" s="256"/>
      <c r="G287" s="256"/>
      <c r="H287" s="256"/>
      <c r="I287" s="256"/>
      <c r="J287" s="256"/>
      <c r="K287" s="256"/>
      <c r="L287" s="256"/>
      <c r="M287" s="256"/>
      <c r="N287" s="256"/>
      <c r="O287" s="256"/>
      <c r="P287" s="256"/>
      <c r="Q287" s="256"/>
      <c r="R287" s="256"/>
      <c r="S287" s="256"/>
      <c r="T287" s="256"/>
      <c r="U287" s="256"/>
      <c r="V287" s="256"/>
      <c r="W287" s="256"/>
      <c r="X287" s="256"/>
      <c r="Y287" s="256"/>
      <c r="Z287" s="256"/>
      <c r="AA287" s="256"/>
      <c r="AB287" s="256"/>
      <c r="AC287" s="256"/>
      <c r="AD287" s="256"/>
      <c r="AH287">
        <f>SUM(AF286:AH286)</f>
        <v>0</v>
      </c>
      <c r="AK287">
        <f>SUM(AI286:AK286)</f>
        <v>0</v>
      </c>
    </row>
    <row r="288" spans="1:38" ht="60" customHeight="1">
      <c r="A288" s="40"/>
      <c r="B288" s="40"/>
      <c r="C288" s="322"/>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c r="AC288" s="323"/>
      <c r="AD288" s="324"/>
      <c r="AH288" t="e">
        <f ca="1">CAMBIAR(AH287,0,"",1,"El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288" t="e">
        <f ca="1">CAMBIAR(AK287,0,"",4,"Hay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289" spans="1:38">
      <c r="C289" s="246" t="e">
        <f ca="1">AH288</f>
        <v>#NAME?</v>
      </c>
    </row>
    <row r="290" spans="1:38">
      <c r="C290" s="246" t="e">
        <f ca="1">AK288</f>
        <v>#NAME?</v>
      </c>
    </row>
    <row r="295" spans="1:38" ht="36" customHeight="1">
      <c r="A295" s="72" t="s">
        <v>2040</v>
      </c>
      <c r="B295" s="326" t="s">
        <v>2041</v>
      </c>
      <c r="C295" s="256"/>
      <c r="D295" s="256"/>
      <c r="E295" s="256"/>
      <c r="F295" s="256"/>
      <c r="G295" s="256"/>
      <c r="H295" s="256"/>
      <c r="I295" s="256"/>
      <c r="J295" s="256"/>
      <c r="K295" s="256"/>
      <c r="L295" s="256"/>
      <c r="M295" s="256"/>
      <c r="N295" s="256"/>
      <c r="O295" s="256"/>
      <c r="P295" s="256"/>
      <c r="Q295" s="256"/>
      <c r="R295" s="256"/>
      <c r="S295" s="256"/>
      <c r="T295" s="256"/>
      <c r="U295" s="256"/>
      <c r="V295" s="256"/>
      <c r="W295" s="256"/>
      <c r="X295" s="256"/>
      <c r="Y295" s="256"/>
      <c r="Z295" s="256"/>
      <c r="AA295" s="256"/>
      <c r="AB295" s="256"/>
      <c r="AC295" s="256"/>
      <c r="AD295" s="256"/>
    </row>
    <row r="296" spans="1:38" ht="36" customHeight="1">
      <c r="A296" s="40"/>
      <c r="B296" s="40"/>
      <c r="C296" s="321" t="s">
        <v>2042</v>
      </c>
      <c r="D296" s="256"/>
      <c r="E296" s="256"/>
      <c r="F296" s="256"/>
      <c r="G296" s="256"/>
      <c r="H296" s="256"/>
      <c r="I296" s="256"/>
      <c r="J296" s="256"/>
      <c r="K296" s="256"/>
      <c r="L296" s="256"/>
      <c r="M296" s="256"/>
      <c r="N296" s="256"/>
      <c r="O296" s="256"/>
      <c r="P296" s="256"/>
      <c r="Q296" s="256"/>
      <c r="R296" s="256"/>
      <c r="S296" s="256"/>
      <c r="T296" s="256"/>
      <c r="U296" s="256"/>
      <c r="V296" s="256"/>
      <c r="W296" s="256"/>
      <c r="X296" s="256"/>
      <c r="Y296" s="256"/>
      <c r="Z296" s="256"/>
      <c r="AA296" s="256"/>
      <c r="AB296" s="256"/>
      <c r="AC296" s="256"/>
      <c r="AD296" s="256"/>
    </row>
    <row r="297" spans="1:38" ht="36" customHeight="1">
      <c r="A297" s="40"/>
      <c r="B297" s="40"/>
      <c r="C297" s="321" t="s">
        <v>2043</v>
      </c>
      <c r="D297" s="256"/>
      <c r="E297" s="256"/>
      <c r="F297" s="256"/>
      <c r="G297" s="256"/>
      <c r="H297" s="256"/>
      <c r="I297" s="256"/>
      <c r="J297" s="256"/>
      <c r="K297" s="256"/>
      <c r="L297" s="256"/>
      <c r="M297" s="256"/>
      <c r="N297" s="256"/>
      <c r="O297" s="256"/>
      <c r="P297" s="256"/>
      <c r="Q297" s="256"/>
      <c r="R297" s="256"/>
      <c r="S297" s="256"/>
      <c r="T297" s="256"/>
      <c r="U297" s="256"/>
      <c r="V297" s="256"/>
      <c r="W297" s="256"/>
      <c r="X297" s="256"/>
      <c r="Y297" s="256"/>
      <c r="Z297" s="256"/>
      <c r="AA297" s="256"/>
      <c r="AB297" s="256"/>
      <c r="AC297" s="256"/>
      <c r="AD297" s="256"/>
    </row>
    <row r="298" spans="1:38" ht="36" customHeight="1">
      <c r="A298" s="40"/>
      <c r="B298" s="40"/>
      <c r="C298" s="321" t="s">
        <v>2044</v>
      </c>
      <c r="D298" s="256"/>
      <c r="E298" s="256"/>
      <c r="F298" s="256"/>
      <c r="G298" s="256"/>
      <c r="H298" s="256"/>
      <c r="I298" s="256"/>
      <c r="J298" s="256"/>
      <c r="K298" s="256"/>
      <c r="L298" s="256"/>
      <c r="M298" s="256"/>
      <c r="N298" s="256"/>
      <c r="O298" s="256"/>
      <c r="P298" s="256"/>
      <c r="Q298" s="256"/>
      <c r="R298" s="256"/>
      <c r="S298" s="256"/>
      <c r="T298" s="256"/>
      <c r="U298" s="256"/>
      <c r="V298" s="256"/>
      <c r="W298" s="256"/>
      <c r="X298" s="256"/>
      <c r="Y298" s="256"/>
      <c r="Z298" s="256"/>
      <c r="AA298" s="256"/>
      <c r="AB298" s="256"/>
      <c r="AC298" s="256"/>
      <c r="AD298" s="256"/>
    </row>
    <row r="299" spans="1:38">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row>
    <row r="300" spans="1:38" ht="24" customHeight="1">
      <c r="A300" s="40"/>
      <c r="B300" s="40"/>
      <c r="C300" s="265" t="s">
        <v>2045</v>
      </c>
      <c r="D300" s="278"/>
      <c r="E300" s="278"/>
      <c r="F300" s="278"/>
      <c r="G300" s="278"/>
      <c r="H300" s="278"/>
      <c r="I300" s="278"/>
      <c r="J300" s="278"/>
      <c r="K300" s="278"/>
      <c r="L300" s="279"/>
      <c r="M300" s="265" t="s">
        <v>2046</v>
      </c>
      <c r="N300" s="266"/>
      <c r="O300" s="266"/>
      <c r="P300" s="266"/>
      <c r="Q300" s="266"/>
      <c r="R300" s="266"/>
      <c r="S300" s="266"/>
      <c r="T300" s="266"/>
      <c r="U300" s="266"/>
      <c r="V300" s="266"/>
      <c r="W300" s="266"/>
      <c r="X300" s="266"/>
      <c r="Y300" s="266"/>
      <c r="Z300" s="266"/>
      <c r="AA300" s="266"/>
      <c r="AB300" s="266"/>
      <c r="AC300" s="266"/>
      <c r="AD300" s="267"/>
    </row>
    <row r="301" spans="1:38">
      <c r="A301" s="40"/>
      <c r="B301" s="40"/>
      <c r="C301" s="282"/>
      <c r="D301" s="272"/>
      <c r="E301" s="272"/>
      <c r="F301" s="272"/>
      <c r="G301" s="272"/>
      <c r="H301" s="272"/>
      <c r="I301" s="272"/>
      <c r="J301" s="272"/>
      <c r="K301" s="272"/>
      <c r="L301" s="283"/>
      <c r="M301" s="383" t="s">
        <v>201</v>
      </c>
      <c r="N301" s="256"/>
      <c r="O301" s="256"/>
      <c r="P301" s="256"/>
      <c r="Q301" s="256"/>
      <c r="R301" s="348"/>
      <c r="S301" s="384" t="s">
        <v>202</v>
      </c>
      <c r="T301" s="256"/>
      <c r="U301" s="256"/>
      <c r="V301" s="256"/>
      <c r="W301" s="256"/>
      <c r="X301" s="348"/>
      <c r="Y301" s="384" t="s">
        <v>203</v>
      </c>
      <c r="Z301" s="256"/>
      <c r="AA301" s="256"/>
      <c r="AB301" s="256"/>
      <c r="AC301" s="256"/>
      <c r="AD301" s="348"/>
      <c r="AF301" t="s">
        <v>204</v>
      </c>
      <c r="AG301" t="s">
        <v>205</v>
      </c>
      <c r="AH301" t="s">
        <v>206</v>
      </c>
      <c r="AI301" t="s">
        <v>207</v>
      </c>
      <c r="AJ301" t="s">
        <v>208</v>
      </c>
      <c r="AK301" t="s">
        <v>209</v>
      </c>
      <c r="AL301" t="s">
        <v>210</v>
      </c>
    </row>
    <row r="302" spans="1:38">
      <c r="A302" s="40"/>
      <c r="B302" s="40"/>
      <c r="C302" s="79" t="s">
        <v>131</v>
      </c>
      <c r="D302" s="382" t="s">
        <v>2047</v>
      </c>
      <c r="E302" s="272"/>
      <c r="F302" s="272"/>
      <c r="G302" s="272"/>
      <c r="H302" s="272"/>
      <c r="I302" s="272"/>
      <c r="J302" s="272"/>
      <c r="K302" s="272"/>
      <c r="L302" s="283"/>
      <c r="M302" s="268"/>
      <c r="N302" s="266"/>
      <c r="O302" s="266"/>
      <c r="P302" s="266"/>
      <c r="Q302" s="266"/>
      <c r="R302" s="267"/>
      <c r="S302" s="268"/>
      <c r="T302" s="266"/>
      <c r="U302" s="266"/>
      <c r="V302" s="266"/>
      <c r="W302" s="266"/>
      <c r="X302" s="267"/>
      <c r="Y302" s="268"/>
      <c r="Z302" s="266"/>
      <c r="AA302" s="266"/>
      <c r="AB302" s="266"/>
      <c r="AC302" s="266"/>
      <c r="AD302" s="267"/>
      <c r="AF302">
        <f>IF(AND(M302=0,OR(SUM(S302:Y302)&gt;0,COUNTIF(M302:Y302,"NS")&gt;0)),1,0)</f>
        <v>0</v>
      </c>
      <c r="AG302">
        <f>IF(OR(AND(M302="NS",SUM(S302:Y302)&gt;0),AND(M302="NS",COUNTIF(M302:Y302,"NS")&lt;2)),1,0)</f>
        <v>0</v>
      </c>
      <c r="AH302">
        <f>IF(AND(M302="NA",OR(SUM(S302:Y302)&gt;0,COUNTIF(M302:Y302,"NS")&gt;0,COUNTIF(M302:Y302,"NA")&gt;1)),1,0)</f>
        <v>0</v>
      </c>
      <c r="AI302">
        <f>IF(AND(COUNTBLANK(M302)+COUNTBLANK(S302)+COUNTBLANK(Y302)&gt;0,COUNTBLANK(M302)+COUNTBLANK(S302)+COUNTBLANK(Y302)&lt;3,M302&lt;&gt;"NA"),1,0)</f>
        <v>0</v>
      </c>
      <c r="AJ302">
        <f>IF(AND(IF(OR(SUM(S302:Y302)=M302,M302="",AND(M302&gt;0,COUNTIF(M302:Y302,"NS")=2)),0,1)=1,M302&lt;&gt;"NS",M302&lt;&gt;"NA"),1,0)</f>
        <v>0</v>
      </c>
      <c r="AK302">
        <f>IF(COUNTIF(M302:Y302,"=*")&lt;&gt;SUM(COUNTIF(M302:Y302,"NS"),COUNTIF(M302:Y302,"NA")),1,0)</f>
        <v>0</v>
      </c>
      <c r="AL302">
        <f>IF(SUM(AF302:AK302)&gt;0,1,0)</f>
        <v>0</v>
      </c>
    </row>
    <row r="303" spans="1:38">
      <c r="A303" s="40"/>
      <c r="B303" s="40"/>
      <c r="C303" s="80" t="s">
        <v>132</v>
      </c>
      <c r="D303" s="320" t="s">
        <v>2048</v>
      </c>
      <c r="E303" s="266"/>
      <c r="F303" s="266"/>
      <c r="G303" s="266"/>
      <c r="H303" s="266"/>
      <c r="I303" s="266"/>
      <c r="J303" s="266"/>
      <c r="K303" s="266"/>
      <c r="L303" s="267"/>
      <c r="M303" s="268"/>
      <c r="N303" s="266"/>
      <c r="O303" s="266"/>
      <c r="P303" s="266"/>
      <c r="Q303" s="266"/>
      <c r="R303" s="267"/>
      <c r="S303" s="268"/>
      <c r="T303" s="266"/>
      <c r="U303" s="266"/>
      <c r="V303" s="266"/>
      <c r="W303" s="266"/>
      <c r="X303" s="267"/>
      <c r="Y303" s="268"/>
      <c r="Z303" s="266"/>
      <c r="AA303" s="266"/>
      <c r="AB303" s="266"/>
      <c r="AC303" s="266"/>
      <c r="AD303" s="267"/>
    </row>
    <row r="304" spans="1:38" ht="15" customHeight="1">
      <c r="A304" s="40"/>
      <c r="B304" s="40"/>
      <c r="C304" s="80" t="s">
        <v>133</v>
      </c>
      <c r="D304" s="320" t="s">
        <v>2049</v>
      </c>
      <c r="E304" s="266"/>
      <c r="F304" s="266"/>
      <c r="G304" s="266"/>
      <c r="H304" s="266"/>
      <c r="I304" s="266"/>
      <c r="J304" s="266"/>
      <c r="K304" s="266"/>
      <c r="L304" s="267"/>
      <c r="M304" s="268"/>
      <c r="N304" s="266"/>
      <c r="O304" s="266"/>
      <c r="P304" s="266"/>
      <c r="Q304" s="266"/>
      <c r="R304" s="267"/>
      <c r="S304" s="268"/>
      <c r="T304" s="266"/>
      <c r="U304" s="266"/>
      <c r="V304" s="266"/>
      <c r="W304" s="266"/>
      <c r="X304" s="267"/>
      <c r="Y304" s="268"/>
      <c r="Z304" s="266"/>
      <c r="AA304" s="266"/>
      <c r="AB304" s="266"/>
      <c r="AC304" s="266"/>
      <c r="AD304" s="267"/>
    </row>
    <row r="305" spans="1:37">
      <c r="A305" s="40"/>
      <c r="B305" s="40"/>
      <c r="C305" s="80" t="s">
        <v>134</v>
      </c>
      <c r="D305" s="320" t="s">
        <v>2050</v>
      </c>
      <c r="E305" s="266"/>
      <c r="F305" s="266"/>
      <c r="G305" s="266"/>
      <c r="H305" s="266"/>
      <c r="I305" s="266"/>
      <c r="J305" s="266"/>
      <c r="K305" s="266"/>
      <c r="L305" s="267"/>
      <c r="M305" s="268"/>
      <c r="N305" s="266"/>
      <c r="O305" s="266"/>
      <c r="P305" s="266"/>
      <c r="Q305" s="266"/>
      <c r="R305" s="267"/>
      <c r="S305" s="268"/>
      <c r="T305" s="266"/>
      <c r="U305" s="266"/>
      <c r="V305" s="266"/>
      <c r="W305" s="266"/>
      <c r="X305" s="267"/>
      <c r="Y305" s="268"/>
      <c r="Z305" s="266"/>
      <c r="AA305" s="266"/>
      <c r="AB305" s="266"/>
      <c r="AC305" s="266"/>
      <c r="AD305" s="267"/>
    </row>
    <row r="306" spans="1:37" ht="24" customHeight="1">
      <c r="A306" s="40"/>
      <c r="B306" s="40"/>
      <c r="C306" s="80" t="s">
        <v>135</v>
      </c>
      <c r="D306" s="320" t="s">
        <v>2051</v>
      </c>
      <c r="E306" s="266"/>
      <c r="F306" s="266"/>
      <c r="G306" s="266"/>
      <c r="H306" s="266"/>
      <c r="I306" s="266"/>
      <c r="J306" s="266"/>
      <c r="K306" s="266"/>
      <c r="L306" s="267"/>
      <c r="M306" s="268"/>
      <c r="N306" s="266"/>
      <c r="O306" s="266"/>
      <c r="P306" s="266"/>
      <c r="Q306" s="266"/>
      <c r="R306" s="267"/>
      <c r="S306" s="268"/>
      <c r="T306" s="266"/>
      <c r="U306" s="266"/>
      <c r="V306" s="266"/>
      <c r="W306" s="266"/>
      <c r="X306" s="267"/>
      <c r="Y306" s="268"/>
      <c r="Z306" s="266"/>
      <c r="AA306" s="266"/>
      <c r="AB306" s="266"/>
      <c r="AC306" s="266"/>
      <c r="AD306" s="267"/>
    </row>
    <row r="307" spans="1:37" ht="24" customHeight="1">
      <c r="A307" s="40"/>
      <c r="B307" s="40"/>
      <c r="C307" s="80" t="s">
        <v>136</v>
      </c>
      <c r="D307" s="320" t="s">
        <v>2052</v>
      </c>
      <c r="E307" s="266"/>
      <c r="F307" s="266"/>
      <c r="G307" s="266"/>
      <c r="H307" s="266"/>
      <c r="I307" s="266"/>
      <c r="J307" s="266"/>
      <c r="K307" s="266"/>
      <c r="L307" s="267"/>
      <c r="M307" s="268"/>
      <c r="N307" s="266"/>
      <c r="O307" s="266"/>
      <c r="P307" s="266"/>
      <c r="Q307" s="266"/>
      <c r="R307" s="267"/>
      <c r="S307" s="268"/>
      <c r="T307" s="266"/>
      <c r="U307" s="266"/>
      <c r="V307" s="266"/>
      <c r="W307" s="266"/>
      <c r="X307" s="267"/>
      <c r="Y307" s="268"/>
      <c r="Z307" s="266"/>
      <c r="AA307" s="266"/>
      <c r="AB307" s="266"/>
      <c r="AC307" s="266"/>
      <c r="AD307" s="267"/>
    </row>
    <row r="308" spans="1:37" ht="24" customHeight="1">
      <c r="A308" s="40"/>
      <c r="B308" s="40"/>
      <c r="C308" s="80" t="s">
        <v>137</v>
      </c>
      <c r="D308" s="320" t="s">
        <v>2053</v>
      </c>
      <c r="E308" s="266"/>
      <c r="F308" s="266"/>
      <c r="G308" s="266"/>
      <c r="H308" s="266"/>
      <c r="I308" s="266"/>
      <c r="J308" s="266"/>
      <c r="K308" s="266"/>
      <c r="L308" s="267"/>
      <c r="M308" s="268"/>
      <c r="N308" s="266"/>
      <c r="O308" s="266"/>
      <c r="P308" s="266"/>
      <c r="Q308" s="266"/>
      <c r="R308" s="267"/>
      <c r="S308" s="268"/>
      <c r="T308" s="266"/>
      <c r="U308" s="266"/>
      <c r="V308" s="266"/>
      <c r="W308" s="266"/>
      <c r="X308" s="267"/>
      <c r="Y308" s="268"/>
      <c r="Z308" s="266"/>
      <c r="AA308" s="266"/>
      <c r="AB308" s="266"/>
      <c r="AC308" s="266"/>
      <c r="AD308" s="267"/>
    </row>
    <row r="309" spans="1:37">
      <c r="A309" s="40"/>
      <c r="B309" s="40"/>
      <c r="C309" s="15"/>
      <c r="D309" s="15"/>
      <c r="E309" s="15"/>
      <c r="F309" s="15"/>
      <c r="G309" s="15"/>
      <c r="H309" s="15"/>
      <c r="I309" s="15"/>
      <c r="J309" s="15"/>
      <c r="K309" s="15"/>
      <c r="L309" s="81" t="s">
        <v>211</v>
      </c>
      <c r="M309" s="268">
        <f>IF(AND(SUM(M302:M308)=0,COUNTIF(M302:M308,"NS")&gt;0),"NS",IF(AND(SUM(M302:M308)=0, COUNTIF(M302:M308,"NA")&gt;0),"NA",SUM(M302:M308)))</f>
        <v>0</v>
      </c>
      <c r="N309" s="266"/>
      <c r="O309" s="266"/>
      <c r="P309" s="266"/>
      <c r="Q309" s="266"/>
      <c r="R309" s="267"/>
      <c r="S309" s="268">
        <f>IF(AND(SUM(S302:S308)=0,COUNTIF(S302:S308,"NS")&gt;0),"NS",IF(AND(SUM(S302:S308)=0, COUNTIF(S302:S308,"NA")&gt;0),"NA",SUM(S302:S308)))</f>
        <v>0</v>
      </c>
      <c r="T309" s="266"/>
      <c r="U309" s="266"/>
      <c r="V309" s="266"/>
      <c r="W309" s="266"/>
      <c r="X309" s="267"/>
      <c r="Y309" s="268">
        <f>IF(AND(SUM(Y302:Y308)=0,COUNTIF(Y302:Y308,"NS")&gt;0),"NS",IF(AND(SUM(Y302:Y308)=0, COUNTIF(Y302:Y308,"NA")&gt;0),"NA",SUM(Y302:Y308)))</f>
        <v>0</v>
      </c>
      <c r="Z309" s="266"/>
      <c r="AA309" s="266"/>
      <c r="AB309" s="266"/>
      <c r="AC309" s="266"/>
      <c r="AD309" s="267"/>
    </row>
    <row r="310" spans="1:37">
      <c r="A310" s="40"/>
      <c r="B310" s="40"/>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F310">
        <f>IF(SUM(AF302:AF309)&gt;0,1,0)</f>
        <v>0</v>
      </c>
      <c r="AG310">
        <f>IF(SUM(AG302:AG309)&gt;0,2,0)</f>
        <v>0</v>
      </c>
      <c r="AH310">
        <f>IF(SUM(AH302:AH309)&gt;0,4,0)</f>
        <v>0</v>
      </c>
      <c r="AI310">
        <f>IF(SUM(AI302:AI309)&gt;0,4,0)</f>
        <v>0</v>
      </c>
      <c r="AJ310">
        <f>IF(SUM(AJ302:AJ309)&gt;0,5,0)</f>
        <v>0</v>
      </c>
      <c r="AK310">
        <f>IF(SUM(AK302:AK309)&gt;0,6,0)</f>
        <v>0</v>
      </c>
    </row>
    <row r="311" spans="1:37" ht="45" customHeight="1">
      <c r="A311" s="40"/>
      <c r="B311" s="40"/>
      <c r="C311" s="441" t="s">
        <v>2054</v>
      </c>
      <c r="D311" s="256"/>
      <c r="E311" s="256"/>
      <c r="F311" s="256"/>
      <c r="G311" s="281"/>
      <c r="H311" s="268"/>
      <c r="I311" s="266"/>
      <c r="J311" s="266"/>
      <c r="K311" s="266"/>
      <c r="L311" s="266"/>
      <c r="M311" s="266"/>
      <c r="N311" s="266"/>
      <c r="O311" s="266"/>
      <c r="P311" s="266"/>
      <c r="Q311" s="266"/>
      <c r="R311" s="266"/>
      <c r="S311" s="266"/>
      <c r="T311" s="266"/>
      <c r="U311" s="266"/>
      <c r="V311" s="266"/>
      <c r="W311" s="266"/>
      <c r="X311" s="266"/>
      <c r="Y311" s="266"/>
      <c r="Z311" s="266"/>
      <c r="AA311" s="266"/>
      <c r="AB311" s="266"/>
      <c r="AC311" s="266"/>
      <c r="AD311" s="267"/>
      <c r="AH311">
        <f>SUM(AF310:AH310)</f>
        <v>0</v>
      </c>
      <c r="AK311">
        <f>SUM(AI310:AK310)</f>
        <v>0</v>
      </c>
    </row>
    <row r="312" spans="1:37">
      <c r="A312" s="40"/>
      <c r="B312" s="40"/>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H312" t="e">
        <f ca="1">CAMBIAR(AH311,0,"",1,"El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12" t="e">
        <f ca="1">CAMBIAR(AK311,0,"",4,"Hay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13" spans="1:37" ht="24" customHeight="1">
      <c r="A313" s="40"/>
      <c r="B313" s="40"/>
      <c r="C313" s="321" t="s">
        <v>187</v>
      </c>
      <c r="D313" s="256"/>
      <c r="E313" s="256"/>
      <c r="F313" s="256"/>
      <c r="G313" s="256"/>
      <c r="H313" s="256"/>
      <c r="I313" s="256"/>
      <c r="J313" s="256"/>
      <c r="K313" s="256"/>
      <c r="L313" s="256"/>
      <c r="M313" s="256"/>
      <c r="N313" s="256"/>
      <c r="O313" s="256"/>
      <c r="P313" s="256"/>
      <c r="Q313" s="256"/>
      <c r="R313" s="256"/>
      <c r="S313" s="256"/>
      <c r="T313" s="256"/>
      <c r="U313" s="256"/>
      <c r="V313" s="256"/>
      <c r="W313" s="256"/>
      <c r="X313" s="256"/>
      <c r="Y313" s="256"/>
      <c r="Z313" s="256"/>
      <c r="AA313" s="256"/>
      <c r="AB313" s="256"/>
      <c r="AC313" s="256"/>
      <c r="AD313" s="256"/>
    </row>
    <row r="314" spans="1:37" ht="60" customHeight="1">
      <c r="A314" s="40"/>
      <c r="B314" s="40"/>
      <c r="C314" s="322"/>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c r="AC314" s="323"/>
      <c r="AD314" s="324"/>
    </row>
    <row r="315" spans="1:37">
      <c r="C315" s="246" t="e">
        <f ca="1">AH312</f>
        <v>#NAME?</v>
      </c>
    </row>
    <row r="316" spans="1:37">
      <c r="C316" s="246" t="e">
        <f ca="1">AK312</f>
        <v>#NAME?</v>
      </c>
    </row>
    <row r="321" spans="1:38" ht="36" customHeight="1">
      <c r="A321" s="72" t="s">
        <v>2055</v>
      </c>
      <c r="B321" s="326" t="s">
        <v>2056</v>
      </c>
      <c r="C321" s="256"/>
      <c r="D321" s="256"/>
      <c r="E321" s="256"/>
      <c r="F321" s="256"/>
      <c r="G321" s="256"/>
      <c r="H321" s="256"/>
      <c r="I321" s="256"/>
      <c r="J321" s="256"/>
      <c r="K321" s="256"/>
      <c r="L321" s="256"/>
      <c r="M321" s="256"/>
      <c r="N321" s="256"/>
      <c r="O321" s="256"/>
      <c r="P321" s="256"/>
      <c r="Q321" s="256"/>
      <c r="R321" s="256"/>
      <c r="S321" s="256"/>
      <c r="T321" s="256"/>
      <c r="U321" s="256"/>
      <c r="V321" s="256"/>
      <c r="W321" s="256"/>
      <c r="X321" s="256"/>
      <c r="Y321" s="256"/>
      <c r="Z321" s="256"/>
      <c r="AA321" s="256"/>
      <c r="AB321" s="256"/>
      <c r="AC321" s="256"/>
      <c r="AD321" s="256"/>
    </row>
    <row r="322" spans="1:38" ht="36" customHeight="1">
      <c r="A322" s="40"/>
      <c r="B322" s="40"/>
      <c r="C322" s="321" t="s">
        <v>2057</v>
      </c>
      <c r="D322" s="256"/>
      <c r="E322" s="256"/>
      <c r="F322" s="256"/>
      <c r="G322" s="256"/>
      <c r="H322" s="256"/>
      <c r="I322" s="256"/>
      <c r="J322" s="256"/>
      <c r="K322" s="256"/>
      <c r="L322" s="256"/>
      <c r="M322" s="256"/>
      <c r="N322" s="256"/>
      <c r="O322" s="256"/>
      <c r="P322" s="256"/>
      <c r="Q322" s="256"/>
      <c r="R322" s="256"/>
      <c r="S322" s="256"/>
      <c r="T322" s="256"/>
      <c r="U322" s="256"/>
      <c r="V322" s="256"/>
      <c r="W322" s="256"/>
      <c r="X322" s="256"/>
      <c r="Y322" s="256"/>
      <c r="Z322" s="256"/>
      <c r="AA322" s="256"/>
      <c r="AB322" s="256"/>
      <c r="AC322" s="256"/>
      <c r="AD322" s="256"/>
    </row>
    <row r="323" spans="1:38" ht="36" customHeight="1">
      <c r="A323" s="40"/>
      <c r="B323" s="40"/>
      <c r="C323" s="321" t="s">
        <v>2058</v>
      </c>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c r="AC323" s="256"/>
      <c r="AD323" s="256"/>
    </row>
    <row r="324" spans="1:38" ht="36" customHeight="1">
      <c r="A324" s="40"/>
      <c r="B324" s="40"/>
      <c r="C324" s="321" t="s">
        <v>2059</v>
      </c>
      <c r="D324" s="256"/>
      <c r="E324" s="256"/>
      <c r="F324" s="256"/>
      <c r="G324" s="256"/>
      <c r="H324" s="256"/>
      <c r="I324" s="256"/>
      <c r="J324" s="256"/>
      <c r="K324" s="256"/>
      <c r="L324" s="256"/>
      <c r="M324" s="256"/>
      <c r="N324" s="256"/>
      <c r="O324" s="256"/>
      <c r="P324" s="256"/>
      <c r="Q324" s="256"/>
      <c r="R324" s="256"/>
      <c r="S324" s="256"/>
      <c r="T324" s="256"/>
      <c r="U324" s="256"/>
      <c r="V324" s="256"/>
      <c r="W324" s="256"/>
      <c r="X324" s="256"/>
      <c r="Y324" s="256"/>
      <c r="Z324" s="256"/>
      <c r="AA324" s="256"/>
      <c r="AB324" s="256"/>
      <c r="AC324" s="256"/>
      <c r="AD324" s="256"/>
    </row>
    <row r="325" spans="1:38">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row>
    <row r="326" spans="1:38" ht="24" customHeight="1">
      <c r="A326" s="40"/>
      <c r="B326" s="40"/>
      <c r="C326" s="265" t="s">
        <v>2060</v>
      </c>
      <c r="D326" s="278"/>
      <c r="E326" s="278"/>
      <c r="F326" s="278"/>
      <c r="G326" s="278"/>
      <c r="H326" s="278"/>
      <c r="I326" s="278"/>
      <c r="J326" s="278"/>
      <c r="K326" s="278"/>
      <c r="L326" s="279"/>
      <c r="M326" s="265" t="s">
        <v>2061</v>
      </c>
      <c r="N326" s="266"/>
      <c r="O326" s="266"/>
      <c r="P326" s="266"/>
      <c r="Q326" s="266"/>
      <c r="R326" s="266"/>
      <c r="S326" s="266"/>
      <c r="T326" s="266"/>
      <c r="U326" s="266"/>
      <c r="V326" s="266"/>
      <c r="W326" s="266"/>
      <c r="X326" s="266"/>
      <c r="Y326" s="266"/>
      <c r="Z326" s="266"/>
      <c r="AA326" s="266"/>
      <c r="AB326" s="266"/>
      <c r="AC326" s="266"/>
      <c r="AD326" s="267"/>
    </row>
    <row r="327" spans="1:38">
      <c r="A327" s="40"/>
      <c r="B327" s="40"/>
      <c r="C327" s="282"/>
      <c r="D327" s="272"/>
      <c r="E327" s="272"/>
      <c r="F327" s="272"/>
      <c r="G327" s="272"/>
      <c r="H327" s="272"/>
      <c r="I327" s="272"/>
      <c r="J327" s="272"/>
      <c r="K327" s="272"/>
      <c r="L327" s="283"/>
      <c r="M327" s="383" t="s">
        <v>201</v>
      </c>
      <c r="N327" s="256"/>
      <c r="O327" s="256"/>
      <c r="P327" s="256"/>
      <c r="Q327" s="256"/>
      <c r="R327" s="348"/>
      <c r="S327" s="384" t="s">
        <v>202</v>
      </c>
      <c r="T327" s="256"/>
      <c r="U327" s="256"/>
      <c r="V327" s="256"/>
      <c r="W327" s="256"/>
      <c r="X327" s="348"/>
      <c r="Y327" s="384" t="s">
        <v>203</v>
      </c>
      <c r="Z327" s="256"/>
      <c r="AA327" s="256"/>
      <c r="AB327" s="256"/>
      <c r="AC327" s="256"/>
      <c r="AD327" s="348"/>
      <c r="AF327" t="s">
        <v>204</v>
      </c>
      <c r="AG327" t="s">
        <v>205</v>
      </c>
      <c r="AH327" t="s">
        <v>206</v>
      </c>
      <c r="AI327" t="s">
        <v>207</v>
      </c>
      <c r="AJ327" t="s">
        <v>208</v>
      </c>
      <c r="AK327" t="s">
        <v>209</v>
      </c>
      <c r="AL327" t="s">
        <v>210</v>
      </c>
    </row>
    <row r="328" spans="1:38" ht="15" customHeight="1">
      <c r="A328" s="40"/>
      <c r="B328" s="40"/>
      <c r="C328" s="79" t="s">
        <v>131</v>
      </c>
      <c r="D328" s="382" t="s">
        <v>2062</v>
      </c>
      <c r="E328" s="272"/>
      <c r="F328" s="272"/>
      <c r="G328" s="272"/>
      <c r="H328" s="272"/>
      <c r="I328" s="272"/>
      <c r="J328" s="272"/>
      <c r="K328" s="272"/>
      <c r="L328" s="283"/>
      <c r="M328" s="268">
        <v>45</v>
      </c>
      <c r="N328" s="266"/>
      <c r="O328" s="266"/>
      <c r="P328" s="266"/>
      <c r="Q328" s="266"/>
      <c r="R328" s="267"/>
      <c r="S328" s="268"/>
      <c r="T328" s="266"/>
      <c r="U328" s="266"/>
      <c r="V328" s="266"/>
      <c r="W328" s="266"/>
      <c r="X328" s="267"/>
      <c r="Y328" s="268"/>
      <c r="Z328" s="266"/>
      <c r="AA328" s="266"/>
      <c r="AB328" s="266"/>
      <c r="AC328" s="266"/>
      <c r="AD328" s="267"/>
      <c r="AF328">
        <f>IF(AND(M328=0,OR(SUM(S328:Y328)&gt;0,COUNTIF(M328:Y328,"NS")&gt;0)),1,0)</f>
        <v>0</v>
      </c>
      <c r="AG328">
        <f>IF(OR(AND(M328="NS",SUM(S328:Y328)&gt;0),AND(M328="NS",COUNTIF(M328:Y328,"NS")&lt;2)),1,0)</f>
        <v>0</v>
      </c>
      <c r="AH328">
        <f>IF(AND(M328="NA",OR(SUM(S328:Y328)&gt;0,COUNTIF(M328:Y328,"NS")&gt;0,COUNTIF(M328:Y328,"NA")&gt;1)),1,0)</f>
        <v>0</v>
      </c>
      <c r="AI328">
        <f>IF(AND(COUNTBLANK(M328)+COUNTBLANK(S328)+COUNTBLANK(Y328)&gt;0,COUNTBLANK(M328)+COUNTBLANK(S328)+COUNTBLANK(Y328)&lt;3,M328&lt;&gt;"NA"),1,0)</f>
        <v>1</v>
      </c>
      <c r="AJ328">
        <f>IF(AND(IF(OR(SUM(S328:Y328)=M328,M328="",AND(M328&gt;0,COUNTIF(M328:Y328,"NS")=2)),0,1)=1,M328&lt;&gt;"NS",M328&lt;&gt;"NA"),1,0)</f>
        <v>1</v>
      </c>
      <c r="AK328">
        <f>IF(COUNTIF(M328:Y328,"=*")&lt;&gt;SUM(COUNTIF(M328:Y328,"NS"),COUNTIF(M328:Y328,"NA")),1,0)</f>
        <v>0</v>
      </c>
      <c r="AL328">
        <f>IF(SUM(AF328:AK328)&gt;0,1,0)</f>
        <v>1</v>
      </c>
    </row>
    <row r="329" spans="1:38" ht="15" customHeight="1">
      <c r="A329" s="40"/>
      <c r="B329" s="40"/>
      <c r="C329" s="80" t="s">
        <v>132</v>
      </c>
      <c r="D329" s="320" t="s">
        <v>2063</v>
      </c>
      <c r="E329" s="266"/>
      <c r="F329" s="266"/>
      <c r="G329" s="266"/>
      <c r="H329" s="266"/>
      <c r="I329" s="266"/>
      <c r="J329" s="266"/>
      <c r="K329" s="266"/>
      <c r="L329" s="267"/>
      <c r="M329" s="268"/>
      <c r="N329" s="266"/>
      <c r="O329" s="266"/>
      <c r="P329" s="266"/>
      <c r="Q329" s="266"/>
      <c r="R329" s="267"/>
      <c r="S329" s="268"/>
      <c r="T329" s="266"/>
      <c r="U329" s="266"/>
      <c r="V329" s="266"/>
      <c r="W329" s="266"/>
      <c r="X329" s="267"/>
      <c r="Y329" s="268"/>
      <c r="Z329" s="266"/>
      <c r="AA329" s="266"/>
      <c r="AB329" s="266"/>
      <c r="AC329" s="266"/>
      <c r="AD329" s="267"/>
    </row>
    <row r="330" spans="1:38" ht="15" customHeight="1">
      <c r="A330" s="40"/>
      <c r="B330" s="40"/>
      <c r="C330" s="80" t="s">
        <v>133</v>
      </c>
      <c r="D330" s="320" t="s">
        <v>2064</v>
      </c>
      <c r="E330" s="266"/>
      <c r="F330" s="266"/>
      <c r="G330" s="266"/>
      <c r="H330" s="266"/>
      <c r="I330" s="266"/>
      <c r="J330" s="266"/>
      <c r="K330" s="266"/>
      <c r="L330" s="267"/>
      <c r="M330" s="268"/>
      <c r="N330" s="266"/>
      <c r="O330" s="266"/>
      <c r="P330" s="266"/>
      <c r="Q330" s="266"/>
      <c r="R330" s="267"/>
      <c r="S330" s="268"/>
      <c r="T330" s="266"/>
      <c r="U330" s="266"/>
      <c r="V330" s="266"/>
      <c r="W330" s="266"/>
      <c r="X330" s="267"/>
      <c r="Y330" s="268"/>
      <c r="Z330" s="266"/>
      <c r="AA330" s="266"/>
      <c r="AB330" s="266"/>
      <c r="AC330" s="266"/>
      <c r="AD330" s="267"/>
    </row>
    <row r="331" spans="1:38" ht="15" customHeight="1">
      <c r="A331" s="40"/>
      <c r="B331" s="40"/>
      <c r="C331" s="80" t="s">
        <v>134</v>
      </c>
      <c r="D331" s="320" t="s">
        <v>2065</v>
      </c>
      <c r="E331" s="266"/>
      <c r="F331" s="266"/>
      <c r="G331" s="266"/>
      <c r="H331" s="266"/>
      <c r="I331" s="266"/>
      <c r="J331" s="266"/>
      <c r="K331" s="266"/>
      <c r="L331" s="267"/>
      <c r="M331" s="268"/>
      <c r="N331" s="266"/>
      <c r="O331" s="266"/>
      <c r="P331" s="266"/>
      <c r="Q331" s="266"/>
      <c r="R331" s="267"/>
      <c r="S331" s="268"/>
      <c r="T331" s="266"/>
      <c r="U331" s="266"/>
      <c r="V331" s="266"/>
      <c r="W331" s="266"/>
      <c r="X331" s="267"/>
      <c r="Y331" s="268"/>
      <c r="Z331" s="266"/>
      <c r="AA331" s="266"/>
      <c r="AB331" s="266"/>
      <c r="AC331" s="266"/>
      <c r="AD331" s="267"/>
    </row>
    <row r="332" spans="1:38" ht="15" customHeight="1">
      <c r="A332" s="40"/>
      <c r="B332" s="40"/>
      <c r="C332" s="80" t="s">
        <v>135</v>
      </c>
      <c r="D332" s="320" t="s">
        <v>2066</v>
      </c>
      <c r="E332" s="266"/>
      <c r="F332" s="266"/>
      <c r="G332" s="266"/>
      <c r="H332" s="266"/>
      <c r="I332" s="266"/>
      <c r="J332" s="266"/>
      <c r="K332" s="266"/>
      <c r="L332" s="267"/>
      <c r="M332" s="268"/>
      <c r="N332" s="266"/>
      <c r="O332" s="266"/>
      <c r="P332" s="266"/>
      <c r="Q332" s="266"/>
      <c r="R332" s="267"/>
      <c r="S332" s="268"/>
      <c r="T332" s="266"/>
      <c r="U332" s="266"/>
      <c r="V332" s="266"/>
      <c r="W332" s="266"/>
      <c r="X332" s="267"/>
      <c r="Y332" s="268"/>
      <c r="Z332" s="266"/>
      <c r="AA332" s="266"/>
      <c r="AB332" s="266"/>
      <c r="AC332" s="266"/>
      <c r="AD332" s="267"/>
    </row>
    <row r="333" spans="1:38" ht="15" customHeight="1">
      <c r="A333" s="40"/>
      <c r="B333" s="40"/>
      <c r="C333" s="80" t="s">
        <v>136</v>
      </c>
      <c r="D333" s="382" t="s">
        <v>1484</v>
      </c>
      <c r="E333" s="272"/>
      <c r="F333" s="272"/>
      <c r="G333" s="272"/>
      <c r="H333" s="272"/>
      <c r="I333" s="272"/>
      <c r="J333" s="272"/>
      <c r="K333" s="272"/>
      <c r="L333" s="283"/>
      <c r="M333" s="268"/>
      <c r="N333" s="266"/>
      <c r="O333" s="266"/>
      <c r="P333" s="266"/>
      <c r="Q333" s="266"/>
      <c r="R333" s="267"/>
      <c r="S333" s="268"/>
      <c r="T333" s="266"/>
      <c r="U333" s="266"/>
      <c r="V333" s="266"/>
      <c r="W333" s="266"/>
      <c r="X333" s="267"/>
      <c r="Y333" s="268"/>
      <c r="Z333" s="266"/>
      <c r="AA333" s="266"/>
      <c r="AB333" s="266"/>
      <c r="AC333" s="266"/>
      <c r="AD333" s="267"/>
    </row>
    <row r="334" spans="1:38" ht="24" customHeight="1">
      <c r="A334" s="40"/>
      <c r="B334" s="40"/>
      <c r="C334" s="80" t="s">
        <v>137</v>
      </c>
      <c r="D334" s="320" t="s">
        <v>2067</v>
      </c>
      <c r="E334" s="266"/>
      <c r="F334" s="266"/>
      <c r="G334" s="266"/>
      <c r="H334" s="266"/>
      <c r="I334" s="266"/>
      <c r="J334" s="266"/>
      <c r="K334" s="266"/>
      <c r="L334" s="267"/>
      <c r="M334" s="268"/>
      <c r="N334" s="266"/>
      <c r="O334" s="266"/>
      <c r="P334" s="266"/>
      <c r="Q334" s="266"/>
      <c r="R334" s="267"/>
      <c r="S334" s="268"/>
      <c r="T334" s="266"/>
      <c r="U334" s="266"/>
      <c r="V334" s="266"/>
      <c r="W334" s="266"/>
      <c r="X334" s="267"/>
      <c r="Y334" s="268"/>
      <c r="Z334" s="266"/>
      <c r="AA334" s="266"/>
      <c r="AB334" s="266"/>
      <c r="AC334" s="266"/>
      <c r="AD334" s="267"/>
    </row>
    <row r="335" spans="1:38" ht="24" customHeight="1">
      <c r="A335" s="40"/>
      <c r="B335" s="40"/>
      <c r="C335" s="80" t="s">
        <v>138</v>
      </c>
      <c r="D335" s="320" t="s">
        <v>2068</v>
      </c>
      <c r="E335" s="266"/>
      <c r="F335" s="266"/>
      <c r="G335" s="266"/>
      <c r="H335" s="266"/>
      <c r="I335" s="266"/>
      <c r="J335" s="266"/>
      <c r="K335" s="266"/>
      <c r="L335" s="267"/>
      <c r="M335" s="268"/>
      <c r="N335" s="266"/>
      <c r="O335" s="266"/>
      <c r="P335" s="266"/>
      <c r="Q335" s="266"/>
      <c r="R335" s="267"/>
      <c r="S335" s="268"/>
      <c r="T335" s="266"/>
      <c r="U335" s="266"/>
      <c r="V335" s="266"/>
      <c r="W335" s="266"/>
      <c r="X335" s="267"/>
      <c r="Y335" s="268"/>
      <c r="Z335" s="266"/>
      <c r="AA335" s="266"/>
      <c r="AB335" s="266"/>
      <c r="AC335" s="266"/>
      <c r="AD335" s="267"/>
    </row>
    <row r="336" spans="1:38" ht="15" customHeight="1">
      <c r="A336" s="40"/>
      <c r="B336" s="40"/>
      <c r="C336" s="80" t="s">
        <v>139</v>
      </c>
      <c r="D336" s="320" t="s">
        <v>2069</v>
      </c>
      <c r="E336" s="266"/>
      <c r="F336" s="266"/>
      <c r="G336" s="266"/>
      <c r="H336" s="266"/>
      <c r="I336" s="266"/>
      <c r="J336" s="266"/>
      <c r="K336" s="266"/>
      <c r="L336" s="267"/>
      <c r="M336" s="268"/>
      <c r="N336" s="266"/>
      <c r="O336" s="266"/>
      <c r="P336" s="266"/>
      <c r="Q336" s="266"/>
      <c r="R336" s="267"/>
      <c r="S336" s="268"/>
      <c r="T336" s="266"/>
      <c r="U336" s="266"/>
      <c r="V336" s="266"/>
      <c r="W336" s="266"/>
      <c r="X336" s="267"/>
      <c r="Y336" s="268"/>
      <c r="Z336" s="266"/>
      <c r="AA336" s="266"/>
      <c r="AB336" s="266"/>
      <c r="AC336" s="266"/>
      <c r="AD336" s="267"/>
    </row>
    <row r="337" spans="1:37" ht="15" customHeight="1">
      <c r="A337" s="40"/>
      <c r="B337" s="40"/>
      <c r="C337" s="80" t="s">
        <v>140</v>
      </c>
      <c r="D337" s="320" t="s">
        <v>2070</v>
      </c>
      <c r="E337" s="266"/>
      <c r="F337" s="266"/>
      <c r="G337" s="266"/>
      <c r="H337" s="266"/>
      <c r="I337" s="266"/>
      <c r="J337" s="266"/>
      <c r="K337" s="266"/>
      <c r="L337" s="267"/>
      <c r="M337" s="268"/>
      <c r="N337" s="266"/>
      <c r="O337" s="266"/>
      <c r="P337" s="266"/>
      <c r="Q337" s="266"/>
      <c r="R337" s="267"/>
      <c r="S337" s="268"/>
      <c r="T337" s="266"/>
      <c r="U337" s="266"/>
      <c r="V337" s="266"/>
      <c r="W337" s="266"/>
      <c r="X337" s="267"/>
      <c r="Y337" s="268"/>
      <c r="Z337" s="266"/>
      <c r="AA337" s="266"/>
      <c r="AB337" s="266"/>
      <c r="AC337" s="266"/>
      <c r="AD337" s="267"/>
    </row>
    <row r="338" spans="1:37" ht="24" customHeight="1">
      <c r="A338" s="40"/>
      <c r="B338" s="40"/>
      <c r="C338" s="80" t="s">
        <v>141</v>
      </c>
      <c r="D338" s="320" t="s">
        <v>2071</v>
      </c>
      <c r="E338" s="266"/>
      <c r="F338" s="266"/>
      <c r="G338" s="266"/>
      <c r="H338" s="266"/>
      <c r="I338" s="266"/>
      <c r="J338" s="266"/>
      <c r="K338" s="266"/>
      <c r="L338" s="267"/>
      <c r="M338" s="268"/>
      <c r="N338" s="266"/>
      <c r="O338" s="266"/>
      <c r="P338" s="266"/>
      <c r="Q338" s="266"/>
      <c r="R338" s="267"/>
      <c r="S338" s="268"/>
      <c r="T338" s="266"/>
      <c r="U338" s="266"/>
      <c r="V338" s="266"/>
      <c r="W338" s="266"/>
      <c r="X338" s="267"/>
      <c r="Y338" s="268"/>
      <c r="Z338" s="266"/>
      <c r="AA338" s="266"/>
      <c r="AB338" s="266"/>
      <c r="AC338" s="266"/>
      <c r="AD338" s="267"/>
    </row>
    <row r="339" spans="1:37" ht="24" customHeight="1">
      <c r="A339" s="40"/>
      <c r="B339" s="40"/>
      <c r="C339" s="80" t="s">
        <v>142</v>
      </c>
      <c r="D339" s="320" t="s">
        <v>2072</v>
      </c>
      <c r="E339" s="266"/>
      <c r="F339" s="266"/>
      <c r="G339" s="266"/>
      <c r="H339" s="266"/>
      <c r="I339" s="266"/>
      <c r="J339" s="266"/>
      <c r="K339" s="266"/>
      <c r="L339" s="267"/>
      <c r="M339" s="268"/>
      <c r="N339" s="266"/>
      <c r="O339" s="266"/>
      <c r="P339" s="266"/>
      <c r="Q339" s="266"/>
      <c r="R339" s="267"/>
      <c r="S339" s="268"/>
      <c r="T339" s="266"/>
      <c r="U339" s="266"/>
      <c r="V339" s="266"/>
      <c r="W339" s="266"/>
      <c r="X339" s="267"/>
      <c r="Y339" s="268"/>
      <c r="Z339" s="266"/>
      <c r="AA339" s="266"/>
      <c r="AB339" s="266"/>
      <c r="AC339" s="266"/>
      <c r="AD339" s="267"/>
    </row>
    <row r="340" spans="1:37">
      <c r="A340" s="40"/>
      <c r="B340" s="40"/>
      <c r="C340" s="15"/>
      <c r="D340" s="15"/>
      <c r="E340" s="15"/>
      <c r="F340" s="15"/>
      <c r="G340" s="15"/>
      <c r="H340" s="15"/>
      <c r="I340" s="15"/>
      <c r="J340" s="15"/>
      <c r="K340" s="15"/>
      <c r="L340" s="81" t="s">
        <v>211</v>
      </c>
      <c r="M340" s="268">
        <f>IF(AND(SUM(M328:M339)=0,COUNTIF(M328:M339,"NS")&gt;0),"NS",IF(AND(SUM(M328:M339)=0, COUNTIF(M328:M339,"NA")&gt;0),"NA",SUM(M328:M339)))</f>
        <v>45</v>
      </c>
      <c r="N340" s="266"/>
      <c r="O340" s="266"/>
      <c r="P340" s="266"/>
      <c r="Q340" s="266"/>
      <c r="R340" s="267"/>
      <c r="S340" s="268">
        <f>IF(AND(SUM(S328:S339)=0,COUNTIF(S328:S339,"NS")&gt;0),"NS",IF(AND(SUM(S328:S339)=0, COUNTIF(S328:S339,"NA")&gt;0),"NA",SUM(S328:S339)))</f>
        <v>0</v>
      </c>
      <c r="T340" s="266"/>
      <c r="U340" s="266"/>
      <c r="V340" s="266"/>
      <c r="W340" s="266"/>
      <c r="X340" s="267"/>
      <c r="Y340" s="268">
        <f>IF(AND(SUM(Y328:Y339)=0,COUNTIF(Y328:Y339,"NS")&gt;0),"NS",IF(AND(SUM(Y328:Y339)=0, COUNTIF(Y328:Y339,"NA")&gt;0),"NA",SUM(Y328:Y339)))</f>
        <v>0</v>
      </c>
      <c r="Z340" s="266"/>
      <c r="AA340" s="266"/>
      <c r="AB340" s="266"/>
      <c r="AC340" s="266"/>
      <c r="AD340" s="267"/>
    </row>
    <row r="341" spans="1:37">
      <c r="A341" s="40"/>
      <c r="B341" s="40"/>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F341">
        <f>IF(SUM(AF328:AF340)&gt;0,1,0)</f>
        <v>0</v>
      </c>
      <c r="AG341">
        <f>IF(SUM(AG328:AG340)&gt;0,2,0)</f>
        <v>0</v>
      </c>
      <c r="AH341">
        <f>IF(SUM(AH328:AH340)&gt;0,4,0)</f>
        <v>0</v>
      </c>
      <c r="AI341">
        <f>IF(SUM(AI328:AI340)&gt;0,4,0)</f>
        <v>4</v>
      </c>
      <c r="AJ341">
        <f>IF(SUM(AJ328:AJ340)&gt;0,5,0)</f>
        <v>5</v>
      </c>
      <c r="AK341">
        <f>IF(SUM(AK328:AK340)&gt;0,6,0)</f>
        <v>0</v>
      </c>
    </row>
    <row r="342" spans="1:37" ht="45" customHeight="1">
      <c r="A342" s="40"/>
      <c r="B342" s="40"/>
      <c r="C342" s="441" t="s">
        <v>2073</v>
      </c>
      <c r="D342" s="256"/>
      <c r="E342" s="256"/>
      <c r="F342" s="256"/>
      <c r="G342" s="281"/>
      <c r="H342" s="268"/>
      <c r="I342" s="266"/>
      <c r="J342" s="266"/>
      <c r="K342" s="266"/>
      <c r="L342" s="266"/>
      <c r="M342" s="266"/>
      <c r="N342" s="266"/>
      <c r="O342" s="266"/>
      <c r="P342" s="266"/>
      <c r="Q342" s="266"/>
      <c r="R342" s="266"/>
      <c r="S342" s="266"/>
      <c r="T342" s="266"/>
      <c r="U342" s="266"/>
      <c r="V342" s="266"/>
      <c r="W342" s="266"/>
      <c r="X342" s="266"/>
      <c r="Y342" s="266"/>
      <c r="Z342" s="266"/>
      <c r="AA342" s="266"/>
      <c r="AB342" s="266"/>
      <c r="AC342" s="266"/>
      <c r="AD342" s="267"/>
      <c r="AH342">
        <f>SUM(AF341:AH341)</f>
        <v>0</v>
      </c>
      <c r="AK342">
        <f>SUM(AI341:AK341)</f>
        <v>9</v>
      </c>
    </row>
    <row r="343" spans="1:37">
      <c r="A343" s="40"/>
      <c r="B343" s="40"/>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H343" t="e">
        <f ca="1">CAMBIAR(AH342,0,"",1,"El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43" t="e">
        <f ca="1">CAMBIAR(AK342,0,"",4,"Hay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44" spans="1:37" ht="24" customHeight="1">
      <c r="A344" s="40"/>
      <c r="B344" s="40"/>
      <c r="C344" s="321" t="s">
        <v>187</v>
      </c>
      <c r="D344" s="256"/>
      <c r="E344" s="256"/>
      <c r="F344" s="256"/>
      <c r="G344" s="256"/>
      <c r="H344" s="256"/>
      <c r="I344" s="256"/>
      <c r="J344" s="256"/>
      <c r="K344" s="256"/>
      <c r="L344" s="256"/>
      <c r="M344" s="256"/>
      <c r="N344" s="256"/>
      <c r="O344" s="256"/>
      <c r="P344" s="256"/>
      <c r="Q344" s="256"/>
      <c r="R344" s="256"/>
      <c r="S344" s="256"/>
      <c r="T344" s="256"/>
      <c r="U344" s="256"/>
      <c r="V344" s="256"/>
      <c r="W344" s="256"/>
      <c r="X344" s="256"/>
      <c r="Y344" s="256"/>
      <c r="Z344" s="256"/>
      <c r="AA344" s="256"/>
      <c r="AB344" s="256"/>
      <c r="AC344" s="256"/>
      <c r="AD344" s="256"/>
    </row>
    <row r="345" spans="1:37" ht="60" customHeight="1">
      <c r="A345" s="40"/>
      <c r="B345" s="40"/>
      <c r="C345" s="322"/>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c r="AC345" s="323"/>
      <c r="AD345" s="324"/>
    </row>
    <row r="346" spans="1:37">
      <c r="C346" s="246" t="e">
        <f ca="1">AH343</f>
        <v>#NAME?</v>
      </c>
    </row>
    <row r="347" spans="1:37">
      <c r="C347" s="246" t="e">
        <f ca="1">AK343</f>
        <v>#NAME?</v>
      </c>
    </row>
    <row r="352" spans="1:37" ht="36" customHeight="1">
      <c r="A352" s="72" t="s">
        <v>2074</v>
      </c>
      <c r="B352" s="326" t="s">
        <v>2075</v>
      </c>
      <c r="C352" s="256"/>
      <c r="D352" s="256"/>
      <c r="E352" s="256"/>
      <c r="F352" s="256"/>
      <c r="G352" s="256"/>
      <c r="H352" s="256"/>
      <c r="I352" s="256"/>
      <c r="J352" s="256"/>
      <c r="K352" s="256"/>
      <c r="L352" s="256"/>
      <c r="M352" s="256"/>
      <c r="N352" s="256"/>
      <c r="O352" s="256"/>
      <c r="P352" s="256"/>
      <c r="Q352" s="256"/>
      <c r="R352" s="256"/>
      <c r="S352" s="256"/>
      <c r="T352" s="256"/>
      <c r="U352" s="256"/>
      <c r="V352" s="256"/>
      <c r="W352" s="256"/>
      <c r="X352" s="256"/>
      <c r="Y352" s="256"/>
      <c r="Z352" s="256"/>
      <c r="AA352" s="256"/>
      <c r="AB352" s="256"/>
      <c r="AC352" s="256"/>
      <c r="AD352" s="256"/>
    </row>
    <row r="353" spans="1:38" ht="36" customHeight="1">
      <c r="A353" s="40"/>
      <c r="B353" s="40"/>
      <c r="C353" s="321" t="s">
        <v>2076</v>
      </c>
      <c r="D353" s="256"/>
      <c r="E353" s="256"/>
      <c r="F353" s="256"/>
      <c r="G353" s="256"/>
      <c r="H353" s="256"/>
      <c r="I353" s="256"/>
      <c r="J353" s="256"/>
      <c r="K353" s="256"/>
      <c r="L353" s="256"/>
      <c r="M353" s="256"/>
      <c r="N353" s="256"/>
      <c r="O353" s="256"/>
      <c r="P353" s="256"/>
      <c r="Q353" s="256"/>
      <c r="R353" s="256"/>
      <c r="S353" s="256"/>
      <c r="T353" s="256"/>
      <c r="U353" s="256"/>
      <c r="V353" s="256"/>
      <c r="W353" s="256"/>
      <c r="X353" s="256"/>
      <c r="Y353" s="256"/>
      <c r="Z353" s="256"/>
      <c r="AA353" s="256"/>
      <c r="AB353" s="256"/>
      <c r="AC353" s="256"/>
      <c r="AD353" s="256"/>
    </row>
    <row r="354" spans="1:38" ht="36" customHeight="1">
      <c r="A354" s="40"/>
      <c r="B354" s="40"/>
      <c r="C354" s="321" t="s">
        <v>2077</v>
      </c>
      <c r="D354" s="256"/>
      <c r="E354" s="256"/>
      <c r="F354" s="256"/>
      <c r="G354" s="256"/>
      <c r="H354" s="256"/>
      <c r="I354" s="256"/>
      <c r="J354" s="256"/>
      <c r="K354" s="256"/>
      <c r="L354" s="256"/>
      <c r="M354" s="256"/>
      <c r="N354" s="256"/>
      <c r="O354" s="256"/>
      <c r="P354" s="256"/>
      <c r="Q354" s="256"/>
      <c r="R354" s="256"/>
      <c r="S354" s="256"/>
      <c r="T354" s="256"/>
      <c r="U354" s="256"/>
      <c r="V354" s="256"/>
      <c r="W354" s="256"/>
      <c r="X354" s="256"/>
      <c r="Y354" s="256"/>
      <c r="Z354" s="256"/>
      <c r="AA354" s="256"/>
      <c r="AB354" s="256"/>
      <c r="AC354" s="256"/>
      <c r="AD354" s="256"/>
    </row>
    <row r="355" spans="1:38" ht="36" customHeight="1">
      <c r="A355" s="40"/>
      <c r="B355" s="40"/>
      <c r="C355" s="321" t="s">
        <v>2078</v>
      </c>
      <c r="D355" s="256"/>
      <c r="E355" s="256"/>
      <c r="F355" s="256"/>
      <c r="G355" s="256"/>
      <c r="H355" s="256"/>
      <c r="I355" s="256"/>
      <c r="J355" s="256"/>
      <c r="K355" s="256"/>
      <c r="L355" s="256"/>
      <c r="M355" s="256"/>
      <c r="N355" s="256"/>
      <c r="O355" s="256"/>
      <c r="P355" s="256"/>
      <c r="Q355" s="256"/>
      <c r="R355" s="256"/>
      <c r="S355" s="256"/>
      <c r="T355" s="256"/>
      <c r="U355" s="256"/>
      <c r="V355" s="256"/>
      <c r="W355" s="256"/>
      <c r="X355" s="256"/>
      <c r="Y355" s="256"/>
      <c r="Z355" s="256"/>
      <c r="AA355" s="256"/>
      <c r="AB355" s="256"/>
      <c r="AC355" s="256"/>
      <c r="AD355" s="256"/>
    </row>
    <row r="356" spans="1:38">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row>
    <row r="357" spans="1:38" ht="24" customHeight="1">
      <c r="A357" s="40"/>
      <c r="B357" s="40"/>
      <c r="C357" s="265" t="s">
        <v>2079</v>
      </c>
      <c r="D357" s="278"/>
      <c r="E357" s="278"/>
      <c r="F357" s="278"/>
      <c r="G357" s="278"/>
      <c r="H357" s="278"/>
      <c r="I357" s="278"/>
      <c r="J357" s="278"/>
      <c r="K357" s="278"/>
      <c r="L357" s="279"/>
      <c r="M357" s="265" t="s">
        <v>2080</v>
      </c>
      <c r="N357" s="266"/>
      <c r="O357" s="266"/>
      <c r="P357" s="266"/>
      <c r="Q357" s="266"/>
      <c r="R357" s="266"/>
      <c r="S357" s="266"/>
      <c r="T357" s="266"/>
      <c r="U357" s="266"/>
      <c r="V357" s="266"/>
      <c r="W357" s="266"/>
      <c r="X357" s="266"/>
      <c r="Y357" s="266"/>
      <c r="Z357" s="266"/>
      <c r="AA357" s="266"/>
      <c r="AB357" s="266"/>
      <c r="AC357" s="266"/>
      <c r="AD357" s="267"/>
    </row>
    <row r="358" spans="1:38">
      <c r="A358" s="40"/>
      <c r="B358" s="40"/>
      <c r="C358" s="282"/>
      <c r="D358" s="272"/>
      <c r="E358" s="272"/>
      <c r="F358" s="272"/>
      <c r="G358" s="272"/>
      <c r="H358" s="272"/>
      <c r="I358" s="272"/>
      <c r="J358" s="272"/>
      <c r="K358" s="272"/>
      <c r="L358" s="283"/>
      <c r="M358" s="383" t="s">
        <v>201</v>
      </c>
      <c r="N358" s="256"/>
      <c r="O358" s="256"/>
      <c r="P358" s="256"/>
      <c r="Q358" s="256"/>
      <c r="R358" s="348"/>
      <c r="S358" s="384" t="s">
        <v>202</v>
      </c>
      <c r="T358" s="256"/>
      <c r="U358" s="256"/>
      <c r="V358" s="256"/>
      <c r="W358" s="256"/>
      <c r="X358" s="348"/>
      <c r="Y358" s="384" t="s">
        <v>203</v>
      </c>
      <c r="Z358" s="256"/>
      <c r="AA358" s="256"/>
      <c r="AB358" s="256"/>
      <c r="AC358" s="256"/>
      <c r="AD358" s="348"/>
      <c r="AF358" t="s">
        <v>204</v>
      </c>
      <c r="AG358" t="s">
        <v>205</v>
      </c>
      <c r="AH358" t="s">
        <v>206</v>
      </c>
      <c r="AI358" t="s">
        <v>207</v>
      </c>
      <c r="AJ358" t="s">
        <v>208</v>
      </c>
      <c r="AK358" t="s">
        <v>209</v>
      </c>
      <c r="AL358" t="s">
        <v>210</v>
      </c>
    </row>
    <row r="359" spans="1:38" ht="24" customHeight="1">
      <c r="A359" s="40"/>
      <c r="B359" s="40"/>
      <c r="C359" s="79" t="s">
        <v>131</v>
      </c>
      <c r="D359" s="382" t="s">
        <v>2081</v>
      </c>
      <c r="E359" s="272"/>
      <c r="F359" s="272"/>
      <c r="G359" s="272"/>
      <c r="H359" s="272"/>
      <c r="I359" s="272"/>
      <c r="J359" s="272"/>
      <c r="K359" s="272"/>
      <c r="L359" s="283"/>
      <c r="M359" s="268">
        <v>45</v>
      </c>
      <c r="N359" s="266"/>
      <c r="O359" s="266"/>
      <c r="P359" s="266"/>
      <c r="Q359" s="266"/>
      <c r="R359" s="267"/>
      <c r="S359" s="268">
        <v>54</v>
      </c>
      <c r="T359" s="266"/>
      <c r="U359" s="266"/>
      <c r="V359" s="266"/>
      <c r="W359" s="266"/>
      <c r="X359" s="267"/>
      <c r="Y359" s="268"/>
      <c r="Z359" s="266"/>
      <c r="AA359" s="266"/>
      <c r="AB359" s="266"/>
      <c r="AC359" s="266"/>
      <c r="AD359" s="267"/>
      <c r="AF359">
        <f>IF(AND(M359=0,OR(SUM(S359:Y359)&gt;0,COUNTIF(M359:Y359,"NS")&gt;0)),1,0)</f>
        <v>0</v>
      </c>
      <c r="AG359">
        <f>IF(OR(AND(M359="NS",SUM(S359:Y359)&gt;0),AND(M359="NS",COUNTIF(M359:Y359,"NS")&lt;2)),1,0)</f>
        <v>0</v>
      </c>
      <c r="AH359">
        <f>IF(AND(M359="NA",OR(SUM(S359:Y359)&gt;0,COUNTIF(M359:Y359,"NS")&gt;0,COUNTIF(M359:Y359,"NA")&gt;1)),1,0)</f>
        <v>0</v>
      </c>
      <c r="AI359">
        <f>IF(AND(COUNTBLANK(M359)+COUNTBLANK(S359)+COUNTBLANK(Y359)&gt;0,COUNTBLANK(M359)+COUNTBLANK(S359)+COUNTBLANK(Y359)&lt;3,M359&lt;&gt;"NA"),1,0)</f>
        <v>1</v>
      </c>
      <c r="AJ359">
        <f>IF(AND(IF(OR(SUM(S359:Y359)=M359,M359="",AND(M359&gt;0,COUNTIF(M359:Y359,"NS")=2)),0,1)=1,M359&lt;&gt;"NS",M359&lt;&gt;"NA"),1,0)</f>
        <v>1</v>
      </c>
      <c r="AK359">
        <f>IF(COUNTIF(M359:Y359,"=*")&lt;&gt;SUM(COUNTIF(M359:Y359,"NS"),COUNTIF(M359:Y359,"NA")),1,0)</f>
        <v>0</v>
      </c>
      <c r="AL359">
        <f>IF(SUM(AF359:AK359)&gt;0,1,0)</f>
        <v>1</v>
      </c>
    </row>
    <row r="360" spans="1:38" ht="15" customHeight="1">
      <c r="A360" s="40"/>
      <c r="B360" s="40"/>
      <c r="C360" s="80" t="s">
        <v>132</v>
      </c>
      <c r="D360" s="320" t="s">
        <v>2082</v>
      </c>
      <c r="E360" s="266"/>
      <c r="F360" s="266"/>
      <c r="G360" s="266"/>
      <c r="H360" s="266"/>
      <c r="I360" s="266"/>
      <c r="J360" s="266"/>
      <c r="K360" s="266"/>
      <c r="L360" s="267"/>
      <c r="M360" s="268"/>
      <c r="N360" s="266"/>
      <c r="O360" s="266"/>
      <c r="P360" s="266"/>
      <c r="Q360" s="266"/>
      <c r="R360" s="267"/>
      <c r="S360" s="268"/>
      <c r="T360" s="266"/>
      <c r="U360" s="266"/>
      <c r="V360" s="266"/>
      <c r="W360" s="266"/>
      <c r="X360" s="267"/>
      <c r="Y360" s="268"/>
      <c r="Z360" s="266"/>
      <c r="AA360" s="266"/>
      <c r="AB360" s="266"/>
      <c r="AC360" s="266"/>
      <c r="AD360" s="267"/>
    </row>
    <row r="361" spans="1:38" ht="24" customHeight="1">
      <c r="A361" s="40"/>
      <c r="B361" s="40"/>
      <c r="C361" s="80" t="s">
        <v>133</v>
      </c>
      <c r="D361" s="320" t="s">
        <v>2083</v>
      </c>
      <c r="E361" s="266"/>
      <c r="F361" s="266"/>
      <c r="G361" s="266"/>
      <c r="H361" s="266"/>
      <c r="I361" s="266"/>
      <c r="J361" s="266"/>
      <c r="K361" s="266"/>
      <c r="L361" s="267"/>
      <c r="M361" s="268"/>
      <c r="N361" s="266"/>
      <c r="O361" s="266"/>
      <c r="P361" s="266"/>
      <c r="Q361" s="266"/>
      <c r="R361" s="267"/>
      <c r="S361" s="268"/>
      <c r="T361" s="266"/>
      <c r="U361" s="266"/>
      <c r="V361" s="266"/>
      <c r="W361" s="266"/>
      <c r="X361" s="267"/>
      <c r="Y361" s="268"/>
      <c r="Z361" s="266"/>
      <c r="AA361" s="266"/>
      <c r="AB361" s="266"/>
      <c r="AC361" s="266"/>
      <c r="AD361" s="267"/>
    </row>
    <row r="362" spans="1:38" ht="15" customHeight="1">
      <c r="A362" s="40"/>
      <c r="B362" s="40"/>
      <c r="C362" s="80" t="s">
        <v>134</v>
      </c>
      <c r="D362" s="320" t="s">
        <v>2084</v>
      </c>
      <c r="E362" s="266"/>
      <c r="F362" s="266"/>
      <c r="G362" s="266"/>
      <c r="H362" s="266"/>
      <c r="I362" s="266"/>
      <c r="J362" s="266"/>
      <c r="K362" s="266"/>
      <c r="L362" s="267"/>
      <c r="M362" s="268"/>
      <c r="N362" s="266"/>
      <c r="O362" s="266"/>
      <c r="P362" s="266"/>
      <c r="Q362" s="266"/>
      <c r="R362" s="267"/>
      <c r="S362" s="268"/>
      <c r="T362" s="266"/>
      <c r="U362" s="266"/>
      <c r="V362" s="266"/>
      <c r="W362" s="266"/>
      <c r="X362" s="267"/>
      <c r="Y362" s="268"/>
      <c r="Z362" s="266"/>
      <c r="AA362" s="266"/>
      <c r="AB362" s="266"/>
      <c r="AC362" s="266"/>
      <c r="AD362" s="267"/>
    </row>
    <row r="363" spans="1:38" ht="15" customHeight="1">
      <c r="A363" s="40"/>
      <c r="B363" s="40"/>
      <c r="C363" s="80" t="s">
        <v>135</v>
      </c>
      <c r="D363" s="382" t="s">
        <v>2085</v>
      </c>
      <c r="E363" s="272"/>
      <c r="F363" s="272"/>
      <c r="G363" s="272"/>
      <c r="H363" s="272"/>
      <c r="I363" s="272"/>
      <c r="J363" s="272"/>
      <c r="K363" s="272"/>
      <c r="L363" s="283"/>
      <c r="M363" s="268"/>
      <c r="N363" s="266"/>
      <c r="O363" s="266"/>
      <c r="P363" s="266"/>
      <c r="Q363" s="266"/>
      <c r="R363" s="267"/>
      <c r="S363" s="268"/>
      <c r="T363" s="266"/>
      <c r="U363" s="266"/>
      <c r="V363" s="266"/>
      <c r="W363" s="266"/>
      <c r="X363" s="267"/>
      <c r="Y363" s="268"/>
      <c r="Z363" s="266"/>
      <c r="AA363" s="266"/>
      <c r="AB363" s="266"/>
      <c r="AC363" s="266"/>
      <c r="AD363" s="267"/>
    </row>
    <row r="364" spans="1:38" ht="24" customHeight="1">
      <c r="A364" s="40"/>
      <c r="B364" s="40"/>
      <c r="C364" s="80" t="s">
        <v>136</v>
      </c>
      <c r="D364" s="320" t="s">
        <v>2086</v>
      </c>
      <c r="E364" s="266"/>
      <c r="F364" s="266"/>
      <c r="G364" s="266"/>
      <c r="H364" s="266"/>
      <c r="I364" s="266"/>
      <c r="J364" s="266"/>
      <c r="K364" s="266"/>
      <c r="L364" s="267"/>
      <c r="M364" s="268"/>
      <c r="N364" s="266"/>
      <c r="O364" s="266"/>
      <c r="P364" s="266"/>
      <c r="Q364" s="266"/>
      <c r="R364" s="267"/>
      <c r="S364" s="268"/>
      <c r="T364" s="266"/>
      <c r="U364" s="266"/>
      <c r="V364" s="266"/>
      <c r="W364" s="266"/>
      <c r="X364" s="267"/>
      <c r="Y364" s="268"/>
      <c r="Z364" s="266"/>
      <c r="AA364" s="266"/>
      <c r="AB364" s="266"/>
      <c r="AC364" s="266"/>
      <c r="AD364" s="267"/>
    </row>
    <row r="365" spans="1:38">
      <c r="A365" s="40"/>
      <c r="B365" s="40"/>
      <c r="C365" s="15"/>
      <c r="D365" s="15"/>
      <c r="E365" s="15"/>
      <c r="F365" s="15"/>
      <c r="G365" s="15"/>
      <c r="H365" s="15"/>
      <c r="I365" s="15"/>
      <c r="J365" s="15"/>
      <c r="K365" s="15"/>
      <c r="L365" s="81" t="s">
        <v>211</v>
      </c>
      <c r="M365" s="268">
        <f>IF(AND(SUM(M359:M364)=0,COUNTIF(M359:M364,"NS")&gt;0),"NS",IF(AND(SUM(M359:M364)=0, COUNTIF(M359:M364,"NA")&gt;0),"NA",SUM(M359:M364)))</f>
        <v>45</v>
      </c>
      <c r="N365" s="266"/>
      <c r="O365" s="266"/>
      <c r="P365" s="266"/>
      <c r="Q365" s="266"/>
      <c r="R365" s="267"/>
      <c r="S365" s="268">
        <f>IF(AND(SUM(S359:S364)=0,COUNTIF(S359:S364,"NS")&gt;0),"NS",IF(AND(SUM(S359:S364)=0, COUNTIF(S359:S364,"NA")&gt;0),"NA",SUM(S359:S364)))</f>
        <v>54</v>
      </c>
      <c r="T365" s="266"/>
      <c r="U365" s="266"/>
      <c r="V365" s="266"/>
      <c r="W365" s="266"/>
      <c r="X365" s="267"/>
      <c r="Y365" s="268">
        <f>IF(AND(SUM(Y359:Y364)=0,COUNTIF(Y359:Y364,"NS")&gt;0),"NS",IF(AND(SUM(Y359:Y364)=0, COUNTIF(Y359:Y364,"NA")&gt;0),"NA",SUM(Y359:Y364)))</f>
        <v>0</v>
      </c>
      <c r="Z365" s="266"/>
      <c r="AA365" s="266"/>
      <c r="AB365" s="266"/>
      <c r="AC365" s="266"/>
      <c r="AD365" s="267"/>
    </row>
    <row r="366" spans="1:38">
      <c r="A366" s="40"/>
      <c r="B366" s="40"/>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F366">
        <f>IF(SUM(AF359:AF365)&gt;0,1,0)</f>
        <v>0</v>
      </c>
      <c r="AG366">
        <f>IF(SUM(AG359:AG365)&gt;0,2,0)</f>
        <v>0</v>
      </c>
      <c r="AH366">
        <f>IF(SUM(AH359:AH365)&gt;0,4,0)</f>
        <v>0</v>
      </c>
      <c r="AI366">
        <f>IF(SUM(AI359:AI365)&gt;0,4,0)</f>
        <v>4</v>
      </c>
      <c r="AJ366">
        <f>IF(SUM(AJ359:AJ365)&gt;0,5,0)</f>
        <v>5</v>
      </c>
      <c r="AK366">
        <f>IF(SUM(AK359:AK365)&gt;0,6,0)</f>
        <v>0</v>
      </c>
    </row>
    <row r="367" spans="1:38" ht="45" customHeight="1">
      <c r="A367" s="40"/>
      <c r="B367" s="40"/>
      <c r="C367" s="441" t="s">
        <v>2087</v>
      </c>
      <c r="D367" s="256"/>
      <c r="E367" s="256"/>
      <c r="F367" s="256"/>
      <c r="G367" s="281"/>
      <c r="H367" s="268"/>
      <c r="I367" s="266"/>
      <c r="J367" s="266"/>
      <c r="K367" s="266"/>
      <c r="L367" s="266"/>
      <c r="M367" s="266"/>
      <c r="N367" s="266"/>
      <c r="O367" s="266"/>
      <c r="P367" s="266"/>
      <c r="Q367" s="266"/>
      <c r="R367" s="266"/>
      <c r="S367" s="266"/>
      <c r="T367" s="266"/>
      <c r="U367" s="266"/>
      <c r="V367" s="266"/>
      <c r="W367" s="266"/>
      <c r="X367" s="266"/>
      <c r="Y367" s="266"/>
      <c r="Z367" s="266"/>
      <c r="AA367" s="266"/>
      <c r="AB367" s="266"/>
      <c r="AC367" s="266"/>
      <c r="AD367" s="267"/>
      <c r="AH367">
        <f>SUM(AF366:AH366)</f>
        <v>0</v>
      </c>
      <c r="AK367">
        <f>SUM(AI366:AK366)</f>
        <v>9</v>
      </c>
    </row>
    <row r="368" spans="1:38">
      <c r="A368" s="40"/>
      <c r="B368" s="40"/>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H368" t="e">
        <f ca="1">CAMBIAR(AH367,0,"",1,"El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68" t="e">
        <f ca="1">CAMBIAR(AK367,0,"",4,"Hay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69" spans="1:38" ht="24" customHeight="1">
      <c r="A369" s="40"/>
      <c r="B369" s="40"/>
      <c r="C369" s="321" t="s">
        <v>187</v>
      </c>
      <c r="D369" s="256"/>
      <c r="E369" s="256"/>
      <c r="F369" s="256"/>
      <c r="G369" s="256"/>
      <c r="H369" s="256"/>
      <c r="I369" s="256"/>
      <c r="J369" s="256"/>
      <c r="K369" s="256"/>
      <c r="L369" s="256"/>
      <c r="M369" s="256"/>
      <c r="N369" s="256"/>
      <c r="O369" s="256"/>
      <c r="P369" s="256"/>
      <c r="Q369" s="256"/>
      <c r="R369" s="256"/>
      <c r="S369" s="256"/>
      <c r="T369" s="256"/>
      <c r="U369" s="256"/>
      <c r="V369" s="256"/>
      <c r="W369" s="256"/>
      <c r="X369" s="256"/>
      <c r="Y369" s="256"/>
      <c r="Z369" s="256"/>
      <c r="AA369" s="256"/>
      <c r="AB369" s="256"/>
      <c r="AC369" s="256"/>
      <c r="AD369" s="256"/>
    </row>
    <row r="370" spans="1:38" ht="60" customHeight="1">
      <c r="A370" s="40"/>
      <c r="B370" s="40"/>
      <c r="C370" s="322"/>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c r="AC370" s="323"/>
      <c r="AD370" s="324"/>
    </row>
    <row r="371" spans="1:38">
      <c r="C371" s="246" t="e">
        <f ca="1">AH368</f>
        <v>#NAME?</v>
      </c>
      <c r="D371" s="514" t="str">
        <f>_xlfn.SWITCH(AK367,0,"",4,"Hay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Hay espacios en blanco y la suma no coincide con los desagregados</v>
      </c>
      <c r="E371" s="514"/>
      <c r="F371" s="514"/>
      <c r="G371" s="514"/>
      <c r="H371" s="514"/>
      <c r="I371" s="514"/>
      <c r="J371" s="514"/>
      <c r="K371" s="514"/>
      <c r="L371" s="514"/>
      <c r="M371" s="514"/>
      <c r="N371" s="514"/>
      <c r="O371" s="514"/>
      <c r="P371" s="514"/>
      <c r="Q371" s="514"/>
      <c r="R371" s="514"/>
      <c r="S371" s="514"/>
      <c r="T371" s="514"/>
      <c r="U371" s="514"/>
      <c r="V371" s="514"/>
      <c r="W371" s="514"/>
      <c r="X371" s="514"/>
      <c r="Y371" s="514"/>
      <c r="Z371" s="514"/>
      <c r="AA371" s="514"/>
      <c r="AB371" s="514"/>
      <c r="AC371" s="514"/>
      <c r="AD371" s="514"/>
    </row>
    <row r="372" spans="1:38">
      <c r="C372" s="246" t="e">
        <f ca="1">AK368</f>
        <v>#NAME?</v>
      </c>
    </row>
    <row r="377" spans="1:38" ht="36" customHeight="1">
      <c r="A377" s="72" t="s">
        <v>2088</v>
      </c>
      <c r="B377" s="326" t="s">
        <v>2089</v>
      </c>
      <c r="C377" s="256"/>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c r="AC377" s="256"/>
      <c r="AD377" s="256"/>
    </row>
    <row r="378" spans="1:38" ht="36" customHeight="1">
      <c r="A378" s="40"/>
      <c r="B378" s="40"/>
      <c r="C378" s="321" t="s">
        <v>2090</v>
      </c>
      <c r="D378" s="256"/>
      <c r="E378" s="256"/>
      <c r="F378" s="256"/>
      <c r="G378" s="256"/>
      <c r="H378" s="256"/>
      <c r="I378" s="256"/>
      <c r="J378" s="256"/>
      <c r="K378" s="256"/>
      <c r="L378" s="256"/>
      <c r="M378" s="256"/>
      <c r="N378" s="256"/>
      <c r="O378" s="256"/>
      <c r="P378" s="256"/>
      <c r="Q378" s="256"/>
      <c r="R378" s="256"/>
      <c r="S378" s="256"/>
      <c r="T378" s="256"/>
      <c r="U378" s="256"/>
      <c r="V378" s="256"/>
      <c r="W378" s="256"/>
      <c r="X378" s="256"/>
      <c r="Y378" s="256"/>
      <c r="Z378" s="256"/>
      <c r="AA378" s="256"/>
      <c r="AB378" s="256"/>
      <c r="AC378" s="256"/>
      <c r="AD378" s="256"/>
    </row>
    <row r="379" spans="1:38" ht="36" customHeight="1">
      <c r="A379" s="40"/>
      <c r="B379" s="40"/>
      <c r="C379" s="321" t="s">
        <v>2091</v>
      </c>
      <c r="D379" s="256"/>
      <c r="E379" s="256"/>
      <c r="F379" s="256"/>
      <c r="G379" s="256"/>
      <c r="H379" s="256"/>
      <c r="I379" s="256"/>
      <c r="J379" s="256"/>
      <c r="K379" s="256"/>
      <c r="L379" s="256"/>
      <c r="M379" s="256"/>
      <c r="N379" s="256"/>
      <c r="O379" s="256"/>
      <c r="P379" s="256"/>
      <c r="Q379" s="256"/>
      <c r="R379" s="256"/>
      <c r="S379" s="256"/>
      <c r="T379" s="256"/>
      <c r="U379" s="256"/>
      <c r="V379" s="256"/>
      <c r="W379" s="256"/>
      <c r="X379" s="256"/>
      <c r="Y379" s="256"/>
      <c r="Z379" s="256"/>
      <c r="AA379" s="256"/>
      <c r="AB379" s="256"/>
      <c r="AC379" s="256"/>
      <c r="AD379" s="256"/>
    </row>
    <row r="380" spans="1:38" ht="36" customHeight="1">
      <c r="A380" s="40"/>
      <c r="B380" s="40"/>
      <c r="C380" s="321" t="s">
        <v>2092</v>
      </c>
      <c r="D380" s="256"/>
      <c r="E380" s="256"/>
      <c r="F380" s="256"/>
      <c r="G380" s="256"/>
      <c r="H380" s="256"/>
      <c r="I380" s="256"/>
      <c r="J380" s="256"/>
      <c r="K380" s="256"/>
      <c r="L380" s="256"/>
      <c r="M380" s="256"/>
      <c r="N380" s="256"/>
      <c r="O380" s="256"/>
      <c r="P380" s="256"/>
      <c r="Q380" s="256"/>
      <c r="R380" s="256"/>
      <c r="S380" s="256"/>
      <c r="T380" s="256"/>
      <c r="U380" s="256"/>
      <c r="V380" s="256"/>
      <c r="W380" s="256"/>
      <c r="X380" s="256"/>
      <c r="Y380" s="256"/>
      <c r="Z380" s="256"/>
      <c r="AA380" s="256"/>
      <c r="AB380" s="256"/>
      <c r="AC380" s="256"/>
      <c r="AD380" s="256"/>
    </row>
    <row r="381" spans="1:38">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row>
    <row r="382" spans="1:38" ht="24" customHeight="1">
      <c r="A382" s="40"/>
      <c r="B382" s="40"/>
      <c r="C382" s="265" t="s">
        <v>2093</v>
      </c>
      <c r="D382" s="278"/>
      <c r="E382" s="278"/>
      <c r="F382" s="278"/>
      <c r="G382" s="278"/>
      <c r="H382" s="278"/>
      <c r="I382" s="278"/>
      <c r="J382" s="278"/>
      <c r="K382" s="278"/>
      <c r="L382" s="279"/>
      <c r="M382" s="265" t="s">
        <v>2094</v>
      </c>
      <c r="N382" s="266"/>
      <c r="O382" s="266"/>
      <c r="P382" s="266"/>
      <c r="Q382" s="266"/>
      <c r="R382" s="266"/>
      <c r="S382" s="266"/>
      <c r="T382" s="266"/>
      <c r="U382" s="266"/>
      <c r="V382" s="266"/>
      <c r="W382" s="266"/>
      <c r="X382" s="266"/>
      <c r="Y382" s="266"/>
      <c r="Z382" s="266"/>
      <c r="AA382" s="266"/>
      <c r="AB382" s="266"/>
      <c r="AC382" s="266"/>
      <c r="AD382" s="267"/>
    </row>
    <row r="383" spans="1:38">
      <c r="A383" s="40"/>
      <c r="B383" s="40"/>
      <c r="C383" s="282"/>
      <c r="D383" s="272"/>
      <c r="E383" s="272"/>
      <c r="F383" s="272"/>
      <c r="G383" s="272"/>
      <c r="H383" s="272"/>
      <c r="I383" s="272"/>
      <c r="J383" s="272"/>
      <c r="K383" s="272"/>
      <c r="L383" s="283"/>
      <c r="M383" s="383" t="s">
        <v>201</v>
      </c>
      <c r="N383" s="256"/>
      <c r="O383" s="256"/>
      <c r="P383" s="256"/>
      <c r="Q383" s="256"/>
      <c r="R383" s="348"/>
      <c r="S383" s="384" t="s">
        <v>202</v>
      </c>
      <c r="T383" s="256"/>
      <c r="U383" s="256"/>
      <c r="V383" s="256"/>
      <c r="W383" s="256"/>
      <c r="X383" s="348"/>
      <c r="Y383" s="384" t="s">
        <v>203</v>
      </c>
      <c r="Z383" s="256"/>
      <c r="AA383" s="256"/>
      <c r="AB383" s="256"/>
      <c r="AC383" s="256"/>
      <c r="AD383" s="348"/>
      <c r="AF383" t="s">
        <v>204</v>
      </c>
      <c r="AG383" t="s">
        <v>205</v>
      </c>
      <c r="AH383" t="s">
        <v>206</v>
      </c>
      <c r="AI383" t="s">
        <v>207</v>
      </c>
      <c r="AJ383" t="s">
        <v>208</v>
      </c>
      <c r="AK383" t="s">
        <v>209</v>
      </c>
      <c r="AL383" t="s">
        <v>210</v>
      </c>
    </row>
    <row r="384" spans="1:38" ht="15" customHeight="1">
      <c r="A384" s="40"/>
      <c r="B384" s="40"/>
      <c r="C384" s="79" t="s">
        <v>131</v>
      </c>
      <c r="D384" s="382" t="s">
        <v>2095</v>
      </c>
      <c r="E384" s="272"/>
      <c r="F384" s="272"/>
      <c r="G384" s="272"/>
      <c r="H384" s="272"/>
      <c r="I384" s="272"/>
      <c r="J384" s="272"/>
      <c r="K384" s="272"/>
      <c r="L384" s="283"/>
      <c r="M384" s="268"/>
      <c r="N384" s="266"/>
      <c r="O384" s="266"/>
      <c r="P384" s="266"/>
      <c r="Q384" s="266"/>
      <c r="R384" s="267"/>
      <c r="S384" s="268"/>
      <c r="T384" s="266"/>
      <c r="U384" s="266"/>
      <c r="V384" s="266"/>
      <c r="W384" s="266"/>
      <c r="X384" s="267"/>
      <c r="Y384" s="268"/>
      <c r="Z384" s="266"/>
      <c r="AA384" s="266"/>
      <c r="AB384" s="266"/>
      <c r="AC384" s="266"/>
      <c r="AD384" s="267"/>
      <c r="AF384">
        <f>IF(AND(M384=0,OR(SUM(S384:Y384)&gt;0,COUNTIF(M384:Y384,"NS")&gt;0)),1,0)</f>
        <v>0</v>
      </c>
      <c r="AG384">
        <f>IF(OR(AND(M384="NS",SUM(S384:Y384)&gt;0),AND(M384="NS",COUNTIF(M384:Y384,"NS")&lt;2)),1,0)</f>
        <v>0</v>
      </c>
      <c r="AH384">
        <f>IF(AND(M384="NA",OR(SUM(S384:Y384)&gt;0,COUNTIF(M384:Y384,"NS")&gt;0,COUNTIF(M384:Y384,"NA")&gt;1)),1,0)</f>
        <v>0</v>
      </c>
      <c r="AI384">
        <f>IF(AND(COUNTBLANK(M384)+COUNTBLANK(S384)+COUNTBLANK(Y384)&gt;0,COUNTBLANK(M384)+COUNTBLANK(S384)+COUNTBLANK(Y384)&lt;3,M384&lt;&gt;"NA"),1,0)</f>
        <v>0</v>
      </c>
      <c r="AJ384">
        <f>IF(AND(IF(OR(SUM(S384:Y384)=M384,M384="",AND(M384&gt;0,COUNTIF(M384:Y384,"NS")=2)),0,1)=1,M384&lt;&gt;"NS",M384&lt;&gt;"NA"),1,0)</f>
        <v>0</v>
      </c>
      <c r="AK384">
        <f>IF(COUNTIF(M384:Y384,"=*")&lt;&gt;SUM(COUNTIF(M384:Y384,"NS"),COUNTIF(M384:Y384,"NA")),1,0)</f>
        <v>0</v>
      </c>
      <c r="AL384">
        <f>IF(SUM(AF384:AK384)&gt;0,1,0)</f>
        <v>0</v>
      </c>
    </row>
    <row r="385" spans="1:37" ht="15" customHeight="1">
      <c r="A385" s="40"/>
      <c r="B385" s="40"/>
      <c r="C385" s="80" t="s">
        <v>132</v>
      </c>
      <c r="D385" s="320" t="s">
        <v>2096</v>
      </c>
      <c r="E385" s="266"/>
      <c r="F385" s="266"/>
      <c r="G385" s="266"/>
      <c r="H385" s="266"/>
      <c r="I385" s="266"/>
      <c r="J385" s="266"/>
      <c r="K385" s="266"/>
      <c r="L385" s="267"/>
      <c r="M385" s="268"/>
      <c r="N385" s="266"/>
      <c r="O385" s="266"/>
      <c r="P385" s="266"/>
      <c r="Q385" s="266"/>
      <c r="R385" s="267"/>
      <c r="S385" s="268"/>
      <c r="T385" s="266"/>
      <c r="U385" s="266"/>
      <c r="V385" s="266"/>
      <c r="W385" s="266"/>
      <c r="X385" s="267"/>
      <c r="Y385" s="268"/>
      <c r="Z385" s="266"/>
      <c r="AA385" s="266"/>
      <c r="AB385" s="266"/>
      <c r="AC385" s="266"/>
      <c r="AD385" s="267"/>
    </row>
    <row r="386" spans="1:37" ht="15" customHeight="1">
      <c r="A386" s="40"/>
      <c r="B386" s="40"/>
      <c r="C386" s="80" t="s">
        <v>133</v>
      </c>
      <c r="D386" s="320" t="s">
        <v>2097</v>
      </c>
      <c r="E386" s="266"/>
      <c r="F386" s="266"/>
      <c r="G386" s="266"/>
      <c r="H386" s="266"/>
      <c r="I386" s="266"/>
      <c r="J386" s="266"/>
      <c r="K386" s="266"/>
      <c r="L386" s="267"/>
      <c r="M386" s="268"/>
      <c r="N386" s="266"/>
      <c r="O386" s="266"/>
      <c r="P386" s="266"/>
      <c r="Q386" s="266"/>
      <c r="R386" s="267"/>
      <c r="S386" s="268"/>
      <c r="T386" s="266"/>
      <c r="U386" s="266"/>
      <c r="V386" s="266"/>
      <c r="W386" s="266"/>
      <c r="X386" s="267"/>
      <c r="Y386" s="268"/>
      <c r="Z386" s="266"/>
      <c r="AA386" s="266"/>
      <c r="AB386" s="266"/>
      <c r="AC386" s="266"/>
      <c r="AD386" s="267"/>
    </row>
    <row r="387" spans="1:37" ht="15" customHeight="1">
      <c r="A387" s="40"/>
      <c r="B387" s="40"/>
      <c r="C387" s="80" t="s">
        <v>134</v>
      </c>
      <c r="D387" s="320" t="s">
        <v>2098</v>
      </c>
      <c r="E387" s="266"/>
      <c r="F387" s="266"/>
      <c r="G387" s="266"/>
      <c r="H387" s="266"/>
      <c r="I387" s="266"/>
      <c r="J387" s="266"/>
      <c r="K387" s="266"/>
      <c r="L387" s="267"/>
      <c r="M387" s="268"/>
      <c r="N387" s="266"/>
      <c r="O387" s="266"/>
      <c r="P387" s="266"/>
      <c r="Q387" s="266"/>
      <c r="R387" s="267"/>
      <c r="S387" s="268"/>
      <c r="T387" s="266"/>
      <c r="U387" s="266"/>
      <c r="V387" s="266"/>
      <c r="W387" s="266"/>
      <c r="X387" s="267"/>
      <c r="Y387" s="268"/>
      <c r="Z387" s="266"/>
      <c r="AA387" s="266"/>
      <c r="AB387" s="266"/>
      <c r="AC387" s="266"/>
      <c r="AD387" s="267"/>
    </row>
    <row r="388" spans="1:37" ht="15" customHeight="1">
      <c r="A388" s="40"/>
      <c r="B388" s="40"/>
      <c r="C388" s="80" t="s">
        <v>135</v>
      </c>
      <c r="D388" s="382" t="s">
        <v>2099</v>
      </c>
      <c r="E388" s="272"/>
      <c r="F388" s="272"/>
      <c r="G388" s="272"/>
      <c r="H388" s="272"/>
      <c r="I388" s="272"/>
      <c r="J388" s="272"/>
      <c r="K388" s="272"/>
      <c r="L388" s="283"/>
      <c r="M388" s="268"/>
      <c r="N388" s="266"/>
      <c r="O388" s="266"/>
      <c r="P388" s="266"/>
      <c r="Q388" s="266"/>
      <c r="R388" s="267"/>
      <c r="S388" s="268"/>
      <c r="T388" s="266"/>
      <c r="U388" s="266"/>
      <c r="V388" s="266"/>
      <c r="W388" s="266"/>
      <c r="X388" s="267"/>
      <c r="Y388" s="268"/>
      <c r="Z388" s="266"/>
      <c r="AA388" s="266"/>
      <c r="AB388" s="266"/>
      <c r="AC388" s="266"/>
      <c r="AD388" s="267"/>
    </row>
    <row r="389" spans="1:37" ht="15" customHeight="1">
      <c r="A389" s="40"/>
      <c r="B389" s="40"/>
      <c r="C389" s="80" t="s">
        <v>136</v>
      </c>
      <c r="D389" s="320" t="s">
        <v>2100</v>
      </c>
      <c r="E389" s="266"/>
      <c r="F389" s="266"/>
      <c r="G389" s="266"/>
      <c r="H389" s="266"/>
      <c r="I389" s="266"/>
      <c r="J389" s="266"/>
      <c r="K389" s="266"/>
      <c r="L389" s="267"/>
      <c r="M389" s="268"/>
      <c r="N389" s="266"/>
      <c r="O389" s="266"/>
      <c r="P389" s="266"/>
      <c r="Q389" s="266"/>
      <c r="R389" s="267"/>
      <c r="S389" s="268"/>
      <c r="T389" s="266"/>
      <c r="U389" s="266"/>
      <c r="V389" s="266"/>
      <c r="W389" s="266"/>
      <c r="X389" s="267"/>
      <c r="Y389" s="268"/>
      <c r="Z389" s="266"/>
      <c r="AA389" s="266"/>
      <c r="AB389" s="266"/>
      <c r="AC389" s="266"/>
      <c r="AD389" s="267"/>
    </row>
    <row r="390" spans="1:37" ht="24" customHeight="1">
      <c r="A390" s="40"/>
      <c r="B390" s="40"/>
      <c r="C390" s="80" t="s">
        <v>137</v>
      </c>
      <c r="D390" s="320" t="s">
        <v>2101</v>
      </c>
      <c r="E390" s="266"/>
      <c r="F390" s="266"/>
      <c r="G390" s="266"/>
      <c r="H390" s="266"/>
      <c r="I390" s="266"/>
      <c r="J390" s="266"/>
      <c r="K390" s="266"/>
      <c r="L390" s="267"/>
      <c r="M390" s="268"/>
      <c r="N390" s="266"/>
      <c r="O390" s="266"/>
      <c r="P390" s="266"/>
      <c r="Q390" s="266"/>
      <c r="R390" s="267"/>
      <c r="S390" s="268"/>
      <c r="T390" s="266"/>
      <c r="U390" s="266"/>
      <c r="V390" s="266"/>
      <c r="W390" s="266"/>
      <c r="X390" s="267"/>
      <c r="Y390" s="268"/>
      <c r="Z390" s="266"/>
      <c r="AA390" s="266"/>
      <c r="AB390" s="266"/>
      <c r="AC390" s="266"/>
      <c r="AD390" s="267"/>
    </row>
    <row r="391" spans="1:37">
      <c r="A391" s="40"/>
      <c r="B391" s="40"/>
      <c r="C391" s="15"/>
      <c r="D391" s="15"/>
      <c r="E391" s="15"/>
      <c r="F391" s="15"/>
      <c r="G391" s="15"/>
      <c r="H391" s="15"/>
      <c r="I391" s="15"/>
      <c r="J391" s="15"/>
      <c r="K391" s="15"/>
      <c r="L391" s="81" t="s">
        <v>211</v>
      </c>
      <c r="M391" s="268">
        <f>IF(AND(SUM(M384:M390)=0,COUNTIF(M384:M390,"NS")&gt;0),"NS",IF(AND(SUM(M384:M390)=0, COUNTIF(M384:M390,"NA")&gt;0),"NA",SUM(M384:M390)))</f>
        <v>0</v>
      </c>
      <c r="N391" s="266"/>
      <c r="O391" s="266"/>
      <c r="P391" s="266"/>
      <c r="Q391" s="266"/>
      <c r="R391" s="267"/>
      <c r="S391" s="268">
        <f>IF(AND(SUM(S384:S390)=0,COUNTIF(S384:S390,"NS")&gt;0),"NS",IF(AND(SUM(S384:S390)=0, COUNTIF(S384:S390,"NA")&gt;0),"NA",SUM(S384:S390)))</f>
        <v>0</v>
      </c>
      <c r="T391" s="266"/>
      <c r="U391" s="266"/>
      <c r="V391" s="266"/>
      <c r="W391" s="266"/>
      <c r="X391" s="267"/>
      <c r="Y391" s="268">
        <f>IF(AND(SUM(Y384:Y390)=0,COUNTIF(Y384:Y390,"NS")&gt;0),"NS",IF(AND(SUM(Y384:Y390)=0, COUNTIF(Y384:Y390,"NA")&gt;0),"NA",SUM(Y384:Y390)))</f>
        <v>0</v>
      </c>
      <c r="Z391" s="266"/>
      <c r="AA391" s="266"/>
      <c r="AB391" s="266"/>
      <c r="AC391" s="266"/>
      <c r="AD391" s="267"/>
    </row>
    <row r="392" spans="1:37">
      <c r="A392" s="40"/>
      <c r="B392" s="40"/>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F392">
        <f>IF(SUM(AF384:AF391)&gt;0,1,0)</f>
        <v>0</v>
      </c>
      <c r="AG392">
        <f>IF(SUM(AG384:AG391)&gt;0,2,0)</f>
        <v>0</v>
      </c>
      <c r="AH392">
        <f>IF(SUM(AH384:AH391)&gt;0,4,0)</f>
        <v>0</v>
      </c>
      <c r="AI392">
        <f>IF(SUM(AI384:AI391)&gt;0,4,0)</f>
        <v>0</v>
      </c>
      <c r="AJ392">
        <f>IF(SUM(AJ384:AJ391)&gt;0,5,0)</f>
        <v>0</v>
      </c>
      <c r="AK392">
        <f>IF(SUM(AK384:AK391)&gt;0,6,0)</f>
        <v>0</v>
      </c>
    </row>
    <row r="393" spans="1:37" ht="45" customHeight="1">
      <c r="A393" s="40"/>
      <c r="B393" s="40"/>
      <c r="C393" s="441" t="s">
        <v>2102</v>
      </c>
      <c r="D393" s="256"/>
      <c r="E393" s="256"/>
      <c r="F393" s="256"/>
      <c r="G393" s="281"/>
      <c r="H393" s="268"/>
      <c r="I393" s="266"/>
      <c r="J393" s="266"/>
      <c r="K393" s="266"/>
      <c r="L393" s="266"/>
      <c r="M393" s="266"/>
      <c r="N393" s="266"/>
      <c r="O393" s="266"/>
      <c r="P393" s="266"/>
      <c r="Q393" s="266"/>
      <c r="R393" s="266"/>
      <c r="S393" s="266"/>
      <c r="T393" s="266"/>
      <c r="U393" s="266"/>
      <c r="V393" s="266"/>
      <c r="W393" s="266"/>
      <c r="X393" s="266"/>
      <c r="Y393" s="266"/>
      <c r="Z393" s="266"/>
      <c r="AA393" s="266"/>
      <c r="AB393" s="266"/>
      <c r="AC393" s="266"/>
      <c r="AD393" s="267"/>
      <c r="AH393">
        <f>SUM(AF392:AH392)</f>
        <v>0</v>
      </c>
      <c r="AK393">
        <f>SUM(AI392:AK392)</f>
        <v>0</v>
      </c>
    </row>
    <row r="394" spans="1:37">
      <c r="A394" s="40"/>
      <c r="B394" s="40"/>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H394" t="e">
        <f ca="1">CAMBIAR(AH393,0,"",1,"El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394" t="e">
        <f ca="1">CAMBIAR(AK393,0,"",4,"Hay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395" spans="1:37" ht="24" customHeight="1">
      <c r="A395" s="40"/>
      <c r="B395" s="40"/>
      <c r="C395" s="321" t="s">
        <v>187</v>
      </c>
      <c r="D395" s="256"/>
      <c r="E395" s="256"/>
      <c r="F395" s="256"/>
      <c r="G395" s="256"/>
      <c r="H395" s="256"/>
      <c r="I395" s="256"/>
      <c r="J395" s="256"/>
      <c r="K395" s="256"/>
      <c r="L395" s="256"/>
      <c r="M395" s="256"/>
      <c r="N395" s="256"/>
      <c r="O395" s="256"/>
      <c r="P395" s="256"/>
      <c r="Q395" s="256"/>
      <c r="R395" s="256"/>
      <c r="S395" s="256"/>
      <c r="T395" s="256"/>
      <c r="U395" s="256"/>
      <c r="V395" s="256"/>
      <c r="W395" s="256"/>
      <c r="X395" s="256"/>
      <c r="Y395" s="256"/>
      <c r="Z395" s="256"/>
      <c r="AA395" s="256"/>
      <c r="AB395" s="256"/>
      <c r="AC395" s="256"/>
      <c r="AD395" s="256"/>
    </row>
    <row r="396" spans="1:37" ht="60" customHeight="1">
      <c r="A396" s="40"/>
      <c r="B396" s="40"/>
      <c r="C396" s="322"/>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c r="AC396" s="323"/>
      <c r="AD396" s="324"/>
    </row>
    <row r="397" spans="1:37">
      <c r="C397" s="246" t="e">
        <f ca="1">AH394</f>
        <v>#NAME?</v>
      </c>
    </row>
    <row r="398" spans="1:37">
      <c r="C398" s="246" t="e">
        <f ca="1">AK394</f>
        <v>#NAME?</v>
      </c>
    </row>
    <row r="403" spans="1:38" ht="36" customHeight="1">
      <c r="A403" s="72" t="s">
        <v>2103</v>
      </c>
      <c r="B403" s="326" t="s">
        <v>2104</v>
      </c>
      <c r="C403" s="256"/>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c r="AC403" s="256"/>
      <c r="AD403" s="256"/>
    </row>
    <row r="404" spans="1:38" ht="36" customHeight="1">
      <c r="A404" s="40"/>
      <c r="B404" s="40"/>
      <c r="C404" s="321" t="s">
        <v>2105</v>
      </c>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c r="AC404" s="256"/>
      <c r="AD404" s="256"/>
    </row>
    <row r="405" spans="1:38" ht="36" customHeight="1">
      <c r="A405" s="40"/>
      <c r="B405" s="40"/>
      <c r="C405" s="321" t="s">
        <v>2106</v>
      </c>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c r="AC405" s="256"/>
      <c r="AD405" s="256"/>
    </row>
    <row r="406" spans="1:38" ht="36" customHeight="1">
      <c r="A406" s="40"/>
      <c r="B406" s="40"/>
      <c r="C406" s="321" t="s">
        <v>2107</v>
      </c>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c r="AC406" s="256"/>
      <c r="AD406" s="256"/>
    </row>
    <row r="407" spans="1:38">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row>
    <row r="408" spans="1:38" ht="24" customHeight="1">
      <c r="A408" s="40"/>
      <c r="B408" s="40"/>
      <c r="C408" s="265" t="s">
        <v>2108</v>
      </c>
      <c r="D408" s="278"/>
      <c r="E408" s="278"/>
      <c r="F408" s="278"/>
      <c r="G408" s="278"/>
      <c r="H408" s="278"/>
      <c r="I408" s="278"/>
      <c r="J408" s="278"/>
      <c r="K408" s="278"/>
      <c r="L408" s="279"/>
      <c r="M408" s="265" t="s">
        <v>2109</v>
      </c>
      <c r="N408" s="266"/>
      <c r="O408" s="266"/>
      <c r="P408" s="266"/>
      <c r="Q408" s="266"/>
      <c r="R408" s="266"/>
      <c r="S408" s="266"/>
      <c r="T408" s="266"/>
      <c r="U408" s="266"/>
      <c r="V408" s="266"/>
      <c r="W408" s="266"/>
      <c r="X408" s="266"/>
      <c r="Y408" s="266"/>
      <c r="Z408" s="266"/>
      <c r="AA408" s="266"/>
      <c r="AB408" s="266"/>
      <c r="AC408" s="266"/>
      <c r="AD408" s="267"/>
    </row>
    <row r="409" spans="1:38">
      <c r="A409" s="40"/>
      <c r="B409" s="40"/>
      <c r="C409" s="282"/>
      <c r="D409" s="272"/>
      <c r="E409" s="272"/>
      <c r="F409" s="272"/>
      <c r="G409" s="272"/>
      <c r="H409" s="272"/>
      <c r="I409" s="272"/>
      <c r="J409" s="272"/>
      <c r="K409" s="272"/>
      <c r="L409" s="283"/>
      <c r="M409" s="383" t="s">
        <v>201</v>
      </c>
      <c r="N409" s="256"/>
      <c r="O409" s="256"/>
      <c r="P409" s="256"/>
      <c r="Q409" s="256"/>
      <c r="R409" s="348"/>
      <c r="S409" s="384" t="s">
        <v>202</v>
      </c>
      <c r="T409" s="256"/>
      <c r="U409" s="256"/>
      <c r="V409" s="256"/>
      <c r="W409" s="256"/>
      <c r="X409" s="348"/>
      <c r="Y409" s="384" t="s">
        <v>203</v>
      </c>
      <c r="Z409" s="256"/>
      <c r="AA409" s="256"/>
      <c r="AB409" s="256"/>
      <c r="AC409" s="256"/>
      <c r="AD409" s="348"/>
      <c r="AF409" t="s">
        <v>204</v>
      </c>
      <c r="AG409" t="s">
        <v>205</v>
      </c>
      <c r="AH409" t="s">
        <v>206</v>
      </c>
      <c r="AI409" t="s">
        <v>207</v>
      </c>
      <c r="AJ409" t="s">
        <v>208</v>
      </c>
      <c r="AK409" t="s">
        <v>209</v>
      </c>
      <c r="AL409" t="s">
        <v>210</v>
      </c>
    </row>
    <row r="410" spans="1:38" ht="24" customHeight="1">
      <c r="A410" s="40"/>
      <c r="B410" s="40"/>
      <c r="C410" s="79" t="s">
        <v>131</v>
      </c>
      <c r="D410" s="382" t="s">
        <v>2110</v>
      </c>
      <c r="E410" s="272"/>
      <c r="F410" s="272"/>
      <c r="G410" s="272"/>
      <c r="H410" s="272"/>
      <c r="I410" s="272"/>
      <c r="J410" s="272"/>
      <c r="K410" s="272"/>
      <c r="L410" s="283"/>
      <c r="M410" s="268"/>
      <c r="N410" s="266"/>
      <c r="O410" s="266"/>
      <c r="P410" s="266"/>
      <c r="Q410" s="266"/>
      <c r="R410" s="267"/>
      <c r="S410" s="268"/>
      <c r="T410" s="266"/>
      <c r="U410" s="266"/>
      <c r="V410" s="266"/>
      <c r="W410" s="266"/>
      <c r="X410" s="267"/>
      <c r="Y410" s="268"/>
      <c r="Z410" s="266"/>
      <c r="AA410" s="266"/>
      <c r="AB410" s="266"/>
      <c r="AC410" s="266"/>
      <c r="AD410" s="267"/>
      <c r="AF410">
        <f>IF(AND(M410=0,OR(SUM(S410:Y410)&gt;0,COUNTIF(M410:Y410,"NS")&gt;0)),1,0)</f>
        <v>0</v>
      </c>
      <c r="AG410">
        <f>IF(OR(AND(M410="NS",SUM(S410:Y410)&gt;0),AND(M410="NS",COUNTIF(M410:Y410,"NS")&lt;2)),1,0)</f>
        <v>0</v>
      </c>
      <c r="AH410">
        <f>IF(AND(M410="NA",OR(SUM(S410:Y410)&gt;0,COUNTIF(M410:Y410,"NS")&gt;0,COUNTIF(M410:Y410,"NA")&gt;1)),1,0)</f>
        <v>0</v>
      </c>
      <c r="AI410">
        <f>IF(AND(COUNTBLANK(M410)+COUNTBLANK(S410)+COUNTBLANK(Y410)&gt;0,COUNTBLANK(M410)+COUNTBLANK(S410)+COUNTBLANK(Y410)&lt;3,M410&lt;&gt;"NA"),1,0)</f>
        <v>0</v>
      </c>
      <c r="AJ410">
        <f>IF(AND(IF(OR(SUM(S410:Y410)=M410,M410="",AND(M410&gt;0,COUNTIF(M410:Y410,"NS")=2)),0,1)=1,M410&lt;&gt;"NS",M410&lt;&gt;"NA"),1,0)</f>
        <v>0</v>
      </c>
      <c r="AK410">
        <f>IF(COUNTIF(M410:Y410,"=*")&lt;&gt;SUM(COUNTIF(M410:Y410,"NS"),COUNTIF(M410:Y410,"NA")),1,0)</f>
        <v>0</v>
      </c>
      <c r="AL410">
        <f>IF(SUM(AF410:AK410)&gt;0,1,0)</f>
        <v>0</v>
      </c>
    </row>
    <row r="411" spans="1:38" ht="36" customHeight="1">
      <c r="A411" s="40"/>
      <c r="B411" s="40"/>
      <c r="C411" s="80" t="s">
        <v>132</v>
      </c>
      <c r="D411" s="320" t="s">
        <v>2111</v>
      </c>
      <c r="E411" s="266"/>
      <c r="F411" s="266"/>
      <c r="G411" s="266"/>
      <c r="H411" s="266"/>
      <c r="I411" s="266"/>
      <c r="J411" s="266"/>
      <c r="K411" s="266"/>
      <c r="L411" s="267"/>
      <c r="M411" s="268"/>
      <c r="N411" s="266"/>
      <c r="O411" s="266"/>
      <c r="P411" s="266"/>
      <c r="Q411" s="266"/>
      <c r="R411" s="267"/>
      <c r="S411" s="268"/>
      <c r="T411" s="266"/>
      <c r="U411" s="266"/>
      <c r="V411" s="266"/>
      <c r="W411" s="266"/>
      <c r="X411" s="267"/>
      <c r="Y411" s="268"/>
      <c r="Z411" s="266"/>
      <c r="AA411" s="266"/>
      <c r="AB411" s="266"/>
      <c r="AC411" s="266"/>
      <c r="AD411" s="267"/>
    </row>
    <row r="412" spans="1:38" ht="24" customHeight="1">
      <c r="A412" s="40"/>
      <c r="B412" s="40"/>
      <c r="C412" s="80" t="s">
        <v>133</v>
      </c>
      <c r="D412" s="320" t="s">
        <v>2112</v>
      </c>
      <c r="E412" s="266"/>
      <c r="F412" s="266"/>
      <c r="G412" s="266"/>
      <c r="H412" s="266"/>
      <c r="I412" s="266"/>
      <c r="J412" s="266"/>
      <c r="K412" s="266"/>
      <c r="L412" s="267"/>
      <c r="M412" s="268"/>
      <c r="N412" s="266"/>
      <c r="O412" s="266"/>
      <c r="P412" s="266"/>
      <c r="Q412" s="266"/>
      <c r="R412" s="267"/>
      <c r="S412" s="268"/>
      <c r="T412" s="266"/>
      <c r="U412" s="266"/>
      <c r="V412" s="266"/>
      <c r="W412" s="266"/>
      <c r="X412" s="267"/>
      <c r="Y412" s="268"/>
      <c r="Z412" s="266"/>
      <c r="AA412" s="266"/>
      <c r="AB412" s="266"/>
      <c r="AC412" s="266"/>
      <c r="AD412" s="267"/>
    </row>
    <row r="413" spans="1:38" ht="24" customHeight="1">
      <c r="A413" s="40"/>
      <c r="B413" s="40"/>
      <c r="C413" s="80" t="s">
        <v>134</v>
      </c>
      <c r="D413" s="320" t="s">
        <v>2113</v>
      </c>
      <c r="E413" s="266"/>
      <c r="F413" s="266"/>
      <c r="G413" s="266"/>
      <c r="H413" s="266"/>
      <c r="I413" s="266"/>
      <c r="J413" s="266"/>
      <c r="K413" s="266"/>
      <c r="L413" s="267"/>
      <c r="M413" s="268"/>
      <c r="N413" s="266"/>
      <c r="O413" s="266"/>
      <c r="P413" s="266"/>
      <c r="Q413" s="266"/>
      <c r="R413" s="267"/>
      <c r="S413" s="268"/>
      <c r="T413" s="266"/>
      <c r="U413" s="266"/>
      <c r="V413" s="266"/>
      <c r="W413" s="266"/>
      <c r="X413" s="267"/>
      <c r="Y413" s="268"/>
      <c r="Z413" s="266"/>
      <c r="AA413" s="266"/>
      <c r="AB413" s="266"/>
      <c r="AC413" s="266"/>
      <c r="AD413" s="267"/>
    </row>
    <row r="414" spans="1:38" ht="48" customHeight="1">
      <c r="A414" s="40"/>
      <c r="B414" s="40"/>
      <c r="C414" s="80" t="s">
        <v>135</v>
      </c>
      <c r="D414" s="382" t="s">
        <v>2114</v>
      </c>
      <c r="E414" s="272"/>
      <c r="F414" s="272"/>
      <c r="G414" s="272"/>
      <c r="H414" s="272"/>
      <c r="I414" s="272"/>
      <c r="J414" s="272"/>
      <c r="K414" s="272"/>
      <c r="L414" s="283"/>
      <c r="M414" s="268"/>
      <c r="N414" s="266"/>
      <c r="O414" s="266"/>
      <c r="P414" s="266"/>
      <c r="Q414" s="266"/>
      <c r="R414" s="267"/>
      <c r="S414" s="268"/>
      <c r="T414" s="266"/>
      <c r="U414" s="266"/>
      <c r="V414" s="266"/>
      <c r="W414" s="266"/>
      <c r="X414" s="267"/>
      <c r="Y414" s="268"/>
      <c r="Z414" s="266"/>
      <c r="AA414" s="266"/>
      <c r="AB414" s="266"/>
      <c r="AC414" s="266"/>
      <c r="AD414" s="267"/>
    </row>
    <row r="415" spans="1:38" ht="24" customHeight="1">
      <c r="A415" s="40"/>
      <c r="B415" s="40"/>
      <c r="C415" s="80" t="s">
        <v>136</v>
      </c>
      <c r="D415" s="320" t="s">
        <v>2115</v>
      </c>
      <c r="E415" s="266"/>
      <c r="F415" s="266"/>
      <c r="G415" s="266"/>
      <c r="H415" s="266"/>
      <c r="I415" s="266"/>
      <c r="J415" s="266"/>
      <c r="K415" s="266"/>
      <c r="L415" s="267"/>
      <c r="M415" s="268"/>
      <c r="N415" s="266"/>
      <c r="O415" s="266"/>
      <c r="P415" s="266"/>
      <c r="Q415" s="266"/>
      <c r="R415" s="267"/>
      <c r="S415" s="268"/>
      <c r="T415" s="266"/>
      <c r="U415" s="266"/>
      <c r="V415" s="266"/>
      <c r="W415" s="266"/>
      <c r="X415" s="267"/>
      <c r="Y415" s="268"/>
      <c r="Z415" s="266"/>
      <c r="AA415" s="266"/>
      <c r="AB415" s="266"/>
      <c r="AC415" s="266"/>
      <c r="AD415" s="267"/>
    </row>
    <row r="416" spans="1:38" ht="36" customHeight="1">
      <c r="A416" s="40"/>
      <c r="B416" s="40"/>
      <c r="C416" s="80" t="s">
        <v>137</v>
      </c>
      <c r="D416" s="320" t="s">
        <v>2116</v>
      </c>
      <c r="E416" s="266"/>
      <c r="F416" s="266"/>
      <c r="G416" s="266"/>
      <c r="H416" s="266"/>
      <c r="I416" s="266"/>
      <c r="J416" s="266"/>
      <c r="K416" s="266"/>
      <c r="L416" s="267"/>
      <c r="M416" s="268"/>
      <c r="N416" s="266"/>
      <c r="O416" s="266"/>
      <c r="P416" s="266"/>
      <c r="Q416" s="266"/>
      <c r="R416" s="267"/>
      <c r="S416" s="268"/>
      <c r="T416" s="266"/>
      <c r="U416" s="266"/>
      <c r="V416" s="266"/>
      <c r="W416" s="266"/>
      <c r="X416" s="267"/>
      <c r="Y416" s="268"/>
      <c r="Z416" s="266"/>
      <c r="AA416" s="266"/>
      <c r="AB416" s="266"/>
      <c r="AC416" s="266"/>
      <c r="AD416" s="267"/>
    </row>
    <row r="417" spans="1:37">
      <c r="A417" s="40"/>
      <c r="B417" s="40"/>
      <c r="C417" s="15"/>
      <c r="D417" s="15"/>
      <c r="E417" s="15"/>
      <c r="F417" s="15"/>
      <c r="G417" s="15"/>
      <c r="H417" s="15"/>
      <c r="I417" s="15"/>
      <c r="J417" s="15"/>
      <c r="K417" s="15"/>
      <c r="L417" s="81" t="s">
        <v>211</v>
      </c>
      <c r="M417" s="268">
        <f>IF(AND(SUM(M410:M416)=0,COUNTIF(M410:M416,"NS")&gt;0),"NS",IF(AND(SUM(M410:M416)=0, COUNTIF(M410:M416,"NA")&gt;0),"NA",SUM(M410:M416)))</f>
        <v>0</v>
      </c>
      <c r="N417" s="266"/>
      <c r="O417" s="266"/>
      <c r="P417" s="266"/>
      <c r="Q417" s="266"/>
      <c r="R417" s="267"/>
      <c r="S417" s="268">
        <f>IF(AND(SUM(S410:S416)=0,COUNTIF(S410:S416,"NS")&gt;0),"NS",IF(AND(SUM(S410:S416)=0, COUNTIF(S410:S416,"NA")&gt;0),"NA",SUM(S410:S416)))</f>
        <v>0</v>
      </c>
      <c r="T417" s="266"/>
      <c r="U417" s="266"/>
      <c r="V417" s="266"/>
      <c r="W417" s="266"/>
      <c r="X417" s="267"/>
      <c r="Y417" s="268">
        <f>IF(AND(SUM(Y410:Y416)=0,COUNTIF(Y410:Y416,"NS")&gt;0),"NS",IF(AND(SUM(Y410:Y416)=0, COUNTIF(Y410:Y416,"NA")&gt;0),"NA",SUM(Y410:Y416)))</f>
        <v>0</v>
      </c>
      <c r="Z417" s="266"/>
      <c r="AA417" s="266"/>
      <c r="AB417" s="266"/>
      <c r="AC417" s="266"/>
      <c r="AD417" s="267"/>
    </row>
    <row r="418" spans="1:37">
      <c r="A418" s="40"/>
      <c r="B418" s="40"/>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F418">
        <f>IF(SUM(AF410:AF417)&gt;0,1,0)</f>
        <v>0</v>
      </c>
      <c r="AG418">
        <f>IF(SUM(AG410:AG417)&gt;0,2,0)</f>
        <v>0</v>
      </c>
      <c r="AH418">
        <f>IF(SUM(AH410:AH417)&gt;0,4,0)</f>
        <v>0</v>
      </c>
      <c r="AI418">
        <f>IF(SUM(AI410:AI417)&gt;0,4,0)</f>
        <v>0</v>
      </c>
      <c r="AJ418">
        <f>IF(SUM(AJ410:AJ417)&gt;0,5,0)</f>
        <v>0</v>
      </c>
      <c r="AK418">
        <f>IF(SUM(AK410:AK417)&gt;0,6,0)</f>
        <v>0</v>
      </c>
    </row>
    <row r="419" spans="1:37" ht="60" customHeight="1">
      <c r="A419" s="40"/>
      <c r="B419" s="40"/>
      <c r="C419" s="441" t="s">
        <v>2117</v>
      </c>
      <c r="D419" s="256"/>
      <c r="E419" s="256"/>
      <c r="F419" s="256"/>
      <c r="G419" s="281"/>
      <c r="H419" s="268"/>
      <c r="I419" s="266"/>
      <c r="J419" s="266"/>
      <c r="K419" s="266"/>
      <c r="L419" s="266"/>
      <c r="M419" s="266"/>
      <c r="N419" s="266"/>
      <c r="O419" s="266"/>
      <c r="P419" s="266"/>
      <c r="Q419" s="266"/>
      <c r="R419" s="266"/>
      <c r="S419" s="266"/>
      <c r="T419" s="266"/>
      <c r="U419" s="266"/>
      <c r="V419" s="266"/>
      <c r="W419" s="266"/>
      <c r="X419" s="266"/>
      <c r="Y419" s="266"/>
      <c r="Z419" s="266"/>
      <c r="AA419" s="266"/>
      <c r="AB419" s="266"/>
      <c r="AC419" s="266"/>
      <c r="AD419" s="267"/>
      <c r="AH419">
        <f>SUM(AF418:AH418)</f>
        <v>0</v>
      </c>
      <c r="AK419">
        <f>SUM(AI418:AK418)</f>
        <v>0</v>
      </c>
    </row>
    <row r="420" spans="1:37">
      <c r="A420" s="40"/>
      <c r="B420" s="40"/>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H420" t="e">
        <f ca="1">CAMBIAR(AH419,0,"",1,"El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20" t="e">
        <f ca="1">CAMBIAR(AK419,0,"",4,"Hay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21" spans="1:37" ht="24" customHeight="1">
      <c r="A421" s="40"/>
      <c r="B421" s="40"/>
      <c r="C421" s="321" t="s">
        <v>187</v>
      </c>
      <c r="D421" s="256"/>
      <c r="E421" s="256"/>
      <c r="F421" s="256"/>
      <c r="G421" s="256"/>
      <c r="H421" s="256"/>
      <c r="I421" s="256"/>
      <c r="J421" s="256"/>
      <c r="K421" s="256"/>
      <c r="L421" s="256"/>
      <c r="M421" s="256"/>
      <c r="N421" s="256"/>
      <c r="O421" s="256"/>
      <c r="P421" s="256"/>
      <c r="Q421" s="256"/>
      <c r="R421" s="256"/>
      <c r="S421" s="256"/>
      <c r="T421" s="256"/>
      <c r="U421" s="256"/>
      <c r="V421" s="256"/>
      <c r="W421" s="256"/>
      <c r="X421" s="256"/>
      <c r="Y421" s="256"/>
      <c r="Z421" s="256"/>
      <c r="AA421" s="256"/>
      <c r="AB421" s="256"/>
      <c r="AC421" s="256"/>
      <c r="AD421" s="256"/>
    </row>
    <row r="422" spans="1:37" ht="60" customHeight="1">
      <c r="A422" s="40"/>
      <c r="B422" s="40"/>
      <c r="C422" s="322"/>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c r="AC422" s="323"/>
      <c r="AD422" s="324"/>
    </row>
    <row r="428" spans="1:37" ht="15.75" customHeight="1" thickBot="1"/>
    <row r="429" spans="1:37" ht="15" customHeight="1" thickBot="1">
      <c r="B429" s="480" t="s">
        <v>2118</v>
      </c>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c r="AA429" s="449"/>
      <c r="AB429" s="449"/>
      <c r="AC429" s="449"/>
      <c r="AD429" s="450"/>
    </row>
    <row r="431" spans="1:37" ht="36" customHeight="1">
      <c r="A431" s="72" t="s">
        <v>2119</v>
      </c>
      <c r="B431" s="418" t="s">
        <v>2120</v>
      </c>
      <c r="C431" s="481"/>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c r="AC431" s="329"/>
      <c r="AD431" s="329"/>
    </row>
    <row r="432" spans="1:37" ht="36" customHeight="1">
      <c r="B432" s="37"/>
      <c r="C432" s="327" t="s">
        <v>2121</v>
      </c>
      <c r="D432" s="256"/>
      <c r="E432" s="256"/>
      <c r="F432" s="256"/>
      <c r="G432" s="256"/>
      <c r="H432" s="256"/>
      <c r="I432" s="256"/>
      <c r="J432" s="256"/>
      <c r="K432" s="256"/>
      <c r="L432" s="256"/>
      <c r="M432" s="256"/>
      <c r="N432" s="256"/>
      <c r="O432" s="256"/>
      <c r="P432" s="256"/>
      <c r="Q432" s="256"/>
      <c r="R432" s="256"/>
      <c r="S432" s="256"/>
      <c r="T432" s="256"/>
      <c r="U432" s="256"/>
      <c r="V432" s="256"/>
      <c r="W432" s="256"/>
      <c r="X432" s="256"/>
      <c r="Y432" s="256"/>
      <c r="Z432" s="256"/>
      <c r="AA432" s="256"/>
      <c r="AB432" s="256"/>
      <c r="AC432" s="256"/>
      <c r="AD432" s="256"/>
    </row>
    <row r="433" spans="1:38">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spans="1:38" ht="48" customHeight="1">
      <c r="B434" s="15"/>
      <c r="C434" s="265" t="s">
        <v>2122</v>
      </c>
      <c r="D434" s="278"/>
      <c r="E434" s="278"/>
      <c r="F434" s="278"/>
      <c r="G434" s="278"/>
      <c r="H434" s="278"/>
      <c r="I434" s="278"/>
      <c r="J434" s="278"/>
      <c r="K434" s="278"/>
      <c r="L434" s="279"/>
      <c r="M434" s="265" t="s">
        <v>2123</v>
      </c>
      <c r="N434" s="266"/>
      <c r="O434" s="266"/>
      <c r="P434" s="266"/>
      <c r="Q434" s="266"/>
      <c r="R434" s="266"/>
      <c r="S434" s="266"/>
      <c r="T434" s="266"/>
      <c r="U434" s="266"/>
      <c r="V434" s="266"/>
      <c r="W434" s="266"/>
      <c r="X434" s="266"/>
      <c r="Y434" s="266"/>
      <c r="Z434" s="266"/>
      <c r="AA434" s="266"/>
      <c r="AB434" s="266"/>
      <c r="AC434" s="266"/>
      <c r="AD434" s="267"/>
    </row>
    <row r="435" spans="1:38">
      <c r="B435" s="15"/>
      <c r="C435" s="282"/>
      <c r="D435" s="272"/>
      <c r="E435" s="272"/>
      <c r="F435" s="272"/>
      <c r="G435" s="272"/>
      <c r="H435" s="272"/>
      <c r="I435" s="272"/>
      <c r="J435" s="272"/>
      <c r="K435" s="272"/>
      <c r="L435" s="283"/>
      <c r="M435" s="265" t="s">
        <v>201</v>
      </c>
      <c r="N435" s="266"/>
      <c r="O435" s="266"/>
      <c r="P435" s="266"/>
      <c r="Q435" s="266"/>
      <c r="R435" s="267"/>
      <c r="S435" s="268" t="s">
        <v>202</v>
      </c>
      <c r="T435" s="266"/>
      <c r="U435" s="266"/>
      <c r="V435" s="266"/>
      <c r="W435" s="266"/>
      <c r="X435" s="267"/>
      <c r="Y435" s="268" t="s">
        <v>203</v>
      </c>
      <c r="Z435" s="266"/>
      <c r="AA435" s="266"/>
      <c r="AB435" s="266"/>
      <c r="AC435" s="266"/>
      <c r="AD435" s="267"/>
      <c r="AF435" t="s">
        <v>204</v>
      </c>
      <c r="AG435" t="s">
        <v>205</v>
      </c>
      <c r="AH435" t="s">
        <v>206</v>
      </c>
      <c r="AI435" t="s">
        <v>207</v>
      </c>
      <c r="AJ435" t="s">
        <v>208</v>
      </c>
      <c r="AK435" t="s">
        <v>209</v>
      </c>
      <c r="AL435" t="s">
        <v>210</v>
      </c>
    </row>
    <row r="436" spans="1:38">
      <c r="B436" s="15"/>
      <c r="C436" s="268"/>
      <c r="D436" s="266"/>
      <c r="E436" s="266"/>
      <c r="F436" s="266"/>
      <c r="G436" s="266"/>
      <c r="H436" s="266"/>
      <c r="I436" s="266"/>
      <c r="J436" s="266"/>
      <c r="K436" s="266"/>
      <c r="L436" s="267"/>
      <c r="M436" s="413">
        <v>45</v>
      </c>
      <c r="N436" s="266"/>
      <c r="O436" s="266"/>
      <c r="P436" s="266"/>
      <c r="Q436" s="266"/>
      <c r="R436" s="266"/>
      <c r="S436" s="413"/>
      <c r="T436" s="266"/>
      <c r="U436" s="266"/>
      <c r="V436" s="266"/>
      <c r="W436" s="266"/>
      <c r="X436" s="266"/>
      <c r="Y436" s="268"/>
      <c r="Z436" s="266"/>
      <c r="AA436" s="266"/>
      <c r="AB436" s="266"/>
      <c r="AC436" s="266"/>
      <c r="AD436" s="267"/>
      <c r="AF436">
        <f>IF(AND(M436=0,OR(SUM(S436:Y436)&gt;0,COUNTIF(M436:Y436,"NS")&gt;0)),1,0)</f>
        <v>0</v>
      </c>
      <c r="AG436">
        <f>IF(OR(AND(M436="NS",SUM(S436:Y436)&gt;0),AND(M436="NS",COUNTIF(M436:Y436,"NS")&lt;2)),1,0)</f>
        <v>0</v>
      </c>
      <c r="AH436">
        <f>IF(AND(M436="NA",OR(SUM(S436:Y436)&gt;0,COUNTIF(M436:Y436,"NS")&gt;0,COUNTIF(M436:Y436,"NA")&gt;1)),1,0)</f>
        <v>0</v>
      </c>
      <c r="AI436">
        <f>IF(AND(COUNTBLANK(M436)+COUNTBLANK(S436)+COUNTBLANK(Y436)&gt;0,COUNTBLANK(M436)+COUNTBLANK(S436)+COUNTBLANK(Y436)&lt;3,M436&lt;&gt;"NA"),1,0)</f>
        <v>1</v>
      </c>
      <c r="AJ436">
        <f>IF(AND(IF(OR(SUM(S436:Y436)=M436,M436="",AND(M436&gt;0,COUNTIF(M436:Y436,"NS")=2)),0,1)=1,M436&lt;&gt;"NS",M436&lt;&gt;"NA"),1,0)</f>
        <v>1</v>
      </c>
      <c r="AK436">
        <f>IF(COUNTIF(M436:Y436,"=*")&lt;&gt;SUM(COUNTIF(M436:Y436,"NS"),COUNTIF(M436:Y436,"NA")),1,0)</f>
        <v>0</v>
      </c>
      <c r="AL436">
        <f>IF(SUM(AF436:AK436)&gt;0,1,0)</f>
        <v>1</v>
      </c>
    </row>
    <row r="437" spans="1:38">
      <c r="AF437">
        <f>IF(SUM(AF436)&gt;0,1,0)</f>
        <v>0</v>
      </c>
      <c r="AG437">
        <f>IF(SUM(AG436)&gt;0,2,0)</f>
        <v>0</v>
      </c>
      <c r="AH437">
        <f>IF(SUM(AH436)&gt;0,4,0)</f>
        <v>0</v>
      </c>
      <c r="AI437">
        <f>IF(SUM(AI436)&gt;0,4,0)</f>
        <v>4</v>
      </c>
      <c r="AJ437">
        <f>IF(SUM(AJ436)&gt;0,5,0)</f>
        <v>5</v>
      </c>
      <c r="AK437">
        <f>IF(SUM(AK436)&gt;0,6,0)</f>
        <v>0</v>
      </c>
    </row>
    <row r="438" spans="1:38" ht="24" customHeight="1">
      <c r="C438" s="321" t="s">
        <v>187</v>
      </c>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c r="AC438" s="256"/>
      <c r="AD438" s="256"/>
      <c r="AH438">
        <f>SUM(AF437:AH437)</f>
        <v>0</v>
      </c>
      <c r="AK438">
        <f>SUM(AI437:AK437)</f>
        <v>9</v>
      </c>
    </row>
    <row r="439" spans="1:38" ht="60" customHeight="1">
      <c r="C439" s="320"/>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c r="AB439" s="266"/>
      <c r="AC439" s="266"/>
      <c r="AD439" s="267"/>
      <c r="AH439" t="e">
        <f ca="1">CAMBIAR(AH438,0,"",1,"El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39" t="e">
        <f ca="1">CAMBIAR(AK438,0,"",4,"Hay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40" spans="1:38">
      <c r="C440" s="246" t="e">
        <f ca="1">AH439</f>
        <v>#NAME?</v>
      </c>
    </row>
    <row r="441" spans="1:38">
      <c r="C441" s="246" t="e">
        <f ca="1">AK439</f>
        <v>#NAME?</v>
      </c>
    </row>
    <row r="446" spans="1:38" ht="24" customHeight="1">
      <c r="A446" s="126" t="s">
        <v>2124</v>
      </c>
      <c r="B446" s="482" t="s">
        <v>2125</v>
      </c>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c r="AC446" s="329"/>
      <c r="AD446" s="329"/>
    </row>
    <row r="447" spans="1:38" ht="36" customHeight="1">
      <c r="A447" s="126"/>
      <c r="B447" s="245"/>
      <c r="C447" s="327" t="s">
        <v>2126</v>
      </c>
      <c r="D447" s="256"/>
      <c r="E447" s="256"/>
      <c r="F447" s="256"/>
      <c r="G447" s="256"/>
      <c r="H447" s="256"/>
      <c r="I447" s="256"/>
      <c r="J447" s="256"/>
      <c r="K447" s="256"/>
      <c r="L447" s="256"/>
      <c r="M447" s="256"/>
      <c r="N447" s="256"/>
      <c r="O447" s="256"/>
      <c r="P447" s="256"/>
      <c r="Q447" s="256"/>
      <c r="R447" s="256"/>
      <c r="S447" s="256"/>
      <c r="T447" s="256"/>
      <c r="U447" s="256"/>
      <c r="V447" s="256"/>
      <c r="W447" s="256"/>
      <c r="X447" s="256"/>
      <c r="Y447" s="256"/>
      <c r="Z447" s="256"/>
      <c r="AA447" s="256"/>
      <c r="AB447" s="256"/>
      <c r="AC447" s="256"/>
      <c r="AD447" s="256"/>
    </row>
    <row r="448" spans="1:38" ht="15" customHeight="1">
      <c r="A448" s="126"/>
      <c r="B448" s="245"/>
      <c r="C448" s="327" t="s">
        <v>2127</v>
      </c>
      <c r="D448" s="256"/>
      <c r="E448" s="256"/>
      <c r="F448" s="256"/>
      <c r="G448" s="256"/>
      <c r="H448" s="256"/>
      <c r="I448" s="256"/>
      <c r="J448" s="256"/>
      <c r="K448" s="256"/>
      <c r="L448" s="256"/>
      <c r="M448" s="256"/>
      <c r="N448" s="256"/>
      <c r="O448" s="256"/>
      <c r="P448" s="256"/>
      <c r="Q448" s="256"/>
      <c r="R448" s="256"/>
      <c r="S448" s="256"/>
      <c r="T448" s="256"/>
      <c r="U448" s="256"/>
      <c r="V448" s="256"/>
      <c r="W448" s="256"/>
      <c r="X448" s="256"/>
      <c r="Y448" s="256"/>
      <c r="Z448" s="256"/>
      <c r="AA448" s="256"/>
      <c r="AB448" s="256"/>
      <c r="AC448" s="256"/>
      <c r="AD448" s="256"/>
    </row>
    <row r="449" spans="1:38" ht="36" customHeight="1">
      <c r="A449" s="126"/>
      <c r="B449" s="245"/>
      <c r="C449" s="321" t="s">
        <v>2128</v>
      </c>
      <c r="D449" s="256"/>
      <c r="E449" s="256"/>
      <c r="F449" s="256"/>
      <c r="G449" s="256"/>
      <c r="H449" s="256"/>
      <c r="I449" s="256"/>
      <c r="J449" s="256"/>
      <c r="K449" s="256"/>
      <c r="L449" s="256"/>
      <c r="M449" s="256"/>
      <c r="N449" s="256"/>
      <c r="O449" s="256"/>
      <c r="P449" s="256"/>
      <c r="Q449" s="256"/>
      <c r="R449" s="256"/>
      <c r="S449" s="256"/>
      <c r="T449" s="256"/>
      <c r="U449" s="256"/>
      <c r="V449" s="256"/>
      <c r="W449" s="256"/>
      <c r="X449" s="256"/>
      <c r="Y449" s="256"/>
      <c r="Z449" s="256"/>
      <c r="AA449" s="256"/>
      <c r="AB449" s="256"/>
      <c r="AC449" s="256"/>
      <c r="AD449" s="256"/>
    </row>
    <row r="450" spans="1:38" ht="36" customHeight="1">
      <c r="A450" s="72"/>
      <c r="B450" s="207"/>
      <c r="C450" s="321" t="s">
        <v>2129</v>
      </c>
      <c r="D450" s="256"/>
      <c r="E450" s="256"/>
      <c r="F450" s="256"/>
      <c r="G450" s="256"/>
      <c r="H450" s="256"/>
      <c r="I450" s="256"/>
      <c r="J450" s="256"/>
      <c r="K450" s="256"/>
      <c r="L450" s="256"/>
      <c r="M450" s="256"/>
      <c r="N450" s="256"/>
      <c r="O450" s="256"/>
      <c r="P450" s="256"/>
      <c r="Q450" s="256"/>
      <c r="R450" s="256"/>
      <c r="S450" s="256"/>
      <c r="T450" s="256"/>
      <c r="U450" s="256"/>
      <c r="V450" s="256"/>
      <c r="W450" s="256"/>
      <c r="X450" s="256"/>
      <c r="Y450" s="256"/>
      <c r="Z450" s="256"/>
      <c r="AA450" s="256"/>
      <c r="AB450" s="256"/>
      <c r="AC450" s="256"/>
      <c r="AD450" s="256"/>
    </row>
    <row r="451" spans="1:38" s="74" customFormat="1" ht="15" customHeight="1">
      <c r="A451" s="73"/>
      <c r="B451" s="175"/>
    </row>
    <row r="452" spans="1:38" s="40" customFormat="1" ht="15" customHeight="1">
      <c r="A452" s="83"/>
      <c r="B452" s="15"/>
      <c r="C452" s="265" t="s">
        <v>2130</v>
      </c>
      <c r="D452" s="278"/>
      <c r="E452" s="278"/>
      <c r="F452" s="278"/>
      <c r="G452" s="278"/>
      <c r="H452" s="278"/>
      <c r="I452" s="278"/>
      <c r="J452" s="278"/>
      <c r="K452" s="278"/>
      <c r="L452" s="279"/>
      <c r="M452" s="265" t="s">
        <v>2131</v>
      </c>
      <c r="N452" s="266"/>
      <c r="O452" s="266"/>
      <c r="P452" s="266"/>
      <c r="Q452" s="266"/>
      <c r="R452" s="266"/>
      <c r="S452" s="266"/>
      <c r="T452" s="266"/>
      <c r="U452" s="266"/>
      <c r="V452" s="266"/>
      <c r="W452" s="266"/>
      <c r="X452" s="266"/>
      <c r="Y452" s="266"/>
      <c r="Z452" s="266"/>
      <c r="AA452" s="266"/>
      <c r="AB452" s="266"/>
      <c r="AC452" s="266"/>
      <c r="AD452" s="267"/>
    </row>
    <row r="453" spans="1:38" s="40" customFormat="1" ht="15" customHeight="1">
      <c r="A453" s="83"/>
      <c r="B453" s="15"/>
      <c r="C453" s="282"/>
      <c r="D453" s="272"/>
      <c r="E453" s="272"/>
      <c r="F453" s="272"/>
      <c r="G453" s="272"/>
      <c r="H453" s="272"/>
      <c r="I453" s="272"/>
      <c r="J453" s="272"/>
      <c r="K453" s="272"/>
      <c r="L453" s="283"/>
      <c r="M453" s="265" t="s">
        <v>201</v>
      </c>
      <c r="N453" s="266"/>
      <c r="O453" s="266"/>
      <c r="P453" s="266"/>
      <c r="Q453" s="266"/>
      <c r="R453" s="267"/>
      <c r="S453" s="268" t="s">
        <v>202</v>
      </c>
      <c r="T453" s="266"/>
      <c r="U453" s="266"/>
      <c r="V453" s="266"/>
      <c r="W453" s="266"/>
      <c r="X453" s="267"/>
      <c r="Y453" s="268" t="s">
        <v>203</v>
      </c>
      <c r="Z453" s="266"/>
      <c r="AA453" s="266"/>
      <c r="AB453" s="266"/>
      <c r="AC453" s="266"/>
      <c r="AD453" s="267"/>
      <c r="AF453" t="s">
        <v>204</v>
      </c>
      <c r="AG453" t="s">
        <v>205</v>
      </c>
      <c r="AH453" t="s">
        <v>206</v>
      </c>
      <c r="AI453" t="s">
        <v>207</v>
      </c>
      <c r="AJ453" t="s">
        <v>208</v>
      </c>
      <c r="AK453" t="s">
        <v>209</v>
      </c>
      <c r="AL453" t="s">
        <v>210</v>
      </c>
    </row>
    <row r="454" spans="1:38" s="40" customFormat="1" ht="24" customHeight="1">
      <c r="A454" s="83"/>
      <c r="B454" s="15"/>
      <c r="C454" s="79" t="s">
        <v>131</v>
      </c>
      <c r="D454" s="320" t="s">
        <v>2132</v>
      </c>
      <c r="E454" s="266"/>
      <c r="F454" s="266"/>
      <c r="G454" s="266"/>
      <c r="H454" s="266"/>
      <c r="I454" s="266"/>
      <c r="J454" s="266"/>
      <c r="K454" s="266"/>
      <c r="L454" s="267"/>
      <c r="M454" s="268"/>
      <c r="N454" s="266"/>
      <c r="O454" s="266"/>
      <c r="P454" s="266"/>
      <c r="Q454" s="266"/>
      <c r="R454" s="267"/>
      <c r="S454" s="268"/>
      <c r="T454" s="266"/>
      <c r="U454" s="266"/>
      <c r="V454" s="266"/>
      <c r="W454" s="266"/>
      <c r="X454" s="267"/>
      <c r="Y454" s="268"/>
      <c r="Z454" s="266"/>
      <c r="AA454" s="266"/>
      <c r="AB454" s="266"/>
      <c r="AC454" s="266"/>
      <c r="AD454" s="267"/>
      <c r="AF454">
        <f>IF(AND(M454=0,OR(SUM(S454:Y454)&gt;0,COUNTIF(M454:Y454,"NS")&gt;0)),1,0)</f>
        <v>0</v>
      </c>
      <c r="AG454">
        <f>IF(OR(AND(M454="NS",SUM(S454:Y454)&gt;0),AND(M454="NS",COUNTIF(M454:Y454,"NS")&lt;2)),1,0)</f>
        <v>0</v>
      </c>
      <c r="AH454">
        <f>IF(AND(M454="NA",OR(SUM(S454:Y454)&gt;0,COUNTIF(M454:Y454,"NS")&gt;0,COUNTIF(M454:Y454,"NA")&gt;1)),1,0)</f>
        <v>0</v>
      </c>
      <c r="AI454">
        <f>IF(AND(COUNTBLANK(M454)+COUNTBLANK(S454)+COUNTBLANK(Y454)&gt;0,COUNTBLANK(M454)+COUNTBLANK(S454)+COUNTBLANK(Y454)&lt;3,M454&lt;&gt;"NA"),1,0)</f>
        <v>0</v>
      </c>
      <c r="AJ454">
        <f>IF(AND(IF(OR(SUM(S454:Y454)=M454,M454="",AND(M454&gt;0,COUNTIF(M454:Y454,"NS")=2)),0,1)=1,M454&lt;&gt;"NS",M454&lt;&gt;"NA"),1,0)</f>
        <v>0</v>
      </c>
      <c r="AK454">
        <f>IF(COUNTIF(M454:Y454,"=*")&lt;&gt;SUM(COUNTIF(M454:Y454,"NS"),COUNTIF(M454:Y454,"NA")),1,0)</f>
        <v>0</v>
      </c>
      <c r="AL454">
        <f>IF(SUM(AF454:AK454)&gt;0,1,0)</f>
        <v>0</v>
      </c>
    </row>
    <row r="455" spans="1:38" s="40" customFormat="1" ht="15" customHeight="1">
      <c r="A455" s="83"/>
      <c r="B455" s="15"/>
      <c r="C455" s="80" t="s">
        <v>132</v>
      </c>
      <c r="D455" s="320" t="s">
        <v>2133</v>
      </c>
      <c r="E455" s="266"/>
      <c r="F455" s="266"/>
      <c r="G455" s="266"/>
      <c r="H455" s="266"/>
      <c r="I455" s="266"/>
      <c r="J455" s="266"/>
      <c r="K455" s="266"/>
      <c r="L455" s="267"/>
      <c r="M455" s="268"/>
      <c r="N455" s="266"/>
      <c r="O455" s="266"/>
      <c r="P455" s="266"/>
      <c r="Q455" s="266"/>
      <c r="R455" s="267"/>
      <c r="S455" s="268"/>
      <c r="T455" s="266"/>
      <c r="U455" s="266"/>
      <c r="V455" s="266"/>
      <c r="W455" s="266"/>
      <c r="X455" s="267"/>
      <c r="Y455" s="268"/>
      <c r="Z455" s="266"/>
      <c r="AA455" s="266"/>
      <c r="AB455" s="266"/>
      <c r="AC455" s="266"/>
      <c r="AD455" s="267"/>
    </row>
    <row r="456" spans="1:38" s="40" customFormat="1" ht="24" customHeight="1">
      <c r="A456" s="83"/>
      <c r="B456" s="15"/>
      <c r="C456" s="80" t="s">
        <v>133</v>
      </c>
      <c r="D456" s="320" t="s">
        <v>2134</v>
      </c>
      <c r="E456" s="266"/>
      <c r="F456" s="266"/>
      <c r="G456" s="266"/>
      <c r="H456" s="266"/>
      <c r="I456" s="266"/>
      <c r="J456" s="266"/>
      <c r="K456" s="266"/>
      <c r="L456" s="267"/>
      <c r="M456" s="268"/>
      <c r="N456" s="266"/>
      <c r="O456" s="266"/>
      <c r="P456" s="266"/>
      <c r="Q456" s="266"/>
      <c r="R456" s="267"/>
      <c r="S456" s="268"/>
      <c r="T456" s="266"/>
      <c r="U456" s="266"/>
      <c r="V456" s="266"/>
      <c r="W456" s="266"/>
      <c r="X456" s="267"/>
      <c r="Y456" s="268"/>
      <c r="Z456" s="266"/>
      <c r="AA456" s="266"/>
      <c r="AB456" s="266"/>
      <c r="AC456" s="266"/>
      <c r="AD456" s="267"/>
    </row>
    <row r="457" spans="1:38" s="40" customFormat="1" ht="15" customHeight="1">
      <c r="A457" s="83"/>
      <c r="B457" s="15"/>
      <c r="C457" s="80" t="s">
        <v>134</v>
      </c>
      <c r="D457" s="320" t="s">
        <v>2135</v>
      </c>
      <c r="E457" s="266"/>
      <c r="F457" s="266"/>
      <c r="G457" s="266"/>
      <c r="H457" s="266"/>
      <c r="I457" s="266"/>
      <c r="J457" s="266"/>
      <c r="K457" s="266"/>
      <c r="L457" s="267"/>
      <c r="M457" s="268"/>
      <c r="N457" s="266"/>
      <c r="O457" s="266"/>
      <c r="P457" s="266"/>
      <c r="Q457" s="266"/>
      <c r="R457" s="267"/>
      <c r="S457" s="268"/>
      <c r="T457" s="266"/>
      <c r="U457" s="266"/>
      <c r="V457" s="266"/>
      <c r="W457" s="266"/>
      <c r="X457" s="267"/>
      <c r="Y457" s="268"/>
      <c r="Z457" s="266"/>
      <c r="AA457" s="266"/>
      <c r="AB457" s="266"/>
      <c r="AC457" s="266"/>
      <c r="AD457" s="267"/>
    </row>
    <row r="458" spans="1:38" s="40" customFormat="1" ht="15" customHeight="1">
      <c r="A458" s="83"/>
      <c r="B458" s="15"/>
      <c r="C458" s="80" t="s">
        <v>135</v>
      </c>
      <c r="D458" s="320" t="s">
        <v>2136</v>
      </c>
      <c r="E458" s="266"/>
      <c r="F458" s="266"/>
      <c r="G458" s="266"/>
      <c r="H458" s="266"/>
      <c r="I458" s="266"/>
      <c r="J458" s="266"/>
      <c r="K458" s="266"/>
      <c r="L458" s="267"/>
      <c r="M458" s="268"/>
      <c r="N458" s="266"/>
      <c r="O458" s="266"/>
      <c r="P458" s="266"/>
      <c r="Q458" s="266"/>
      <c r="R458" s="267"/>
      <c r="S458" s="268"/>
      <c r="T458" s="266"/>
      <c r="U458" s="266"/>
      <c r="V458" s="266"/>
      <c r="W458" s="266"/>
      <c r="X458" s="267"/>
      <c r="Y458" s="268"/>
      <c r="Z458" s="266"/>
      <c r="AA458" s="266"/>
      <c r="AB458" s="266"/>
      <c r="AC458" s="266"/>
      <c r="AD458" s="267"/>
    </row>
    <row r="459" spans="1:38" s="40" customFormat="1" ht="15" customHeight="1">
      <c r="A459" s="83"/>
      <c r="B459" s="15"/>
      <c r="C459" s="80" t="s">
        <v>136</v>
      </c>
      <c r="D459" s="320" t="s">
        <v>2137</v>
      </c>
      <c r="E459" s="266"/>
      <c r="F459" s="266"/>
      <c r="G459" s="266"/>
      <c r="H459" s="266"/>
      <c r="I459" s="266"/>
      <c r="J459" s="266"/>
      <c r="K459" s="266"/>
      <c r="L459" s="267"/>
      <c r="M459" s="268"/>
      <c r="N459" s="266"/>
      <c r="O459" s="266"/>
      <c r="P459" s="266"/>
      <c r="Q459" s="266"/>
      <c r="R459" s="267"/>
      <c r="S459" s="268"/>
      <c r="T459" s="266"/>
      <c r="U459" s="266"/>
      <c r="V459" s="266"/>
      <c r="W459" s="266"/>
      <c r="X459" s="267"/>
      <c r="Y459" s="268"/>
      <c r="Z459" s="266"/>
      <c r="AA459" s="266"/>
      <c r="AB459" s="266"/>
      <c r="AC459" s="266"/>
      <c r="AD459" s="267"/>
    </row>
    <row r="460" spans="1:38" s="40" customFormat="1" ht="24" customHeight="1">
      <c r="A460" s="83"/>
      <c r="B460" s="15"/>
      <c r="C460" s="80" t="s">
        <v>137</v>
      </c>
      <c r="D460" s="320" t="s">
        <v>2138</v>
      </c>
      <c r="E460" s="266"/>
      <c r="F460" s="266"/>
      <c r="G460" s="266"/>
      <c r="H460" s="266"/>
      <c r="I460" s="266"/>
      <c r="J460" s="266"/>
      <c r="K460" s="266"/>
      <c r="L460" s="267"/>
      <c r="M460" s="268"/>
      <c r="N460" s="266"/>
      <c r="O460" s="266"/>
      <c r="P460" s="266"/>
      <c r="Q460" s="266"/>
      <c r="R460" s="267"/>
      <c r="S460" s="268"/>
      <c r="T460" s="266"/>
      <c r="U460" s="266"/>
      <c r="V460" s="266"/>
      <c r="W460" s="266"/>
      <c r="X460" s="267"/>
      <c r="Y460" s="268"/>
      <c r="Z460" s="266"/>
      <c r="AA460" s="266"/>
      <c r="AB460" s="266"/>
      <c r="AC460" s="266"/>
      <c r="AD460" s="267"/>
    </row>
    <row r="461" spans="1:38" s="40" customFormat="1" ht="15" customHeight="1">
      <c r="A461" s="83"/>
      <c r="B461" s="15"/>
      <c r="C461" s="80" t="s">
        <v>138</v>
      </c>
      <c r="D461" s="320" t="s">
        <v>2139</v>
      </c>
      <c r="E461" s="266"/>
      <c r="F461" s="266"/>
      <c r="G461" s="266"/>
      <c r="H461" s="266"/>
      <c r="I461" s="266"/>
      <c r="J461" s="266"/>
      <c r="K461" s="266"/>
      <c r="L461" s="267"/>
      <c r="M461" s="268"/>
      <c r="N461" s="266"/>
      <c r="O461" s="266"/>
      <c r="P461" s="266"/>
      <c r="Q461" s="266"/>
      <c r="R461" s="267"/>
      <c r="S461" s="268"/>
      <c r="T461" s="266"/>
      <c r="U461" s="266"/>
      <c r="V461" s="266"/>
      <c r="W461" s="266"/>
      <c r="X461" s="267"/>
      <c r="Y461" s="268"/>
      <c r="Z461" s="266"/>
      <c r="AA461" s="266"/>
      <c r="AB461" s="266"/>
      <c r="AC461" s="266"/>
      <c r="AD461" s="267"/>
    </row>
    <row r="462" spans="1:38" s="40" customFormat="1" ht="15" customHeight="1">
      <c r="A462" s="83"/>
      <c r="B462" s="15"/>
      <c r="C462" s="80" t="s">
        <v>139</v>
      </c>
      <c r="D462" s="320" t="s">
        <v>2140</v>
      </c>
      <c r="E462" s="266"/>
      <c r="F462" s="266"/>
      <c r="G462" s="266"/>
      <c r="H462" s="266"/>
      <c r="I462" s="266"/>
      <c r="J462" s="266"/>
      <c r="K462" s="266"/>
      <c r="L462" s="267"/>
      <c r="M462" s="268"/>
      <c r="N462" s="266"/>
      <c r="O462" s="266"/>
      <c r="P462" s="266"/>
      <c r="Q462" s="266"/>
      <c r="R462" s="267"/>
      <c r="S462" s="268"/>
      <c r="T462" s="266"/>
      <c r="U462" s="266"/>
      <c r="V462" s="266"/>
      <c r="W462" s="266"/>
      <c r="X462" s="267"/>
      <c r="Y462" s="268"/>
      <c r="Z462" s="266"/>
      <c r="AA462" s="266"/>
      <c r="AB462" s="266"/>
      <c r="AC462" s="266"/>
      <c r="AD462" s="267"/>
    </row>
    <row r="463" spans="1:38" s="40" customFormat="1" ht="15" customHeight="1">
      <c r="A463" s="83"/>
      <c r="B463" s="15"/>
      <c r="C463" s="80" t="s">
        <v>140</v>
      </c>
      <c r="D463" s="320" t="s">
        <v>2141</v>
      </c>
      <c r="E463" s="266"/>
      <c r="F463" s="266"/>
      <c r="G463" s="266"/>
      <c r="H463" s="266"/>
      <c r="I463" s="266"/>
      <c r="J463" s="266"/>
      <c r="K463" s="266"/>
      <c r="L463" s="267"/>
      <c r="M463" s="268"/>
      <c r="N463" s="266"/>
      <c r="O463" s="266"/>
      <c r="P463" s="266"/>
      <c r="Q463" s="266"/>
      <c r="R463" s="267"/>
      <c r="S463" s="268"/>
      <c r="T463" s="266"/>
      <c r="U463" s="266"/>
      <c r="V463" s="266"/>
      <c r="W463" s="266"/>
      <c r="X463" s="267"/>
      <c r="Y463" s="268"/>
      <c r="Z463" s="266"/>
      <c r="AA463" s="266"/>
      <c r="AB463" s="266"/>
      <c r="AC463" s="266"/>
      <c r="AD463" s="267"/>
    </row>
    <row r="464" spans="1:38" s="40" customFormat="1" ht="24" customHeight="1">
      <c r="A464" s="83"/>
      <c r="B464" s="15"/>
      <c r="C464" s="80" t="s">
        <v>141</v>
      </c>
      <c r="D464" s="320" t="s">
        <v>2142</v>
      </c>
      <c r="E464" s="266"/>
      <c r="F464" s="266"/>
      <c r="G464" s="266"/>
      <c r="H464" s="266"/>
      <c r="I464" s="266"/>
      <c r="J464" s="266"/>
      <c r="K464" s="266"/>
      <c r="L464" s="267"/>
      <c r="M464" s="268"/>
      <c r="N464" s="266"/>
      <c r="O464" s="266"/>
      <c r="P464" s="266"/>
      <c r="Q464" s="266"/>
      <c r="R464" s="267"/>
      <c r="S464" s="268"/>
      <c r="T464" s="266"/>
      <c r="U464" s="266"/>
      <c r="V464" s="266"/>
      <c r="W464" s="266"/>
      <c r="X464" s="267"/>
      <c r="Y464" s="268"/>
      <c r="Z464" s="266"/>
      <c r="AA464" s="266"/>
      <c r="AB464" s="266"/>
      <c r="AC464" s="266"/>
      <c r="AD464" s="267"/>
    </row>
    <row r="465" spans="1:30" s="40" customFormat="1" ht="24" customHeight="1">
      <c r="A465" s="83"/>
      <c r="B465" s="15"/>
      <c r="C465" s="80" t="s">
        <v>142</v>
      </c>
      <c r="D465" s="320" t="s">
        <v>2143</v>
      </c>
      <c r="E465" s="266"/>
      <c r="F465" s="266"/>
      <c r="G465" s="266"/>
      <c r="H465" s="266"/>
      <c r="I465" s="266"/>
      <c r="J465" s="266"/>
      <c r="K465" s="266"/>
      <c r="L465" s="267"/>
      <c r="M465" s="268"/>
      <c r="N465" s="266"/>
      <c r="O465" s="266"/>
      <c r="P465" s="266"/>
      <c r="Q465" s="266"/>
      <c r="R465" s="267"/>
      <c r="S465" s="268"/>
      <c r="T465" s="266"/>
      <c r="U465" s="266"/>
      <c r="V465" s="266"/>
      <c r="W465" s="266"/>
      <c r="X465" s="267"/>
      <c r="Y465" s="268"/>
      <c r="Z465" s="266"/>
      <c r="AA465" s="266"/>
      <c r="AB465" s="266"/>
      <c r="AC465" s="266"/>
      <c r="AD465" s="267"/>
    </row>
    <row r="466" spans="1:30" s="40" customFormat="1" ht="15" customHeight="1">
      <c r="A466" s="83"/>
      <c r="B466" s="15"/>
      <c r="C466" s="80" t="s">
        <v>143</v>
      </c>
      <c r="D466" s="320" t="s">
        <v>2144</v>
      </c>
      <c r="E466" s="266"/>
      <c r="F466" s="266"/>
      <c r="G466" s="266"/>
      <c r="H466" s="266"/>
      <c r="I466" s="266"/>
      <c r="J466" s="266"/>
      <c r="K466" s="266"/>
      <c r="L466" s="267"/>
      <c r="M466" s="268"/>
      <c r="N466" s="266"/>
      <c r="O466" s="266"/>
      <c r="P466" s="266"/>
      <c r="Q466" s="266"/>
      <c r="R466" s="267"/>
      <c r="S466" s="268"/>
      <c r="T466" s="266"/>
      <c r="U466" s="266"/>
      <c r="V466" s="266"/>
      <c r="W466" s="266"/>
      <c r="X466" s="267"/>
      <c r="Y466" s="268"/>
      <c r="Z466" s="266"/>
      <c r="AA466" s="266"/>
      <c r="AB466" s="266"/>
      <c r="AC466" s="266"/>
      <c r="AD466" s="267"/>
    </row>
    <row r="467" spans="1:30" s="40" customFormat="1" ht="15" customHeight="1">
      <c r="A467" s="83"/>
      <c r="B467" s="15"/>
      <c r="C467" s="80" t="s">
        <v>144</v>
      </c>
      <c r="D467" s="320" t="s">
        <v>2145</v>
      </c>
      <c r="E467" s="266"/>
      <c r="F467" s="266"/>
      <c r="G467" s="266"/>
      <c r="H467" s="266"/>
      <c r="I467" s="266"/>
      <c r="J467" s="266"/>
      <c r="K467" s="266"/>
      <c r="L467" s="267"/>
      <c r="M467" s="268"/>
      <c r="N467" s="266"/>
      <c r="O467" s="266"/>
      <c r="P467" s="266"/>
      <c r="Q467" s="266"/>
      <c r="R467" s="267"/>
      <c r="S467" s="268"/>
      <c r="T467" s="266"/>
      <c r="U467" s="266"/>
      <c r="V467" s="266"/>
      <c r="W467" s="266"/>
      <c r="X467" s="267"/>
      <c r="Y467" s="268"/>
      <c r="Z467" s="266"/>
      <c r="AA467" s="266"/>
      <c r="AB467" s="266"/>
      <c r="AC467" s="266"/>
      <c r="AD467" s="267"/>
    </row>
    <row r="468" spans="1:30" s="40" customFormat="1" ht="24" customHeight="1">
      <c r="A468" s="83"/>
      <c r="B468" s="15"/>
      <c r="C468" s="80" t="s">
        <v>145</v>
      </c>
      <c r="D468" s="320" t="s">
        <v>2146</v>
      </c>
      <c r="E468" s="266"/>
      <c r="F468" s="266"/>
      <c r="G468" s="266"/>
      <c r="H468" s="266"/>
      <c r="I468" s="266"/>
      <c r="J468" s="266"/>
      <c r="K468" s="266"/>
      <c r="L468" s="267"/>
      <c r="M468" s="268"/>
      <c r="N468" s="266"/>
      <c r="O468" s="266"/>
      <c r="P468" s="266"/>
      <c r="Q468" s="266"/>
      <c r="R468" s="267"/>
      <c r="S468" s="268"/>
      <c r="T468" s="266"/>
      <c r="U468" s="266"/>
      <c r="V468" s="266"/>
      <c r="W468" s="266"/>
      <c r="X468" s="267"/>
      <c r="Y468" s="268"/>
      <c r="Z468" s="266"/>
      <c r="AA468" s="266"/>
      <c r="AB468" s="266"/>
      <c r="AC468" s="266"/>
      <c r="AD468" s="267"/>
    </row>
    <row r="469" spans="1:30" s="40" customFormat="1" ht="24" customHeight="1">
      <c r="A469" s="83"/>
      <c r="B469" s="15"/>
      <c r="C469" s="80" t="s">
        <v>146</v>
      </c>
      <c r="D469" s="320" t="s">
        <v>2147</v>
      </c>
      <c r="E469" s="266"/>
      <c r="F469" s="266"/>
      <c r="G469" s="266"/>
      <c r="H469" s="266"/>
      <c r="I469" s="266"/>
      <c r="J469" s="266"/>
      <c r="K469" s="266"/>
      <c r="L469" s="267"/>
      <c r="M469" s="268"/>
      <c r="N469" s="266"/>
      <c r="O469" s="266"/>
      <c r="P469" s="266"/>
      <c r="Q469" s="266"/>
      <c r="R469" s="267"/>
      <c r="S469" s="268"/>
      <c r="T469" s="266"/>
      <c r="U469" s="266"/>
      <c r="V469" s="266"/>
      <c r="W469" s="266"/>
      <c r="X469" s="267"/>
      <c r="Y469" s="268"/>
      <c r="Z469" s="266"/>
      <c r="AA469" s="266"/>
      <c r="AB469" s="266"/>
      <c r="AC469" s="266"/>
      <c r="AD469" s="267"/>
    </row>
    <row r="470" spans="1:30" s="40" customFormat="1" ht="24" customHeight="1">
      <c r="A470" s="83"/>
      <c r="B470" s="15"/>
      <c r="C470" s="80" t="s">
        <v>147</v>
      </c>
      <c r="D470" s="320" t="s">
        <v>2148</v>
      </c>
      <c r="E470" s="266"/>
      <c r="F470" s="266"/>
      <c r="G470" s="266"/>
      <c r="H470" s="266"/>
      <c r="I470" s="266"/>
      <c r="J470" s="266"/>
      <c r="K470" s="266"/>
      <c r="L470" s="267"/>
      <c r="M470" s="268"/>
      <c r="N470" s="266"/>
      <c r="O470" s="266"/>
      <c r="P470" s="266"/>
      <c r="Q470" s="266"/>
      <c r="R470" s="267"/>
      <c r="S470" s="268"/>
      <c r="T470" s="266"/>
      <c r="U470" s="266"/>
      <c r="V470" s="266"/>
      <c r="W470" s="266"/>
      <c r="X470" s="267"/>
      <c r="Y470" s="268"/>
      <c r="Z470" s="266"/>
      <c r="AA470" s="266"/>
      <c r="AB470" s="266"/>
      <c r="AC470" s="266"/>
      <c r="AD470" s="267"/>
    </row>
    <row r="471" spans="1:30" s="40" customFormat="1" ht="24" customHeight="1">
      <c r="A471" s="83"/>
      <c r="B471" s="15"/>
      <c r="C471" s="80" t="s">
        <v>148</v>
      </c>
      <c r="D471" s="320" t="s">
        <v>2149</v>
      </c>
      <c r="E471" s="266"/>
      <c r="F471" s="266"/>
      <c r="G471" s="266"/>
      <c r="H471" s="266"/>
      <c r="I471" s="266"/>
      <c r="J471" s="266"/>
      <c r="K471" s="266"/>
      <c r="L471" s="267"/>
      <c r="M471" s="268"/>
      <c r="N471" s="266"/>
      <c r="O471" s="266"/>
      <c r="P471" s="266"/>
      <c r="Q471" s="266"/>
      <c r="R471" s="267"/>
      <c r="S471" s="268"/>
      <c r="T471" s="266"/>
      <c r="U471" s="266"/>
      <c r="V471" s="266"/>
      <c r="W471" s="266"/>
      <c r="X471" s="267"/>
      <c r="Y471" s="268"/>
      <c r="Z471" s="266"/>
      <c r="AA471" s="266"/>
      <c r="AB471" s="266"/>
      <c r="AC471" s="266"/>
      <c r="AD471" s="267"/>
    </row>
    <row r="472" spans="1:30" s="40" customFormat="1" ht="24" customHeight="1">
      <c r="A472" s="83"/>
      <c r="B472" s="15"/>
      <c r="C472" s="80" t="s">
        <v>149</v>
      </c>
      <c r="D472" s="320" t="s">
        <v>2150</v>
      </c>
      <c r="E472" s="266"/>
      <c r="F472" s="266"/>
      <c r="G472" s="266"/>
      <c r="H472" s="266"/>
      <c r="I472" s="266"/>
      <c r="J472" s="266"/>
      <c r="K472" s="266"/>
      <c r="L472" s="267"/>
      <c r="M472" s="268"/>
      <c r="N472" s="266"/>
      <c r="O472" s="266"/>
      <c r="P472" s="266"/>
      <c r="Q472" s="266"/>
      <c r="R472" s="267"/>
      <c r="S472" s="268"/>
      <c r="T472" s="266"/>
      <c r="U472" s="266"/>
      <c r="V472" s="266"/>
      <c r="W472" s="266"/>
      <c r="X472" s="267"/>
      <c r="Y472" s="268"/>
      <c r="Z472" s="266"/>
      <c r="AA472" s="266"/>
      <c r="AB472" s="266"/>
      <c r="AC472" s="266"/>
      <c r="AD472" s="267"/>
    </row>
    <row r="473" spans="1:30" s="40" customFormat="1" ht="24" customHeight="1">
      <c r="A473" s="83"/>
      <c r="B473" s="15"/>
      <c r="C473" s="80" t="s">
        <v>150</v>
      </c>
      <c r="D473" s="320" t="s">
        <v>2151</v>
      </c>
      <c r="E473" s="266"/>
      <c r="F473" s="266"/>
      <c r="G473" s="266"/>
      <c r="H473" s="266"/>
      <c r="I473" s="266"/>
      <c r="J473" s="266"/>
      <c r="K473" s="266"/>
      <c r="L473" s="267"/>
      <c r="M473" s="268"/>
      <c r="N473" s="266"/>
      <c r="O473" s="266"/>
      <c r="P473" s="266"/>
      <c r="Q473" s="266"/>
      <c r="R473" s="267"/>
      <c r="S473" s="268"/>
      <c r="T473" s="266"/>
      <c r="U473" s="266"/>
      <c r="V473" s="266"/>
      <c r="W473" s="266"/>
      <c r="X473" s="267"/>
      <c r="Y473" s="268"/>
      <c r="Z473" s="266"/>
      <c r="AA473" s="266"/>
      <c r="AB473" s="266"/>
      <c r="AC473" s="266"/>
      <c r="AD473" s="267"/>
    </row>
    <row r="474" spans="1:30" s="40" customFormat="1" ht="15" customHeight="1">
      <c r="A474" s="83"/>
      <c r="B474" s="15"/>
      <c r="C474" s="80" t="s">
        <v>151</v>
      </c>
      <c r="D474" s="320" t="s">
        <v>2152</v>
      </c>
      <c r="E474" s="266"/>
      <c r="F474" s="266"/>
      <c r="G474" s="266"/>
      <c r="H474" s="266"/>
      <c r="I474" s="266"/>
      <c r="J474" s="266"/>
      <c r="K474" s="266"/>
      <c r="L474" s="267"/>
      <c r="M474" s="268"/>
      <c r="N474" s="266"/>
      <c r="O474" s="266"/>
      <c r="P474" s="266"/>
      <c r="Q474" s="266"/>
      <c r="R474" s="267"/>
      <c r="S474" s="268"/>
      <c r="T474" s="266"/>
      <c r="U474" s="266"/>
      <c r="V474" s="266"/>
      <c r="W474" s="266"/>
      <c r="X474" s="267"/>
      <c r="Y474" s="268"/>
      <c r="Z474" s="266"/>
      <c r="AA474" s="266"/>
      <c r="AB474" s="266"/>
      <c r="AC474" s="266"/>
      <c r="AD474" s="267"/>
    </row>
    <row r="475" spans="1:30" s="40" customFormat="1" ht="15" customHeight="1">
      <c r="A475" s="83"/>
      <c r="B475" s="15"/>
      <c r="C475" s="80" t="s">
        <v>152</v>
      </c>
      <c r="D475" s="320" t="s">
        <v>2153</v>
      </c>
      <c r="E475" s="266"/>
      <c r="F475" s="266"/>
      <c r="G475" s="266"/>
      <c r="H475" s="266"/>
      <c r="I475" s="266"/>
      <c r="J475" s="266"/>
      <c r="K475" s="266"/>
      <c r="L475" s="267"/>
      <c r="M475" s="268"/>
      <c r="N475" s="266"/>
      <c r="O475" s="266"/>
      <c r="P475" s="266"/>
      <c r="Q475" s="266"/>
      <c r="R475" s="267"/>
      <c r="S475" s="268"/>
      <c r="T475" s="266"/>
      <c r="U475" s="266"/>
      <c r="V475" s="266"/>
      <c r="W475" s="266"/>
      <c r="X475" s="267"/>
      <c r="Y475" s="268"/>
      <c r="Z475" s="266"/>
      <c r="AA475" s="266"/>
      <c r="AB475" s="266"/>
      <c r="AC475" s="266"/>
      <c r="AD475" s="267"/>
    </row>
    <row r="476" spans="1:30" s="40" customFormat="1" ht="15" customHeight="1">
      <c r="A476" s="83"/>
      <c r="B476" s="15"/>
      <c r="C476" s="80" t="s">
        <v>153</v>
      </c>
      <c r="D476" s="320" t="s">
        <v>2154</v>
      </c>
      <c r="E476" s="266"/>
      <c r="F476" s="266"/>
      <c r="G476" s="266"/>
      <c r="H476" s="266"/>
      <c r="I476" s="266"/>
      <c r="J476" s="266"/>
      <c r="K476" s="266"/>
      <c r="L476" s="267"/>
      <c r="M476" s="268"/>
      <c r="N476" s="266"/>
      <c r="O476" s="266"/>
      <c r="P476" s="266"/>
      <c r="Q476" s="266"/>
      <c r="R476" s="267"/>
      <c r="S476" s="268"/>
      <c r="T476" s="266"/>
      <c r="U476" s="266"/>
      <c r="V476" s="266"/>
      <c r="W476" s="266"/>
      <c r="X476" s="267"/>
      <c r="Y476" s="268"/>
      <c r="Z476" s="266"/>
      <c r="AA476" s="266"/>
      <c r="AB476" s="266"/>
      <c r="AC476" s="266"/>
      <c r="AD476" s="267"/>
    </row>
    <row r="477" spans="1:30" s="40" customFormat="1" ht="15" customHeight="1">
      <c r="A477" s="83"/>
      <c r="B477" s="15"/>
      <c r="C477" s="80" t="s">
        <v>154</v>
      </c>
      <c r="D477" s="320" t="s">
        <v>2155</v>
      </c>
      <c r="E477" s="266"/>
      <c r="F477" s="266"/>
      <c r="G477" s="266"/>
      <c r="H477" s="266"/>
      <c r="I477" s="266"/>
      <c r="J477" s="266"/>
      <c r="K477" s="266"/>
      <c r="L477" s="267"/>
      <c r="M477" s="268"/>
      <c r="N477" s="266"/>
      <c r="O477" s="266"/>
      <c r="P477" s="266"/>
      <c r="Q477" s="266"/>
      <c r="R477" s="267"/>
      <c r="S477" s="268"/>
      <c r="T477" s="266"/>
      <c r="U477" s="266"/>
      <c r="V477" s="266"/>
      <c r="W477" s="266"/>
      <c r="X477" s="267"/>
      <c r="Y477" s="268"/>
      <c r="Z477" s="266"/>
      <c r="AA477" s="266"/>
      <c r="AB477" s="266"/>
      <c r="AC477" s="266"/>
      <c r="AD477" s="267"/>
    </row>
    <row r="478" spans="1:30" s="40" customFormat="1" ht="24" customHeight="1">
      <c r="A478" s="83"/>
      <c r="B478" s="15"/>
      <c r="C478" s="80" t="s">
        <v>155</v>
      </c>
      <c r="D478" s="320" t="s">
        <v>2156</v>
      </c>
      <c r="E478" s="266"/>
      <c r="F478" s="266"/>
      <c r="G478" s="266"/>
      <c r="H478" s="266"/>
      <c r="I478" s="266"/>
      <c r="J478" s="266"/>
      <c r="K478" s="266"/>
      <c r="L478" s="267"/>
      <c r="M478" s="268"/>
      <c r="N478" s="266"/>
      <c r="O478" s="266"/>
      <c r="P478" s="266"/>
      <c r="Q478" s="266"/>
      <c r="R478" s="267"/>
      <c r="S478" s="268"/>
      <c r="T478" s="266"/>
      <c r="U478" s="266"/>
      <c r="V478" s="266"/>
      <c r="W478" s="266"/>
      <c r="X478" s="267"/>
      <c r="Y478" s="268"/>
      <c r="Z478" s="266"/>
      <c r="AA478" s="266"/>
      <c r="AB478" s="266"/>
      <c r="AC478" s="266"/>
      <c r="AD478" s="267"/>
    </row>
    <row r="479" spans="1:30" s="40" customFormat="1" ht="15" customHeight="1">
      <c r="A479" s="83"/>
      <c r="B479" s="15"/>
      <c r="C479" s="80" t="s">
        <v>156</v>
      </c>
      <c r="D479" s="320" t="s">
        <v>2157</v>
      </c>
      <c r="E479" s="266"/>
      <c r="F479" s="266"/>
      <c r="G479" s="266"/>
      <c r="H479" s="266"/>
      <c r="I479" s="266"/>
      <c r="J479" s="266"/>
      <c r="K479" s="266"/>
      <c r="L479" s="267"/>
      <c r="M479" s="268"/>
      <c r="N479" s="266"/>
      <c r="O479" s="266"/>
      <c r="P479" s="266"/>
      <c r="Q479" s="266"/>
      <c r="R479" s="267"/>
      <c r="S479" s="268"/>
      <c r="T479" s="266"/>
      <c r="U479" s="266"/>
      <c r="V479" s="266"/>
      <c r="W479" s="266"/>
      <c r="X479" s="267"/>
      <c r="Y479" s="268"/>
      <c r="Z479" s="266"/>
      <c r="AA479" s="266"/>
      <c r="AB479" s="266"/>
      <c r="AC479" s="266"/>
      <c r="AD479" s="267"/>
    </row>
    <row r="480" spans="1:30" s="40" customFormat="1" ht="15" customHeight="1">
      <c r="A480" s="83"/>
      <c r="B480" s="15"/>
      <c r="C480" s="80" t="s">
        <v>157</v>
      </c>
      <c r="D480" s="320" t="s">
        <v>262</v>
      </c>
      <c r="E480" s="266"/>
      <c r="F480" s="266"/>
      <c r="G480" s="266"/>
      <c r="H480" s="266"/>
      <c r="I480" s="266"/>
      <c r="J480" s="266"/>
      <c r="K480" s="266"/>
      <c r="L480" s="267"/>
      <c r="M480" s="268"/>
      <c r="N480" s="266"/>
      <c r="O480" s="266"/>
      <c r="P480" s="266"/>
      <c r="Q480" s="266"/>
      <c r="R480" s="267"/>
      <c r="S480" s="268"/>
      <c r="T480" s="266"/>
      <c r="U480" s="266"/>
      <c r="V480" s="266"/>
      <c r="W480" s="266"/>
      <c r="X480" s="267"/>
      <c r="Y480" s="268"/>
      <c r="Z480" s="266"/>
      <c r="AA480" s="266"/>
      <c r="AB480" s="266"/>
      <c r="AC480" s="266"/>
      <c r="AD480" s="267"/>
    </row>
    <row r="481" spans="1:37" s="40" customFormat="1" ht="15" customHeight="1">
      <c r="A481" s="83"/>
      <c r="B481" s="15"/>
      <c r="C481" s="15"/>
      <c r="D481" s="15"/>
      <c r="E481" s="15"/>
      <c r="F481" s="15"/>
      <c r="G481" s="15"/>
      <c r="H481" s="15"/>
      <c r="I481" s="15"/>
      <c r="J481" s="15"/>
      <c r="K481" s="15"/>
      <c r="L481" s="176" t="s">
        <v>211</v>
      </c>
      <c r="M481" s="268">
        <f>IF(AND(SUM(M454:M480)=0,COUNTIF(M454:M480,"NS")&gt;0),"NS",IF(AND(SUM(M454:M480)=0, COUNTIF(M454:M480,"NA")&gt;0),"NA",SUM(M454:M480)))</f>
        <v>0</v>
      </c>
      <c r="N481" s="266"/>
      <c r="O481" s="266"/>
      <c r="P481" s="266"/>
      <c r="Q481" s="266"/>
      <c r="R481" s="267"/>
      <c r="S481" s="268">
        <f>IF(AND(SUM(S454:S480)=0,COUNTIF(S454:S480,"NS")&gt;0),"NS",IF(AND(SUM(S454:S480)=0, COUNTIF(S454:S480,"NA")&gt;0),"NA",SUM(S454:S480)))</f>
        <v>0</v>
      </c>
      <c r="T481" s="266"/>
      <c r="U481" s="266"/>
      <c r="V481" s="266"/>
      <c r="W481" s="266"/>
      <c r="X481" s="267"/>
      <c r="Y481" s="268">
        <f>IF(AND(SUM(Y454:Y480)=0,COUNTIF(Y454:Y480,"NS")&gt;0),"NS",IF(AND(SUM(Y454:Y480)=0, COUNTIF(Y454:Y480,"NA")&gt;0),"NA",SUM(Y454:Y480)))</f>
        <v>0</v>
      </c>
      <c r="Z481" s="266"/>
      <c r="AA481" s="266"/>
      <c r="AB481" s="266"/>
      <c r="AC481" s="266"/>
      <c r="AD481" s="267"/>
    </row>
    <row r="482" spans="1:37" s="40" customFormat="1" ht="15" customHeight="1">
      <c r="A482" s="71"/>
      <c r="AF482">
        <f>IF(SUM(AF454:AF481)&gt;0,1,0)</f>
        <v>0</v>
      </c>
      <c r="AG482">
        <f>IF(SUM(AG454:AG481)&gt;0,2,0)</f>
        <v>0</v>
      </c>
      <c r="AH482">
        <f>IF(SUM(AH454:AH481)&gt;0,4,0)</f>
        <v>0</v>
      </c>
      <c r="AI482">
        <f>IF(SUM(AI454:AI481)&gt;0,4,0)</f>
        <v>0</v>
      </c>
      <c r="AJ482">
        <f>IF(SUM(AJ454:AJ481)&gt;0,5,0)</f>
        <v>0</v>
      </c>
      <c r="AK482">
        <f>IF(SUM(AK454:AK481)&gt;0,6,0)</f>
        <v>0</v>
      </c>
    </row>
    <row r="483" spans="1:37" s="40" customFormat="1" ht="45" customHeight="1">
      <c r="A483" s="71"/>
      <c r="C483" s="478" t="s">
        <v>2158</v>
      </c>
      <c r="D483" s="264"/>
      <c r="E483" s="264"/>
      <c r="F483" s="268"/>
      <c r="G483" s="266"/>
      <c r="H483" s="266"/>
      <c r="I483" s="266"/>
      <c r="J483" s="266"/>
      <c r="K483" s="266"/>
      <c r="L483" s="266"/>
      <c r="M483" s="266"/>
      <c r="N483" s="266"/>
      <c r="O483" s="266"/>
      <c r="P483" s="266"/>
      <c r="Q483" s="266"/>
      <c r="R483" s="266"/>
      <c r="S483" s="266"/>
      <c r="T483" s="266"/>
      <c r="U483" s="266"/>
      <c r="V483" s="266"/>
      <c r="W483" s="266"/>
      <c r="X483" s="266"/>
      <c r="Y483" s="266"/>
      <c r="Z483" s="266"/>
      <c r="AA483" s="266"/>
      <c r="AB483" s="266"/>
      <c r="AC483" s="266"/>
      <c r="AD483" s="267"/>
      <c r="AH483">
        <f>SUM(AF482:AH482)</f>
        <v>0</v>
      </c>
      <c r="AK483">
        <f>SUM(AI482:AK482)</f>
        <v>0</v>
      </c>
    </row>
    <row r="484" spans="1:37" ht="15" customHeight="1">
      <c r="A484" s="71"/>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H484" t="e">
        <f ca="1">CAMBIAR(AH483,0,"",1,"El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484" t="e">
        <f ca="1">CAMBIAR(AK483,0,"",4,"Hay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485" spans="1:37" ht="24" customHeight="1">
      <c r="A485" s="71"/>
      <c r="B485" s="40"/>
      <c r="C485" s="321" t="s">
        <v>187</v>
      </c>
      <c r="D485" s="256"/>
      <c r="E485" s="256"/>
      <c r="F485" s="256"/>
      <c r="G485" s="256"/>
      <c r="H485" s="256"/>
      <c r="I485" s="256"/>
      <c r="J485" s="256"/>
      <c r="K485" s="256"/>
      <c r="L485" s="256"/>
      <c r="M485" s="256"/>
      <c r="N485" s="256"/>
      <c r="O485" s="256"/>
      <c r="P485" s="256"/>
      <c r="Q485" s="256"/>
      <c r="R485" s="256"/>
      <c r="S485" s="256"/>
      <c r="T485" s="256"/>
      <c r="U485" s="256"/>
      <c r="V485" s="256"/>
      <c r="W485" s="256"/>
      <c r="X485" s="256"/>
      <c r="Y485" s="256"/>
      <c r="Z485" s="256"/>
      <c r="AA485" s="256"/>
      <c r="AB485" s="256"/>
      <c r="AC485" s="256"/>
      <c r="AD485" s="256"/>
      <c r="AE485" s="40"/>
    </row>
    <row r="486" spans="1:37" ht="60" customHeight="1">
      <c r="A486" s="71"/>
      <c r="B486" s="40"/>
      <c r="C486" s="320"/>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c r="AB486" s="266"/>
      <c r="AC486" s="266"/>
      <c r="AD486" s="267"/>
      <c r="AE486" s="40"/>
    </row>
    <row r="487" spans="1:37" ht="15" customHeight="1">
      <c r="A487" s="71"/>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row>
    <row r="488" spans="1:37" ht="15" customHeight="1">
      <c r="A488" s="71"/>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row>
    <row r="489" spans="1:37" ht="15" customHeight="1">
      <c r="A489" s="71"/>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row>
    <row r="490" spans="1:37" ht="15" customHeight="1">
      <c r="A490" s="71"/>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row>
    <row r="491" spans="1:37" ht="15" customHeight="1">
      <c r="A491" s="71"/>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row>
    <row r="492" spans="1:37" ht="15" customHeight="1" thickBot="1">
      <c r="A492" s="71"/>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row>
    <row r="493" spans="1:37" ht="15" customHeight="1" thickBot="1">
      <c r="B493" s="480" t="s">
        <v>2159</v>
      </c>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c r="AA493" s="449"/>
      <c r="AB493" s="449"/>
      <c r="AC493" s="449"/>
      <c r="AD493" s="450"/>
    </row>
    <row r="494" spans="1:37" ht="15" customHeight="1"/>
    <row r="495" spans="1:37" s="76" customFormat="1" ht="36" customHeight="1">
      <c r="A495" s="72" t="s">
        <v>2160</v>
      </c>
      <c r="B495" s="418" t="s">
        <v>2161</v>
      </c>
      <c r="C495" s="481"/>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c r="AC495" s="329"/>
      <c r="AD495" s="329"/>
    </row>
    <row r="496" spans="1:37" ht="36" customHeight="1">
      <c r="B496" s="37"/>
      <c r="C496" s="327" t="s">
        <v>2162</v>
      </c>
      <c r="D496" s="256"/>
      <c r="E496" s="256"/>
      <c r="F496" s="256"/>
      <c r="G496" s="256"/>
      <c r="H496" s="256"/>
      <c r="I496" s="256"/>
      <c r="J496" s="256"/>
      <c r="K496" s="256"/>
      <c r="L496" s="256"/>
      <c r="M496" s="256"/>
      <c r="N496" s="256"/>
      <c r="O496" s="256"/>
      <c r="P496" s="256"/>
      <c r="Q496" s="256"/>
      <c r="R496" s="256"/>
      <c r="S496" s="256"/>
      <c r="T496" s="256"/>
      <c r="U496" s="256"/>
      <c r="V496" s="256"/>
      <c r="W496" s="256"/>
      <c r="X496" s="256"/>
      <c r="Y496" s="256"/>
      <c r="Z496" s="256"/>
      <c r="AA496" s="256"/>
      <c r="AB496" s="256"/>
      <c r="AC496" s="256"/>
      <c r="AD496" s="256"/>
    </row>
    <row r="497" spans="1:38" ht="15" customHeight="1">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spans="1:38" ht="48" customHeight="1">
      <c r="B498" s="15"/>
      <c r="C498" s="265" t="s">
        <v>2163</v>
      </c>
      <c r="D498" s="278"/>
      <c r="E498" s="278"/>
      <c r="F498" s="278"/>
      <c r="G498" s="278"/>
      <c r="H498" s="278"/>
      <c r="I498" s="278"/>
      <c r="J498" s="278"/>
      <c r="K498" s="278"/>
      <c r="L498" s="279"/>
      <c r="M498" s="265" t="s">
        <v>2164</v>
      </c>
      <c r="N498" s="266"/>
      <c r="O498" s="266"/>
      <c r="P498" s="266"/>
      <c r="Q498" s="266"/>
      <c r="R498" s="266"/>
      <c r="S498" s="266"/>
      <c r="T498" s="266"/>
      <c r="U498" s="266"/>
      <c r="V498" s="266"/>
      <c r="W498" s="266"/>
      <c r="X498" s="266"/>
      <c r="Y498" s="266"/>
      <c r="Z498" s="266"/>
      <c r="AA498" s="266"/>
      <c r="AB498" s="266"/>
      <c r="AC498" s="266"/>
      <c r="AD498" s="267"/>
    </row>
    <row r="499" spans="1:38" ht="15" customHeight="1">
      <c r="B499" s="15"/>
      <c r="C499" s="282"/>
      <c r="D499" s="272"/>
      <c r="E499" s="272"/>
      <c r="F499" s="272"/>
      <c r="G499" s="272"/>
      <c r="H499" s="272"/>
      <c r="I499" s="272"/>
      <c r="J499" s="272"/>
      <c r="K499" s="272"/>
      <c r="L499" s="283"/>
      <c r="M499" s="265" t="s">
        <v>201</v>
      </c>
      <c r="N499" s="266"/>
      <c r="O499" s="266"/>
      <c r="P499" s="266"/>
      <c r="Q499" s="266"/>
      <c r="R499" s="267"/>
      <c r="S499" s="268" t="s">
        <v>202</v>
      </c>
      <c r="T499" s="266"/>
      <c r="U499" s="266"/>
      <c r="V499" s="266"/>
      <c r="W499" s="266"/>
      <c r="X499" s="267"/>
      <c r="Y499" s="268" t="s">
        <v>203</v>
      </c>
      <c r="Z499" s="266"/>
      <c r="AA499" s="266"/>
      <c r="AB499" s="266"/>
      <c r="AC499" s="266"/>
      <c r="AD499" s="267"/>
      <c r="AF499" t="s">
        <v>204</v>
      </c>
      <c r="AG499" t="s">
        <v>205</v>
      </c>
      <c r="AH499" t="s">
        <v>206</v>
      </c>
      <c r="AI499" t="s">
        <v>207</v>
      </c>
      <c r="AJ499" t="s">
        <v>208</v>
      </c>
      <c r="AK499" t="s">
        <v>209</v>
      </c>
      <c r="AL499" t="s">
        <v>210</v>
      </c>
    </row>
    <row r="500" spans="1:38" ht="15" customHeight="1">
      <c r="B500" s="15"/>
      <c r="C500" s="268">
        <v>1</v>
      </c>
      <c r="D500" s="266"/>
      <c r="E500" s="266"/>
      <c r="F500" s="266"/>
      <c r="G500" s="266"/>
      <c r="H500" s="266"/>
      <c r="I500" s="266"/>
      <c r="J500" s="266"/>
      <c r="K500" s="266"/>
      <c r="L500" s="267"/>
      <c r="M500" s="413"/>
      <c r="N500" s="266"/>
      <c r="O500" s="266"/>
      <c r="P500" s="266"/>
      <c r="Q500" s="266"/>
      <c r="R500" s="266"/>
      <c r="S500" s="413"/>
      <c r="T500" s="266"/>
      <c r="U500" s="266"/>
      <c r="V500" s="266"/>
      <c r="W500" s="266"/>
      <c r="X500" s="266"/>
      <c r="Y500" s="268"/>
      <c r="Z500" s="266"/>
      <c r="AA500" s="266"/>
      <c r="AB500" s="266"/>
      <c r="AC500" s="266"/>
      <c r="AD500" s="267"/>
      <c r="AF500">
        <f>IF(AND(M500=0,OR(SUM(S500:Y500)&gt;0,COUNTIF(M500:Y500,"NS")&gt;0)),1,0)</f>
        <v>0</v>
      </c>
      <c r="AG500">
        <f>IF(OR(AND(M500="NS",SUM(S500:Y500)&gt;0),AND(M500="NS",COUNTIF(M500:Y500,"NS")&lt;2)),1,0)</f>
        <v>0</v>
      </c>
      <c r="AH500">
        <f>IF(AND(M500="NA",OR(SUM(S500:Y500)&gt;0,COUNTIF(M500:Y500,"NS")&gt;0,COUNTIF(M500:Y500,"NA")&gt;1)),1,0)</f>
        <v>0</v>
      </c>
      <c r="AI500">
        <f>IF(AND(COUNTBLANK(M500)+COUNTBLANK(S500)+COUNTBLANK(Y500)&gt;0,COUNTBLANK(M500)+COUNTBLANK(S500)+COUNTBLANK(Y500)&lt;3,M500&lt;&gt;"NA"),1,0)</f>
        <v>0</v>
      </c>
      <c r="AJ500">
        <f>IF(AND(IF(OR(SUM(S500:Y500)=M500,M500="",AND(M500&gt;0,COUNTIF(M500:Y500,"NS")=2)),0,1)=1,M500&lt;&gt;"NS",M500&lt;&gt;"NA"),1,0)</f>
        <v>0</v>
      </c>
      <c r="AK500">
        <f>IF(COUNTIF(M500:Y500,"=*")&lt;&gt;SUM(COUNTIF(M500:Y500,"NS"),COUNTIF(M500:Y500,"NA")),1,0)</f>
        <v>0</v>
      </c>
      <c r="AL500">
        <f>IF(SUM(AF500:AK500)&gt;0,1,0)</f>
        <v>0</v>
      </c>
    </row>
    <row r="501" spans="1:38" ht="15" customHeight="1">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F501">
        <f>IF(SUM(AF500)&gt;0,1,0)</f>
        <v>0</v>
      </c>
      <c r="AG501">
        <f>IF(SUM(AG500)&gt;0,2,0)</f>
        <v>0</v>
      </c>
      <c r="AH501">
        <f>IF(SUM(AH500)&gt;0,4,0)</f>
        <v>0</v>
      </c>
      <c r="AI501">
        <f>IF(SUM(AI500)&gt;0,4,0)</f>
        <v>0</v>
      </c>
      <c r="AJ501">
        <f>IF(SUM(AJ500)&gt;0,5,0)</f>
        <v>0</v>
      </c>
      <c r="AK501">
        <f>IF(SUM(AK500)&gt;0,6,0)</f>
        <v>0</v>
      </c>
    </row>
    <row r="502" spans="1:38" ht="24" customHeight="1">
      <c r="A502" s="73"/>
      <c r="B502" s="74"/>
      <c r="C502" s="479" t="s">
        <v>187</v>
      </c>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c r="AE502" s="74"/>
      <c r="AH502">
        <f>SUM(AF501:AH501)</f>
        <v>0</v>
      </c>
      <c r="AK502">
        <f>SUM(AI501:AK501)</f>
        <v>0</v>
      </c>
    </row>
    <row r="503" spans="1:38" ht="60" customHeight="1">
      <c r="A503" s="73"/>
      <c r="B503" s="74"/>
      <c r="C503" s="377"/>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c r="AB503" s="266"/>
      <c r="AC503" s="266"/>
      <c r="AD503" s="267"/>
      <c r="AE503" s="74"/>
      <c r="AH503" t="e">
        <f ca="1">CAMBIAR(AH502,0,"",1,"El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03" t="e">
        <f ca="1">CAMBIAR(AK502,0,"",4,"Hay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04" spans="1:38" ht="15" customHeight="1">
      <c r="A504" s="72"/>
      <c r="B504" s="15"/>
      <c r="C504" s="246" t="e">
        <f ca="1">AH503</f>
        <v>#NAME?</v>
      </c>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spans="1:38" ht="15" customHeight="1">
      <c r="A505" s="72"/>
      <c r="B505" s="15"/>
      <c r="C505" s="246" t="e">
        <f ca="1">AK503</f>
        <v>#NAME?</v>
      </c>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spans="1:38" ht="15" customHeight="1">
      <c r="A506" s="174"/>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spans="1:38" ht="15" customHeight="1">
      <c r="A507" s="72"/>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spans="1:38" ht="15" customHeight="1">
      <c r="A508" s="72"/>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spans="1:38" ht="15" customHeight="1">
      <c r="A509" s="72"/>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spans="1:38" ht="24" customHeight="1">
      <c r="A510" s="72" t="s">
        <v>2165</v>
      </c>
      <c r="B510" s="418" t="s">
        <v>2166</v>
      </c>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c r="AC510" s="329"/>
      <c r="AD510" s="329"/>
    </row>
    <row r="511" spans="1:38" ht="24" customHeight="1">
      <c r="A511" s="117"/>
      <c r="B511" s="118"/>
      <c r="C511" s="327" t="s">
        <v>2167</v>
      </c>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row>
    <row r="512" spans="1:38" ht="36" customHeight="1">
      <c r="A512" s="117"/>
      <c r="B512" s="118"/>
      <c r="C512" s="321" t="s">
        <v>2168</v>
      </c>
      <c r="D512" s="256"/>
      <c r="E512" s="256"/>
      <c r="F512" s="256"/>
      <c r="G512" s="256"/>
      <c r="H512" s="256"/>
      <c r="I512" s="256"/>
      <c r="J512" s="256"/>
      <c r="K512" s="256"/>
      <c r="L512" s="256"/>
      <c r="M512" s="256"/>
      <c r="N512" s="256"/>
      <c r="O512" s="256"/>
      <c r="P512" s="256"/>
      <c r="Q512" s="256"/>
      <c r="R512" s="256"/>
      <c r="S512" s="256"/>
      <c r="T512" s="256"/>
      <c r="U512" s="256"/>
      <c r="V512" s="256"/>
      <c r="W512" s="256"/>
      <c r="X512" s="256"/>
      <c r="Y512" s="256"/>
      <c r="Z512" s="256"/>
      <c r="AA512" s="256"/>
      <c r="AB512" s="256"/>
      <c r="AC512" s="256"/>
      <c r="AD512" s="256"/>
    </row>
    <row r="513" spans="1:38" ht="36" customHeight="1">
      <c r="A513" s="40"/>
      <c r="B513" s="40"/>
      <c r="C513" s="321" t="s">
        <v>2169</v>
      </c>
      <c r="D513" s="256"/>
      <c r="E513" s="256"/>
      <c r="F513" s="256"/>
      <c r="G513" s="256"/>
      <c r="H513" s="256"/>
      <c r="I513" s="256"/>
      <c r="J513" s="256"/>
      <c r="K513" s="256"/>
      <c r="L513" s="256"/>
      <c r="M513" s="256"/>
      <c r="N513" s="256"/>
      <c r="O513" s="256"/>
      <c r="P513" s="256"/>
      <c r="Q513" s="256"/>
      <c r="R513" s="256"/>
      <c r="S513" s="256"/>
      <c r="T513" s="256"/>
      <c r="U513" s="256"/>
      <c r="V513" s="256"/>
      <c r="W513" s="256"/>
      <c r="X513" s="256"/>
      <c r="Y513" s="256"/>
      <c r="Z513" s="256"/>
      <c r="AA513" s="256"/>
      <c r="AB513" s="256"/>
      <c r="AC513" s="256"/>
      <c r="AD513" s="256"/>
    </row>
    <row r="514" spans="1:38" ht="15" customHeight="1">
      <c r="A514" s="117"/>
      <c r="B514" s="118"/>
      <c r="C514" s="212"/>
      <c r="D514" s="212"/>
      <c r="E514" s="212"/>
      <c r="F514" s="212"/>
      <c r="G514" s="212"/>
      <c r="H514" s="212"/>
      <c r="I514" s="212"/>
      <c r="J514" s="212"/>
      <c r="K514" s="212"/>
      <c r="L514" s="212"/>
      <c r="M514" s="212"/>
      <c r="N514" s="212"/>
      <c r="O514" s="212"/>
      <c r="P514" s="212"/>
      <c r="Q514" s="212"/>
      <c r="R514" s="212"/>
      <c r="S514" s="212"/>
      <c r="T514" s="212"/>
      <c r="U514" s="212"/>
      <c r="V514" s="212"/>
      <c r="W514" s="212"/>
      <c r="X514" s="212"/>
      <c r="Y514" s="212"/>
      <c r="Z514" s="212"/>
      <c r="AA514" s="212"/>
      <c r="AB514" s="212"/>
      <c r="AC514" s="212"/>
      <c r="AD514" s="212"/>
    </row>
    <row r="515" spans="1:38" ht="15" customHeight="1">
      <c r="A515" s="117"/>
      <c r="B515" s="118"/>
      <c r="C515" s="419" t="s">
        <v>1414</v>
      </c>
      <c r="D515" s="420"/>
      <c r="E515" s="420"/>
      <c r="F515" s="420"/>
      <c r="G515" s="420"/>
      <c r="H515" s="420"/>
      <c r="I515" s="420"/>
      <c r="J515" s="420"/>
      <c r="K515" s="420"/>
      <c r="L515" s="421"/>
      <c r="M515" s="419" t="s">
        <v>2170</v>
      </c>
      <c r="N515" s="415"/>
      <c r="O515" s="415"/>
      <c r="P515" s="415"/>
      <c r="Q515" s="415"/>
      <c r="R515" s="415"/>
      <c r="S515" s="415"/>
      <c r="T515" s="415"/>
      <c r="U515" s="415"/>
      <c r="V515" s="415"/>
      <c r="W515" s="415"/>
      <c r="X515" s="415"/>
      <c r="Y515" s="415"/>
      <c r="Z515" s="415"/>
      <c r="AA515" s="415"/>
      <c r="AB515" s="415"/>
      <c r="AC515" s="415"/>
      <c r="AD515" s="416"/>
    </row>
    <row r="516" spans="1:38" ht="15" customHeight="1">
      <c r="A516" s="117"/>
      <c r="B516" s="118"/>
      <c r="C516" s="422"/>
      <c r="D516" s="423"/>
      <c r="E516" s="423"/>
      <c r="F516" s="423"/>
      <c r="G516" s="423"/>
      <c r="H516" s="423"/>
      <c r="I516" s="423"/>
      <c r="J516" s="423"/>
      <c r="K516" s="423"/>
      <c r="L516" s="424"/>
      <c r="M516" s="425" t="s">
        <v>201</v>
      </c>
      <c r="N516" s="329"/>
      <c r="O516" s="329"/>
      <c r="P516" s="329"/>
      <c r="Q516" s="329"/>
      <c r="R516" s="337"/>
      <c r="S516" s="426" t="s">
        <v>202</v>
      </c>
      <c r="T516" s="329"/>
      <c r="U516" s="329"/>
      <c r="V516" s="329"/>
      <c r="W516" s="329"/>
      <c r="X516" s="337"/>
      <c r="Y516" s="426" t="s">
        <v>203</v>
      </c>
      <c r="Z516" s="329"/>
      <c r="AA516" s="329"/>
      <c r="AB516" s="329"/>
      <c r="AC516" s="329"/>
      <c r="AD516" s="337"/>
      <c r="AF516" t="s">
        <v>204</v>
      </c>
      <c r="AG516" t="s">
        <v>205</v>
      </c>
      <c r="AH516" t="s">
        <v>206</v>
      </c>
      <c r="AI516" t="s">
        <v>207</v>
      </c>
      <c r="AJ516" t="s">
        <v>208</v>
      </c>
      <c r="AK516" t="s">
        <v>209</v>
      </c>
      <c r="AL516" t="s">
        <v>210</v>
      </c>
    </row>
    <row r="517" spans="1:38" ht="15" customHeight="1">
      <c r="A517" s="117"/>
      <c r="B517" s="118"/>
      <c r="C517" s="119" t="s">
        <v>131</v>
      </c>
      <c r="D517" s="417" t="s">
        <v>1415</v>
      </c>
      <c r="E517" s="415"/>
      <c r="F517" s="415"/>
      <c r="G517" s="415"/>
      <c r="H517" s="415"/>
      <c r="I517" s="415"/>
      <c r="J517" s="415"/>
      <c r="K517" s="415"/>
      <c r="L517" s="416"/>
      <c r="M517" s="414"/>
      <c r="N517" s="415"/>
      <c r="O517" s="415"/>
      <c r="P517" s="415"/>
      <c r="Q517" s="415"/>
      <c r="R517" s="416"/>
      <c r="S517" s="414"/>
      <c r="T517" s="415"/>
      <c r="U517" s="415"/>
      <c r="V517" s="415"/>
      <c r="W517" s="415"/>
      <c r="X517" s="416"/>
      <c r="Y517" s="414"/>
      <c r="Z517" s="415"/>
      <c r="AA517" s="415"/>
      <c r="AB517" s="415"/>
      <c r="AC517" s="415"/>
      <c r="AD517" s="416"/>
      <c r="AF517">
        <f>IF(AND(M517=0,OR(SUM(S517:Y517)&gt;0,COUNTIF(M517:Y517,"NS")&gt;0)),1,0)</f>
        <v>0</v>
      </c>
      <c r="AG517">
        <f>IF(OR(AND(M517="NS",SUM(S517:Y517)&gt;0),AND(M517="NS",COUNTIF(M517:Y517,"NS")&lt;2)),1,0)</f>
        <v>0</v>
      </c>
      <c r="AH517">
        <f>IF(AND(M517="NA",OR(SUM(S517:Y517)&gt;0,COUNTIF(M517:Y517,"NS")&gt;0,COUNTIF(M517:Y517,"NA")&gt;1)),1,0)</f>
        <v>0</v>
      </c>
      <c r="AI517">
        <f>IF(AND(COUNTBLANK(M517)+COUNTBLANK(S517)+COUNTBLANK(Y517)&gt;0,COUNTBLANK(M517)+COUNTBLANK(S517)+COUNTBLANK(Y517)&lt;3,M517&lt;&gt;"NA"),1,0)</f>
        <v>0</v>
      </c>
      <c r="AJ517">
        <f>IF(AND(IF(OR(SUM(S517:Y517)=M517,M517="",AND(M517&gt;0,COUNTIF(M517:Y517,"NS")=2)),0,1)=1,M517&lt;&gt;"NS",M517&lt;&gt;"NA"),1,0)</f>
        <v>0</v>
      </c>
      <c r="AK517">
        <f>IF(COUNTIF(M517:Y517,"=*")&lt;&gt;SUM(COUNTIF(M517:Y517,"NS"),COUNTIF(M517:Y517,"NA")),1,0)</f>
        <v>0</v>
      </c>
      <c r="AL517">
        <f>IF(SUM(AF517:AK517)&gt;0,1,0)</f>
        <v>0</v>
      </c>
    </row>
    <row r="518" spans="1:38" ht="15" customHeight="1">
      <c r="A518" s="117"/>
      <c r="B518" s="118"/>
      <c r="C518" s="120" t="s">
        <v>132</v>
      </c>
      <c r="D518" s="417" t="s">
        <v>1416</v>
      </c>
      <c r="E518" s="415"/>
      <c r="F518" s="415"/>
      <c r="G518" s="415"/>
      <c r="H518" s="415"/>
      <c r="I518" s="415"/>
      <c r="J518" s="415"/>
      <c r="K518" s="415"/>
      <c r="L518" s="416"/>
      <c r="M518" s="414"/>
      <c r="N518" s="415"/>
      <c r="O518" s="415"/>
      <c r="P518" s="415"/>
      <c r="Q518" s="415"/>
      <c r="R518" s="416"/>
      <c r="S518" s="414"/>
      <c r="T518" s="415"/>
      <c r="U518" s="415"/>
      <c r="V518" s="415"/>
      <c r="W518" s="415"/>
      <c r="X518" s="416"/>
      <c r="Y518" s="414"/>
      <c r="Z518" s="415"/>
      <c r="AA518" s="415"/>
      <c r="AB518" s="415"/>
      <c r="AC518" s="415"/>
      <c r="AD518" s="416"/>
    </row>
    <row r="519" spans="1:38" ht="15" customHeight="1">
      <c r="A519" s="117"/>
      <c r="B519" s="118"/>
      <c r="C519" s="120" t="s">
        <v>133</v>
      </c>
      <c r="D519" s="417" t="s">
        <v>1417</v>
      </c>
      <c r="E519" s="415"/>
      <c r="F519" s="415"/>
      <c r="G519" s="415"/>
      <c r="H519" s="415"/>
      <c r="I519" s="415"/>
      <c r="J519" s="415"/>
      <c r="K519" s="415"/>
      <c r="L519" s="416"/>
      <c r="M519" s="414"/>
      <c r="N519" s="415"/>
      <c r="O519" s="415"/>
      <c r="P519" s="415"/>
      <c r="Q519" s="415"/>
      <c r="R519" s="416"/>
      <c r="S519" s="414"/>
      <c r="T519" s="415"/>
      <c r="U519" s="415"/>
      <c r="V519" s="415"/>
      <c r="W519" s="415"/>
      <c r="X519" s="416"/>
      <c r="Y519" s="414"/>
      <c r="Z519" s="415"/>
      <c r="AA519" s="415"/>
      <c r="AB519" s="415"/>
      <c r="AC519" s="415"/>
      <c r="AD519" s="416"/>
    </row>
    <row r="520" spans="1:38" ht="15" customHeight="1">
      <c r="A520" s="117"/>
      <c r="B520" s="118"/>
      <c r="C520" s="120" t="s">
        <v>134</v>
      </c>
      <c r="D520" s="417" t="s">
        <v>1418</v>
      </c>
      <c r="E520" s="415"/>
      <c r="F520" s="415"/>
      <c r="G520" s="415"/>
      <c r="H520" s="415"/>
      <c r="I520" s="415"/>
      <c r="J520" s="415"/>
      <c r="K520" s="415"/>
      <c r="L520" s="416"/>
      <c r="M520" s="414"/>
      <c r="N520" s="415"/>
      <c r="O520" s="415"/>
      <c r="P520" s="415"/>
      <c r="Q520" s="415"/>
      <c r="R520" s="416"/>
      <c r="S520" s="414"/>
      <c r="T520" s="415"/>
      <c r="U520" s="415"/>
      <c r="V520" s="415"/>
      <c r="W520" s="415"/>
      <c r="X520" s="416"/>
      <c r="Y520" s="414"/>
      <c r="Z520" s="415"/>
      <c r="AA520" s="415"/>
      <c r="AB520" s="415"/>
      <c r="AC520" s="415"/>
      <c r="AD520" s="416"/>
    </row>
    <row r="521" spans="1:38" ht="15" customHeight="1">
      <c r="A521" s="117"/>
      <c r="B521" s="118"/>
      <c r="C521" s="120" t="s">
        <v>135</v>
      </c>
      <c r="D521" s="417" t="s">
        <v>1419</v>
      </c>
      <c r="E521" s="415"/>
      <c r="F521" s="415"/>
      <c r="G521" s="415"/>
      <c r="H521" s="415"/>
      <c r="I521" s="415"/>
      <c r="J521" s="415"/>
      <c r="K521" s="415"/>
      <c r="L521" s="416"/>
      <c r="M521" s="414"/>
      <c r="N521" s="415"/>
      <c r="O521" s="415"/>
      <c r="P521" s="415"/>
      <c r="Q521" s="415"/>
      <c r="R521" s="416"/>
      <c r="S521" s="414"/>
      <c r="T521" s="415"/>
      <c r="U521" s="415"/>
      <c r="V521" s="415"/>
      <c r="W521" s="415"/>
      <c r="X521" s="416"/>
      <c r="Y521" s="414"/>
      <c r="Z521" s="415"/>
      <c r="AA521" s="415"/>
      <c r="AB521" s="415"/>
      <c r="AC521" s="415"/>
      <c r="AD521" s="416"/>
    </row>
    <row r="522" spans="1:38" ht="15" customHeight="1">
      <c r="A522" s="117"/>
      <c r="B522" s="118"/>
      <c r="C522" s="120" t="s">
        <v>136</v>
      </c>
      <c r="D522" s="417" t="s">
        <v>1420</v>
      </c>
      <c r="E522" s="415"/>
      <c r="F522" s="415"/>
      <c r="G522" s="415"/>
      <c r="H522" s="415"/>
      <c r="I522" s="415"/>
      <c r="J522" s="415"/>
      <c r="K522" s="415"/>
      <c r="L522" s="416"/>
      <c r="M522" s="414"/>
      <c r="N522" s="415"/>
      <c r="O522" s="415"/>
      <c r="P522" s="415"/>
      <c r="Q522" s="415"/>
      <c r="R522" s="416"/>
      <c r="S522" s="414"/>
      <c r="T522" s="415"/>
      <c r="U522" s="415"/>
      <c r="V522" s="415"/>
      <c r="W522" s="415"/>
      <c r="X522" s="416"/>
      <c r="Y522" s="414"/>
      <c r="Z522" s="415"/>
      <c r="AA522" s="415"/>
      <c r="AB522" s="415"/>
      <c r="AC522" s="415"/>
      <c r="AD522" s="416"/>
    </row>
    <row r="523" spans="1:38" ht="24" customHeight="1">
      <c r="A523" s="117"/>
      <c r="B523" s="118"/>
      <c r="C523" s="120" t="s">
        <v>137</v>
      </c>
      <c r="D523" s="417" t="s">
        <v>1421</v>
      </c>
      <c r="E523" s="415"/>
      <c r="F523" s="415"/>
      <c r="G523" s="415"/>
      <c r="H523" s="415"/>
      <c r="I523" s="415"/>
      <c r="J523" s="415"/>
      <c r="K523" s="415"/>
      <c r="L523" s="416"/>
      <c r="M523" s="414"/>
      <c r="N523" s="415"/>
      <c r="O523" s="415"/>
      <c r="P523" s="415"/>
      <c r="Q523" s="415"/>
      <c r="R523" s="416"/>
      <c r="S523" s="414"/>
      <c r="T523" s="415"/>
      <c r="U523" s="415"/>
      <c r="V523" s="415"/>
      <c r="W523" s="415"/>
      <c r="X523" s="416"/>
      <c r="Y523" s="414"/>
      <c r="Z523" s="415"/>
      <c r="AA523" s="415"/>
      <c r="AB523" s="415"/>
      <c r="AC523" s="415"/>
      <c r="AD523" s="416"/>
    </row>
    <row r="524" spans="1:38" ht="24" customHeight="1">
      <c r="A524" s="117"/>
      <c r="B524" s="118"/>
      <c r="C524" s="120" t="s">
        <v>138</v>
      </c>
      <c r="D524" s="417" t="s">
        <v>1422</v>
      </c>
      <c r="E524" s="415"/>
      <c r="F524" s="415"/>
      <c r="G524" s="415"/>
      <c r="H524" s="415"/>
      <c r="I524" s="415"/>
      <c r="J524" s="415"/>
      <c r="K524" s="415"/>
      <c r="L524" s="416"/>
      <c r="M524" s="414"/>
      <c r="N524" s="415"/>
      <c r="O524" s="415"/>
      <c r="P524" s="415"/>
      <c r="Q524" s="415"/>
      <c r="R524" s="416"/>
      <c r="S524" s="414"/>
      <c r="T524" s="415"/>
      <c r="U524" s="415"/>
      <c r="V524" s="415"/>
      <c r="W524" s="415"/>
      <c r="X524" s="416"/>
      <c r="Y524" s="414"/>
      <c r="Z524" s="415"/>
      <c r="AA524" s="415"/>
      <c r="AB524" s="415"/>
      <c r="AC524" s="415"/>
      <c r="AD524" s="416"/>
    </row>
    <row r="525" spans="1:38" ht="15" customHeight="1">
      <c r="A525" s="117"/>
      <c r="B525" s="118"/>
      <c r="C525" s="120" t="s">
        <v>139</v>
      </c>
      <c r="D525" s="417" t="s">
        <v>1423</v>
      </c>
      <c r="E525" s="415"/>
      <c r="F525" s="415"/>
      <c r="G525" s="415"/>
      <c r="H525" s="415"/>
      <c r="I525" s="415"/>
      <c r="J525" s="415"/>
      <c r="K525" s="415"/>
      <c r="L525" s="416"/>
      <c r="M525" s="414"/>
      <c r="N525" s="415"/>
      <c r="O525" s="415"/>
      <c r="P525" s="415"/>
      <c r="Q525" s="415"/>
      <c r="R525" s="416"/>
      <c r="S525" s="414"/>
      <c r="T525" s="415"/>
      <c r="U525" s="415"/>
      <c r="V525" s="415"/>
      <c r="W525" s="415"/>
      <c r="X525" s="416"/>
      <c r="Y525" s="414"/>
      <c r="Z525" s="415"/>
      <c r="AA525" s="415"/>
      <c r="AB525" s="415"/>
      <c r="AC525" s="415"/>
      <c r="AD525" s="416"/>
    </row>
    <row r="526" spans="1:38" ht="15" customHeight="1">
      <c r="A526" s="117"/>
      <c r="B526" s="118"/>
      <c r="C526" s="120" t="s">
        <v>140</v>
      </c>
      <c r="D526" s="417" t="s">
        <v>1424</v>
      </c>
      <c r="E526" s="415"/>
      <c r="F526" s="415"/>
      <c r="G526" s="415"/>
      <c r="H526" s="415"/>
      <c r="I526" s="415"/>
      <c r="J526" s="415"/>
      <c r="K526" s="415"/>
      <c r="L526" s="416"/>
      <c r="M526" s="414"/>
      <c r="N526" s="415"/>
      <c r="O526" s="415"/>
      <c r="P526" s="415"/>
      <c r="Q526" s="415"/>
      <c r="R526" s="416"/>
      <c r="S526" s="414"/>
      <c r="T526" s="415"/>
      <c r="U526" s="415"/>
      <c r="V526" s="415"/>
      <c r="W526" s="415"/>
      <c r="X526" s="416"/>
      <c r="Y526" s="414"/>
      <c r="Z526" s="415"/>
      <c r="AA526" s="415"/>
      <c r="AB526" s="415"/>
      <c r="AC526" s="415"/>
      <c r="AD526" s="416"/>
    </row>
    <row r="527" spans="1:38" ht="15" customHeight="1">
      <c r="A527" s="117"/>
      <c r="B527" s="118"/>
      <c r="C527" s="120" t="s">
        <v>141</v>
      </c>
      <c r="D527" s="417" t="s">
        <v>1425</v>
      </c>
      <c r="E527" s="415"/>
      <c r="F527" s="415"/>
      <c r="G527" s="415"/>
      <c r="H527" s="415"/>
      <c r="I527" s="415"/>
      <c r="J527" s="415"/>
      <c r="K527" s="415"/>
      <c r="L527" s="416"/>
      <c r="M527" s="414"/>
      <c r="N527" s="415"/>
      <c r="O527" s="415"/>
      <c r="P527" s="415"/>
      <c r="Q527" s="415"/>
      <c r="R527" s="416"/>
      <c r="S527" s="414"/>
      <c r="T527" s="415"/>
      <c r="U527" s="415"/>
      <c r="V527" s="415"/>
      <c r="W527" s="415"/>
      <c r="X527" s="416"/>
      <c r="Y527" s="414"/>
      <c r="Z527" s="415"/>
      <c r="AA527" s="415"/>
      <c r="AB527" s="415"/>
      <c r="AC527" s="415"/>
      <c r="AD527" s="416"/>
    </row>
    <row r="528" spans="1:38" ht="15" customHeight="1">
      <c r="A528" s="117"/>
      <c r="B528" s="118"/>
      <c r="C528" s="120" t="s">
        <v>142</v>
      </c>
      <c r="D528" s="417" t="s">
        <v>262</v>
      </c>
      <c r="E528" s="415"/>
      <c r="F528" s="415"/>
      <c r="G528" s="415"/>
      <c r="H528" s="415"/>
      <c r="I528" s="415"/>
      <c r="J528" s="415"/>
      <c r="K528" s="415"/>
      <c r="L528" s="416"/>
      <c r="M528" s="414"/>
      <c r="N528" s="415"/>
      <c r="O528" s="415"/>
      <c r="P528" s="415"/>
      <c r="Q528" s="415"/>
      <c r="R528" s="416"/>
      <c r="S528" s="414"/>
      <c r="T528" s="415"/>
      <c r="U528" s="415"/>
      <c r="V528" s="415"/>
      <c r="W528" s="415"/>
      <c r="X528" s="416"/>
      <c r="Y528" s="414"/>
      <c r="Z528" s="415"/>
      <c r="AA528" s="415"/>
      <c r="AB528" s="415"/>
      <c r="AC528" s="415"/>
      <c r="AD528" s="416"/>
    </row>
    <row r="529" spans="1:37" ht="15" customHeight="1">
      <c r="A529" s="117"/>
      <c r="B529" s="118"/>
      <c r="C529" s="118"/>
      <c r="D529" s="118"/>
      <c r="E529" s="118"/>
      <c r="F529" s="118"/>
      <c r="G529" s="118"/>
      <c r="H529" s="118"/>
      <c r="I529" s="118"/>
      <c r="J529" s="118"/>
      <c r="K529" s="118"/>
      <c r="L529" s="121" t="s">
        <v>211</v>
      </c>
      <c r="M529" s="414">
        <f>IF(AND(SUM(M517:M528)=0,COUNTIF(M517:M528,"NS")&gt;0),"NS",IF(AND(SUM(M517:M528)=0, COUNTIF(M517:M528,"NA")&gt;0),"NA",SUM(M517:M528)))</f>
        <v>0</v>
      </c>
      <c r="N529" s="415"/>
      <c r="O529" s="415"/>
      <c r="P529" s="415"/>
      <c r="Q529" s="415"/>
      <c r="R529" s="416"/>
      <c r="S529" s="414">
        <f>IF(AND(SUM(S517:S528)=0,COUNTIF(S517:S528,"NS")&gt;0),"NS",IF(AND(SUM(S517:S528)=0, COUNTIF(S517:S528,"NA")&gt;0),"NA",SUM(S517:S528)))</f>
        <v>0</v>
      </c>
      <c r="T529" s="415"/>
      <c r="U529" s="415"/>
      <c r="V529" s="415"/>
      <c r="W529" s="415"/>
      <c r="X529" s="416"/>
      <c r="Y529" s="414">
        <f>IF(AND(SUM(Y517:Y528)=0,COUNTIF(Y517:Y528,"NS")&gt;0),"NS",IF(AND(SUM(Y517:Y528)=0, COUNTIF(Y517:Y528,"NA")&gt;0),"NA",SUM(Y517:Y528)))</f>
        <v>0</v>
      </c>
      <c r="Z529" s="415"/>
      <c r="AA529" s="415"/>
      <c r="AB529" s="415"/>
      <c r="AC529" s="415"/>
      <c r="AD529" s="416"/>
    </row>
    <row r="530" spans="1:37" ht="15" customHeight="1">
      <c r="A530" s="83"/>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F530">
        <f>IF(SUM(AF517:AF529)&gt;0,1,0)</f>
        <v>0</v>
      </c>
      <c r="AG530">
        <f>IF(SUM(AG517:AG529)&gt;0,2,0)</f>
        <v>0</v>
      </c>
      <c r="AH530">
        <f>IF(SUM(AH517:AH529)&gt;0,4,0)</f>
        <v>0</v>
      </c>
      <c r="AI530">
        <f>IF(SUM(AI517:AI529)&gt;0,4,0)</f>
        <v>0</v>
      </c>
      <c r="AJ530">
        <f>IF(SUM(AJ517:AJ529)&gt;0,5,0)</f>
        <v>0</v>
      </c>
      <c r="AK530">
        <f>IF(SUM(AK517:AK529)&gt;0,6,0)</f>
        <v>0</v>
      </c>
    </row>
    <row r="531" spans="1:37" s="40" customFormat="1" ht="45" customHeight="1">
      <c r="A531" s="71"/>
      <c r="C531" s="385" t="s">
        <v>1426</v>
      </c>
      <c r="D531" s="264"/>
      <c r="E531" s="264"/>
      <c r="F531" s="268"/>
      <c r="G531" s="266"/>
      <c r="H531" s="266"/>
      <c r="I531" s="266"/>
      <c r="J531" s="266"/>
      <c r="K531" s="266"/>
      <c r="L531" s="266"/>
      <c r="M531" s="266"/>
      <c r="N531" s="266"/>
      <c r="O531" s="266"/>
      <c r="P531" s="266"/>
      <c r="Q531" s="266"/>
      <c r="R531" s="266"/>
      <c r="S531" s="266"/>
      <c r="T531" s="266"/>
      <c r="U531" s="266"/>
      <c r="V531" s="266"/>
      <c r="W531" s="266"/>
      <c r="X531" s="266"/>
      <c r="Y531" s="266"/>
      <c r="Z531" s="266"/>
      <c r="AA531" s="266"/>
      <c r="AB531" s="266"/>
      <c r="AC531" s="266"/>
      <c r="AD531" s="267"/>
      <c r="AH531">
        <f>SUM(AF530:AH530)</f>
        <v>0</v>
      </c>
      <c r="AK531">
        <f>SUM(AI530:AK530)</f>
        <v>0</v>
      </c>
    </row>
    <row r="532" spans="1:37" ht="15" customHeight="1">
      <c r="A532" s="71"/>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H532" t="e">
        <f ca="1">CAMBIAR(AH531,0,"",1,"El total no puede ser cero si se registró un NS o un valor mayor que cero en los desagregados",2,"El total no puede ser NS si registraste algún valor o todos los desagregados son cero",3,"Error en total donde se indica cero y también donde se indica con NS",4,"Cuando el total es NA, la fila se debe dejar en blanco",5,"Hay error donde el total se indica como cero y también en total con NA",6,"Error donde el total es NS y también donde el total es NA",7,"En los totales que se indica cero, NS y NA ")</f>
        <v>#NAME?</v>
      </c>
      <c r="AK532" t="e">
        <f ca="1">CAMBIAR(AK531,0,"",4,"Hay espacios en blanco que deben ser llenados ",5,"La suma del total no coincide con los desagregados ",6,"Se registraron valores que no son aceptados como respuesta para esta pregunta",9,"Hay espacios en blanco y la suma no coincide con los desagregados",10,"Hay espacio en blanco y valores no admitidos",11,"La suma no coincide con los desagregados y se registran valores no aceptados",15,"Espacios en blanco, suma incorrecta y valores no aceptados")</f>
        <v>#NAME?</v>
      </c>
    </row>
    <row r="533" spans="1:37" ht="24" customHeight="1">
      <c r="A533" s="83"/>
      <c r="B533" s="15"/>
      <c r="C533" s="321" t="s">
        <v>187</v>
      </c>
      <c r="D533" s="256"/>
      <c r="E533" s="256"/>
      <c r="F533" s="256"/>
      <c r="G533" s="256"/>
      <c r="H533" s="256"/>
      <c r="I533" s="256"/>
      <c r="J533" s="256"/>
      <c r="K533" s="256"/>
      <c r="L533" s="256"/>
      <c r="M533" s="256"/>
      <c r="N533" s="256"/>
      <c r="O533" s="256"/>
      <c r="P533" s="256"/>
      <c r="Q533" s="256"/>
      <c r="R533" s="256"/>
      <c r="S533" s="256"/>
      <c r="T533" s="256"/>
      <c r="U533" s="256"/>
      <c r="V533" s="256"/>
      <c r="W533" s="256"/>
      <c r="X533" s="256"/>
      <c r="Y533" s="256"/>
      <c r="Z533" s="256"/>
      <c r="AA533" s="256"/>
      <c r="AB533" s="256"/>
      <c r="AC533" s="256"/>
      <c r="AD533" s="256"/>
    </row>
    <row r="534" spans="1:37" ht="60" customHeight="1">
      <c r="A534" s="83"/>
      <c r="B534" s="15"/>
      <c r="C534" s="322"/>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c r="AC534" s="323"/>
      <c r="AD534" s="324"/>
    </row>
    <row r="535" spans="1:37" ht="15" customHeight="1">
      <c r="A535" s="72"/>
      <c r="B535" s="88"/>
      <c r="C535" s="246" t="e">
        <f ca="1">AH532</f>
        <v>#NAME?</v>
      </c>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row>
    <row r="536" spans="1:37" ht="15" customHeight="1">
      <c r="A536" s="83"/>
      <c r="B536" s="15"/>
      <c r="C536" s="246" t="e">
        <f ca="1">AK532</f>
        <v>#NAME?</v>
      </c>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spans="1:37" ht="15" customHeight="1">
      <c r="A537" s="83"/>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spans="1:37" ht="15" customHeight="1">
      <c r="A538" s="83"/>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spans="1:37" ht="15" customHeight="1">
      <c r="A539" s="83"/>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sheetData>
  <mergeCells count="686">
    <mergeCell ref="B1:AD1"/>
    <mergeCell ref="B3:AD3"/>
    <mergeCell ref="B5:AD5"/>
    <mergeCell ref="AA7:AD7"/>
    <mergeCell ref="B9:AD9"/>
    <mergeCell ref="C10:AD10"/>
    <mergeCell ref="B33:AD33"/>
    <mergeCell ref="B34:AD34"/>
    <mergeCell ref="C26:AD26"/>
    <mergeCell ref="B18:AD18"/>
    <mergeCell ref="B20:AD20"/>
    <mergeCell ref="C21:AD21"/>
    <mergeCell ref="C25:AD25"/>
    <mergeCell ref="C11:AD11"/>
    <mergeCell ref="C12:AD12"/>
    <mergeCell ref="C13:AD13"/>
    <mergeCell ref="C14:AD14"/>
    <mergeCell ref="B15:AD15"/>
    <mergeCell ref="C16:AD16"/>
    <mergeCell ref="C44:Q44"/>
    <mergeCell ref="R44:AD44"/>
    <mergeCell ref="C45:Q45"/>
    <mergeCell ref="R45:AD45"/>
    <mergeCell ref="C47:AD47"/>
    <mergeCell ref="C48:AD48"/>
    <mergeCell ref="C35:AD35"/>
    <mergeCell ref="B36:AD36"/>
    <mergeCell ref="C37:AD37"/>
    <mergeCell ref="B40:AD40"/>
    <mergeCell ref="C41:AD41"/>
    <mergeCell ref="C42:AD42"/>
    <mergeCell ref="C38:AD38"/>
    <mergeCell ref="C76:AD76"/>
    <mergeCell ref="B83:AD83"/>
    <mergeCell ref="C84:AD84"/>
    <mergeCell ref="C85:AD85"/>
    <mergeCell ref="D92:AD92"/>
    <mergeCell ref="N98:AD98"/>
    <mergeCell ref="B55:AD55"/>
    <mergeCell ref="C56:AD56"/>
    <mergeCell ref="C57:AD57"/>
    <mergeCell ref="K72:AD72"/>
    <mergeCell ref="C75:AD75"/>
    <mergeCell ref="C114:AD114"/>
    <mergeCell ref="C116:P116"/>
    <mergeCell ref="Q116:AD116"/>
    <mergeCell ref="C117:P117"/>
    <mergeCell ref="Q117:AD117"/>
    <mergeCell ref="C119:AD119"/>
    <mergeCell ref="C101:AD101"/>
    <mergeCell ref="C102:AD102"/>
    <mergeCell ref="B109:AD109"/>
    <mergeCell ref="B110:AD110"/>
    <mergeCell ref="C111:AD111"/>
    <mergeCell ref="B113:AD113"/>
    <mergeCell ref="C136:AD136"/>
    <mergeCell ref="B143:AD143"/>
    <mergeCell ref="C144:AD144"/>
    <mergeCell ref="C145:AD145"/>
    <mergeCell ref="C147:F147"/>
    <mergeCell ref="C149:AD149"/>
    <mergeCell ref="C120:AD120"/>
    <mergeCell ref="B127:AD127"/>
    <mergeCell ref="C129:F129"/>
    <mergeCell ref="E131:H131"/>
    <mergeCell ref="E133:H133"/>
    <mergeCell ref="C135:AD135"/>
    <mergeCell ref="D194:AD194"/>
    <mergeCell ref="K197:AD197"/>
    <mergeCell ref="C201:AD201"/>
    <mergeCell ref="B185:AD185"/>
    <mergeCell ref="C186:AD186"/>
    <mergeCell ref="C187:AD187"/>
    <mergeCell ref="C150:AD150"/>
    <mergeCell ref="B157:AD157"/>
    <mergeCell ref="C158:AD158"/>
    <mergeCell ref="C159:AD159"/>
    <mergeCell ref="C160:AD160"/>
    <mergeCell ref="C161:AD161"/>
    <mergeCell ref="C162:AD162"/>
    <mergeCell ref="C163:AD163"/>
    <mergeCell ref="AA165:AD165"/>
    <mergeCell ref="C167:G168"/>
    <mergeCell ref="H167:I168"/>
    <mergeCell ref="J167:M168"/>
    <mergeCell ref="N167:AD167"/>
    <mergeCell ref="P168:Q168"/>
    <mergeCell ref="W168:X168"/>
    <mergeCell ref="AC168:AD168"/>
    <mergeCell ref="D169:G169"/>
    <mergeCell ref="H169:I169"/>
    <mergeCell ref="D214:R214"/>
    <mergeCell ref="S214:X214"/>
    <mergeCell ref="Y214:AD214"/>
    <mergeCell ref="D215:R215"/>
    <mergeCell ref="S215:X215"/>
    <mergeCell ref="Y215:AD215"/>
    <mergeCell ref="C202:AD202"/>
    <mergeCell ref="B209:AD209"/>
    <mergeCell ref="C210:AD210"/>
    <mergeCell ref="C211:AD211"/>
    <mergeCell ref="C213:R213"/>
    <mergeCell ref="S213:X213"/>
    <mergeCell ref="Y213:AD213"/>
    <mergeCell ref="D218:R218"/>
    <mergeCell ref="S218:X218"/>
    <mergeCell ref="Y218:AD218"/>
    <mergeCell ref="C220:E220"/>
    <mergeCell ref="F220:AD220"/>
    <mergeCell ref="C222:AD222"/>
    <mergeCell ref="D216:R216"/>
    <mergeCell ref="S216:X216"/>
    <mergeCell ref="Y216:AD216"/>
    <mergeCell ref="D217:R217"/>
    <mergeCell ref="S217:X217"/>
    <mergeCell ref="Y217:AD217"/>
    <mergeCell ref="C236:AD236"/>
    <mergeCell ref="C237:AD237"/>
    <mergeCell ref="C239:R239"/>
    <mergeCell ref="S239:X239"/>
    <mergeCell ref="Y239:AD239"/>
    <mergeCell ref="D240:R240"/>
    <mergeCell ref="S240:X240"/>
    <mergeCell ref="Y240:AD240"/>
    <mergeCell ref="C223:AD223"/>
    <mergeCell ref="B230:AD230"/>
    <mergeCell ref="B231:AD231"/>
    <mergeCell ref="C232:AD232"/>
    <mergeCell ref="B234:AD234"/>
    <mergeCell ref="C235:AD235"/>
    <mergeCell ref="D243:R243"/>
    <mergeCell ref="S243:X243"/>
    <mergeCell ref="Y243:AD243"/>
    <mergeCell ref="D244:R244"/>
    <mergeCell ref="S244:X244"/>
    <mergeCell ref="Y244:AD244"/>
    <mergeCell ref="D241:R241"/>
    <mergeCell ref="S241:X241"/>
    <mergeCell ref="Y241:AD241"/>
    <mergeCell ref="D242:R242"/>
    <mergeCell ref="S242:X242"/>
    <mergeCell ref="Y242:AD242"/>
    <mergeCell ref="C250:AD250"/>
    <mergeCell ref="B257:AD257"/>
    <mergeCell ref="C259:F259"/>
    <mergeCell ref="E261:H261"/>
    <mergeCell ref="E263:H263"/>
    <mergeCell ref="C265:AD265"/>
    <mergeCell ref="D245:R245"/>
    <mergeCell ref="S245:X245"/>
    <mergeCell ref="Y245:AD245"/>
    <mergeCell ref="C247:E247"/>
    <mergeCell ref="F247:AD247"/>
    <mergeCell ref="C249:AD249"/>
    <mergeCell ref="C266:AD266"/>
    <mergeCell ref="B273:AD273"/>
    <mergeCell ref="C274:AD274"/>
    <mergeCell ref="C275:AD275"/>
    <mergeCell ref="C277:M278"/>
    <mergeCell ref="N277:O278"/>
    <mergeCell ref="P277:AD277"/>
    <mergeCell ref="P278:T278"/>
    <mergeCell ref="U278:Y278"/>
    <mergeCell ref="Z278:AD278"/>
    <mergeCell ref="C269:AD269"/>
    <mergeCell ref="D279:M279"/>
    <mergeCell ref="N279:O279"/>
    <mergeCell ref="P279:T279"/>
    <mergeCell ref="U279:Y279"/>
    <mergeCell ref="Z279:AD279"/>
    <mergeCell ref="D280:M280"/>
    <mergeCell ref="N280:O280"/>
    <mergeCell ref="P280:T280"/>
    <mergeCell ref="U280:Y280"/>
    <mergeCell ref="Z280:AD280"/>
    <mergeCell ref="D281:M281"/>
    <mergeCell ref="N281:O281"/>
    <mergeCell ref="P281:T281"/>
    <mergeCell ref="U281:Y281"/>
    <mergeCell ref="Z281:AD281"/>
    <mergeCell ref="D282:M282"/>
    <mergeCell ref="N282:O282"/>
    <mergeCell ref="P282:T282"/>
    <mergeCell ref="U282:Y282"/>
    <mergeCell ref="Z282:AD282"/>
    <mergeCell ref="P285:T285"/>
    <mergeCell ref="U285:Y285"/>
    <mergeCell ref="Z285:AD285"/>
    <mergeCell ref="C287:AD287"/>
    <mergeCell ref="C288:AD288"/>
    <mergeCell ref="B295:AD295"/>
    <mergeCell ref="D283:M283"/>
    <mergeCell ref="N283:O283"/>
    <mergeCell ref="P283:T283"/>
    <mergeCell ref="U283:Y283"/>
    <mergeCell ref="Z283:AD283"/>
    <mergeCell ref="D284:M284"/>
    <mergeCell ref="N284:O284"/>
    <mergeCell ref="P284:T284"/>
    <mergeCell ref="U284:Y284"/>
    <mergeCell ref="Z284:AD284"/>
    <mergeCell ref="D302:L302"/>
    <mergeCell ref="M302:R302"/>
    <mergeCell ref="S302:X302"/>
    <mergeCell ref="Y302:AD302"/>
    <mergeCell ref="D303:L303"/>
    <mergeCell ref="M303:R303"/>
    <mergeCell ref="S303:X303"/>
    <mergeCell ref="Y303:AD303"/>
    <mergeCell ref="C296:AD296"/>
    <mergeCell ref="C297:AD297"/>
    <mergeCell ref="C298:AD298"/>
    <mergeCell ref="C300:L301"/>
    <mergeCell ref="M300:AD300"/>
    <mergeCell ref="M301:R301"/>
    <mergeCell ref="S301:X301"/>
    <mergeCell ref="Y301:AD301"/>
    <mergeCell ref="D306:L306"/>
    <mergeCell ref="M306:R306"/>
    <mergeCell ref="S306:X306"/>
    <mergeCell ref="Y306:AD306"/>
    <mergeCell ref="D307:L307"/>
    <mergeCell ref="M307:R307"/>
    <mergeCell ref="S307:X307"/>
    <mergeCell ref="Y307:AD307"/>
    <mergeCell ref="D304:L304"/>
    <mergeCell ref="M304:R304"/>
    <mergeCell ref="S304:X304"/>
    <mergeCell ref="Y304:AD304"/>
    <mergeCell ref="D305:L305"/>
    <mergeCell ref="M305:R305"/>
    <mergeCell ref="S305:X305"/>
    <mergeCell ref="Y305:AD305"/>
    <mergeCell ref="C311:G311"/>
    <mergeCell ref="H311:AD311"/>
    <mergeCell ref="C313:AD313"/>
    <mergeCell ref="C314:AD314"/>
    <mergeCell ref="B321:AD321"/>
    <mergeCell ref="C322:AD322"/>
    <mergeCell ref="D308:L308"/>
    <mergeCell ref="M308:R308"/>
    <mergeCell ref="S308:X308"/>
    <mergeCell ref="Y308:AD308"/>
    <mergeCell ref="M309:R309"/>
    <mergeCell ref="S309:X309"/>
    <mergeCell ref="Y309:AD309"/>
    <mergeCell ref="D328:L328"/>
    <mergeCell ref="M328:R328"/>
    <mergeCell ref="S328:X328"/>
    <mergeCell ref="Y328:AD328"/>
    <mergeCell ref="D329:L329"/>
    <mergeCell ref="M329:R329"/>
    <mergeCell ref="S329:X329"/>
    <mergeCell ref="Y329:AD329"/>
    <mergeCell ref="C323:AD323"/>
    <mergeCell ref="C324:AD324"/>
    <mergeCell ref="C326:L327"/>
    <mergeCell ref="M326:AD326"/>
    <mergeCell ref="M327:R327"/>
    <mergeCell ref="S327:X327"/>
    <mergeCell ref="Y327:AD327"/>
    <mergeCell ref="D332:L332"/>
    <mergeCell ref="M332:R332"/>
    <mergeCell ref="S332:X332"/>
    <mergeCell ref="Y332:AD332"/>
    <mergeCell ref="D333:L333"/>
    <mergeCell ref="M333:R333"/>
    <mergeCell ref="S333:X333"/>
    <mergeCell ref="Y333:AD333"/>
    <mergeCell ref="D330:L330"/>
    <mergeCell ref="M330:R330"/>
    <mergeCell ref="S330:X330"/>
    <mergeCell ref="Y330:AD330"/>
    <mergeCell ref="D331:L331"/>
    <mergeCell ref="M331:R331"/>
    <mergeCell ref="S331:X331"/>
    <mergeCell ref="Y331:AD331"/>
    <mergeCell ref="D336:L336"/>
    <mergeCell ref="M336:R336"/>
    <mergeCell ref="S336:X336"/>
    <mergeCell ref="Y336:AD336"/>
    <mergeCell ref="D337:L337"/>
    <mergeCell ref="M337:R337"/>
    <mergeCell ref="S337:X337"/>
    <mergeCell ref="Y337:AD337"/>
    <mergeCell ref="D334:L334"/>
    <mergeCell ref="M334:R334"/>
    <mergeCell ref="S334:X334"/>
    <mergeCell ref="Y334:AD334"/>
    <mergeCell ref="D335:L335"/>
    <mergeCell ref="M335:R335"/>
    <mergeCell ref="S335:X335"/>
    <mergeCell ref="Y335:AD335"/>
    <mergeCell ref="M340:R340"/>
    <mergeCell ref="S340:X340"/>
    <mergeCell ref="Y340:AD340"/>
    <mergeCell ref="C342:G342"/>
    <mergeCell ref="H342:AD342"/>
    <mergeCell ref="C344:AD344"/>
    <mergeCell ref="D338:L338"/>
    <mergeCell ref="M338:R338"/>
    <mergeCell ref="S338:X338"/>
    <mergeCell ref="Y338:AD338"/>
    <mergeCell ref="D339:L339"/>
    <mergeCell ref="M339:R339"/>
    <mergeCell ref="S339:X339"/>
    <mergeCell ref="Y339:AD339"/>
    <mergeCell ref="C345:AD345"/>
    <mergeCell ref="B352:AD352"/>
    <mergeCell ref="C353:AD353"/>
    <mergeCell ref="C354:AD354"/>
    <mergeCell ref="C355:AD355"/>
    <mergeCell ref="C357:L358"/>
    <mergeCell ref="M357:AD357"/>
    <mergeCell ref="M358:R358"/>
    <mergeCell ref="S358:X358"/>
    <mergeCell ref="Y358:AD358"/>
    <mergeCell ref="D361:L361"/>
    <mergeCell ref="M361:R361"/>
    <mergeCell ref="S361:X361"/>
    <mergeCell ref="Y361:AD361"/>
    <mergeCell ref="D362:L362"/>
    <mergeCell ref="M362:R362"/>
    <mergeCell ref="S362:X362"/>
    <mergeCell ref="Y362:AD362"/>
    <mergeCell ref="D359:L359"/>
    <mergeCell ref="M359:R359"/>
    <mergeCell ref="S359:X359"/>
    <mergeCell ref="Y359:AD359"/>
    <mergeCell ref="D360:L360"/>
    <mergeCell ref="M360:R360"/>
    <mergeCell ref="S360:X360"/>
    <mergeCell ref="Y360:AD360"/>
    <mergeCell ref="M365:R365"/>
    <mergeCell ref="S365:X365"/>
    <mergeCell ref="Y365:AD365"/>
    <mergeCell ref="C367:G367"/>
    <mergeCell ref="H367:AD367"/>
    <mergeCell ref="C369:AD369"/>
    <mergeCell ref="D363:L363"/>
    <mergeCell ref="M363:R363"/>
    <mergeCell ref="S363:X363"/>
    <mergeCell ref="Y363:AD363"/>
    <mergeCell ref="D364:L364"/>
    <mergeCell ref="M364:R364"/>
    <mergeCell ref="S364:X364"/>
    <mergeCell ref="Y364:AD364"/>
    <mergeCell ref="D384:L384"/>
    <mergeCell ref="M384:R384"/>
    <mergeCell ref="S384:X384"/>
    <mergeCell ref="Y384:AD384"/>
    <mergeCell ref="D385:L385"/>
    <mergeCell ref="M385:R385"/>
    <mergeCell ref="S385:X385"/>
    <mergeCell ref="Y385:AD385"/>
    <mergeCell ref="C370:AD370"/>
    <mergeCell ref="B377:AD377"/>
    <mergeCell ref="C378:AD378"/>
    <mergeCell ref="C379:AD379"/>
    <mergeCell ref="C380:AD380"/>
    <mergeCell ref="C382:L383"/>
    <mergeCell ref="M382:AD382"/>
    <mergeCell ref="M383:R383"/>
    <mergeCell ref="S383:X383"/>
    <mergeCell ref="Y383:AD383"/>
    <mergeCell ref="D371:AD371"/>
    <mergeCell ref="D388:L388"/>
    <mergeCell ref="M388:R388"/>
    <mergeCell ref="S388:X388"/>
    <mergeCell ref="Y388:AD388"/>
    <mergeCell ref="D389:L389"/>
    <mergeCell ref="M389:R389"/>
    <mergeCell ref="S389:X389"/>
    <mergeCell ref="Y389:AD389"/>
    <mergeCell ref="D386:L386"/>
    <mergeCell ref="M386:R386"/>
    <mergeCell ref="S386:X386"/>
    <mergeCell ref="Y386:AD386"/>
    <mergeCell ref="D387:L387"/>
    <mergeCell ref="M387:R387"/>
    <mergeCell ref="S387:X387"/>
    <mergeCell ref="Y387:AD387"/>
    <mergeCell ref="C393:G393"/>
    <mergeCell ref="H393:AD393"/>
    <mergeCell ref="C395:AD395"/>
    <mergeCell ref="C396:AD396"/>
    <mergeCell ref="B403:AD403"/>
    <mergeCell ref="C404:AD404"/>
    <mergeCell ref="D390:L390"/>
    <mergeCell ref="M390:R390"/>
    <mergeCell ref="S390:X390"/>
    <mergeCell ref="Y390:AD390"/>
    <mergeCell ref="M391:R391"/>
    <mergeCell ref="S391:X391"/>
    <mergeCell ref="Y391:AD391"/>
    <mergeCell ref="D410:L410"/>
    <mergeCell ref="M410:R410"/>
    <mergeCell ref="S410:X410"/>
    <mergeCell ref="Y410:AD410"/>
    <mergeCell ref="D411:L411"/>
    <mergeCell ref="M411:R411"/>
    <mergeCell ref="S411:X411"/>
    <mergeCell ref="Y411:AD411"/>
    <mergeCell ref="C405:AD405"/>
    <mergeCell ref="C406:AD406"/>
    <mergeCell ref="C408:L409"/>
    <mergeCell ref="M408:AD408"/>
    <mergeCell ref="M409:R409"/>
    <mergeCell ref="S409:X409"/>
    <mergeCell ref="Y409:AD409"/>
    <mergeCell ref="D414:L414"/>
    <mergeCell ref="M414:R414"/>
    <mergeCell ref="S414:X414"/>
    <mergeCell ref="Y414:AD414"/>
    <mergeCell ref="D415:L415"/>
    <mergeCell ref="M415:R415"/>
    <mergeCell ref="S415:X415"/>
    <mergeCell ref="Y415:AD415"/>
    <mergeCell ref="D412:L412"/>
    <mergeCell ref="M412:R412"/>
    <mergeCell ref="S412:X412"/>
    <mergeCell ref="Y412:AD412"/>
    <mergeCell ref="D413:L413"/>
    <mergeCell ref="M413:R413"/>
    <mergeCell ref="S413:X413"/>
    <mergeCell ref="Y413:AD413"/>
    <mergeCell ref="C419:G419"/>
    <mergeCell ref="H419:AD419"/>
    <mergeCell ref="C421:AD421"/>
    <mergeCell ref="C422:AD422"/>
    <mergeCell ref="B429:AD429"/>
    <mergeCell ref="B431:AD431"/>
    <mergeCell ref="D416:L416"/>
    <mergeCell ref="M416:R416"/>
    <mergeCell ref="S416:X416"/>
    <mergeCell ref="Y416:AD416"/>
    <mergeCell ref="M417:R417"/>
    <mergeCell ref="S417:X417"/>
    <mergeCell ref="Y417:AD417"/>
    <mergeCell ref="C436:L436"/>
    <mergeCell ref="M436:R436"/>
    <mergeCell ref="S436:X436"/>
    <mergeCell ref="Y436:AD436"/>
    <mergeCell ref="C438:AD438"/>
    <mergeCell ref="C439:AD439"/>
    <mergeCell ref="C432:AD432"/>
    <mergeCell ref="C434:L435"/>
    <mergeCell ref="M434:AD434"/>
    <mergeCell ref="M435:R435"/>
    <mergeCell ref="S435:X435"/>
    <mergeCell ref="Y435:AD435"/>
    <mergeCell ref="D454:L454"/>
    <mergeCell ref="M454:R454"/>
    <mergeCell ref="S454:X454"/>
    <mergeCell ref="Y454:AD454"/>
    <mergeCell ref="D455:L455"/>
    <mergeCell ref="M455:R455"/>
    <mergeCell ref="S455:X455"/>
    <mergeCell ref="Y455:AD455"/>
    <mergeCell ref="B446:AD446"/>
    <mergeCell ref="C447:AD447"/>
    <mergeCell ref="C448:AD448"/>
    <mergeCell ref="C449:AD449"/>
    <mergeCell ref="C450:AD450"/>
    <mergeCell ref="C452:L453"/>
    <mergeCell ref="M452:AD452"/>
    <mergeCell ref="M453:R453"/>
    <mergeCell ref="S453:X453"/>
    <mergeCell ref="Y453:AD453"/>
    <mergeCell ref="D458:L458"/>
    <mergeCell ref="M458:R458"/>
    <mergeCell ref="S458:X458"/>
    <mergeCell ref="Y458:AD458"/>
    <mergeCell ref="D459:L459"/>
    <mergeCell ref="M459:R459"/>
    <mergeCell ref="S459:X459"/>
    <mergeCell ref="Y459:AD459"/>
    <mergeCell ref="D456:L456"/>
    <mergeCell ref="M456:R456"/>
    <mergeCell ref="S456:X456"/>
    <mergeCell ref="Y456:AD456"/>
    <mergeCell ref="D457:L457"/>
    <mergeCell ref="M457:R457"/>
    <mergeCell ref="S457:X457"/>
    <mergeCell ref="Y457:AD457"/>
    <mergeCell ref="D462:L462"/>
    <mergeCell ref="M462:R462"/>
    <mergeCell ref="S462:X462"/>
    <mergeCell ref="Y462:AD462"/>
    <mergeCell ref="D463:L463"/>
    <mergeCell ref="M463:R463"/>
    <mergeCell ref="S463:X463"/>
    <mergeCell ref="Y463:AD463"/>
    <mergeCell ref="D460:L460"/>
    <mergeCell ref="M460:R460"/>
    <mergeCell ref="S460:X460"/>
    <mergeCell ref="Y460:AD460"/>
    <mergeCell ref="D461:L461"/>
    <mergeCell ref="M461:R461"/>
    <mergeCell ref="S461:X461"/>
    <mergeCell ref="Y461:AD461"/>
    <mergeCell ref="D466:L466"/>
    <mergeCell ref="M466:R466"/>
    <mergeCell ref="S466:X466"/>
    <mergeCell ref="Y466:AD466"/>
    <mergeCell ref="D467:L467"/>
    <mergeCell ref="M467:R467"/>
    <mergeCell ref="S467:X467"/>
    <mergeCell ref="Y467:AD467"/>
    <mergeCell ref="D464:L464"/>
    <mergeCell ref="M464:R464"/>
    <mergeCell ref="S464:X464"/>
    <mergeCell ref="Y464:AD464"/>
    <mergeCell ref="D465:L465"/>
    <mergeCell ref="M465:R465"/>
    <mergeCell ref="S465:X465"/>
    <mergeCell ref="Y465:AD465"/>
    <mergeCell ref="D470:L470"/>
    <mergeCell ref="M470:R470"/>
    <mergeCell ref="S470:X470"/>
    <mergeCell ref="Y470:AD470"/>
    <mergeCell ref="D471:L471"/>
    <mergeCell ref="M471:R471"/>
    <mergeCell ref="S471:X471"/>
    <mergeCell ref="Y471:AD471"/>
    <mergeCell ref="D468:L468"/>
    <mergeCell ref="M468:R468"/>
    <mergeCell ref="S468:X468"/>
    <mergeCell ref="Y468:AD468"/>
    <mergeCell ref="D469:L469"/>
    <mergeCell ref="M469:R469"/>
    <mergeCell ref="S469:X469"/>
    <mergeCell ref="Y469:AD469"/>
    <mergeCell ref="D474:L474"/>
    <mergeCell ref="M474:R474"/>
    <mergeCell ref="S474:X474"/>
    <mergeCell ref="Y474:AD474"/>
    <mergeCell ref="D475:L475"/>
    <mergeCell ref="M475:R475"/>
    <mergeCell ref="S475:X475"/>
    <mergeCell ref="Y475:AD475"/>
    <mergeCell ref="D472:L472"/>
    <mergeCell ref="M472:R472"/>
    <mergeCell ref="S472:X472"/>
    <mergeCell ref="Y472:AD472"/>
    <mergeCell ref="D473:L473"/>
    <mergeCell ref="M473:R473"/>
    <mergeCell ref="S473:X473"/>
    <mergeCell ref="Y473:AD473"/>
    <mergeCell ref="D478:L478"/>
    <mergeCell ref="M478:R478"/>
    <mergeCell ref="S478:X478"/>
    <mergeCell ref="Y478:AD478"/>
    <mergeCell ref="D479:L479"/>
    <mergeCell ref="M479:R479"/>
    <mergeCell ref="S479:X479"/>
    <mergeCell ref="Y479:AD479"/>
    <mergeCell ref="D476:L476"/>
    <mergeCell ref="M476:R476"/>
    <mergeCell ref="S476:X476"/>
    <mergeCell ref="Y476:AD476"/>
    <mergeCell ref="D477:L477"/>
    <mergeCell ref="M477:R477"/>
    <mergeCell ref="S477:X477"/>
    <mergeCell ref="Y477:AD477"/>
    <mergeCell ref="C483:E483"/>
    <mergeCell ref="F483:AD483"/>
    <mergeCell ref="C485:AD485"/>
    <mergeCell ref="C486:AD486"/>
    <mergeCell ref="B493:AD493"/>
    <mergeCell ref="B495:AD495"/>
    <mergeCell ref="D480:L480"/>
    <mergeCell ref="M480:R480"/>
    <mergeCell ref="S480:X480"/>
    <mergeCell ref="Y480:AD480"/>
    <mergeCell ref="M481:R481"/>
    <mergeCell ref="S481:X481"/>
    <mergeCell ref="Y481:AD481"/>
    <mergeCell ref="C500:L500"/>
    <mergeCell ref="M500:R500"/>
    <mergeCell ref="S500:X500"/>
    <mergeCell ref="Y500:AD500"/>
    <mergeCell ref="C502:AD502"/>
    <mergeCell ref="C503:AD503"/>
    <mergeCell ref="C496:AD496"/>
    <mergeCell ref="C498:L499"/>
    <mergeCell ref="M498:AD498"/>
    <mergeCell ref="M499:R499"/>
    <mergeCell ref="S499:X499"/>
    <mergeCell ref="Y499:AD499"/>
    <mergeCell ref="D517:L517"/>
    <mergeCell ref="M517:R517"/>
    <mergeCell ref="S517:X517"/>
    <mergeCell ref="Y517:AD517"/>
    <mergeCell ref="D518:L518"/>
    <mergeCell ref="M518:R518"/>
    <mergeCell ref="S518:X518"/>
    <mergeCell ref="Y518:AD518"/>
    <mergeCell ref="B510:AD510"/>
    <mergeCell ref="C511:AD511"/>
    <mergeCell ref="C512:AD512"/>
    <mergeCell ref="C513:AD513"/>
    <mergeCell ref="C515:L516"/>
    <mergeCell ref="M515:AD515"/>
    <mergeCell ref="M516:R516"/>
    <mergeCell ref="S516:X516"/>
    <mergeCell ref="Y516:AD516"/>
    <mergeCell ref="D521:L521"/>
    <mergeCell ref="M521:R521"/>
    <mergeCell ref="S521:X521"/>
    <mergeCell ref="Y521:AD521"/>
    <mergeCell ref="D522:L522"/>
    <mergeCell ref="M522:R522"/>
    <mergeCell ref="S522:X522"/>
    <mergeCell ref="Y522:AD522"/>
    <mergeCell ref="D519:L519"/>
    <mergeCell ref="M519:R519"/>
    <mergeCell ref="S519:X519"/>
    <mergeCell ref="Y519:AD519"/>
    <mergeCell ref="D520:L520"/>
    <mergeCell ref="M520:R520"/>
    <mergeCell ref="S520:X520"/>
    <mergeCell ref="Y520:AD520"/>
    <mergeCell ref="Y526:AD526"/>
    <mergeCell ref="D523:L523"/>
    <mergeCell ref="M523:R523"/>
    <mergeCell ref="S523:X523"/>
    <mergeCell ref="Y523:AD523"/>
    <mergeCell ref="D524:L524"/>
    <mergeCell ref="M524:R524"/>
    <mergeCell ref="S524:X524"/>
    <mergeCell ref="Y524:AD524"/>
    <mergeCell ref="D525:L525"/>
    <mergeCell ref="M525:R525"/>
    <mergeCell ref="S525:X525"/>
    <mergeCell ref="Y525:AD525"/>
    <mergeCell ref="D526:L526"/>
    <mergeCell ref="M526:R526"/>
    <mergeCell ref="S526:X526"/>
    <mergeCell ref="C534:AD534"/>
    <mergeCell ref="M529:R529"/>
    <mergeCell ref="S529:X529"/>
    <mergeCell ref="Y529:AD529"/>
    <mergeCell ref="C531:E531"/>
    <mergeCell ref="F531:AD531"/>
    <mergeCell ref="C533:AD533"/>
    <mergeCell ref="D527:L527"/>
    <mergeCell ref="M527:R527"/>
    <mergeCell ref="S527:X527"/>
    <mergeCell ref="Y527:AD527"/>
    <mergeCell ref="D528:L528"/>
    <mergeCell ref="M528:R528"/>
    <mergeCell ref="S528:X528"/>
    <mergeCell ref="Y528:AD528"/>
    <mergeCell ref="J169:M169"/>
    <mergeCell ref="P169:Q169"/>
    <mergeCell ref="W169:X169"/>
    <mergeCell ref="AC169:AD169"/>
    <mergeCell ref="D170:G170"/>
    <mergeCell ref="H170:I170"/>
    <mergeCell ref="J170:M170"/>
    <mergeCell ref="P170:Q170"/>
    <mergeCell ref="W170:X170"/>
    <mergeCell ref="AC170:AD170"/>
    <mergeCell ref="D171:G171"/>
    <mergeCell ref="H171:I171"/>
    <mergeCell ref="J171:M171"/>
    <mergeCell ref="P171:Q171"/>
    <mergeCell ref="W171:X171"/>
    <mergeCell ref="AC171:AD171"/>
    <mergeCell ref="C175:F175"/>
    <mergeCell ref="G175:AD175"/>
    <mergeCell ref="C177:AD177"/>
    <mergeCell ref="C178:AD178"/>
    <mergeCell ref="D172:G172"/>
    <mergeCell ref="H172:I172"/>
    <mergeCell ref="J172:M172"/>
    <mergeCell ref="P172:Q172"/>
    <mergeCell ref="W172:X172"/>
    <mergeCell ref="AC172:AD172"/>
    <mergeCell ref="D173:G173"/>
    <mergeCell ref="H173:I173"/>
    <mergeCell ref="J173:M173"/>
    <mergeCell ref="P173:Q173"/>
    <mergeCell ref="W173:X173"/>
    <mergeCell ref="AC173:AD173"/>
  </mergeCells>
  <conditionalFormatting sqref="S534 W534 AA534">
    <cfRule type="expression" dxfId="81" priority="1">
      <formula>OR(#REF!=2,#REF!=9)</formula>
    </cfRule>
  </conditionalFormatting>
  <conditionalFormatting sqref="C129">
    <cfRule type="expression" dxfId="80" priority="2" stopIfTrue="1">
      <formula>AL132=1</formula>
    </cfRule>
  </conditionalFormatting>
  <conditionalFormatting sqref="E131">
    <cfRule type="expression" dxfId="79" priority="3" stopIfTrue="1">
      <formula>AL132=1</formula>
    </cfRule>
  </conditionalFormatting>
  <conditionalFormatting sqref="E133">
    <cfRule type="expression" dxfId="78" priority="4" stopIfTrue="1">
      <formula>AL132=1</formula>
    </cfRule>
  </conditionalFormatting>
  <conditionalFormatting sqref="N169">
    <cfRule type="expression" dxfId="77" priority="5" stopIfTrue="1">
      <formula>OR(J169=2,J169=9)</formula>
    </cfRule>
  </conditionalFormatting>
  <conditionalFormatting sqref="O169">
    <cfRule type="expression" dxfId="76" priority="6" stopIfTrue="1">
      <formula>OR(J169=2,J169=9)</formula>
    </cfRule>
  </conditionalFormatting>
  <conditionalFormatting sqref="P169">
    <cfRule type="expression" dxfId="75" priority="7" stopIfTrue="1">
      <formula>OR(J169=2,J169=9)</formula>
    </cfRule>
  </conditionalFormatting>
  <conditionalFormatting sqref="R169">
    <cfRule type="expression" dxfId="74" priority="8" stopIfTrue="1">
      <formula>OR(J169=2,J169=9)</formula>
    </cfRule>
  </conditionalFormatting>
  <conditionalFormatting sqref="S169">
    <cfRule type="expression" dxfId="73" priority="9" stopIfTrue="1">
      <formula>OR(J169=2,J169=9)</formula>
    </cfRule>
  </conditionalFormatting>
  <conditionalFormatting sqref="T169">
    <cfRule type="expression" dxfId="72" priority="10" stopIfTrue="1">
      <formula>OR(J169=2,J169=9)</formula>
    </cfRule>
  </conditionalFormatting>
  <conditionalFormatting sqref="U169">
    <cfRule type="expression" dxfId="71" priority="11" stopIfTrue="1">
      <formula>OR(J169=2,J169=9)</formula>
    </cfRule>
  </conditionalFormatting>
  <conditionalFormatting sqref="V169">
    <cfRule type="expression" dxfId="70" priority="12" stopIfTrue="1">
      <formula>OR(J169=2,J169=9)</formula>
    </cfRule>
  </conditionalFormatting>
  <conditionalFormatting sqref="W169">
    <cfRule type="expression" dxfId="69" priority="13" stopIfTrue="1">
      <formula>OR(J169=2,J169=9)</formula>
    </cfRule>
  </conditionalFormatting>
  <conditionalFormatting sqref="Y169">
    <cfRule type="expression" dxfId="68" priority="14" stopIfTrue="1">
      <formula>OR(J169=2,J169=9)</formula>
    </cfRule>
  </conditionalFormatting>
  <conditionalFormatting sqref="Z169">
    <cfRule type="expression" dxfId="67" priority="15" stopIfTrue="1">
      <formula>OR(J169=2,J169=9)</formula>
    </cfRule>
  </conditionalFormatting>
  <conditionalFormatting sqref="AA169">
    <cfRule type="expression" dxfId="66" priority="16" stopIfTrue="1">
      <formula>OR(J169=2,J169=9)</formula>
    </cfRule>
  </conditionalFormatting>
  <conditionalFormatting sqref="AB169">
    <cfRule type="expression" dxfId="65" priority="17" stopIfTrue="1">
      <formula>OR(J169=2,J169=9)</formula>
    </cfRule>
  </conditionalFormatting>
  <conditionalFormatting sqref="AC169">
    <cfRule type="expression" dxfId="64" priority="18" stopIfTrue="1">
      <formula>OR(J169=2,J169=9)</formula>
    </cfRule>
  </conditionalFormatting>
  <conditionalFormatting sqref="Y214">
    <cfRule type="expression" dxfId="63" priority="19" stopIfTrue="1">
      <formula>OR(S214=2,S214=9)</formula>
    </cfRule>
  </conditionalFormatting>
  <conditionalFormatting sqref="Y240">
    <cfRule type="expression" dxfId="62" priority="20" stopIfTrue="1">
      <formula>OR(S240=2,S240=9)</formula>
    </cfRule>
  </conditionalFormatting>
  <conditionalFormatting sqref="C259">
    <cfRule type="expression" dxfId="61" priority="21" stopIfTrue="1">
      <formula>AL262=1</formula>
    </cfRule>
  </conditionalFormatting>
  <conditionalFormatting sqref="E261">
    <cfRule type="expression" dxfId="60" priority="22" stopIfTrue="1">
      <formula>AL262=1</formula>
    </cfRule>
  </conditionalFormatting>
  <conditionalFormatting sqref="E263">
    <cfRule type="expression" dxfId="59" priority="23" stopIfTrue="1">
      <formula>AL262=1</formula>
    </cfRule>
  </conditionalFormatting>
  <conditionalFormatting sqref="P279">
    <cfRule type="expression" dxfId="58" priority="24" stopIfTrue="1">
      <formula>N279="X"</formula>
    </cfRule>
    <cfRule type="expression" dxfId="57" priority="27" stopIfTrue="1">
      <formula>AL279=1</formula>
    </cfRule>
  </conditionalFormatting>
  <conditionalFormatting sqref="U279">
    <cfRule type="expression" dxfId="56" priority="25" stopIfTrue="1">
      <formula>N279="X"</formula>
    </cfRule>
    <cfRule type="expression" dxfId="55" priority="28" stopIfTrue="1">
      <formula>AL279=1</formula>
    </cfRule>
    <cfRule type="expression" dxfId="54" priority="30" stopIfTrue="1">
      <formula>P279="NA"</formula>
    </cfRule>
  </conditionalFormatting>
  <conditionalFormatting sqref="Z279">
    <cfRule type="expression" dxfId="53" priority="26" stopIfTrue="1">
      <formula>N279="X"</formula>
    </cfRule>
    <cfRule type="expression" dxfId="52" priority="29" stopIfTrue="1">
      <formula>AL279=1</formula>
    </cfRule>
    <cfRule type="expression" dxfId="51" priority="31" stopIfTrue="1">
      <formula>P279="NA"</formula>
    </cfRule>
  </conditionalFormatting>
  <conditionalFormatting sqref="M302">
    <cfRule type="expression" dxfId="50" priority="32" stopIfTrue="1">
      <formula>AL302=1</formula>
    </cfRule>
  </conditionalFormatting>
  <conditionalFormatting sqref="S302">
    <cfRule type="expression" dxfId="49" priority="33" stopIfTrue="1">
      <formula>AL302=1</formula>
    </cfRule>
    <cfRule type="expression" dxfId="48" priority="35" stopIfTrue="1">
      <formula>M302="NA"</formula>
    </cfRule>
  </conditionalFormatting>
  <conditionalFormatting sqref="Y302">
    <cfRule type="expression" dxfId="47" priority="34" stopIfTrue="1">
      <formula>AL302=1</formula>
    </cfRule>
    <cfRule type="expression" dxfId="46" priority="36" stopIfTrue="1">
      <formula>M302="NA"</formula>
    </cfRule>
  </conditionalFormatting>
  <conditionalFormatting sqref="M328">
    <cfRule type="expression" dxfId="45" priority="37" stopIfTrue="1">
      <formula>AL328=1</formula>
    </cfRule>
  </conditionalFormatting>
  <conditionalFormatting sqref="S328">
    <cfRule type="expression" dxfId="44" priority="38" stopIfTrue="1">
      <formula>AL328=1</formula>
    </cfRule>
    <cfRule type="expression" dxfId="43" priority="40" stopIfTrue="1">
      <formula>M328="NA"</formula>
    </cfRule>
  </conditionalFormatting>
  <conditionalFormatting sqref="Y328">
    <cfRule type="expression" dxfId="42" priority="39" stopIfTrue="1">
      <formula>AL328=1</formula>
    </cfRule>
    <cfRule type="expression" dxfId="41" priority="41" stopIfTrue="1">
      <formula>M328="NA"</formula>
    </cfRule>
  </conditionalFormatting>
  <conditionalFormatting sqref="M359">
    <cfRule type="expression" dxfId="40" priority="42" stopIfTrue="1">
      <formula>AL359=1</formula>
    </cfRule>
  </conditionalFormatting>
  <conditionalFormatting sqref="S359">
    <cfRule type="expression" dxfId="39" priority="43" stopIfTrue="1">
      <formula>AL359=1</formula>
    </cfRule>
    <cfRule type="expression" dxfId="38" priority="45" stopIfTrue="1">
      <formula>M359="NA"</formula>
    </cfRule>
  </conditionalFormatting>
  <conditionalFormatting sqref="Y359">
    <cfRule type="expression" dxfId="37" priority="44" stopIfTrue="1">
      <formula>AL359=1</formula>
    </cfRule>
    <cfRule type="expression" dxfId="36" priority="46" stopIfTrue="1">
      <formula>M359="NA"</formula>
    </cfRule>
  </conditionalFormatting>
  <conditionalFormatting sqref="M384">
    <cfRule type="expression" dxfId="35" priority="47" stopIfTrue="1">
      <formula>AL384=1</formula>
    </cfRule>
  </conditionalFormatting>
  <conditionalFormatting sqref="S384">
    <cfRule type="expression" dxfId="34" priority="48" stopIfTrue="1">
      <formula>AL384=1</formula>
    </cfRule>
    <cfRule type="expression" dxfId="33" priority="50" stopIfTrue="1">
      <formula>M384="NA"</formula>
    </cfRule>
  </conditionalFormatting>
  <conditionalFormatting sqref="Y384">
    <cfRule type="expression" dxfId="32" priority="49" stopIfTrue="1">
      <formula>AL384=1</formula>
    </cfRule>
    <cfRule type="expression" dxfId="31" priority="51" stopIfTrue="1">
      <formula>M384="NA"</formula>
    </cfRule>
  </conditionalFormatting>
  <conditionalFormatting sqref="M410">
    <cfRule type="expression" dxfId="30" priority="52" stopIfTrue="1">
      <formula>AL410=1</formula>
    </cfRule>
  </conditionalFormatting>
  <conditionalFormatting sqref="S410">
    <cfRule type="expression" dxfId="29" priority="53" stopIfTrue="1">
      <formula>AL410=1</formula>
    </cfRule>
    <cfRule type="expression" dxfId="28" priority="55" stopIfTrue="1">
      <formula>M410="NA"</formula>
    </cfRule>
  </conditionalFormatting>
  <conditionalFormatting sqref="Y410">
    <cfRule type="expression" dxfId="27" priority="54" stopIfTrue="1">
      <formula>AL410=1</formula>
    </cfRule>
    <cfRule type="expression" dxfId="26" priority="56" stopIfTrue="1">
      <formula>M410="NA"</formula>
    </cfRule>
  </conditionalFormatting>
  <conditionalFormatting sqref="M436">
    <cfRule type="expression" dxfId="25" priority="57" stopIfTrue="1">
      <formula>OR(C436=2,C436=9)</formula>
    </cfRule>
    <cfRule type="expression" dxfId="24" priority="60" stopIfTrue="1">
      <formula>AL436=1</formula>
    </cfRule>
  </conditionalFormatting>
  <conditionalFormatting sqref="S436">
    <cfRule type="expression" dxfId="23" priority="58" stopIfTrue="1">
      <formula>OR(C436=2,C436=9)</formula>
    </cfRule>
    <cfRule type="expression" dxfId="22" priority="61" stopIfTrue="1">
      <formula>AL436=1</formula>
    </cfRule>
    <cfRule type="expression" dxfId="21" priority="63" stopIfTrue="1">
      <formula>M436="NA"</formula>
    </cfRule>
  </conditionalFormatting>
  <conditionalFormatting sqref="Y436">
    <cfRule type="expression" dxfId="20" priority="59" stopIfTrue="1">
      <formula>OR(C436=2,C436=9)</formula>
    </cfRule>
    <cfRule type="expression" dxfId="19" priority="62" stopIfTrue="1">
      <formula>AL436=1</formula>
    </cfRule>
    <cfRule type="expression" dxfId="18" priority="64" stopIfTrue="1">
      <formula>M436="NA"</formula>
    </cfRule>
  </conditionalFormatting>
  <conditionalFormatting sqref="M454">
    <cfRule type="expression" dxfId="17" priority="65" stopIfTrue="1">
      <formula>AL454=1</formula>
    </cfRule>
  </conditionalFormatting>
  <conditionalFormatting sqref="S454">
    <cfRule type="expression" dxfId="16" priority="66" stopIfTrue="1">
      <formula>AL454=1</formula>
    </cfRule>
    <cfRule type="expression" dxfId="15" priority="68" stopIfTrue="1">
      <formula>M454="NA"</formula>
    </cfRule>
  </conditionalFormatting>
  <conditionalFormatting sqref="Y454">
    <cfRule type="expression" dxfId="14" priority="67" stopIfTrue="1">
      <formula>AL454=1</formula>
    </cfRule>
    <cfRule type="expression" dxfId="13" priority="69" stopIfTrue="1">
      <formula>M454="NA"</formula>
    </cfRule>
  </conditionalFormatting>
  <conditionalFormatting sqref="M500">
    <cfRule type="expression" dxfId="12" priority="70" stopIfTrue="1">
      <formula>OR(C500=2,C500=3,C500=9)</formula>
    </cfRule>
    <cfRule type="expression" dxfId="11" priority="73" stopIfTrue="1">
      <formula>AL500=1</formula>
    </cfRule>
  </conditionalFormatting>
  <conditionalFormatting sqref="S500">
    <cfRule type="expression" dxfId="10" priority="71" stopIfTrue="1">
      <formula>OR(C500=2,C500=3,C500=9)</formula>
    </cfRule>
    <cfRule type="expression" dxfId="9" priority="74" stopIfTrue="1">
      <formula>AL500=1</formula>
    </cfRule>
    <cfRule type="expression" dxfId="8" priority="76" stopIfTrue="1">
      <formula>M500="NA"</formula>
    </cfRule>
  </conditionalFormatting>
  <conditionalFormatting sqref="Y500">
    <cfRule type="expression" dxfId="7" priority="72" stopIfTrue="1">
      <formula>OR(C500=2,C500=3,C500=9)</formula>
    </cfRule>
    <cfRule type="expression" dxfId="6" priority="75" stopIfTrue="1">
      <formula>AL500=1</formula>
    </cfRule>
    <cfRule type="expression" dxfId="5" priority="77" stopIfTrue="1">
      <formula>M500="NA"</formula>
    </cfRule>
  </conditionalFormatting>
  <conditionalFormatting sqref="M517">
    <cfRule type="expression" dxfId="4" priority="78" stopIfTrue="1">
      <formula>AL517=1</formula>
    </cfRule>
  </conditionalFormatting>
  <conditionalFormatting sqref="S517">
    <cfRule type="expression" dxfId="3" priority="79" stopIfTrue="1">
      <formula>AL517=1</formula>
    </cfRule>
    <cfRule type="expression" dxfId="2" priority="81" stopIfTrue="1">
      <formula>M517="NA"</formula>
    </cfRule>
  </conditionalFormatting>
  <conditionalFormatting sqref="Y517">
    <cfRule type="expression" dxfId="1" priority="80" stopIfTrue="1">
      <formula>AL517=1</formula>
    </cfRule>
    <cfRule type="expression" dxfId="0" priority="82" stopIfTrue="1">
      <formula>M517="NA"</formula>
    </cfRule>
  </conditionalFormatting>
  <dataValidations count="3">
    <dataValidation type="list" allowBlank="1" showInputMessage="1" showErrorMessage="1" sqref="J169 C436 S240 S214 Y214" xr:uid="{00000000-0002-0000-0700-000000000000}">
      <formula1>"="",1,2,9"</formula1>
    </dataValidation>
    <dataValidation type="list" allowBlank="1" showInputMessage="1" showErrorMessage="1" sqref="N279" xr:uid="{00000000-0002-0000-0700-000003000000}">
      <formula1>"="",X"</formula1>
    </dataValidation>
    <dataValidation type="list" allowBlank="1" showInputMessage="1" showErrorMessage="1" sqref="C500" xr:uid="{00000000-0002-0000-0700-000005000000}">
      <formula1>"="",1,2,3,9"</formula1>
    </dataValidation>
  </dataValidations>
  <hyperlinks>
    <hyperlink ref="AA7" location="Índice!B19" display="Índice" xr:uid="{00000000-0004-0000-0700-000000000000}"/>
    <hyperlink ref="AA165" location="Complemento!AA9" display="Complemento" xr:uid="{00000000-0004-0000-0700-000001000000}"/>
  </hyperlinks>
  <pageMargins left="0.70866141732283472" right="0.70866141732283472" top="0.74803149606299213" bottom="0.74803149606299213" header="0.31496062992125978" footer="0.31496062992125978"/>
  <pageSetup scale="75" orientation="portrait"/>
  <headerFooter>
    <oddHeader>&amp;CMódulo 2 Sección IV
Cuestionario</oddHeader>
    <oddFooter>&amp;LCenso Nacional de Sistema Penitenciario Federal 2022&amp;R&amp;P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26"/>
  <sheetViews>
    <sheetView zoomScaleNormal="100" workbookViewId="0">
      <selection activeCell="B1" sqref="B1:AD1"/>
    </sheetView>
  </sheetViews>
  <sheetFormatPr baseColWidth="10" defaultColWidth="0" defaultRowHeight="15"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1:31"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1" ht="15" customHeight="1"/>
    <row r="3" spans="1:31"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1" ht="15" customHeight="1"/>
    <row r="5" spans="1:31" ht="45" customHeight="1">
      <c r="B5" s="259" t="s">
        <v>14</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1" ht="15" customHeight="1"/>
    <row r="7" spans="1:31" ht="15" customHeight="1">
      <c r="AA7" s="261" t="s">
        <v>2</v>
      </c>
      <c r="AB7" s="256"/>
      <c r="AC7" s="256"/>
      <c r="AD7" s="256"/>
    </row>
    <row r="8" spans="1:31" ht="15" customHeight="1"/>
    <row r="9" spans="1:31" ht="15" customHeight="1">
      <c r="AA9" s="510" t="s">
        <v>2171</v>
      </c>
      <c r="AB9" s="329"/>
      <c r="AC9" s="329"/>
      <c r="AD9" s="329"/>
    </row>
    <row r="10" spans="1:31" ht="15" customHeight="1"/>
    <row r="11" spans="1:31" ht="15" customHeight="1">
      <c r="A11" s="196"/>
      <c r="B11" s="508" t="s">
        <v>2172</v>
      </c>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c r="AA11" s="278"/>
      <c r="AB11" s="278"/>
      <c r="AC11" s="278"/>
      <c r="AD11" s="279"/>
      <c r="AE11" s="40"/>
    </row>
    <row r="12" spans="1:31" ht="24" customHeight="1">
      <c r="A12" s="196"/>
      <c r="B12" s="130"/>
      <c r="C12" s="509" t="s">
        <v>2173</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1"/>
      <c r="AE12" s="40"/>
    </row>
    <row r="13" spans="1:31" ht="24" customHeight="1">
      <c r="A13" s="196"/>
      <c r="B13" s="130"/>
      <c r="C13" s="380" t="s">
        <v>2174</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1"/>
      <c r="AE13" s="40"/>
    </row>
    <row r="14" spans="1:31" ht="24" customHeight="1">
      <c r="A14" s="196"/>
      <c r="B14" s="130"/>
      <c r="C14" s="380" t="s">
        <v>2175</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1"/>
      <c r="AE14" s="40"/>
    </row>
    <row r="15" spans="1:31" ht="24" customHeight="1">
      <c r="A15" s="196"/>
      <c r="B15" s="195"/>
      <c r="C15" s="380" t="s">
        <v>2176</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1"/>
      <c r="AE15" s="40"/>
    </row>
    <row r="16" spans="1:31" ht="36" customHeight="1">
      <c r="A16" s="196"/>
      <c r="B16" s="197"/>
      <c r="C16" s="378" t="s">
        <v>2177</v>
      </c>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83"/>
      <c r="AE16" s="40"/>
    </row>
    <row r="17" spans="1:31">
      <c r="A17" s="196"/>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row>
    <row r="18" spans="1:31" ht="132" customHeight="1">
      <c r="A18" s="172"/>
      <c r="B18" s="202"/>
      <c r="C18" s="265" t="s">
        <v>1969</v>
      </c>
      <c r="D18" s="266"/>
      <c r="E18" s="266"/>
      <c r="F18" s="266"/>
      <c r="G18" s="266"/>
      <c r="H18" s="266"/>
      <c r="I18" s="267"/>
      <c r="J18" s="325" t="s">
        <v>1970</v>
      </c>
      <c r="K18" s="267"/>
      <c r="L18" s="325" t="s">
        <v>2178</v>
      </c>
      <c r="M18" s="267"/>
      <c r="N18" s="325" t="s">
        <v>2179</v>
      </c>
      <c r="O18" s="267"/>
      <c r="P18" s="325" t="s">
        <v>2180</v>
      </c>
      <c r="Q18" s="267"/>
      <c r="R18" s="346" t="s">
        <v>2181</v>
      </c>
      <c r="S18" s="266"/>
      <c r="T18" s="266"/>
      <c r="U18" s="266"/>
      <c r="V18" s="266"/>
      <c r="W18" s="267"/>
      <c r="X18" s="198" t="s">
        <v>2182</v>
      </c>
      <c r="Y18" s="346" t="s">
        <v>2183</v>
      </c>
      <c r="Z18" s="266"/>
      <c r="AA18" s="266"/>
      <c r="AB18" s="266"/>
      <c r="AC18" s="266"/>
      <c r="AD18" s="267"/>
      <c r="AE18" s="40"/>
    </row>
    <row r="19" spans="1:31">
      <c r="A19" s="172"/>
      <c r="B19" s="90"/>
      <c r="C19" s="145" t="s">
        <v>131</v>
      </c>
      <c r="D19" s="320"/>
      <c r="E19" s="266"/>
      <c r="F19" s="266"/>
      <c r="G19" s="266"/>
      <c r="H19" s="266"/>
      <c r="I19" s="267"/>
      <c r="J19" s="268"/>
      <c r="K19" s="267"/>
      <c r="L19" s="268"/>
      <c r="M19" s="267"/>
      <c r="N19" s="268"/>
      <c r="O19" s="267"/>
      <c r="P19" s="268"/>
      <c r="Q19" s="267"/>
      <c r="R19" s="268"/>
      <c r="S19" s="266"/>
      <c r="T19" s="266"/>
      <c r="U19" s="266"/>
      <c r="V19" s="266"/>
      <c r="W19" s="267"/>
      <c r="X19" s="205" t="s">
        <v>2184</v>
      </c>
      <c r="Y19" s="268"/>
      <c r="Z19" s="266"/>
      <c r="AA19" s="266"/>
      <c r="AB19" s="266"/>
      <c r="AC19" s="266"/>
      <c r="AD19" s="267"/>
      <c r="AE19" s="40"/>
    </row>
    <row r="20" spans="1:31">
      <c r="A20" s="172"/>
      <c r="B20" s="90"/>
      <c r="C20" s="98" t="s">
        <v>132</v>
      </c>
      <c r="D20" s="320"/>
      <c r="E20" s="266"/>
      <c r="F20" s="266"/>
      <c r="G20" s="266"/>
      <c r="H20" s="266"/>
      <c r="I20" s="267"/>
      <c r="J20" s="268"/>
      <c r="K20" s="267"/>
      <c r="L20" s="268"/>
      <c r="M20" s="267"/>
      <c r="N20" s="268"/>
      <c r="O20" s="267"/>
      <c r="P20" s="268"/>
      <c r="Q20" s="267"/>
      <c r="R20" s="268"/>
      <c r="S20" s="266"/>
      <c r="T20" s="266"/>
      <c r="U20" s="266"/>
      <c r="V20" s="266"/>
      <c r="W20" s="267"/>
      <c r="X20" s="205" t="s">
        <v>2184</v>
      </c>
      <c r="Y20" s="268"/>
      <c r="Z20" s="266"/>
      <c r="AA20" s="266"/>
      <c r="AB20" s="266"/>
      <c r="AC20" s="266"/>
      <c r="AD20" s="267"/>
      <c r="AE20" s="40"/>
    </row>
    <row r="21" spans="1:31">
      <c r="A21" s="172"/>
      <c r="B21" s="90"/>
      <c r="C21" s="98" t="s">
        <v>133</v>
      </c>
      <c r="D21" s="320"/>
      <c r="E21" s="266"/>
      <c r="F21" s="266"/>
      <c r="G21" s="266"/>
      <c r="H21" s="266"/>
      <c r="I21" s="267"/>
      <c r="J21" s="268"/>
      <c r="K21" s="267"/>
      <c r="L21" s="268"/>
      <c r="M21" s="267"/>
      <c r="N21" s="268"/>
      <c r="O21" s="267"/>
      <c r="P21" s="268"/>
      <c r="Q21" s="267"/>
      <c r="R21" s="268"/>
      <c r="S21" s="266"/>
      <c r="T21" s="266"/>
      <c r="U21" s="266"/>
      <c r="V21" s="266"/>
      <c r="W21" s="267"/>
      <c r="X21" s="205" t="s">
        <v>2184</v>
      </c>
      <c r="Y21" s="268"/>
      <c r="Z21" s="266"/>
      <c r="AA21" s="266"/>
      <c r="AB21" s="266"/>
      <c r="AC21" s="266"/>
      <c r="AD21" s="267"/>
      <c r="AE21" s="40"/>
    </row>
    <row r="22" spans="1:31">
      <c r="A22" s="172"/>
      <c r="B22" s="90"/>
      <c r="C22" s="98" t="s">
        <v>134</v>
      </c>
      <c r="D22" s="320"/>
      <c r="E22" s="266"/>
      <c r="F22" s="266"/>
      <c r="G22" s="266"/>
      <c r="H22" s="266"/>
      <c r="I22" s="267"/>
      <c r="J22" s="268"/>
      <c r="K22" s="267"/>
      <c r="L22" s="268"/>
      <c r="M22" s="267"/>
      <c r="N22" s="268"/>
      <c r="O22" s="267"/>
      <c r="P22" s="268"/>
      <c r="Q22" s="267"/>
      <c r="R22" s="268"/>
      <c r="S22" s="266"/>
      <c r="T22" s="266"/>
      <c r="U22" s="266"/>
      <c r="V22" s="266"/>
      <c r="W22" s="267"/>
      <c r="X22" s="205" t="s">
        <v>2184</v>
      </c>
      <c r="Y22" s="268"/>
      <c r="Z22" s="266"/>
      <c r="AA22" s="266"/>
      <c r="AB22" s="266"/>
      <c r="AC22" s="266"/>
      <c r="AD22" s="267"/>
      <c r="AE22" s="40"/>
    </row>
    <row r="23" spans="1:31">
      <c r="A23" s="172"/>
      <c r="B23" s="90"/>
      <c r="C23" s="98" t="s">
        <v>135</v>
      </c>
      <c r="D23" s="320"/>
      <c r="E23" s="266"/>
      <c r="F23" s="266"/>
      <c r="G23" s="266"/>
      <c r="H23" s="266"/>
      <c r="I23" s="267"/>
      <c r="J23" s="268"/>
      <c r="K23" s="267"/>
      <c r="L23" s="268"/>
      <c r="M23" s="267"/>
      <c r="N23" s="268"/>
      <c r="O23" s="267"/>
      <c r="P23" s="268"/>
      <c r="Q23" s="267"/>
      <c r="R23" s="268"/>
      <c r="S23" s="266"/>
      <c r="T23" s="266"/>
      <c r="U23" s="266"/>
      <c r="V23" s="266"/>
      <c r="W23" s="267"/>
      <c r="X23" s="205" t="s">
        <v>2184</v>
      </c>
      <c r="Y23" s="268"/>
      <c r="Z23" s="266"/>
      <c r="AA23" s="266"/>
      <c r="AB23" s="266"/>
      <c r="AC23" s="266"/>
      <c r="AD23" s="267"/>
      <c r="AE23" s="40"/>
    </row>
    <row r="25" spans="1:31" ht="24" customHeight="1">
      <c r="C25" s="321" t="s">
        <v>187</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1" ht="60" customHeight="1">
      <c r="C26" s="322"/>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c r="AC26" s="323"/>
      <c r="AD26" s="324"/>
    </row>
  </sheetData>
  <mergeCells count="55">
    <mergeCell ref="B11:AD11"/>
    <mergeCell ref="C12:AD12"/>
    <mergeCell ref="C14:AD14"/>
    <mergeCell ref="C15:AD15"/>
    <mergeCell ref="B1:AD1"/>
    <mergeCell ref="B3:AD3"/>
    <mergeCell ref="B5:AD5"/>
    <mergeCell ref="AA7:AD7"/>
    <mergeCell ref="AA9:AD9"/>
    <mergeCell ref="C13:AD13"/>
    <mergeCell ref="C16:AD16"/>
    <mergeCell ref="R19:W19"/>
    <mergeCell ref="Y19:AD19"/>
    <mergeCell ref="R18:W18"/>
    <mergeCell ref="Y18:AD18"/>
    <mergeCell ref="P18:Q18"/>
    <mergeCell ref="N18:O18"/>
    <mergeCell ref="L18:M18"/>
    <mergeCell ref="J18:K18"/>
    <mergeCell ref="C18:I18"/>
    <mergeCell ref="D19:I19"/>
    <mergeCell ref="J19:K19"/>
    <mergeCell ref="L19:M19"/>
    <mergeCell ref="N19:O19"/>
    <mergeCell ref="P19:Q19"/>
    <mergeCell ref="Y20:AD20"/>
    <mergeCell ref="R21:W21"/>
    <mergeCell ref="Y21:AD21"/>
    <mergeCell ref="R20:W20"/>
    <mergeCell ref="D21:I21"/>
    <mergeCell ref="J21:K21"/>
    <mergeCell ref="L21:M21"/>
    <mergeCell ref="N21:O21"/>
    <mergeCell ref="P20:Q20"/>
    <mergeCell ref="P21:Q21"/>
    <mergeCell ref="D20:I20"/>
    <mergeCell ref="J20:K20"/>
    <mergeCell ref="L20:M20"/>
    <mergeCell ref="N20:O20"/>
    <mergeCell ref="R22:W22"/>
    <mergeCell ref="C25:AD25"/>
    <mergeCell ref="C26:AD26"/>
    <mergeCell ref="R23:W23"/>
    <mergeCell ref="Y23:AD23"/>
    <mergeCell ref="Y22:AD22"/>
    <mergeCell ref="D23:I23"/>
    <mergeCell ref="J23:K23"/>
    <mergeCell ref="L23:M23"/>
    <mergeCell ref="N23:O23"/>
    <mergeCell ref="P23:Q23"/>
    <mergeCell ref="D22:I22"/>
    <mergeCell ref="J22:K22"/>
    <mergeCell ref="L22:M22"/>
    <mergeCell ref="N22:O22"/>
    <mergeCell ref="P22:Q22"/>
  </mergeCells>
  <hyperlinks>
    <hyperlink ref="AA7" location="Índice!B21" display="Índice" xr:uid="{00000000-0004-0000-0800-000000000000}"/>
    <hyperlink ref="AA9" location="CNSIPEF_2022_M2_Secc4!A157" display="Pregunta 4.8" xr:uid="{00000000-0004-0000-0800-000001000000}"/>
  </hyperlinks>
  <pageMargins left="0.70866141732283472" right="0.70866141732283472" top="0.74803149606299213" bottom="0.74803149606299213" header="0.31496062992125978" footer="0.31496062992125978"/>
  <pageSetup scale="75" orientation="portrait"/>
  <headerFooter>
    <oddHeader>&amp;CMódulo 2
Complemento</oddHeader>
    <oddFooter>&amp;LCenso Nacional de Sistema Penitenciario Federal 2022&amp;R&amp;P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203"/>
  <sheetViews>
    <sheetView zoomScaleNormal="100" workbookViewId="0">
      <selection activeCell="B1" sqref="B1:AD1"/>
    </sheetView>
  </sheetViews>
  <sheetFormatPr baseColWidth="10" defaultColWidth="0" defaultRowHeight="0" customHeight="1" zeroHeight="1"/>
  <cols>
    <col min="1" max="1" width="5.7109375" style="199" customWidth="1"/>
    <col min="2" max="30" width="3.7109375" style="199" customWidth="1"/>
    <col min="31" max="31" width="5.7109375" style="199" customWidth="1"/>
    <col min="32" max="32" width="11.42578125" style="199" hidden="1" customWidth="1"/>
    <col min="33" max="16384" width="11.42578125" style="199" hidden="1"/>
  </cols>
  <sheetData>
    <row r="1" spans="2:30" ht="173.25" customHeight="1">
      <c r="B1" s="258"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9"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45" customHeight="1">
      <c r="B5" s="259" t="s">
        <v>15</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row r="7" spans="2:30" ht="15" customHeight="1">
      <c r="Q7" s="199" t="s">
        <v>2185</v>
      </c>
      <c r="AA7" s="261" t="s">
        <v>2</v>
      </c>
      <c r="AB7" s="256"/>
      <c r="AC7" s="256"/>
      <c r="AD7" s="256"/>
    </row>
    <row r="8" spans="2:30" ht="15" customHeight="1"/>
    <row r="9" spans="2:30" ht="15" customHeight="1">
      <c r="B9" s="189" t="s">
        <v>2186</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spans="2:30" ht="24" customHeight="1">
      <c r="B10" s="15"/>
      <c r="C10" s="260" t="s">
        <v>2187</v>
      </c>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row>
    <row r="11" spans="2:30" ht="1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2:30" ht="15" customHeight="1">
      <c r="B12" s="189" t="s">
        <v>822</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2:30" ht="36" customHeight="1">
      <c r="B13" s="15"/>
      <c r="C13" s="260" t="s">
        <v>2188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row>
    <row r="14" spans="2:30" ht="15" customHeight="1">
      <c r="B14" s="15"/>
      <c r="C14" s="203"/>
      <c r="D14" s="203"/>
      <c r="E14" s="203"/>
      <c r="F14" s="203"/>
      <c r="G14" s="203"/>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row>
    <row r="15" spans="2:30" ht="36" customHeight="1">
      <c r="B15" s="15"/>
      <c r="D15" s="511" t="s">
        <v>781</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row>
    <row r="16" spans="2:30" ht="15" customHeight="1">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2:30" ht="36" customHeight="1">
      <c r="B17" s="15"/>
      <c r="D17" s="511" t="s">
        <v>782</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row>
    <row r="18" spans="2:30" ht="15" customHeight="1">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2:30" ht="36" customHeight="1">
      <c r="B19" s="15"/>
      <c r="D19" s="511" t="s">
        <v>783</v>
      </c>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row>
    <row r="20" spans="2:30" ht="15" customHeight="1">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2:30" ht="15" customHeight="1">
      <c r="B21" s="189" t="s">
        <v>2189</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2:30" ht="48" customHeight="1">
      <c r="B22" s="15"/>
      <c r="C22" s="260" t="s">
        <v>2190</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2:30" ht="15" customHeight="1">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2:30" ht="15" customHeight="1">
      <c r="B24" s="189" t="s">
        <v>2191</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2:30" ht="15" customHeight="1">
      <c r="B25" s="15"/>
      <c r="C25" s="270" t="s">
        <v>2192</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2:30" ht="15" customHeight="1">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2:30" ht="15" customHeight="1">
      <c r="B27" s="189" t="s">
        <v>2193</v>
      </c>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2:30" ht="24" customHeight="1">
      <c r="B28" s="15"/>
      <c r="C28" s="260" t="s">
        <v>2194</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2:30" ht="15" customHeight="1">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2:30" ht="15" customHeight="1">
      <c r="B30" s="189" t="s">
        <v>248</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2:30" ht="36" customHeight="1">
      <c r="B31" s="15"/>
      <c r="C31" s="260" t="s">
        <v>2195</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row>
    <row r="32" spans="2:30" ht="15" customHeight="1">
      <c r="B32" s="15"/>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row>
    <row r="33" spans="2:30" ht="15" customHeight="1">
      <c r="B33" s="189" t="s">
        <v>2196</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2:30" ht="15" customHeight="1">
      <c r="B34" s="15"/>
      <c r="C34" s="260" t="s">
        <v>2197</v>
      </c>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c r="AC34" s="256"/>
      <c r="AD34" s="256"/>
    </row>
    <row r="35" spans="2:30" ht="15" customHeight="1">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spans="2:30" ht="15" customHeight="1">
      <c r="B36" s="189" t="s">
        <v>407</v>
      </c>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spans="2:30" ht="24" customHeight="1">
      <c r="B37" s="15"/>
      <c r="C37" s="260" t="s">
        <v>2198</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row>
    <row r="38" spans="2:30" ht="15" customHeight="1">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spans="2:30" ht="15" customHeight="1">
      <c r="B39" s="189" t="s">
        <v>408</v>
      </c>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spans="2:30" ht="24" customHeight="1">
      <c r="B40" s="15"/>
      <c r="C40" s="260" t="s">
        <v>2199</v>
      </c>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row>
    <row r="41" spans="2:30" ht="15" customHeight="1">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spans="2:30" ht="15" customHeight="1">
      <c r="B42" s="189" t="s">
        <v>650</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spans="2:30" ht="36" customHeight="1">
      <c r="B43" s="15"/>
      <c r="C43" s="260" t="s">
        <v>2200</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2:30" ht="15" customHeight="1">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spans="2:30" ht="15" customHeight="1">
      <c r="B45" s="189" t="s">
        <v>2201</v>
      </c>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spans="2:30" ht="36" customHeight="1">
      <c r="B46" s="15"/>
      <c r="C46" s="260" t="s">
        <v>2202</v>
      </c>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56"/>
    </row>
    <row r="47" spans="2:30" ht="15" customHeight="1">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spans="2:30" ht="15" customHeight="1">
      <c r="B48" s="189" t="s">
        <v>2203</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spans="2:30" ht="36" customHeight="1">
      <c r="B49" s="15"/>
      <c r="C49" s="260" t="s">
        <v>2204</v>
      </c>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c r="AC49" s="256"/>
      <c r="AD49" s="256"/>
    </row>
    <row r="50" spans="2:30" ht="15" customHeight="1">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spans="2:30" ht="15" customHeight="1">
      <c r="B51" s="189" t="s">
        <v>2205</v>
      </c>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spans="2:30" ht="36" customHeight="1">
      <c r="B52" s="15"/>
      <c r="C52" s="260" t="s">
        <v>2206</v>
      </c>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56"/>
    </row>
    <row r="53" spans="2:30" ht="15" customHeight="1">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spans="2:30" ht="15" customHeight="1">
      <c r="B54" s="189" t="s">
        <v>2207</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spans="2:30" ht="36" customHeight="1">
      <c r="B55" s="37"/>
      <c r="C55" s="260" t="s">
        <v>2208</v>
      </c>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256"/>
    </row>
    <row r="56" spans="2:30" ht="15" customHeight="1">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spans="2:30" ht="15" customHeight="1">
      <c r="B57" s="189" t="s">
        <v>2209</v>
      </c>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spans="2:30" ht="36" customHeight="1">
      <c r="B58" s="15"/>
      <c r="C58" s="260" t="s">
        <v>2210</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2:30" ht="15" customHeight="1">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spans="2:30" ht="15" customHeight="1">
      <c r="B60" s="189" t="s">
        <v>2211</v>
      </c>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spans="2:30" ht="36" customHeight="1">
      <c r="B61" s="15"/>
      <c r="C61" s="260" t="s">
        <v>2212</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row>
    <row r="62" spans="2:30" ht="15" customHeight="1">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spans="2:30" ht="15" customHeight="1">
      <c r="B63" s="189" t="s">
        <v>2213</v>
      </c>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spans="2:30" ht="36" customHeight="1">
      <c r="B64" s="15"/>
      <c r="C64" s="260" t="s">
        <v>2214</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row>
    <row r="65" spans="2:30" ht="15" customHeight="1">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spans="2:30" ht="15" customHeight="1">
      <c r="B66" s="189" t="s">
        <v>2215</v>
      </c>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spans="2:30" ht="84" customHeight="1">
      <c r="B67" s="15"/>
      <c r="C67" s="260" t="s">
        <v>2216</v>
      </c>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row>
    <row r="68" spans="2:30" ht="15" customHeight="1">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spans="2:30" ht="15" customHeight="1">
      <c r="B69" s="189" t="s">
        <v>2151</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spans="2:30" ht="72" customHeight="1">
      <c r="B70" s="15"/>
      <c r="C70" s="260" t="s">
        <v>2217</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256"/>
    </row>
    <row r="71" spans="2:30" ht="15" customHeight="1">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spans="2:30" ht="15" customHeight="1">
      <c r="B72" s="189" t="s">
        <v>1786</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spans="2:30" ht="48" customHeight="1">
      <c r="B73" s="15"/>
      <c r="C73" s="260" t="s">
        <v>2218</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2:30" ht="15" customHeight="1">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spans="2:30" ht="15" customHeight="1">
      <c r="B75" s="189" t="s">
        <v>2219</v>
      </c>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spans="2:30" ht="48" customHeight="1">
      <c r="B76" s="15"/>
      <c r="C76" s="260" t="s">
        <v>2220</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2:30" ht="15" customHeight="1">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2:30" ht="15" customHeight="1">
      <c r="B78" s="189" t="s">
        <v>1787</v>
      </c>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2:30" ht="36" customHeight="1">
      <c r="B79" s="15"/>
      <c r="C79" s="260" t="s">
        <v>2221</v>
      </c>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row>
    <row r="80" spans="2:30" ht="15" customHeight="1">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0" ht="15" customHeight="1">
      <c r="B81" s="189" t="s">
        <v>2222</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spans="1:30" ht="48" customHeight="1">
      <c r="B82" s="15"/>
      <c r="C82" s="260" t="s">
        <v>2223</v>
      </c>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row>
    <row r="83" spans="1:30" ht="15" customHeight="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spans="1:30" ht="15" customHeight="1">
      <c r="B84" s="189" t="s">
        <v>2224</v>
      </c>
      <c r="C84" s="189"/>
      <c r="D84" s="189"/>
      <c r="E84" s="189"/>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row>
    <row r="85" spans="1:30" ht="48" customHeight="1">
      <c r="A85" s="15"/>
      <c r="B85" s="15"/>
      <c r="C85" s="260" t="s">
        <v>2225</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row>
    <row r="86" spans="1:30" ht="1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spans="1:30" ht="15" customHeight="1">
      <c r="B87" s="189" t="s">
        <v>2226</v>
      </c>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spans="1:30" ht="24" customHeight="1">
      <c r="B88" s="15"/>
      <c r="C88" s="260" t="s">
        <v>2227</v>
      </c>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row>
    <row r="89" spans="1:30" ht="15" customHeight="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spans="1:30" ht="15" customHeight="1">
      <c r="B90" s="189" t="s">
        <v>2228</v>
      </c>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spans="1:30" ht="36" customHeight="1">
      <c r="B91" s="15"/>
      <c r="C91" s="260" t="s">
        <v>2229</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row>
    <row r="92" spans="1:30" ht="15" customHeight="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spans="1:30" ht="15" customHeight="1">
      <c r="B93" s="189" t="s">
        <v>2230</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spans="1:30" ht="24" customHeight="1">
      <c r="B94" s="15"/>
      <c r="C94" s="260" t="s">
        <v>2231</v>
      </c>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56"/>
    </row>
    <row r="95" spans="1:30" ht="15" customHeight="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spans="1:30" ht="15" customHeight="1">
      <c r="B96" s="189" t="s">
        <v>2232</v>
      </c>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spans="2:30" ht="48" customHeight="1">
      <c r="B97" s="15"/>
      <c r="C97" s="260" t="s">
        <v>2233</v>
      </c>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row>
    <row r="98" spans="2:30" ht="15" customHeight="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spans="2:30" ht="15" customHeight="1">
      <c r="B99" s="189" t="s">
        <v>2234</v>
      </c>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spans="2:30" ht="60" customHeight="1">
      <c r="B100" s="15"/>
      <c r="C100" s="260" t="s">
        <v>2235</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row>
    <row r="101" spans="2:30" ht="15" customHeight="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spans="2:30" ht="15" customHeight="1">
      <c r="B102" s="189" t="s">
        <v>2236</v>
      </c>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spans="2:30" ht="48" customHeight="1">
      <c r="B103" s="15"/>
      <c r="C103" s="260" t="s">
        <v>2237</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row>
    <row r="104" spans="2:30" ht="15" customHeight="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spans="2:30" ht="15" customHeight="1">
      <c r="B105" s="189" t="s">
        <v>2238</v>
      </c>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spans="2:30" ht="72" customHeight="1">
      <c r="B106" s="15"/>
      <c r="C106" s="260" t="s">
        <v>2239</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2:30" ht="15" customHeight="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spans="2:30" ht="15" customHeight="1">
      <c r="B108" s="189" t="s">
        <v>2240</v>
      </c>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spans="2:30" ht="36" customHeight="1">
      <c r="B109" s="15"/>
      <c r="C109" s="260" t="s">
        <v>2241</v>
      </c>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2:30" ht="15" customHeight="1">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spans="2:30" ht="15" customHeight="1">
      <c r="B111" s="189" t="s">
        <v>2242</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spans="2:30" ht="48" customHeight="1">
      <c r="B112" s="15"/>
      <c r="C112" s="260" t="s">
        <v>2243</v>
      </c>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row>
    <row r="113" spans="2:30" ht="1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2:30" ht="15" customHeight="1">
      <c r="B114" s="189" t="s">
        <v>2244</v>
      </c>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spans="2:30" ht="24" customHeight="1">
      <c r="B115" s="15"/>
      <c r="C115" s="260" t="s">
        <v>2245</v>
      </c>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row>
    <row r="116" spans="2:30" ht="15" customHeight="1">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spans="2:30" ht="15" customHeight="1">
      <c r="B117" s="189" t="s">
        <v>2246</v>
      </c>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spans="2:30" ht="48" customHeight="1">
      <c r="B118" s="15"/>
      <c r="C118" s="260" t="s">
        <v>2247</v>
      </c>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row>
    <row r="119" spans="2:30" ht="15" customHeight="1">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spans="2:30" ht="15" customHeight="1">
      <c r="B120" s="189" t="s">
        <v>2248</v>
      </c>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spans="2:30" ht="72" customHeight="1">
      <c r="B121" s="15"/>
      <c r="C121" s="260" t="s">
        <v>2249</v>
      </c>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256"/>
    </row>
    <row r="122" spans="2:30" ht="15" customHeight="1">
      <c r="B122" s="15"/>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c r="AA122" s="203"/>
      <c r="AB122" s="203"/>
      <c r="AC122" s="203"/>
      <c r="AD122" s="203"/>
    </row>
    <row r="123" spans="2:30" ht="60" customHeight="1">
      <c r="B123" s="15"/>
      <c r="D123" s="260" t="s">
        <v>1797</v>
      </c>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row>
    <row r="124" spans="2:30" ht="15" customHeight="1">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spans="2:30" ht="36" customHeight="1">
      <c r="B125" s="15"/>
      <c r="D125" s="511" t="s">
        <v>1798</v>
      </c>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2:30" ht="15" customHeight="1">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2:30" ht="36" customHeight="1">
      <c r="B127" s="15"/>
      <c r="D127" s="511" t="s">
        <v>1799</v>
      </c>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2:30" ht="15" customHeight="1">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2:30" ht="48" customHeight="1">
      <c r="B129" s="15"/>
      <c r="D129" s="511" t="s">
        <v>1800</v>
      </c>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row>
    <row r="130" spans="2:30" ht="15" customHeight="1">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spans="2:30" ht="48" customHeight="1">
      <c r="B131" s="15"/>
      <c r="D131" s="511" t="s">
        <v>1801</v>
      </c>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row>
    <row r="132" spans="2:30" ht="15" customHeight="1">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spans="2:30" ht="15" customHeight="1">
      <c r="B133" s="189" t="s">
        <v>2250</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spans="2:30" ht="24" customHeight="1">
      <c r="B134" s="15"/>
      <c r="C134" s="260" t="s">
        <v>2251</v>
      </c>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row>
    <row r="135" spans="2:30" ht="15" customHeight="1">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spans="2:30" ht="15" customHeight="1">
      <c r="B136" s="189" t="s">
        <v>2252</v>
      </c>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spans="2:30" ht="48" customHeight="1">
      <c r="B137" s="15"/>
      <c r="C137" s="260" t="s">
        <v>2253</v>
      </c>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row>
    <row r="138" spans="2:30" ht="15" customHeight="1">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2:30" ht="15" customHeight="1">
      <c r="B139" s="189" t="s">
        <v>243</v>
      </c>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2:30" ht="24" customHeight="1">
      <c r="B140" s="15"/>
      <c r="C140" s="260" t="s">
        <v>2254</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2:30" ht="15" customHeight="1">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2:30" ht="15" customHeight="1">
      <c r="B142" s="189" t="s">
        <v>1759</v>
      </c>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2:30" ht="24" customHeight="1">
      <c r="B143" s="15"/>
      <c r="C143" s="260" t="s">
        <v>2255</v>
      </c>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2:30" ht="15" customHeight="1">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spans="2:30" ht="15" customHeight="1">
      <c r="B145" s="189" t="s">
        <v>880</v>
      </c>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spans="2:30" ht="24" customHeight="1">
      <c r="B146" s="15"/>
      <c r="C146" s="260" t="s">
        <v>2256</v>
      </c>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row>
    <row r="147" spans="2:30" ht="15" customHeight="1">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2:30" ht="15" customHeight="1">
      <c r="B148" s="189" t="s">
        <v>879</v>
      </c>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2:30" ht="15" customHeight="1">
      <c r="B149" s="15"/>
      <c r="C149" s="260" t="s">
        <v>2257</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2:30" ht="15" customHeight="1">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spans="2:30" ht="15" customHeight="1">
      <c r="B151" s="189" t="s">
        <v>2258</v>
      </c>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spans="2:30" ht="15" customHeight="1">
      <c r="B152" s="15"/>
      <c r="C152" s="260" t="s">
        <v>2259</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row>
    <row r="153" spans="2:30" ht="15" customHeight="1">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2:30" ht="15" customHeight="1">
      <c r="B154" s="189" t="s">
        <v>2260</v>
      </c>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2:30" ht="24" customHeight="1">
      <c r="B155" s="15"/>
      <c r="C155" s="260" t="s">
        <v>2261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2:30" ht="15" customHeight="1">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spans="2:30" ht="15" customHeight="1">
      <c r="B157" s="189" t="s">
        <v>2262</v>
      </c>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spans="2:30" ht="24" customHeight="1">
      <c r="B158" s="15"/>
      <c r="C158" s="260" t="s">
        <v>2263</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2:30" ht="15" customHeight="1">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spans="2:30" ht="15" customHeight="1">
      <c r="B160" s="189" t="s">
        <v>2264</v>
      </c>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spans="2:30" ht="24" customHeight="1">
      <c r="B161" s="15"/>
      <c r="C161" s="260" t="s">
        <v>2265</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2:30" ht="15" customHeight="1">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spans="2:30" ht="15" customHeight="1">
      <c r="B163" s="189" t="s">
        <v>2266</v>
      </c>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2:30" ht="48" customHeight="1">
      <c r="B164" s="15"/>
      <c r="C164" s="260" t="s">
        <v>2267</v>
      </c>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row>
    <row r="165" spans="2:30" ht="15" customHeight="1">
      <c r="B165" s="15"/>
      <c r="C165" s="37"/>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c r="AA165" s="203"/>
      <c r="AB165" s="203"/>
      <c r="AC165" s="203"/>
      <c r="AD165" s="203"/>
    </row>
    <row r="166" spans="2:30" ht="15" customHeight="1">
      <c r="B166" s="189" t="s">
        <v>247</v>
      </c>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spans="2:30" ht="24" customHeight="1">
      <c r="B167" s="15"/>
      <c r="C167" s="260" t="s">
        <v>2268</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row>
    <row r="168" spans="2:30" ht="15" customHeight="1">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spans="2:30" ht="15" customHeight="1">
      <c r="B169" s="189" t="s">
        <v>2269</v>
      </c>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spans="2:30" ht="36" customHeight="1">
      <c r="B170" s="15"/>
      <c r="C170" s="260" t="s">
        <v>2270</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row>
    <row r="171" spans="2:30" ht="15" customHeight="1">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spans="2:30" ht="15" customHeight="1">
      <c r="B172" s="189" t="s">
        <v>2271</v>
      </c>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spans="2:30" ht="24" customHeight="1">
      <c r="B173" s="15"/>
      <c r="C173" s="260" t="s">
        <v>2272</v>
      </c>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row>
    <row r="174" spans="2:30" ht="15" customHeight="1">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spans="2:30" ht="15" customHeight="1">
      <c r="B175" s="189" t="s">
        <v>1599</v>
      </c>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spans="2:30" ht="24" customHeight="1">
      <c r="B176" s="15"/>
      <c r="C176" s="260" t="s">
        <v>2273</v>
      </c>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row>
    <row r="177" spans="2:30" ht="15" customHeight="1">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spans="2:30" ht="15" customHeight="1">
      <c r="B178" s="189" t="s">
        <v>2274</v>
      </c>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spans="2:30" ht="48" customHeight="1">
      <c r="B179" s="15"/>
      <c r="C179" s="260" t="s">
        <v>2275</v>
      </c>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56"/>
    </row>
    <row r="180" spans="2:30" ht="15" customHeight="1">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spans="2:30" ht="15" customHeight="1">
      <c r="B181" s="189" t="s">
        <v>1600</v>
      </c>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spans="2:30" ht="24" customHeight="1">
      <c r="B182" s="15"/>
      <c r="C182" s="260" t="s">
        <v>2276</v>
      </c>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row>
    <row r="183" spans="2:30" ht="15" customHeight="1">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spans="2:30" ht="15" customHeight="1">
      <c r="B184" s="189" t="s">
        <v>1598</v>
      </c>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spans="2:30" ht="36" customHeight="1">
      <c r="B185" s="15"/>
      <c r="C185" s="260" t="s">
        <v>2277</v>
      </c>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row>
    <row r="186" spans="2:30" ht="15" customHeight="1">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spans="2:30" ht="15" customHeight="1">
      <c r="B187" s="189" t="s">
        <v>1595</v>
      </c>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spans="2:30" ht="24" customHeight="1">
      <c r="B188" s="15"/>
      <c r="C188" s="260" t="s">
        <v>2278</v>
      </c>
      <c r="D188" s="256"/>
      <c r="E188" s="256"/>
      <c r="F188" s="256"/>
      <c r="G188" s="256"/>
      <c r="H188" s="256"/>
      <c r="I188" s="256"/>
      <c r="J188" s="256"/>
      <c r="K188" s="256"/>
      <c r="L188" s="256"/>
      <c r="M188" s="256"/>
      <c r="N188" s="256"/>
      <c r="O188" s="256"/>
      <c r="P188" s="256"/>
      <c r="Q188" s="256"/>
      <c r="R188" s="256"/>
      <c r="S188" s="256"/>
      <c r="T188" s="256"/>
      <c r="U188" s="256"/>
      <c r="V188" s="256"/>
      <c r="W188" s="256"/>
      <c r="X188" s="256"/>
      <c r="Y188" s="256"/>
      <c r="Z188" s="256"/>
      <c r="AA188" s="256"/>
      <c r="AB188" s="256"/>
      <c r="AC188" s="256"/>
      <c r="AD188" s="256"/>
    </row>
    <row r="189" spans="2:30" ht="15" customHeight="1">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spans="2:30" ht="15" customHeight="1">
      <c r="B190" s="189" t="s">
        <v>2279</v>
      </c>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spans="2:30" ht="15" customHeight="1">
      <c r="B191" s="15"/>
      <c r="C191" s="260" t="s">
        <v>2280</v>
      </c>
      <c r="D191" s="256"/>
      <c r="E191" s="256"/>
      <c r="F191" s="256"/>
      <c r="G191" s="256"/>
      <c r="H191" s="256"/>
      <c r="I191" s="256"/>
      <c r="J191" s="256"/>
      <c r="K191" s="256"/>
      <c r="L191" s="256"/>
      <c r="M191" s="256"/>
      <c r="N191" s="256"/>
      <c r="O191" s="256"/>
      <c r="P191" s="256"/>
      <c r="Q191" s="256"/>
      <c r="R191" s="256"/>
      <c r="S191" s="256"/>
      <c r="T191" s="256"/>
      <c r="U191" s="256"/>
      <c r="V191" s="256"/>
      <c r="W191" s="256"/>
      <c r="X191" s="256"/>
      <c r="Y191" s="256"/>
      <c r="Z191" s="256"/>
      <c r="AA191" s="256"/>
      <c r="AB191" s="256"/>
      <c r="AC191" s="256"/>
      <c r="AD191" s="256"/>
    </row>
    <row r="192" spans="2:30" ht="15" customHeight="1"/>
    <row r="193" ht="15" customHeight="1"/>
    <row r="194" ht="15" customHeight="1"/>
    <row r="195" ht="15" customHeight="1"/>
    <row r="196" ht="15" customHeight="1"/>
    <row r="197" ht="16.5" customHeight="1"/>
    <row r="198" ht="15" hidden="1" customHeight="1"/>
    <row r="199" ht="15" hidden="1" customHeight="1"/>
    <row r="200" ht="15" hidden="1" customHeight="1"/>
    <row r="201" ht="15" hidden="1" customHeight="1"/>
    <row r="202" ht="15" hidden="1" customHeight="1"/>
    <row r="203" ht="15" hidden="1" customHeight="1"/>
  </sheetData>
  <mergeCells count="68">
    <mergeCell ref="C13:AD13"/>
    <mergeCell ref="B1:AD1"/>
    <mergeCell ref="B3:AD3"/>
    <mergeCell ref="B5:AD5"/>
    <mergeCell ref="AA7:AD7"/>
    <mergeCell ref="C10:AD10"/>
    <mergeCell ref="C46:AD46"/>
    <mergeCell ref="D15:AD15"/>
    <mergeCell ref="D17:AD17"/>
    <mergeCell ref="D19:AD19"/>
    <mergeCell ref="C22:AD22"/>
    <mergeCell ref="C25:AD25"/>
    <mergeCell ref="C28:AD28"/>
    <mergeCell ref="C31:AD31"/>
    <mergeCell ref="C34:AD34"/>
    <mergeCell ref="C37:AD37"/>
    <mergeCell ref="C40:AD40"/>
    <mergeCell ref="C43:AD43"/>
    <mergeCell ref="C82:AD82"/>
    <mergeCell ref="C49:AD49"/>
    <mergeCell ref="C52:AD52"/>
    <mergeCell ref="C55:AD55"/>
    <mergeCell ref="C58:AD58"/>
    <mergeCell ref="C61:AD61"/>
    <mergeCell ref="C64:AD64"/>
    <mergeCell ref="C67:AD67"/>
    <mergeCell ref="C70:AD70"/>
    <mergeCell ref="C73:AD73"/>
    <mergeCell ref="C76:AD76"/>
    <mergeCell ref="C79:AD79"/>
    <mergeCell ref="C85:AD85"/>
    <mergeCell ref="C88:AD88"/>
    <mergeCell ref="C91:AD91"/>
    <mergeCell ref="C94:AD94"/>
    <mergeCell ref="C97:AD97"/>
    <mergeCell ref="C100:AD100"/>
    <mergeCell ref="C103:AD103"/>
    <mergeCell ref="C106:AD106"/>
    <mergeCell ref="C115:AD115"/>
    <mergeCell ref="C109:AD109"/>
    <mergeCell ref="C143:AD143"/>
    <mergeCell ref="C112:AD112"/>
    <mergeCell ref="C118:AD118"/>
    <mergeCell ref="C121:AD121"/>
    <mergeCell ref="D123:AD123"/>
    <mergeCell ref="D125:AD125"/>
    <mergeCell ref="D127:AD127"/>
    <mergeCell ref="D129:AD129"/>
    <mergeCell ref="D131:AD131"/>
    <mergeCell ref="C134:AD134"/>
    <mergeCell ref="C137:AD137"/>
    <mergeCell ref="C140:AD140"/>
    <mergeCell ref="C146:AD146"/>
    <mergeCell ref="C149:AD149"/>
    <mergeCell ref="C152:AD152"/>
    <mergeCell ref="C155:AD155"/>
    <mergeCell ref="C158:AD158"/>
    <mergeCell ref="C161:AD161"/>
    <mergeCell ref="C164:AD164"/>
    <mergeCell ref="C182:AD182"/>
    <mergeCell ref="C185:AD185"/>
    <mergeCell ref="C188:AD188"/>
    <mergeCell ref="C191:AD191"/>
    <mergeCell ref="C167:AD167"/>
    <mergeCell ref="C170:AD170"/>
    <mergeCell ref="C173:AD173"/>
    <mergeCell ref="C176:AD176"/>
    <mergeCell ref="C179:AD179"/>
  </mergeCells>
  <hyperlinks>
    <hyperlink ref="AA7" location="Índice!B23" display="Índice" xr:uid="{00000000-0004-0000-0900-000000000000}"/>
  </hyperlinks>
  <pageMargins left="0.70866141732283472" right="0.70866141732283472" top="0.74803149606299213" bottom="0.74803149606299213" header="0.31496062992125978" footer="0.31496062992125978"/>
  <pageSetup scale="75" orientation="portrait"/>
  <headerFooter>
    <oddHeader>&amp;CMódulo 2
Glosario</oddHeader>
    <oddFooter>&amp;LCenso Nacional de Sistema Penitenciario Federal 2022&amp;R&amp;P de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10</vt:i4>
      </vt:variant>
    </vt:vector>
  </HeadingPairs>
  <TitlesOfParts>
    <vt:vector size="20" baseType="lpstr">
      <vt:lpstr>Índice</vt:lpstr>
      <vt:lpstr>Presentación</vt:lpstr>
      <vt:lpstr>Informantes</vt:lpstr>
      <vt:lpstr>Participantes</vt:lpstr>
      <vt:lpstr>CNSIPEF_2022_M2_Secc1</vt:lpstr>
      <vt:lpstr>CNSIPEF_2022_M2_Secc2</vt:lpstr>
      <vt:lpstr>CNSIPEF_2022_M2_Secc3</vt:lpstr>
      <vt:lpstr>CNSIPEF_2022_M2_Secc4</vt:lpstr>
      <vt:lpstr>Complemento</vt:lpstr>
      <vt:lpstr>Glosario</vt:lpstr>
      <vt:lpstr>CNSIPEF_2022_M2_Secc1!Área_de_impresión</vt:lpstr>
      <vt:lpstr>CNSIPEF_2022_M2_Secc2!Área_de_impresión</vt:lpstr>
      <vt:lpstr>CNSIPEF_2022_M2_Secc3!Área_de_impresión</vt:lpstr>
      <vt:lpstr>CNSIPEF_2022_M2_Secc4!Área_de_impresión</vt:lpstr>
      <vt:lpstr>Complemento!Área_de_impresión</vt:lpstr>
      <vt:lpstr>Glosario!Área_de_impresión</vt:lpstr>
      <vt:lpstr>Índice!Área_de_impresión</vt:lpstr>
      <vt:lpstr>Informantes!Área_de_impresión</vt:lpstr>
      <vt:lpstr>Participantes!Área_de_impresión</vt:lpstr>
      <vt:lpstr>Presentación!Área_de_impresión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AVELEYRA PERALTA CESAR</cp:lastModifiedBy>
  <cp:lastPrinted>2020-12-29T19:56:06Z</cp:lastPrinted>
  <dcterms:created xsi:type="dcterms:W3CDTF">2020-10-26T17:39:05Z</dcterms:created>
  <dcterms:modified xsi:type="dcterms:W3CDTF">2021-12-07T15:20:55Z</dcterms:modified>
</cp:coreProperties>
</file>